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mc:AlternateContent xmlns:mc="http://schemas.openxmlformats.org/markup-compatibility/2006">
    <mc:Choice Requires="x15">
      <x15ac:absPath xmlns:x15ac="http://schemas.microsoft.com/office/spreadsheetml/2010/11/ac" url="C:\Users\seanl\Documents\Budget\"/>
    </mc:Choice>
  </mc:AlternateContent>
  <xr:revisionPtr revIDLastSave="0" documentId="13_ncr:1_{C0A6DDC7-C2C9-47AC-87DC-FA9B432D85C9}" xr6:coauthVersionLast="47" xr6:coauthVersionMax="47" xr10:uidLastSave="{00000000-0000-0000-0000-000000000000}"/>
  <bookViews>
    <workbookView xWindow="-120" yWindow="-120" windowWidth="38640" windowHeight="21120" tabRatio="798" activeTab="1" xr2:uid="{4C5E9EA0-66E0-4053-B559-D1BF63172040}"/>
  </bookViews>
  <sheets>
    <sheet name="Wells Fargo" sheetId="16" r:id="rId1"/>
    <sheet name="Sheet1" sheetId="29" r:id="rId2"/>
    <sheet name="Discover" sheetId="13" r:id="rId3"/>
    <sheet name="Subscriptions" sheetId="15" r:id="rId4"/>
    <sheet name="Cash Flow" sheetId="17" r:id="rId5"/>
    <sheet name="Waterfall" sheetId="18" r:id="rId6"/>
    <sheet name="Debts" sheetId="19" r:id="rId7"/>
    <sheet name="Avidia Deposits" sheetId="23" r:id="rId8"/>
    <sheet name="Categories - WIP" sheetId="24" r:id="rId9"/>
    <sheet name="PERSONAL BUDGET - WIP" sheetId="22" r:id="rId10"/>
    <sheet name="Budget" sheetId="28" r:id="rId11"/>
  </sheets>
  <externalReferences>
    <externalReference r:id="rId12"/>
  </externalReferences>
  <definedNames>
    <definedName name="_xlnm._FilterDatabase" localSheetId="2" hidden="1">Discover!$A$1:$K$1034</definedName>
    <definedName name="_xlnm._FilterDatabase" localSheetId="0" hidden="1">'Wells Fargo'!$A$1:$G$293</definedName>
    <definedName name="AprSun1">DATE(CalendarYear,4,1)-WEEKDAY(DATE(CalendarYear,4,1))</definedName>
    <definedName name="AugSun1">DATE(CalendarYear,8,1)-WEEKDAY(DATE(CalendarYear,8,1))</definedName>
    <definedName name="budget" localSheetId="2">'[1]Pivot (2021)'!$A$2</definedName>
    <definedName name="CalendarYear">[0]!Year1</definedName>
    <definedName name="CategoryNames">'Categories - WIP'!$A$1:$L$1</definedName>
    <definedName name="DecSun1">DATE(CalendarYear,12,1)-WEEKDAY(DATE(CalendarYear,12,1))</definedName>
    <definedName name="Essential">'Categories - WIP'!$A$2:$A$12</definedName>
    <definedName name="Expense_Lookup">Discover!$T:$U</definedName>
    <definedName name="FebSun1">DATE(CalendarYear,2,1)-WEEKDAY(DATE(CalendarYear,2,1))</definedName>
    <definedName name="JanSun1">DATE(CalendarYear,1,1)-WEEKDAY(DATE(CalendarYear,1,1))</definedName>
    <definedName name="JulSun1">DATE(CalendarYear,7,1)-WEEKDAY(DATE(CalendarYear,7,1))</definedName>
    <definedName name="JunSun1">DATE(CalendarYear,6,1)-WEEKDAY(DATE(CalendarYear,6,1))</definedName>
    <definedName name="LastCol">COUNTA('PERSONAL BUDGET - WIP'!$4:$4)+1</definedName>
    <definedName name="MarSun1">DATE(CalendarYear,3,1)-WEEKDAY(DATE(CalendarYear,3,1))</definedName>
    <definedName name="MaySun1">DATE(CalendarYear,5,1)-WEEKDAY(DATE(CalendarYear,5,1))</definedName>
    <definedName name="Non_Essential">'Categories - WIP'!$B$2:$B$12</definedName>
    <definedName name="NovSun1">DATE(CalendarYear,11,1)-WEEKDAY(DATE(CalendarYear,11,1))</definedName>
    <definedName name="OctSun1">DATE(CalendarYear,10,1)-WEEKDAY(DATE(CalendarYear,10,1))</definedName>
    <definedName name="PrintArea_SET">OFFSET('PERSONAL BUDGET - WIP'!$C$2,,,MATCH(REPT("z",255),'PERSONAL BUDGET - WIP'!$C:$C),LastCol)</definedName>
    <definedName name="SepSun1">DATE(CalendarYear,9,1)-WEEKDAY(DATE(CalendarYear,9,1))</definedName>
    <definedName name="Year1">VALUE(LEFT(#REF!,4))</definedName>
  </definedNames>
  <calcPr calcId="191029"/>
  <pivotCaches>
    <pivotCache cacheId="24"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2" i="28" l="1"/>
  <c r="R14" i="28"/>
  <c r="A115" i="16"/>
  <c r="B115" i="16"/>
  <c r="D115" i="16"/>
  <c r="A138" i="16"/>
  <c r="B138" i="16"/>
  <c r="D138" i="16"/>
  <c r="A291" i="16"/>
  <c r="B291" i="16"/>
  <c r="D291" i="16"/>
  <c r="F292" i="16"/>
  <c r="A292" i="16"/>
  <c r="B292" i="16"/>
  <c r="A293" i="16"/>
  <c r="B293" i="16"/>
  <c r="D292" i="16"/>
  <c r="N15" i="22"/>
  <c r="N17" i="22"/>
  <c r="D32" i="28"/>
  <c r="J27" i="28"/>
  <c r="D33" i="28" s="1"/>
  <c r="M39" i="28"/>
  <c r="D39" i="28" s="1"/>
  <c r="M35" i="28"/>
  <c r="D35" i="28" s="1"/>
  <c r="M30" i="28"/>
  <c r="D30" i="28" s="1"/>
  <c r="M37" i="28"/>
  <c r="D37" i="28" s="1"/>
  <c r="M31" i="28"/>
  <c r="D31" i="28" s="1"/>
  <c r="M38" i="28"/>
  <c r="D38" i="28" s="1"/>
  <c r="M32" i="28"/>
  <c r="N30" i="28"/>
  <c r="G30" i="28"/>
  <c r="G31" i="28"/>
  <c r="G32" i="28"/>
  <c r="G33" i="28"/>
  <c r="I33" i="28" s="1"/>
  <c r="K33" i="28" s="1"/>
  <c r="G34" i="28"/>
  <c r="I34" i="28" s="1"/>
  <c r="K34" i="28" s="1"/>
  <c r="G35" i="28"/>
  <c r="I35" i="28" s="1"/>
  <c r="K35" i="28" s="1"/>
  <c r="G36" i="28"/>
  <c r="I36" i="28" s="1"/>
  <c r="K36" i="28" s="1"/>
  <c r="G37" i="28"/>
  <c r="G38" i="28"/>
  <c r="G39" i="28"/>
  <c r="I39" i="28" s="1"/>
  <c r="K39" i="28" s="1"/>
  <c r="F31" i="28"/>
  <c r="H31" i="28" s="1"/>
  <c r="J31" i="28" s="1"/>
  <c r="F32" i="28"/>
  <c r="H32" i="28" s="1"/>
  <c r="J32" i="28" s="1"/>
  <c r="F33" i="28"/>
  <c r="H33" i="28" s="1"/>
  <c r="J33" i="28" s="1"/>
  <c r="F34" i="28"/>
  <c r="F35" i="28"/>
  <c r="F36" i="28"/>
  <c r="F37" i="28"/>
  <c r="H37" i="28" s="1"/>
  <c r="J37" i="28" s="1"/>
  <c r="F38" i="28"/>
  <c r="H38" i="28" s="1"/>
  <c r="J38" i="28" s="1"/>
  <c r="F39" i="28"/>
  <c r="H39" i="28" s="1"/>
  <c r="J39" i="28" s="1"/>
  <c r="H35" i="28"/>
  <c r="J35" i="28" s="1"/>
  <c r="H36" i="28"/>
  <c r="J36" i="28" s="1"/>
  <c r="F30" i="28"/>
  <c r="H30" i="28" s="1"/>
  <c r="J30" i="28" s="1"/>
  <c r="I38" i="28"/>
  <c r="K38" i="28" s="1"/>
  <c r="I37" i="28"/>
  <c r="K37" i="28" s="1"/>
  <c r="H34" i="28"/>
  <c r="J34" i="28" s="1"/>
  <c r="I32" i="28"/>
  <c r="K32" i="28" s="1"/>
  <c r="I31" i="28"/>
  <c r="K31" i="28" s="1"/>
  <c r="I30" i="28"/>
  <c r="K30" i="28" s="1"/>
  <c r="O9" i="28"/>
  <c r="O3" i="28"/>
  <c r="O18" i="28" s="1"/>
  <c r="P14" i="28"/>
  <c r="P4" i="28"/>
  <c r="R4" i="28" s="1"/>
  <c r="P5" i="28"/>
  <c r="R5" i="28" s="1"/>
  <c r="P6" i="28"/>
  <c r="R6" i="28" s="1"/>
  <c r="P7" i="28"/>
  <c r="R7" i="28" s="1"/>
  <c r="P8" i="28"/>
  <c r="R8" i="28" s="1"/>
  <c r="P9" i="28"/>
  <c r="R9" i="28" s="1"/>
  <c r="P10" i="28"/>
  <c r="R10" i="28" s="1"/>
  <c r="P11" i="28"/>
  <c r="R11" i="28" s="1"/>
  <c r="P12" i="28"/>
  <c r="R12" i="28" s="1"/>
  <c r="P3" i="28"/>
  <c r="R3" i="28" s="1"/>
  <c r="H1" i="28"/>
  <c r="J1" i="28" s="1"/>
  <c r="G4" i="28"/>
  <c r="I4" i="28" s="1"/>
  <c r="K4" i="28" s="1"/>
  <c r="G5" i="28"/>
  <c r="I5" i="28" s="1"/>
  <c r="K5" i="28" s="1"/>
  <c r="G6" i="28"/>
  <c r="I6" i="28" s="1"/>
  <c r="K6" i="28" s="1"/>
  <c r="G7" i="28"/>
  <c r="I7" i="28" s="1"/>
  <c r="K7" i="28" s="1"/>
  <c r="G8" i="28"/>
  <c r="I8" i="28" s="1"/>
  <c r="K8" i="28" s="1"/>
  <c r="G9" i="28"/>
  <c r="I9" i="28" s="1"/>
  <c r="K9" i="28" s="1"/>
  <c r="G10" i="28"/>
  <c r="I10" i="28" s="1"/>
  <c r="K10" i="28" s="1"/>
  <c r="G11" i="28"/>
  <c r="I11" i="28" s="1"/>
  <c r="K11" i="28" s="1"/>
  <c r="G12" i="28"/>
  <c r="I12" i="28" s="1"/>
  <c r="K12" i="28" s="1"/>
  <c r="G3" i="28"/>
  <c r="I3" i="28" s="1"/>
  <c r="K3" i="28" s="1"/>
  <c r="F4" i="28"/>
  <c r="H4" i="28" s="1"/>
  <c r="J4" i="28" s="1"/>
  <c r="F5" i="28"/>
  <c r="H5" i="28" s="1"/>
  <c r="J5" i="28" s="1"/>
  <c r="F6" i="28"/>
  <c r="H6" i="28" s="1"/>
  <c r="J6" i="28" s="1"/>
  <c r="F7" i="28"/>
  <c r="H7" i="28" s="1"/>
  <c r="J7" i="28" s="1"/>
  <c r="F8" i="28"/>
  <c r="H8" i="28" s="1"/>
  <c r="J8" i="28" s="1"/>
  <c r="F9" i="28"/>
  <c r="H9" i="28" s="1"/>
  <c r="J9" i="28" s="1"/>
  <c r="F10" i="28"/>
  <c r="H10" i="28" s="1"/>
  <c r="J10" i="28" s="1"/>
  <c r="F11" i="28"/>
  <c r="H11" i="28" s="1"/>
  <c r="J11" i="28" s="1"/>
  <c r="F12" i="28"/>
  <c r="H12" i="28" s="1"/>
  <c r="J12" i="28" s="1"/>
  <c r="F3" i="28"/>
  <c r="H3" i="28" s="1"/>
  <c r="J3" i="28" s="1"/>
  <c r="R13" i="28" l="1"/>
  <c r="R15" i="28" s="1"/>
  <c r="N42" i="28"/>
  <c r="D36" i="28"/>
  <c r="D34" i="28"/>
  <c r="P13" i="28"/>
  <c r="P15" i="28" s="1"/>
  <c r="A249" i="16" l="1"/>
  <c r="B249" i="16"/>
  <c r="D249" i="16"/>
  <c r="A250" i="16"/>
  <c r="B250" i="16"/>
  <c r="D250" i="16"/>
  <c r="A251" i="16"/>
  <c r="B251" i="16"/>
  <c r="D251" i="16"/>
  <c r="A252" i="16"/>
  <c r="B252" i="16"/>
  <c r="D252" i="16"/>
  <c r="A253" i="16"/>
  <c r="B253" i="16"/>
  <c r="D253" i="16"/>
  <c r="A254" i="16"/>
  <c r="B254" i="16"/>
  <c r="D254" i="16"/>
  <c r="A255" i="16"/>
  <c r="B255" i="16"/>
  <c r="D255" i="16"/>
  <c r="A256" i="16"/>
  <c r="B256" i="16"/>
  <c r="D256" i="16"/>
  <c r="A257" i="16"/>
  <c r="B257" i="16"/>
  <c r="D257" i="16"/>
  <c r="A258" i="16"/>
  <c r="B258" i="16"/>
  <c r="D258" i="16"/>
  <c r="A259" i="16"/>
  <c r="B259" i="16"/>
  <c r="D259" i="16"/>
  <c r="A260" i="16"/>
  <c r="B260" i="16"/>
  <c r="D260" i="16"/>
  <c r="A261" i="16"/>
  <c r="B261" i="16"/>
  <c r="D261" i="16"/>
  <c r="A262" i="16"/>
  <c r="B262" i="16"/>
  <c r="D262" i="16"/>
  <c r="A263" i="16"/>
  <c r="B263" i="16"/>
  <c r="D263" i="16"/>
  <c r="A264" i="16"/>
  <c r="B264" i="16"/>
  <c r="D264" i="16"/>
  <c r="A265" i="16"/>
  <c r="B265" i="16"/>
  <c r="D265" i="16"/>
  <c r="A266" i="16"/>
  <c r="B266" i="16"/>
  <c r="D266" i="16"/>
  <c r="A267" i="16"/>
  <c r="B267" i="16"/>
  <c r="D267" i="16"/>
  <c r="A268" i="16"/>
  <c r="B268" i="16"/>
  <c r="D268" i="16"/>
  <c r="A269" i="16"/>
  <c r="B269" i="16"/>
  <c r="D269" i="16"/>
  <c r="A270" i="16"/>
  <c r="B270" i="16"/>
  <c r="D270" i="16"/>
  <c r="A271" i="16"/>
  <c r="B271" i="16"/>
  <c r="D271" i="16"/>
  <c r="A272" i="16"/>
  <c r="B272" i="16"/>
  <c r="D272" i="16"/>
  <c r="A273" i="16"/>
  <c r="B273" i="16"/>
  <c r="D273" i="16"/>
  <c r="A274" i="16"/>
  <c r="B274" i="16"/>
  <c r="D274" i="16"/>
  <c r="A275" i="16"/>
  <c r="B275" i="16"/>
  <c r="D275" i="16"/>
  <c r="A276" i="16"/>
  <c r="B276" i="16"/>
  <c r="D276" i="16"/>
  <c r="A277" i="16"/>
  <c r="B277" i="16"/>
  <c r="D277" i="16"/>
  <c r="A278" i="16"/>
  <c r="B278" i="16"/>
  <c r="D278" i="16"/>
  <c r="A279" i="16"/>
  <c r="B279" i="16"/>
  <c r="D279" i="16"/>
  <c r="A280" i="16"/>
  <c r="B280" i="16"/>
  <c r="D280" i="16"/>
  <c r="A281" i="16"/>
  <c r="B281" i="16"/>
  <c r="D281" i="16"/>
  <c r="A282" i="16"/>
  <c r="B282" i="16"/>
  <c r="D282" i="16"/>
  <c r="A283" i="16"/>
  <c r="B283" i="16"/>
  <c r="D283" i="16"/>
  <c r="A284" i="16"/>
  <c r="B284" i="16"/>
  <c r="D284" i="16"/>
  <c r="A285" i="16"/>
  <c r="B285" i="16"/>
  <c r="D285" i="16"/>
  <c r="A286" i="16"/>
  <c r="B286" i="16"/>
  <c r="D286" i="16"/>
  <c r="A287" i="16"/>
  <c r="B287" i="16"/>
  <c r="D287" i="16"/>
  <c r="A288" i="16"/>
  <c r="B288" i="16"/>
  <c r="D288" i="16"/>
  <c r="A289" i="16"/>
  <c r="B289" i="16"/>
  <c r="D289" i="16"/>
  <c r="A290" i="16"/>
  <c r="B290" i="16"/>
  <c r="D290" i="16"/>
  <c r="D293" i="16"/>
  <c r="C91" i="17"/>
  <c r="D245" i="16"/>
  <c r="A245" i="16"/>
  <c r="B245" i="16"/>
  <c r="R1" i="13"/>
  <c r="P75" i="22" l="1"/>
  <c r="C16" i="24" a="1"/>
  <c r="C16" i="24" s="1"/>
  <c r="A1029" i="13" l="1"/>
  <c r="B1029" i="13"/>
  <c r="A1030" i="13"/>
  <c r="B1030" i="13"/>
  <c r="A1031" i="13"/>
  <c r="B1031" i="13"/>
  <c r="A1032" i="13"/>
  <c r="B1032" i="13"/>
  <c r="A1033" i="13"/>
  <c r="B1033" i="13"/>
  <c r="A1034" i="13"/>
  <c r="B1034" i="13"/>
  <c r="A904" i="13"/>
  <c r="B904" i="13"/>
  <c r="A905" i="13"/>
  <c r="B905" i="13"/>
  <c r="A906" i="13"/>
  <c r="B906" i="13"/>
  <c r="A907" i="13"/>
  <c r="B907" i="13"/>
  <c r="A908" i="13"/>
  <c r="B908" i="13"/>
  <c r="A909" i="13"/>
  <c r="B909" i="13"/>
  <c r="A910" i="13"/>
  <c r="B910" i="13"/>
  <c r="A911" i="13"/>
  <c r="B911" i="13"/>
  <c r="A912" i="13"/>
  <c r="B912" i="13"/>
  <c r="A913" i="13"/>
  <c r="B913" i="13"/>
  <c r="A914" i="13"/>
  <c r="B914" i="13"/>
  <c r="A915" i="13"/>
  <c r="B915" i="13"/>
  <c r="A916" i="13"/>
  <c r="B916" i="13"/>
  <c r="A917" i="13"/>
  <c r="B917" i="13"/>
  <c r="A918" i="13"/>
  <c r="B918" i="13"/>
  <c r="A919" i="13"/>
  <c r="B919" i="13"/>
  <c r="A920" i="13"/>
  <c r="B920" i="13"/>
  <c r="A921" i="13"/>
  <c r="B921" i="13"/>
  <c r="A922" i="13"/>
  <c r="B922" i="13"/>
  <c r="A923" i="13"/>
  <c r="B923" i="13"/>
  <c r="A924" i="13"/>
  <c r="B924" i="13"/>
  <c r="A925" i="13"/>
  <c r="B925" i="13"/>
  <c r="A926" i="13"/>
  <c r="B926" i="13"/>
  <c r="A927" i="13"/>
  <c r="B927" i="13"/>
  <c r="A928" i="13"/>
  <c r="B928" i="13"/>
  <c r="A929" i="13"/>
  <c r="B929" i="13"/>
  <c r="A930" i="13"/>
  <c r="B930" i="13"/>
  <c r="A931" i="13"/>
  <c r="B931" i="13"/>
  <c r="A932" i="13"/>
  <c r="B932" i="13"/>
  <c r="A933" i="13"/>
  <c r="B933" i="13"/>
  <c r="A934" i="13"/>
  <c r="B934" i="13"/>
  <c r="A935" i="13"/>
  <c r="B935" i="13"/>
  <c r="A936" i="13"/>
  <c r="B936" i="13"/>
  <c r="A937" i="13"/>
  <c r="B937" i="13"/>
  <c r="A938" i="13"/>
  <c r="B938" i="13"/>
  <c r="A939" i="13"/>
  <c r="B939" i="13"/>
  <c r="A940" i="13"/>
  <c r="B940" i="13"/>
  <c r="A941" i="13"/>
  <c r="B941" i="13"/>
  <c r="A942" i="13"/>
  <c r="B942" i="13"/>
  <c r="A943" i="13"/>
  <c r="B943" i="13"/>
  <c r="A944" i="13"/>
  <c r="B944" i="13"/>
  <c r="A945" i="13"/>
  <c r="B945" i="13"/>
  <c r="A946" i="13"/>
  <c r="B946" i="13"/>
  <c r="A947" i="13"/>
  <c r="B947" i="13"/>
  <c r="A948" i="13"/>
  <c r="B948" i="13"/>
  <c r="A949" i="13"/>
  <c r="B949" i="13"/>
  <c r="A950" i="13"/>
  <c r="B950" i="13"/>
  <c r="A951" i="13"/>
  <c r="B951" i="13"/>
  <c r="A952" i="13"/>
  <c r="B952" i="13"/>
  <c r="A953" i="13"/>
  <c r="B953" i="13"/>
  <c r="A954" i="13"/>
  <c r="B954" i="13"/>
  <c r="A955" i="13"/>
  <c r="B955" i="13"/>
  <c r="A956" i="13"/>
  <c r="B956" i="13"/>
  <c r="A957" i="13"/>
  <c r="B957" i="13"/>
  <c r="A958" i="13"/>
  <c r="B958" i="13"/>
  <c r="A959" i="13"/>
  <c r="B959" i="13"/>
  <c r="A960" i="13"/>
  <c r="B960" i="13"/>
  <c r="A961" i="13"/>
  <c r="B961" i="13"/>
  <c r="A962" i="13"/>
  <c r="B962" i="13"/>
  <c r="A963" i="13"/>
  <c r="B963" i="13"/>
  <c r="A964" i="13"/>
  <c r="B964" i="13"/>
  <c r="A965" i="13"/>
  <c r="B965" i="13"/>
  <c r="A966" i="13"/>
  <c r="B966" i="13"/>
  <c r="A967" i="13"/>
  <c r="B967" i="13"/>
  <c r="A968" i="13"/>
  <c r="B968" i="13"/>
  <c r="A969" i="13"/>
  <c r="B969" i="13"/>
  <c r="A970" i="13"/>
  <c r="B970" i="13"/>
  <c r="A971" i="13"/>
  <c r="B971" i="13"/>
  <c r="A972" i="13"/>
  <c r="B972" i="13"/>
  <c r="A973" i="13"/>
  <c r="B973" i="13"/>
  <c r="A974" i="13"/>
  <c r="B974" i="13"/>
  <c r="A975" i="13"/>
  <c r="B975" i="13"/>
  <c r="A976" i="13"/>
  <c r="B976" i="13"/>
  <c r="A977" i="13"/>
  <c r="B977" i="13"/>
  <c r="A978" i="13"/>
  <c r="B978" i="13"/>
  <c r="A979" i="13"/>
  <c r="B979" i="13"/>
  <c r="A980" i="13"/>
  <c r="B980" i="13"/>
  <c r="A981" i="13"/>
  <c r="B981" i="13"/>
  <c r="A982" i="13"/>
  <c r="B982" i="13"/>
  <c r="A983" i="13"/>
  <c r="B983" i="13"/>
  <c r="A984" i="13"/>
  <c r="B984" i="13"/>
  <c r="A985" i="13"/>
  <c r="B985" i="13"/>
  <c r="A986" i="13"/>
  <c r="B986" i="13"/>
  <c r="A987" i="13"/>
  <c r="B987" i="13"/>
  <c r="A988" i="13"/>
  <c r="B988" i="13"/>
  <c r="A989" i="13"/>
  <c r="B989" i="13"/>
  <c r="A990" i="13"/>
  <c r="B990" i="13"/>
  <c r="A991" i="13"/>
  <c r="B991" i="13"/>
  <c r="A992" i="13"/>
  <c r="B992" i="13"/>
  <c r="A993" i="13"/>
  <c r="B993" i="13"/>
  <c r="A994" i="13"/>
  <c r="B994" i="13"/>
  <c r="A995" i="13"/>
  <c r="B995" i="13"/>
  <c r="A996" i="13"/>
  <c r="B996" i="13"/>
  <c r="A997" i="13"/>
  <c r="B997" i="13"/>
  <c r="A998" i="13"/>
  <c r="B998" i="13"/>
  <c r="A999" i="13"/>
  <c r="B999" i="13"/>
  <c r="A1000" i="13"/>
  <c r="B1000" i="13"/>
  <c r="A1001" i="13"/>
  <c r="B1001" i="13"/>
  <c r="A1002" i="13"/>
  <c r="B1002" i="13"/>
  <c r="A1003" i="13"/>
  <c r="B1003" i="13"/>
  <c r="A1004" i="13"/>
  <c r="B1004" i="13"/>
  <c r="A1005" i="13"/>
  <c r="B1005" i="13"/>
  <c r="A1006" i="13"/>
  <c r="B1006" i="13"/>
  <c r="A1007" i="13"/>
  <c r="B1007" i="13"/>
  <c r="A1008" i="13"/>
  <c r="B1008" i="13"/>
  <c r="A1009" i="13"/>
  <c r="B1009" i="13"/>
  <c r="A1010" i="13"/>
  <c r="B1010" i="13"/>
  <c r="A1011" i="13"/>
  <c r="B1011" i="13"/>
  <c r="A1012" i="13"/>
  <c r="B1012" i="13"/>
  <c r="A1013" i="13"/>
  <c r="B1013" i="13"/>
  <c r="A1014" i="13"/>
  <c r="B1014" i="13"/>
  <c r="A1015" i="13"/>
  <c r="B1015" i="13"/>
  <c r="A1016" i="13"/>
  <c r="B1016" i="13"/>
  <c r="A1017" i="13"/>
  <c r="B1017" i="13"/>
  <c r="A1018" i="13"/>
  <c r="B1018" i="13"/>
  <c r="A1019" i="13"/>
  <c r="B1019" i="13"/>
  <c r="A1020" i="13"/>
  <c r="B1020" i="13"/>
  <c r="A1021" i="13"/>
  <c r="B1021" i="13"/>
  <c r="A1022" i="13"/>
  <c r="B1022" i="13"/>
  <c r="A1023" i="13"/>
  <c r="B1023" i="13"/>
  <c r="A1024" i="13"/>
  <c r="B1024" i="13"/>
  <c r="A1025" i="13"/>
  <c r="B1025" i="13"/>
  <c r="A1026" i="13"/>
  <c r="B1026" i="13"/>
  <c r="A1027" i="13"/>
  <c r="B1027" i="13"/>
  <c r="A1028" i="13"/>
  <c r="B1028" i="13"/>
  <c r="G52" i="18"/>
  <c r="G46" i="18"/>
  <c r="G47" i="18"/>
  <c r="G48" i="18"/>
  <c r="G49" i="18"/>
  <c r="G50" i="18"/>
  <c r="G51" i="18"/>
  <c r="A218" i="16"/>
  <c r="B218" i="16"/>
  <c r="A219" i="16"/>
  <c r="B219" i="16"/>
  <c r="A220" i="16"/>
  <c r="B220" i="16"/>
  <c r="A221" i="16"/>
  <c r="B221" i="16"/>
  <c r="A222" i="16"/>
  <c r="B222" i="16"/>
  <c r="A223" i="16"/>
  <c r="B223" i="16"/>
  <c r="A224" i="16"/>
  <c r="B224" i="16"/>
  <c r="A225" i="16"/>
  <c r="B225" i="16"/>
  <c r="A226" i="16"/>
  <c r="B226" i="16"/>
  <c r="A227" i="16"/>
  <c r="B227" i="16"/>
  <c r="A228" i="16"/>
  <c r="B228" i="16"/>
  <c r="A229" i="16"/>
  <c r="B229" i="16"/>
  <c r="A230" i="16"/>
  <c r="B230" i="16"/>
  <c r="A231" i="16"/>
  <c r="B231" i="16"/>
  <c r="A232" i="16"/>
  <c r="B232" i="16"/>
  <c r="A233" i="16"/>
  <c r="B233" i="16"/>
  <c r="A234" i="16"/>
  <c r="B234" i="16"/>
  <c r="A235" i="16"/>
  <c r="B235" i="16"/>
  <c r="A236" i="16"/>
  <c r="B236" i="16"/>
  <c r="A237" i="16"/>
  <c r="B237" i="16"/>
  <c r="A238" i="16"/>
  <c r="B238" i="16"/>
  <c r="A239" i="16"/>
  <c r="B239" i="16"/>
  <c r="A240" i="16"/>
  <c r="B240" i="16"/>
  <c r="A241" i="16"/>
  <c r="B241" i="16"/>
  <c r="A242" i="16"/>
  <c r="B242" i="16"/>
  <c r="A243" i="16"/>
  <c r="B243" i="16"/>
  <c r="A244" i="16"/>
  <c r="B244" i="16"/>
  <c r="D218" i="16"/>
  <c r="D219" i="16"/>
  <c r="D220" i="16"/>
  <c r="D221" i="16"/>
  <c r="D222" i="16"/>
  <c r="D223" i="16"/>
  <c r="D224" i="16"/>
  <c r="D225" i="16"/>
  <c r="D226" i="16"/>
  <c r="D227" i="16"/>
  <c r="D228" i="16"/>
  <c r="D229" i="16"/>
  <c r="D230" i="16"/>
  <c r="D231" i="16"/>
  <c r="D232" i="16"/>
  <c r="D233" i="16"/>
  <c r="D234" i="16"/>
  <c r="D235" i="16"/>
  <c r="D236" i="16"/>
  <c r="D237" i="16"/>
  <c r="D238" i="16"/>
  <c r="D239" i="16"/>
  <c r="D240" i="16"/>
  <c r="D241" i="16"/>
  <c r="D242" i="16"/>
  <c r="D243" i="16"/>
  <c r="D244" i="16"/>
  <c r="A778" i="13"/>
  <c r="B778" i="13"/>
  <c r="A779" i="13"/>
  <c r="B779" i="13"/>
  <c r="A780" i="13"/>
  <c r="B780" i="13"/>
  <c r="A781" i="13"/>
  <c r="B781" i="13"/>
  <c r="A782" i="13"/>
  <c r="B782" i="13"/>
  <c r="A783" i="13"/>
  <c r="B783" i="13"/>
  <c r="A784" i="13"/>
  <c r="B784" i="13"/>
  <c r="A785" i="13"/>
  <c r="B785" i="13"/>
  <c r="A786" i="13"/>
  <c r="B786" i="13"/>
  <c r="A787" i="13"/>
  <c r="B787" i="13"/>
  <c r="A788" i="13"/>
  <c r="B788" i="13"/>
  <c r="A789" i="13"/>
  <c r="B789" i="13"/>
  <c r="A790" i="13"/>
  <c r="B790" i="13"/>
  <c r="A791" i="13"/>
  <c r="B791" i="13"/>
  <c r="A792" i="13"/>
  <c r="B792" i="13"/>
  <c r="A793" i="13"/>
  <c r="B793" i="13"/>
  <c r="A794" i="13"/>
  <c r="B794" i="13"/>
  <c r="A795" i="13"/>
  <c r="B795" i="13"/>
  <c r="A796" i="13"/>
  <c r="B796" i="13"/>
  <c r="A797" i="13"/>
  <c r="B797" i="13"/>
  <c r="A798" i="13"/>
  <c r="B798" i="13"/>
  <c r="A799" i="13"/>
  <c r="B799" i="13"/>
  <c r="A800" i="13"/>
  <c r="B800" i="13"/>
  <c r="A801" i="13"/>
  <c r="B801" i="13"/>
  <c r="A802" i="13"/>
  <c r="B802" i="13"/>
  <c r="A803" i="13"/>
  <c r="B803" i="13"/>
  <c r="A804" i="13"/>
  <c r="B804" i="13"/>
  <c r="A805" i="13"/>
  <c r="B805" i="13"/>
  <c r="A806" i="13"/>
  <c r="B806" i="13"/>
  <c r="A807" i="13"/>
  <c r="B807" i="13"/>
  <c r="A808" i="13"/>
  <c r="B808" i="13"/>
  <c r="A809" i="13"/>
  <c r="B809" i="13"/>
  <c r="A810" i="13"/>
  <c r="B810" i="13"/>
  <c r="A811" i="13"/>
  <c r="B811" i="13"/>
  <c r="A812" i="13"/>
  <c r="B812" i="13"/>
  <c r="A813" i="13"/>
  <c r="B813" i="13"/>
  <c r="A814" i="13"/>
  <c r="B814" i="13"/>
  <c r="A815" i="13"/>
  <c r="B815" i="13"/>
  <c r="A816" i="13"/>
  <c r="B816" i="13"/>
  <c r="A817" i="13"/>
  <c r="B817" i="13"/>
  <c r="A818" i="13"/>
  <c r="B818" i="13"/>
  <c r="A819" i="13"/>
  <c r="B819" i="13"/>
  <c r="A820" i="13"/>
  <c r="B820" i="13"/>
  <c r="A821" i="13"/>
  <c r="B821" i="13"/>
  <c r="A822" i="13"/>
  <c r="B822" i="13"/>
  <c r="A823" i="13"/>
  <c r="B823" i="13"/>
  <c r="A824" i="13"/>
  <c r="B824" i="13"/>
  <c r="A825" i="13"/>
  <c r="B825" i="13"/>
  <c r="A826" i="13"/>
  <c r="B826" i="13"/>
  <c r="A827" i="13"/>
  <c r="B827" i="13"/>
  <c r="A828" i="13"/>
  <c r="B828" i="13"/>
  <c r="A829" i="13"/>
  <c r="B829" i="13"/>
  <c r="A830" i="13"/>
  <c r="B830" i="13"/>
  <c r="A831" i="13"/>
  <c r="B831" i="13"/>
  <c r="A832" i="13"/>
  <c r="B832" i="13"/>
  <c r="A833" i="13"/>
  <c r="B833" i="13"/>
  <c r="A834" i="13"/>
  <c r="B834" i="13"/>
  <c r="A835" i="13"/>
  <c r="B835" i="13"/>
  <c r="A836" i="13"/>
  <c r="B836" i="13"/>
  <c r="A837" i="13"/>
  <c r="B837" i="13"/>
  <c r="A838" i="13"/>
  <c r="B838" i="13"/>
  <c r="A839" i="13"/>
  <c r="B839" i="13"/>
  <c r="A840" i="13"/>
  <c r="B840" i="13"/>
  <c r="A841" i="13"/>
  <c r="B841" i="13"/>
  <c r="A842" i="13"/>
  <c r="B842" i="13"/>
  <c r="A843" i="13"/>
  <c r="B843" i="13"/>
  <c r="A844" i="13"/>
  <c r="B844" i="13"/>
  <c r="A845" i="13"/>
  <c r="B845" i="13"/>
  <c r="A846" i="13"/>
  <c r="B846" i="13"/>
  <c r="A847" i="13"/>
  <c r="B847" i="13"/>
  <c r="A848" i="13"/>
  <c r="B848" i="13"/>
  <c r="A849" i="13"/>
  <c r="B849" i="13"/>
  <c r="A850" i="13"/>
  <c r="B850" i="13"/>
  <c r="A851" i="13"/>
  <c r="B851" i="13"/>
  <c r="A852" i="13"/>
  <c r="B852" i="13"/>
  <c r="A853" i="13"/>
  <c r="B853" i="13"/>
  <c r="A854" i="13"/>
  <c r="B854" i="13"/>
  <c r="A855" i="13"/>
  <c r="B855" i="13"/>
  <c r="A856" i="13"/>
  <c r="B856" i="13"/>
  <c r="A857" i="13"/>
  <c r="B857" i="13"/>
  <c r="A858" i="13"/>
  <c r="B858" i="13"/>
  <c r="A859" i="13"/>
  <c r="B859" i="13"/>
  <c r="A860" i="13"/>
  <c r="B860" i="13"/>
  <c r="A861" i="13"/>
  <c r="B861" i="13"/>
  <c r="A862" i="13"/>
  <c r="B862" i="13"/>
  <c r="A863" i="13"/>
  <c r="B863" i="13"/>
  <c r="A864" i="13"/>
  <c r="B864" i="13"/>
  <c r="A865" i="13"/>
  <c r="B865" i="13"/>
  <c r="A866" i="13"/>
  <c r="B866" i="13"/>
  <c r="A867" i="13"/>
  <c r="B867" i="13"/>
  <c r="A868" i="13"/>
  <c r="B868" i="13"/>
  <c r="A869" i="13"/>
  <c r="B869" i="13"/>
  <c r="A870" i="13"/>
  <c r="B870" i="13"/>
  <c r="A871" i="13"/>
  <c r="B871" i="13"/>
  <c r="A872" i="13"/>
  <c r="B872" i="13"/>
  <c r="A873" i="13"/>
  <c r="B873" i="13"/>
  <c r="A874" i="13"/>
  <c r="B874" i="13"/>
  <c r="A875" i="13"/>
  <c r="B875" i="13"/>
  <c r="A876" i="13"/>
  <c r="B876" i="13"/>
  <c r="A877" i="13"/>
  <c r="B877" i="13"/>
  <c r="A878" i="13"/>
  <c r="B878" i="13"/>
  <c r="A879" i="13"/>
  <c r="B879" i="13"/>
  <c r="A880" i="13"/>
  <c r="B880" i="13"/>
  <c r="A881" i="13"/>
  <c r="B881" i="13"/>
  <c r="A882" i="13"/>
  <c r="B882" i="13"/>
  <c r="A883" i="13"/>
  <c r="B883" i="13"/>
  <c r="A884" i="13"/>
  <c r="B884" i="13"/>
  <c r="A885" i="13"/>
  <c r="B885" i="13"/>
  <c r="A886" i="13"/>
  <c r="B886" i="13"/>
  <c r="A887" i="13"/>
  <c r="B887" i="13"/>
  <c r="A888" i="13"/>
  <c r="B888" i="13"/>
  <c r="A889" i="13"/>
  <c r="B889" i="13"/>
  <c r="A890" i="13"/>
  <c r="B890" i="13"/>
  <c r="A891" i="13"/>
  <c r="B891" i="13"/>
  <c r="A892" i="13"/>
  <c r="B892" i="13"/>
  <c r="A893" i="13"/>
  <c r="B893" i="13"/>
  <c r="A894" i="13"/>
  <c r="B894" i="13"/>
  <c r="A895" i="13"/>
  <c r="B895" i="13"/>
  <c r="A896" i="13"/>
  <c r="B896" i="13"/>
  <c r="A897" i="13"/>
  <c r="B897" i="13"/>
  <c r="A898" i="13"/>
  <c r="B898" i="13"/>
  <c r="A899" i="13"/>
  <c r="B899" i="13"/>
  <c r="A900" i="13"/>
  <c r="B900" i="13"/>
  <c r="A901" i="13"/>
  <c r="B901" i="13"/>
  <c r="A902" i="13"/>
  <c r="B902" i="13"/>
  <c r="A903" i="13"/>
  <c r="B903" i="13"/>
  <c r="G41" i="18"/>
  <c r="G42" i="18"/>
  <c r="G43" i="18"/>
  <c r="G44" i="18"/>
  <c r="G45" i="18"/>
  <c r="D185" i="16"/>
  <c r="D186" i="16"/>
  <c r="D187" i="16"/>
  <c r="D188" i="16"/>
  <c r="D189" i="16"/>
  <c r="D190" i="16"/>
  <c r="D191" i="16"/>
  <c r="D192" i="16"/>
  <c r="D193" i="16"/>
  <c r="D194" i="16"/>
  <c r="D195" i="16"/>
  <c r="D196" i="16"/>
  <c r="D197" i="16"/>
  <c r="D198" i="16"/>
  <c r="D199" i="16"/>
  <c r="D200" i="16"/>
  <c r="D201" i="16"/>
  <c r="D202" i="16"/>
  <c r="D203" i="16"/>
  <c r="D204" i="16"/>
  <c r="D205" i="16"/>
  <c r="D206" i="16"/>
  <c r="D207" i="16"/>
  <c r="D208" i="16"/>
  <c r="D209" i="16"/>
  <c r="D210" i="16"/>
  <c r="D211" i="16"/>
  <c r="D212" i="16"/>
  <c r="D213" i="16"/>
  <c r="D214" i="16"/>
  <c r="D215" i="16"/>
  <c r="D216" i="16"/>
  <c r="D217" i="16"/>
  <c r="A185" i="16"/>
  <c r="B185" i="16"/>
  <c r="A186" i="16"/>
  <c r="B186" i="16"/>
  <c r="A187" i="16"/>
  <c r="B187" i="16"/>
  <c r="A188" i="16"/>
  <c r="B188" i="16"/>
  <c r="A189" i="16"/>
  <c r="B189" i="16"/>
  <c r="A190" i="16"/>
  <c r="B190" i="16"/>
  <c r="A191" i="16"/>
  <c r="B191" i="16"/>
  <c r="A192" i="16"/>
  <c r="B192" i="16"/>
  <c r="A193" i="16"/>
  <c r="B193" i="16"/>
  <c r="A194" i="16"/>
  <c r="B194" i="16"/>
  <c r="A195" i="16"/>
  <c r="B195" i="16"/>
  <c r="A196" i="16"/>
  <c r="B196" i="16"/>
  <c r="A197" i="16"/>
  <c r="B197" i="16"/>
  <c r="A198" i="16"/>
  <c r="B198" i="16"/>
  <c r="A199" i="16"/>
  <c r="B199" i="16"/>
  <c r="A200" i="16"/>
  <c r="B200" i="16"/>
  <c r="A201" i="16"/>
  <c r="B201" i="16"/>
  <c r="A202" i="16"/>
  <c r="B202" i="16"/>
  <c r="A203" i="16"/>
  <c r="B203" i="16"/>
  <c r="A204" i="16"/>
  <c r="B204" i="16"/>
  <c r="A205" i="16"/>
  <c r="B205" i="16"/>
  <c r="A206" i="16"/>
  <c r="B206" i="16"/>
  <c r="A207" i="16"/>
  <c r="B207" i="16"/>
  <c r="A208" i="16"/>
  <c r="B208" i="16"/>
  <c r="A209" i="16"/>
  <c r="B209" i="16"/>
  <c r="A210" i="16"/>
  <c r="B210" i="16"/>
  <c r="A211" i="16"/>
  <c r="B211" i="16"/>
  <c r="A212" i="16"/>
  <c r="B212" i="16"/>
  <c r="A213" i="16"/>
  <c r="B213" i="16"/>
  <c r="A214" i="16"/>
  <c r="B214" i="16"/>
  <c r="A215" i="16"/>
  <c r="B215" i="16"/>
  <c r="A216" i="16"/>
  <c r="B216" i="16"/>
  <c r="A217" i="16"/>
  <c r="B217" i="16"/>
  <c r="A667" i="13"/>
  <c r="B667" i="13"/>
  <c r="A668" i="13"/>
  <c r="B668" i="13"/>
  <c r="A669" i="13"/>
  <c r="B669" i="13"/>
  <c r="A670" i="13"/>
  <c r="B670" i="13"/>
  <c r="A671" i="13"/>
  <c r="B671" i="13"/>
  <c r="A672" i="13"/>
  <c r="B672" i="13"/>
  <c r="A673" i="13"/>
  <c r="B673" i="13"/>
  <c r="A674" i="13"/>
  <c r="B674" i="13"/>
  <c r="A675" i="13"/>
  <c r="B675" i="13"/>
  <c r="A676" i="13"/>
  <c r="B676" i="13"/>
  <c r="A677" i="13"/>
  <c r="B677" i="13"/>
  <c r="A678" i="13"/>
  <c r="B678" i="13"/>
  <c r="A679" i="13"/>
  <c r="B679" i="13"/>
  <c r="A680" i="13"/>
  <c r="B680" i="13"/>
  <c r="A681" i="13"/>
  <c r="B681" i="13"/>
  <c r="A682" i="13"/>
  <c r="B682" i="13"/>
  <c r="A683" i="13"/>
  <c r="B683" i="13"/>
  <c r="A684" i="13"/>
  <c r="B684" i="13"/>
  <c r="A685" i="13"/>
  <c r="B685" i="13"/>
  <c r="A686" i="13"/>
  <c r="B686" i="13"/>
  <c r="A687" i="13"/>
  <c r="B687" i="13"/>
  <c r="A688" i="13"/>
  <c r="B688" i="13"/>
  <c r="A689" i="13"/>
  <c r="B689" i="13"/>
  <c r="A690" i="13"/>
  <c r="B690" i="13"/>
  <c r="A691" i="13"/>
  <c r="B691" i="13"/>
  <c r="A692" i="13"/>
  <c r="B692" i="13"/>
  <c r="A693" i="13"/>
  <c r="B693" i="13"/>
  <c r="A694" i="13"/>
  <c r="B694" i="13"/>
  <c r="A695" i="13"/>
  <c r="B695" i="13"/>
  <c r="A696" i="13"/>
  <c r="B696" i="13"/>
  <c r="A697" i="13"/>
  <c r="B697" i="13"/>
  <c r="A698" i="13"/>
  <c r="B698" i="13"/>
  <c r="A699" i="13"/>
  <c r="B699" i="13"/>
  <c r="A700" i="13"/>
  <c r="B700" i="13"/>
  <c r="A701" i="13"/>
  <c r="B701" i="13"/>
  <c r="A702" i="13"/>
  <c r="B702" i="13"/>
  <c r="A703" i="13"/>
  <c r="B703" i="13"/>
  <c r="A704" i="13"/>
  <c r="B704" i="13"/>
  <c r="A705" i="13"/>
  <c r="B705" i="13"/>
  <c r="A706" i="13"/>
  <c r="B706" i="13"/>
  <c r="A707" i="13"/>
  <c r="B707" i="13"/>
  <c r="A708" i="13"/>
  <c r="B708" i="13"/>
  <c r="A709" i="13"/>
  <c r="B709" i="13"/>
  <c r="A710" i="13"/>
  <c r="B710" i="13"/>
  <c r="A711" i="13"/>
  <c r="B711" i="13"/>
  <c r="A712" i="13"/>
  <c r="B712" i="13"/>
  <c r="A713" i="13"/>
  <c r="B713" i="13"/>
  <c r="A714" i="13"/>
  <c r="B714" i="13"/>
  <c r="A715" i="13"/>
  <c r="B715" i="13"/>
  <c r="A716" i="13"/>
  <c r="B716" i="13"/>
  <c r="A717" i="13"/>
  <c r="B717" i="13"/>
  <c r="A718" i="13"/>
  <c r="B718" i="13"/>
  <c r="A719" i="13"/>
  <c r="B719" i="13"/>
  <c r="A720" i="13"/>
  <c r="B720" i="13"/>
  <c r="A721" i="13"/>
  <c r="B721" i="13"/>
  <c r="A722" i="13"/>
  <c r="B722" i="13"/>
  <c r="A723" i="13"/>
  <c r="B723" i="13"/>
  <c r="A724" i="13"/>
  <c r="B724" i="13"/>
  <c r="A725" i="13"/>
  <c r="B725" i="13"/>
  <c r="A726" i="13"/>
  <c r="B726" i="13"/>
  <c r="A727" i="13"/>
  <c r="B727" i="13"/>
  <c r="A728" i="13"/>
  <c r="B728" i="13"/>
  <c r="A729" i="13"/>
  <c r="B729" i="13"/>
  <c r="A730" i="13"/>
  <c r="B730" i="13"/>
  <c r="A731" i="13"/>
  <c r="B731" i="13"/>
  <c r="A732" i="13"/>
  <c r="B732" i="13"/>
  <c r="A733" i="13"/>
  <c r="B733" i="13"/>
  <c r="A734" i="13"/>
  <c r="B734" i="13"/>
  <c r="A735" i="13"/>
  <c r="B735" i="13"/>
  <c r="A736" i="13"/>
  <c r="B736" i="13"/>
  <c r="A737" i="13"/>
  <c r="B737" i="13"/>
  <c r="A738" i="13"/>
  <c r="B738" i="13"/>
  <c r="A739" i="13"/>
  <c r="B739" i="13"/>
  <c r="A740" i="13"/>
  <c r="B740" i="13"/>
  <c r="A741" i="13"/>
  <c r="B741" i="13"/>
  <c r="A742" i="13"/>
  <c r="B742" i="13"/>
  <c r="A743" i="13"/>
  <c r="B743" i="13"/>
  <c r="A744" i="13"/>
  <c r="B744" i="13"/>
  <c r="A745" i="13"/>
  <c r="B745" i="13"/>
  <c r="A746" i="13"/>
  <c r="B746" i="13"/>
  <c r="A747" i="13"/>
  <c r="B747" i="13"/>
  <c r="A748" i="13"/>
  <c r="B748" i="13"/>
  <c r="A749" i="13"/>
  <c r="B749" i="13"/>
  <c r="A750" i="13"/>
  <c r="B750" i="13"/>
  <c r="A751" i="13"/>
  <c r="B751" i="13"/>
  <c r="A752" i="13"/>
  <c r="B752" i="13"/>
  <c r="A753" i="13"/>
  <c r="B753" i="13"/>
  <c r="A754" i="13"/>
  <c r="B754" i="13"/>
  <c r="A755" i="13"/>
  <c r="B755" i="13"/>
  <c r="A756" i="13"/>
  <c r="B756" i="13"/>
  <c r="A757" i="13"/>
  <c r="B757" i="13"/>
  <c r="A758" i="13"/>
  <c r="B758" i="13"/>
  <c r="A759" i="13"/>
  <c r="B759" i="13"/>
  <c r="A760" i="13"/>
  <c r="B760" i="13"/>
  <c r="A761" i="13"/>
  <c r="B761" i="13"/>
  <c r="A762" i="13"/>
  <c r="B762" i="13"/>
  <c r="A763" i="13"/>
  <c r="B763" i="13"/>
  <c r="A764" i="13"/>
  <c r="B764" i="13"/>
  <c r="A765" i="13"/>
  <c r="B765" i="13"/>
  <c r="A766" i="13"/>
  <c r="B766" i="13"/>
  <c r="A767" i="13"/>
  <c r="B767" i="13"/>
  <c r="A768" i="13"/>
  <c r="B768" i="13"/>
  <c r="A769" i="13"/>
  <c r="B769" i="13"/>
  <c r="A770" i="13"/>
  <c r="B770" i="13"/>
  <c r="A771" i="13"/>
  <c r="B771" i="13"/>
  <c r="A772" i="13"/>
  <c r="B772" i="13"/>
  <c r="A773" i="13"/>
  <c r="B773" i="13"/>
  <c r="A774" i="13"/>
  <c r="B774" i="13"/>
  <c r="A775" i="13"/>
  <c r="B775" i="13"/>
  <c r="A776" i="13"/>
  <c r="B776" i="13"/>
  <c r="A777" i="13"/>
  <c r="B777" i="13"/>
  <c r="F690" i="13"/>
  <c r="F689" i="13"/>
  <c r="M110" i="22" l="1"/>
  <c r="L110" i="22"/>
  <c r="K110" i="22"/>
  <c r="J110" i="22"/>
  <c r="I110" i="22"/>
  <c r="H110" i="22"/>
  <c r="G110" i="22"/>
  <c r="F110" i="22"/>
  <c r="E110" i="22"/>
  <c r="D110" i="22"/>
  <c r="O110" i="22"/>
  <c r="N110" i="22"/>
  <c r="G38" i="18"/>
  <c r="G39" i="18"/>
  <c r="G40" i="18"/>
  <c r="A177" i="16"/>
  <c r="B177" i="16"/>
  <c r="A178" i="16"/>
  <c r="B178" i="16"/>
  <c r="A179" i="16"/>
  <c r="B179" i="16"/>
  <c r="A180" i="16"/>
  <c r="B180" i="16"/>
  <c r="A181" i="16"/>
  <c r="B181" i="16"/>
  <c r="A182" i="16"/>
  <c r="B182" i="16"/>
  <c r="A183" i="16"/>
  <c r="B183" i="16"/>
  <c r="A184" i="16"/>
  <c r="B184" i="16"/>
  <c r="D177" i="16"/>
  <c r="D178" i="16"/>
  <c r="D179" i="16"/>
  <c r="D180" i="16"/>
  <c r="D181" i="16"/>
  <c r="D182" i="16"/>
  <c r="D183" i="16"/>
  <c r="D184" i="16"/>
  <c r="A555" i="13" l="1"/>
  <c r="B555" i="13"/>
  <c r="A556" i="13"/>
  <c r="B556" i="13"/>
  <c r="F557" i="13"/>
  <c r="F556" i="13"/>
  <c r="F555" i="13"/>
  <c r="R2" i="13" s="1"/>
  <c r="R3" i="13" s="1"/>
  <c r="A578" i="13"/>
  <c r="B578" i="13"/>
  <c r="A579" i="13"/>
  <c r="B579" i="13"/>
  <c r="A580" i="13"/>
  <c r="B580" i="13"/>
  <c r="A581" i="13"/>
  <c r="B581" i="13"/>
  <c r="A582" i="13"/>
  <c r="B582" i="13"/>
  <c r="A583" i="13"/>
  <c r="B583" i="13"/>
  <c r="A584" i="13"/>
  <c r="B584" i="13"/>
  <c r="A585" i="13"/>
  <c r="B585" i="13"/>
  <c r="A586" i="13"/>
  <c r="B586" i="13"/>
  <c r="A587" i="13"/>
  <c r="B587" i="13"/>
  <c r="A588" i="13"/>
  <c r="B588" i="13"/>
  <c r="A589" i="13"/>
  <c r="B589" i="13"/>
  <c r="A590" i="13"/>
  <c r="B590" i="13"/>
  <c r="A591" i="13"/>
  <c r="B591" i="13"/>
  <c r="A592" i="13"/>
  <c r="B592" i="13"/>
  <c r="A593" i="13"/>
  <c r="B593" i="13"/>
  <c r="A594" i="13"/>
  <c r="B594" i="13"/>
  <c r="A595" i="13"/>
  <c r="B595" i="13"/>
  <c r="A596" i="13"/>
  <c r="B596" i="13"/>
  <c r="A597" i="13"/>
  <c r="B597" i="13"/>
  <c r="A598" i="13"/>
  <c r="B598" i="13"/>
  <c r="A599" i="13"/>
  <c r="B599" i="13"/>
  <c r="A600" i="13"/>
  <c r="B600" i="13"/>
  <c r="A601" i="13"/>
  <c r="B601" i="13"/>
  <c r="A602" i="13"/>
  <c r="B602" i="13"/>
  <c r="A603" i="13"/>
  <c r="B603" i="13"/>
  <c r="A604" i="13"/>
  <c r="B604" i="13"/>
  <c r="A605" i="13"/>
  <c r="B605" i="13"/>
  <c r="A606" i="13"/>
  <c r="B606" i="13"/>
  <c r="A607" i="13"/>
  <c r="B607" i="13"/>
  <c r="A608" i="13"/>
  <c r="B608" i="13"/>
  <c r="A609" i="13"/>
  <c r="B609" i="13"/>
  <c r="A610" i="13"/>
  <c r="B610" i="13"/>
  <c r="A611" i="13"/>
  <c r="B611" i="13"/>
  <c r="A612" i="13"/>
  <c r="B612" i="13"/>
  <c r="A613" i="13"/>
  <c r="B613" i="13"/>
  <c r="A614" i="13"/>
  <c r="B614" i="13"/>
  <c r="A615" i="13"/>
  <c r="B615" i="13"/>
  <c r="A616" i="13"/>
  <c r="B616" i="13"/>
  <c r="A617" i="13"/>
  <c r="B617" i="13"/>
  <c r="A618" i="13"/>
  <c r="B618" i="13"/>
  <c r="A619" i="13"/>
  <c r="B619" i="13"/>
  <c r="A620" i="13"/>
  <c r="B620" i="13"/>
  <c r="A621" i="13"/>
  <c r="B621" i="13"/>
  <c r="A622" i="13"/>
  <c r="B622" i="13"/>
  <c r="A623" i="13"/>
  <c r="B623" i="13"/>
  <c r="A624" i="13"/>
  <c r="B624" i="13"/>
  <c r="A625" i="13"/>
  <c r="B625" i="13"/>
  <c r="A626" i="13"/>
  <c r="B626" i="13"/>
  <c r="A627" i="13"/>
  <c r="B627" i="13"/>
  <c r="A628" i="13"/>
  <c r="B628" i="13"/>
  <c r="A629" i="13"/>
  <c r="B629" i="13"/>
  <c r="A630" i="13"/>
  <c r="B630" i="13"/>
  <c r="A631" i="13"/>
  <c r="B631" i="13"/>
  <c r="A632" i="13"/>
  <c r="B632" i="13"/>
  <c r="A633" i="13"/>
  <c r="B633" i="13"/>
  <c r="A634" i="13"/>
  <c r="B634" i="13"/>
  <c r="A635" i="13"/>
  <c r="B635" i="13"/>
  <c r="A636" i="13"/>
  <c r="B636" i="13"/>
  <c r="A637" i="13"/>
  <c r="B637" i="13"/>
  <c r="A638" i="13"/>
  <c r="B638" i="13"/>
  <c r="A639" i="13"/>
  <c r="B639" i="13"/>
  <c r="A640" i="13"/>
  <c r="B640" i="13"/>
  <c r="A641" i="13"/>
  <c r="B641" i="13"/>
  <c r="A642" i="13"/>
  <c r="B642" i="13"/>
  <c r="A643" i="13"/>
  <c r="B643" i="13"/>
  <c r="A644" i="13"/>
  <c r="B644" i="13"/>
  <c r="A645" i="13"/>
  <c r="B645" i="13"/>
  <c r="A646" i="13"/>
  <c r="B646" i="13"/>
  <c r="A647" i="13"/>
  <c r="B647" i="13"/>
  <c r="A648" i="13"/>
  <c r="B648" i="13"/>
  <c r="A649" i="13"/>
  <c r="B649" i="13"/>
  <c r="A650" i="13"/>
  <c r="B650" i="13"/>
  <c r="A651" i="13"/>
  <c r="B651" i="13"/>
  <c r="A652" i="13"/>
  <c r="B652" i="13"/>
  <c r="A653" i="13"/>
  <c r="B653" i="13"/>
  <c r="A654" i="13"/>
  <c r="B654" i="13"/>
  <c r="A655" i="13"/>
  <c r="B655" i="13"/>
  <c r="A656" i="13"/>
  <c r="B656" i="13"/>
  <c r="A657" i="13"/>
  <c r="B657" i="13"/>
  <c r="A658" i="13"/>
  <c r="B658" i="13"/>
  <c r="A659" i="13"/>
  <c r="B659" i="13"/>
  <c r="A660" i="13"/>
  <c r="B660" i="13"/>
  <c r="A661" i="13"/>
  <c r="B661" i="13"/>
  <c r="A662" i="13"/>
  <c r="B662" i="13"/>
  <c r="A663" i="13"/>
  <c r="B663" i="13"/>
  <c r="A664" i="13"/>
  <c r="B664" i="13"/>
  <c r="A665" i="13"/>
  <c r="B665" i="13"/>
  <c r="A666" i="13"/>
  <c r="B666" i="13"/>
  <c r="G34" i="18"/>
  <c r="G35" i="18"/>
  <c r="G36" i="18"/>
  <c r="G37" i="18"/>
  <c r="A166" i="16"/>
  <c r="B166" i="16"/>
  <c r="A167" i="16"/>
  <c r="B167" i="16"/>
  <c r="A168" i="16"/>
  <c r="B168" i="16"/>
  <c r="A169" i="16"/>
  <c r="B169" i="16"/>
  <c r="A170" i="16"/>
  <c r="B170" i="16"/>
  <c r="A171" i="16"/>
  <c r="B171" i="16"/>
  <c r="A172" i="16"/>
  <c r="B172" i="16"/>
  <c r="A173" i="16"/>
  <c r="B173" i="16"/>
  <c r="A174" i="16"/>
  <c r="B174" i="16"/>
  <c r="A175" i="16"/>
  <c r="B175" i="16"/>
  <c r="A176" i="16"/>
  <c r="B176" i="16"/>
  <c r="D166" i="16"/>
  <c r="D167" i="16"/>
  <c r="D168" i="16"/>
  <c r="D169" i="16"/>
  <c r="D170" i="16"/>
  <c r="D171" i="16"/>
  <c r="D172" i="16"/>
  <c r="D173" i="16"/>
  <c r="D174" i="16"/>
  <c r="D175" i="16"/>
  <c r="D176" i="16"/>
  <c r="A505" i="13"/>
  <c r="B505" i="13"/>
  <c r="A506" i="13"/>
  <c r="B506" i="13"/>
  <c r="A507" i="13"/>
  <c r="B507" i="13"/>
  <c r="A508" i="13"/>
  <c r="B508" i="13"/>
  <c r="A509" i="13"/>
  <c r="B509" i="13"/>
  <c r="A510" i="13"/>
  <c r="B510" i="13"/>
  <c r="A511" i="13"/>
  <c r="B511" i="13"/>
  <c r="A512" i="13"/>
  <c r="B512" i="13"/>
  <c r="A513" i="13"/>
  <c r="B513" i="13"/>
  <c r="A514" i="13"/>
  <c r="B514" i="13"/>
  <c r="A515" i="13"/>
  <c r="B515" i="13"/>
  <c r="A516" i="13"/>
  <c r="B516" i="13"/>
  <c r="A517" i="13"/>
  <c r="B517" i="13"/>
  <c r="A518" i="13"/>
  <c r="B518" i="13"/>
  <c r="A519" i="13"/>
  <c r="B519" i="13"/>
  <c r="A520" i="13"/>
  <c r="B520" i="13"/>
  <c r="A521" i="13"/>
  <c r="B521" i="13"/>
  <c r="A522" i="13"/>
  <c r="B522" i="13"/>
  <c r="A523" i="13"/>
  <c r="B523" i="13"/>
  <c r="A524" i="13"/>
  <c r="B524" i="13"/>
  <c r="A525" i="13"/>
  <c r="B525" i="13"/>
  <c r="A526" i="13"/>
  <c r="B526" i="13"/>
  <c r="A527" i="13"/>
  <c r="B527" i="13"/>
  <c r="A528" i="13"/>
  <c r="B528" i="13"/>
  <c r="A529" i="13"/>
  <c r="B529" i="13"/>
  <c r="A530" i="13"/>
  <c r="B530" i="13"/>
  <c r="A531" i="13"/>
  <c r="B531" i="13"/>
  <c r="A532" i="13"/>
  <c r="B532" i="13"/>
  <c r="A533" i="13"/>
  <c r="B533" i="13"/>
  <c r="A534" i="13"/>
  <c r="B534" i="13"/>
  <c r="A535" i="13"/>
  <c r="B535" i="13"/>
  <c r="A536" i="13"/>
  <c r="B536" i="13"/>
  <c r="A537" i="13"/>
  <c r="B537" i="13"/>
  <c r="A538" i="13"/>
  <c r="B538" i="13"/>
  <c r="A539" i="13"/>
  <c r="B539" i="13"/>
  <c r="A540" i="13"/>
  <c r="B540" i="13"/>
  <c r="A541" i="13"/>
  <c r="B541" i="13"/>
  <c r="A542" i="13"/>
  <c r="B542" i="13"/>
  <c r="A543" i="13"/>
  <c r="B543" i="13"/>
  <c r="A544" i="13"/>
  <c r="B544" i="13"/>
  <c r="A545" i="13"/>
  <c r="B545" i="13"/>
  <c r="A546" i="13"/>
  <c r="B546" i="13"/>
  <c r="A547" i="13"/>
  <c r="B547" i="13"/>
  <c r="A548" i="13"/>
  <c r="B548" i="13"/>
  <c r="A549" i="13"/>
  <c r="B549" i="13"/>
  <c r="A550" i="13"/>
  <c r="B550" i="13"/>
  <c r="A551" i="13"/>
  <c r="B551" i="13"/>
  <c r="A552" i="13"/>
  <c r="B552" i="13"/>
  <c r="A553" i="13"/>
  <c r="B553" i="13"/>
  <c r="A554" i="13"/>
  <c r="B554" i="13"/>
  <c r="A557" i="13"/>
  <c r="B557" i="13"/>
  <c r="A558" i="13"/>
  <c r="B558" i="13"/>
  <c r="A559" i="13"/>
  <c r="B559" i="13"/>
  <c r="A560" i="13"/>
  <c r="B560" i="13"/>
  <c r="A561" i="13"/>
  <c r="B561" i="13"/>
  <c r="A562" i="13"/>
  <c r="B562" i="13"/>
  <c r="A563" i="13"/>
  <c r="B563" i="13"/>
  <c r="A564" i="13"/>
  <c r="B564" i="13"/>
  <c r="A565" i="13"/>
  <c r="B565" i="13"/>
  <c r="A566" i="13"/>
  <c r="B566" i="13"/>
  <c r="A567" i="13"/>
  <c r="B567" i="13"/>
  <c r="A568" i="13"/>
  <c r="B568" i="13"/>
  <c r="A569" i="13"/>
  <c r="B569" i="13"/>
  <c r="A570" i="13"/>
  <c r="B570" i="13"/>
  <c r="A571" i="13"/>
  <c r="B571" i="13"/>
  <c r="A572" i="13"/>
  <c r="B572" i="13"/>
  <c r="A573" i="13"/>
  <c r="B573" i="13"/>
  <c r="A574" i="13"/>
  <c r="B574" i="13"/>
  <c r="A575" i="13"/>
  <c r="B575" i="13"/>
  <c r="A576" i="13"/>
  <c r="B576" i="13"/>
  <c r="A577" i="13"/>
  <c r="B577" i="13"/>
  <c r="G32" i="18"/>
  <c r="G33" i="18"/>
  <c r="A150" i="16"/>
  <c r="B150" i="16"/>
  <c r="A151" i="16"/>
  <c r="B151" i="16"/>
  <c r="A152" i="16"/>
  <c r="B152" i="16"/>
  <c r="A153" i="16"/>
  <c r="B153" i="16"/>
  <c r="A154" i="16"/>
  <c r="B154" i="16"/>
  <c r="A155" i="16"/>
  <c r="B155" i="16"/>
  <c r="A156" i="16"/>
  <c r="B156" i="16"/>
  <c r="A157" i="16"/>
  <c r="B157" i="16"/>
  <c r="A158" i="16"/>
  <c r="B158" i="16"/>
  <c r="A159" i="16"/>
  <c r="B159" i="16"/>
  <c r="A160" i="16"/>
  <c r="B160" i="16"/>
  <c r="A161" i="16"/>
  <c r="B161" i="16"/>
  <c r="A162" i="16"/>
  <c r="B162" i="16"/>
  <c r="A163" i="16"/>
  <c r="B163" i="16"/>
  <c r="A164" i="16"/>
  <c r="B164" i="16"/>
  <c r="A165" i="16"/>
  <c r="B165" i="16"/>
  <c r="D150" i="16"/>
  <c r="D151" i="16"/>
  <c r="D152" i="16"/>
  <c r="D153" i="16"/>
  <c r="D154" i="16"/>
  <c r="D155" i="16"/>
  <c r="D156" i="16"/>
  <c r="D157" i="16"/>
  <c r="D158" i="16"/>
  <c r="D159" i="16"/>
  <c r="D160" i="16"/>
  <c r="D161" i="16"/>
  <c r="D162" i="16"/>
  <c r="D163" i="16"/>
  <c r="D164" i="16"/>
  <c r="D165" i="16"/>
  <c r="A468" i="13"/>
  <c r="B468" i="13"/>
  <c r="A469" i="13"/>
  <c r="B469" i="13"/>
  <c r="A470" i="13"/>
  <c r="B470" i="13"/>
  <c r="A471" i="13"/>
  <c r="B471" i="13"/>
  <c r="A472" i="13"/>
  <c r="B472" i="13"/>
  <c r="A473" i="13"/>
  <c r="B473" i="13"/>
  <c r="A474" i="13"/>
  <c r="B474" i="13"/>
  <c r="A475" i="13"/>
  <c r="B475" i="13"/>
  <c r="A476" i="13"/>
  <c r="B476" i="13"/>
  <c r="A477" i="13"/>
  <c r="B477" i="13"/>
  <c r="A478" i="13"/>
  <c r="B478" i="13"/>
  <c r="A479" i="13"/>
  <c r="B479" i="13"/>
  <c r="A480" i="13"/>
  <c r="B480" i="13"/>
  <c r="A481" i="13"/>
  <c r="B481" i="13"/>
  <c r="A482" i="13"/>
  <c r="B482" i="13"/>
  <c r="A483" i="13"/>
  <c r="B483" i="13"/>
  <c r="A484" i="13"/>
  <c r="B484" i="13"/>
  <c r="A485" i="13"/>
  <c r="B485" i="13"/>
  <c r="A486" i="13"/>
  <c r="B486" i="13"/>
  <c r="A487" i="13"/>
  <c r="B487" i="13"/>
  <c r="A488" i="13"/>
  <c r="B488" i="13"/>
  <c r="A489" i="13"/>
  <c r="B489" i="13"/>
  <c r="A490" i="13"/>
  <c r="B490" i="13"/>
  <c r="A491" i="13"/>
  <c r="B491" i="13"/>
  <c r="A492" i="13"/>
  <c r="B492" i="13"/>
  <c r="A493" i="13"/>
  <c r="B493" i="13"/>
  <c r="A494" i="13"/>
  <c r="B494" i="13"/>
  <c r="A495" i="13"/>
  <c r="B495" i="13"/>
  <c r="A496" i="13"/>
  <c r="B496" i="13"/>
  <c r="A497" i="13"/>
  <c r="B497" i="13"/>
  <c r="A498" i="13"/>
  <c r="B498" i="13"/>
  <c r="A499" i="13"/>
  <c r="B499" i="13"/>
  <c r="A500" i="13"/>
  <c r="B500" i="13"/>
  <c r="A501" i="13"/>
  <c r="B501" i="13"/>
  <c r="A502" i="13"/>
  <c r="B502" i="13"/>
  <c r="A503" i="13"/>
  <c r="B503" i="13"/>
  <c r="A504" i="13"/>
  <c r="B504" i="13"/>
  <c r="A447" i="13"/>
  <c r="B447" i="13"/>
  <c r="A448" i="13"/>
  <c r="B448" i="13"/>
  <c r="A449" i="13"/>
  <c r="B449" i="13"/>
  <c r="A450" i="13"/>
  <c r="B450" i="13"/>
  <c r="A451" i="13"/>
  <c r="B451" i="13"/>
  <c r="A452" i="13"/>
  <c r="B452" i="13"/>
  <c r="A453" i="13"/>
  <c r="B453" i="13"/>
  <c r="A454" i="13"/>
  <c r="B454" i="13"/>
  <c r="A455" i="13"/>
  <c r="B455" i="13"/>
  <c r="A456" i="13"/>
  <c r="B456" i="13"/>
  <c r="A457" i="13"/>
  <c r="B457" i="13"/>
  <c r="A458" i="13"/>
  <c r="B458" i="13"/>
  <c r="A459" i="13"/>
  <c r="B459" i="13"/>
  <c r="A460" i="13"/>
  <c r="B460" i="13"/>
  <c r="A461" i="13"/>
  <c r="B461" i="13"/>
  <c r="A462" i="13"/>
  <c r="B462" i="13"/>
  <c r="A463" i="13"/>
  <c r="B463" i="13"/>
  <c r="A464" i="13"/>
  <c r="B464" i="13"/>
  <c r="A465" i="13"/>
  <c r="B465" i="13"/>
  <c r="A466" i="13"/>
  <c r="B466" i="13"/>
  <c r="A467" i="13"/>
  <c r="B467" i="13"/>
  <c r="D3" i="22"/>
  <c r="P110" i="22"/>
  <c r="Q2" i="22"/>
  <c r="A2" i="15" a="1"/>
  <c r="E27" i="15" s="1"/>
  <c r="C60" i="18"/>
  <c r="C59" i="18"/>
  <c r="C58" i="18"/>
  <c r="C57" i="18"/>
  <c r="C56" i="18"/>
  <c r="C55" i="18"/>
  <c r="C54" i="18"/>
  <c r="C53" i="18"/>
  <c r="C52" i="18"/>
  <c r="C51" i="18"/>
  <c r="C50" i="18"/>
  <c r="C49" i="18"/>
  <c r="C48" i="18"/>
  <c r="C47" i="18"/>
  <c r="C46" i="18"/>
  <c r="C45" i="18"/>
  <c r="C44" i="18"/>
  <c r="C43" i="18"/>
  <c r="C42" i="18"/>
  <c r="C41" i="18"/>
  <c r="C40" i="18"/>
  <c r="C39" i="18"/>
  <c r="C38" i="18"/>
  <c r="C37" i="18"/>
  <c r="C36" i="18"/>
  <c r="C35" i="18"/>
  <c r="C34" i="18"/>
  <c r="C33" i="18"/>
  <c r="C32" i="18"/>
  <c r="G31" i="18"/>
  <c r="C31" i="18"/>
  <c r="G30" i="18"/>
  <c r="C30" i="18"/>
  <c r="G29" i="18"/>
  <c r="C29" i="18"/>
  <c r="G28" i="18"/>
  <c r="C28" i="18"/>
  <c r="G27" i="18"/>
  <c r="C27" i="18"/>
  <c r="G26" i="18"/>
  <c r="C26" i="18"/>
  <c r="G25" i="18"/>
  <c r="C25" i="18"/>
  <c r="G24" i="18"/>
  <c r="C24" i="18"/>
  <c r="G23" i="18"/>
  <c r="C23" i="18"/>
  <c r="G22" i="18"/>
  <c r="C22" i="18"/>
  <c r="G21" i="18"/>
  <c r="C21" i="18"/>
  <c r="G20" i="18"/>
  <c r="C20" i="18"/>
  <c r="G19" i="18"/>
  <c r="C19" i="18"/>
  <c r="G18" i="18"/>
  <c r="C18" i="18"/>
  <c r="G17" i="18"/>
  <c r="C17" i="18"/>
  <c r="G16" i="18"/>
  <c r="C16" i="18"/>
  <c r="G15" i="18"/>
  <c r="C15" i="18"/>
  <c r="G14" i="18"/>
  <c r="C14" i="18"/>
  <c r="G13" i="18"/>
  <c r="C13" i="18"/>
  <c r="G12" i="18"/>
  <c r="C12" i="18"/>
  <c r="G11" i="18"/>
  <c r="C11" i="18"/>
  <c r="G10" i="18"/>
  <c r="C10" i="18"/>
  <c r="G9" i="18"/>
  <c r="C9" i="18"/>
  <c r="G8" i="18"/>
  <c r="C8" i="18"/>
  <c r="G7" i="18"/>
  <c r="C7" i="18"/>
  <c r="G6" i="18"/>
  <c r="C6" i="18"/>
  <c r="G5" i="18"/>
  <c r="C5" i="18"/>
  <c r="G4" i="18"/>
  <c r="C4" i="18"/>
  <c r="G3" i="18"/>
  <c r="C3" i="18"/>
  <c r="E2" i="18"/>
  <c r="H2" i="18" s="1"/>
  <c r="C2" i="18"/>
  <c r="A4" i="17" a="1"/>
  <c r="B446" i="13"/>
  <c r="A446" i="13"/>
  <c r="B445" i="13"/>
  <c r="A445" i="13"/>
  <c r="B444" i="13"/>
  <c r="A444" i="13"/>
  <c r="B443" i="13"/>
  <c r="A443" i="13"/>
  <c r="B442" i="13"/>
  <c r="A442" i="13"/>
  <c r="B441" i="13"/>
  <c r="A441" i="13"/>
  <c r="B440" i="13"/>
  <c r="A440" i="13"/>
  <c r="B439" i="13"/>
  <c r="A439" i="13"/>
  <c r="B438" i="13"/>
  <c r="A438" i="13"/>
  <c r="B437" i="13"/>
  <c r="A437" i="13"/>
  <c r="B436" i="13"/>
  <c r="A436" i="13"/>
  <c r="B435" i="13"/>
  <c r="A435" i="13"/>
  <c r="B434" i="13"/>
  <c r="A434" i="13"/>
  <c r="B433" i="13"/>
  <c r="A433" i="13"/>
  <c r="B432" i="13"/>
  <c r="A432" i="13"/>
  <c r="B431" i="13"/>
  <c r="A431" i="13"/>
  <c r="B430" i="13"/>
  <c r="A430" i="13"/>
  <c r="B429" i="13"/>
  <c r="A429" i="13"/>
  <c r="B428" i="13"/>
  <c r="A428" i="13"/>
  <c r="B427" i="13"/>
  <c r="A427" i="13"/>
  <c r="B426" i="13"/>
  <c r="A426" i="13"/>
  <c r="B425" i="13"/>
  <c r="A425" i="13"/>
  <c r="B424" i="13"/>
  <c r="A424" i="13"/>
  <c r="B423" i="13"/>
  <c r="A423" i="13"/>
  <c r="B422" i="13"/>
  <c r="A422" i="13"/>
  <c r="B421" i="13"/>
  <c r="A421" i="13"/>
  <c r="B420" i="13"/>
  <c r="A420" i="13"/>
  <c r="B419" i="13"/>
  <c r="A419" i="13"/>
  <c r="B418" i="13"/>
  <c r="A418" i="13"/>
  <c r="B417" i="13"/>
  <c r="A417" i="13"/>
  <c r="B416" i="13"/>
  <c r="A416" i="13"/>
  <c r="B415" i="13"/>
  <c r="A415" i="13"/>
  <c r="B414" i="13"/>
  <c r="A414" i="13"/>
  <c r="B413" i="13"/>
  <c r="A413" i="13"/>
  <c r="B412" i="13"/>
  <c r="A412" i="13"/>
  <c r="B411" i="13"/>
  <c r="A411" i="13"/>
  <c r="B410" i="13"/>
  <c r="A410" i="13"/>
  <c r="B409" i="13"/>
  <c r="A409" i="13"/>
  <c r="B408" i="13"/>
  <c r="A408" i="13"/>
  <c r="B407" i="13"/>
  <c r="A407" i="13"/>
  <c r="B406" i="13"/>
  <c r="A406" i="13"/>
  <c r="B405" i="13"/>
  <c r="A405" i="13"/>
  <c r="B404" i="13"/>
  <c r="A404" i="13"/>
  <c r="B403" i="13"/>
  <c r="A403" i="13"/>
  <c r="B402" i="13"/>
  <c r="A402" i="13"/>
  <c r="B401" i="13"/>
  <c r="A401" i="13"/>
  <c r="B400" i="13"/>
  <c r="A400" i="13"/>
  <c r="B399" i="13"/>
  <c r="A399" i="13"/>
  <c r="B398" i="13"/>
  <c r="A398" i="13"/>
  <c r="B397" i="13"/>
  <c r="A397" i="13"/>
  <c r="B396" i="13"/>
  <c r="A396" i="13"/>
  <c r="B395" i="13"/>
  <c r="A395" i="13"/>
  <c r="B394" i="13"/>
  <c r="A394" i="13"/>
  <c r="B393" i="13"/>
  <c r="A393" i="13"/>
  <c r="B392" i="13"/>
  <c r="A392" i="13"/>
  <c r="B391" i="13"/>
  <c r="A391" i="13"/>
  <c r="B390" i="13"/>
  <c r="A390" i="13"/>
  <c r="B389" i="13"/>
  <c r="A389" i="13"/>
  <c r="B388" i="13"/>
  <c r="A388" i="13"/>
  <c r="B387" i="13"/>
  <c r="A387" i="13"/>
  <c r="B386" i="13"/>
  <c r="A386" i="13"/>
  <c r="B385" i="13"/>
  <c r="A385" i="13"/>
  <c r="B384" i="13"/>
  <c r="A384" i="13"/>
  <c r="B383" i="13"/>
  <c r="A383" i="13"/>
  <c r="B382" i="13"/>
  <c r="A382" i="13"/>
  <c r="B381" i="13"/>
  <c r="A381" i="13"/>
  <c r="B380" i="13"/>
  <c r="A380" i="13"/>
  <c r="B379" i="13"/>
  <c r="A379" i="13"/>
  <c r="B378" i="13"/>
  <c r="A378" i="13"/>
  <c r="B377" i="13"/>
  <c r="A377" i="13"/>
  <c r="B376" i="13"/>
  <c r="A376" i="13"/>
  <c r="B375" i="13"/>
  <c r="A375" i="13"/>
  <c r="B374" i="13"/>
  <c r="A374" i="13"/>
  <c r="B373" i="13"/>
  <c r="A373" i="13"/>
  <c r="B372" i="13"/>
  <c r="A372" i="13"/>
  <c r="B371" i="13"/>
  <c r="A371" i="13"/>
  <c r="B370" i="13"/>
  <c r="A370" i="13"/>
  <c r="B369" i="13"/>
  <c r="A369" i="13"/>
  <c r="B368" i="13"/>
  <c r="A368" i="13"/>
  <c r="B367" i="13"/>
  <c r="A367" i="13"/>
  <c r="B366" i="13"/>
  <c r="A366" i="13"/>
  <c r="B365" i="13"/>
  <c r="A365" i="13"/>
  <c r="B364" i="13"/>
  <c r="A364" i="13"/>
  <c r="B363" i="13"/>
  <c r="A363" i="13"/>
  <c r="B362" i="13"/>
  <c r="A362" i="13"/>
  <c r="B361" i="13"/>
  <c r="A361" i="13"/>
  <c r="B360" i="13"/>
  <c r="A360" i="13"/>
  <c r="B359" i="13"/>
  <c r="A359" i="13"/>
  <c r="B358" i="13"/>
  <c r="A358" i="13"/>
  <c r="B357" i="13"/>
  <c r="A357" i="13"/>
  <c r="B356" i="13"/>
  <c r="A356" i="13"/>
  <c r="B355" i="13"/>
  <c r="A355" i="13"/>
  <c r="B354" i="13"/>
  <c r="A354" i="13"/>
  <c r="B353" i="13"/>
  <c r="A353" i="13"/>
  <c r="B352" i="13"/>
  <c r="A352" i="13"/>
  <c r="B351" i="13"/>
  <c r="A351" i="13"/>
  <c r="B350" i="13"/>
  <c r="A350" i="13"/>
  <c r="B349" i="13"/>
  <c r="A349" i="13"/>
  <c r="B348" i="13"/>
  <c r="A348" i="13"/>
  <c r="B347" i="13"/>
  <c r="A347" i="13"/>
  <c r="B346" i="13"/>
  <c r="A346" i="13"/>
  <c r="B345" i="13"/>
  <c r="A345" i="13"/>
  <c r="B344" i="13"/>
  <c r="A344" i="13"/>
  <c r="B343" i="13"/>
  <c r="A343" i="13"/>
  <c r="B342" i="13"/>
  <c r="A342" i="13"/>
  <c r="B341" i="13"/>
  <c r="A341" i="13"/>
  <c r="B340" i="13"/>
  <c r="A340" i="13"/>
  <c r="B339" i="13"/>
  <c r="A339" i="13"/>
  <c r="B338" i="13"/>
  <c r="A338" i="13"/>
  <c r="B337" i="13"/>
  <c r="A337" i="13"/>
  <c r="B336" i="13"/>
  <c r="A336" i="13"/>
  <c r="B335" i="13"/>
  <c r="A335" i="13"/>
  <c r="B334" i="13"/>
  <c r="A334" i="13"/>
  <c r="B333" i="13"/>
  <c r="A333" i="13"/>
  <c r="B332" i="13"/>
  <c r="A332" i="13"/>
  <c r="B331" i="13"/>
  <c r="A331" i="13"/>
  <c r="B330" i="13"/>
  <c r="A330" i="13"/>
  <c r="B329" i="13"/>
  <c r="A329" i="13"/>
  <c r="B328" i="13"/>
  <c r="A328" i="13"/>
  <c r="B327" i="13"/>
  <c r="A327" i="13"/>
  <c r="B326" i="13"/>
  <c r="A326" i="13"/>
  <c r="B325" i="13"/>
  <c r="A325" i="13"/>
  <c r="B324" i="13"/>
  <c r="A324" i="13"/>
  <c r="B323" i="13"/>
  <c r="A323" i="13"/>
  <c r="B322" i="13"/>
  <c r="A322" i="13"/>
  <c r="B321" i="13"/>
  <c r="A321" i="13"/>
  <c r="B320" i="13"/>
  <c r="A320" i="13"/>
  <c r="B319" i="13"/>
  <c r="A319" i="13"/>
  <c r="B318" i="13"/>
  <c r="A318" i="13"/>
  <c r="B317" i="13"/>
  <c r="A317" i="13"/>
  <c r="B316" i="13"/>
  <c r="A316" i="13"/>
  <c r="B315" i="13"/>
  <c r="A315" i="13"/>
  <c r="B314" i="13"/>
  <c r="A314" i="13"/>
  <c r="B313" i="13"/>
  <c r="A313" i="13"/>
  <c r="B312" i="13"/>
  <c r="A312" i="13"/>
  <c r="B311" i="13"/>
  <c r="A311" i="13"/>
  <c r="B310" i="13"/>
  <c r="A310" i="13"/>
  <c r="B309" i="13"/>
  <c r="A309" i="13"/>
  <c r="B308" i="13"/>
  <c r="A308" i="13"/>
  <c r="B307" i="13"/>
  <c r="A307" i="13"/>
  <c r="B306" i="13"/>
  <c r="A306" i="13"/>
  <c r="B305" i="13"/>
  <c r="A305" i="13"/>
  <c r="B304" i="13"/>
  <c r="A304" i="13"/>
  <c r="B303" i="13"/>
  <c r="A303" i="13"/>
  <c r="B302" i="13"/>
  <c r="A302" i="13"/>
  <c r="B301" i="13"/>
  <c r="A301" i="13"/>
  <c r="B300" i="13"/>
  <c r="A300" i="13"/>
  <c r="B299" i="13"/>
  <c r="A299" i="13"/>
  <c r="B298" i="13"/>
  <c r="A298" i="13"/>
  <c r="B297" i="13"/>
  <c r="A297" i="13"/>
  <c r="B296" i="13"/>
  <c r="A296" i="13"/>
  <c r="B295" i="13"/>
  <c r="A295" i="13"/>
  <c r="B294" i="13"/>
  <c r="A294" i="13"/>
  <c r="B293" i="13"/>
  <c r="A293" i="13"/>
  <c r="B292" i="13"/>
  <c r="A292" i="13"/>
  <c r="B291" i="13"/>
  <c r="A291" i="13"/>
  <c r="B290" i="13"/>
  <c r="A290" i="13"/>
  <c r="B289" i="13"/>
  <c r="A289" i="13"/>
  <c r="B288" i="13"/>
  <c r="A288" i="13"/>
  <c r="B287" i="13"/>
  <c r="A287" i="13"/>
  <c r="B286" i="13"/>
  <c r="A286" i="13"/>
  <c r="B285" i="13"/>
  <c r="A285" i="13"/>
  <c r="B284" i="13"/>
  <c r="A284" i="13"/>
  <c r="B283" i="13"/>
  <c r="A283" i="13"/>
  <c r="B282" i="13"/>
  <c r="A282" i="13"/>
  <c r="B281" i="13"/>
  <c r="A281" i="13"/>
  <c r="B280" i="13"/>
  <c r="A280" i="13"/>
  <c r="B279" i="13"/>
  <c r="A279" i="13"/>
  <c r="B278" i="13"/>
  <c r="A278" i="13"/>
  <c r="B277" i="13"/>
  <c r="A277" i="13"/>
  <c r="B276" i="13"/>
  <c r="A276" i="13"/>
  <c r="B275" i="13"/>
  <c r="A275" i="13"/>
  <c r="B274" i="13"/>
  <c r="A274" i="13"/>
  <c r="B273" i="13"/>
  <c r="A273" i="13"/>
  <c r="B272" i="13"/>
  <c r="A272" i="13"/>
  <c r="B271" i="13"/>
  <c r="A271" i="13"/>
  <c r="B270" i="13"/>
  <c r="A270" i="13"/>
  <c r="B269" i="13"/>
  <c r="A269" i="13"/>
  <c r="B268" i="13"/>
  <c r="A268" i="13"/>
  <c r="B267" i="13"/>
  <c r="A267" i="13"/>
  <c r="B266" i="13"/>
  <c r="A266" i="13"/>
  <c r="B265" i="13"/>
  <c r="A265" i="13"/>
  <c r="B264" i="13"/>
  <c r="A264" i="13"/>
  <c r="B263" i="13"/>
  <c r="A263" i="13"/>
  <c r="B262" i="13"/>
  <c r="A262" i="13"/>
  <c r="B261" i="13"/>
  <c r="A261" i="13"/>
  <c r="B260" i="13"/>
  <c r="A260" i="13"/>
  <c r="B259" i="13"/>
  <c r="A259" i="13"/>
  <c r="B258" i="13"/>
  <c r="A258" i="13"/>
  <c r="B257" i="13"/>
  <c r="A257" i="13"/>
  <c r="B256" i="13"/>
  <c r="A256" i="13"/>
  <c r="B255" i="13"/>
  <c r="A255" i="13"/>
  <c r="B254" i="13"/>
  <c r="A254" i="13"/>
  <c r="B253" i="13"/>
  <c r="A253" i="13"/>
  <c r="B252" i="13"/>
  <c r="A252" i="13"/>
  <c r="B251" i="13"/>
  <c r="A251" i="13"/>
  <c r="B250" i="13"/>
  <c r="A250" i="13"/>
  <c r="B249" i="13"/>
  <c r="A249" i="13"/>
  <c r="B248" i="13"/>
  <c r="A248" i="13"/>
  <c r="B247" i="13"/>
  <c r="A247" i="13"/>
  <c r="B246" i="13"/>
  <c r="A246" i="13"/>
  <c r="B245" i="13"/>
  <c r="A245" i="13"/>
  <c r="B244" i="13"/>
  <c r="A244" i="13"/>
  <c r="B243" i="13"/>
  <c r="A243" i="13"/>
  <c r="B242" i="13"/>
  <c r="A242" i="13"/>
  <c r="B241" i="13"/>
  <c r="A241" i="13"/>
  <c r="B240" i="13"/>
  <c r="A240" i="13"/>
  <c r="B239" i="13"/>
  <c r="A239" i="13"/>
  <c r="B238" i="13"/>
  <c r="A238" i="13"/>
  <c r="B237" i="13"/>
  <c r="A237" i="13"/>
  <c r="B236" i="13"/>
  <c r="A236" i="13"/>
  <c r="B235" i="13"/>
  <c r="A235" i="13"/>
  <c r="B234" i="13"/>
  <c r="A234" i="13"/>
  <c r="B233" i="13"/>
  <c r="A233" i="13"/>
  <c r="B232" i="13"/>
  <c r="A232" i="13"/>
  <c r="B231" i="13"/>
  <c r="A231" i="13"/>
  <c r="B230" i="13"/>
  <c r="A230" i="13"/>
  <c r="B229" i="13"/>
  <c r="A229" i="13"/>
  <c r="B228" i="13"/>
  <c r="A228" i="13"/>
  <c r="B227" i="13"/>
  <c r="A227" i="13"/>
  <c r="B226" i="13"/>
  <c r="A226" i="13"/>
  <c r="B225" i="13"/>
  <c r="A225" i="13"/>
  <c r="B224" i="13"/>
  <c r="A224" i="13"/>
  <c r="B223" i="13"/>
  <c r="A223" i="13"/>
  <c r="B222" i="13"/>
  <c r="A222" i="13"/>
  <c r="B221" i="13"/>
  <c r="A221" i="13"/>
  <c r="B220" i="13"/>
  <c r="A220" i="13"/>
  <c r="B219" i="13"/>
  <c r="A219" i="13"/>
  <c r="B218" i="13"/>
  <c r="A218" i="13"/>
  <c r="B217" i="13"/>
  <c r="A217" i="13"/>
  <c r="B216" i="13"/>
  <c r="A216" i="13"/>
  <c r="B215" i="13"/>
  <c r="A215" i="13"/>
  <c r="B214" i="13"/>
  <c r="A214" i="13"/>
  <c r="B213" i="13"/>
  <c r="A213" i="13"/>
  <c r="B212" i="13"/>
  <c r="A212" i="13"/>
  <c r="B211" i="13"/>
  <c r="A211" i="13"/>
  <c r="B210" i="13"/>
  <c r="A210" i="13"/>
  <c r="B209" i="13"/>
  <c r="A209" i="13"/>
  <c r="B208" i="13"/>
  <c r="A208" i="13"/>
  <c r="B207" i="13"/>
  <c r="A207" i="13"/>
  <c r="B206" i="13"/>
  <c r="A206" i="13"/>
  <c r="B205" i="13"/>
  <c r="A205" i="13"/>
  <c r="B204" i="13"/>
  <c r="A204" i="13"/>
  <c r="B203" i="13"/>
  <c r="A203" i="13"/>
  <c r="B202" i="13"/>
  <c r="A202" i="13"/>
  <c r="B201" i="13"/>
  <c r="A201" i="13"/>
  <c r="B200" i="13"/>
  <c r="A200" i="13"/>
  <c r="B199" i="13"/>
  <c r="A199" i="13"/>
  <c r="B198" i="13"/>
  <c r="A198" i="13"/>
  <c r="B197" i="13"/>
  <c r="A197" i="13"/>
  <c r="B196" i="13"/>
  <c r="A196" i="13"/>
  <c r="B195" i="13"/>
  <c r="A195" i="13"/>
  <c r="B194" i="13"/>
  <c r="A194" i="13"/>
  <c r="B193" i="13"/>
  <c r="A193" i="13"/>
  <c r="B192" i="13"/>
  <c r="A192" i="13"/>
  <c r="B191" i="13"/>
  <c r="A191" i="13"/>
  <c r="B190" i="13"/>
  <c r="A190" i="13"/>
  <c r="B189" i="13"/>
  <c r="A189" i="13"/>
  <c r="B188" i="13"/>
  <c r="A188" i="13"/>
  <c r="B187" i="13"/>
  <c r="A187" i="13"/>
  <c r="B186" i="13"/>
  <c r="A186" i="13"/>
  <c r="B185" i="13"/>
  <c r="A185" i="13"/>
  <c r="B184" i="13"/>
  <c r="A184" i="13"/>
  <c r="B183" i="13"/>
  <c r="A183" i="13"/>
  <c r="B182" i="13"/>
  <c r="A182" i="13"/>
  <c r="B181" i="13"/>
  <c r="A181" i="13"/>
  <c r="B180" i="13"/>
  <c r="A180" i="13"/>
  <c r="B179" i="13"/>
  <c r="A179" i="13"/>
  <c r="B178" i="13"/>
  <c r="A178" i="13"/>
  <c r="B177" i="13"/>
  <c r="A177" i="13"/>
  <c r="B176" i="13"/>
  <c r="A176" i="13"/>
  <c r="B175" i="13"/>
  <c r="A175" i="13"/>
  <c r="B174" i="13"/>
  <c r="A174" i="13"/>
  <c r="B173" i="13"/>
  <c r="A173" i="13"/>
  <c r="B172" i="13"/>
  <c r="A172" i="13"/>
  <c r="B171" i="13"/>
  <c r="A171" i="13"/>
  <c r="B170" i="13"/>
  <c r="A170" i="13"/>
  <c r="B169" i="13"/>
  <c r="A169" i="13"/>
  <c r="B168" i="13"/>
  <c r="A168" i="13"/>
  <c r="B167" i="13"/>
  <c r="A167" i="13"/>
  <c r="B166" i="13"/>
  <c r="A166" i="13"/>
  <c r="B165" i="13"/>
  <c r="A165" i="13"/>
  <c r="B164" i="13"/>
  <c r="A164" i="13"/>
  <c r="B163" i="13"/>
  <c r="A163" i="13"/>
  <c r="B162" i="13"/>
  <c r="A162" i="13"/>
  <c r="B161" i="13"/>
  <c r="A161" i="13"/>
  <c r="B160" i="13"/>
  <c r="A160" i="13"/>
  <c r="B159" i="13"/>
  <c r="A159" i="13"/>
  <c r="B158" i="13"/>
  <c r="A158" i="13"/>
  <c r="B157" i="13"/>
  <c r="A157" i="13"/>
  <c r="B156" i="13"/>
  <c r="A156" i="13"/>
  <c r="B155" i="13"/>
  <c r="A155" i="13"/>
  <c r="B154" i="13"/>
  <c r="A154" i="13"/>
  <c r="B153" i="13"/>
  <c r="A153" i="13"/>
  <c r="B152" i="13"/>
  <c r="A152" i="13"/>
  <c r="B151" i="13"/>
  <c r="A151" i="13"/>
  <c r="B150" i="13"/>
  <c r="A150" i="13"/>
  <c r="B149" i="13"/>
  <c r="A149" i="13"/>
  <c r="B148" i="13"/>
  <c r="A148" i="13"/>
  <c r="B147" i="13"/>
  <c r="A147" i="13"/>
  <c r="B146" i="13"/>
  <c r="A146" i="13"/>
  <c r="B145" i="13"/>
  <c r="A145" i="13"/>
  <c r="B144" i="13"/>
  <c r="A144" i="13"/>
  <c r="B143" i="13"/>
  <c r="A143" i="13"/>
  <c r="B142" i="13"/>
  <c r="A142" i="13"/>
  <c r="B141" i="13"/>
  <c r="A141" i="13"/>
  <c r="B140" i="13"/>
  <c r="A140" i="13"/>
  <c r="B139" i="13"/>
  <c r="A139" i="13"/>
  <c r="B138" i="13"/>
  <c r="A138" i="13"/>
  <c r="B137" i="13"/>
  <c r="A137" i="13"/>
  <c r="B136" i="13"/>
  <c r="A136" i="13"/>
  <c r="B135" i="13"/>
  <c r="A135" i="13"/>
  <c r="B134" i="13"/>
  <c r="A134" i="13"/>
  <c r="B133" i="13"/>
  <c r="A133" i="13"/>
  <c r="B132" i="13"/>
  <c r="A132" i="13"/>
  <c r="B131" i="13"/>
  <c r="A131" i="13"/>
  <c r="B130" i="13"/>
  <c r="A130" i="13"/>
  <c r="B129" i="13"/>
  <c r="A129" i="13"/>
  <c r="B128" i="13"/>
  <c r="A128" i="13"/>
  <c r="B127" i="13"/>
  <c r="A127" i="13"/>
  <c r="B126" i="13"/>
  <c r="A126" i="13"/>
  <c r="B125" i="13"/>
  <c r="A125" i="13"/>
  <c r="B124" i="13"/>
  <c r="A124" i="13"/>
  <c r="B123" i="13"/>
  <c r="A123" i="13"/>
  <c r="B122" i="13"/>
  <c r="A122" i="13"/>
  <c r="B121" i="13"/>
  <c r="A121" i="13"/>
  <c r="B120" i="13"/>
  <c r="A120" i="13"/>
  <c r="B119" i="13"/>
  <c r="A119" i="13"/>
  <c r="B118" i="13"/>
  <c r="A118" i="13"/>
  <c r="B117" i="13"/>
  <c r="A117" i="13"/>
  <c r="B116" i="13"/>
  <c r="A116" i="13"/>
  <c r="B115" i="13"/>
  <c r="A115" i="13"/>
  <c r="B114" i="13"/>
  <c r="A114" i="13"/>
  <c r="B113" i="13"/>
  <c r="A113" i="13"/>
  <c r="B112" i="13"/>
  <c r="A112" i="13"/>
  <c r="B111" i="13"/>
  <c r="A111" i="13"/>
  <c r="B110" i="13"/>
  <c r="A110" i="13"/>
  <c r="B109" i="13"/>
  <c r="A109" i="13"/>
  <c r="B108" i="13"/>
  <c r="A108" i="13"/>
  <c r="B107" i="13"/>
  <c r="A107" i="13"/>
  <c r="B106" i="13"/>
  <c r="A106" i="13"/>
  <c r="B105" i="13"/>
  <c r="A105" i="13"/>
  <c r="B104" i="13"/>
  <c r="A104" i="13"/>
  <c r="B103" i="13"/>
  <c r="A103" i="13"/>
  <c r="B102" i="13"/>
  <c r="A102" i="13"/>
  <c r="B101" i="13"/>
  <c r="A101" i="13"/>
  <c r="B100" i="13"/>
  <c r="A100" i="13"/>
  <c r="B99" i="13"/>
  <c r="A99" i="13"/>
  <c r="B98" i="13"/>
  <c r="A98" i="13"/>
  <c r="B97" i="13"/>
  <c r="A97" i="13"/>
  <c r="B96" i="13"/>
  <c r="A96" i="13"/>
  <c r="B95" i="13"/>
  <c r="A95" i="13"/>
  <c r="B94" i="13"/>
  <c r="A94" i="13"/>
  <c r="B93" i="13"/>
  <c r="A93" i="13"/>
  <c r="B92" i="13"/>
  <c r="A92" i="13"/>
  <c r="B91" i="13"/>
  <c r="A91" i="13"/>
  <c r="B90" i="13"/>
  <c r="A90" i="13"/>
  <c r="B89" i="13"/>
  <c r="A89" i="13"/>
  <c r="B88" i="13"/>
  <c r="A88" i="13"/>
  <c r="B87" i="13"/>
  <c r="A87" i="13"/>
  <c r="B86" i="13"/>
  <c r="A86" i="13"/>
  <c r="B85" i="13"/>
  <c r="A85" i="13"/>
  <c r="B84" i="13"/>
  <c r="A84" i="13"/>
  <c r="B83" i="13"/>
  <c r="A83" i="13"/>
  <c r="B82" i="13"/>
  <c r="A82" i="13"/>
  <c r="B81" i="13"/>
  <c r="A81" i="13"/>
  <c r="B80" i="13"/>
  <c r="A80" i="13"/>
  <c r="B79" i="13"/>
  <c r="A79" i="13"/>
  <c r="B78" i="13"/>
  <c r="A78" i="13"/>
  <c r="B77" i="13"/>
  <c r="A77" i="13"/>
  <c r="B76" i="13"/>
  <c r="A76" i="13"/>
  <c r="B75" i="13"/>
  <c r="A75" i="13"/>
  <c r="B74" i="13"/>
  <c r="A74" i="13"/>
  <c r="B73" i="13"/>
  <c r="A73" i="13"/>
  <c r="B72" i="13"/>
  <c r="A72" i="13"/>
  <c r="B71" i="13"/>
  <c r="A71" i="13"/>
  <c r="B70" i="13"/>
  <c r="A70" i="13"/>
  <c r="B69" i="13"/>
  <c r="A69" i="13"/>
  <c r="B68" i="13"/>
  <c r="A68" i="13"/>
  <c r="B67" i="13"/>
  <c r="A67" i="13"/>
  <c r="B66" i="13"/>
  <c r="A66" i="13"/>
  <c r="B65" i="13"/>
  <c r="A65" i="13"/>
  <c r="B64" i="13"/>
  <c r="A64" i="13"/>
  <c r="B63" i="13"/>
  <c r="A63" i="13"/>
  <c r="B62" i="13"/>
  <c r="A62" i="13"/>
  <c r="B61" i="13"/>
  <c r="A61" i="13"/>
  <c r="B60" i="13"/>
  <c r="A60" i="13"/>
  <c r="B59" i="13"/>
  <c r="A59" i="13"/>
  <c r="B58" i="13"/>
  <c r="A58" i="13"/>
  <c r="B57" i="13"/>
  <c r="A57" i="13"/>
  <c r="B56" i="13"/>
  <c r="A56" i="13"/>
  <c r="B55" i="13"/>
  <c r="A55" i="13"/>
  <c r="B54" i="13"/>
  <c r="A54" i="13"/>
  <c r="B53" i="13"/>
  <c r="A53" i="13"/>
  <c r="B52" i="13"/>
  <c r="A52" i="13"/>
  <c r="B51" i="13"/>
  <c r="A51" i="13"/>
  <c r="B50" i="13"/>
  <c r="A50" i="13"/>
  <c r="B49" i="13"/>
  <c r="A49" i="13"/>
  <c r="B48" i="13"/>
  <c r="A48" i="13"/>
  <c r="B47" i="13"/>
  <c r="A47" i="13"/>
  <c r="B46" i="13"/>
  <c r="A46" i="13"/>
  <c r="B45" i="13"/>
  <c r="A45" i="13"/>
  <c r="B44" i="13"/>
  <c r="A44" i="13"/>
  <c r="B43" i="13"/>
  <c r="A43" i="13"/>
  <c r="B42" i="13"/>
  <c r="A42" i="13"/>
  <c r="B41" i="13"/>
  <c r="A41" i="13"/>
  <c r="B40" i="13"/>
  <c r="A40" i="13"/>
  <c r="B39" i="13"/>
  <c r="A39" i="13"/>
  <c r="B38" i="13"/>
  <c r="A38"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B6" i="13"/>
  <c r="A6" i="13"/>
  <c r="T5" i="13" a="1"/>
  <c r="B5" i="13"/>
  <c r="A5" i="13"/>
  <c r="B4" i="13"/>
  <c r="A4" i="13"/>
  <c r="J3" i="13"/>
  <c r="J4" i="13" s="1"/>
  <c r="J5" i="13" s="1"/>
  <c r="J6" i="13" s="1"/>
  <c r="J7" i="13" s="1"/>
  <c r="J8" i="13" s="1"/>
  <c r="J9" i="13" s="1"/>
  <c r="J10" i="13" s="1"/>
  <c r="J11" i="13" s="1"/>
  <c r="J12" i="13" s="1"/>
  <c r="J13" i="13" s="1"/>
  <c r="J14" i="13" s="1"/>
  <c r="J15" i="13" s="1"/>
  <c r="J16" i="13" s="1"/>
  <c r="J17" i="13" s="1"/>
  <c r="J18" i="13" s="1"/>
  <c r="J19" i="13" s="1"/>
  <c r="J20" i="13" s="1"/>
  <c r="J21" i="13" s="1"/>
  <c r="J22" i="13" s="1"/>
  <c r="J23" i="13" s="1"/>
  <c r="J24" i="13" s="1"/>
  <c r="J25" i="13" s="1"/>
  <c r="J26" i="13" s="1"/>
  <c r="J27" i="13" s="1"/>
  <c r="J28" i="13" s="1"/>
  <c r="J29" i="13" s="1"/>
  <c r="J30" i="13" s="1"/>
  <c r="J31" i="13" s="1"/>
  <c r="J32" i="13" s="1"/>
  <c r="J33" i="13" s="1"/>
  <c r="J34" i="13" s="1"/>
  <c r="J35" i="13" s="1"/>
  <c r="J36" i="13" s="1"/>
  <c r="J37" i="13" s="1"/>
  <c r="J38" i="13" s="1"/>
  <c r="J39" i="13" s="1"/>
  <c r="J40" i="13" s="1"/>
  <c r="J41" i="13" s="1"/>
  <c r="J42" i="13" s="1"/>
  <c r="J43" i="13" s="1"/>
  <c r="J44" i="13" s="1"/>
  <c r="J45" i="13" s="1"/>
  <c r="J46" i="13" s="1"/>
  <c r="J47" i="13" s="1"/>
  <c r="J48" i="13" s="1"/>
  <c r="J49" i="13" s="1"/>
  <c r="J50" i="13" s="1"/>
  <c r="J51" i="13" s="1"/>
  <c r="J52" i="13" s="1"/>
  <c r="J53" i="13" s="1"/>
  <c r="J54" i="13" s="1"/>
  <c r="J55" i="13" s="1"/>
  <c r="J56" i="13" s="1"/>
  <c r="J57" i="13" s="1"/>
  <c r="J58" i="13" s="1"/>
  <c r="J59" i="13" s="1"/>
  <c r="J60" i="13" s="1"/>
  <c r="J61" i="13" s="1"/>
  <c r="J62" i="13" s="1"/>
  <c r="J63" i="13" s="1"/>
  <c r="J64" i="13" s="1"/>
  <c r="J65" i="13" s="1"/>
  <c r="J66" i="13" s="1"/>
  <c r="J67" i="13" s="1"/>
  <c r="J68" i="13" s="1"/>
  <c r="J69" i="13" s="1"/>
  <c r="J70" i="13" s="1"/>
  <c r="J71" i="13" s="1"/>
  <c r="J72" i="13" s="1"/>
  <c r="J73" i="13" s="1"/>
  <c r="J74" i="13" s="1"/>
  <c r="J75" i="13" s="1"/>
  <c r="J76" i="13" s="1"/>
  <c r="J77" i="13" s="1"/>
  <c r="J78" i="13" s="1"/>
  <c r="J79" i="13" s="1"/>
  <c r="J80" i="13" s="1"/>
  <c r="J81" i="13" s="1"/>
  <c r="J82" i="13" s="1"/>
  <c r="J83" i="13" s="1"/>
  <c r="J84" i="13" s="1"/>
  <c r="J85" i="13" s="1"/>
  <c r="J86" i="13" s="1"/>
  <c r="J87" i="13" s="1"/>
  <c r="J88" i="13" s="1"/>
  <c r="J89" i="13" s="1"/>
  <c r="J90" i="13" s="1"/>
  <c r="J91" i="13" s="1"/>
  <c r="J92" i="13" s="1"/>
  <c r="J93" i="13" s="1"/>
  <c r="J94" i="13" s="1"/>
  <c r="J95" i="13" s="1"/>
  <c r="J96" i="13" s="1"/>
  <c r="J97" i="13" s="1"/>
  <c r="J98" i="13" s="1"/>
  <c r="J99" i="13" s="1"/>
  <c r="J100" i="13" s="1"/>
  <c r="J101" i="13" s="1"/>
  <c r="J102" i="13" s="1"/>
  <c r="J103" i="13" s="1"/>
  <c r="J104" i="13" s="1"/>
  <c r="J105" i="13" s="1"/>
  <c r="J106" i="13" s="1"/>
  <c r="J107" i="13" s="1"/>
  <c r="J108" i="13" s="1"/>
  <c r="J109" i="13" s="1"/>
  <c r="J110" i="13" s="1"/>
  <c r="J111" i="13" s="1"/>
  <c r="J112" i="13" s="1"/>
  <c r="J113" i="13" s="1"/>
  <c r="J114" i="13" s="1"/>
  <c r="J115" i="13" s="1"/>
  <c r="J116" i="13" s="1"/>
  <c r="J117" i="13" s="1"/>
  <c r="J118" i="13" s="1"/>
  <c r="J119" i="13" s="1"/>
  <c r="J120" i="13" s="1"/>
  <c r="J121" i="13" s="1"/>
  <c r="J122" i="13" s="1"/>
  <c r="J123" i="13" s="1"/>
  <c r="J124" i="13" s="1"/>
  <c r="J125" i="13" s="1"/>
  <c r="J126" i="13" s="1"/>
  <c r="J127" i="13" s="1"/>
  <c r="J128" i="13" s="1"/>
  <c r="J129" i="13" s="1"/>
  <c r="J130" i="13" s="1"/>
  <c r="J131" i="13" s="1"/>
  <c r="J132" i="13" s="1"/>
  <c r="J133" i="13" s="1"/>
  <c r="J134" i="13" s="1"/>
  <c r="J135" i="13" s="1"/>
  <c r="J136" i="13" s="1"/>
  <c r="J137" i="13" s="1"/>
  <c r="J138" i="13" s="1"/>
  <c r="J139" i="13" s="1"/>
  <c r="J140" i="13" s="1"/>
  <c r="J141" i="13" s="1"/>
  <c r="J142" i="13" s="1"/>
  <c r="J143" i="13" s="1"/>
  <c r="J144" i="13" s="1"/>
  <c r="J145" i="13" s="1"/>
  <c r="J146" i="13" s="1"/>
  <c r="J147" i="13" s="1"/>
  <c r="J148" i="13" s="1"/>
  <c r="J149" i="13" s="1"/>
  <c r="J150" i="13" s="1"/>
  <c r="J151" i="13" s="1"/>
  <c r="J152" i="13" s="1"/>
  <c r="J153" i="13" s="1"/>
  <c r="J154" i="13" s="1"/>
  <c r="J155" i="13" s="1"/>
  <c r="J156" i="13" s="1"/>
  <c r="J157" i="13" s="1"/>
  <c r="J158" i="13" s="1"/>
  <c r="J159" i="13" s="1"/>
  <c r="J160" i="13" s="1"/>
  <c r="J161" i="13" s="1"/>
  <c r="J162" i="13" s="1"/>
  <c r="J163" i="13" s="1"/>
  <c r="J164" i="13" s="1"/>
  <c r="J165" i="13" s="1"/>
  <c r="J166" i="13" s="1"/>
  <c r="J167" i="13" s="1"/>
  <c r="J168" i="13" s="1"/>
  <c r="J169" i="13" s="1"/>
  <c r="J170" i="13" s="1"/>
  <c r="J171" i="13" s="1"/>
  <c r="J172" i="13" s="1"/>
  <c r="J173" i="13" s="1"/>
  <c r="J174" i="13" s="1"/>
  <c r="J175" i="13" s="1"/>
  <c r="J176" i="13" s="1"/>
  <c r="J177" i="13" s="1"/>
  <c r="J178" i="13" s="1"/>
  <c r="J179" i="13" s="1"/>
  <c r="J180" i="13" s="1"/>
  <c r="J181" i="13" s="1"/>
  <c r="J182" i="13" s="1"/>
  <c r="J183" i="13" s="1"/>
  <c r="J184" i="13" s="1"/>
  <c r="J185" i="13" s="1"/>
  <c r="J186" i="13" s="1"/>
  <c r="J187" i="13" s="1"/>
  <c r="J188" i="13" s="1"/>
  <c r="J189" i="13" s="1"/>
  <c r="J190" i="13" s="1"/>
  <c r="J191" i="13" s="1"/>
  <c r="J192" i="13" s="1"/>
  <c r="J193" i="13" s="1"/>
  <c r="J194" i="13" s="1"/>
  <c r="J195" i="13" s="1"/>
  <c r="J196" i="13" s="1"/>
  <c r="J197" i="13" s="1"/>
  <c r="J198" i="13" s="1"/>
  <c r="J199" i="13" s="1"/>
  <c r="J200" i="13" s="1"/>
  <c r="J201" i="13" s="1"/>
  <c r="J202" i="13" s="1"/>
  <c r="J203" i="13" s="1"/>
  <c r="J204" i="13" s="1"/>
  <c r="J205" i="13" s="1"/>
  <c r="J206" i="13" s="1"/>
  <c r="J207" i="13" s="1"/>
  <c r="J208" i="13" s="1"/>
  <c r="J209" i="13" s="1"/>
  <c r="J210" i="13" s="1"/>
  <c r="J211" i="13" s="1"/>
  <c r="J212" i="13" s="1"/>
  <c r="J213" i="13" s="1"/>
  <c r="J214" i="13" s="1"/>
  <c r="J215" i="13" s="1"/>
  <c r="J216" i="13" s="1"/>
  <c r="J217" i="13" s="1"/>
  <c r="J218" i="13" s="1"/>
  <c r="J219" i="13" s="1"/>
  <c r="J220" i="13" s="1"/>
  <c r="J221" i="13" s="1"/>
  <c r="J222" i="13" s="1"/>
  <c r="J223" i="13" s="1"/>
  <c r="J224" i="13" s="1"/>
  <c r="J225" i="13" s="1"/>
  <c r="J226" i="13" s="1"/>
  <c r="J227" i="13" s="1"/>
  <c r="J228" i="13" s="1"/>
  <c r="J229" i="13" s="1"/>
  <c r="J230" i="13" s="1"/>
  <c r="J231" i="13" s="1"/>
  <c r="J232" i="13" s="1"/>
  <c r="J233" i="13" s="1"/>
  <c r="J234" i="13" s="1"/>
  <c r="J235" i="13" s="1"/>
  <c r="J236" i="13" s="1"/>
  <c r="J237" i="13" s="1"/>
  <c r="J238" i="13" s="1"/>
  <c r="J239" i="13" s="1"/>
  <c r="J240" i="13" s="1"/>
  <c r="J241" i="13" s="1"/>
  <c r="J242" i="13" s="1"/>
  <c r="J243" i="13" s="1"/>
  <c r="J244" i="13" s="1"/>
  <c r="J245" i="13" s="1"/>
  <c r="J246" i="13" s="1"/>
  <c r="J247" i="13" s="1"/>
  <c r="J248" i="13" s="1"/>
  <c r="J249" i="13" s="1"/>
  <c r="J250" i="13" s="1"/>
  <c r="J251" i="13" s="1"/>
  <c r="J252" i="13" s="1"/>
  <c r="J253" i="13" s="1"/>
  <c r="J254" i="13" s="1"/>
  <c r="J255" i="13" s="1"/>
  <c r="J256" i="13" s="1"/>
  <c r="J257" i="13" s="1"/>
  <c r="J258" i="13" s="1"/>
  <c r="J259" i="13" s="1"/>
  <c r="J260" i="13" s="1"/>
  <c r="J261" i="13" s="1"/>
  <c r="J262" i="13" s="1"/>
  <c r="J263" i="13" s="1"/>
  <c r="J264" i="13" s="1"/>
  <c r="J265" i="13" s="1"/>
  <c r="J266" i="13" s="1"/>
  <c r="J267" i="13" s="1"/>
  <c r="J268" i="13" s="1"/>
  <c r="J269" i="13" s="1"/>
  <c r="J270" i="13" s="1"/>
  <c r="J271" i="13" s="1"/>
  <c r="J272" i="13" s="1"/>
  <c r="J273" i="13" s="1"/>
  <c r="J274" i="13" s="1"/>
  <c r="J275" i="13" s="1"/>
  <c r="J276" i="13" s="1"/>
  <c r="J277" i="13" s="1"/>
  <c r="J278" i="13" s="1"/>
  <c r="J279" i="13" s="1"/>
  <c r="J280" i="13" s="1"/>
  <c r="J281" i="13" s="1"/>
  <c r="J282" i="13" s="1"/>
  <c r="J283" i="13" s="1"/>
  <c r="J284" i="13" s="1"/>
  <c r="J285" i="13" s="1"/>
  <c r="J286" i="13" s="1"/>
  <c r="J287" i="13" s="1"/>
  <c r="J288" i="13" s="1"/>
  <c r="J289" i="13" s="1"/>
  <c r="J290" i="13" s="1"/>
  <c r="J291" i="13" s="1"/>
  <c r="J292" i="13" s="1"/>
  <c r="J293" i="13" s="1"/>
  <c r="J294" i="13" s="1"/>
  <c r="J295" i="13" s="1"/>
  <c r="J296" i="13" s="1"/>
  <c r="J297" i="13" s="1"/>
  <c r="J298" i="13" s="1"/>
  <c r="J299" i="13" s="1"/>
  <c r="J300" i="13" s="1"/>
  <c r="J301" i="13" s="1"/>
  <c r="J302" i="13" s="1"/>
  <c r="J303" i="13" s="1"/>
  <c r="J304" i="13" s="1"/>
  <c r="J305" i="13" s="1"/>
  <c r="J306" i="13" s="1"/>
  <c r="J307" i="13" s="1"/>
  <c r="J308" i="13" s="1"/>
  <c r="J309" i="13" s="1"/>
  <c r="J310" i="13" s="1"/>
  <c r="J311" i="13" s="1"/>
  <c r="J312" i="13" s="1"/>
  <c r="J313" i="13" s="1"/>
  <c r="J314" i="13" s="1"/>
  <c r="J315" i="13" s="1"/>
  <c r="J316" i="13" s="1"/>
  <c r="J317" i="13" s="1"/>
  <c r="J318" i="13" s="1"/>
  <c r="J319" i="13" s="1"/>
  <c r="J320" i="13" s="1"/>
  <c r="J321" i="13" s="1"/>
  <c r="J322" i="13" s="1"/>
  <c r="J323" i="13" s="1"/>
  <c r="J324" i="13" s="1"/>
  <c r="J325" i="13" s="1"/>
  <c r="J326" i="13" s="1"/>
  <c r="J327" i="13" s="1"/>
  <c r="J328" i="13" s="1"/>
  <c r="J329" i="13" s="1"/>
  <c r="J330" i="13" s="1"/>
  <c r="J331" i="13" s="1"/>
  <c r="J332" i="13" s="1"/>
  <c r="J333" i="13" s="1"/>
  <c r="J334" i="13" s="1"/>
  <c r="J335" i="13" s="1"/>
  <c r="J336" i="13" s="1"/>
  <c r="J337" i="13" s="1"/>
  <c r="J338" i="13" s="1"/>
  <c r="J339" i="13" s="1"/>
  <c r="J340" i="13" s="1"/>
  <c r="J341" i="13" s="1"/>
  <c r="J342" i="13" s="1"/>
  <c r="J343" i="13" s="1"/>
  <c r="J344" i="13" s="1"/>
  <c r="J345" i="13" s="1"/>
  <c r="J346" i="13" s="1"/>
  <c r="J347" i="13" s="1"/>
  <c r="J348" i="13" s="1"/>
  <c r="J349" i="13" s="1"/>
  <c r="J350" i="13" s="1"/>
  <c r="J351" i="13" s="1"/>
  <c r="J352" i="13" s="1"/>
  <c r="J353" i="13" s="1"/>
  <c r="J354" i="13" s="1"/>
  <c r="J355" i="13" s="1"/>
  <c r="J356" i="13" s="1"/>
  <c r="J357" i="13" s="1"/>
  <c r="J358" i="13" s="1"/>
  <c r="J359" i="13" s="1"/>
  <c r="J360" i="13" s="1"/>
  <c r="J361" i="13" s="1"/>
  <c r="J362" i="13" s="1"/>
  <c r="J363" i="13" s="1"/>
  <c r="J364" i="13" s="1"/>
  <c r="J365" i="13" s="1"/>
  <c r="J366" i="13" s="1"/>
  <c r="J367" i="13" s="1"/>
  <c r="J368" i="13" s="1"/>
  <c r="J369" i="13" s="1"/>
  <c r="J370" i="13" s="1"/>
  <c r="J371" i="13" s="1"/>
  <c r="J372" i="13" s="1"/>
  <c r="J373" i="13" s="1"/>
  <c r="J374" i="13" s="1"/>
  <c r="J375" i="13" s="1"/>
  <c r="J376" i="13" s="1"/>
  <c r="J377" i="13" s="1"/>
  <c r="J378" i="13" s="1"/>
  <c r="J379" i="13" s="1"/>
  <c r="J380" i="13" s="1"/>
  <c r="J381" i="13" s="1"/>
  <c r="J382" i="13" s="1"/>
  <c r="J383" i="13" s="1"/>
  <c r="J384" i="13" s="1"/>
  <c r="J385" i="13" s="1"/>
  <c r="J386" i="13" s="1"/>
  <c r="J387" i="13" s="1"/>
  <c r="J388" i="13" s="1"/>
  <c r="J389" i="13" s="1"/>
  <c r="J390" i="13" s="1"/>
  <c r="J391" i="13" s="1"/>
  <c r="J392" i="13" s="1"/>
  <c r="J393" i="13" s="1"/>
  <c r="J394" i="13" s="1"/>
  <c r="J395" i="13" s="1"/>
  <c r="J396" i="13" s="1"/>
  <c r="J397" i="13" s="1"/>
  <c r="J398" i="13" s="1"/>
  <c r="J399" i="13" s="1"/>
  <c r="J400" i="13" s="1"/>
  <c r="J401" i="13" s="1"/>
  <c r="J402" i="13" s="1"/>
  <c r="J403" i="13" s="1"/>
  <c r="J404" i="13" s="1"/>
  <c r="J405" i="13" s="1"/>
  <c r="J406" i="13" s="1"/>
  <c r="J407" i="13" s="1"/>
  <c r="J408" i="13" s="1"/>
  <c r="J409" i="13" s="1"/>
  <c r="J410" i="13" s="1"/>
  <c r="J411" i="13" s="1"/>
  <c r="J412" i="13" s="1"/>
  <c r="J413" i="13" s="1"/>
  <c r="J414" i="13" s="1"/>
  <c r="J415" i="13" s="1"/>
  <c r="J416" i="13" s="1"/>
  <c r="J417" i="13" s="1"/>
  <c r="J418" i="13" s="1"/>
  <c r="J419" i="13" s="1"/>
  <c r="J420" i="13" s="1"/>
  <c r="J421" i="13" s="1"/>
  <c r="J422" i="13" s="1"/>
  <c r="J423" i="13" s="1"/>
  <c r="J424" i="13" s="1"/>
  <c r="J425" i="13" s="1"/>
  <c r="J426" i="13" s="1"/>
  <c r="J427" i="13" s="1"/>
  <c r="J428" i="13" s="1"/>
  <c r="J429" i="13" s="1"/>
  <c r="J430" i="13" s="1"/>
  <c r="J431" i="13" s="1"/>
  <c r="J432" i="13" s="1"/>
  <c r="J433" i="13" s="1"/>
  <c r="J434" i="13" s="1"/>
  <c r="J435" i="13" s="1"/>
  <c r="J436" i="13" s="1"/>
  <c r="J437" i="13" s="1"/>
  <c r="J438" i="13" s="1"/>
  <c r="J439" i="13" s="1"/>
  <c r="J440" i="13" s="1"/>
  <c r="J441" i="13" s="1"/>
  <c r="J442" i="13" s="1"/>
  <c r="J443" i="13" s="1"/>
  <c r="J444" i="13" s="1"/>
  <c r="J445" i="13" s="1"/>
  <c r="J446" i="13" s="1"/>
  <c r="J447" i="13" s="1"/>
  <c r="J448" i="13" s="1"/>
  <c r="J449" i="13" s="1"/>
  <c r="J450" i="13" s="1"/>
  <c r="J451" i="13" s="1"/>
  <c r="J452" i="13" s="1"/>
  <c r="J453" i="13" s="1"/>
  <c r="J454" i="13" s="1"/>
  <c r="J455" i="13" s="1"/>
  <c r="J456" i="13" s="1"/>
  <c r="J457" i="13" s="1"/>
  <c r="J458" i="13" s="1"/>
  <c r="J459" i="13" s="1"/>
  <c r="J460" i="13" s="1"/>
  <c r="J461" i="13" s="1"/>
  <c r="J462" i="13" s="1"/>
  <c r="J463" i="13" s="1"/>
  <c r="J464" i="13" s="1"/>
  <c r="J465" i="13" s="1"/>
  <c r="J466" i="13" s="1"/>
  <c r="J467" i="13" s="1"/>
  <c r="J468" i="13" s="1"/>
  <c r="J469" i="13" s="1"/>
  <c r="J470" i="13" s="1"/>
  <c r="J471" i="13" s="1"/>
  <c r="J472" i="13" s="1"/>
  <c r="J473" i="13" s="1"/>
  <c r="J474" i="13" s="1"/>
  <c r="J475" i="13" s="1"/>
  <c r="J476" i="13" s="1"/>
  <c r="J477" i="13" s="1"/>
  <c r="J478" i="13" s="1"/>
  <c r="J479" i="13" s="1"/>
  <c r="J480" i="13" s="1"/>
  <c r="J481" i="13" s="1"/>
  <c r="J482" i="13" s="1"/>
  <c r="J483" i="13" s="1"/>
  <c r="J484" i="13" s="1"/>
  <c r="J485" i="13" s="1"/>
  <c r="J486" i="13" s="1"/>
  <c r="J487" i="13" s="1"/>
  <c r="J488" i="13" s="1"/>
  <c r="J489" i="13" s="1"/>
  <c r="J490" i="13" s="1"/>
  <c r="J491" i="13" s="1"/>
  <c r="J492" i="13" s="1"/>
  <c r="J493" i="13" s="1"/>
  <c r="J494" i="13" s="1"/>
  <c r="J495" i="13" s="1"/>
  <c r="J496" i="13" s="1"/>
  <c r="J497" i="13" s="1"/>
  <c r="J498" i="13" s="1"/>
  <c r="J499" i="13" s="1"/>
  <c r="J500" i="13" s="1"/>
  <c r="J501" i="13" s="1"/>
  <c r="J502" i="13" s="1"/>
  <c r="J503" i="13" s="1"/>
  <c r="J504" i="13" s="1"/>
  <c r="J505" i="13" s="1"/>
  <c r="J506" i="13" s="1"/>
  <c r="J507" i="13" s="1"/>
  <c r="J508" i="13" s="1"/>
  <c r="J509" i="13" s="1"/>
  <c r="J510" i="13" s="1"/>
  <c r="J511" i="13" s="1"/>
  <c r="J512" i="13" s="1"/>
  <c r="J513" i="13" s="1"/>
  <c r="J514" i="13" s="1"/>
  <c r="J515" i="13" s="1"/>
  <c r="J516" i="13" s="1"/>
  <c r="J517" i="13" s="1"/>
  <c r="J518" i="13" s="1"/>
  <c r="J519" i="13" s="1"/>
  <c r="J520" i="13" s="1"/>
  <c r="J521" i="13" s="1"/>
  <c r="J522" i="13" s="1"/>
  <c r="J523" i="13" s="1"/>
  <c r="J524" i="13" s="1"/>
  <c r="J525" i="13" s="1"/>
  <c r="J526" i="13" s="1"/>
  <c r="J527" i="13" s="1"/>
  <c r="J528" i="13" s="1"/>
  <c r="J529" i="13" s="1"/>
  <c r="J530" i="13" s="1"/>
  <c r="J531" i="13" s="1"/>
  <c r="J532" i="13" s="1"/>
  <c r="J533" i="13" s="1"/>
  <c r="J534" i="13" s="1"/>
  <c r="J535" i="13" s="1"/>
  <c r="J536" i="13" s="1"/>
  <c r="J537" i="13" s="1"/>
  <c r="J538" i="13" s="1"/>
  <c r="J539" i="13" s="1"/>
  <c r="J540" i="13" s="1"/>
  <c r="J541" i="13" s="1"/>
  <c r="J542" i="13" s="1"/>
  <c r="J543" i="13" s="1"/>
  <c r="J544" i="13" s="1"/>
  <c r="J545" i="13" s="1"/>
  <c r="J546" i="13" s="1"/>
  <c r="J547" i="13" s="1"/>
  <c r="J548" i="13" s="1"/>
  <c r="J549" i="13" s="1"/>
  <c r="J550" i="13" s="1"/>
  <c r="J551" i="13" s="1"/>
  <c r="J552" i="13" s="1"/>
  <c r="J553" i="13" s="1"/>
  <c r="J554" i="13" s="1"/>
  <c r="J555" i="13" s="1"/>
  <c r="J556" i="13" s="1"/>
  <c r="J557" i="13" s="1"/>
  <c r="B3" i="13"/>
  <c r="A3" i="13"/>
  <c r="B2" i="13"/>
  <c r="A2" i="13"/>
  <c r="D149" i="16"/>
  <c r="B149" i="16"/>
  <c r="A149" i="16"/>
  <c r="D148" i="16"/>
  <c r="B148" i="16"/>
  <c r="A148" i="16"/>
  <c r="D147" i="16"/>
  <c r="B147" i="16"/>
  <c r="A147" i="16"/>
  <c r="D146" i="16"/>
  <c r="B146" i="16"/>
  <c r="A146" i="16"/>
  <c r="D145" i="16"/>
  <c r="B145" i="16"/>
  <c r="A145" i="16"/>
  <c r="D144" i="16"/>
  <c r="B144" i="16"/>
  <c r="A144" i="16"/>
  <c r="D143" i="16"/>
  <c r="B143" i="16"/>
  <c r="A143" i="16"/>
  <c r="D142" i="16"/>
  <c r="B142" i="16"/>
  <c r="A142" i="16"/>
  <c r="D141" i="16"/>
  <c r="B141" i="16"/>
  <c r="A141" i="16"/>
  <c r="D140" i="16"/>
  <c r="B140" i="16"/>
  <c r="A140" i="16"/>
  <c r="D139" i="16"/>
  <c r="B139" i="16"/>
  <c r="A139" i="16"/>
  <c r="D137" i="16"/>
  <c r="B137" i="16"/>
  <c r="A137" i="16"/>
  <c r="D136" i="16"/>
  <c r="B136" i="16"/>
  <c r="A136" i="16"/>
  <c r="D135" i="16"/>
  <c r="B135" i="16"/>
  <c r="A135" i="16"/>
  <c r="D134" i="16"/>
  <c r="B134" i="16"/>
  <c r="A134" i="16"/>
  <c r="D133" i="16"/>
  <c r="B133" i="16"/>
  <c r="A133" i="16"/>
  <c r="D132" i="16"/>
  <c r="B132" i="16"/>
  <c r="A132" i="16"/>
  <c r="D131" i="16"/>
  <c r="B131" i="16"/>
  <c r="A131" i="16"/>
  <c r="D130" i="16"/>
  <c r="B130" i="16"/>
  <c r="A130" i="16"/>
  <c r="D129" i="16"/>
  <c r="B129" i="16"/>
  <c r="A129" i="16"/>
  <c r="B128" i="16"/>
  <c r="A128" i="16"/>
  <c r="B127" i="16"/>
  <c r="A127" i="16"/>
  <c r="B126" i="16"/>
  <c r="A126" i="16"/>
  <c r="B125" i="16"/>
  <c r="A125" i="16"/>
  <c r="B124" i="16"/>
  <c r="A124" i="16"/>
  <c r="B123" i="16"/>
  <c r="A123" i="16"/>
  <c r="B122" i="16"/>
  <c r="A122" i="16"/>
  <c r="B121" i="16"/>
  <c r="A121" i="16"/>
  <c r="B120" i="16"/>
  <c r="A120" i="16"/>
  <c r="N16" i="22" s="1"/>
  <c r="B119" i="16"/>
  <c r="A119" i="16"/>
  <c r="B118" i="16"/>
  <c r="A118" i="16"/>
  <c r="B117" i="16"/>
  <c r="A117" i="16"/>
  <c r="B116" i="16"/>
  <c r="A116" i="16"/>
  <c r="B114" i="16"/>
  <c r="A114" i="16"/>
  <c r="B113" i="16"/>
  <c r="A113" i="16"/>
  <c r="B112" i="16"/>
  <c r="A112" i="16"/>
  <c r="B111" i="16"/>
  <c r="A111" i="16"/>
  <c r="B110" i="16"/>
  <c r="A110" i="16"/>
  <c r="B109" i="16"/>
  <c r="A109" i="16"/>
  <c r="B108" i="16"/>
  <c r="A108" i="16"/>
  <c r="B107" i="16"/>
  <c r="A107" i="16"/>
  <c r="B106" i="16"/>
  <c r="A106" i="16"/>
  <c r="B105" i="16"/>
  <c r="A105" i="16"/>
  <c r="B104" i="16"/>
  <c r="A104" i="16"/>
  <c r="B103" i="16"/>
  <c r="A103" i="16"/>
  <c r="B102" i="16"/>
  <c r="A102" i="16"/>
  <c r="B101" i="16"/>
  <c r="A101" i="16"/>
  <c r="B100" i="16"/>
  <c r="A100" i="16"/>
  <c r="B99" i="16"/>
  <c r="A99" i="16"/>
  <c r="B98" i="16"/>
  <c r="A98" i="16"/>
  <c r="B97" i="16"/>
  <c r="A97" i="16"/>
  <c r="B96" i="16"/>
  <c r="A96" i="16"/>
  <c r="B95" i="16"/>
  <c r="A95" i="16"/>
  <c r="B94" i="16"/>
  <c r="A94" i="16"/>
  <c r="B93" i="16"/>
  <c r="A93" i="16"/>
  <c r="B92" i="16"/>
  <c r="A92" i="16"/>
  <c r="B91" i="16"/>
  <c r="A91" i="16"/>
  <c r="B90" i="16"/>
  <c r="A90" i="16"/>
  <c r="B89" i="16"/>
  <c r="A89" i="16"/>
  <c r="B88" i="16"/>
  <c r="A88" i="16"/>
  <c r="B87" i="16"/>
  <c r="A87" i="16"/>
  <c r="B86" i="16"/>
  <c r="A86" i="16"/>
  <c r="B85" i="16"/>
  <c r="A85" i="16"/>
  <c r="B84" i="16"/>
  <c r="A84" i="16"/>
  <c r="B83" i="16"/>
  <c r="A83" i="16"/>
  <c r="B82" i="16"/>
  <c r="A82" i="16"/>
  <c r="B81" i="16"/>
  <c r="A81" i="16"/>
  <c r="B80" i="16"/>
  <c r="A80" i="16"/>
  <c r="B79" i="16"/>
  <c r="A79" i="16"/>
  <c r="B78" i="16"/>
  <c r="A78" i="16"/>
  <c r="B77" i="16"/>
  <c r="A77" i="16"/>
  <c r="B76" i="16"/>
  <c r="A76" i="16"/>
  <c r="B75" i="16"/>
  <c r="A75" i="16"/>
  <c r="B74" i="16"/>
  <c r="A74" i="16"/>
  <c r="B73" i="16"/>
  <c r="A73" i="16"/>
  <c r="B72" i="16"/>
  <c r="A72" i="16"/>
  <c r="B71" i="16"/>
  <c r="A71" i="16"/>
  <c r="B70" i="16"/>
  <c r="A70" i="16"/>
  <c r="B69" i="16"/>
  <c r="A69" i="16"/>
  <c r="B68" i="16"/>
  <c r="A68" i="16"/>
  <c r="B67" i="16"/>
  <c r="A67" i="16"/>
  <c r="B66" i="16"/>
  <c r="A66" i="16"/>
  <c r="B65" i="16"/>
  <c r="A65" i="16"/>
  <c r="B64" i="16"/>
  <c r="A64" i="16"/>
  <c r="B63" i="16"/>
  <c r="A63" i="16"/>
  <c r="B62" i="16"/>
  <c r="A62" i="16"/>
  <c r="B61" i="16"/>
  <c r="A61" i="16"/>
  <c r="B60" i="16"/>
  <c r="A60" i="16"/>
  <c r="B59" i="16"/>
  <c r="A59" i="16"/>
  <c r="B58" i="16"/>
  <c r="A58" i="16"/>
  <c r="B57" i="16"/>
  <c r="A57" i="16"/>
  <c r="B56" i="16"/>
  <c r="A56" i="16"/>
  <c r="B55" i="16"/>
  <c r="A55" i="16"/>
  <c r="B54" i="16"/>
  <c r="A54" i="16"/>
  <c r="B53" i="16"/>
  <c r="A53" i="16"/>
  <c r="B52" i="16"/>
  <c r="A52" i="16"/>
  <c r="B51" i="16"/>
  <c r="A51" i="16"/>
  <c r="B50" i="16"/>
  <c r="A50" i="16"/>
  <c r="B49" i="16"/>
  <c r="A49" i="16"/>
  <c r="B48" i="16"/>
  <c r="A48" i="16"/>
  <c r="B47" i="16"/>
  <c r="A47" i="16"/>
  <c r="B46" i="16"/>
  <c r="A46" i="16"/>
  <c r="B45" i="16"/>
  <c r="A45" i="16"/>
  <c r="B44" i="16"/>
  <c r="A44" i="16"/>
  <c r="B43" i="16"/>
  <c r="A43" i="16"/>
  <c r="B42" i="16"/>
  <c r="A42" i="16"/>
  <c r="B41" i="16"/>
  <c r="A41" i="16"/>
  <c r="B40" i="16"/>
  <c r="A40" i="16"/>
  <c r="B39" i="16"/>
  <c r="A39" i="16"/>
  <c r="B38" i="16"/>
  <c r="A38" i="16"/>
  <c r="B37" i="16"/>
  <c r="A37" i="16"/>
  <c r="B36" i="16"/>
  <c r="A36" i="16"/>
  <c r="B35" i="16"/>
  <c r="A35" i="16"/>
  <c r="B34" i="16"/>
  <c r="A34" i="16"/>
  <c r="B33" i="16"/>
  <c r="A33" i="16"/>
  <c r="B32" i="16"/>
  <c r="A32" i="16"/>
  <c r="B31" i="16"/>
  <c r="A31" i="16"/>
  <c r="B30" i="16"/>
  <c r="A30" i="16"/>
  <c r="B29" i="16"/>
  <c r="A29" i="16"/>
  <c r="B28" i="16"/>
  <c r="A28" i="16"/>
  <c r="B27" i="16"/>
  <c r="A27" i="16"/>
  <c r="B26" i="16"/>
  <c r="A26" i="16"/>
  <c r="B25" i="16"/>
  <c r="A25" i="16"/>
  <c r="B24" i="16"/>
  <c r="A24" i="16"/>
  <c r="B23" i="16"/>
  <c r="A23" i="16"/>
  <c r="B22" i="16"/>
  <c r="A22" i="16"/>
  <c r="B21" i="16"/>
  <c r="A21" i="16"/>
  <c r="B20" i="16"/>
  <c r="A20" i="16"/>
  <c r="B19" i="16"/>
  <c r="A19" i="16"/>
  <c r="B18" i="16"/>
  <c r="A18" i="16"/>
  <c r="B17" i="16"/>
  <c r="A17" i="16"/>
  <c r="B16" i="16"/>
  <c r="A16" i="16"/>
  <c r="B15" i="16"/>
  <c r="A15" i="16"/>
  <c r="B14" i="16"/>
  <c r="A14" i="16"/>
  <c r="B13" i="16"/>
  <c r="A13" i="16"/>
  <c r="B12" i="16"/>
  <c r="A12" i="16"/>
  <c r="B11" i="16"/>
  <c r="A11" i="16"/>
  <c r="B10" i="16"/>
  <c r="A10" i="16"/>
  <c r="B9" i="16"/>
  <c r="A9" i="16"/>
  <c r="B8" i="16"/>
  <c r="A8" i="16"/>
  <c r="B7" i="16"/>
  <c r="A7" i="16"/>
  <c r="B6" i="16"/>
  <c r="A6" i="16"/>
  <c r="B5" i="16"/>
  <c r="A5" i="16"/>
  <c r="B4" i="16"/>
  <c r="A4" i="16"/>
  <c r="B3" i="16"/>
  <c r="A3" i="16"/>
  <c r="B2" i="16"/>
  <c r="A2" i="16"/>
  <c r="N19" i="22" l="1"/>
  <c r="N14" i="22"/>
  <c r="N20" i="22"/>
  <c r="N18" i="22"/>
  <c r="F109" i="22"/>
  <c r="E109" i="22"/>
  <c r="D109" i="22"/>
  <c r="D111" i="22" s="1"/>
  <c r="G109" i="22"/>
  <c r="O109" i="22"/>
  <c r="N109" i="22"/>
  <c r="M109" i="22"/>
  <c r="L109" i="22"/>
  <c r="K109" i="22"/>
  <c r="J109" i="22"/>
  <c r="I109" i="22"/>
  <c r="H109" i="22"/>
  <c r="D97" i="22"/>
  <c r="D98" i="22"/>
  <c r="D99" i="22"/>
  <c r="D100" i="22"/>
  <c r="D101" i="22"/>
  <c r="D102" i="22"/>
  <c r="D103" i="22"/>
  <c r="D104" i="22"/>
  <c r="D95" i="22"/>
  <c r="D96" i="22"/>
  <c r="D88" i="22"/>
  <c r="D89" i="22"/>
  <c r="D90" i="22"/>
  <c r="D91" i="22"/>
  <c r="D86" i="22"/>
  <c r="D81" i="22"/>
  <c r="D82" i="22"/>
  <c r="D83" i="22"/>
  <c r="D84" i="22"/>
  <c r="D85" i="22"/>
  <c r="D87" i="22"/>
  <c r="D72" i="22"/>
  <c r="D73" i="22"/>
  <c r="D74" i="22"/>
  <c r="D76" i="22"/>
  <c r="D70" i="22"/>
  <c r="D69" i="22"/>
  <c r="D71" i="22"/>
  <c r="D53" i="22"/>
  <c r="D54" i="22" s="1"/>
  <c r="D61" i="22"/>
  <c r="D62" i="22"/>
  <c r="D58" i="22"/>
  <c r="D63" i="22"/>
  <c r="D64" i="22"/>
  <c r="D60" i="22"/>
  <c r="D59" i="22"/>
  <c r="D45" i="22"/>
  <c r="D46" i="22"/>
  <c r="D47" i="22"/>
  <c r="D48" i="22"/>
  <c r="D42" i="22"/>
  <c r="D44" i="22"/>
  <c r="D43" i="22"/>
  <c r="E3" i="22"/>
  <c r="D28" i="22"/>
  <c r="D29" i="22"/>
  <c r="D35" i="22"/>
  <c r="D36" i="22"/>
  <c r="D30" i="22"/>
  <c r="D31" i="22"/>
  <c r="D37" i="22"/>
  <c r="D24" i="22"/>
  <c r="D16" i="22"/>
  <c r="D25" i="22"/>
  <c r="D27" i="22"/>
  <c r="D17" i="22"/>
  <c r="D18" i="22"/>
  <c r="D19" i="22"/>
  <c r="D20" i="22"/>
  <c r="D15" i="22"/>
  <c r="D26" i="22"/>
  <c r="F67" i="17"/>
  <c r="V67" i="17"/>
  <c r="AL67" i="17"/>
  <c r="BB67" i="17"/>
  <c r="K68" i="17"/>
  <c r="AA68" i="17"/>
  <c r="AQ68" i="17"/>
  <c r="BG68" i="17"/>
  <c r="P69" i="17"/>
  <c r="AF69" i="17"/>
  <c r="AV69" i="17"/>
  <c r="E70" i="17"/>
  <c r="U70" i="17"/>
  <c r="AK70" i="17"/>
  <c r="BA70" i="17"/>
  <c r="J71" i="17"/>
  <c r="Z71" i="17"/>
  <c r="AP71" i="17"/>
  <c r="BF71" i="17"/>
  <c r="O72" i="17"/>
  <c r="AE72" i="17"/>
  <c r="AU72" i="17"/>
  <c r="D73" i="17"/>
  <c r="T73" i="17"/>
  <c r="AJ73" i="17"/>
  <c r="AZ73" i="17"/>
  <c r="I74" i="17"/>
  <c r="Y74" i="17"/>
  <c r="AO74" i="17"/>
  <c r="BE74" i="17"/>
  <c r="N75" i="17"/>
  <c r="AD75" i="17"/>
  <c r="AT75" i="17"/>
  <c r="C76" i="17"/>
  <c r="S76" i="17"/>
  <c r="AI76" i="17"/>
  <c r="AY76" i="17"/>
  <c r="H77" i="17"/>
  <c r="X77" i="17"/>
  <c r="AN77" i="17"/>
  <c r="BD77" i="17"/>
  <c r="M78" i="17"/>
  <c r="AC78" i="17"/>
  <c r="AS78" i="17"/>
  <c r="BI78" i="17"/>
  <c r="R79" i="17"/>
  <c r="AH79" i="17"/>
  <c r="AX79" i="17"/>
  <c r="G80" i="17"/>
  <c r="W80" i="17"/>
  <c r="AM80" i="17"/>
  <c r="BC80" i="17"/>
  <c r="L81" i="17"/>
  <c r="AB81" i="17"/>
  <c r="AR81" i="17"/>
  <c r="BH81" i="17"/>
  <c r="Q82" i="17"/>
  <c r="AG82" i="17"/>
  <c r="AW82" i="17"/>
  <c r="F83" i="17"/>
  <c r="V83" i="17"/>
  <c r="AL83" i="17"/>
  <c r="BB83" i="17"/>
  <c r="K84" i="17"/>
  <c r="AA84" i="17"/>
  <c r="AQ84" i="17"/>
  <c r="BG84" i="17"/>
  <c r="P85" i="17"/>
  <c r="AF85" i="17"/>
  <c r="AV85" i="17"/>
  <c r="X80" i="17"/>
  <c r="G83" i="17"/>
  <c r="L84" i="17"/>
  <c r="AG85" i="17"/>
  <c r="G67" i="17"/>
  <c r="W67" i="17"/>
  <c r="AM67" i="17"/>
  <c r="BC67" i="17"/>
  <c r="L68" i="17"/>
  <c r="AB68" i="17"/>
  <c r="AR68" i="17"/>
  <c r="BH68" i="17"/>
  <c r="Q69" i="17"/>
  <c r="AG69" i="17"/>
  <c r="AW69" i="17"/>
  <c r="F70" i="17"/>
  <c r="V70" i="17"/>
  <c r="AL70" i="17"/>
  <c r="BB70" i="17"/>
  <c r="K71" i="17"/>
  <c r="AA71" i="17"/>
  <c r="AQ71" i="17"/>
  <c r="BG71" i="17"/>
  <c r="P72" i="17"/>
  <c r="AF72" i="17"/>
  <c r="AV72" i="17"/>
  <c r="E73" i="17"/>
  <c r="U73" i="17"/>
  <c r="AK73" i="17"/>
  <c r="BA73" i="17"/>
  <c r="J74" i="17"/>
  <c r="Z74" i="17"/>
  <c r="AP74" i="17"/>
  <c r="BF74" i="17"/>
  <c r="O75" i="17"/>
  <c r="AE75" i="17"/>
  <c r="AU75" i="17"/>
  <c r="D76" i="17"/>
  <c r="T76" i="17"/>
  <c r="AJ76" i="17"/>
  <c r="AZ76" i="17"/>
  <c r="I77" i="17"/>
  <c r="Y77" i="17"/>
  <c r="AO77" i="17"/>
  <c r="BE77" i="17"/>
  <c r="N78" i="17"/>
  <c r="AD78" i="17"/>
  <c r="AT78" i="17"/>
  <c r="C79" i="17"/>
  <c r="S79" i="17"/>
  <c r="AI79" i="17"/>
  <c r="AY79" i="17"/>
  <c r="H80" i="17"/>
  <c r="BD80" i="17"/>
  <c r="M81" i="17"/>
  <c r="AC81" i="17"/>
  <c r="AS81" i="17"/>
  <c r="R82" i="17"/>
  <c r="AX82" i="17"/>
  <c r="AM83" i="17"/>
  <c r="AB84" i="17"/>
  <c r="Q85" i="17"/>
  <c r="AT82" i="17"/>
  <c r="H67" i="17"/>
  <c r="X67" i="17"/>
  <c r="AN67" i="17"/>
  <c r="BD67" i="17"/>
  <c r="M68" i="17"/>
  <c r="AC68" i="17"/>
  <c r="AS68" i="17"/>
  <c r="BI68" i="17"/>
  <c r="R69" i="17"/>
  <c r="AH69" i="17"/>
  <c r="AX69" i="17"/>
  <c r="G70" i="17"/>
  <c r="W70" i="17"/>
  <c r="AM70" i="17"/>
  <c r="BC70" i="17"/>
  <c r="L71" i="17"/>
  <c r="AB71" i="17"/>
  <c r="AR71" i="17"/>
  <c r="BH71" i="17"/>
  <c r="Q72" i="17"/>
  <c r="AG72" i="17"/>
  <c r="AW72" i="17"/>
  <c r="F73" i="17"/>
  <c r="V73" i="17"/>
  <c r="AL73" i="17"/>
  <c r="BB73" i="17"/>
  <c r="K74" i="17"/>
  <c r="AA74" i="17"/>
  <c r="AQ74" i="17"/>
  <c r="BG74" i="17"/>
  <c r="P75" i="17"/>
  <c r="AF75" i="17"/>
  <c r="AV75" i="17"/>
  <c r="E76" i="17"/>
  <c r="U76" i="17"/>
  <c r="AK76" i="17"/>
  <c r="BA76" i="17"/>
  <c r="J77" i="17"/>
  <c r="Z77" i="17"/>
  <c r="AP77" i="17"/>
  <c r="BF77" i="17"/>
  <c r="O78" i="17"/>
  <c r="AE78" i="17"/>
  <c r="AU78" i="17"/>
  <c r="D79" i="17"/>
  <c r="T79" i="17"/>
  <c r="AJ79" i="17"/>
  <c r="AZ79" i="17"/>
  <c r="I80" i="17"/>
  <c r="Y80" i="17"/>
  <c r="AO80" i="17"/>
  <c r="BE80" i="17"/>
  <c r="N81" i="17"/>
  <c r="AD81" i="17"/>
  <c r="AT81" i="17"/>
  <c r="C82" i="17"/>
  <c r="S82" i="17"/>
  <c r="AI82" i="17"/>
  <c r="AY82" i="17"/>
  <c r="H83" i="17"/>
  <c r="X83" i="17"/>
  <c r="AN83" i="17"/>
  <c r="BD83" i="17"/>
  <c r="M84" i="17"/>
  <c r="AC84" i="17"/>
  <c r="AS84" i="17"/>
  <c r="BI84" i="17"/>
  <c r="R85" i="17"/>
  <c r="AH85" i="17"/>
  <c r="AX85" i="17"/>
  <c r="C85" i="17"/>
  <c r="G71" i="17"/>
  <c r="U77" i="17"/>
  <c r="AJ80" i="17"/>
  <c r="I67" i="17"/>
  <c r="Y67" i="17"/>
  <c r="AO67" i="17"/>
  <c r="BE67" i="17"/>
  <c r="N68" i="17"/>
  <c r="AD68" i="17"/>
  <c r="AT68" i="17"/>
  <c r="C69" i="17"/>
  <c r="S69" i="17"/>
  <c r="AI69" i="17"/>
  <c r="AY69" i="17"/>
  <c r="H70" i="17"/>
  <c r="X70" i="17"/>
  <c r="AN70" i="17"/>
  <c r="BD70" i="17"/>
  <c r="M71" i="17"/>
  <c r="AC71" i="17"/>
  <c r="AS71" i="17"/>
  <c r="BI71" i="17"/>
  <c r="R72" i="17"/>
  <c r="AH72" i="17"/>
  <c r="AX72" i="17"/>
  <c r="G73" i="17"/>
  <c r="W73" i="17"/>
  <c r="AM73" i="17"/>
  <c r="BC73" i="17"/>
  <c r="L74" i="17"/>
  <c r="AB74" i="17"/>
  <c r="AR74" i="17"/>
  <c r="BH74" i="17"/>
  <c r="Q75" i="17"/>
  <c r="AG75" i="17"/>
  <c r="AW75" i="17"/>
  <c r="F76" i="17"/>
  <c r="V76" i="17"/>
  <c r="AL76" i="17"/>
  <c r="BB76" i="17"/>
  <c r="K77" i="17"/>
  <c r="AA77" i="17"/>
  <c r="AQ77" i="17"/>
  <c r="BG77" i="17"/>
  <c r="P78" i="17"/>
  <c r="AF78" i="17"/>
  <c r="AV78" i="17"/>
  <c r="E79" i="17"/>
  <c r="U79" i="17"/>
  <c r="AK79" i="17"/>
  <c r="BA79" i="17"/>
  <c r="J80" i="17"/>
  <c r="Z80" i="17"/>
  <c r="AP80" i="17"/>
  <c r="BF80" i="17"/>
  <c r="O81" i="17"/>
  <c r="AE81" i="17"/>
  <c r="AU81" i="17"/>
  <c r="D82" i="17"/>
  <c r="T82" i="17"/>
  <c r="AJ82" i="17"/>
  <c r="AZ82" i="17"/>
  <c r="I83" i="17"/>
  <c r="Y83" i="17"/>
  <c r="AO83" i="17"/>
  <c r="BE83" i="17"/>
  <c r="N84" i="17"/>
  <c r="AD84" i="17"/>
  <c r="AT84" i="17"/>
  <c r="S85" i="17"/>
  <c r="AI85" i="17"/>
  <c r="AY85" i="17"/>
  <c r="AS69" i="17"/>
  <c r="AA75" i="17"/>
  <c r="J78" i="17"/>
  <c r="Y81" i="17"/>
  <c r="J67" i="17"/>
  <c r="Z67" i="17"/>
  <c r="AP67" i="17"/>
  <c r="BF67" i="17"/>
  <c r="O68" i="17"/>
  <c r="AE68" i="17"/>
  <c r="AU68" i="17"/>
  <c r="D69" i="17"/>
  <c r="T69" i="17"/>
  <c r="AJ69" i="17"/>
  <c r="AZ69" i="17"/>
  <c r="I70" i="17"/>
  <c r="Y70" i="17"/>
  <c r="AO70" i="17"/>
  <c r="BE70" i="17"/>
  <c r="N71" i="17"/>
  <c r="AD71" i="17"/>
  <c r="AT71" i="17"/>
  <c r="C72" i="17"/>
  <c r="S72" i="17"/>
  <c r="AI72" i="17"/>
  <c r="AY72" i="17"/>
  <c r="H73" i="17"/>
  <c r="X73" i="17"/>
  <c r="AN73" i="17"/>
  <c r="BD73" i="17"/>
  <c r="M74" i="17"/>
  <c r="AC74" i="17"/>
  <c r="AS74" i="17"/>
  <c r="BI74" i="17"/>
  <c r="R75" i="17"/>
  <c r="AH75" i="17"/>
  <c r="AX75" i="17"/>
  <c r="G76" i="17"/>
  <c r="W76" i="17"/>
  <c r="AM76" i="17"/>
  <c r="BC76" i="17"/>
  <c r="L77" i="17"/>
  <c r="AB77" i="17"/>
  <c r="AR77" i="17"/>
  <c r="BH77" i="17"/>
  <c r="Q78" i="17"/>
  <c r="AG78" i="17"/>
  <c r="AW78" i="17"/>
  <c r="F79" i="17"/>
  <c r="V79" i="17"/>
  <c r="AL79" i="17"/>
  <c r="BB79" i="17"/>
  <c r="K80" i="17"/>
  <c r="AA80" i="17"/>
  <c r="AQ80" i="17"/>
  <c r="BG80" i="17"/>
  <c r="P81" i="17"/>
  <c r="AF81" i="17"/>
  <c r="AV81" i="17"/>
  <c r="E82" i="17"/>
  <c r="U82" i="17"/>
  <c r="AK82" i="17"/>
  <c r="BA82" i="17"/>
  <c r="J83" i="17"/>
  <c r="Z83" i="17"/>
  <c r="AP83" i="17"/>
  <c r="BF83" i="17"/>
  <c r="O84" i="17"/>
  <c r="AE84" i="17"/>
  <c r="AU84" i="17"/>
  <c r="D85" i="17"/>
  <c r="T85" i="17"/>
  <c r="AJ85" i="17"/>
  <c r="AZ85" i="17"/>
  <c r="AI67" i="17"/>
  <c r="AB72" i="17"/>
  <c r="K75" i="17"/>
  <c r="AK77" i="17"/>
  <c r="AU79" i="17"/>
  <c r="C83" i="17"/>
  <c r="K67" i="17"/>
  <c r="AA67" i="17"/>
  <c r="AQ67" i="17"/>
  <c r="BG67" i="17"/>
  <c r="P68" i="17"/>
  <c r="AF68" i="17"/>
  <c r="AV68" i="17"/>
  <c r="E69" i="17"/>
  <c r="U69" i="17"/>
  <c r="AK69" i="17"/>
  <c r="BA69" i="17"/>
  <c r="J70" i="17"/>
  <c r="Z70" i="17"/>
  <c r="AP70" i="17"/>
  <c r="BF70" i="17"/>
  <c r="O71" i="17"/>
  <c r="AE71" i="17"/>
  <c r="AU71" i="17"/>
  <c r="D72" i="17"/>
  <c r="T72" i="17"/>
  <c r="AJ72" i="17"/>
  <c r="AZ72" i="17"/>
  <c r="I73" i="17"/>
  <c r="Y73" i="17"/>
  <c r="AO73" i="17"/>
  <c r="BE73" i="17"/>
  <c r="N74" i="17"/>
  <c r="AD74" i="17"/>
  <c r="AT74" i="17"/>
  <c r="C75" i="17"/>
  <c r="S75" i="17"/>
  <c r="AI75" i="17"/>
  <c r="AY75" i="17"/>
  <c r="H76" i="17"/>
  <c r="X76" i="17"/>
  <c r="AN76" i="17"/>
  <c r="BD76" i="17"/>
  <c r="M77" i="17"/>
  <c r="AC77" i="17"/>
  <c r="AS77" i="17"/>
  <c r="BI77" i="17"/>
  <c r="R78" i="17"/>
  <c r="AH78" i="17"/>
  <c r="AX78" i="17"/>
  <c r="G79" i="17"/>
  <c r="W79" i="17"/>
  <c r="AM79" i="17"/>
  <c r="BC79" i="17"/>
  <c r="L80" i="17"/>
  <c r="AB80" i="17"/>
  <c r="AR80" i="17"/>
  <c r="BH80" i="17"/>
  <c r="Q81" i="17"/>
  <c r="AG81" i="17"/>
  <c r="AW81" i="17"/>
  <c r="F82" i="17"/>
  <c r="V82" i="17"/>
  <c r="AL82" i="17"/>
  <c r="BB82" i="17"/>
  <c r="K83" i="17"/>
  <c r="AA83" i="17"/>
  <c r="AQ83" i="17"/>
  <c r="BG83" i="17"/>
  <c r="P84" i="17"/>
  <c r="AF84" i="17"/>
  <c r="AV84" i="17"/>
  <c r="E85" i="17"/>
  <c r="U85" i="17"/>
  <c r="AK85" i="17"/>
  <c r="BA85" i="17"/>
  <c r="AY67" i="17"/>
  <c r="AG73" i="17"/>
  <c r="BG75" i="17"/>
  <c r="AP78" i="17"/>
  <c r="I81" i="17"/>
  <c r="L67" i="17"/>
  <c r="AB67" i="17"/>
  <c r="AR67" i="17"/>
  <c r="BH67" i="17"/>
  <c r="Q68" i="17"/>
  <c r="AG68" i="17"/>
  <c r="AW68" i="17"/>
  <c r="F69" i="17"/>
  <c r="V69" i="17"/>
  <c r="AL69" i="17"/>
  <c r="BB69" i="17"/>
  <c r="K70" i="17"/>
  <c r="AA70" i="17"/>
  <c r="AQ70" i="17"/>
  <c r="BG70" i="17"/>
  <c r="P71" i="17"/>
  <c r="AF71" i="17"/>
  <c r="AV71" i="17"/>
  <c r="E72" i="17"/>
  <c r="U72" i="17"/>
  <c r="AK72" i="17"/>
  <c r="BA72" i="17"/>
  <c r="J73" i="17"/>
  <c r="Z73" i="17"/>
  <c r="AP73" i="17"/>
  <c r="BF73" i="17"/>
  <c r="O74" i="17"/>
  <c r="AE74" i="17"/>
  <c r="AU74" i="17"/>
  <c r="D75" i="17"/>
  <c r="T75" i="17"/>
  <c r="AJ75" i="17"/>
  <c r="AZ75" i="17"/>
  <c r="I76" i="17"/>
  <c r="Y76" i="17"/>
  <c r="AO76" i="17"/>
  <c r="BE76" i="17"/>
  <c r="N77" i="17"/>
  <c r="AD77" i="17"/>
  <c r="AT77" i="17"/>
  <c r="C78" i="17"/>
  <c r="S78" i="17"/>
  <c r="AI78" i="17"/>
  <c r="AY78" i="17"/>
  <c r="H79" i="17"/>
  <c r="X79" i="17"/>
  <c r="AN79" i="17"/>
  <c r="BD79" i="17"/>
  <c r="M80" i="17"/>
  <c r="AC80" i="17"/>
  <c r="AS80" i="17"/>
  <c r="BI80" i="17"/>
  <c r="R81" i="17"/>
  <c r="AH81" i="17"/>
  <c r="AX81" i="17"/>
  <c r="G82" i="17"/>
  <c r="W82" i="17"/>
  <c r="AM82" i="17"/>
  <c r="BC82" i="17"/>
  <c r="L83" i="17"/>
  <c r="AB83" i="17"/>
  <c r="AR83" i="17"/>
  <c r="BH83" i="17"/>
  <c r="Q84" i="17"/>
  <c r="AG84" i="17"/>
  <c r="AW84" i="17"/>
  <c r="F85" i="17"/>
  <c r="V85" i="17"/>
  <c r="AL85" i="17"/>
  <c r="BB85" i="17"/>
  <c r="H68" i="17"/>
  <c r="BI69" i="17"/>
  <c r="AM71" i="17"/>
  <c r="AR72" i="17"/>
  <c r="V74" i="17"/>
  <c r="E77" i="17"/>
  <c r="T80" i="17"/>
  <c r="M67" i="17"/>
  <c r="AC67" i="17"/>
  <c r="AS67" i="17"/>
  <c r="BI67" i="17"/>
  <c r="R68" i="17"/>
  <c r="AH68" i="17"/>
  <c r="AX68" i="17"/>
  <c r="G69" i="17"/>
  <c r="W69" i="17"/>
  <c r="AM69" i="17"/>
  <c r="BC69" i="17"/>
  <c r="L70" i="17"/>
  <c r="AB70" i="17"/>
  <c r="AR70" i="17"/>
  <c r="BH70" i="17"/>
  <c r="Q71" i="17"/>
  <c r="AG71" i="17"/>
  <c r="AW71" i="17"/>
  <c r="F72" i="17"/>
  <c r="V72" i="17"/>
  <c r="AL72" i="17"/>
  <c r="BB72" i="17"/>
  <c r="K73" i="17"/>
  <c r="AA73" i="17"/>
  <c r="AQ73" i="17"/>
  <c r="BG73" i="17"/>
  <c r="P74" i="17"/>
  <c r="AF74" i="17"/>
  <c r="AV74" i="17"/>
  <c r="E75" i="17"/>
  <c r="U75" i="17"/>
  <c r="AK75" i="17"/>
  <c r="BA75" i="17"/>
  <c r="J76" i="17"/>
  <c r="Z76" i="17"/>
  <c r="AP76" i="17"/>
  <c r="BF76" i="17"/>
  <c r="O77" i="17"/>
  <c r="AE77" i="17"/>
  <c r="AU77" i="17"/>
  <c r="D78" i="17"/>
  <c r="T78" i="17"/>
  <c r="AJ78" i="17"/>
  <c r="AZ78" i="17"/>
  <c r="I79" i="17"/>
  <c r="Y79" i="17"/>
  <c r="AO79" i="17"/>
  <c r="BE79" i="17"/>
  <c r="N80" i="17"/>
  <c r="AD80" i="17"/>
  <c r="AT80" i="17"/>
  <c r="C81" i="17"/>
  <c r="S81" i="17"/>
  <c r="AI81" i="17"/>
  <c r="AY81" i="17"/>
  <c r="H82" i="17"/>
  <c r="X82" i="17"/>
  <c r="AN82" i="17"/>
  <c r="BD82" i="17"/>
  <c r="M83" i="17"/>
  <c r="AC83" i="17"/>
  <c r="AS83" i="17"/>
  <c r="BI83" i="17"/>
  <c r="R84" i="17"/>
  <c r="AH84" i="17"/>
  <c r="AX84" i="17"/>
  <c r="G85" i="17"/>
  <c r="W85" i="17"/>
  <c r="AM85" i="17"/>
  <c r="BC85" i="17"/>
  <c r="N67" i="17"/>
  <c r="AD67" i="17"/>
  <c r="AT67" i="17"/>
  <c r="C68" i="17"/>
  <c r="S68" i="17"/>
  <c r="AI68" i="17"/>
  <c r="AY68" i="17"/>
  <c r="H69" i="17"/>
  <c r="X69" i="17"/>
  <c r="AN69" i="17"/>
  <c r="BD69" i="17"/>
  <c r="M70" i="17"/>
  <c r="AC70" i="17"/>
  <c r="AS70" i="17"/>
  <c r="BI70" i="17"/>
  <c r="R71" i="17"/>
  <c r="AH71" i="17"/>
  <c r="AX71" i="17"/>
  <c r="G72" i="17"/>
  <c r="W72" i="17"/>
  <c r="AM72" i="17"/>
  <c r="BC72" i="17"/>
  <c r="L73" i="17"/>
  <c r="AB73" i="17"/>
  <c r="AR73" i="17"/>
  <c r="BH73" i="17"/>
  <c r="Q74" i="17"/>
  <c r="AG74" i="17"/>
  <c r="AW74" i="17"/>
  <c r="F75" i="17"/>
  <c r="V75" i="17"/>
  <c r="AL75" i="17"/>
  <c r="BB75" i="17"/>
  <c r="K76" i="17"/>
  <c r="AA76" i="17"/>
  <c r="AQ76" i="17"/>
  <c r="BG76" i="17"/>
  <c r="P77" i="17"/>
  <c r="AF77" i="17"/>
  <c r="AV77" i="17"/>
  <c r="E78" i="17"/>
  <c r="U78" i="17"/>
  <c r="AK78" i="17"/>
  <c r="BA78" i="17"/>
  <c r="J79" i="17"/>
  <c r="Z79" i="17"/>
  <c r="AP79" i="17"/>
  <c r="BF79" i="17"/>
  <c r="O80" i="17"/>
  <c r="AE80" i="17"/>
  <c r="AU80" i="17"/>
  <c r="D81" i="17"/>
  <c r="T81" i="17"/>
  <c r="AJ81" i="17"/>
  <c r="AZ81" i="17"/>
  <c r="I82" i="17"/>
  <c r="Y82" i="17"/>
  <c r="AO82" i="17"/>
  <c r="BE82" i="17"/>
  <c r="N83" i="17"/>
  <c r="AD83" i="17"/>
  <c r="AT83" i="17"/>
  <c r="C84" i="17"/>
  <c r="S84" i="17"/>
  <c r="AI84" i="17"/>
  <c r="AY84" i="17"/>
  <c r="H85" i="17"/>
  <c r="X85" i="17"/>
  <c r="AN85" i="17"/>
  <c r="BD85" i="17"/>
  <c r="X68" i="17"/>
  <c r="BD68" i="17"/>
  <c r="AC69" i="17"/>
  <c r="R70" i="17"/>
  <c r="AX70" i="17"/>
  <c r="BC71" i="17"/>
  <c r="BH72" i="17"/>
  <c r="BB74" i="17"/>
  <c r="P76" i="17"/>
  <c r="BF78" i="17"/>
  <c r="O67" i="17"/>
  <c r="AE67" i="17"/>
  <c r="AU67" i="17"/>
  <c r="D68" i="17"/>
  <c r="T68" i="17"/>
  <c r="AJ68" i="17"/>
  <c r="AZ68" i="17"/>
  <c r="I69" i="17"/>
  <c r="Y69" i="17"/>
  <c r="AO69" i="17"/>
  <c r="BE69" i="17"/>
  <c r="N70" i="17"/>
  <c r="AD70" i="17"/>
  <c r="AT70" i="17"/>
  <c r="C71" i="17"/>
  <c r="S71" i="17"/>
  <c r="AI71" i="17"/>
  <c r="AY71" i="17"/>
  <c r="H72" i="17"/>
  <c r="X72" i="17"/>
  <c r="AN72" i="17"/>
  <c r="BD72" i="17"/>
  <c r="M73" i="17"/>
  <c r="AC73" i="17"/>
  <c r="AS73" i="17"/>
  <c r="BI73" i="17"/>
  <c r="R74" i="17"/>
  <c r="AH74" i="17"/>
  <c r="AX74" i="17"/>
  <c r="G75" i="17"/>
  <c r="W75" i="17"/>
  <c r="AM75" i="17"/>
  <c r="BC75" i="17"/>
  <c r="L76" i="17"/>
  <c r="AB76" i="17"/>
  <c r="AR76" i="17"/>
  <c r="BH76" i="17"/>
  <c r="Q77" i="17"/>
  <c r="AG77" i="17"/>
  <c r="AW77" i="17"/>
  <c r="F78" i="17"/>
  <c r="V78" i="17"/>
  <c r="AL78" i="17"/>
  <c r="BB78" i="17"/>
  <c r="K79" i="17"/>
  <c r="AA79" i="17"/>
  <c r="AQ79" i="17"/>
  <c r="BG79" i="17"/>
  <c r="P80" i="17"/>
  <c r="AF80" i="17"/>
  <c r="AV80" i="17"/>
  <c r="E81" i="17"/>
  <c r="U81" i="17"/>
  <c r="AK81" i="17"/>
  <c r="BA81" i="17"/>
  <c r="J82" i="17"/>
  <c r="Z82" i="17"/>
  <c r="AP82" i="17"/>
  <c r="BF82" i="17"/>
  <c r="O83" i="17"/>
  <c r="AE83" i="17"/>
  <c r="AU83" i="17"/>
  <c r="D84" i="17"/>
  <c r="T84" i="17"/>
  <c r="AJ84" i="17"/>
  <c r="AZ84" i="17"/>
  <c r="I85" i="17"/>
  <c r="Y85" i="17"/>
  <c r="AO85" i="17"/>
  <c r="BE85" i="17"/>
  <c r="S67" i="17"/>
  <c r="Q73" i="17"/>
  <c r="AF76" i="17"/>
  <c r="AE79" i="17"/>
  <c r="S83" i="17"/>
  <c r="P67" i="17"/>
  <c r="AF67" i="17"/>
  <c r="AV67" i="17"/>
  <c r="E68" i="17"/>
  <c r="U68" i="17"/>
  <c r="AK68" i="17"/>
  <c r="BA68" i="17"/>
  <c r="J69" i="17"/>
  <c r="Z69" i="17"/>
  <c r="AP69" i="17"/>
  <c r="BF69" i="17"/>
  <c r="O70" i="17"/>
  <c r="AE70" i="17"/>
  <c r="AU70" i="17"/>
  <c r="D71" i="17"/>
  <c r="T71" i="17"/>
  <c r="AJ71" i="17"/>
  <c r="AZ71" i="17"/>
  <c r="I72" i="17"/>
  <c r="Y72" i="17"/>
  <c r="AO72" i="17"/>
  <c r="BE72" i="17"/>
  <c r="N73" i="17"/>
  <c r="AD73" i="17"/>
  <c r="AT73" i="17"/>
  <c r="C74" i="17"/>
  <c r="S74" i="17"/>
  <c r="AI74" i="17"/>
  <c r="AY74" i="17"/>
  <c r="H75" i="17"/>
  <c r="X75" i="17"/>
  <c r="AN75" i="17"/>
  <c r="BD75" i="17"/>
  <c r="M76" i="17"/>
  <c r="AC76" i="17"/>
  <c r="AS76" i="17"/>
  <c r="BI76" i="17"/>
  <c r="R77" i="17"/>
  <c r="AH77" i="17"/>
  <c r="AX77" i="17"/>
  <c r="G78" i="17"/>
  <c r="W78" i="17"/>
  <c r="AM78" i="17"/>
  <c r="BC78" i="17"/>
  <c r="L79" i="17"/>
  <c r="AB79" i="17"/>
  <c r="AR79" i="17"/>
  <c r="BH79" i="17"/>
  <c r="Q80" i="17"/>
  <c r="AG80" i="17"/>
  <c r="AW80" i="17"/>
  <c r="F81" i="17"/>
  <c r="V81" i="17"/>
  <c r="AL81" i="17"/>
  <c r="BB81" i="17"/>
  <c r="K82" i="17"/>
  <c r="AA82" i="17"/>
  <c r="AQ82" i="17"/>
  <c r="BG82" i="17"/>
  <c r="P83" i="17"/>
  <c r="AF83" i="17"/>
  <c r="AV83" i="17"/>
  <c r="E84" i="17"/>
  <c r="U84" i="17"/>
  <c r="AK84" i="17"/>
  <c r="BA84" i="17"/>
  <c r="J85" i="17"/>
  <c r="Z85" i="17"/>
  <c r="AP85" i="17"/>
  <c r="BF85" i="17"/>
  <c r="AW73" i="17"/>
  <c r="AV76" i="17"/>
  <c r="O79" i="17"/>
  <c r="N82" i="17"/>
  <c r="Q67" i="17"/>
  <c r="AG67" i="17"/>
  <c r="AW67" i="17"/>
  <c r="F68" i="17"/>
  <c r="V68" i="17"/>
  <c r="AL68" i="17"/>
  <c r="BB68" i="17"/>
  <c r="K69" i="17"/>
  <c r="AA69" i="17"/>
  <c r="AQ69" i="17"/>
  <c r="BG69" i="17"/>
  <c r="P70" i="17"/>
  <c r="AF70" i="17"/>
  <c r="AV70" i="17"/>
  <c r="E71" i="17"/>
  <c r="U71" i="17"/>
  <c r="AK71" i="17"/>
  <c r="BA71" i="17"/>
  <c r="J72" i="17"/>
  <c r="Z72" i="17"/>
  <c r="AP72" i="17"/>
  <c r="BF72" i="17"/>
  <c r="O73" i="17"/>
  <c r="AE73" i="17"/>
  <c r="AU73" i="17"/>
  <c r="D74" i="17"/>
  <c r="T74" i="17"/>
  <c r="AJ74" i="17"/>
  <c r="AZ74" i="17"/>
  <c r="I75" i="17"/>
  <c r="Y75" i="17"/>
  <c r="AO75" i="17"/>
  <c r="BE75" i="17"/>
  <c r="N76" i="17"/>
  <c r="AD76" i="17"/>
  <c r="AT76" i="17"/>
  <c r="C77" i="17"/>
  <c r="S77" i="17"/>
  <c r="AI77" i="17"/>
  <c r="AY77" i="17"/>
  <c r="H78" i="17"/>
  <c r="X78" i="17"/>
  <c r="AN78" i="17"/>
  <c r="BD78" i="17"/>
  <c r="M79" i="17"/>
  <c r="AC79" i="17"/>
  <c r="AS79" i="17"/>
  <c r="BI79" i="17"/>
  <c r="R80" i="17"/>
  <c r="AH80" i="17"/>
  <c r="AX80" i="17"/>
  <c r="G81" i="17"/>
  <c r="W81" i="17"/>
  <c r="AM81" i="17"/>
  <c r="BC81" i="17"/>
  <c r="L82" i="17"/>
  <c r="AB82" i="17"/>
  <c r="AR82" i="17"/>
  <c r="BH82" i="17"/>
  <c r="Q83" i="17"/>
  <c r="AG83" i="17"/>
  <c r="AW83" i="17"/>
  <c r="F84" i="17"/>
  <c r="V84" i="17"/>
  <c r="AL84" i="17"/>
  <c r="BB84" i="17"/>
  <c r="K85" i="17"/>
  <c r="AA85" i="17"/>
  <c r="AQ85" i="17"/>
  <c r="BG85" i="17"/>
  <c r="F74" i="17"/>
  <c r="Z78" i="17"/>
  <c r="AO81" i="17"/>
  <c r="R67" i="17"/>
  <c r="AH67" i="17"/>
  <c r="AX67" i="17"/>
  <c r="G68" i="17"/>
  <c r="W68" i="17"/>
  <c r="AM68" i="17"/>
  <c r="BC68" i="17"/>
  <c r="L69" i="17"/>
  <c r="AB69" i="17"/>
  <c r="AR69" i="17"/>
  <c r="BH69" i="17"/>
  <c r="Q70" i="17"/>
  <c r="AG70" i="17"/>
  <c r="AW70" i="17"/>
  <c r="F71" i="17"/>
  <c r="V71" i="17"/>
  <c r="AL71" i="17"/>
  <c r="BB71" i="17"/>
  <c r="K72" i="17"/>
  <c r="AA72" i="17"/>
  <c r="AQ72" i="17"/>
  <c r="BG72" i="17"/>
  <c r="P73" i="17"/>
  <c r="AF73" i="17"/>
  <c r="AV73" i="17"/>
  <c r="E74" i="17"/>
  <c r="U74" i="17"/>
  <c r="AK74" i="17"/>
  <c r="BA74" i="17"/>
  <c r="J75" i="17"/>
  <c r="Z75" i="17"/>
  <c r="AP75" i="17"/>
  <c r="BF75" i="17"/>
  <c r="O76" i="17"/>
  <c r="AE76" i="17"/>
  <c r="AU76" i="17"/>
  <c r="D77" i="17"/>
  <c r="T77" i="17"/>
  <c r="AJ77" i="17"/>
  <c r="AZ77" i="17"/>
  <c r="I78" i="17"/>
  <c r="Y78" i="17"/>
  <c r="AO78" i="17"/>
  <c r="BE78" i="17"/>
  <c r="N79" i="17"/>
  <c r="AD79" i="17"/>
  <c r="AT79" i="17"/>
  <c r="C80" i="17"/>
  <c r="S80" i="17"/>
  <c r="AI80" i="17"/>
  <c r="AY80" i="17"/>
  <c r="H81" i="17"/>
  <c r="X81" i="17"/>
  <c r="AN81" i="17"/>
  <c r="BD81" i="17"/>
  <c r="M82" i="17"/>
  <c r="AC82" i="17"/>
  <c r="AS82" i="17"/>
  <c r="BI82" i="17"/>
  <c r="R83" i="17"/>
  <c r="AH83" i="17"/>
  <c r="AX83" i="17"/>
  <c r="G84" i="17"/>
  <c r="W84" i="17"/>
  <c r="AM84" i="17"/>
  <c r="BC84" i="17"/>
  <c r="L85" i="17"/>
  <c r="AB85" i="17"/>
  <c r="AR85" i="17"/>
  <c r="BH85" i="17"/>
  <c r="C67" i="17"/>
  <c r="M69" i="17"/>
  <c r="AH70" i="17"/>
  <c r="W71" i="17"/>
  <c r="L72" i="17"/>
  <c r="AL74" i="17"/>
  <c r="BA77" i="17"/>
  <c r="AZ80" i="17"/>
  <c r="AQ75" i="17"/>
  <c r="E67" i="17"/>
  <c r="U67" i="17"/>
  <c r="AK67" i="17"/>
  <c r="BA67" i="17"/>
  <c r="J68" i="17"/>
  <c r="Z68" i="17"/>
  <c r="AP68" i="17"/>
  <c r="BF68" i="17"/>
  <c r="O69" i="17"/>
  <c r="AE69" i="17"/>
  <c r="AU69" i="17"/>
  <c r="D70" i="17"/>
  <c r="T70" i="17"/>
  <c r="AJ70" i="17"/>
  <c r="AZ70" i="17"/>
  <c r="I71" i="17"/>
  <c r="Y71" i="17"/>
  <c r="AO71" i="17"/>
  <c r="BE71" i="17"/>
  <c r="N72" i="17"/>
  <c r="AD72" i="17"/>
  <c r="AT72" i="17"/>
  <c r="C73" i="17"/>
  <c r="S73" i="17"/>
  <c r="AI73" i="17"/>
  <c r="AY73" i="17"/>
  <c r="H74" i="17"/>
  <c r="X74" i="17"/>
  <c r="AN74" i="17"/>
  <c r="BD74" i="17"/>
  <c r="M75" i="17"/>
  <c r="AC75" i="17"/>
  <c r="AS75" i="17"/>
  <c r="BI75" i="17"/>
  <c r="R76" i="17"/>
  <c r="AH76" i="17"/>
  <c r="AX76" i="17"/>
  <c r="G77" i="17"/>
  <c r="W77" i="17"/>
  <c r="AM77" i="17"/>
  <c r="BC77" i="17"/>
  <c r="L78" i="17"/>
  <c r="AB78" i="17"/>
  <c r="AR78" i="17"/>
  <c r="BH78" i="17"/>
  <c r="Q79" i="17"/>
  <c r="AG79" i="17"/>
  <c r="AW79" i="17"/>
  <c r="F80" i="17"/>
  <c r="V80" i="17"/>
  <c r="AL80" i="17"/>
  <c r="BB80" i="17"/>
  <c r="K81" i="17"/>
  <c r="AA81" i="17"/>
  <c r="AQ81" i="17"/>
  <c r="BG81" i="17"/>
  <c r="P82" i="17"/>
  <c r="AF82" i="17"/>
  <c r="AV82" i="17"/>
  <c r="E83" i="17"/>
  <c r="U83" i="17"/>
  <c r="AK83" i="17"/>
  <c r="BA83" i="17"/>
  <c r="J84" i="17"/>
  <c r="Z84" i="17"/>
  <c r="AP84" i="17"/>
  <c r="BF84" i="17"/>
  <c r="O85" i="17"/>
  <c r="AE85" i="17"/>
  <c r="AU85" i="17"/>
  <c r="AN80" i="17"/>
  <c r="BI81" i="17"/>
  <c r="AH82" i="17"/>
  <c r="W83" i="17"/>
  <c r="BC83" i="17"/>
  <c r="AR84" i="17"/>
  <c r="BH84" i="17"/>
  <c r="AW85" i="17"/>
  <c r="D80" i="17"/>
  <c r="C70" i="17"/>
  <c r="W74" i="17"/>
  <c r="AQ78" i="17"/>
  <c r="AE82" i="17"/>
  <c r="M85" i="17"/>
  <c r="BB77" i="17"/>
  <c r="S70" i="17"/>
  <c r="AM74" i="17"/>
  <c r="BG78" i="17"/>
  <c r="AU82" i="17"/>
  <c r="N85" i="17"/>
  <c r="BD84" i="17"/>
  <c r="AI70" i="17"/>
  <c r="BC74" i="17"/>
  <c r="P79" i="17"/>
  <c r="D83" i="17"/>
  <c r="AC85" i="17"/>
  <c r="E80" i="17"/>
  <c r="AH73" i="17"/>
  <c r="AY70" i="17"/>
  <c r="L75" i="17"/>
  <c r="AF79" i="17"/>
  <c r="T83" i="17"/>
  <c r="AD85" i="17"/>
  <c r="AJ83" i="17"/>
  <c r="K78" i="17"/>
  <c r="D67" i="17"/>
  <c r="H71" i="17"/>
  <c r="AB75" i="17"/>
  <c r="AV79" i="17"/>
  <c r="AI83" i="17"/>
  <c r="AS85" i="17"/>
  <c r="AR75" i="17"/>
  <c r="BF81" i="17"/>
  <c r="BE84" i="17"/>
  <c r="T67" i="17"/>
  <c r="X71" i="17"/>
  <c r="AT85" i="17"/>
  <c r="AN84" i="17"/>
  <c r="O82" i="17"/>
  <c r="AJ67" i="17"/>
  <c r="AN71" i="17"/>
  <c r="BH75" i="17"/>
  <c r="U80" i="17"/>
  <c r="AY83" i="17"/>
  <c r="BI85" i="17"/>
  <c r="AA78" i="17"/>
  <c r="AZ67" i="17"/>
  <c r="BD71" i="17"/>
  <c r="Q76" i="17"/>
  <c r="AK80" i="17"/>
  <c r="AZ83" i="17"/>
  <c r="AD82" i="17"/>
  <c r="I68" i="17"/>
  <c r="M72" i="17"/>
  <c r="AG76" i="17"/>
  <c r="BA80" i="17"/>
  <c r="H84" i="17"/>
  <c r="AL77" i="17"/>
  <c r="G74" i="17"/>
  <c r="Y68" i="17"/>
  <c r="AC72" i="17"/>
  <c r="AW76" i="17"/>
  <c r="J81" i="17"/>
  <c r="I84" i="17"/>
  <c r="BE68" i="17"/>
  <c r="AT69" i="17"/>
  <c r="AN68" i="17"/>
  <c r="AS72" i="17"/>
  <c r="F77" i="17"/>
  <c r="Z81" i="17"/>
  <c r="X84" i="17"/>
  <c r="R73" i="17"/>
  <c r="AD69" i="17"/>
  <c r="AO68" i="17"/>
  <c r="BI72" i="17"/>
  <c r="V77" i="17"/>
  <c r="AP81" i="17"/>
  <c r="Y84" i="17"/>
  <c r="BE81" i="17"/>
  <c r="AX73" i="17"/>
  <c r="N69" i="17"/>
  <c r="AO84" i="17"/>
  <c r="Q66" i="17"/>
  <c r="AG66" i="17"/>
  <c r="AW66" i="17"/>
  <c r="R66" i="17"/>
  <c r="AH66" i="17"/>
  <c r="AX66" i="17"/>
  <c r="AV66" i="17"/>
  <c r="C66" i="17"/>
  <c r="S66" i="17"/>
  <c r="AI66" i="17"/>
  <c r="AY66" i="17"/>
  <c r="O66" i="17"/>
  <c r="AF66" i="17"/>
  <c r="D66" i="17"/>
  <c r="T66" i="17"/>
  <c r="AJ66" i="17"/>
  <c r="AZ66" i="17"/>
  <c r="E66" i="17"/>
  <c r="U66" i="17"/>
  <c r="AK66" i="17"/>
  <c r="BA66" i="17"/>
  <c r="F66" i="17"/>
  <c r="V66" i="17"/>
  <c r="AL66" i="17"/>
  <c r="BB66" i="17"/>
  <c r="AE66" i="17"/>
  <c r="G66" i="17"/>
  <c r="W66" i="17"/>
  <c r="AM66" i="17"/>
  <c r="BC66" i="17"/>
  <c r="AU66" i="17"/>
  <c r="H66" i="17"/>
  <c r="X66" i="17"/>
  <c r="AN66" i="17"/>
  <c r="BD66" i="17"/>
  <c r="I66" i="17"/>
  <c r="Y66" i="17"/>
  <c r="AO66" i="17"/>
  <c r="BE66" i="17"/>
  <c r="J66" i="17"/>
  <c r="Z66" i="17"/>
  <c r="AP66" i="17"/>
  <c r="BF66" i="17"/>
  <c r="K66" i="17"/>
  <c r="AA66" i="17"/>
  <c r="AQ66" i="17"/>
  <c r="BG66" i="17"/>
  <c r="P66" i="17"/>
  <c r="L66" i="17"/>
  <c r="AB66" i="17"/>
  <c r="AR66" i="17"/>
  <c r="BH66" i="17"/>
  <c r="M66" i="17"/>
  <c r="AC66" i="17"/>
  <c r="AS66" i="17"/>
  <c r="BI66" i="17"/>
  <c r="N66" i="17"/>
  <c r="AD66" i="17"/>
  <c r="AT66" i="17"/>
  <c r="AG8" i="13"/>
  <c r="AG6" i="13"/>
  <c r="AE22" i="13"/>
  <c r="AG9" i="13"/>
  <c r="AF22" i="13"/>
  <c r="AD22" i="13"/>
  <c r="AG10" i="13"/>
  <c r="AG11" i="13"/>
  <c r="AG12" i="13"/>
  <c r="AG13" i="13"/>
  <c r="AG14" i="13"/>
  <c r="AG15" i="13"/>
  <c r="V22" i="13"/>
  <c r="AG16" i="13"/>
  <c r="W22" i="13"/>
  <c r="AG17" i="13"/>
  <c r="X22" i="13"/>
  <c r="AG18" i="13"/>
  <c r="Y22" i="13"/>
  <c r="AG19" i="13"/>
  <c r="Z22" i="13"/>
  <c r="AG20" i="13"/>
  <c r="AA22" i="13"/>
  <c r="AG7" i="13"/>
  <c r="AG21" i="13"/>
  <c r="AB22" i="13"/>
  <c r="AG22" i="13"/>
  <c r="AC22" i="13"/>
  <c r="AF11" i="13"/>
  <c r="AF13" i="13"/>
  <c r="AF14" i="13"/>
  <c r="AF15" i="13"/>
  <c r="AF16" i="13"/>
  <c r="AF17" i="13"/>
  <c r="AF18" i="13"/>
  <c r="AF20" i="13"/>
  <c r="AF19" i="13"/>
  <c r="AF21" i="13"/>
  <c r="AF6" i="13"/>
  <c r="AF7" i="13"/>
  <c r="AF8" i="13"/>
  <c r="AF9" i="13"/>
  <c r="AF10" i="13"/>
  <c r="AF12" i="13"/>
  <c r="H65" i="17"/>
  <c r="X65" i="17"/>
  <c r="AN65" i="17"/>
  <c r="BD65" i="17"/>
  <c r="I65" i="17"/>
  <c r="Y65" i="17"/>
  <c r="AO65" i="17"/>
  <c r="BE65" i="17"/>
  <c r="J65" i="17"/>
  <c r="Z65" i="17"/>
  <c r="AP65" i="17"/>
  <c r="BF65" i="17"/>
  <c r="K65" i="17"/>
  <c r="AA65" i="17"/>
  <c r="AQ65" i="17"/>
  <c r="BG65" i="17"/>
  <c r="L65" i="17"/>
  <c r="AB65" i="17"/>
  <c r="AR65" i="17"/>
  <c r="BH65" i="17"/>
  <c r="M65" i="17"/>
  <c r="AC65" i="17"/>
  <c r="AS65" i="17"/>
  <c r="BI65" i="17"/>
  <c r="U65" i="17"/>
  <c r="N65" i="17"/>
  <c r="AD65" i="17"/>
  <c r="AT65" i="17"/>
  <c r="O65" i="17"/>
  <c r="AE65" i="17"/>
  <c r="AU65" i="17"/>
  <c r="P65" i="17"/>
  <c r="AF65" i="17"/>
  <c r="AV65" i="17"/>
  <c r="Q65" i="17"/>
  <c r="AG65" i="17"/>
  <c r="AW65" i="17"/>
  <c r="R65" i="17"/>
  <c r="AH65" i="17"/>
  <c r="AX65" i="17"/>
  <c r="AK65" i="17"/>
  <c r="C65" i="17"/>
  <c r="S65" i="17"/>
  <c r="AI65" i="17"/>
  <c r="AY65" i="17"/>
  <c r="BA65" i="17"/>
  <c r="D65" i="17"/>
  <c r="T65" i="17"/>
  <c r="AJ65" i="17"/>
  <c r="AZ65" i="17"/>
  <c r="E65" i="17"/>
  <c r="F65" i="17"/>
  <c r="V65" i="17"/>
  <c r="AL65" i="17"/>
  <c r="BB65" i="17"/>
  <c r="G65" i="17"/>
  <c r="W65" i="17"/>
  <c r="AM65" i="17"/>
  <c r="BC65" i="17"/>
  <c r="Q62" i="17"/>
  <c r="AG62" i="17"/>
  <c r="AW62" i="17"/>
  <c r="F63" i="17"/>
  <c r="V63" i="17"/>
  <c r="AL63" i="17"/>
  <c r="BB63" i="17"/>
  <c r="K64" i="17"/>
  <c r="AA64" i="17"/>
  <c r="AQ64" i="17"/>
  <c r="BG64" i="17"/>
  <c r="AH62" i="17"/>
  <c r="AX62" i="17"/>
  <c r="W63" i="17"/>
  <c r="BC63" i="17"/>
  <c r="L64" i="17"/>
  <c r="BH64" i="17"/>
  <c r="R62" i="17"/>
  <c r="AM63" i="17"/>
  <c r="AR64" i="17"/>
  <c r="C62" i="17"/>
  <c r="S62" i="17"/>
  <c r="AI62" i="17"/>
  <c r="AY62" i="17"/>
  <c r="H63" i="17"/>
  <c r="X63" i="17"/>
  <c r="AN63" i="17"/>
  <c r="BD63" i="17"/>
  <c r="M64" i="17"/>
  <c r="AC64" i="17"/>
  <c r="AS64" i="17"/>
  <c r="BI64" i="17"/>
  <c r="U62" i="17"/>
  <c r="BA62" i="17"/>
  <c r="Z63" i="17"/>
  <c r="BF63" i="17"/>
  <c r="AE64" i="17"/>
  <c r="K63" i="17"/>
  <c r="AF64" i="17"/>
  <c r="D62" i="17"/>
  <c r="T62" i="17"/>
  <c r="AJ62" i="17"/>
  <c r="AZ62" i="17"/>
  <c r="I63" i="17"/>
  <c r="Y63" i="17"/>
  <c r="AO63" i="17"/>
  <c r="BE63" i="17"/>
  <c r="N64" i="17"/>
  <c r="AD64" i="17"/>
  <c r="AT64" i="17"/>
  <c r="E62" i="17"/>
  <c r="J63" i="17"/>
  <c r="AP63" i="17"/>
  <c r="O64" i="17"/>
  <c r="BB62" i="17"/>
  <c r="AK62" i="17"/>
  <c r="AU64" i="17"/>
  <c r="F62" i="17"/>
  <c r="V62" i="17"/>
  <c r="AL62" i="17"/>
  <c r="AA63" i="17"/>
  <c r="AQ63" i="17"/>
  <c r="BG63" i="17"/>
  <c r="P64" i="17"/>
  <c r="G62" i="17"/>
  <c r="W62" i="17"/>
  <c r="AM62" i="17"/>
  <c r="BC62" i="17"/>
  <c r="L63" i="17"/>
  <c r="AB63" i="17"/>
  <c r="AR63" i="17"/>
  <c r="BH63" i="17"/>
  <c r="Q64" i="17"/>
  <c r="AG64" i="17"/>
  <c r="AW64" i="17"/>
  <c r="H62" i="17"/>
  <c r="X62" i="17"/>
  <c r="AN62" i="17"/>
  <c r="BD62" i="17"/>
  <c r="M63" i="17"/>
  <c r="AC63" i="17"/>
  <c r="AS63" i="17"/>
  <c r="BI63" i="17"/>
  <c r="R64" i="17"/>
  <c r="AH64" i="17"/>
  <c r="AX64" i="17"/>
  <c r="Z62" i="17"/>
  <c r="AP62" i="17"/>
  <c r="O63" i="17"/>
  <c r="AU63" i="17"/>
  <c r="T64" i="17"/>
  <c r="AI63" i="17"/>
  <c r="I62" i="17"/>
  <c r="Y62" i="17"/>
  <c r="AO62" i="17"/>
  <c r="BE62" i="17"/>
  <c r="N63" i="17"/>
  <c r="AD63" i="17"/>
  <c r="AT63" i="17"/>
  <c r="C64" i="17"/>
  <c r="S64" i="17"/>
  <c r="AI64" i="17"/>
  <c r="AY64" i="17"/>
  <c r="BF62" i="17"/>
  <c r="AE63" i="17"/>
  <c r="D64" i="17"/>
  <c r="AJ64" i="17"/>
  <c r="AY63" i="17"/>
  <c r="J62" i="17"/>
  <c r="AZ64" i="17"/>
  <c r="K62" i="17"/>
  <c r="AA62" i="17"/>
  <c r="AQ62" i="17"/>
  <c r="BG62" i="17"/>
  <c r="P63" i="17"/>
  <c r="AF63" i="17"/>
  <c r="AV63" i="17"/>
  <c r="E64" i="17"/>
  <c r="U64" i="17"/>
  <c r="AK64" i="17"/>
  <c r="BA64" i="17"/>
  <c r="AC62" i="17"/>
  <c r="BI62" i="17"/>
  <c r="AH63" i="17"/>
  <c r="G64" i="17"/>
  <c r="BC64" i="17"/>
  <c r="H64" i="17"/>
  <c r="L62" i="17"/>
  <c r="AB62" i="17"/>
  <c r="AR62" i="17"/>
  <c r="BH62" i="17"/>
  <c r="Q63" i="17"/>
  <c r="AG63" i="17"/>
  <c r="AW63" i="17"/>
  <c r="F64" i="17"/>
  <c r="V64" i="17"/>
  <c r="AL64" i="17"/>
  <c r="BB64" i="17"/>
  <c r="M62" i="17"/>
  <c r="R63" i="17"/>
  <c r="AX63" i="17"/>
  <c r="W64" i="17"/>
  <c r="X64" i="17"/>
  <c r="AS62" i="17"/>
  <c r="AM64" i="17"/>
  <c r="N62" i="17"/>
  <c r="AD62" i="17"/>
  <c r="AT62" i="17"/>
  <c r="C63" i="17"/>
  <c r="S63" i="17"/>
  <c r="AN64" i="17"/>
  <c r="BD64" i="17"/>
  <c r="O62" i="17"/>
  <c r="AE62" i="17"/>
  <c r="AU62" i="17"/>
  <c r="D63" i="17"/>
  <c r="T63" i="17"/>
  <c r="AJ63" i="17"/>
  <c r="AZ63" i="17"/>
  <c r="I64" i="17"/>
  <c r="Y64" i="17"/>
  <c r="AO64" i="17"/>
  <c r="BE64" i="17"/>
  <c r="P62" i="17"/>
  <c r="AF62" i="17"/>
  <c r="AV62" i="17"/>
  <c r="E63" i="17"/>
  <c r="U63" i="17"/>
  <c r="AK63" i="17"/>
  <c r="BA63" i="17"/>
  <c r="J64" i="17"/>
  <c r="Z64" i="17"/>
  <c r="AP64" i="17"/>
  <c r="BF64" i="17"/>
  <c r="G63" i="17"/>
  <c r="AB64" i="17"/>
  <c r="AV64" i="17"/>
  <c r="I38" i="15"/>
  <c r="K39" i="15"/>
  <c r="M40" i="15"/>
  <c r="M39" i="15"/>
  <c r="J38" i="15"/>
  <c r="L39" i="15"/>
  <c r="N40" i="15"/>
  <c r="K38" i="15"/>
  <c r="O40" i="15"/>
  <c r="L38" i="15"/>
  <c r="N39" i="15"/>
  <c r="P40" i="15"/>
  <c r="M38" i="15"/>
  <c r="O39" i="15"/>
  <c r="Q40" i="15"/>
  <c r="N38" i="15"/>
  <c r="P39" i="15"/>
  <c r="R40" i="15"/>
  <c r="J39" i="15"/>
  <c r="O38" i="15"/>
  <c r="Q39" i="15"/>
  <c r="S40" i="15"/>
  <c r="P38" i="15"/>
  <c r="R39" i="15"/>
  <c r="Q38" i="15"/>
  <c r="S39" i="15"/>
  <c r="R38" i="15"/>
  <c r="E40" i="15"/>
  <c r="S38" i="15"/>
  <c r="F40" i="15"/>
  <c r="E39" i="15"/>
  <c r="H40" i="15"/>
  <c r="L40" i="15"/>
  <c r="F39" i="15"/>
  <c r="I40" i="15"/>
  <c r="E38" i="15"/>
  <c r="H39" i="15"/>
  <c r="J40" i="15"/>
  <c r="F38" i="15"/>
  <c r="I39" i="15"/>
  <c r="K40" i="15"/>
  <c r="H38" i="15"/>
  <c r="Q11" i="15"/>
  <c r="Q27" i="15"/>
  <c r="Q28" i="15"/>
  <c r="Q26" i="15"/>
  <c r="Q12" i="15"/>
  <c r="Q13" i="15"/>
  <c r="Q29" i="15"/>
  <c r="Q30" i="15"/>
  <c r="Q37" i="15"/>
  <c r="Q23" i="15"/>
  <c r="Q14" i="15"/>
  <c r="Q15" i="15"/>
  <c r="Q31" i="15"/>
  <c r="Q16" i="15"/>
  <c r="Q32" i="15"/>
  <c r="Q20" i="15"/>
  <c r="Q24" i="15"/>
  <c r="Q17" i="15"/>
  <c r="Q33" i="15"/>
  <c r="Q35" i="15"/>
  <c r="Q18" i="15"/>
  <c r="Q34" i="15"/>
  <c r="Q19" i="15"/>
  <c r="Q36" i="15"/>
  <c r="Q3" i="15"/>
  <c r="Q10" i="15"/>
  <c r="Q4" i="15"/>
  <c r="Q25" i="15"/>
  <c r="Q5" i="15"/>
  <c r="Q21" i="15"/>
  <c r="Q8" i="15"/>
  <c r="Q6" i="15"/>
  <c r="Q22" i="15"/>
  <c r="Q7" i="15"/>
  <c r="Q9" i="15"/>
  <c r="J61" i="17"/>
  <c r="Z61" i="17"/>
  <c r="AP61" i="17"/>
  <c r="BF61" i="17"/>
  <c r="O55" i="17"/>
  <c r="AE55" i="17"/>
  <c r="AU55" i="17"/>
  <c r="D56" i="17"/>
  <c r="T56" i="17"/>
  <c r="AJ56" i="17"/>
  <c r="AZ56" i="17"/>
  <c r="I57" i="17"/>
  <c r="Y57" i="17"/>
  <c r="AO57" i="17"/>
  <c r="BE57" i="17"/>
  <c r="N58" i="17"/>
  <c r="AD58" i="17"/>
  <c r="AT58" i="17"/>
  <c r="C59" i="17"/>
  <c r="S59" i="17"/>
  <c r="AI59" i="17"/>
  <c r="AY59" i="17"/>
  <c r="H60" i="17"/>
  <c r="X60" i="17"/>
  <c r="AN60" i="17"/>
  <c r="BD60" i="17"/>
  <c r="BH60" i="17"/>
  <c r="K61" i="17"/>
  <c r="AA61" i="17"/>
  <c r="AQ61" i="17"/>
  <c r="BG61" i="17"/>
  <c r="P55" i="17"/>
  <c r="AF55" i="17"/>
  <c r="AV55" i="17"/>
  <c r="E56" i="17"/>
  <c r="U56" i="17"/>
  <c r="AK56" i="17"/>
  <c r="BA56" i="17"/>
  <c r="J57" i="17"/>
  <c r="Z57" i="17"/>
  <c r="AP57" i="17"/>
  <c r="BF57" i="17"/>
  <c r="O58" i="17"/>
  <c r="AE58" i="17"/>
  <c r="AU58" i="17"/>
  <c r="D59" i="17"/>
  <c r="T59" i="17"/>
  <c r="AJ59" i="17"/>
  <c r="AZ59" i="17"/>
  <c r="I60" i="17"/>
  <c r="Y60" i="17"/>
  <c r="AO60" i="17"/>
  <c r="BE60" i="17"/>
  <c r="AB60" i="17"/>
  <c r="L61" i="17"/>
  <c r="AB61" i="17"/>
  <c r="AR61" i="17"/>
  <c r="BH61" i="17"/>
  <c r="Q55" i="17"/>
  <c r="AG55" i="17"/>
  <c r="AW55" i="17"/>
  <c r="F56" i="17"/>
  <c r="V56" i="17"/>
  <c r="AL56" i="17"/>
  <c r="BB56" i="17"/>
  <c r="K57" i="17"/>
  <c r="AA57" i="17"/>
  <c r="AQ57" i="17"/>
  <c r="BG57" i="17"/>
  <c r="P58" i="17"/>
  <c r="AF58" i="17"/>
  <c r="AV58" i="17"/>
  <c r="E59" i="17"/>
  <c r="U59" i="17"/>
  <c r="AK59" i="17"/>
  <c r="BA59" i="17"/>
  <c r="J60" i="17"/>
  <c r="Z60" i="17"/>
  <c r="AP60" i="17"/>
  <c r="BF60" i="17"/>
  <c r="AR60" i="17"/>
  <c r="M61" i="17"/>
  <c r="AC61" i="17"/>
  <c r="AS61" i="17"/>
  <c r="BI61" i="17"/>
  <c r="R55" i="17"/>
  <c r="AH55" i="17"/>
  <c r="AX55" i="17"/>
  <c r="G56" i="17"/>
  <c r="W56" i="17"/>
  <c r="AM56" i="17"/>
  <c r="BC56" i="17"/>
  <c r="L57" i="17"/>
  <c r="AB57" i="17"/>
  <c r="AR57" i="17"/>
  <c r="BH57" i="17"/>
  <c r="Q58" i="17"/>
  <c r="AG58" i="17"/>
  <c r="AW58" i="17"/>
  <c r="F59" i="17"/>
  <c r="V59" i="17"/>
  <c r="AL59" i="17"/>
  <c r="BB59" i="17"/>
  <c r="K60" i="17"/>
  <c r="AA60" i="17"/>
  <c r="AQ60" i="17"/>
  <c r="BG60" i="17"/>
  <c r="N61" i="17"/>
  <c r="AD61" i="17"/>
  <c r="AT61" i="17"/>
  <c r="C55" i="17"/>
  <c r="S55" i="17"/>
  <c r="AI55" i="17"/>
  <c r="AY55" i="17"/>
  <c r="H56" i="17"/>
  <c r="X56" i="17"/>
  <c r="AN56" i="17"/>
  <c r="BD56" i="17"/>
  <c r="M57" i="17"/>
  <c r="AC57" i="17"/>
  <c r="AS57" i="17"/>
  <c r="BI57" i="17"/>
  <c r="R58" i="17"/>
  <c r="AH58" i="17"/>
  <c r="AX58" i="17"/>
  <c r="G59" i="17"/>
  <c r="W59" i="17"/>
  <c r="AM59" i="17"/>
  <c r="BC59" i="17"/>
  <c r="L60" i="17"/>
  <c r="O61" i="17"/>
  <c r="AE61" i="17"/>
  <c r="AU61" i="17"/>
  <c r="D55" i="17"/>
  <c r="T55" i="17"/>
  <c r="AJ55" i="17"/>
  <c r="AZ55" i="17"/>
  <c r="I56" i="17"/>
  <c r="Y56" i="17"/>
  <c r="AO56" i="17"/>
  <c r="BE56" i="17"/>
  <c r="N57" i="17"/>
  <c r="AD57" i="17"/>
  <c r="AT57" i="17"/>
  <c r="C58" i="17"/>
  <c r="S58" i="17"/>
  <c r="AI58" i="17"/>
  <c r="AY58" i="17"/>
  <c r="H59" i="17"/>
  <c r="X59" i="17"/>
  <c r="AN59" i="17"/>
  <c r="BD59" i="17"/>
  <c r="M60" i="17"/>
  <c r="AC60" i="17"/>
  <c r="AS60" i="17"/>
  <c r="BI60" i="17"/>
  <c r="P61" i="17"/>
  <c r="AF61" i="17"/>
  <c r="AV61" i="17"/>
  <c r="E55" i="17"/>
  <c r="U55" i="17"/>
  <c r="AK55" i="17"/>
  <c r="BA55" i="17"/>
  <c r="J56" i="17"/>
  <c r="Z56" i="17"/>
  <c r="AP56" i="17"/>
  <c r="BF56" i="17"/>
  <c r="O57" i="17"/>
  <c r="AE57" i="17"/>
  <c r="AU57" i="17"/>
  <c r="D58" i="17"/>
  <c r="T58" i="17"/>
  <c r="AJ58" i="17"/>
  <c r="AZ58" i="17"/>
  <c r="I59" i="17"/>
  <c r="Y59" i="17"/>
  <c r="AO59" i="17"/>
  <c r="BE59" i="17"/>
  <c r="N60" i="17"/>
  <c r="AD60" i="17"/>
  <c r="AT60" i="17"/>
  <c r="Q61" i="17"/>
  <c r="AG61" i="17"/>
  <c r="AW61" i="17"/>
  <c r="F55" i="17"/>
  <c r="V55" i="17"/>
  <c r="AL55" i="17"/>
  <c r="BB55" i="17"/>
  <c r="K56" i="17"/>
  <c r="AA56" i="17"/>
  <c r="AQ56" i="17"/>
  <c r="BG56" i="17"/>
  <c r="P57" i="17"/>
  <c r="AF57" i="17"/>
  <c r="AV57" i="17"/>
  <c r="E58" i="17"/>
  <c r="U58" i="17"/>
  <c r="AK58" i="17"/>
  <c r="BA58" i="17"/>
  <c r="J59" i="17"/>
  <c r="Z59" i="17"/>
  <c r="AP59" i="17"/>
  <c r="BF59" i="17"/>
  <c r="O60" i="17"/>
  <c r="AE60" i="17"/>
  <c r="AU60" i="17"/>
  <c r="R61" i="17"/>
  <c r="AH61" i="17"/>
  <c r="AX61" i="17"/>
  <c r="G55" i="17"/>
  <c r="W55" i="17"/>
  <c r="AM55" i="17"/>
  <c r="BC55" i="17"/>
  <c r="L56" i="17"/>
  <c r="AB56" i="17"/>
  <c r="AR56" i="17"/>
  <c r="BH56" i="17"/>
  <c r="Q57" i="17"/>
  <c r="AG57" i="17"/>
  <c r="AW57" i="17"/>
  <c r="F58" i="17"/>
  <c r="V58" i="17"/>
  <c r="AL58" i="17"/>
  <c r="BB58" i="17"/>
  <c r="K59" i="17"/>
  <c r="AA59" i="17"/>
  <c r="AQ59" i="17"/>
  <c r="BG59" i="17"/>
  <c r="P60" i="17"/>
  <c r="AF60" i="17"/>
  <c r="AV60" i="17"/>
  <c r="S60" i="17"/>
  <c r="AY60" i="17"/>
  <c r="C61" i="17"/>
  <c r="S61" i="17"/>
  <c r="AI61" i="17"/>
  <c r="AY61" i="17"/>
  <c r="H55" i="17"/>
  <c r="X55" i="17"/>
  <c r="AN55" i="17"/>
  <c r="BD55" i="17"/>
  <c r="M56" i="17"/>
  <c r="AC56" i="17"/>
  <c r="AS56" i="17"/>
  <c r="BI56" i="17"/>
  <c r="R57" i="17"/>
  <c r="AH57" i="17"/>
  <c r="AX57" i="17"/>
  <c r="G58" i="17"/>
  <c r="W58" i="17"/>
  <c r="AM58" i="17"/>
  <c r="BC58" i="17"/>
  <c r="L59" i="17"/>
  <c r="AB59" i="17"/>
  <c r="AR59" i="17"/>
  <c r="BH59" i="17"/>
  <c r="Q60" i="17"/>
  <c r="AG60" i="17"/>
  <c r="AW60" i="17"/>
  <c r="C60" i="17"/>
  <c r="D61" i="17"/>
  <c r="T61" i="17"/>
  <c r="AJ61" i="17"/>
  <c r="AZ61" i="17"/>
  <c r="I55" i="17"/>
  <c r="Y55" i="17"/>
  <c r="AO55" i="17"/>
  <c r="BE55" i="17"/>
  <c r="N56" i="17"/>
  <c r="AD56" i="17"/>
  <c r="AT56" i="17"/>
  <c r="C57" i="17"/>
  <c r="S57" i="17"/>
  <c r="AI57" i="17"/>
  <c r="AY57" i="17"/>
  <c r="H58" i="17"/>
  <c r="X58" i="17"/>
  <c r="AN58" i="17"/>
  <c r="BD58" i="17"/>
  <c r="M59" i="17"/>
  <c r="AC59" i="17"/>
  <c r="AS59" i="17"/>
  <c r="BI59" i="17"/>
  <c r="R60" i="17"/>
  <c r="AH60" i="17"/>
  <c r="AX60" i="17"/>
  <c r="AT59" i="17"/>
  <c r="E61" i="17"/>
  <c r="U61" i="17"/>
  <c r="AK61" i="17"/>
  <c r="BA61" i="17"/>
  <c r="J55" i="17"/>
  <c r="Z55" i="17"/>
  <c r="AP55" i="17"/>
  <c r="BF55" i="17"/>
  <c r="O56" i="17"/>
  <c r="AE56" i="17"/>
  <c r="AU56" i="17"/>
  <c r="D57" i="17"/>
  <c r="T57" i="17"/>
  <c r="AJ57" i="17"/>
  <c r="AZ57" i="17"/>
  <c r="I58" i="17"/>
  <c r="Y58" i="17"/>
  <c r="AO58" i="17"/>
  <c r="BE58" i="17"/>
  <c r="N59" i="17"/>
  <c r="AD59" i="17"/>
  <c r="AI60" i="17"/>
  <c r="F61" i="17"/>
  <c r="V61" i="17"/>
  <c r="AL61" i="17"/>
  <c r="BB61" i="17"/>
  <c r="K55" i="17"/>
  <c r="AA55" i="17"/>
  <c r="AQ55" i="17"/>
  <c r="BG55" i="17"/>
  <c r="P56" i="17"/>
  <c r="AF56" i="17"/>
  <c r="AV56" i="17"/>
  <c r="E57" i="17"/>
  <c r="U57" i="17"/>
  <c r="AK57" i="17"/>
  <c r="BA57" i="17"/>
  <c r="J58" i="17"/>
  <c r="Z58" i="17"/>
  <c r="AP58" i="17"/>
  <c r="BF58" i="17"/>
  <c r="O59" i="17"/>
  <c r="AE59" i="17"/>
  <c r="AU59" i="17"/>
  <c r="D60" i="17"/>
  <c r="T60" i="17"/>
  <c r="AJ60" i="17"/>
  <c r="AZ60" i="17"/>
  <c r="G61" i="17"/>
  <c r="W61" i="17"/>
  <c r="AM61" i="17"/>
  <c r="BC61" i="17"/>
  <c r="L55" i="17"/>
  <c r="AB55" i="17"/>
  <c r="AR55" i="17"/>
  <c r="BH55" i="17"/>
  <c r="Q56" i="17"/>
  <c r="AG56" i="17"/>
  <c r="AW56" i="17"/>
  <c r="F57" i="17"/>
  <c r="V57" i="17"/>
  <c r="AL57" i="17"/>
  <c r="BB57" i="17"/>
  <c r="K58" i="17"/>
  <c r="AA58" i="17"/>
  <c r="AQ58" i="17"/>
  <c r="BG58" i="17"/>
  <c r="P59" i="17"/>
  <c r="AF59" i="17"/>
  <c r="AV59" i="17"/>
  <c r="E60" i="17"/>
  <c r="U60" i="17"/>
  <c r="AK60" i="17"/>
  <c r="BA60" i="17"/>
  <c r="H61" i="17"/>
  <c r="X61" i="17"/>
  <c r="AN61" i="17"/>
  <c r="BD61" i="17"/>
  <c r="M55" i="17"/>
  <c r="AC55" i="17"/>
  <c r="AS55" i="17"/>
  <c r="BI55" i="17"/>
  <c r="R56" i="17"/>
  <c r="AH56" i="17"/>
  <c r="AX56" i="17"/>
  <c r="G57" i="17"/>
  <c r="W57" i="17"/>
  <c r="AM57" i="17"/>
  <c r="BC57" i="17"/>
  <c r="L58" i="17"/>
  <c r="AB58" i="17"/>
  <c r="AR58" i="17"/>
  <c r="BH58" i="17"/>
  <c r="Q59" i="17"/>
  <c r="AG59" i="17"/>
  <c r="AW59" i="17"/>
  <c r="F60" i="17"/>
  <c r="V60" i="17"/>
  <c r="AL60" i="17"/>
  <c r="BB60" i="17"/>
  <c r="I61" i="17"/>
  <c r="Y61" i="17"/>
  <c r="AO61" i="17"/>
  <c r="BE61" i="17"/>
  <c r="N55" i="17"/>
  <c r="AD55" i="17"/>
  <c r="AT55" i="17"/>
  <c r="C56" i="17"/>
  <c r="S56" i="17"/>
  <c r="AI56" i="17"/>
  <c r="AY56" i="17"/>
  <c r="H57" i="17"/>
  <c r="X57" i="17"/>
  <c r="AN57" i="17"/>
  <c r="BD57" i="17"/>
  <c r="M58" i="17"/>
  <c r="AC58" i="17"/>
  <c r="AS58" i="17"/>
  <c r="BI58" i="17"/>
  <c r="R59" i="17"/>
  <c r="AH59" i="17"/>
  <c r="AX59" i="17"/>
  <c r="G60" i="17"/>
  <c r="W60" i="17"/>
  <c r="AM60" i="17"/>
  <c r="BC60" i="17"/>
  <c r="Y43" i="17"/>
  <c r="P54" i="17"/>
  <c r="AF54" i="17"/>
  <c r="AV54" i="17"/>
  <c r="Q54" i="17"/>
  <c r="AG54" i="17"/>
  <c r="AW54" i="17"/>
  <c r="R54" i="17"/>
  <c r="AH54" i="17"/>
  <c r="AX54" i="17"/>
  <c r="C54" i="17"/>
  <c r="S54" i="17"/>
  <c r="AI54" i="17"/>
  <c r="AY54" i="17"/>
  <c r="BF54" i="17"/>
  <c r="BG54" i="17"/>
  <c r="AC54" i="17"/>
  <c r="BI54" i="17"/>
  <c r="AS54" i="17"/>
  <c r="D54" i="17"/>
  <c r="T54" i="17"/>
  <c r="AJ54" i="17"/>
  <c r="AZ54" i="17"/>
  <c r="U54" i="17"/>
  <c r="BA54" i="17"/>
  <c r="BB54" i="17"/>
  <c r="W54" i="17"/>
  <c r="X54" i="17"/>
  <c r="I54" i="17"/>
  <c r="BE54" i="17"/>
  <c r="AA54" i="17"/>
  <c r="AR54" i="17"/>
  <c r="O54" i="17"/>
  <c r="E54" i="17"/>
  <c r="AK54" i="17"/>
  <c r="AL54" i="17"/>
  <c r="AM54" i="17"/>
  <c r="BD54" i="17"/>
  <c r="Y54" i="17"/>
  <c r="AP54" i="17"/>
  <c r="AB54" i="17"/>
  <c r="AU54" i="17"/>
  <c r="F54" i="17"/>
  <c r="V54" i="17"/>
  <c r="G54" i="17"/>
  <c r="BC54" i="17"/>
  <c r="AN54" i="17"/>
  <c r="AO54" i="17"/>
  <c r="Z54" i="17"/>
  <c r="AQ54" i="17"/>
  <c r="AT54" i="17"/>
  <c r="H54" i="17"/>
  <c r="BH54" i="17"/>
  <c r="J54" i="17"/>
  <c r="K54" i="17"/>
  <c r="AE54" i="17"/>
  <c r="L54" i="17"/>
  <c r="AD54" i="17"/>
  <c r="M54" i="17"/>
  <c r="N54" i="17"/>
  <c r="AE11" i="13"/>
  <c r="AE12" i="13"/>
  <c r="AE13" i="13"/>
  <c r="AE14" i="13"/>
  <c r="AE15" i="13"/>
  <c r="AE16" i="13"/>
  <c r="AE17" i="13"/>
  <c r="AE18" i="13"/>
  <c r="AE19" i="13"/>
  <c r="AE20" i="13"/>
  <c r="AE10" i="13"/>
  <c r="AE21" i="13"/>
  <c r="AE7" i="13"/>
  <c r="AE6" i="13"/>
  <c r="AE8" i="13"/>
  <c r="AE9" i="13"/>
  <c r="S13" i="15"/>
  <c r="S29" i="15"/>
  <c r="R9" i="15"/>
  <c r="R25" i="15"/>
  <c r="S14" i="15"/>
  <c r="S30" i="15"/>
  <c r="R10" i="15"/>
  <c r="R26" i="15"/>
  <c r="S15" i="15"/>
  <c r="S31" i="15"/>
  <c r="R11" i="15"/>
  <c r="R27" i="15"/>
  <c r="S16" i="15"/>
  <c r="S32" i="15"/>
  <c r="R12" i="15"/>
  <c r="R28" i="15"/>
  <c r="S17" i="15"/>
  <c r="S33" i="15"/>
  <c r="R13" i="15"/>
  <c r="R29" i="15"/>
  <c r="S18" i="15"/>
  <c r="S34" i="15"/>
  <c r="R14" i="15"/>
  <c r="R30" i="15"/>
  <c r="S3" i="15"/>
  <c r="S19" i="15"/>
  <c r="S35" i="15"/>
  <c r="R15" i="15"/>
  <c r="R31" i="15"/>
  <c r="S4" i="15"/>
  <c r="S20" i="15"/>
  <c r="S36" i="15"/>
  <c r="R16" i="15"/>
  <c r="R32" i="15"/>
  <c r="S5" i="15"/>
  <c r="S21" i="15"/>
  <c r="S37" i="15"/>
  <c r="R17" i="15"/>
  <c r="R33" i="15"/>
  <c r="S6" i="15"/>
  <c r="S22" i="15"/>
  <c r="R18" i="15"/>
  <c r="R34" i="15"/>
  <c r="S7" i="15"/>
  <c r="S23" i="15"/>
  <c r="R3" i="15"/>
  <c r="R19" i="15"/>
  <c r="R35" i="15"/>
  <c r="S8" i="15"/>
  <c r="S24" i="15"/>
  <c r="R4" i="15"/>
  <c r="R20" i="15"/>
  <c r="R36" i="15"/>
  <c r="R24" i="15"/>
  <c r="S9" i="15"/>
  <c r="S25" i="15"/>
  <c r="R5" i="15"/>
  <c r="R21" i="15"/>
  <c r="R37" i="15"/>
  <c r="R8" i="15"/>
  <c r="S10" i="15"/>
  <c r="S26" i="15"/>
  <c r="R6" i="15"/>
  <c r="R22" i="15"/>
  <c r="S28" i="15"/>
  <c r="S11" i="15"/>
  <c r="S27" i="15"/>
  <c r="R7" i="15"/>
  <c r="R23" i="15"/>
  <c r="S12" i="15"/>
  <c r="I13" i="15"/>
  <c r="E37" i="15"/>
  <c r="F37" i="15"/>
  <c r="H37" i="15"/>
  <c r="I37" i="15"/>
  <c r="J37" i="15"/>
  <c r="K37" i="15"/>
  <c r="L37" i="15"/>
  <c r="M37" i="15"/>
  <c r="N37" i="15"/>
  <c r="O37" i="15"/>
  <c r="P37" i="15"/>
  <c r="V20" i="13"/>
  <c r="AD20" i="13"/>
  <c r="AD18" i="13"/>
  <c r="AD21" i="13"/>
  <c r="AD7" i="13"/>
  <c r="AD6" i="13"/>
  <c r="AD17" i="13"/>
  <c r="AD8" i="13"/>
  <c r="AD9" i="13"/>
  <c r="AD19" i="13"/>
  <c r="AD10" i="13"/>
  <c r="AD11" i="13"/>
  <c r="AD12" i="13"/>
  <c r="AD13" i="13"/>
  <c r="AD16" i="13"/>
  <c r="AD14" i="13"/>
  <c r="AD15" i="13"/>
  <c r="BI53" i="17"/>
  <c r="AS53" i="17"/>
  <c r="AC53" i="17"/>
  <c r="M53" i="17"/>
  <c r="BC52" i="17"/>
  <c r="AM52" i="17"/>
  <c r="W52" i="17"/>
  <c r="G52" i="17"/>
  <c r="AW51" i="17"/>
  <c r="AG51" i="17"/>
  <c r="Q51" i="17"/>
  <c r="BG50" i="17"/>
  <c r="AQ50" i="17"/>
  <c r="AA50" i="17"/>
  <c r="K50" i="17"/>
  <c r="X52" i="17"/>
  <c r="BH53" i="17"/>
  <c r="AR53" i="17"/>
  <c r="AB53" i="17"/>
  <c r="L53" i="17"/>
  <c r="BB52" i="17"/>
  <c r="AL52" i="17"/>
  <c r="V52" i="17"/>
  <c r="F52" i="17"/>
  <c r="AV51" i="17"/>
  <c r="AF51" i="17"/>
  <c r="P51" i="17"/>
  <c r="BF50" i="17"/>
  <c r="AP50" i="17"/>
  <c r="Z50" i="17"/>
  <c r="J50" i="17"/>
  <c r="AH51" i="17"/>
  <c r="BG53" i="17"/>
  <c r="AQ53" i="17"/>
  <c r="AA53" i="17"/>
  <c r="K53" i="17"/>
  <c r="BA52" i="17"/>
  <c r="AK52" i="17"/>
  <c r="U52" i="17"/>
  <c r="E52" i="17"/>
  <c r="AU51" i="17"/>
  <c r="AE51" i="17"/>
  <c r="O51" i="17"/>
  <c r="BE50" i="17"/>
  <c r="AO50" i="17"/>
  <c r="Y50" i="17"/>
  <c r="I50" i="17"/>
  <c r="AN52" i="17"/>
  <c r="BF53" i="17"/>
  <c r="AP53" i="17"/>
  <c r="Z53" i="17"/>
  <c r="J53" i="17"/>
  <c r="AZ52" i="17"/>
  <c r="AJ52" i="17"/>
  <c r="T52" i="17"/>
  <c r="D52" i="17"/>
  <c r="AT51" i="17"/>
  <c r="AD51" i="17"/>
  <c r="N51" i="17"/>
  <c r="BD50" i="17"/>
  <c r="AN50" i="17"/>
  <c r="X50" i="17"/>
  <c r="H50" i="17"/>
  <c r="AD53" i="17"/>
  <c r="AX51" i="17"/>
  <c r="BE53" i="17"/>
  <c r="AO53" i="17"/>
  <c r="Y53" i="17"/>
  <c r="I53" i="17"/>
  <c r="AY52" i="17"/>
  <c r="AI52" i="17"/>
  <c r="S52" i="17"/>
  <c r="BI51" i="17"/>
  <c r="AS51" i="17"/>
  <c r="AC51" i="17"/>
  <c r="M51" i="17"/>
  <c r="BC50" i="17"/>
  <c r="AM50" i="17"/>
  <c r="W50" i="17"/>
  <c r="G50" i="17"/>
  <c r="C53" i="17"/>
  <c r="BD52" i="17"/>
  <c r="R51" i="17"/>
  <c r="AB50" i="17"/>
  <c r="BD53" i="17"/>
  <c r="AN53" i="17"/>
  <c r="X53" i="17"/>
  <c r="H53" i="17"/>
  <c r="AX52" i="17"/>
  <c r="AH52" i="17"/>
  <c r="R52" i="17"/>
  <c r="BH51" i="17"/>
  <c r="AR51" i="17"/>
  <c r="AB51" i="17"/>
  <c r="L51" i="17"/>
  <c r="BB50" i="17"/>
  <c r="AL50" i="17"/>
  <c r="V50" i="17"/>
  <c r="F50" i="17"/>
  <c r="AT53" i="17"/>
  <c r="H52" i="17"/>
  <c r="AR50" i="17"/>
  <c r="L50" i="17"/>
  <c r="BC53" i="17"/>
  <c r="AM53" i="17"/>
  <c r="W53" i="17"/>
  <c r="G53" i="17"/>
  <c r="AW52" i="17"/>
  <c r="AG52" i="17"/>
  <c r="Q52" i="17"/>
  <c r="BG51" i="17"/>
  <c r="AQ51" i="17"/>
  <c r="AA51" i="17"/>
  <c r="K51" i="17"/>
  <c r="BA50" i="17"/>
  <c r="AK50" i="17"/>
  <c r="U50" i="17"/>
  <c r="E50" i="17"/>
  <c r="N53" i="17"/>
  <c r="BH50" i="17"/>
  <c r="BB53" i="17"/>
  <c r="AL53" i="17"/>
  <c r="V53" i="17"/>
  <c r="F53" i="17"/>
  <c r="AV52" i="17"/>
  <c r="AF52" i="17"/>
  <c r="P52" i="17"/>
  <c r="BF51" i="17"/>
  <c r="AP51" i="17"/>
  <c r="Z51" i="17"/>
  <c r="J51" i="17"/>
  <c r="AZ50" i="17"/>
  <c r="AJ50" i="17"/>
  <c r="T50" i="17"/>
  <c r="D50" i="17"/>
  <c r="BA53" i="17"/>
  <c r="AK53" i="17"/>
  <c r="U53" i="17"/>
  <c r="E53" i="17"/>
  <c r="AU52" i="17"/>
  <c r="AE52" i="17"/>
  <c r="O52" i="17"/>
  <c r="BE51" i="17"/>
  <c r="AO51" i="17"/>
  <c r="Y51" i="17"/>
  <c r="I51" i="17"/>
  <c r="AY50" i="17"/>
  <c r="AI50" i="17"/>
  <c r="S50" i="17"/>
  <c r="AZ53" i="17"/>
  <c r="AJ53" i="17"/>
  <c r="T53" i="17"/>
  <c r="D53" i="17"/>
  <c r="AT52" i="17"/>
  <c r="AD52" i="17"/>
  <c r="N52" i="17"/>
  <c r="BD51" i="17"/>
  <c r="AN51" i="17"/>
  <c r="X51" i="17"/>
  <c r="H51" i="17"/>
  <c r="AX50" i="17"/>
  <c r="AH50" i="17"/>
  <c r="R50" i="17"/>
  <c r="AY53" i="17"/>
  <c r="AI53" i="17"/>
  <c r="S53" i="17"/>
  <c r="BI52" i="17"/>
  <c r="AS52" i="17"/>
  <c r="AC52" i="17"/>
  <c r="M52" i="17"/>
  <c r="BC51" i="17"/>
  <c r="AM51" i="17"/>
  <c r="W51" i="17"/>
  <c r="G51" i="17"/>
  <c r="AW50" i="17"/>
  <c r="AG50" i="17"/>
  <c r="Q50" i="17"/>
  <c r="R53" i="17"/>
  <c r="AB52" i="17"/>
  <c r="AL51" i="17"/>
  <c r="AV50" i="17"/>
  <c r="C52" i="17"/>
  <c r="AW53" i="17"/>
  <c r="AG53" i="17"/>
  <c r="Q53" i="17"/>
  <c r="BG52" i="17"/>
  <c r="AQ52" i="17"/>
  <c r="AA52" i="17"/>
  <c r="K52" i="17"/>
  <c r="BA51" i="17"/>
  <c r="AK51" i="17"/>
  <c r="U51" i="17"/>
  <c r="E51" i="17"/>
  <c r="AU50" i="17"/>
  <c r="AE50" i="17"/>
  <c r="O50" i="17"/>
  <c r="AH53" i="17"/>
  <c r="AR52" i="17"/>
  <c r="BB51" i="17"/>
  <c r="F51" i="17"/>
  <c r="P50" i="17"/>
  <c r="C51" i="17"/>
  <c r="AV53" i="17"/>
  <c r="AF53" i="17"/>
  <c r="P53" i="17"/>
  <c r="BF52" i="17"/>
  <c r="AP52" i="17"/>
  <c r="Z52" i="17"/>
  <c r="J52" i="17"/>
  <c r="AZ51" i="17"/>
  <c r="AJ51" i="17"/>
  <c r="T51" i="17"/>
  <c r="D51" i="17"/>
  <c r="AT50" i="17"/>
  <c r="AD50" i="17"/>
  <c r="N50" i="17"/>
  <c r="AX53" i="17"/>
  <c r="BH52" i="17"/>
  <c r="L52" i="17"/>
  <c r="V51" i="17"/>
  <c r="AF50" i="17"/>
  <c r="C50" i="17"/>
  <c r="AU53" i="17"/>
  <c r="AE53" i="17"/>
  <c r="O53" i="17"/>
  <c r="BE52" i="17"/>
  <c r="AO52" i="17"/>
  <c r="Y52" i="17"/>
  <c r="I52" i="17"/>
  <c r="AY51" i="17"/>
  <c r="AI51" i="17"/>
  <c r="S51" i="17"/>
  <c r="BI50" i="17"/>
  <c r="AS50" i="17"/>
  <c r="AC50" i="17"/>
  <c r="M50" i="17"/>
  <c r="D25" i="15" a="1"/>
  <c r="D25" i="15" s="1"/>
  <c r="D8" i="15" a="1"/>
  <c r="D8" i="15" s="1"/>
  <c r="D24" i="15" a="1"/>
  <c r="D24" i="15" s="1"/>
  <c r="D7" i="15" a="1"/>
  <c r="D7" i="15" s="1"/>
  <c r="D27" i="15" a="1"/>
  <c r="D27" i="15" s="1"/>
  <c r="D23" i="15" a="1"/>
  <c r="D23" i="15" s="1"/>
  <c r="D6" i="15" a="1"/>
  <c r="D6" i="15" s="1"/>
  <c r="D22" i="15" a="1"/>
  <c r="D22" i="15" s="1"/>
  <c r="D5" i="15" a="1"/>
  <c r="D5" i="15" s="1"/>
  <c r="D26" i="15" a="1"/>
  <c r="D26" i="15" s="1"/>
  <c r="D21" i="15" a="1"/>
  <c r="D21" i="15" s="1"/>
  <c r="D4" i="15" a="1"/>
  <c r="D4" i="15" s="1"/>
  <c r="D20" i="15" a="1"/>
  <c r="D20" i="15" s="1"/>
  <c r="D3" i="15" a="1"/>
  <c r="D3" i="15" s="1"/>
  <c r="D19" i="15" a="1"/>
  <c r="D19" i="15" s="1"/>
  <c r="D18" i="15" a="1"/>
  <c r="D18" i="15" s="1"/>
  <c r="D36" i="15" a="1"/>
  <c r="D36" i="15" s="1"/>
  <c r="D17" i="15" a="1"/>
  <c r="D17" i="15" s="1"/>
  <c r="D35" i="15" a="1"/>
  <c r="D35" i="15" s="1"/>
  <c r="D16" i="15" a="1"/>
  <c r="D16" i="15" s="1"/>
  <c r="D34" i="15" a="1"/>
  <c r="D34" i="15" s="1"/>
  <c r="D14" i="15" a="1"/>
  <c r="D14" i="15" s="1"/>
  <c r="D33" i="15" a="1"/>
  <c r="D33" i="15" s="1"/>
  <c r="D13" i="15" a="1"/>
  <c r="D13" i="15" s="1"/>
  <c r="D32" i="15" a="1"/>
  <c r="D32" i="15" s="1"/>
  <c r="D12" i="15" a="1"/>
  <c r="D12" i="15" s="1"/>
  <c r="D31" i="15" a="1"/>
  <c r="D31" i="15" s="1"/>
  <c r="D11" i="15" a="1"/>
  <c r="D11" i="15" s="1"/>
  <c r="D30" i="15" a="1"/>
  <c r="D30" i="15" s="1"/>
  <c r="D10" i="15" a="1"/>
  <c r="D10" i="15" s="1"/>
  <c r="D29" i="15" a="1"/>
  <c r="D29" i="15" s="1"/>
  <c r="D9" i="15" a="1"/>
  <c r="D9" i="15" s="1"/>
  <c r="D28" i="15" a="1"/>
  <c r="D28" i="15" s="1"/>
  <c r="J36" i="15"/>
  <c r="P22" i="15"/>
  <c r="P6" i="15"/>
  <c r="I36" i="15"/>
  <c r="P21" i="15"/>
  <c r="P5" i="15"/>
  <c r="H36" i="15"/>
  <c r="P36" i="15"/>
  <c r="P20" i="15"/>
  <c r="P4" i="15"/>
  <c r="F36" i="15"/>
  <c r="P35" i="15"/>
  <c r="P19" i="15"/>
  <c r="P3" i="15"/>
  <c r="E36" i="15"/>
  <c r="P34" i="15"/>
  <c r="P18" i="15"/>
  <c r="O35" i="15"/>
  <c r="P33" i="15"/>
  <c r="P17" i="15"/>
  <c r="P23" i="15"/>
  <c r="N35" i="15"/>
  <c r="P32" i="15"/>
  <c r="P16" i="15"/>
  <c r="M35" i="15"/>
  <c r="P31" i="15"/>
  <c r="P15" i="15"/>
  <c r="L35" i="15"/>
  <c r="P30" i="15"/>
  <c r="P14" i="15"/>
  <c r="K35" i="15"/>
  <c r="P29" i="15"/>
  <c r="P13" i="15"/>
  <c r="J35" i="15"/>
  <c r="P28" i="15"/>
  <c r="P12" i="15"/>
  <c r="K36" i="15"/>
  <c r="O36" i="15"/>
  <c r="I35" i="15"/>
  <c r="P27" i="15"/>
  <c r="P11" i="15"/>
  <c r="N36" i="15"/>
  <c r="H35" i="15"/>
  <c r="P26" i="15"/>
  <c r="P10" i="15"/>
  <c r="M36" i="15"/>
  <c r="F35" i="15"/>
  <c r="P25" i="15"/>
  <c r="P9" i="15"/>
  <c r="P7" i="15"/>
  <c r="L36" i="15"/>
  <c r="E35" i="15"/>
  <c r="P24" i="15"/>
  <c r="P8" i="15"/>
  <c r="J558" i="13"/>
  <c r="J559" i="13" s="1"/>
  <c r="J560" i="13" s="1"/>
  <c r="J561" i="13" s="1"/>
  <c r="J562" i="13" s="1"/>
  <c r="J563" i="13" s="1"/>
  <c r="J564" i="13" s="1"/>
  <c r="J565" i="13" s="1"/>
  <c r="J566" i="13" s="1"/>
  <c r="J567" i="13" s="1"/>
  <c r="J568" i="13" s="1"/>
  <c r="J569" i="13" s="1"/>
  <c r="J570" i="13" s="1"/>
  <c r="J571" i="13" s="1"/>
  <c r="J572" i="13" s="1"/>
  <c r="J573" i="13" s="1"/>
  <c r="J574" i="13" s="1"/>
  <c r="J575" i="13" s="1"/>
  <c r="J576" i="13" s="1"/>
  <c r="J577" i="13" s="1"/>
  <c r="J578" i="13" s="1"/>
  <c r="J579" i="13" s="1"/>
  <c r="J580" i="13" s="1"/>
  <c r="J581" i="13" s="1"/>
  <c r="J582" i="13" s="1"/>
  <c r="J583" i="13" s="1"/>
  <c r="J584" i="13" s="1"/>
  <c r="J585" i="13" s="1"/>
  <c r="J586" i="13" s="1"/>
  <c r="J587" i="13" s="1"/>
  <c r="J588" i="13" s="1"/>
  <c r="J589" i="13" s="1"/>
  <c r="J590" i="13" s="1"/>
  <c r="J591" i="13" s="1"/>
  <c r="J592" i="13" s="1"/>
  <c r="J593" i="13" s="1"/>
  <c r="J594" i="13" s="1"/>
  <c r="J595" i="13" s="1"/>
  <c r="J596" i="13" s="1"/>
  <c r="J597" i="13" s="1"/>
  <c r="J598" i="13" s="1"/>
  <c r="J599" i="13" s="1"/>
  <c r="J600" i="13" s="1"/>
  <c r="J601" i="13" s="1"/>
  <c r="J602" i="13" s="1"/>
  <c r="J603" i="13" s="1"/>
  <c r="J604" i="13" s="1"/>
  <c r="J605" i="13" s="1"/>
  <c r="J606" i="13" s="1"/>
  <c r="J607" i="13" s="1"/>
  <c r="J608" i="13" s="1"/>
  <c r="J609" i="13" s="1"/>
  <c r="J610" i="13" s="1"/>
  <c r="J611" i="13" s="1"/>
  <c r="J612" i="13" s="1"/>
  <c r="J613" i="13" s="1"/>
  <c r="J614" i="13" s="1"/>
  <c r="J615" i="13" s="1"/>
  <c r="J616" i="13" s="1"/>
  <c r="J617" i="13" s="1"/>
  <c r="J618" i="13" s="1"/>
  <c r="J619" i="13" s="1"/>
  <c r="J620" i="13" s="1"/>
  <c r="J621" i="13" s="1"/>
  <c r="J622" i="13" s="1"/>
  <c r="J623" i="13" s="1"/>
  <c r="J624" i="13" s="1"/>
  <c r="J625" i="13" s="1"/>
  <c r="J626" i="13" s="1"/>
  <c r="J627" i="13" s="1"/>
  <c r="J628" i="13" s="1"/>
  <c r="J629" i="13" s="1"/>
  <c r="J630" i="13" s="1"/>
  <c r="J631" i="13" s="1"/>
  <c r="J632" i="13" s="1"/>
  <c r="J633" i="13" s="1"/>
  <c r="J634" i="13" s="1"/>
  <c r="J635" i="13" s="1"/>
  <c r="J636" i="13" s="1"/>
  <c r="J637" i="13" s="1"/>
  <c r="J638" i="13" s="1"/>
  <c r="J639" i="13" s="1"/>
  <c r="J640" i="13" s="1"/>
  <c r="J641" i="13" s="1"/>
  <c r="J642" i="13" s="1"/>
  <c r="J643" i="13" s="1"/>
  <c r="J644" i="13" s="1"/>
  <c r="J645" i="13" s="1"/>
  <c r="J646" i="13" s="1"/>
  <c r="J647" i="13" s="1"/>
  <c r="J648" i="13" s="1"/>
  <c r="J649" i="13" s="1"/>
  <c r="J650" i="13" s="1"/>
  <c r="J651" i="13" s="1"/>
  <c r="J652" i="13" s="1"/>
  <c r="J653" i="13" s="1"/>
  <c r="J654" i="13" s="1"/>
  <c r="J655" i="13" s="1"/>
  <c r="J656" i="13" s="1"/>
  <c r="J657" i="13" s="1"/>
  <c r="J658" i="13" s="1"/>
  <c r="J659" i="13" s="1"/>
  <c r="J660" i="13" s="1"/>
  <c r="J661" i="13" s="1"/>
  <c r="J662" i="13" s="1"/>
  <c r="J663" i="13" s="1"/>
  <c r="J664" i="13" s="1"/>
  <c r="J665" i="13" s="1"/>
  <c r="J666" i="13" s="1"/>
  <c r="J667" i="13" s="1"/>
  <c r="J668" i="13" s="1"/>
  <c r="J669" i="13" s="1"/>
  <c r="J670" i="13" s="1"/>
  <c r="J671" i="13" s="1"/>
  <c r="J672" i="13" s="1"/>
  <c r="J673" i="13" s="1"/>
  <c r="J674" i="13" s="1"/>
  <c r="J675" i="13" s="1"/>
  <c r="J676" i="13" s="1"/>
  <c r="J677" i="13" s="1"/>
  <c r="J678" i="13" s="1"/>
  <c r="J679" i="13" s="1"/>
  <c r="J680" i="13" s="1"/>
  <c r="J681" i="13" s="1"/>
  <c r="J682" i="13" s="1"/>
  <c r="J683" i="13" s="1"/>
  <c r="J684" i="13" s="1"/>
  <c r="J685" i="13" s="1"/>
  <c r="J686" i="13" s="1"/>
  <c r="J687" i="13" s="1"/>
  <c r="J688" i="13" s="1"/>
  <c r="J689" i="13" s="1"/>
  <c r="F34" i="15"/>
  <c r="I32" i="15"/>
  <c r="L30" i="15"/>
  <c r="O28" i="15"/>
  <c r="O12" i="15"/>
  <c r="E34" i="15"/>
  <c r="H32" i="15"/>
  <c r="K30" i="15"/>
  <c r="O27" i="15"/>
  <c r="O11" i="15"/>
  <c r="N33" i="15"/>
  <c r="J30" i="15"/>
  <c r="O26" i="15"/>
  <c r="O10" i="15"/>
  <c r="M33" i="15"/>
  <c r="F32" i="15"/>
  <c r="I30" i="15"/>
  <c r="O25" i="15"/>
  <c r="O9" i="15"/>
  <c r="L33" i="15"/>
  <c r="E32" i="15"/>
  <c r="H30" i="15"/>
  <c r="O24" i="15"/>
  <c r="O8" i="15"/>
  <c r="O23" i="15"/>
  <c r="O7" i="15"/>
  <c r="K33" i="15"/>
  <c r="N31" i="15"/>
  <c r="F30" i="15"/>
  <c r="J33" i="15"/>
  <c r="M31" i="15"/>
  <c r="E30" i="15"/>
  <c r="O22" i="15"/>
  <c r="O6" i="15"/>
  <c r="I33" i="15"/>
  <c r="L31" i="15"/>
  <c r="N29" i="15"/>
  <c r="O21" i="15"/>
  <c r="O5" i="15"/>
  <c r="H33" i="15"/>
  <c r="K31" i="15"/>
  <c r="M29" i="15"/>
  <c r="O20" i="15"/>
  <c r="O4" i="15"/>
  <c r="N34" i="15"/>
  <c r="F33" i="15"/>
  <c r="J31" i="15"/>
  <c r="L29" i="15"/>
  <c r="O19" i="15"/>
  <c r="O3" i="15"/>
  <c r="M34" i="15"/>
  <c r="E33" i="15"/>
  <c r="I31" i="15"/>
  <c r="K29" i="15"/>
  <c r="O34" i="15"/>
  <c r="O18" i="15"/>
  <c r="L34" i="15"/>
  <c r="N32" i="15"/>
  <c r="H31" i="15"/>
  <c r="J29" i="15"/>
  <c r="O33" i="15"/>
  <c r="O17" i="15"/>
  <c r="K34" i="15"/>
  <c r="M32" i="15"/>
  <c r="F31" i="15"/>
  <c r="I29" i="15"/>
  <c r="O32" i="15"/>
  <c r="O16" i="15"/>
  <c r="J34" i="15"/>
  <c r="L32" i="15"/>
  <c r="E31" i="15"/>
  <c r="H29" i="15"/>
  <c r="O31" i="15"/>
  <c r="O15" i="15"/>
  <c r="I34" i="15"/>
  <c r="K32" i="15"/>
  <c r="N30" i="15"/>
  <c r="F29" i="15"/>
  <c r="O30" i="15"/>
  <c r="O14" i="15"/>
  <c r="H34" i="15"/>
  <c r="J32" i="15"/>
  <c r="M30" i="15"/>
  <c r="E29" i="15"/>
  <c r="O29" i="15"/>
  <c r="O13" i="15"/>
  <c r="AK48" i="17"/>
  <c r="AF47" i="17"/>
  <c r="BE49" i="17"/>
  <c r="AO49" i="17"/>
  <c r="Y49" i="17"/>
  <c r="I49" i="17"/>
  <c r="AZ48" i="17"/>
  <c r="AJ48" i="17"/>
  <c r="T48" i="17"/>
  <c r="D48" i="17"/>
  <c r="AU47" i="17"/>
  <c r="AE47" i="17"/>
  <c r="O47" i="17"/>
  <c r="E48" i="17"/>
  <c r="BD49" i="17"/>
  <c r="AN49" i="17"/>
  <c r="X49" i="17"/>
  <c r="H49" i="17"/>
  <c r="AY48" i="17"/>
  <c r="AI48" i="17"/>
  <c r="S48" i="17"/>
  <c r="C48" i="17"/>
  <c r="AT47" i="17"/>
  <c r="AD47" i="17"/>
  <c r="N47" i="17"/>
  <c r="BC49" i="17"/>
  <c r="AM49" i="17"/>
  <c r="W49" i="17"/>
  <c r="G49" i="17"/>
  <c r="AX48" i="17"/>
  <c r="AH48" i="17"/>
  <c r="R48" i="17"/>
  <c r="BI47" i="17"/>
  <c r="AS47" i="17"/>
  <c r="AC47" i="17"/>
  <c r="M47" i="17"/>
  <c r="J49" i="17"/>
  <c r="U48" i="17"/>
  <c r="P47" i="17"/>
  <c r="BB49" i="17"/>
  <c r="AL49" i="17"/>
  <c r="V49" i="17"/>
  <c r="F49" i="17"/>
  <c r="AW48" i="17"/>
  <c r="AG48" i="17"/>
  <c r="Q48" i="17"/>
  <c r="BH47" i="17"/>
  <c r="AR47" i="17"/>
  <c r="AB47" i="17"/>
  <c r="L47" i="17"/>
  <c r="AP49" i="17"/>
  <c r="AV47" i="17"/>
  <c r="BA49" i="17"/>
  <c r="AK49" i="17"/>
  <c r="U49" i="17"/>
  <c r="E49" i="17"/>
  <c r="AV48" i="17"/>
  <c r="AF48" i="17"/>
  <c r="P48" i="17"/>
  <c r="BG47" i="17"/>
  <c r="AQ47" i="17"/>
  <c r="AA47" i="17"/>
  <c r="K47" i="17"/>
  <c r="AZ49" i="17"/>
  <c r="AJ49" i="17"/>
  <c r="T49" i="17"/>
  <c r="D49" i="17"/>
  <c r="AU48" i="17"/>
  <c r="AE48" i="17"/>
  <c r="O48" i="17"/>
  <c r="BF47" i="17"/>
  <c r="AP47" i="17"/>
  <c r="Z47" i="17"/>
  <c r="J47" i="17"/>
  <c r="BA48" i="17"/>
  <c r="AY49" i="17"/>
  <c r="AI49" i="17"/>
  <c r="S49" i="17"/>
  <c r="C49" i="17"/>
  <c r="AT48" i="17"/>
  <c r="AD48" i="17"/>
  <c r="N48" i="17"/>
  <c r="BE47" i="17"/>
  <c r="AO47" i="17"/>
  <c r="Y47" i="17"/>
  <c r="I47" i="17"/>
  <c r="AX49" i="17"/>
  <c r="AH49" i="17"/>
  <c r="R49" i="17"/>
  <c r="BI48" i="17"/>
  <c r="AS48" i="17"/>
  <c r="AC48" i="17"/>
  <c r="M48" i="17"/>
  <c r="BD47" i="17"/>
  <c r="AN47" i="17"/>
  <c r="X47" i="17"/>
  <c r="H47" i="17"/>
  <c r="AW49" i="17"/>
  <c r="AG49" i="17"/>
  <c r="Q49" i="17"/>
  <c r="BH48" i="17"/>
  <c r="AR48" i="17"/>
  <c r="AB48" i="17"/>
  <c r="L48" i="17"/>
  <c r="BC47" i="17"/>
  <c r="AM47" i="17"/>
  <c r="W47" i="17"/>
  <c r="G47" i="17"/>
  <c r="BF49" i="17"/>
  <c r="AV49" i="17"/>
  <c r="AF49" i="17"/>
  <c r="P49" i="17"/>
  <c r="BG48" i="17"/>
  <c r="AQ48" i="17"/>
  <c r="AA48" i="17"/>
  <c r="K48" i="17"/>
  <c r="BB47" i="17"/>
  <c r="AL47" i="17"/>
  <c r="V47" i="17"/>
  <c r="F47" i="17"/>
  <c r="Z49" i="17"/>
  <c r="AU49" i="17"/>
  <c r="AE49" i="17"/>
  <c r="O49" i="17"/>
  <c r="BF48" i="17"/>
  <c r="AP48" i="17"/>
  <c r="Z48" i="17"/>
  <c r="J48" i="17"/>
  <c r="BA47" i="17"/>
  <c r="AK47" i="17"/>
  <c r="U47" i="17"/>
  <c r="E47" i="17"/>
  <c r="AT49" i="17"/>
  <c r="AD49" i="17"/>
  <c r="N49" i="17"/>
  <c r="BE48" i="17"/>
  <c r="AO48" i="17"/>
  <c r="Y48" i="17"/>
  <c r="I48" i="17"/>
  <c r="AZ47" i="17"/>
  <c r="AJ47" i="17"/>
  <c r="T47" i="17"/>
  <c r="D47" i="17"/>
  <c r="BI49" i="17"/>
  <c r="AS49" i="17"/>
  <c r="AC49" i="17"/>
  <c r="M49" i="17"/>
  <c r="BD48" i="17"/>
  <c r="AN48" i="17"/>
  <c r="X48" i="17"/>
  <c r="H48" i="17"/>
  <c r="AY47" i="17"/>
  <c r="AI47" i="17"/>
  <c r="S47" i="17"/>
  <c r="C47" i="17"/>
  <c r="BH49" i="17"/>
  <c r="AR49" i="17"/>
  <c r="AB49" i="17"/>
  <c r="L49" i="17"/>
  <c r="BC48" i="17"/>
  <c r="AM48" i="17"/>
  <c r="W48" i="17"/>
  <c r="G48" i="17"/>
  <c r="AX47" i="17"/>
  <c r="AH47" i="17"/>
  <c r="R47" i="17"/>
  <c r="BG49" i="17"/>
  <c r="AQ49" i="17"/>
  <c r="AA49" i="17"/>
  <c r="K49" i="17"/>
  <c r="BB48" i="17"/>
  <c r="AL48" i="17"/>
  <c r="V48" i="17"/>
  <c r="F48" i="17"/>
  <c r="AW47" i="17"/>
  <c r="AG47" i="17"/>
  <c r="Q47" i="17"/>
  <c r="AC21" i="13"/>
  <c r="AC20" i="13"/>
  <c r="AC19" i="13"/>
  <c r="AC18" i="13"/>
  <c r="AC17" i="13"/>
  <c r="AC16" i="13"/>
  <c r="AC15" i="13"/>
  <c r="AC14" i="13"/>
  <c r="AC13" i="13"/>
  <c r="AC12" i="13"/>
  <c r="AC11" i="13"/>
  <c r="AC10" i="13"/>
  <c r="AC9" i="13"/>
  <c r="AC8" i="13"/>
  <c r="AC6" i="13"/>
  <c r="AC7" i="13"/>
  <c r="J28" i="15"/>
  <c r="H28" i="15"/>
  <c r="F28" i="15"/>
  <c r="E28" i="15"/>
  <c r="I28" i="15"/>
  <c r="N28" i="15"/>
  <c r="M28" i="15"/>
  <c r="L28" i="15"/>
  <c r="K28" i="15"/>
  <c r="E24" i="15"/>
  <c r="D9" i="22" a="1"/>
  <c r="D9" i="22" s="1"/>
  <c r="D7" i="22" a="1"/>
  <c r="D7" i="22" s="1"/>
  <c r="D8" i="22" a="1"/>
  <c r="D8" i="22" s="1"/>
  <c r="D14" i="22" a="1"/>
  <c r="D14" i="22" s="1"/>
  <c r="AB17" i="13"/>
  <c r="V11" i="13"/>
  <c r="W18" i="13"/>
  <c r="AA7" i="13"/>
  <c r="Y6" i="13"/>
  <c r="X12" i="13"/>
  <c r="AB8" i="13"/>
  <c r="V19" i="13"/>
  <c r="Y14" i="13"/>
  <c r="Z13" i="13"/>
  <c r="X20" i="13"/>
  <c r="AA15" i="13"/>
  <c r="AB9" i="13"/>
  <c r="Z21" i="13"/>
  <c r="W10" i="13"/>
  <c r="AB16" i="13"/>
  <c r="Z6" i="13"/>
  <c r="Z14" i="13"/>
  <c r="K18" i="15"/>
  <c r="E11" i="15"/>
  <c r="V8" i="13"/>
  <c r="X11" i="13"/>
  <c r="V16" i="13"/>
  <c r="X19" i="13"/>
  <c r="AB6" i="13"/>
  <c r="W8" i="13"/>
  <c r="Z19" i="13"/>
  <c r="M6" i="15"/>
  <c r="AA19" i="13"/>
  <c r="Y8" i="13"/>
  <c r="AB11" i="13"/>
  <c r="V13" i="13"/>
  <c r="Y16" i="13"/>
  <c r="AB19" i="13"/>
  <c r="V21" i="13"/>
  <c r="I3" i="15"/>
  <c r="E7" i="15"/>
  <c r="Z11" i="13"/>
  <c r="AB14" i="13"/>
  <c r="W16" i="13"/>
  <c r="E3" i="15"/>
  <c r="K10" i="15"/>
  <c r="X8" i="13"/>
  <c r="AA11" i="13"/>
  <c r="X16" i="13"/>
  <c r="Z8" i="13"/>
  <c r="V10" i="13"/>
  <c r="X13" i="13"/>
  <c r="Z16" i="13"/>
  <c r="V18" i="13"/>
  <c r="X21" i="13"/>
  <c r="K3" i="15"/>
  <c r="K11" i="15"/>
  <c r="M7" i="15"/>
  <c r="M11" i="15"/>
  <c r="I12" i="15"/>
  <c r="AA13" i="13"/>
  <c r="X18" i="13"/>
  <c r="K12" i="15"/>
  <c r="AA21" i="13"/>
  <c r="E4" i="15"/>
  <c r="T5" i="13"/>
  <c r="V7" i="13"/>
  <c r="AB13" i="13"/>
  <c r="Y18" i="13"/>
  <c r="V12" i="13"/>
  <c r="Z18" i="13"/>
  <c r="I4" i="15"/>
  <c r="I8" i="15"/>
  <c r="M12" i="15"/>
  <c r="Y19" i="13"/>
  <c r="Y15" i="13"/>
  <c r="Y11" i="13"/>
  <c r="Y7" i="13"/>
  <c r="AA20" i="13"/>
  <c r="W19" i="13"/>
  <c r="AA16" i="13"/>
  <c r="W15" i="13"/>
  <c r="AA12" i="13"/>
  <c r="W11" i="13"/>
  <c r="AA8" i="13"/>
  <c r="W7" i="13"/>
  <c r="Y21" i="13"/>
  <c r="Y17" i="13"/>
  <c r="Y13" i="13"/>
  <c r="Y9" i="13"/>
  <c r="W21" i="13"/>
  <c r="AA18" i="13"/>
  <c r="W17" i="13"/>
  <c r="AA14" i="13"/>
  <c r="W13" i="13"/>
  <c r="AA10" i="13"/>
  <c r="W9" i="13"/>
  <c r="AA6" i="13"/>
  <c r="X10" i="13"/>
  <c r="Y10" i="13"/>
  <c r="V15" i="13"/>
  <c r="AB21" i="13"/>
  <c r="X7" i="13"/>
  <c r="Z10" i="13"/>
  <c r="X15" i="13"/>
  <c r="Z7" i="13"/>
  <c r="AB10" i="13"/>
  <c r="W12" i="13"/>
  <c r="Z15" i="13"/>
  <c r="AB18" i="13"/>
  <c r="W20" i="13"/>
  <c r="K4" i="15"/>
  <c r="M8" i="15"/>
  <c r="E13" i="15"/>
  <c r="M26" i="15"/>
  <c r="I25" i="15"/>
  <c r="M22" i="15"/>
  <c r="I21" i="15"/>
  <c r="E20" i="15"/>
  <c r="M18" i="15"/>
  <c r="I17" i="15"/>
  <c r="E16" i="15"/>
  <c r="K14" i="15"/>
  <c r="L26" i="15"/>
  <c r="H25" i="15"/>
  <c r="L22" i="15"/>
  <c r="H21" i="15"/>
  <c r="L18" i="15"/>
  <c r="H17" i="15"/>
  <c r="J14" i="15"/>
  <c r="F13" i="15"/>
  <c r="N11" i="15"/>
  <c r="J10" i="15"/>
  <c r="F9" i="15"/>
  <c r="N7" i="15"/>
  <c r="J6" i="15"/>
  <c r="F5" i="15"/>
  <c r="N3" i="15"/>
  <c r="N27" i="15"/>
  <c r="J26" i="15"/>
  <c r="F25" i="15"/>
  <c r="N23" i="15"/>
  <c r="J22" i="15"/>
  <c r="F21" i="15"/>
  <c r="N19" i="15"/>
  <c r="J18" i="15"/>
  <c r="F17" i="15"/>
  <c r="N15" i="15"/>
  <c r="H14" i="15"/>
  <c r="L11" i="15"/>
  <c r="H10" i="15"/>
  <c r="L7" i="15"/>
  <c r="H6" i="15"/>
  <c r="L3" i="15"/>
  <c r="M27" i="15"/>
  <c r="I26" i="15"/>
  <c r="E25" i="15"/>
  <c r="M23" i="15"/>
  <c r="I22" i="15"/>
  <c r="E21" i="15"/>
  <c r="M19" i="15"/>
  <c r="I18" i="15"/>
  <c r="E17" i="15"/>
  <c r="M15" i="15"/>
  <c r="L27" i="15"/>
  <c r="H26" i="15"/>
  <c r="L23" i="15"/>
  <c r="H22" i="15"/>
  <c r="L19" i="15"/>
  <c r="H18" i="15"/>
  <c r="L15" i="15"/>
  <c r="F14" i="15"/>
  <c r="N12" i="15"/>
  <c r="J11" i="15"/>
  <c r="F10" i="15"/>
  <c r="N8" i="15"/>
  <c r="J7" i="15"/>
  <c r="F6" i="15"/>
  <c r="N4" i="15"/>
  <c r="J3" i="15"/>
  <c r="K27" i="15"/>
  <c r="J27" i="15"/>
  <c r="F26" i="15"/>
  <c r="N24" i="15"/>
  <c r="J23" i="15"/>
  <c r="F22" i="15"/>
  <c r="N20" i="15"/>
  <c r="J19" i="15"/>
  <c r="F18" i="15"/>
  <c r="N16" i="15"/>
  <c r="J15" i="15"/>
  <c r="L12" i="15"/>
  <c r="H11" i="15"/>
  <c r="L8" i="15"/>
  <c r="H7" i="15"/>
  <c r="L4" i="15"/>
  <c r="H3" i="15"/>
  <c r="I27" i="15"/>
  <c r="E26" i="15"/>
  <c r="M24" i="15"/>
  <c r="I23" i="15"/>
  <c r="E22" i="15"/>
  <c r="M20" i="15"/>
  <c r="I19" i="15"/>
  <c r="E18" i="15"/>
  <c r="M16" i="15"/>
  <c r="I15" i="15"/>
  <c r="H27" i="15"/>
  <c r="L24" i="15"/>
  <c r="H23" i="15"/>
  <c r="L20" i="15"/>
  <c r="H19" i="15"/>
  <c r="L16" i="15"/>
  <c r="H15" i="15"/>
  <c r="N13" i="15"/>
  <c r="J12" i="15"/>
  <c r="F11" i="15"/>
  <c r="N9" i="15"/>
  <c r="J8" i="15"/>
  <c r="F7" i="15"/>
  <c r="N5" i="15"/>
  <c r="J4" i="15"/>
  <c r="F3" i="15"/>
  <c r="A2" i="15"/>
  <c r="F27" i="15"/>
  <c r="N25" i="15"/>
  <c r="J24" i="15"/>
  <c r="F23" i="15"/>
  <c r="N21" i="15"/>
  <c r="J20" i="15"/>
  <c r="F19" i="15"/>
  <c r="N17" i="15"/>
  <c r="J16" i="15"/>
  <c r="F15" i="15"/>
  <c r="L13" i="15"/>
  <c r="H12" i="15"/>
  <c r="L9" i="15"/>
  <c r="H8" i="15"/>
  <c r="L5" i="15"/>
  <c r="H4" i="15"/>
  <c r="M25" i="15"/>
  <c r="I24" i="15"/>
  <c r="E23" i="15"/>
  <c r="M21" i="15"/>
  <c r="I20" i="15"/>
  <c r="E19" i="15"/>
  <c r="M17" i="15"/>
  <c r="I16" i="15"/>
  <c r="E15" i="15"/>
  <c r="K13" i="15"/>
  <c r="L25" i="15"/>
  <c r="H24" i="15"/>
  <c r="L21" i="15"/>
  <c r="H20" i="15"/>
  <c r="L17" i="15"/>
  <c r="H16" i="15"/>
  <c r="N14" i="15"/>
  <c r="J13" i="15"/>
  <c r="F12" i="15"/>
  <c r="N10" i="15"/>
  <c r="J9" i="15"/>
  <c r="F8" i="15"/>
  <c r="N6" i="15"/>
  <c r="J5" i="15"/>
  <c r="F4" i="15"/>
  <c r="N26" i="15"/>
  <c r="J25" i="15"/>
  <c r="F24" i="15"/>
  <c r="N22" i="15"/>
  <c r="J21" i="15"/>
  <c r="F20" i="15"/>
  <c r="N18" i="15"/>
  <c r="J17" i="15"/>
  <c r="F16" i="15"/>
  <c r="L14" i="15"/>
  <c r="H13" i="15"/>
  <c r="L10" i="15"/>
  <c r="H9" i="15"/>
  <c r="L6" i="15"/>
  <c r="H5" i="15"/>
  <c r="K19" i="15"/>
  <c r="E14" i="15"/>
  <c r="K7" i="15"/>
  <c r="K24" i="15"/>
  <c r="M13" i="15"/>
  <c r="E10" i="15"/>
  <c r="I7" i="15"/>
  <c r="M4" i="15"/>
  <c r="K23" i="15"/>
  <c r="K22" i="15"/>
  <c r="E12" i="15"/>
  <c r="E9" i="15"/>
  <c r="I6" i="15"/>
  <c r="M3" i="15"/>
  <c r="K21" i="15"/>
  <c r="I11" i="15"/>
  <c r="K8" i="15"/>
  <c r="K20" i="15"/>
  <c r="M10" i="15"/>
  <c r="E8" i="15"/>
  <c r="I5" i="15"/>
  <c r="K26" i="15"/>
  <c r="K25" i="15"/>
  <c r="I14" i="15"/>
  <c r="K5" i="15"/>
  <c r="I9" i="15"/>
  <c r="M14" i="15"/>
  <c r="V9" i="13"/>
  <c r="V6" i="13"/>
  <c r="V14" i="13"/>
  <c r="X17" i="13"/>
  <c r="Z20" i="13"/>
  <c r="W6" i="13"/>
  <c r="Z9" i="13"/>
  <c r="AB12" i="13"/>
  <c r="W14" i="13"/>
  <c r="Z17" i="13"/>
  <c r="AB20" i="13"/>
  <c r="M5" i="15"/>
  <c r="K9" i="15"/>
  <c r="K15" i="15"/>
  <c r="E5" i="15"/>
  <c r="AB7" i="13"/>
  <c r="Y12" i="13"/>
  <c r="AB15" i="13"/>
  <c r="V17" i="13"/>
  <c r="Y20" i="13"/>
  <c r="X9" i="13"/>
  <c r="Z12" i="13"/>
  <c r="X6" i="13"/>
  <c r="AA9" i="13"/>
  <c r="X14" i="13"/>
  <c r="AA17" i="13"/>
  <c r="E6" i="15"/>
  <c r="M9" i="15"/>
  <c r="K16" i="15"/>
  <c r="K17" i="15"/>
  <c r="K6" i="15"/>
  <c r="I10" i="15"/>
  <c r="AG6" i="17"/>
  <c r="AO8" i="17"/>
  <c r="AI13" i="17"/>
  <c r="AZ15" i="17"/>
  <c r="AW19" i="17"/>
  <c r="AF6" i="17"/>
  <c r="AH13" i="17"/>
  <c r="AY15" i="17"/>
  <c r="AV6" i="17"/>
  <c r="BD8" i="17"/>
  <c r="AY13" i="17"/>
  <c r="D17" i="17"/>
  <c r="AX19" i="17"/>
  <c r="AW6" i="17"/>
  <c r="BE8" i="17"/>
  <c r="AZ13" i="17"/>
  <c r="V17" i="17"/>
  <c r="G20" i="17"/>
  <c r="AN8" i="17"/>
  <c r="AE19" i="17"/>
  <c r="D7" i="17"/>
  <c r="AF10" i="17"/>
  <c r="H14" i="17"/>
  <c r="W17" i="17"/>
  <c r="Z20" i="17"/>
  <c r="E7" i="17"/>
  <c r="D11" i="17"/>
  <c r="I14" i="17"/>
  <c r="AO17" i="17"/>
  <c r="AR20" i="17"/>
  <c r="L5" i="17"/>
  <c r="T7" i="17"/>
  <c r="E11" i="17"/>
  <c r="Y14" i="17"/>
  <c r="AP17" i="17"/>
  <c r="T21" i="17"/>
  <c r="M5" i="17"/>
  <c r="U7" i="17"/>
  <c r="T11" i="17"/>
  <c r="Z14" i="17"/>
  <c r="BG17" i="17"/>
  <c r="AL21" i="17"/>
  <c r="AB5" i="17"/>
  <c r="AJ7" i="17"/>
  <c r="U11" i="17"/>
  <c r="AP14" i="17"/>
  <c r="BH17" i="17"/>
  <c r="BE21" i="17"/>
  <c r="AT16" i="17"/>
  <c r="AL22" i="17"/>
  <c r="X23" i="17"/>
  <c r="AA12" i="17"/>
  <c r="Q10" i="17"/>
  <c r="AC5" i="17"/>
  <c r="AK7" i="17"/>
  <c r="AJ11" i="17"/>
  <c r="AQ14" i="17"/>
  <c r="R18" i="17"/>
  <c r="AC24" i="17"/>
  <c r="BI9" i="17"/>
  <c r="AR5" i="17"/>
  <c r="AZ7" i="17"/>
  <c r="AK11" i="17"/>
  <c r="BG14" i="17"/>
  <c r="S18" i="17"/>
  <c r="AK26" i="17"/>
  <c r="AS5" i="17"/>
  <c r="BA7" i="17"/>
  <c r="AZ11" i="17"/>
  <c r="BH14" i="17"/>
  <c r="AJ18" i="17"/>
  <c r="BC28" i="17"/>
  <c r="BH5" i="17"/>
  <c r="H8" i="17"/>
  <c r="BA11" i="17"/>
  <c r="P15" i="17"/>
  <c r="AK18" i="17"/>
  <c r="T32" i="17"/>
  <c r="BI5" i="17"/>
  <c r="I8" i="17"/>
  <c r="AQ12" i="17"/>
  <c r="Q15" i="17"/>
  <c r="BB18" i="17"/>
  <c r="AU35" i="17"/>
  <c r="P6" i="17"/>
  <c r="X8" i="17"/>
  <c r="Q13" i="17"/>
  <c r="AG15" i="17"/>
  <c r="L19" i="17"/>
  <c r="Q6" i="17"/>
  <c r="Y8" i="17"/>
  <c r="R13" i="17"/>
  <c r="AH15" i="17"/>
  <c r="AD19" i="17"/>
  <c r="AG10" i="17"/>
  <c r="AR12" i="17"/>
  <c r="AV10" i="17"/>
  <c r="BH12" i="17"/>
  <c r="AW10" i="17"/>
  <c r="BI12" i="17"/>
  <c r="O22" i="17"/>
  <c r="L9" i="17"/>
  <c r="M9" i="17"/>
  <c r="AB9" i="17"/>
  <c r="J16" i="17"/>
  <c r="AC9" i="17"/>
  <c r="K16" i="17"/>
  <c r="AR9" i="17"/>
  <c r="AB16" i="17"/>
  <c r="AS9" i="17"/>
  <c r="AC16" i="17"/>
  <c r="BH9" i="17"/>
  <c r="H12" i="17"/>
  <c r="J12" i="17"/>
  <c r="P10" i="17"/>
  <c r="Z12" i="17"/>
  <c r="E17" i="17"/>
  <c r="M19" i="17"/>
  <c r="H20" i="17"/>
  <c r="AS20" i="17"/>
  <c r="U21" i="17"/>
  <c r="BF21" i="17"/>
  <c r="AM22" i="17"/>
  <c r="AR24" i="17"/>
  <c r="AZ26" i="17"/>
  <c r="R29" i="17"/>
  <c r="BI36" i="17"/>
  <c r="N5" i="17"/>
  <c r="AD5" i="17"/>
  <c r="AT5" i="17"/>
  <c r="R6" i="17"/>
  <c r="AH6" i="17"/>
  <c r="AX6" i="17"/>
  <c r="F7" i="17"/>
  <c r="V7" i="17"/>
  <c r="AL7" i="17"/>
  <c r="BB7" i="17"/>
  <c r="J8" i="17"/>
  <c r="Z8" i="17"/>
  <c r="AP8" i="17"/>
  <c r="BF8" i="17"/>
  <c r="N9" i="17"/>
  <c r="AD9" i="17"/>
  <c r="AT9" i="17"/>
  <c r="R10" i="17"/>
  <c r="AH10" i="17"/>
  <c r="AX10" i="17"/>
  <c r="F11" i="17"/>
  <c r="V11" i="17"/>
  <c r="AL11" i="17"/>
  <c r="BB11" i="17"/>
  <c r="K12" i="17"/>
  <c r="AB12" i="17"/>
  <c r="AS12" i="17"/>
  <c r="S13" i="17"/>
  <c r="AJ13" i="17"/>
  <c r="BA13" i="17"/>
  <c r="J14" i="17"/>
  <c r="AA14" i="17"/>
  <c r="AR14" i="17"/>
  <c r="BI14" i="17"/>
  <c r="R15" i="17"/>
  <c r="AI15" i="17"/>
  <c r="BB15" i="17"/>
  <c r="L16" i="17"/>
  <c r="AD16" i="17"/>
  <c r="AV16" i="17"/>
  <c r="F17" i="17"/>
  <c r="Y17" i="17"/>
  <c r="AQ17" i="17"/>
  <c r="T18" i="17"/>
  <c r="AL18" i="17"/>
  <c r="BD18" i="17"/>
  <c r="N19" i="17"/>
  <c r="AG19" i="17"/>
  <c r="AY19" i="17"/>
  <c r="J20" i="17"/>
  <c r="AB20" i="17"/>
  <c r="AT20" i="17"/>
  <c r="D21" i="17"/>
  <c r="V21" i="17"/>
  <c r="AO21" i="17"/>
  <c r="BG21" i="17"/>
  <c r="R22" i="17"/>
  <c r="AP22" i="17"/>
  <c r="AA23" i="17"/>
  <c r="AS24" i="17"/>
  <c r="BA26" i="17"/>
  <c r="V29" i="17"/>
  <c r="AS32" i="17"/>
  <c r="F37" i="17"/>
  <c r="AU16" i="17"/>
  <c r="BC18" i="17"/>
  <c r="AA20" i="17"/>
  <c r="C21" i="17"/>
  <c r="AM21" i="17"/>
  <c r="P22" i="17"/>
  <c r="Y23" i="17"/>
  <c r="AR32" i="17"/>
  <c r="O5" i="17"/>
  <c r="AE5" i="17"/>
  <c r="AU5" i="17"/>
  <c r="C6" i="17"/>
  <c r="S6" i="17"/>
  <c r="AI6" i="17"/>
  <c r="AY6" i="17"/>
  <c r="G7" i="17"/>
  <c r="W7" i="17"/>
  <c r="AM7" i="17"/>
  <c r="BC7" i="17"/>
  <c r="K8" i="17"/>
  <c r="AA8" i="17"/>
  <c r="AQ8" i="17"/>
  <c r="BG8" i="17"/>
  <c r="O9" i="17"/>
  <c r="AE9" i="17"/>
  <c r="AU9" i="17"/>
  <c r="C10" i="17"/>
  <c r="S10" i="17"/>
  <c r="AI10" i="17"/>
  <c r="AY10" i="17"/>
  <c r="G11" i="17"/>
  <c r="W11" i="17"/>
  <c r="AM11" i="17"/>
  <c r="BC11" i="17"/>
  <c r="L12" i="17"/>
  <c r="AC12" i="17"/>
  <c r="AT12" i="17"/>
  <c r="C13" i="17"/>
  <c r="T13" i="17"/>
  <c r="AK13" i="17"/>
  <c r="BB13" i="17"/>
  <c r="K14" i="17"/>
  <c r="AB14" i="17"/>
  <c r="AS14" i="17"/>
  <c r="S15" i="17"/>
  <c r="AJ15" i="17"/>
  <c r="BC15" i="17"/>
  <c r="M16" i="17"/>
  <c r="AE16" i="17"/>
  <c r="AW16" i="17"/>
  <c r="G17" i="17"/>
  <c r="Z17" i="17"/>
  <c r="AR17" i="17"/>
  <c r="C18" i="17"/>
  <c r="U18" i="17"/>
  <c r="AM18" i="17"/>
  <c r="BE18" i="17"/>
  <c r="O19" i="17"/>
  <c r="AH19" i="17"/>
  <c r="AZ19" i="17"/>
  <c r="K20" i="17"/>
  <c r="AC20" i="17"/>
  <c r="AU20" i="17"/>
  <c r="E21" i="17"/>
  <c r="W21" i="17"/>
  <c r="AP21" i="17"/>
  <c r="BH21" i="17"/>
  <c r="S22" i="17"/>
  <c r="AQ22" i="17"/>
  <c r="AD23" i="17"/>
  <c r="BH24" i="17"/>
  <c r="H27" i="17"/>
  <c r="AR29" i="17"/>
  <c r="J33" i="17"/>
  <c r="I39" i="17"/>
  <c r="P5" i="17"/>
  <c r="AF5" i="17"/>
  <c r="AV5" i="17"/>
  <c r="D6" i="17"/>
  <c r="T6" i="17"/>
  <c r="AJ6" i="17"/>
  <c r="AZ6" i="17"/>
  <c r="H7" i="17"/>
  <c r="X7" i="17"/>
  <c r="AN7" i="17"/>
  <c r="BD7" i="17"/>
  <c r="L8" i="17"/>
  <c r="AB8" i="17"/>
  <c r="AR8" i="17"/>
  <c r="BH8" i="17"/>
  <c r="P9" i="17"/>
  <c r="AF9" i="17"/>
  <c r="AV9" i="17"/>
  <c r="D10" i="17"/>
  <c r="T10" i="17"/>
  <c r="AJ10" i="17"/>
  <c r="AZ10" i="17"/>
  <c r="H11" i="17"/>
  <c r="X11" i="17"/>
  <c r="AN11" i="17"/>
  <c r="BD11" i="17"/>
  <c r="M12" i="17"/>
  <c r="AD12" i="17"/>
  <c r="AU12" i="17"/>
  <c r="D13" i="17"/>
  <c r="U13" i="17"/>
  <c r="AL13" i="17"/>
  <c r="BC13" i="17"/>
  <c r="L14" i="17"/>
  <c r="AC14" i="17"/>
  <c r="AT14" i="17"/>
  <c r="C15" i="17"/>
  <c r="T15" i="17"/>
  <c r="AL15" i="17"/>
  <c r="BD15" i="17"/>
  <c r="N16" i="17"/>
  <c r="AF16" i="17"/>
  <c r="AX16" i="17"/>
  <c r="I17" i="17"/>
  <c r="AA17" i="17"/>
  <c r="AT17" i="17"/>
  <c r="D18" i="17"/>
  <c r="V18" i="17"/>
  <c r="AN18" i="17"/>
  <c r="BF18" i="17"/>
  <c r="Q19" i="17"/>
  <c r="AI19" i="17"/>
  <c r="BB19" i="17"/>
  <c r="L20" i="17"/>
  <c r="AD20" i="17"/>
  <c r="AV20" i="17"/>
  <c r="F21" i="17"/>
  <c r="Y21" i="17"/>
  <c r="AQ21" i="17"/>
  <c r="T22" i="17"/>
  <c r="AY22" i="17"/>
  <c r="AE23" i="17"/>
  <c r="BI24" i="17"/>
  <c r="I27" i="17"/>
  <c r="AU29" i="17"/>
  <c r="K33" i="17"/>
  <c r="N39" i="17"/>
  <c r="Q5" i="17"/>
  <c r="AG5" i="17"/>
  <c r="AW5" i="17"/>
  <c r="E6" i="17"/>
  <c r="U6" i="17"/>
  <c r="AK6" i="17"/>
  <c r="BA6" i="17"/>
  <c r="I7" i="17"/>
  <c r="Y7" i="17"/>
  <c r="AO7" i="17"/>
  <c r="BE7" i="17"/>
  <c r="M8" i="17"/>
  <c r="AC8" i="17"/>
  <c r="AS8" i="17"/>
  <c r="BI8" i="17"/>
  <c r="Q9" i="17"/>
  <c r="AG9" i="17"/>
  <c r="AW9" i="17"/>
  <c r="E10" i="17"/>
  <c r="U10" i="17"/>
  <c r="AK10" i="17"/>
  <c r="BA10" i="17"/>
  <c r="I11" i="17"/>
  <c r="Y11" i="17"/>
  <c r="AO11" i="17"/>
  <c r="BE11" i="17"/>
  <c r="N12" i="17"/>
  <c r="AE12" i="17"/>
  <c r="AV12" i="17"/>
  <c r="E13" i="17"/>
  <c r="V13" i="17"/>
  <c r="AM13" i="17"/>
  <c r="BD13" i="17"/>
  <c r="M14" i="17"/>
  <c r="AD14" i="17"/>
  <c r="AU14" i="17"/>
  <c r="D15" i="17"/>
  <c r="V15" i="17"/>
  <c r="AM15" i="17"/>
  <c r="BE15" i="17"/>
  <c r="O16" i="17"/>
  <c r="AG16" i="17"/>
  <c r="AY16" i="17"/>
  <c r="J17" i="17"/>
  <c r="AB17" i="17"/>
  <c r="AU17" i="17"/>
  <c r="E18" i="17"/>
  <c r="W18" i="17"/>
  <c r="AO18" i="17"/>
  <c r="BG18" i="17"/>
  <c r="R19" i="17"/>
  <c r="AJ19" i="17"/>
  <c r="BC19" i="17"/>
  <c r="M20" i="17"/>
  <c r="AE20" i="17"/>
  <c r="AW20" i="17"/>
  <c r="G21" i="17"/>
  <c r="Z21" i="17"/>
  <c r="AR21" i="17"/>
  <c r="C22" i="17"/>
  <c r="U22" i="17"/>
  <c r="AZ22" i="17"/>
  <c r="AN23" i="17"/>
  <c r="P25" i="17"/>
  <c r="X27" i="17"/>
  <c r="K30" i="17"/>
  <c r="AH33" i="17"/>
  <c r="Q41" i="17"/>
  <c r="R5" i="17"/>
  <c r="AH5" i="17"/>
  <c r="AX5" i="17"/>
  <c r="F6" i="17"/>
  <c r="V6" i="17"/>
  <c r="AL6" i="17"/>
  <c r="BB6" i="17"/>
  <c r="J7" i="17"/>
  <c r="Z7" i="17"/>
  <c r="AP7" i="17"/>
  <c r="BF7" i="17"/>
  <c r="N8" i="17"/>
  <c r="AD8" i="17"/>
  <c r="AT8" i="17"/>
  <c r="R9" i="17"/>
  <c r="AH9" i="17"/>
  <c r="AX9" i="17"/>
  <c r="F10" i="17"/>
  <c r="V10" i="17"/>
  <c r="AL10" i="17"/>
  <c r="BB10" i="17"/>
  <c r="J11" i="17"/>
  <c r="Z11" i="17"/>
  <c r="AP11" i="17"/>
  <c r="BF11" i="17"/>
  <c r="O12" i="17"/>
  <c r="AF12" i="17"/>
  <c r="AW12" i="17"/>
  <c r="F13" i="17"/>
  <c r="W13" i="17"/>
  <c r="AN13" i="17"/>
  <c r="BE13" i="17"/>
  <c r="N14" i="17"/>
  <c r="AE14" i="17"/>
  <c r="AV14" i="17"/>
  <c r="F15" i="17"/>
  <c r="W15" i="17"/>
  <c r="AN15" i="17"/>
  <c r="BF15" i="17"/>
  <c r="P16" i="17"/>
  <c r="AH16" i="17"/>
  <c r="BA16" i="17"/>
  <c r="K17" i="17"/>
  <c r="AD17" i="17"/>
  <c r="AV17" i="17"/>
  <c r="F18" i="17"/>
  <c r="X18" i="17"/>
  <c r="AP18" i="17"/>
  <c r="BI18" i="17"/>
  <c r="S19" i="17"/>
  <c r="AL19" i="17"/>
  <c r="BD19" i="17"/>
  <c r="N20" i="17"/>
  <c r="AF20" i="17"/>
  <c r="AX20" i="17"/>
  <c r="I21" i="17"/>
  <c r="AA21" i="17"/>
  <c r="AT21" i="17"/>
  <c r="D22" i="17"/>
  <c r="V22" i="17"/>
  <c r="BA22" i="17"/>
  <c r="AO23" i="17"/>
  <c r="Q25" i="17"/>
  <c r="Y27" i="17"/>
  <c r="L30" i="17"/>
  <c r="AL33" i="17"/>
  <c r="V41" i="17"/>
  <c r="C5" i="17"/>
  <c r="S5" i="17"/>
  <c r="AI5" i="17"/>
  <c r="AY5" i="17"/>
  <c r="G6" i="17"/>
  <c r="W6" i="17"/>
  <c r="AM6" i="17"/>
  <c r="BC6" i="17"/>
  <c r="K7" i="17"/>
  <c r="AA7" i="17"/>
  <c r="AQ7" i="17"/>
  <c r="BG7" i="17"/>
  <c r="O8" i="17"/>
  <c r="AE8" i="17"/>
  <c r="AU8" i="17"/>
  <c r="C9" i="17"/>
  <c r="S9" i="17"/>
  <c r="AI9" i="17"/>
  <c r="AY9" i="17"/>
  <c r="G10" i="17"/>
  <c r="W10" i="17"/>
  <c r="AM10" i="17"/>
  <c r="BC10" i="17"/>
  <c r="K11" i="17"/>
  <c r="AA11" i="17"/>
  <c r="AQ11" i="17"/>
  <c r="BG11" i="17"/>
  <c r="P12" i="17"/>
  <c r="AG12" i="17"/>
  <c r="AX12" i="17"/>
  <c r="G13" i="17"/>
  <c r="X13" i="17"/>
  <c r="AO13" i="17"/>
  <c r="BF13" i="17"/>
  <c r="O14" i="17"/>
  <c r="AF14" i="17"/>
  <c r="AX14" i="17"/>
  <c r="G15" i="17"/>
  <c r="X15" i="17"/>
  <c r="AO15" i="17"/>
  <c r="BG15" i="17"/>
  <c r="Q16" i="17"/>
  <c r="AI16" i="17"/>
  <c r="BB16" i="17"/>
  <c r="L17" i="17"/>
  <c r="AE17" i="17"/>
  <c r="AW17" i="17"/>
  <c r="G18" i="17"/>
  <c r="Y18" i="17"/>
  <c r="AQ18" i="17"/>
  <c r="T19" i="17"/>
  <c r="AM19" i="17"/>
  <c r="BE19" i="17"/>
  <c r="O20" i="17"/>
  <c r="AG20" i="17"/>
  <c r="AY20" i="17"/>
  <c r="J21" i="17"/>
  <c r="AB21" i="17"/>
  <c r="AU21" i="17"/>
  <c r="E22" i="17"/>
  <c r="W22" i="17"/>
  <c r="BC22" i="17"/>
  <c r="AQ23" i="17"/>
  <c r="AF25" i="17"/>
  <c r="AN27" i="17"/>
  <c r="AJ30" i="17"/>
  <c r="BH33" i="17"/>
  <c r="BE46" i="17"/>
  <c r="AO46" i="17"/>
  <c r="Y46" i="17"/>
  <c r="I46" i="17"/>
  <c r="BA45" i="17"/>
  <c r="AK45" i="17"/>
  <c r="U45" i="17"/>
  <c r="E45" i="17"/>
  <c r="AW44" i="17"/>
  <c r="AG44" i="17"/>
  <c r="Q44" i="17"/>
  <c r="BI43" i="17"/>
  <c r="AS43" i="17"/>
  <c r="AC43" i="17"/>
  <c r="M43" i="17"/>
  <c r="BE42" i="17"/>
  <c r="AO42" i="17"/>
  <c r="Y42" i="17"/>
  <c r="I42" i="17"/>
  <c r="BA41" i="17"/>
  <c r="AK41" i="17"/>
  <c r="U41" i="17"/>
  <c r="E41" i="17"/>
  <c r="AW40" i="17"/>
  <c r="AG40" i="17"/>
  <c r="Q40" i="17"/>
  <c r="BI39" i="17"/>
  <c r="AS39" i="17"/>
  <c r="AC39" i="17"/>
  <c r="M39" i="17"/>
  <c r="BE38" i="17"/>
  <c r="AO38" i="17"/>
  <c r="Y38" i="17"/>
  <c r="I38" i="17"/>
  <c r="BA37" i="17"/>
  <c r="AK37" i="17"/>
  <c r="U37" i="17"/>
  <c r="E37" i="17"/>
  <c r="AW36" i="17"/>
  <c r="AG36" i="17"/>
  <c r="Q36" i="17"/>
  <c r="BI35" i="17"/>
  <c r="AS35" i="17"/>
  <c r="AC35" i="17"/>
  <c r="M35" i="17"/>
  <c r="BE34" i="17"/>
  <c r="AO34" i="17"/>
  <c r="Y34" i="17"/>
  <c r="I34" i="17"/>
  <c r="BA33" i="17"/>
  <c r="AK33" i="17"/>
  <c r="U33" i="17"/>
  <c r="E33" i="17"/>
  <c r="AW32" i="17"/>
  <c r="AG32" i="17"/>
  <c r="Q32" i="17"/>
  <c r="BI31" i="17"/>
  <c r="AS31" i="17"/>
  <c r="AC31" i="17"/>
  <c r="M31" i="17"/>
  <c r="BE30" i="17"/>
  <c r="AO30" i="17"/>
  <c r="Y30" i="17"/>
  <c r="I30" i="17"/>
  <c r="BA29" i="17"/>
  <c r="AK29" i="17"/>
  <c r="U29" i="17"/>
  <c r="E29" i="17"/>
  <c r="AW28" i="17"/>
  <c r="AG28" i="17"/>
  <c r="Q28" i="17"/>
  <c r="BI27" i="17"/>
  <c r="AS27" i="17"/>
  <c r="BD46" i="17"/>
  <c r="AN46" i="17"/>
  <c r="X46" i="17"/>
  <c r="H46" i="17"/>
  <c r="AZ45" i="17"/>
  <c r="AJ45" i="17"/>
  <c r="T45" i="17"/>
  <c r="D45" i="17"/>
  <c r="AV44" i="17"/>
  <c r="AF44" i="17"/>
  <c r="P44" i="17"/>
  <c r="BH43" i="17"/>
  <c r="AR43" i="17"/>
  <c r="AB43" i="17"/>
  <c r="L43" i="17"/>
  <c r="BD42" i="17"/>
  <c r="AN42" i="17"/>
  <c r="X42" i="17"/>
  <c r="H42" i="17"/>
  <c r="AZ41" i="17"/>
  <c r="AJ41" i="17"/>
  <c r="T41" i="17"/>
  <c r="D41" i="17"/>
  <c r="AV40" i="17"/>
  <c r="AF40" i="17"/>
  <c r="P40" i="17"/>
  <c r="BH39" i="17"/>
  <c r="AR39" i="17"/>
  <c r="AB39" i="17"/>
  <c r="L39" i="17"/>
  <c r="BD38" i="17"/>
  <c r="AN38" i="17"/>
  <c r="X38" i="17"/>
  <c r="H38" i="17"/>
  <c r="AZ37" i="17"/>
  <c r="AJ37" i="17"/>
  <c r="T37" i="17"/>
  <c r="D37" i="17"/>
  <c r="AV36" i="17"/>
  <c r="AF36" i="17"/>
  <c r="P36" i="17"/>
  <c r="BH35" i="17"/>
  <c r="AR35" i="17"/>
  <c r="AB35" i="17"/>
  <c r="L35" i="17"/>
  <c r="BD34" i="17"/>
  <c r="AN34" i="17"/>
  <c r="X34" i="17"/>
  <c r="H34" i="17"/>
  <c r="AZ33" i="17"/>
  <c r="AJ33" i="17"/>
  <c r="T33" i="17"/>
  <c r="D33" i="17"/>
  <c r="AV32" i="17"/>
  <c r="AF32" i="17"/>
  <c r="P32" i="17"/>
  <c r="BH31" i="17"/>
  <c r="AR31" i="17"/>
  <c r="AB31" i="17"/>
  <c r="L31" i="17"/>
  <c r="BD30" i="17"/>
  <c r="AN30" i="17"/>
  <c r="X30" i="17"/>
  <c r="H30" i="17"/>
  <c r="AZ29" i="17"/>
  <c r="AJ29" i="17"/>
  <c r="T29" i="17"/>
  <c r="D29" i="17"/>
  <c r="AV28" i="17"/>
  <c r="BC46" i="17"/>
  <c r="AM46" i="17"/>
  <c r="W46" i="17"/>
  <c r="G46" i="17"/>
  <c r="AY45" i="17"/>
  <c r="AI45" i="17"/>
  <c r="S45" i="17"/>
  <c r="C45" i="17"/>
  <c r="AU44" i="17"/>
  <c r="AE44" i="17"/>
  <c r="O44" i="17"/>
  <c r="BG43" i="17"/>
  <c r="AQ43" i="17"/>
  <c r="AA43" i="17"/>
  <c r="K43" i="17"/>
  <c r="BC42" i="17"/>
  <c r="AM42" i="17"/>
  <c r="W42" i="17"/>
  <c r="G42" i="17"/>
  <c r="AY41" i="17"/>
  <c r="AI41" i="17"/>
  <c r="S41" i="17"/>
  <c r="C41" i="17"/>
  <c r="AU40" i="17"/>
  <c r="AE40" i="17"/>
  <c r="O40" i="17"/>
  <c r="BG39" i="17"/>
  <c r="AQ39" i="17"/>
  <c r="AA39" i="17"/>
  <c r="K39" i="17"/>
  <c r="BC38" i="17"/>
  <c r="AM38" i="17"/>
  <c r="W38" i="17"/>
  <c r="G38" i="17"/>
  <c r="AY37" i="17"/>
  <c r="AI37" i="17"/>
  <c r="S37" i="17"/>
  <c r="C37" i="17"/>
  <c r="AU36" i="17"/>
  <c r="AE36" i="17"/>
  <c r="O36" i="17"/>
  <c r="BG35" i="17"/>
  <c r="AQ35" i="17"/>
  <c r="AA35" i="17"/>
  <c r="K35" i="17"/>
  <c r="BC34" i="17"/>
  <c r="AM34" i="17"/>
  <c r="W34" i="17"/>
  <c r="G34" i="17"/>
  <c r="AY33" i="17"/>
  <c r="AI33" i="17"/>
  <c r="S33" i="17"/>
  <c r="C33" i="17"/>
  <c r="AU32" i="17"/>
  <c r="AE32" i="17"/>
  <c r="O32" i="17"/>
  <c r="BG31" i="17"/>
  <c r="AQ31" i="17"/>
  <c r="AA31" i="17"/>
  <c r="K31" i="17"/>
  <c r="BC30" i="17"/>
  <c r="AM30" i="17"/>
  <c r="W30" i="17"/>
  <c r="G30" i="17"/>
  <c r="AY29" i="17"/>
  <c r="AI29" i="17"/>
  <c r="S29" i="17"/>
  <c r="C29" i="17"/>
  <c r="BB46" i="17"/>
  <c r="AL46" i="17"/>
  <c r="V46" i="17"/>
  <c r="F46" i="17"/>
  <c r="AX45" i="17"/>
  <c r="AH45" i="17"/>
  <c r="R45" i="17"/>
  <c r="AT44" i="17"/>
  <c r="AD44" i="17"/>
  <c r="N44" i="17"/>
  <c r="BF43" i="17"/>
  <c r="AP43" i="17"/>
  <c r="Z43" i="17"/>
  <c r="J43" i="17"/>
  <c r="BB42" i="17"/>
  <c r="AL42" i="17"/>
  <c r="V42" i="17"/>
  <c r="F42" i="17"/>
  <c r="AX41" i="17"/>
  <c r="AH41" i="17"/>
  <c r="R41" i="17"/>
  <c r="AT40" i="17"/>
  <c r="AD40" i="17"/>
  <c r="N40" i="17"/>
  <c r="BF39" i="17"/>
  <c r="AP39" i="17"/>
  <c r="Z39" i="17"/>
  <c r="J39" i="17"/>
  <c r="BB38" i="17"/>
  <c r="AL38" i="17"/>
  <c r="V38" i="17"/>
  <c r="F38" i="17"/>
  <c r="AX37" i="17"/>
  <c r="AH37" i="17"/>
  <c r="R37" i="17"/>
  <c r="AT36" i="17"/>
  <c r="AD36" i="17"/>
  <c r="N36" i="17"/>
  <c r="AZ46" i="17"/>
  <c r="AJ46" i="17"/>
  <c r="T46" i="17"/>
  <c r="D46" i="17"/>
  <c r="AV45" i="17"/>
  <c r="AF45" i="17"/>
  <c r="P45" i="17"/>
  <c r="BH44" i="17"/>
  <c r="AR44" i="17"/>
  <c r="AB44" i="17"/>
  <c r="L44" i="17"/>
  <c r="BD43" i="17"/>
  <c r="AN43" i="17"/>
  <c r="X43" i="17"/>
  <c r="H43" i="17"/>
  <c r="AZ42" i="17"/>
  <c r="AJ42" i="17"/>
  <c r="T42" i="17"/>
  <c r="D42" i="17"/>
  <c r="AV41" i="17"/>
  <c r="AF41" i="17"/>
  <c r="P41" i="17"/>
  <c r="BH40" i="17"/>
  <c r="AR40" i="17"/>
  <c r="AB40" i="17"/>
  <c r="L40" i="17"/>
  <c r="BD39" i="17"/>
  <c r="AN39" i="17"/>
  <c r="X39" i="17"/>
  <c r="H39" i="17"/>
  <c r="AZ38" i="17"/>
  <c r="AJ38" i="17"/>
  <c r="T38" i="17"/>
  <c r="D38" i="17"/>
  <c r="AV37" i="17"/>
  <c r="AF37" i="17"/>
  <c r="P37" i="17"/>
  <c r="BH36" i="17"/>
  <c r="AR36" i="17"/>
  <c r="AB36" i="17"/>
  <c r="L36" i="17"/>
  <c r="AY46" i="17"/>
  <c r="AI46" i="17"/>
  <c r="S46" i="17"/>
  <c r="C46" i="17"/>
  <c r="AU45" i="17"/>
  <c r="AE45" i="17"/>
  <c r="O45" i="17"/>
  <c r="BG44" i="17"/>
  <c r="AQ44" i="17"/>
  <c r="AA44" i="17"/>
  <c r="K44" i="17"/>
  <c r="BC43" i="17"/>
  <c r="AM43" i="17"/>
  <c r="W43" i="17"/>
  <c r="G43" i="17"/>
  <c r="AY42" i="17"/>
  <c r="AI42" i="17"/>
  <c r="S42" i="17"/>
  <c r="C42" i="17"/>
  <c r="AU41" i="17"/>
  <c r="AE41" i="17"/>
  <c r="O41" i="17"/>
  <c r="BG40" i="17"/>
  <c r="AQ40" i="17"/>
  <c r="AA40" i="17"/>
  <c r="K40" i="17"/>
  <c r="BC39" i="17"/>
  <c r="AM39" i="17"/>
  <c r="W39" i="17"/>
  <c r="G39" i="17"/>
  <c r="AY38" i="17"/>
  <c r="AI38" i="17"/>
  <c r="S38" i="17"/>
  <c r="C38" i="17"/>
  <c r="AU37" i="17"/>
  <c r="AE37" i="17"/>
  <c r="O37" i="17"/>
  <c r="BG36" i="17"/>
  <c r="AQ36" i="17"/>
  <c r="AA36" i="17"/>
  <c r="K36" i="17"/>
  <c r="BC35" i="17"/>
  <c r="AX46" i="17"/>
  <c r="AH46" i="17"/>
  <c r="R46" i="17"/>
  <c r="AT45" i="17"/>
  <c r="AD45" i="17"/>
  <c r="N45" i="17"/>
  <c r="BF44" i="17"/>
  <c r="AP44" i="17"/>
  <c r="Z44" i="17"/>
  <c r="J44" i="17"/>
  <c r="BB43" i="17"/>
  <c r="AL43" i="17"/>
  <c r="V43" i="17"/>
  <c r="F43" i="17"/>
  <c r="AX42" i="17"/>
  <c r="AH42" i="17"/>
  <c r="R42" i="17"/>
  <c r="AT41" i="17"/>
  <c r="AD41" i="17"/>
  <c r="N41" i="17"/>
  <c r="BF40" i="17"/>
  <c r="AP40" i="17"/>
  <c r="Z40" i="17"/>
  <c r="J40" i="17"/>
  <c r="BB39" i="17"/>
  <c r="AL39" i="17"/>
  <c r="V39" i="17"/>
  <c r="F39" i="17"/>
  <c r="AX38" i="17"/>
  <c r="AH38" i="17"/>
  <c r="R38" i="17"/>
  <c r="AT37" i="17"/>
  <c r="AD37" i="17"/>
  <c r="N37" i="17"/>
  <c r="BF36" i="17"/>
  <c r="AP36" i="17"/>
  <c r="Z36" i="17"/>
  <c r="J36" i="17"/>
  <c r="BB35" i="17"/>
  <c r="AL35" i="17"/>
  <c r="V35" i="17"/>
  <c r="F35" i="17"/>
  <c r="AX34" i="17"/>
  <c r="AH34" i="17"/>
  <c r="R34" i="17"/>
  <c r="AT33" i="17"/>
  <c r="AD33" i="17"/>
  <c r="N33" i="17"/>
  <c r="BF32" i="17"/>
  <c r="AP32" i="17"/>
  <c r="Z32" i="17"/>
  <c r="J32" i="17"/>
  <c r="BB31" i="17"/>
  <c r="AL31" i="17"/>
  <c r="V31" i="17"/>
  <c r="F31" i="17"/>
  <c r="AX30" i="17"/>
  <c r="AH30" i="17"/>
  <c r="R30" i="17"/>
  <c r="AT29" i="17"/>
  <c r="AD29" i="17"/>
  <c r="N29" i="17"/>
  <c r="BF28" i="17"/>
  <c r="AW46" i="17"/>
  <c r="AG46" i="17"/>
  <c r="Q46" i="17"/>
  <c r="BI45" i="17"/>
  <c r="AS45" i="17"/>
  <c r="AC45" i="17"/>
  <c r="M45" i="17"/>
  <c r="BE44" i="17"/>
  <c r="AO44" i="17"/>
  <c r="Y44" i="17"/>
  <c r="I44" i="17"/>
  <c r="BA43" i="17"/>
  <c r="AK43" i="17"/>
  <c r="U43" i="17"/>
  <c r="E43" i="17"/>
  <c r="AW42" i="17"/>
  <c r="AG42" i="17"/>
  <c r="Q42" i="17"/>
  <c r="BI41" i="17"/>
  <c r="AS41" i="17"/>
  <c r="AC41" i="17"/>
  <c r="M41" i="17"/>
  <c r="BE40" i="17"/>
  <c r="AO40" i="17"/>
  <c r="Y40" i="17"/>
  <c r="I40" i="17"/>
  <c r="BA39" i="17"/>
  <c r="AK39" i="17"/>
  <c r="U39" i="17"/>
  <c r="E39" i="17"/>
  <c r="AW38" i="17"/>
  <c r="AG38" i="17"/>
  <c r="Q38" i="17"/>
  <c r="BI37" i="17"/>
  <c r="AS37" i="17"/>
  <c r="AC37" i="17"/>
  <c r="M37" i="17"/>
  <c r="BE36" i="17"/>
  <c r="AO36" i="17"/>
  <c r="Y36" i="17"/>
  <c r="I36" i="17"/>
  <c r="BA35" i="17"/>
  <c r="AK35" i="17"/>
  <c r="U35" i="17"/>
  <c r="E35" i="17"/>
  <c r="AW34" i="17"/>
  <c r="AG34" i="17"/>
  <c r="Q34" i="17"/>
  <c r="BI33" i="17"/>
  <c r="AS33" i="17"/>
  <c r="AC33" i="17"/>
  <c r="M33" i="17"/>
  <c r="BE32" i="17"/>
  <c r="AO32" i="17"/>
  <c r="Y32" i="17"/>
  <c r="I32" i="17"/>
  <c r="BA31" i="17"/>
  <c r="AK31" i="17"/>
  <c r="U31" i="17"/>
  <c r="E31" i="17"/>
  <c r="AW30" i="17"/>
  <c r="AG30" i="17"/>
  <c r="Q30" i="17"/>
  <c r="BI29" i="17"/>
  <c r="AS29" i="17"/>
  <c r="AC29" i="17"/>
  <c r="M29" i="17"/>
  <c r="BE28" i="17"/>
  <c r="AO28" i="17"/>
  <c r="Y28" i="17"/>
  <c r="I28" i="17"/>
  <c r="BA27" i="17"/>
  <c r="AV46" i="17"/>
  <c r="AF46" i="17"/>
  <c r="P46" i="17"/>
  <c r="BH45" i="17"/>
  <c r="AR45" i="17"/>
  <c r="AB45" i="17"/>
  <c r="L45" i="17"/>
  <c r="BD44" i="17"/>
  <c r="AN44" i="17"/>
  <c r="X44" i="17"/>
  <c r="H44" i="17"/>
  <c r="AZ43" i="17"/>
  <c r="AJ43" i="17"/>
  <c r="T43" i="17"/>
  <c r="D43" i="17"/>
  <c r="AV42" i="17"/>
  <c r="AF42" i="17"/>
  <c r="P42" i="17"/>
  <c r="BH41" i="17"/>
  <c r="AR41" i="17"/>
  <c r="AB41" i="17"/>
  <c r="L41" i="17"/>
  <c r="BD40" i="17"/>
  <c r="AN40" i="17"/>
  <c r="X40" i="17"/>
  <c r="H40" i="17"/>
  <c r="AZ39" i="17"/>
  <c r="AJ39" i="17"/>
  <c r="T39" i="17"/>
  <c r="D39" i="17"/>
  <c r="AV38" i="17"/>
  <c r="AF38" i="17"/>
  <c r="P38" i="17"/>
  <c r="BH37" i="17"/>
  <c r="AR37" i="17"/>
  <c r="AB37" i="17"/>
  <c r="L37" i="17"/>
  <c r="BD36" i="17"/>
  <c r="AN36" i="17"/>
  <c r="X36" i="17"/>
  <c r="H36" i="17"/>
  <c r="AZ35" i="17"/>
  <c r="AJ35" i="17"/>
  <c r="AU46" i="17"/>
  <c r="AE46" i="17"/>
  <c r="O46" i="17"/>
  <c r="BG45" i="17"/>
  <c r="AQ45" i="17"/>
  <c r="AA45" i="17"/>
  <c r="K45" i="17"/>
  <c r="BC44" i="17"/>
  <c r="AM44" i="17"/>
  <c r="W44" i="17"/>
  <c r="G44" i="17"/>
  <c r="AY43" i="17"/>
  <c r="AI43" i="17"/>
  <c r="S43" i="17"/>
  <c r="C43" i="17"/>
  <c r="AU42" i="17"/>
  <c r="AE42" i="17"/>
  <c r="O42" i="17"/>
  <c r="BG41" i="17"/>
  <c r="AQ41" i="17"/>
  <c r="AA41" i="17"/>
  <c r="K41" i="17"/>
  <c r="BC40" i="17"/>
  <c r="AM40" i="17"/>
  <c r="W40" i="17"/>
  <c r="G40" i="17"/>
  <c r="AY39" i="17"/>
  <c r="AI39" i="17"/>
  <c r="S39" i="17"/>
  <c r="C39" i="17"/>
  <c r="AU38" i="17"/>
  <c r="AE38" i="17"/>
  <c r="O38" i="17"/>
  <c r="BG37" i="17"/>
  <c r="AQ37" i="17"/>
  <c r="AA37" i="17"/>
  <c r="K37" i="17"/>
  <c r="BC36" i="17"/>
  <c r="AM36" i="17"/>
  <c r="W36" i="17"/>
  <c r="G36" i="17"/>
  <c r="AY35" i="17"/>
  <c r="AT46" i="17"/>
  <c r="AD46" i="17"/>
  <c r="N46" i="17"/>
  <c r="BF45" i="17"/>
  <c r="AP45" i="17"/>
  <c r="Z45" i="17"/>
  <c r="J45" i="17"/>
  <c r="BB44" i="17"/>
  <c r="AL44" i="17"/>
  <c r="V44" i="17"/>
  <c r="F44" i="17"/>
  <c r="AX43" i="17"/>
  <c r="AH43" i="17"/>
  <c r="R43" i="17"/>
  <c r="AT42" i="17"/>
  <c r="AD42" i="17"/>
  <c r="N42" i="17"/>
  <c r="BF41" i="17"/>
  <c r="AP41" i="17"/>
  <c r="Z41" i="17"/>
  <c r="J41" i="17"/>
  <c r="BB40" i="17"/>
  <c r="AL40" i="17"/>
  <c r="V40" i="17"/>
  <c r="F40" i="17"/>
  <c r="AX39" i="17"/>
  <c r="AH39" i="17"/>
  <c r="R39" i="17"/>
  <c r="AT38" i="17"/>
  <c r="AD38" i="17"/>
  <c r="N38" i="17"/>
  <c r="BF37" i="17"/>
  <c r="AP37" i="17"/>
  <c r="Z37" i="17"/>
  <c r="J37" i="17"/>
  <c r="BB36" i="17"/>
  <c r="AL36" i="17"/>
  <c r="BI46" i="17"/>
  <c r="AS46" i="17"/>
  <c r="AC46" i="17"/>
  <c r="M46" i="17"/>
  <c r="BE45" i="17"/>
  <c r="AO45" i="17"/>
  <c r="Y45" i="17"/>
  <c r="I45" i="17"/>
  <c r="BA44" i="17"/>
  <c r="AK44" i="17"/>
  <c r="U44" i="17"/>
  <c r="E44" i="17"/>
  <c r="AW43" i="17"/>
  <c r="AG43" i="17"/>
  <c r="Q43" i="17"/>
  <c r="BI42" i="17"/>
  <c r="AS42" i="17"/>
  <c r="AC42" i="17"/>
  <c r="M42" i="17"/>
  <c r="BE41" i="17"/>
  <c r="AO41" i="17"/>
  <c r="Y41" i="17"/>
  <c r="I41" i="17"/>
  <c r="BA40" i="17"/>
  <c r="AK40" i="17"/>
  <c r="U40" i="17"/>
  <c r="E40" i="17"/>
  <c r="AW39" i="17"/>
  <c r="AG39" i="17"/>
  <c r="Q39" i="17"/>
  <c r="BI38" i="17"/>
  <c r="AS38" i="17"/>
  <c r="AC38" i="17"/>
  <c r="M38" i="17"/>
  <c r="BE37" i="17"/>
  <c r="AO37" i="17"/>
  <c r="Y37" i="17"/>
  <c r="I37" i="17"/>
  <c r="BA36" i="17"/>
  <c r="AK36" i="17"/>
  <c r="U36" i="17"/>
  <c r="E36" i="17"/>
  <c r="AW35" i="17"/>
  <c r="AG35" i="17"/>
  <c r="Q35" i="17"/>
  <c r="BI34" i="17"/>
  <c r="AS34" i="17"/>
  <c r="AC34" i="17"/>
  <c r="M34" i="17"/>
  <c r="BE33" i="17"/>
  <c r="AO33" i="17"/>
  <c r="Y33" i="17"/>
  <c r="I33" i="17"/>
  <c r="BA32" i="17"/>
  <c r="AK32" i="17"/>
  <c r="U32" i="17"/>
  <c r="E32" i="17"/>
  <c r="AW31" i="17"/>
  <c r="AG31" i="17"/>
  <c r="Q31" i="17"/>
  <c r="BI30" i="17"/>
  <c r="AS30" i="17"/>
  <c r="AC30" i="17"/>
  <c r="M30" i="17"/>
  <c r="BE29" i="17"/>
  <c r="AO29" i="17"/>
  <c r="Y29" i="17"/>
  <c r="I29" i="17"/>
  <c r="BH46" i="17"/>
  <c r="AR46" i="17"/>
  <c r="AB46" i="17"/>
  <c r="L46" i="17"/>
  <c r="BD45" i="17"/>
  <c r="AN45" i="17"/>
  <c r="X45" i="17"/>
  <c r="H45" i="17"/>
  <c r="AZ44" i="17"/>
  <c r="AJ44" i="17"/>
  <c r="T44" i="17"/>
  <c r="D44" i="17"/>
  <c r="AV43" i="17"/>
  <c r="AF43" i="17"/>
  <c r="P43" i="17"/>
  <c r="BH42" i="17"/>
  <c r="AR42" i="17"/>
  <c r="AB42" i="17"/>
  <c r="L42" i="17"/>
  <c r="BD41" i="17"/>
  <c r="AN41" i="17"/>
  <c r="X41" i="17"/>
  <c r="H41" i="17"/>
  <c r="AZ40" i="17"/>
  <c r="AJ40" i="17"/>
  <c r="T40" i="17"/>
  <c r="D40" i="17"/>
  <c r="AV39" i="17"/>
  <c r="AF39" i="17"/>
  <c r="P39" i="17"/>
  <c r="BH38" i="17"/>
  <c r="AR38" i="17"/>
  <c r="AB38" i="17"/>
  <c r="L38" i="17"/>
  <c r="BD37" i="17"/>
  <c r="AN37" i="17"/>
  <c r="X37" i="17"/>
  <c r="H37" i="17"/>
  <c r="AZ36" i="17"/>
  <c r="AJ36" i="17"/>
  <c r="T36" i="17"/>
  <c r="D36" i="17"/>
  <c r="BG46" i="17"/>
  <c r="AQ46" i="17"/>
  <c r="AA46" i="17"/>
  <c r="K46" i="17"/>
  <c r="BC45" i="17"/>
  <c r="AM45" i="17"/>
  <c r="W45" i="17"/>
  <c r="G45" i="17"/>
  <c r="AY44" i="17"/>
  <c r="AI44" i="17"/>
  <c r="S44" i="17"/>
  <c r="C44" i="17"/>
  <c r="AU43" i="17"/>
  <c r="AE43" i="17"/>
  <c r="O43" i="17"/>
  <c r="BG42" i="17"/>
  <c r="AQ42" i="17"/>
  <c r="AA42" i="17"/>
  <c r="K42" i="17"/>
  <c r="BC41" i="17"/>
  <c r="AM41" i="17"/>
  <c r="W41" i="17"/>
  <c r="G41" i="17"/>
  <c r="AY40" i="17"/>
  <c r="AI40" i="17"/>
  <c r="S40" i="17"/>
  <c r="C40" i="17"/>
  <c r="AU39" i="17"/>
  <c r="AE39" i="17"/>
  <c r="O39" i="17"/>
  <c r="BG38" i="17"/>
  <c r="AQ38" i="17"/>
  <c r="AA38" i="17"/>
  <c r="K38" i="17"/>
  <c r="BC37" i="17"/>
  <c r="AM37" i="17"/>
  <c r="W37" i="17"/>
  <c r="G37" i="17"/>
  <c r="AY36" i="17"/>
  <c r="AI36" i="17"/>
  <c r="S36" i="17"/>
  <c r="C36" i="17"/>
  <c r="Q45" i="17"/>
  <c r="I43" i="17"/>
  <c r="BI40" i="17"/>
  <c r="BA38" i="17"/>
  <c r="AS36" i="17"/>
  <c r="AO35" i="17"/>
  <c r="O35" i="17"/>
  <c r="AV34" i="17"/>
  <c r="V34" i="17"/>
  <c r="BF33" i="17"/>
  <c r="AF33" i="17"/>
  <c r="G33" i="17"/>
  <c r="AN32" i="17"/>
  <c r="N32" i="17"/>
  <c r="AX31" i="17"/>
  <c r="X31" i="17"/>
  <c r="BG30" i="17"/>
  <c r="AF30" i="17"/>
  <c r="F30" i="17"/>
  <c r="AP29" i="17"/>
  <c r="P29" i="17"/>
  <c r="AZ28" i="17"/>
  <c r="AF28" i="17"/>
  <c r="N28" i="17"/>
  <c r="BD27" i="17"/>
  <c r="AL27" i="17"/>
  <c r="V27" i="17"/>
  <c r="F27" i="17"/>
  <c r="AX26" i="17"/>
  <c r="AH26" i="17"/>
  <c r="R26" i="17"/>
  <c r="AT25" i="17"/>
  <c r="AD25" i="17"/>
  <c r="N25" i="17"/>
  <c r="BF24" i="17"/>
  <c r="AP24" i="17"/>
  <c r="Z24" i="17"/>
  <c r="J24" i="17"/>
  <c r="BB23" i="17"/>
  <c r="AL23" i="17"/>
  <c r="V23" i="17"/>
  <c r="F23" i="17"/>
  <c r="AX22" i="17"/>
  <c r="AH22" i="17"/>
  <c r="F45" i="17"/>
  <c r="BF42" i="17"/>
  <c r="AX40" i="17"/>
  <c r="AP38" i="17"/>
  <c r="AH36" i="17"/>
  <c r="AN35" i="17"/>
  <c r="N35" i="17"/>
  <c r="AU34" i="17"/>
  <c r="U34" i="17"/>
  <c r="BD33" i="17"/>
  <c r="AE33" i="17"/>
  <c r="F33" i="17"/>
  <c r="AM32" i="17"/>
  <c r="M32" i="17"/>
  <c r="AV31" i="17"/>
  <c r="W31" i="17"/>
  <c r="BF30" i="17"/>
  <c r="AE30" i="17"/>
  <c r="E30" i="17"/>
  <c r="AN29" i="17"/>
  <c r="O29" i="17"/>
  <c r="AY28" i="17"/>
  <c r="AE28" i="17"/>
  <c r="M28" i="17"/>
  <c r="BC27" i="17"/>
  <c r="AK27" i="17"/>
  <c r="U27" i="17"/>
  <c r="E27" i="17"/>
  <c r="AW26" i="17"/>
  <c r="AG26" i="17"/>
  <c r="Q26" i="17"/>
  <c r="BI25" i="17"/>
  <c r="AS25" i="17"/>
  <c r="AC25" i="17"/>
  <c r="M25" i="17"/>
  <c r="BE24" i="17"/>
  <c r="AO24" i="17"/>
  <c r="Y24" i="17"/>
  <c r="I24" i="17"/>
  <c r="BA23" i="17"/>
  <c r="AK23" i="17"/>
  <c r="U23" i="17"/>
  <c r="E23" i="17"/>
  <c r="AW22" i="17"/>
  <c r="AG22" i="17"/>
  <c r="Q22" i="17"/>
  <c r="BI21" i="17"/>
  <c r="AS21" i="17"/>
  <c r="AC21" i="17"/>
  <c r="M21" i="17"/>
  <c r="BE20" i="17"/>
  <c r="AO20" i="17"/>
  <c r="Y20" i="17"/>
  <c r="I20" i="17"/>
  <c r="BA19" i="17"/>
  <c r="AK19" i="17"/>
  <c r="U19" i="17"/>
  <c r="E19" i="17"/>
  <c r="AW18" i="17"/>
  <c r="AG18" i="17"/>
  <c r="Q18" i="17"/>
  <c r="BI17" i="17"/>
  <c r="AS17" i="17"/>
  <c r="AC17" i="17"/>
  <c r="M17" i="17"/>
  <c r="BE16" i="17"/>
  <c r="AO16" i="17"/>
  <c r="Y16" i="17"/>
  <c r="I16" i="17"/>
  <c r="BA15" i="17"/>
  <c r="AK15" i="17"/>
  <c r="U15" i="17"/>
  <c r="E15" i="17"/>
  <c r="AW14" i="17"/>
  <c r="AG14" i="17"/>
  <c r="Q14" i="17"/>
  <c r="BI13" i="17"/>
  <c r="AS13" i="17"/>
  <c r="AC13" i="17"/>
  <c r="M13" i="17"/>
  <c r="BE12" i="17"/>
  <c r="AO12" i="17"/>
  <c r="Y12" i="17"/>
  <c r="I12" i="17"/>
  <c r="BI44" i="17"/>
  <c r="BA42" i="17"/>
  <c r="AS40" i="17"/>
  <c r="AK38" i="17"/>
  <c r="AC36" i="17"/>
  <c r="AM35" i="17"/>
  <c r="J35" i="17"/>
  <c r="AT34" i="17"/>
  <c r="T34" i="17"/>
  <c r="BC33" i="17"/>
  <c r="AB33" i="17"/>
  <c r="AL32" i="17"/>
  <c r="L32" i="17"/>
  <c r="AU31" i="17"/>
  <c r="T31" i="17"/>
  <c r="BB30" i="17"/>
  <c r="AD30" i="17"/>
  <c r="D30" i="17"/>
  <c r="AM29" i="17"/>
  <c r="L29" i="17"/>
  <c r="AX28" i="17"/>
  <c r="AD28" i="17"/>
  <c r="L28" i="17"/>
  <c r="BB27" i="17"/>
  <c r="AJ27" i="17"/>
  <c r="T27" i="17"/>
  <c r="D27" i="17"/>
  <c r="AV26" i="17"/>
  <c r="AF26" i="17"/>
  <c r="P26" i="17"/>
  <c r="BH25" i="17"/>
  <c r="AR25" i="17"/>
  <c r="AB25" i="17"/>
  <c r="L25" i="17"/>
  <c r="BD24" i="17"/>
  <c r="AN24" i="17"/>
  <c r="X24" i="17"/>
  <c r="H24" i="17"/>
  <c r="AZ23" i="17"/>
  <c r="AJ23" i="17"/>
  <c r="T23" i="17"/>
  <c r="D23" i="17"/>
  <c r="AV22" i="17"/>
  <c r="AF22" i="17"/>
  <c r="BF46" i="17"/>
  <c r="AX44" i="17"/>
  <c r="AP42" i="17"/>
  <c r="AH40" i="17"/>
  <c r="Z38" i="17"/>
  <c r="V36" i="17"/>
  <c r="AI35" i="17"/>
  <c r="I35" i="17"/>
  <c r="AR34" i="17"/>
  <c r="S34" i="17"/>
  <c r="BB33" i="17"/>
  <c r="AA33" i="17"/>
  <c r="BI32" i="17"/>
  <c r="AJ32" i="17"/>
  <c r="K32" i="17"/>
  <c r="AT31" i="17"/>
  <c r="S31" i="17"/>
  <c r="BA30" i="17"/>
  <c r="AB30" i="17"/>
  <c r="C30" i="17"/>
  <c r="AL29" i="17"/>
  <c r="K29" i="17"/>
  <c r="AU28" i="17"/>
  <c r="AC28" i="17"/>
  <c r="K28" i="17"/>
  <c r="AZ27" i="17"/>
  <c r="AI27" i="17"/>
  <c r="S27" i="17"/>
  <c r="C27" i="17"/>
  <c r="AU26" i="17"/>
  <c r="AE26" i="17"/>
  <c r="O26" i="17"/>
  <c r="BG25" i="17"/>
  <c r="AQ25" i="17"/>
  <c r="AA25" i="17"/>
  <c r="K25" i="17"/>
  <c r="BC24" i="17"/>
  <c r="AM24" i="17"/>
  <c r="W24" i="17"/>
  <c r="G24" i="17"/>
  <c r="AY23" i="17"/>
  <c r="AI23" i="17"/>
  <c r="S23" i="17"/>
  <c r="C23" i="17"/>
  <c r="AU22" i="17"/>
  <c r="BA46" i="17"/>
  <c r="AS44" i="17"/>
  <c r="AK42" i="17"/>
  <c r="AC40" i="17"/>
  <c r="U38" i="17"/>
  <c r="R36" i="17"/>
  <c r="AH35" i="17"/>
  <c r="H35" i="17"/>
  <c r="AQ34" i="17"/>
  <c r="P34" i="17"/>
  <c r="AX33" i="17"/>
  <c r="Z33" i="17"/>
  <c r="BH32" i="17"/>
  <c r="AI32" i="17"/>
  <c r="H32" i="17"/>
  <c r="AP31" i="17"/>
  <c r="R31" i="17"/>
  <c r="AZ30" i="17"/>
  <c r="AA30" i="17"/>
  <c r="BH29" i="17"/>
  <c r="AH29" i="17"/>
  <c r="J29" i="17"/>
  <c r="AT28" i="17"/>
  <c r="AB28" i="17"/>
  <c r="J28" i="17"/>
  <c r="AY27" i="17"/>
  <c r="AH27" i="17"/>
  <c r="R27" i="17"/>
  <c r="AT26" i="17"/>
  <c r="AD26" i="17"/>
  <c r="N26" i="17"/>
  <c r="BF25" i="17"/>
  <c r="AP25" i="17"/>
  <c r="Z25" i="17"/>
  <c r="J25" i="17"/>
  <c r="BB24" i="17"/>
  <c r="AL24" i="17"/>
  <c r="V24" i="17"/>
  <c r="F24" i="17"/>
  <c r="AX23" i="17"/>
  <c r="AH23" i="17"/>
  <c r="R23" i="17"/>
  <c r="AT22" i="17"/>
  <c r="AP46" i="17"/>
  <c r="AH44" i="17"/>
  <c r="Z42" i="17"/>
  <c r="R40" i="17"/>
  <c r="J38" i="17"/>
  <c r="M36" i="17"/>
  <c r="AF35" i="17"/>
  <c r="G35" i="17"/>
  <c r="AP34" i="17"/>
  <c r="O34" i="17"/>
  <c r="AW33" i="17"/>
  <c r="X33" i="17"/>
  <c r="BG32" i="17"/>
  <c r="AH32" i="17"/>
  <c r="G32" i="17"/>
  <c r="AO31" i="17"/>
  <c r="P31" i="17"/>
  <c r="AY30" i="17"/>
  <c r="Z30" i="17"/>
  <c r="BG29" i="17"/>
  <c r="AG29" i="17"/>
  <c r="H29" i="17"/>
  <c r="AS28" i="17"/>
  <c r="AA28" i="17"/>
  <c r="H28" i="17"/>
  <c r="AX27" i="17"/>
  <c r="AG27" i="17"/>
  <c r="Q27" i="17"/>
  <c r="BI26" i="17"/>
  <c r="AS26" i="17"/>
  <c r="AC26" i="17"/>
  <c r="M26" i="17"/>
  <c r="BE25" i="17"/>
  <c r="AO25" i="17"/>
  <c r="Y25" i="17"/>
  <c r="I25" i="17"/>
  <c r="BA24" i="17"/>
  <c r="AK24" i="17"/>
  <c r="U24" i="17"/>
  <c r="E24" i="17"/>
  <c r="AW23" i="17"/>
  <c r="AG23" i="17"/>
  <c r="Q23" i="17"/>
  <c r="BI22" i="17"/>
  <c r="AS22" i="17"/>
  <c r="AC22" i="17"/>
  <c r="AK46" i="17"/>
  <c r="AC44" i="17"/>
  <c r="U42" i="17"/>
  <c r="M40" i="17"/>
  <c r="E38" i="17"/>
  <c r="F36" i="17"/>
  <c r="AE35" i="17"/>
  <c r="D35" i="17"/>
  <c r="AL34" i="17"/>
  <c r="N34" i="17"/>
  <c r="AV33" i="17"/>
  <c r="W33" i="17"/>
  <c r="BD32" i="17"/>
  <c r="AD32" i="17"/>
  <c r="F32" i="17"/>
  <c r="AN31" i="17"/>
  <c r="O31" i="17"/>
  <c r="AV30" i="17"/>
  <c r="V30" i="17"/>
  <c r="BF29" i="17"/>
  <c r="AF29" i="17"/>
  <c r="G29" i="17"/>
  <c r="AR28" i="17"/>
  <c r="Z28" i="17"/>
  <c r="G28" i="17"/>
  <c r="AW27" i="17"/>
  <c r="AF27" i="17"/>
  <c r="P27" i="17"/>
  <c r="BH26" i="17"/>
  <c r="AR26" i="17"/>
  <c r="AB26" i="17"/>
  <c r="L26" i="17"/>
  <c r="BD25" i="17"/>
  <c r="AN25" i="17"/>
  <c r="X25" i="17"/>
  <c r="H25" i="17"/>
  <c r="AZ24" i="17"/>
  <c r="AJ24" i="17"/>
  <c r="T24" i="17"/>
  <c r="D24" i="17"/>
  <c r="AV23" i="17"/>
  <c r="AF23" i="17"/>
  <c r="P23" i="17"/>
  <c r="BH22" i="17"/>
  <c r="AR22" i="17"/>
  <c r="AB22" i="17"/>
  <c r="L22" i="17"/>
  <c r="BD21" i="17"/>
  <c r="AN21" i="17"/>
  <c r="X21" i="17"/>
  <c r="H21" i="17"/>
  <c r="AZ20" i="17"/>
  <c r="AJ20" i="17"/>
  <c r="T20" i="17"/>
  <c r="D20" i="17"/>
  <c r="AV19" i="17"/>
  <c r="AF19" i="17"/>
  <c r="P19" i="17"/>
  <c r="BH18" i="17"/>
  <c r="AR18" i="17"/>
  <c r="AB18" i="17"/>
  <c r="L18" i="17"/>
  <c r="BD17" i="17"/>
  <c r="AN17" i="17"/>
  <c r="X17" i="17"/>
  <c r="H17" i="17"/>
  <c r="AZ16" i="17"/>
  <c r="AJ16" i="17"/>
  <c r="T16" i="17"/>
  <c r="D16" i="17"/>
  <c r="AV15" i="17"/>
  <c r="Z46" i="17"/>
  <c r="R44" i="17"/>
  <c r="J42" i="17"/>
  <c r="BB37" i="17"/>
  <c r="AD35" i="17"/>
  <c r="C35" i="17"/>
  <c r="AK34" i="17"/>
  <c r="L34" i="17"/>
  <c r="AU33" i="17"/>
  <c r="V33" i="17"/>
  <c r="BC32" i="17"/>
  <c r="AC32" i="17"/>
  <c r="D32" i="17"/>
  <c r="AM31" i="17"/>
  <c r="N31" i="17"/>
  <c r="AU30" i="17"/>
  <c r="U30" i="17"/>
  <c r="BD29" i="17"/>
  <c r="AE29" i="17"/>
  <c r="F29" i="17"/>
  <c r="AQ28" i="17"/>
  <c r="X28" i="17"/>
  <c r="F28" i="17"/>
  <c r="AV27" i="17"/>
  <c r="AE27" i="17"/>
  <c r="O27" i="17"/>
  <c r="BG26" i="17"/>
  <c r="AQ26" i="17"/>
  <c r="AA26" i="17"/>
  <c r="K26" i="17"/>
  <c r="BC25" i="17"/>
  <c r="AM25" i="17"/>
  <c r="W25" i="17"/>
  <c r="G25" i="17"/>
  <c r="AY24" i="17"/>
  <c r="AI24" i="17"/>
  <c r="S24" i="17"/>
  <c r="U46" i="17"/>
  <c r="M44" i="17"/>
  <c r="E42" i="17"/>
  <c r="BE39" i="17"/>
  <c r="AW37" i="17"/>
  <c r="BF35" i="17"/>
  <c r="Z35" i="17"/>
  <c r="AJ34" i="17"/>
  <c r="K34" i="17"/>
  <c r="AR33" i="17"/>
  <c r="R33" i="17"/>
  <c r="BB32" i="17"/>
  <c r="AB32" i="17"/>
  <c r="C32" i="17"/>
  <c r="AJ31" i="17"/>
  <c r="J31" i="17"/>
  <c r="AT30" i="17"/>
  <c r="T30" i="17"/>
  <c r="BC29" i="17"/>
  <c r="AB29" i="17"/>
  <c r="AP28" i="17"/>
  <c r="W28" i="17"/>
  <c r="E28" i="17"/>
  <c r="AU27" i="17"/>
  <c r="AD27" i="17"/>
  <c r="N27" i="17"/>
  <c r="BF26" i="17"/>
  <c r="AP26" i="17"/>
  <c r="Z26" i="17"/>
  <c r="J26" i="17"/>
  <c r="BB25" i="17"/>
  <c r="AL25" i="17"/>
  <c r="V25" i="17"/>
  <c r="F25" i="17"/>
  <c r="AX24" i="17"/>
  <c r="AH24" i="17"/>
  <c r="R24" i="17"/>
  <c r="AT23" i="17"/>
  <c r="J46" i="17"/>
  <c r="BB41" i="17"/>
  <c r="AT39" i="17"/>
  <c r="AL37" i="17"/>
  <c r="BE35" i="17"/>
  <c r="Y35" i="17"/>
  <c r="BH34" i="17"/>
  <c r="AI34" i="17"/>
  <c r="J34" i="17"/>
  <c r="AQ33" i="17"/>
  <c r="Q33" i="17"/>
  <c r="AZ32" i="17"/>
  <c r="AA32" i="17"/>
  <c r="AI31" i="17"/>
  <c r="I31" i="17"/>
  <c r="AR30" i="17"/>
  <c r="S30" i="17"/>
  <c r="BB29" i="17"/>
  <c r="AA29" i="17"/>
  <c r="BI28" i="17"/>
  <c r="AN28" i="17"/>
  <c r="V28" i="17"/>
  <c r="D28" i="17"/>
  <c r="AT27" i="17"/>
  <c r="AC27" i="17"/>
  <c r="M27" i="17"/>
  <c r="BE26" i="17"/>
  <c r="AO26" i="17"/>
  <c r="Y26" i="17"/>
  <c r="I26" i="17"/>
  <c r="BA25" i="17"/>
  <c r="AK25" i="17"/>
  <c r="U25" i="17"/>
  <c r="E25" i="17"/>
  <c r="AW24" i="17"/>
  <c r="AG24" i="17"/>
  <c r="Q24" i="17"/>
  <c r="BI23" i="17"/>
  <c r="AS23" i="17"/>
  <c r="AC23" i="17"/>
  <c r="M23" i="17"/>
  <c r="BE22" i="17"/>
  <c r="AO22" i="17"/>
  <c r="E46" i="17"/>
  <c r="BE43" i="17"/>
  <c r="AW41" i="17"/>
  <c r="AO39" i="17"/>
  <c r="AG37" i="17"/>
  <c r="BD35" i="17"/>
  <c r="X35" i="17"/>
  <c r="BG34" i="17"/>
  <c r="AF34" i="17"/>
  <c r="F34" i="17"/>
  <c r="AP33" i="17"/>
  <c r="P33" i="17"/>
  <c r="AY32" i="17"/>
  <c r="X32" i="17"/>
  <c r="BF31" i="17"/>
  <c r="AH31" i="17"/>
  <c r="H31" i="17"/>
  <c r="AQ30" i="17"/>
  <c r="P30" i="17"/>
  <c r="AX29" i="17"/>
  <c r="Z29" i="17"/>
  <c r="BH28" i="17"/>
  <c r="AM28" i="17"/>
  <c r="U28" i="17"/>
  <c r="C28" i="17"/>
  <c r="AR27" i="17"/>
  <c r="AB27" i="17"/>
  <c r="L27" i="17"/>
  <c r="BD26" i="17"/>
  <c r="AN26" i="17"/>
  <c r="X26" i="17"/>
  <c r="H26" i="17"/>
  <c r="AZ25" i="17"/>
  <c r="AJ25" i="17"/>
  <c r="T25" i="17"/>
  <c r="D25" i="17"/>
  <c r="AV24" i="17"/>
  <c r="AF24" i="17"/>
  <c r="P24" i="17"/>
  <c r="BH23" i="17"/>
  <c r="AR23" i="17"/>
  <c r="AB23" i="17"/>
  <c r="L23" i="17"/>
  <c r="BD22" i="17"/>
  <c r="AN22" i="17"/>
  <c r="X22" i="17"/>
  <c r="BB45" i="17"/>
  <c r="AT43" i="17"/>
  <c r="AL41" i="17"/>
  <c r="AD39" i="17"/>
  <c r="V37" i="17"/>
  <c r="AX35" i="17"/>
  <c r="W35" i="17"/>
  <c r="BF34" i="17"/>
  <c r="AE34" i="17"/>
  <c r="E34" i="17"/>
  <c r="AN33" i="17"/>
  <c r="O33" i="17"/>
  <c r="AX32" i="17"/>
  <c r="W32" i="17"/>
  <c r="BE31" i="17"/>
  <c r="AF31" i="17"/>
  <c r="G31" i="17"/>
  <c r="AP30" i="17"/>
  <c r="O30" i="17"/>
  <c r="AW29" i="17"/>
  <c r="X29" i="17"/>
  <c r="BG28" i="17"/>
  <c r="AL28" i="17"/>
  <c r="T28" i="17"/>
  <c r="AQ27" i="17"/>
  <c r="AA27" i="17"/>
  <c r="K27" i="17"/>
  <c r="BC26" i="17"/>
  <c r="AM26" i="17"/>
  <c r="W26" i="17"/>
  <c r="G26" i="17"/>
  <c r="AY25" i="17"/>
  <c r="AI25" i="17"/>
  <c r="S25" i="17"/>
  <c r="C25" i="17"/>
  <c r="AU24" i="17"/>
  <c r="AE24" i="17"/>
  <c r="O24" i="17"/>
  <c r="AW45" i="17"/>
  <c r="AO43" i="17"/>
  <c r="AG41" i="17"/>
  <c r="Y39" i="17"/>
  <c r="Q37" i="17"/>
  <c r="AV35" i="17"/>
  <c r="T35" i="17"/>
  <c r="BB34" i="17"/>
  <c r="AD34" i="17"/>
  <c r="D34" i="17"/>
  <c r="AM33" i="17"/>
  <c r="L33" i="17"/>
  <c r="AT32" i="17"/>
  <c r="V32" i="17"/>
  <c r="BD31" i="17"/>
  <c r="AE31" i="17"/>
  <c r="D31" i="17"/>
  <c r="AL30" i="17"/>
  <c r="N30" i="17"/>
  <c r="AV29" i="17"/>
  <c r="W29" i="17"/>
  <c r="BD28" i="17"/>
  <c r="AK28" i="17"/>
  <c r="S28" i="17"/>
  <c r="BH27" i="17"/>
  <c r="AP27" i="17"/>
  <c r="Z27" i="17"/>
  <c r="J27" i="17"/>
  <c r="BB26" i="17"/>
  <c r="AL26" i="17"/>
  <c r="V26" i="17"/>
  <c r="F26" i="17"/>
  <c r="AX25" i="17"/>
  <c r="AH25" i="17"/>
  <c r="R25" i="17"/>
  <c r="AT24" i="17"/>
  <c r="AD24" i="17"/>
  <c r="N24" i="17"/>
  <c r="BF23" i="17"/>
  <c r="AP23" i="17"/>
  <c r="Z23" i="17"/>
  <c r="J23" i="17"/>
  <c r="BB22" i="17"/>
  <c r="V45" i="17"/>
  <c r="N43" i="17"/>
  <c r="F41" i="17"/>
  <c r="BF38" i="17"/>
  <c r="AX36" i="17"/>
  <c r="AP35" i="17"/>
  <c r="P35" i="17"/>
  <c r="AY34" i="17"/>
  <c r="Z34" i="17"/>
  <c r="BG33" i="17"/>
  <c r="AG33" i="17"/>
  <c r="H33" i="17"/>
  <c r="AQ32" i="17"/>
  <c r="R32" i="17"/>
  <c r="AY31" i="17"/>
  <c r="Y31" i="17"/>
  <c r="BH30" i="17"/>
  <c r="AI30" i="17"/>
  <c r="J30" i="17"/>
  <c r="AQ29" i="17"/>
  <c r="Q29" i="17"/>
  <c r="BA28" i="17"/>
  <c r="AH28" i="17"/>
  <c r="O28" i="17"/>
  <c r="BE27" i="17"/>
  <c r="AM27" i="17"/>
  <c r="W27" i="17"/>
  <c r="G27" i="17"/>
  <c r="AY26" i="17"/>
  <c r="AI26" i="17"/>
  <c r="S26" i="17"/>
  <c r="C26" i="17"/>
  <c r="AU25" i="17"/>
  <c r="AE25" i="17"/>
  <c r="O25" i="17"/>
  <c r="BG24" i="17"/>
  <c r="AQ24" i="17"/>
  <c r="AA24" i="17"/>
  <c r="K24" i="17"/>
  <c r="BC23" i="17"/>
  <c r="AM23" i="17"/>
  <c r="W23" i="17"/>
  <c r="D5" i="17"/>
  <c r="T5" i="17"/>
  <c r="AJ5" i="17"/>
  <c r="AZ5" i="17"/>
  <c r="H6" i="17"/>
  <c r="X6" i="17"/>
  <c r="AN6" i="17"/>
  <c r="BD6" i="17"/>
  <c r="L7" i="17"/>
  <c r="AB7" i="17"/>
  <c r="AR7" i="17"/>
  <c r="BH7" i="17"/>
  <c r="P8" i="17"/>
  <c r="AF8" i="17"/>
  <c r="AV8" i="17"/>
  <c r="D9" i="17"/>
  <c r="T9" i="17"/>
  <c r="AJ9" i="17"/>
  <c r="AZ9" i="17"/>
  <c r="H10" i="17"/>
  <c r="X10" i="17"/>
  <c r="AN10" i="17"/>
  <c r="BD10" i="17"/>
  <c r="L11" i="17"/>
  <c r="AB11" i="17"/>
  <c r="AR11" i="17"/>
  <c r="BH11" i="17"/>
  <c r="Q12" i="17"/>
  <c r="AH12" i="17"/>
  <c r="AY12" i="17"/>
  <c r="H13" i="17"/>
  <c r="Y13" i="17"/>
  <c r="AP13" i="17"/>
  <c r="BG13" i="17"/>
  <c r="P14" i="17"/>
  <c r="AH14" i="17"/>
  <c r="AY14" i="17"/>
  <c r="H15" i="17"/>
  <c r="Y15" i="17"/>
  <c r="AP15" i="17"/>
  <c r="BH15" i="17"/>
  <c r="R16" i="17"/>
  <c r="AK16" i="17"/>
  <c r="BC16" i="17"/>
  <c r="N17" i="17"/>
  <c r="AF17" i="17"/>
  <c r="AX17" i="17"/>
  <c r="H18" i="17"/>
  <c r="Z18" i="17"/>
  <c r="AS18" i="17"/>
  <c r="C19" i="17"/>
  <c r="V19" i="17"/>
  <c r="AN19" i="17"/>
  <c r="BF19" i="17"/>
  <c r="P20" i="17"/>
  <c r="AH20" i="17"/>
  <c r="BA20" i="17"/>
  <c r="K21" i="17"/>
  <c r="AD21" i="17"/>
  <c r="AV21" i="17"/>
  <c r="F22" i="17"/>
  <c r="Y22" i="17"/>
  <c r="BF22" i="17"/>
  <c r="AU23" i="17"/>
  <c r="AG25" i="17"/>
  <c r="AO27" i="17"/>
  <c r="AK30" i="17"/>
  <c r="C34" i="17"/>
  <c r="AD43" i="17"/>
  <c r="A4" i="17"/>
  <c r="R23" i="13" s="1"/>
  <c r="E5" i="17"/>
  <c r="U5" i="17"/>
  <c r="AK5" i="17"/>
  <c r="BA5" i="17"/>
  <c r="I6" i="17"/>
  <c r="Y6" i="17"/>
  <c r="AO6" i="17"/>
  <c r="BE6" i="17"/>
  <c r="M7" i="17"/>
  <c r="AC7" i="17"/>
  <c r="AS7" i="17"/>
  <c r="BI7" i="17"/>
  <c r="Q8" i="17"/>
  <c r="AG8" i="17"/>
  <c r="AW8" i="17"/>
  <c r="E9" i="17"/>
  <c r="U9" i="17"/>
  <c r="AK9" i="17"/>
  <c r="BA9" i="17"/>
  <c r="I10" i="17"/>
  <c r="Y10" i="17"/>
  <c r="AO10" i="17"/>
  <c r="BE10" i="17"/>
  <c r="M11" i="17"/>
  <c r="AC11" i="17"/>
  <c r="AS11" i="17"/>
  <c r="BI11" i="17"/>
  <c r="R12" i="17"/>
  <c r="AI12" i="17"/>
  <c r="AZ12" i="17"/>
  <c r="I13" i="17"/>
  <c r="Z13" i="17"/>
  <c r="AQ13" i="17"/>
  <c r="BH13" i="17"/>
  <c r="R14" i="17"/>
  <c r="AI14" i="17"/>
  <c r="AZ14" i="17"/>
  <c r="I15" i="17"/>
  <c r="Z15" i="17"/>
  <c r="AQ15" i="17"/>
  <c r="BI15" i="17"/>
  <c r="S16" i="17"/>
  <c r="AL16" i="17"/>
  <c r="BD16" i="17"/>
  <c r="O17" i="17"/>
  <c r="AG17" i="17"/>
  <c r="AY17" i="17"/>
  <c r="I18" i="17"/>
  <c r="AA18" i="17"/>
  <c r="AT18" i="17"/>
  <c r="D19" i="17"/>
  <c r="W19" i="17"/>
  <c r="AO19" i="17"/>
  <c r="BG19" i="17"/>
  <c r="Q20" i="17"/>
  <c r="AI20" i="17"/>
  <c r="BB20" i="17"/>
  <c r="L21" i="17"/>
  <c r="AE21" i="17"/>
  <c r="AW21" i="17"/>
  <c r="G22" i="17"/>
  <c r="Z22" i="17"/>
  <c r="BG22" i="17"/>
  <c r="BD23" i="17"/>
  <c r="AV25" i="17"/>
  <c r="BF27" i="17"/>
  <c r="AA34" i="17"/>
  <c r="AG45" i="17"/>
  <c r="F5" i="17"/>
  <c r="V5" i="17"/>
  <c r="AL5" i="17"/>
  <c r="BB5" i="17"/>
  <c r="J6" i="17"/>
  <c r="Z6" i="17"/>
  <c r="AP6" i="17"/>
  <c r="BF6" i="17"/>
  <c r="N7" i="17"/>
  <c r="AD7" i="17"/>
  <c r="AT7" i="17"/>
  <c r="R8" i="17"/>
  <c r="AH8" i="17"/>
  <c r="AX8" i="17"/>
  <c r="F9" i="17"/>
  <c r="V9" i="17"/>
  <c r="AL9" i="17"/>
  <c r="BB9" i="17"/>
  <c r="J10" i="17"/>
  <c r="Z10" i="17"/>
  <c r="AP10" i="17"/>
  <c r="BF10" i="17"/>
  <c r="N11" i="17"/>
  <c r="AD11" i="17"/>
  <c r="AT11" i="17"/>
  <c r="S12" i="17"/>
  <c r="AJ12" i="17"/>
  <c r="BA12" i="17"/>
  <c r="J13" i="17"/>
  <c r="AA13" i="17"/>
  <c r="AR13" i="17"/>
  <c r="S14" i="17"/>
  <c r="AJ14" i="17"/>
  <c r="BA14" i="17"/>
  <c r="J15" i="17"/>
  <c r="AA15" i="17"/>
  <c r="AR15" i="17"/>
  <c r="U16" i="17"/>
  <c r="AM16" i="17"/>
  <c r="BF16" i="17"/>
  <c r="P17" i="17"/>
  <c r="AH17" i="17"/>
  <c r="AZ17" i="17"/>
  <c r="J18" i="17"/>
  <c r="AC18" i="17"/>
  <c r="AU18" i="17"/>
  <c r="F19" i="17"/>
  <c r="X19" i="17"/>
  <c r="AP19" i="17"/>
  <c r="BH19" i="17"/>
  <c r="R20" i="17"/>
  <c r="AK20" i="17"/>
  <c r="BC20" i="17"/>
  <c r="N21" i="17"/>
  <c r="AF21" i="17"/>
  <c r="AX21" i="17"/>
  <c r="H22" i="17"/>
  <c r="AA22" i="17"/>
  <c r="G23" i="17"/>
  <c r="BE23" i="17"/>
  <c r="AW25" i="17"/>
  <c r="BG27" i="17"/>
  <c r="C31" i="17"/>
  <c r="AB34" i="17"/>
  <c r="AL45" i="17"/>
  <c r="G5" i="17"/>
  <c r="W5" i="17"/>
  <c r="AM5" i="17"/>
  <c r="BC5" i="17"/>
  <c r="K6" i="17"/>
  <c r="AA6" i="17"/>
  <c r="AQ6" i="17"/>
  <c r="BG6" i="17"/>
  <c r="O7" i="17"/>
  <c r="AE7" i="17"/>
  <c r="AU7" i="17"/>
  <c r="C8" i="17"/>
  <c r="S8" i="17"/>
  <c r="AI8" i="17"/>
  <c r="AY8" i="17"/>
  <c r="G9" i="17"/>
  <c r="W9" i="17"/>
  <c r="AM9" i="17"/>
  <c r="BC9" i="17"/>
  <c r="K10" i="17"/>
  <c r="AA10" i="17"/>
  <c r="AQ10" i="17"/>
  <c r="BG10" i="17"/>
  <c r="O11" i="17"/>
  <c r="AE11" i="17"/>
  <c r="AU11" i="17"/>
  <c r="C12" i="17"/>
  <c r="T12" i="17"/>
  <c r="AK12" i="17"/>
  <c r="BB12" i="17"/>
  <c r="K13" i="17"/>
  <c r="AB13" i="17"/>
  <c r="AT13" i="17"/>
  <c r="C14" i="17"/>
  <c r="T14" i="17"/>
  <c r="AK14" i="17"/>
  <c r="BB14" i="17"/>
  <c r="K15" i="17"/>
  <c r="AB15" i="17"/>
  <c r="AS15" i="17"/>
  <c r="C16" i="17"/>
  <c r="V16" i="17"/>
  <c r="AN16" i="17"/>
  <c r="BG16" i="17"/>
  <c r="Q17" i="17"/>
  <c r="AI17" i="17"/>
  <c r="BA17" i="17"/>
  <c r="K18" i="17"/>
  <c r="AD18" i="17"/>
  <c r="AV18" i="17"/>
  <c r="G19" i="17"/>
  <c r="Y19" i="17"/>
  <c r="AQ19" i="17"/>
  <c r="BI19" i="17"/>
  <c r="S20" i="17"/>
  <c r="AL20" i="17"/>
  <c r="BD20" i="17"/>
  <c r="O21" i="17"/>
  <c r="AG21" i="17"/>
  <c r="AY21" i="17"/>
  <c r="I22" i="17"/>
  <c r="AD22" i="17"/>
  <c r="H23" i="17"/>
  <c r="BG23" i="17"/>
  <c r="D26" i="17"/>
  <c r="P28" i="17"/>
  <c r="Z31" i="17"/>
  <c r="AZ34" i="17"/>
  <c r="D6" i="22" a="1"/>
  <c r="D6" i="22" s="1"/>
  <c r="H5" i="17"/>
  <c r="X5" i="17"/>
  <c r="AN5" i="17"/>
  <c r="BD5" i="17"/>
  <c r="L6" i="17"/>
  <c r="AB6" i="17"/>
  <c r="AR6" i="17"/>
  <c r="BH6" i="17"/>
  <c r="P7" i="17"/>
  <c r="AF7" i="17"/>
  <c r="AV7" i="17"/>
  <c r="D8" i="17"/>
  <c r="T8" i="17"/>
  <c r="AJ8" i="17"/>
  <c r="AZ8" i="17"/>
  <c r="H9" i="17"/>
  <c r="X9" i="17"/>
  <c r="AN9" i="17"/>
  <c r="BD9" i="17"/>
  <c r="L10" i="17"/>
  <c r="AB10" i="17"/>
  <c r="AR10" i="17"/>
  <c r="BH10" i="17"/>
  <c r="P11" i="17"/>
  <c r="AF11" i="17"/>
  <c r="AV11" i="17"/>
  <c r="D12" i="17"/>
  <c r="U12" i="17"/>
  <c r="AL12" i="17"/>
  <c r="BC12" i="17"/>
  <c r="L13" i="17"/>
  <c r="AD13" i="17"/>
  <c r="AU13" i="17"/>
  <c r="D14" i="17"/>
  <c r="U14" i="17"/>
  <c r="AL14" i="17"/>
  <c r="BC14" i="17"/>
  <c r="L15" i="17"/>
  <c r="AC15" i="17"/>
  <c r="AT15" i="17"/>
  <c r="E16" i="17"/>
  <c r="W16" i="17"/>
  <c r="AP16" i="17"/>
  <c r="BH16" i="17"/>
  <c r="R17" i="17"/>
  <c r="AJ17" i="17"/>
  <c r="BB17" i="17"/>
  <c r="M18" i="17"/>
  <c r="AE18" i="17"/>
  <c r="AX18" i="17"/>
  <c r="H19" i="17"/>
  <c r="Z19" i="17"/>
  <c r="AR19" i="17"/>
  <c r="U20" i="17"/>
  <c r="AM20" i="17"/>
  <c r="BF20" i="17"/>
  <c r="P21" i="17"/>
  <c r="AH21" i="17"/>
  <c r="AZ21" i="17"/>
  <c r="J22" i="17"/>
  <c r="AE22" i="17"/>
  <c r="I23" i="17"/>
  <c r="C24" i="17"/>
  <c r="E26" i="17"/>
  <c r="R28" i="17"/>
  <c r="AD31" i="17"/>
  <c r="BA34" i="17"/>
  <c r="I5" i="17"/>
  <c r="Y5" i="17"/>
  <c r="AO5" i="17"/>
  <c r="BE5" i="17"/>
  <c r="M6" i="17"/>
  <c r="AC6" i="17"/>
  <c r="AS6" i="17"/>
  <c r="BI6" i="17"/>
  <c r="Q7" i="17"/>
  <c r="AG7" i="17"/>
  <c r="AW7" i="17"/>
  <c r="E8" i="17"/>
  <c r="U8" i="17"/>
  <c r="AK8" i="17"/>
  <c r="BA8" i="17"/>
  <c r="I9" i="17"/>
  <c r="Y9" i="17"/>
  <c r="AO9" i="17"/>
  <c r="BE9" i="17"/>
  <c r="M10" i="17"/>
  <c r="AC10" i="17"/>
  <c r="AS10" i="17"/>
  <c r="BI10" i="17"/>
  <c r="Q11" i="17"/>
  <c r="AG11" i="17"/>
  <c r="AW11" i="17"/>
  <c r="E12" i="17"/>
  <c r="V12" i="17"/>
  <c r="AM12" i="17"/>
  <c r="BD12" i="17"/>
  <c r="N13" i="17"/>
  <c r="AE13" i="17"/>
  <c r="AV13" i="17"/>
  <c r="E14" i="17"/>
  <c r="V14" i="17"/>
  <c r="AM14" i="17"/>
  <c r="BD14" i="17"/>
  <c r="M15" i="17"/>
  <c r="AD15" i="17"/>
  <c r="AU15" i="17"/>
  <c r="F16" i="17"/>
  <c r="X16" i="17"/>
  <c r="AQ16" i="17"/>
  <c r="BI16" i="17"/>
  <c r="S17" i="17"/>
  <c r="AK17" i="17"/>
  <c r="BC17" i="17"/>
  <c r="N18" i="17"/>
  <c r="AF18" i="17"/>
  <c r="AY18" i="17"/>
  <c r="I19" i="17"/>
  <c r="AA19" i="17"/>
  <c r="AS19" i="17"/>
  <c r="C20" i="17"/>
  <c r="V20" i="17"/>
  <c r="AN20" i="17"/>
  <c r="BG20" i="17"/>
  <c r="Q21" i="17"/>
  <c r="AI21" i="17"/>
  <c r="BA21" i="17"/>
  <c r="K22" i="17"/>
  <c r="AI22" i="17"/>
  <c r="K23" i="17"/>
  <c r="L24" i="17"/>
  <c r="T26" i="17"/>
  <c r="AI28" i="17"/>
  <c r="AZ31" i="17"/>
  <c r="R35" i="17"/>
  <c r="J5" i="17"/>
  <c r="Z5" i="17"/>
  <c r="AP5" i="17"/>
  <c r="BF5" i="17"/>
  <c r="N6" i="17"/>
  <c r="AD6" i="17"/>
  <c r="AT6" i="17"/>
  <c r="R7" i="17"/>
  <c r="AH7" i="17"/>
  <c r="AX7" i="17"/>
  <c r="F8" i="17"/>
  <c r="V8" i="17"/>
  <c r="AL8" i="17"/>
  <c r="BB8" i="17"/>
  <c r="J9" i="17"/>
  <c r="Z9" i="17"/>
  <c r="AP9" i="17"/>
  <c r="BF9" i="17"/>
  <c r="N10" i="17"/>
  <c r="AD10" i="17"/>
  <c r="AT10" i="17"/>
  <c r="R11" i="17"/>
  <c r="AH11" i="17"/>
  <c r="AX11" i="17"/>
  <c r="F12" i="17"/>
  <c r="W12" i="17"/>
  <c r="AN12" i="17"/>
  <c r="BF12" i="17"/>
  <c r="O13" i="17"/>
  <c r="AF13" i="17"/>
  <c r="AW13" i="17"/>
  <c r="F14" i="17"/>
  <c r="W14" i="17"/>
  <c r="AN14" i="17"/>
  <c r="BE14" i="17"/>
  <c r="N15" i="17"/>
  <c r="AE15" i="17"/>
  <c r="AW15" i="17"/>
  <c r="G16" i="17"/>
  <c r="Z16" i="17"/>
  <c r="AR16" i="17"/>
  <c r="T17" i="17"/>
  <c r="AL17" i="17"/>
  <c r="BE17" i="17"/>
  <c r="O18" i="17"/>
  <c r="AH18" i="17"/>
  <c r="AZ18" i="17"/>
  <c r="J19" i="17"/>
  <c r="AB19" i="17"/>
  <c r="AT19" i="17"/>
  <c r="E20" i="17"/>
  <c r="W20" i="17"/>
  <c r="AP20" i="17"/>
  <c r="BH20" i="17"/>
  <c r="R21" i="17"/>
  <c r="AJ21" i="17"/>
  <c r="BB21" i="17"/>
  <c r="M22" i="17"/>
  <c r="AJ22" i="17"/>
  <c r="N23" i="17"/>
  <c r="M24" i="17"/>
  <c r="U26" i="17"/>
  <c r="AJ28" i="17"/>
  <c r="BC31" i="17"/>
  <c r="S35" i="17"/>
  <c r="K5" i="17"/>
  <c r="AA5" i="17"/>
  <c r="AQ5" i="17"/>
  <c r="BG5" i="17"/>
  <c r="O6" i="17"/>
  <c r="AE6" i="17"/>
  <c r="AU6" i="17"/>
  <c r="C7" i="17"/>
  <c r="S7" i="17"/>
  <c r="AI7" i="17"/>
  <c r="AY7" i="17"/>
  <c r="G8" i="17"/>
  <c r="W8" i="17"/>
  <c r="AM8" i="17"/>
  <c r="BC8" i="17"/>
  <c r="K9" i="17"/>
  <c r="AA9" i="17"/>
  <c r="AQ9" i="17"/>
  <c r="BG9" i="17"/>
  <c r="O10" i="17"/>
  <c r="AE10" i="17"/>
  <c r="AU10" i="17"/>
  <c r="C11" i="17"/>
  <c r="S11" i="17"/>
  <c r="AI11" i="17"/>
  <c r="AY11" i="17"/>
  <c r="G12" i="17"/>
  <c r="X12" i="17"/>
  <c r="AP12" i="17"/>
  <c r="BG12" i="17"/>
  <c r="P13" i="17"/>
  <c r="AG13" i="17"/>
  <c r="AX13" i="17"/>
  <c r="G14" i="17"/>
  <c r="X14" i="17"/>
  <c r="AO14" i="17"/>
  <c r="BF14" i="17"/>
  <c r="O15" i="17"/>
  <c r="AF15" i="17"/>
  <c r="AX15" i="17"/>
  <c r="H16" i="17"/>
  <c r="AA16" i="17"/>
  <c r="AS16" i="17"/>
  <c r="C17" i="17"/>
  <c r="U17" i="17"/>
  <c r="AM17" i="17"/>
  <c r="BF17" i="17"/>
  <c r="P18" i="17"/>
  <c r="AI18" i="17"/>
  <c r="BA18" i="17"/>
  <c r="K19" i="17"/>
  <c r="AC19" i="17"/>
  <c r="AU19" i="17"/>
  <c r="F20" i="17"/>
  <c r="X20" i="17"/>
  <c r="AQ20" i="17"/>
  <c r="BI20" i="17"/>
  <c r="S21" i="17"/>
  <c r="AK21" i="17"/>
  <c r="BC21" i="17"/>
  <c r="N22" i="17"/>
  <c r="AK22" i="17"/>
  <c r="O23" i="17"/>
  <c r="AB24" i="17"/>
  <c r="AJ26" i="17"/>
  <c r="BB28" i="17"/>
  <c r="S32" i="17"/>
  <c r="AT35" i="17"/>
  <c r="G22" i="15" l="1"/>
  <c r="G23" i="15"/>
  <c r="D105" i="22"/>
  <c r="P109" i="22"/>
  <c r="E102" i="22"/>
  <c r="E99" i="22"/>
  <c r="E96" i="22"/>
  <c r="E103" i="22"/>
  <c r="E100" i="22"/>
  <c r="E97" i="22"/>
  <c r="E104" i="22"/>
  <c r="E95" i="22"/>
  <c r="E101" i="22"/>
  <c r="E98" i="22"/>
  <c r="D92" i="22"/>
  <c r="E9" i="22" a="1"/>
  <c r="E9" i="22" s="1"/>
  <c r="E89" i="22"/>
  <c r="E86" i="22"/>
  <c r="E83" i="22"/>
  <c r="E90" i="22"/>
  <c r="E87" i="22"/>
  <c r="E84" i="22"/>
  <c r="E81" i="22"/>
  <c r="E91" i="22"/>
  <c r="E88" i="22"/>
  <c r="E85" i="22"/>
  <c r="E82" i="22"/>
  <c r="E7" i="22" a="1"/>
  <c r="E7" i="22" s="1"/>
  <c r="E14" i="22" a="1"/>
  <c r="E14" i="22" s="1"/>
  <c r="E6" i="22" a="1"/>
  <c r="E6" i="22" s="1"/>
  <c r="E111" i="22"/>
  <c r="E8" i="22" a="1"/>
  <c r="E8" i="22" s="1"/>
  <c r="E73" i="22"/>
  <c r="E70" i="22"/>
  <c r="E74" i="22"/>
  <c r="E69" i="22"/>
  <c r="E71" i="22"/>
  <c r="E76" i="22"/>
  <c r="E72" i="22"/>
  <c r="D77" i="22"/>
  <c r="E53" i="22"/>
  <c r="E54" i="22" s="1"/>
  <c r="E62" i="22"/>
  <c r="E59" i="22"/>
  <c r="E58" i="22"/>
  <c r="E63" i="22"/>
  <c r="E60" i="22"/>
  <c r="E61" i="22"/>
  <c r="E64" i="22"/>
  <c r="D65" i="22"/>
  <c r="D49" i="22"/>
  <c r="E46" i="22"/>
  <c r="E45" i="22"/>
  <c r="E43" i="22"/>
  <c r="E47" i="22"/>
  <c r="E44" i="22"/>
  <c r="E42" i="22"/>
  <c r="E48" i="22"/>
  <c r="F3" i="22"/>
  <c r="E35" i="22"/>
  <c r="E24" i="22"/>
  <c r="E15" i="22"/>
  <c r="E18" i="22"/>
  <c r="E31" i="22"/>
  <c r="E36" i="22"/>
  <c r="E30" i="22"/>
  <c r="E29" i="22"/>
  <c r="E28" i="22"/>
  <c r="E25" i="22"/>
  <c r="E27" i="22"/>
  <c r="E17" i="22"/>
  <c r="E26" i="22"/>
  <c r="E37" i="22"/>
  <c r="E20" i="22"/>
  <c r="E16" i="22"/>
  <c r="E19" i="22"/>
  <c r="B70" i="17"/>
  <c r="B80" i="17"/>
  <c r="B81" i="17"/>
  <c r="B82" i="17"/>
  <c r="B77" i="17"/>
  <c r="B79" i="17"/>
  <c r="B85" i="17"/>
  <c r="B83" i="17"/>
  <c r="B78" i="17"/>
  <c r="B72" i="17"/>
  <c r="B75" i="17"/>
  <c r="B67" i="17"/>
  <c r="B74" i="17"/>
  <c r="B69" i="17"/>
  <c r="B73" i="17"/>
  <c r="B71" i="17"/>
  <c r="B68" i="17"/>
  <c r="B76" i="17"/>
  <c r="B84" i="17"/>
  <c r="B66" i="17"/>
  <c r="I1029" i="13"/>
  <c r="I1030" i="13"/>
  <c r="I1031" i="13"/>
  <c r="I1032" i="13"/>
  <c r="I1033" i="13"/>
  <c r="I1034" i="13"/>
  <c r="AB24" i="13"/>
  <c r="V24" i="13"/>
  <c r="AH7" i="13"/>
  <c r="E45" i="15"/>
  <c r="X24" i="13"/>
  <c r="W24" i="13"/>
  <c r="V23" i="13"/>
  <c r="Z23" i="13"/>
  <c r="AE23" i="13"/>
  <c r="AE24" i="13"/>
  <c r="AG24" i="13"/>
  <c r="AF24" i="13"/>
  <c r="AF23" i="13"/>
  <c r="AA23" i="13"/>
  <c r="AD23" i="13"/>
  <c r="AD24" i="13"/>
  <c r="Y24" i="13"/>
  <c r="AB23" i="13"/>
  <c r="AC24" i="13"/>
  <c r="X23" i="13"/>
  <c r="Z24" i="13"/>
  <c r="AC23" i="13"/>
  <c r="W23" i="13"/>
  <c r="Y23" i="13"/>
  <c r="AA24" i="13"/>
  <c r="AG23" i="13"/>
  <c r="I904" i="13"/>
  <c r="I918" i="13"/>
  <c r="I934" i="13"/>
  <c r="I950" i="13"/>
  <c r="I966" i="13"/>
  <c r="I982" i="13"/>
  <c r="I998" i="13"/>
  <c r="I1014" i="13"/>
  <c r="I919" i="13"/>
  <c r="I935" i="13"/>
  <c r="I951" i="13"/>
  <c r="I967" i="13"/>
  <c r="I983" i="13"/>
  <c r="I999" i="13"/>
  <c r="I1015" i="13"/>
  <c r="I905" i="13"/>
  <c r="I920" i="13"/>
  <c r="I936" i="13"/>
  <c r="I952" i="13"/>
  <c r="I968" i="13"/>
  <c r="I984" i="13"/>
  <c r="I1000" i="13"/>
  <c r="I1016" i="13"/>
  <c r="I921" i="13"/>
  <c r="I937" i="13"/>
  <c r="I953" i="13"/>
  <c r="I969" i="13"/>
  <c r="I985" i="13"/>
  <c r="I1001" i="13"/>
  <c r="I1017" i="13"/>
  <c r="I906" i="13"/>
  <c r="I922" i="13"/>
  <c r="I938" i="13"/>
  <c r="I954" i="13"/>
  <c r="I970" i="13"/>
  <c r="I986" i="13"/>
  <c r="I1002" i="13"/>
  <c r="I1018" i="13"/>
  <c r="I907" i="13"/>
  <c r="I923" i="13"/>
  <c r="I939" i="13"/>
  <c r="I955" i="13"/>
  <c r="I971" i="13"/>
  <c r="I987" i="13"/>
  <c r="I1003" i="13"/>
  <c r="I1019" i="13"/>
  <c r="I908" i="13"/>
  <c r="I924" i="13"/>
  <c r="I940" i="13"/>
  <c r="I956" i="13"/>
  <c r="I972" i="13"/>
  <c r="I988" i="13"/>
  <c r="I1004" i="13"/>
  <c r="I1020" i="13"/>
  <c r="I909" i="13"/>
  <c r="I925" i="13"/>
  <c r="I941" i="13"/>
  <c r="I957" i="13"/>
  <c r="I973" i="13"/>
  <c r="I989" i="13"/>
  <c r="I1005" i="13"/>
  <c r="I1021" i="13"/>
  <c r="I910" i="13"/>
  <c r="I926" i="13"/>
  <c r="I942" i="13"/>
  <c r="I958" i="13"/>
  <c r="I974" i="13"/>
  <c r="I990" i="13"/>
  <c r="I1006" i="13"/>
  <c r="I1022" i="13"/>
  <c r="I911" i="13"/>
  <c r="I927" i="13"/>
  <c r="I943" i="13"/>
  <c r="I959" i="13"/>
  <c r="I975" i="13"/>
  <c r="I991" i="13"/>
  <c r="I1007" i="13"/>
  <c r="I1023" i="13"/>
  <c r="I912" i="13"/>
  <c r="I928" i="13"/>
  <c r="I944" i="13"/>
  <c r="I960" i="13"/>
  <c r="I976" i="13"/>
  <c r="I992" i="13"/>
  <c r="I1008" i="13"/>
  <c r="I1024" i="13"/>
  <c r="I913" i="13"/>
  <c r="I929" i="13"/>
  <c r="I945" i="13"/>
  <c r="I961" i="13"/>
  <c r="I977" i="13"/>
  <c r="I993" i="13"/>
  <c r="I1009" i="13"/>
  <c r="I1025" i="13"/>
  <c r="I914" i="13"/>
  <c r="I930" i="13"/>
  <c r="I946" i="13"/>
  <c r="I962" i="13"/>
  <c r="I978" i="13"/>
  <c r="I994" i="13"/>
  <c r="I1010" i="13"/>
  <c r="I1026" i="13"/>
  <c r="I915" i="13"/>
  <c r="I931" i="13"/>
  <c r="I947" i="13"/>
  <c r="I963" i="13"/>
  <c r="I979" i="13"/>
  <c r="I995" i="13"/>
  <c r="I1011" i="13"/>
  <c r="I1027" i="13"/>
  <c r="I916" i="13"/>
  <c r="I932" i="13"/>
  <c r="I948" i="13"/>
  <c r="I964" i="13"/>
  <c r="I980" i="13"/>
  <c r="I996" i="13"/>
  <c r="I1012" i="13"/>
  <c r="I1028" i="13"/>
  <c r="I917" i="13"/>
  <c r="I933" i="13"/>
  <c r="I949" i="13"/>
  <c r="I965" i="13"/>
  <c r="I981" i="13"/>
  <c r="I997" i="13"/>
  <c r="I1013" i="13"/>
  <c r="G40" i="15"/>
  <c r="AH19" i="13"/>
  <c r="AH16" i="13"/>
  <c r="AH8" i="13"/>
  <c r="AH12" i="13"/>
  <c r="AH18" i="13"/>
  <c r="AH11" i="13"/>
  <c r="AH20" i="13"/>
  <c r="AH17" i="13"/>
  <c r="AH14" i="13"/>
  <c r="AH21" i="13"/>
  <c r="AH9" i="13"/>
  <c r="AH15" i="13"/>
  <c r="AH13" i="13"/>
  <c r="AH10" i="13"/>
  <c r="B65" i="17"/>
  <c r="B63" i="17"/>
  <c r="B62" i="17"/>
  <c r="B64" i="17"/>
  <c r="G39" i="15"/>
  <c r="G38" i="15"/>
  <c r="I690" i="13"/>
  <c r="I778" i="13"/>
  <c r="I792" i="13"/>
  <c r="I808" i="13"/>
  <c r="I824" i="13"/>
  <c r="I840" i="13"/>
  <c r="I856" i="13"/>
  <c r="I872" i="13"/>
  <c r="I888" i="13"/>
  <c r="I809" i="13"/>
  <c r="I841" i="13"/>
  <c r="I873" i="13"/>
  <c r="I861" i="13"/>
  <c r="I793" i="13"/>
  <c r="I779" i="13"/>
  <c r="I794" i="13"/>
  <c r="I810" i="13"/>
  <c r="I826" i="13"/>
  <c r="I842" i="13"/>
  <c r="I858" i="13"/>
  <c r="I874" i="13"/>
  <c r="I890" i="13"/>
  <c r="I812" i="13"/>
  <c r="I860" i="13"/>
  <c r="I892" i="13"/>
  <c r="I877" i="13"/>
  <c r="I795" i="13"/>
  <c r="I811" i="13"/>
  <c r="I827" i="13"/>
  <c r="I843" i="13"/>
  <c r="I859" i="13"/>
  <c r="I875" i="13"/>
  <c r="I891" i="13"/>
  <c r="I796" i="13"/>
  <c r="I828" i="13"/>
  <c r="I844" i="13"/>
  <c r="I876" i="13"/>
  <c r="I813" i="13"/>
  <c r="I894" i="13"/>
  <c r="I780" i="13"/>
  <c r="I781" i="13"/>
  <c r="I797" i="13"/>
  <c r="I829" i="13"/>
  <c r="I893" i="13"/>
  <c r="I782" i="13"/>
  <c r="I798" i="13"/>
  <c r="I814" i="13"/>
  <c r="I830" i="13"/>
  <c r="I846" i="13"/>
  <c r="I862" i="13"/>
  <c r="I783" i="13"/>
  <c r="I799" i="13"/>
  <c r="I815" i="13"/>
  <c r="I831" i="13"/>
  <c r="I847" i="13"/>
  <c r="I863" i="13"/>
  <c r="I879" i="13"/>
  <c r="I895" i="13"/>
  <c r="I803" i="13"/>
  <c r="I867" i="13"/>
  <c r="I820" i="13"/>
  <c r="I869" i="13"/>
  <c r="I784" i="13"/>
  <c r="I800" i="13"/>
  <c r="I816" i="13"/>
  <c r="I832" i="13"/>
  <c r="I848" i="13"/>
  <c r="I864" i="13"/>
  <c r="I880" i="13"/>
  <c r="I896" i="13"/>
  <c r="I835" i="13"/>
  <c r="I852" i="13"/>
  <c r="I785" i="13"/>
  <c r="I801" i="13"/>
  <c r="I817" i="13"/>
  <c r="I833" i="13"/>
  <c r="I849" i="13"/>
  <c r="I865" i="13"/>
  <c r="I881" i="13"/>
  <c r="I897" i="13"/>
  <c r="I819" i="13"/>
  <c r="I883" i="13"/>
  <c r="I836" i="13"/>
  <c r="I900" i="13"/>
  <c r="I885" i="13"/>
  <c r="I786" i="13"/>
  <c r="I802" i="13"/>
  <c r="I818" i="13"/>
  <c r="I834" i="13"/>
  <c r="I850" i="13"/>
  <c r="I866" i="13"/>
  <c r="I882" i="13"/>
  <c r="I898" i="13"/>
  <c r="I851" i="13"/>
  <c r="I899" i="13"/>
  <c r="I868" i="13"/>
  <c r="I787" i="13"/>
  <c r="I788" i="13"/>
  <c r="I804" i="13"/>
  <c r="I884" i="13"/>
  <c r="I789" i="13"/>
  <c r="I805" i="13"/>
  <c r="I821" i="13"/>
  <c r="I837" i="13"/>
  <c r="I853" i="13"/>
  <c r="I901" i="13"/>
  <c r="I790" i="13"/>
  <c r="I806" i="13"/>
  <c r="I822" i="13"/>
  <c r="I838" i="13"/>
  <c r="I854" i="13"/>
  <c r="I870" i="13"/>
  <c r="I886" i="13"/>
  <c r="I902" i="13"/>
  <c r="I791" i="13"/>
  <c r="I807" i="13"/>
  <c r="I823" i="13"/>
  <c r="I839" i="13"/>
  <c r="I855" i="13"/>
  <c r="I871" i="13"/>
  <c r="I887" i="13"/>
  <c r="I903" i="13"/>
  <c r="I825" i="13"/>
  <c r="I857" i="13"/>
  <c r="I889" i="13"/>
  <c r="I845" i="13"/>
  <c r="I878" i="13"/>
  <c r="B57" i="17"/>
  <c r="B55" i="17"/>
  <c r="B56" i="17"/>
  <c r="B61" i="17"/>
  <c r="B54" i="17"/>
  <c r="B60" i="17"/>
  <c r="B59" i="17"/>
  <c r="B58" i="17"/>
  <c r="S2" i="15"/>
  <c r="S42" i="15" s="1"/>
  <c r="R2" i="15"/>
  <c r="R42" i="15" s="1"/>
  <c r="Q2" i="15"/>
  <c r="Q42" i="15" s="1"/>
  <c r="G37" i="15"/>
  <c r="J691" i="13"/>
  <c r="J692" i="13" s="1"/>
  <c r="J693" i="13" s="1"/>
  <c r="J694" i="13" s="1"/>
  <c r="J695" i="13" s="1"/>
  <c r="J696" i="13" s="1"/>
  <c r="J697" i="13" s="1"/>
  <c r="J698" i="13" s="1"/>
  <c r="J699" i="13" s="1"/>
  <c r="J700" i="13" s="1"/>
  <c r="J701" i="13" s="1"/>
  <c r="J702" i="13" s="1"/>
  <c r="J703" i="13" s="1"/>
  <c r="J704" i="13" s="1"/>
  <c r="J705" i="13" s="1"/>
  <c r="J706" i="13" s="1"/>
  <c r="J707" i="13" s="1"/>
  <c r="J708" i="13" s="1"/>
  <c r="J709" i="13" s="1"/>
  <c r="J710" i="13" s="1"/>
  <c r="J711" i="13" s="1"/>
  <c r="J712" i="13" s="1"/>
  <c r="J713" i="13" s="1"/>
  <c r="J714" i="13" s="1"/>
  <c r="J715" i="13" s="1"/>
  <c r="J716" i="13" s="1"/>
  <c r="J717" i="13" s="1"/>
  <c r="J718" i="13" s="1"/>
  <c r="J719" i="13" s="1"/>
  <c r="J720" i="13" s="1"/>
  <c r="J721" i="13" s="1"/>
  <c r="J722" i="13" s="1"/>
  <c r="J723" i="13" s="1"/>
  <c r="J724" i="13" s="1"/>
  <c r="J725" i="13" s="1"/>
  <c r="J726" i="13" s="1"/>
  <c r="J727" i="13" s="1"/>
  <c r="J728" i="13" s="1"/>
  <c r="J729" i="13" s="1"/>
  <c r="J730" i="13" s="1"/>
  <c r="J731" i="13" s="1"/>
  <c r="J732" i="13" s="1"/>
  <c r="J733" i="13" s="1"/>
  <c r="J734" i="13" s="1"/>
  <c r="J735" i="13" s="1"/>
  <c r="J736" i="13" s="1"/>
  <c r="J737" i="13" s="1"/>
  <c r="J738" i="13" s="1"/>
  <c r="J739" i="13" s="1"/>
  <c r="J740" i="13" s="1"/>
  <c r="J741" i="13" s="1"/>
  <c r="J742" i="13" s="1"/>
  <c r="J743" i="13" s="1"/>
  <c r="J744" i="13" s="1"/>
  <c r="J745" i="13" s="1"/>
  <c r="J746" i="13" s="1"/>
  <c r="J747" i="13" s="1"/>
  <c r="J748" i="13" s="1"/>
  <c r="J749" i="13" s="1"/>
  <c r="J750" i="13" s="1"/>
  <c r="J751" i="13" s="1"/>
  <c r="J752" i="13" s="1"/>
  <c r="J753" i="13" s="1"/>
  <c r="J754" i="13" s="1"/>
  <c r="J755" i="13" s="1"/>
  <c r="J756" i="13" s="1"/>
  <c r="J757" i="13" s="1"/>
  <c r="J758" i="13" s="1"/>
  <c r="J759" i="13" s="1"/>
  <c r="J760" i="13" s="1"/>
  <c r="J761" i="13" s="1"/>
  <c r="J762" i="13" s="1"/>
  <c r="J763" i="13" s="1"/>
  <c r="J764" i="13" s="1"/>
  <c r="J765" i="13" s="1"/>
  <c r="J766" i="13" s="1"/>
  <c r="J767" i="13" s="1"/>
  <c r="J768" i="13" s="1"/>
  <c r="J769" i="13" s="1"/>
  <c r="J770" i="13" s="1"/>
  <c r="J771" i="13" s="1"/>
  <c r="J772" i="13" s="1"/>
  <c r="J773" i="13" s="1"/>
  <c r="J774" i="13" s="1"/>
  <c r="J775" i="13" s="1"/>
  <c r="J776" i="13" s="1"/>
  <c r="J777" i="13" s="1"/>
  <c r="J778" i="13" s="1"/>
  <c r="J779" i="13" s="1"/>
  <c r="J780" i="13" s="1"/>
  <c r="J781" i="13" s="1"/>
  <c r="J782" i="13" s="1"/>
  <c r="J783" i="13" s="1"/>
  <c r="J784" i="13" s="1"/>
  <c r="J785" i="13" s="1"/>
  <c r="J786" i="13" s="1"/>
  <c r="J787" i="13" s="1"/>
  <c r="J788" i="13" s="1"/>
  <c r="J789" i="13" s="1"/>
  <c r="J790" i="13" s="1"/>
  <c r="J791" i="13" s="1"/>
  <c r="J792" i="13" s="1"/>
  <c r="J793" i="13" s="1"/>
  <c r="J794" i="13" s="1"/>
  <c r="J795" i="13" s="1"/>
  <c r="J796" i="13" s="1"/>
  <c r="J797" i="13" s="1"/>
  <c r="J798" i="13" s="1"/>
  <c r="J799" i="13" s="1"/>
  <c r="J800" i="13" s="1"/>
  <c r="J801" i="13" s="1"/>
  <c r="J802" i="13" s="1"/>
  <c r="J803" i="13" s="1"/>
  <c r="J804" i="13" s="1"/>
  <c r="J805" i="13" s="1"/>
  <c r="J806" i="13" s="1"/>
  <c r="J807" i="13" s="1"/>
  <c r="J808" i="13" s="1"/>
  <c r="J809" i="13" s="1"/>
  <c r="J810" i="13" s="1"/>
  <c r="J811" i="13" s="1"/>
  <c r="J812" i="13" s="1"/>
  <c r="J813" i="13" s="1"/>
  <c r="J814" i="13" s="1"/>
  <c r="J815" i="13" s="1"/>
  <c r="J816" i="13" s="1"/>
  <c r="J817" i="13" s="1"/>
  <c r="J818" i="13" s="1"/>
  <c r="J819" i="13" s="1"/>
  <c r="J820" i="13" s="1"/>
  <c r="J821" i="13" s="1"/>
  <c r="J822" i="13" s="1"/>
  <c r="J823" i="13" s="1"/>
  <c r="J824" i="13" s="1"/>
  <c r="J825" i="13" s="1"/>
  <c r="J826" i="13" s="1"/>
  <c r="J827" i="13" s="1"/>
  <c r="J828" i="13" s="1"/>
  <c r="J829" i="13" s="1"/>
  <c r="J830" i="13" s="1"/>
  <c r="J831" i="13" s="1"/>
  <c r="J832" i="13" s="1"/>
  <c r="J833" i="13" s="1"/>
  <c r="J834" i="13" s="1"/>
  <c r="J835" i="13" s="1"/>
  <c r="J836" i="13" s="1"/>
  <c r="J837" i="13" s="1"/>
  <c r="J838" i="13" s="1"/>
  <c r="J839" i="13" s="1"/>
  <c r="J840" i="13" s="1"/>
  <c r="J841" i="13" s="1"/>
  <c r="J842" i="13" s="1"/>
  <c r="J843" i="13" s="1"/>
  <c r="J844" i="13" s="1"/>
  <c r="J845" i="13" s="1"/>
  <c r="J846" i="13" s="1"/>
  <c r="J847" i="13" s="1"/>
  <c r="J848" i="13" s="1"/>
  <c r="J849" i="13" s="1"/>
  <c r="J850" i="13" s="1"/>
  <c r="J851" i="13" s="1"/>
  <c r="J852" i="13" s="1"/>
  <c r="J853" i="13" s="1"/>
  <c r="J854" i="13" s="1"/>
  <c r="J855" i="13" s="1"/>
  <c r="J856" i="13" s="1"/>
  <c r="J857" i="13" s="1"/>
  <c r="J858" i="13" s="1"/>
  <c r="J859" i="13" s="1"/>
  <c r="J860" i="13" s="1"/>
  <c r="J861" i="13" s="1"/>
  <c r="J862" i="13" s="1"/>
  <c r="J863" i="13" s="1"/>
  <c r="J864" i="13" s="1"/>
  <c r="J865" i="13" s="1"/>
  <c r="J866" i="13" s="1"/>
  <c r="J867" i="13" s="1"/>
  <c r="J868" i="13" s="1"/>
  <c r="J869" i="13" s="1"/>
  <c r="J870" i="13" s="1"/>
  <c r="J871" i="13" s="1"/>
  <c r="J872" i="13" s="1"/>
  <c r="J873" i="13" s="1"/>
  <c r="J874" i="13" s="1"/>
  <c r="J875" i="13" s="1"/>
  <c r="J876" i="13" s="1"/>
  <c r="J877" i="13" s="1"/>
  <c r="J878" i="13" s="1"/>
  <c r="J879" i="13" s="1"/>
  <c r="J880" i="13" s="1"/>
  <c r="J881" i="13" s="1"/>
  <c r="J882" i="13" s="1"/>
  <c r="J883" i="13" s="1"/>
  <c r="J884" i="13" s="1"/>
  <c r="J885" i="13" s="1"/>
  <c r="J886" i="13" s="1"/>
  <c r="J887" i="13" s="1"/>
  <c r="J888" i="13" s="1"/>
  <c r="J889" i="13" s="1"/>
  <c r="J890" i="13" s="1"/>
  <c r="J891" i="13" s="1"/>
  <c r="J892" i="13" s="1"/>
  <c r="J893" i="13" s="1"/>
  <c r="J894" i="13" s="1"/>
  <c r="J895" i="13" s="1"/>
  <c r="J896" i="13" s="1"/>
  <c r="J897" i="13" s="1"/>
  <c r="J898" i="13" s="1"/>
  <c r="J899" i="13" s="1"/>
  <c r="J900" i="13" s="1"/>
  <c r="J901" i="13" s="1"/>
  <c r="J902" i="13" s="1"/>
  <c r="J903" i="13" s="1"/>
  <c r="J904" i="13" s="1"/>
  <c r="J905" i="13" s="1"/>
  <c r="J906" i="13" s="1"/>
  <c r="J907" i="13" s="1"/>
  <c r="J908" i="13" s="1"/>
  <c r="J909" i="13" s="1"/>
  <c r="J910" i="13" s="1"/>
  <c r="J911" i="13" s="1"/>
  <c r="J912" i="13" s="1"/>
  <c r="J913" i="13" s="1"/>
  <c r="J914" i="13" s="1"/>
  <c r="J915" i="13" s="1"/>
  <c r="J916" i="13" s="1"/>
  <c r="J917" i="13" s="1"/>
  <c r="J918" i="13" s="1"/>
  <c r="J919" i="13" s="1"/>
  <c r="J920" i="13" s="1"/>
  <c r="J921" i="13" s="1"/>
  <c r="J922" i="13" s="1"/>
  <c r="J923" i="13" s="1"/>
  <c r="J924" i="13" s="1"/>
  <c r="J925" i="13" s="1"/>
  <c r="J926" i="13" s="1"/>
  <c r="J927" i="13" s="1"/>
  <c r="J928" i="13" s="1"/>
  <c r="J929" i="13" s="1"/>
  <c r="J930" i="13" s="1"/>
  <c r="J931" i="13" s="1"/>
  <c r="J932" i="13" s="1"/>
  <c r="J933" i="13" s="1"/>
  <c r="J934" i="13" s="1"/>
  <c r="J935" i="13" s="1"/>
  <c r="J936" i="13" s="1"/>
  <c r="J937" i="13" s="1"/>
  <c r="J938" i="13" s="1"/>
  <c r="J939" i="13" s="1"/>
  <c r="J940" i="13" s="1"/>
  <c r="J941" i="13" s="1"/>
  <c r="J942" i="13" s="1"/>
  <c r="J943" i="13" s="1"/>
  <c r="J944" i="13" s="1"/>
  <c r="J945" i="13" s="1"/>
  <c r="J946" i="13" s="1"/>
  <c r="J947" i="13" s="1"/>
  <c r="J948" i="13" s="1"/>
  <c r="J949" i="13" s="1"/>
  <c r="J950" i="13" s="1"/>
  <c r="J951" i="13" s="1"/>
  <c r="J952" i="13" s="1"/>
  <c r="J953" i="13" s="1"/>
  <c r="J954" i="13" s="1"/>
  <c r="J955" i="13" s="1"/>
  <c r="J956" i="13" s="1"/>
  <c r="J957" i="13" s="1"/>
  <c r="J958" i="13" s="1"/>
  <c r="J959" i="13" s="1"/>
  <c r="J960" i="13" s="1"/>
  <c r="J961" i="13" s="1"/>
  <c r="J962" i="13" s="1"/>
  <c r="J963" i="13" s="1"/>
  <c r="J964" i="13" s="1"/>
  <c r="J965" i="13" s="1"/>
  <c r="J966" i="13" s="1"/>
  <c r="J967" i="13" s="1"/>
  <c r="J968" i="13" s="1"/>
  <c r="J969" i="13" s="1"/>
  <c r="J970" i="13" s="1"/>
  <c r="J971" i="13" s="1"/>
  <c r="J972" i="13" s="1"/>
  <c r="J973" i="13" s="1"/>
  <c r="J974" i="13" s="1"/>
  <c r="J975" i="13" s="1"/>
  <c r="J976" i="13" s="1"/>
  <c r="J977" i="13" s="1"/>
  <c r="J978" i="13" s="1"/>
  <c r="J979" i="13" s="1"/>
  <c r="J980" i="13" s="1"/>
  <c r="J981" i="13" s="1"/>
  <c r="J982" i="13" s="1"/>
  <c r="J983" i="13" s="1"/>
  <c r="J984" i="13" s="1"/>
  <c r="J985" i="13" s="1"/>
  <c r="J986" i="13" s="1"/>
  <c r="J987" i="13" s="1"/>
  <c r="J988" i="13" s="1"/>
  <c r="J989" i="13" s="1"/>
  <c r="J990" i="13" s="1"/>
  <c r="J991" i="13" s="1"/>
  <c r="J992" i="13" s="1"/>
  <c r="J993" i="13" s="1"/>
  <c r="J994" i="13" s="1"/>
  <c r="J995" i="13" s="1"/>
  <c r="J996" i="13" s="1"/>
  <c r="J997" i="13" s="1"/>
  <c r="J998" i="13" s="1"/>
  <c r="J999" i="13" s="1"/>
  <c r="J1000" i="13" s="1"/>
  <c r="J1001" i="13" s="1"/>
  <c r="J1002" i="13" s="1"/>
  <c r="J1003" i="13" s="1"/>
  <c r="J1004" i="13" s="1"/>
  <c r="J1005" i="13" s="1"/>
  <c r="J1006" i="13" s="1"/>
  <c r="J1007" i="13" s="1"/>
  <c r="J1008" i="13" s="1"/>
  <c r="J1009" i="13" s="1"/>
  <c r="J1010" i="13" s="1"/>
  <c r="J1011" i="13" s="1"/>
  <c r="J1012" i="13" s="1"/>
  <c r="J1013" i="13" s="1"/>
  <c r="J1014" i="13" s="1"/>
  <c r="J1015" i="13" s="1"/>
  <c r="J1016" i="13" s="1"/>
  <c r="J1017" i="13" s="1"/>
  <c r="J1018" i="13" s="1"/>
  <c r="J1019" i="13" s="1"/>
  <c r="J1020" i="13" s="1"/>
  <c r="J1021" i="13" s="1"/>
  <c r="J1022" i="13" s="1"/>
  <c r="J1023" i="13" s="1"/>
  <c r="J1024" i="13" s="1"/>
  <c r="J1025" i="13" s="1"/>
  <c r="J1026" i="13" s="1"/>
  <c r="J1027" i="13" s="1"/>
  <c r="J1028" i="13" s="1"/>
  <c r="J1029" i="13" s="1"/>
  <c r="J1030" i="13" s="1"/>
  <c r="J1031" i="13" s="1"/>
  <c r="J1032" i="13" s="1"/>
  <c r="J1033" i="13" s="1"/>
  <c r="J1034" i="13" s="1"/>
  <c r="J690" i="13"/>
  <c r="I667" i="13"/>
  <c r="I681" i="13"/>
  <c r="I698" i="13"/>
  <c r="I714" i="13"/>
  <c r="I730" i="13"/>
  <c r="I746" i="13"/>
  <c r="I762" i="13"/>
  <c r="I682" i="13"/>
  <c r="I699" i="13"/>
  <c r="I715" i="13"/>
  <c r="I731" i="13"/>
  <c r="I747" i="13"/>
  <c r="I763" i="13"/>
  <c r="I668" i="13"/>
  <c r="I683" i="13"/>
  <c r="I700" i="13"/>
  <c r="I716" i="13"/>
  <c r="I732" i="13"/>
  <c r="I748" i="13"/>
  <c r="I764" i="13"/>
  <c r="I684" i="13"/>
  <c r="I701" i="13"/>
  <c r="I717" i="13"/>
  <c r="I733" i="13"/>
  <c r="I749" i="13"/>
  <c r="I765" i="13"/>
  <c r="I669" i="13"/>
  <c r="I685" i="13"/>
  <c r="I702" i="13"/>
  <c r="I718" i="13"/>
  <c r="I734" i="13"/>
  <c r="I750" i="13"/>
  <c r="I766" i="13"/>
  <c r="I670" i="13"/>
  <c r="I686" i="13"/>
  <c r="I703" i="13"/>
  <c r="I719" i="13"/>
  <c r="I735" i="13"/>
  <c r="I751" i="13"/>
  <c r="I767" i="13"/>
  <c r="I671" i="13"/>
  <c r="I687" i="13"/>
  <c r="I704" i="13"/>
  <c r="I720" i="13"/>
  <c r="I736" i="13"/>
  <c r="I752" i="13"/>
  <c r="I768" i="13"/>
  <c r="I672" i="13"/>
  <c r="I688" i="13"/>
  <c r="I705" i="13"/>
  <c r="I721" i="13"/>
  <c r="I737" i="13"/>
  <c r="I753" i="13"/>
  <c r="I769" i="13"/>
  <c r="I673" i="13"/>
  <c r="I689" i="13"/>
  <c r="I706" i="13"/>
  <c r="I722" i="13"/>
  <c r="I738" i="13"/>
  <c r="I754" i="13"/>
  <c r="I770" i="13"/>
  <c r="I674" i="13"/>
  <c r="I691" i="13"/>
  <c r="I707" i="13"/>
  <c r="I723" i="13"/>
  <c r="I739" i="13"/>
  <c r="I755" i="13"/>
  <c r="I771" i="13"/>
  <c r="I675" i="13"/>
  <c r="I692" i="13"/>
  <c r="I708" i="13"/>
  <c r="I724" i="13"/>
  <c r="I740" i="13"/>
  <c r="I756" i="13"/>
  <c r="I772" i="13"/>
  <c r="I676" i="13"/>
  <c r="I693" i="13"/>
  <c r="I709" i="13"/>
  <c r="I725" i="13"/>
  <c r="I741" i="13"/>
  <c r="I757" i="13"/>
  <c r="I773" i="13"/>
  <c r="I677" i="13"/>
  <c r="I694" i="13"/>
  <c r="I710" i="13"/>
  <c r="I726" i="13"/>
  <c r="I742" i="13"/>
  <c r="I758" i="13"/>
  <c r="I774" i="13"/>
  <c r="I678" i="13"/>
  <c r="I695" i="13"/>
  <c r="I711" i="13"/>
  <c r="I727" i="13"/>
  <c r="I743" i="13"/>
  <c r="I759" i="13"/>
  <c r="I775" i="13"/>
  <c r="I679" i="13"/>
  <c r="I696" i="13"/>
  <c r="I712" i="13"/>
  <c r="I728" i="13"/>
  <c r="I744" i="13"/>
  <c r="I760" i="13"/>
  <c r="I776" i="13"/>
  <c r="I680" i="13"/>
  <c r="I697" i="13"/>
  <c r="I713" i="13"/>
  <c r="I729" i="13"/>
  <c r="I745" i="13"/>
  <c r="I761" i="13"/>
  <c r="I777" i="13"/>
  <c r="B51" i="17"/>
  <c r="B50" i="17"/>
  <c r="B53" i="17"/>
  <c r="B52" i="17"/>
  <c r="G25" i="15"/>
  <c r="E2" i="15"/>
  <c r="E42" i="15" s="1"/>
  <c r="D2" i="15" a="1"/>
  <c r="D2" i="15" s="1"/>
  <c r="G35" i="15"/>
  <c r="I557" i="13"/>
  <c r="I555" i="13"/>
  <c r="I556" i="13"/>
  <c r="O2" i="15"/>
  <c r="O42" i="15" s="1"/>
  <c r="P2" i="15"/>
  <c r="P42" i="15" s="1"/>
  <c r="G36" i="15"/>
  <c r="G31" i="15"/>
  <c r="G32" i="15"/>
  <c r="I591" i="13"/>
  <c r="I607" i="13"/>
  <c r="I623" i="13"/>
  <c r="I639" i="13"/>
  <c r="I655" i="13"/>
  <c r="I592" i="13"/>
  <c r="I608" i="13"/>
  <c r="I624" i="13"/>
  <c r="I640" i="13"/>
  <c r="I656" i="13"/>
  <c r="I578" i="13"/>
  <c r="I593" i="13"/>
  <c r="I609" i="13"/>
  <c r="I625" i="13"/>
  <c r="I641" i="13"/>
  <c r="I657" i="13"/>
  <c r="I594" i="13"/>
  <c r="I610" i="13"/>
  <c r="I626" i="13"/>
  <c r="I642" i="13"/>
  <c r="I658" i="13"/>
  <c r="I579" i="13"/>
  <c r="I595" i="13"/>
  <c r="I611" i="13"/>
  <c r="I627" i="13"/>
  <c r="I643" i="13"/>
  <c r="I659" i="13"/>
  <c r="I580" i="13"/>
  <c r="I596" i="13"/>
  <c r="I612" i="13"/>
  <c r="I628" i="13"/>
  <c r="I644" i="13"/>
  <c r="I660" i="13"/>
  <c r="I581" i="13"/>
  <c r="I597" i="13"/>
  <c r="I613" i="13"/>
  <c r="I629" i="13"/>
  <c r="I645" i="13"/>
  <c r="I661" i="13"/>
  <c r="I582" i="13"/>
  <c r="I598" i="13"/>
  <c r="I614" i="13"/>
  <c r="I630" i="13"/>
  <c r="I646" i="13"/>
  <c r="I662" i="13"/>
  <c r="I583" i="13"/>
  <c r="I599" i="13"/>
  <c r="I615" i="13"/>
  <c r="I631" i="13"/>
  <c r="I647" i="13"/>
  <c r="I663" i="13"/>
  <c r="I584" i="13"/>
  <c r="I600" i="13"/>
  <c r="I616" i="13"/>
  <c r="I632" i="13"/>
  <c r="I648" i="13"/>
  <c r="I664" i="13"/>
  <c r="I585" i="13"/>
  <c r="I601" i="13"/>
  <c r="I617" i="13"/>
  <c r="I633" i="13"/>
  <c r="I649" i="13"/>
  <c r="I665" i="13"/>
  <c r="I586" i="13"/>
  <c r="I602" i="13"/>
  <c r="I618" i="13"/>
  <c r="I634" i="13"/>
  <c r="I650" i="13"/>
  <c r="I666" i="13"/>
  <c r="I587" i="13"/>
  <c r="I603" i="13"/>
  <c r="I619" i="13"/>
  <c r="I635" i="13"/>
  <c r="I651" i="13"/>
  <c r="I588" i="13"/>
  <c r="I604" i="13"/>
  <c r="I620" i="13"/>
  <c r="I636" i="13"/>
  <c r="I652" i="13"/>
  <c r="I589" i="13"/>
  <c r="I605" i="13"/>
  <c r="I621" i="13"/>
  <c r="I637" i="13"/>
  <c r="I653" i="13"/>
  <c r="I590" i="13"/>
  <c r="I606" i="13"/>
  <c r="I622" i="13"/>
  <c r="I638" i="13"/>
  <c r="I654" i="13"/>
  <c r="G33" i="15"/>
  <c r="G30" i="15"/>
  <c r="G29" i="15"/>
  <c r="G34" i="15"/>
  <c r="B48" i="17"/>
  <c r="B49" i="17"/>
  <c r="B47" i="17"/>
  <c r="I563" i="13"/>
  <c r="I564" i="13"/>
  <c r="I565" i="13"/>
  <c r="I566" i="13"/>
  <c r="I567" i="13"/>
  <c r="I568" i="13"/>
  <c r="I569" i="13"/>
  <c r="I570" i="13"/>
  <c r="I571" i="13"/>
  <c r="I572" i="13"/>
  <c r="I573" i="13"/>
  <c r="I574" i="13"/>
  <c r="I575" i="13"/>
  <c r="I576" i="13"/>
  <c r="I577" i="13"/>
  <c r="I520" i="13"/>
  <c r="I536" i="13"/>
  <c r="I552" i="13"/>
  <c r="I505" i="13"/>
  <c r="I521" i="13"/>
  <c r="I537" i="13"/>
  <c r="I553" i="13"/>
  <c r="I522" i="13"/>
  <c r="I538" i="13"/>
  <c r="I554" i="13"/>
  <c r="I506" i="13"/>
  <c r="I523" i="13"/>
  <c r="I539" i="13"/>
  <c r="I507" i="13"/>
  <c r="I524" i="13"/>
  <c r="I540" i="13"/>
  <c r="I558" i="13"/>
  <c r="I508" i="13"/>
  <c r="I525" i="13"/>
  <c r="I541" i="13"/>
  <c r="I535" i="13"/>
  <c r="I509" i="13"/>
  <c r="I526" i="13"/>
  <c r="I542" i="13"/>
  <c r="I560" i="13"/>
  <c r="I551" i="13"/>
  <c r="I510" i="13"/>
  <c r="I527" i="13"/>
  <c r="I543" i="13"/>
  <c r="I561" i="13"/>
  <c r="I512" i="13"/>
  <c r="I528" i="13"/>
  <c r="I544" i="13"/>
  <c r="I562" i="13"/>
  <c r="I513" i="13"/>
  <c r="I529" i="13"/>
  <c r="I545" i="13"/>
  <c r="I550" i="13"/>
  <c r="I514" i="13"/>
  <c r="I530" i="13"/>
  <c r="I546" i="13"/>
  <c r="I519" i="13"/>
  <c r="I515" i="13"/>
  <c r="I531" i="13"/>
  <c r="I547" i="13"/>
  <c r="I516" i="13"/>
  <c r="I532" i="13"/>
  <c r="I548" i="13"/>
  <c r="I534" i="13"/>
  <c r="I517" i="13"/>
  <c r="I533" i="13"/>
  <c r="I549" i="13"/>
  <c r="I518" i="13"/>
  <c r="P111" i="22"/>
  <c r="D32" i="22"/>
  <c r="G28" i="15"/>
  <c r="I468" i="13"/>
  <c r="I483" i="13"/>
  <c r="I499" i="13"/>
  <c r="I484" i="13"/>
  <c r="I500" i="13"/>
  <c r="I469" i="13"/>
  <c r="I485" i="13"/>
  <c r="I501" i="13"/>
  <c r="I470" i="13"/>
  <c r="I486" i="13"/>
  <c r="I502" i="13"/>
  <c r="I471" i="13"/>
  <c r="I487" i="13"/>
  <c r="I503" i="13"/>
  <c r="I472" i="13"/>
  <c r="I488" i="13"/>
  <c r="I504" i="13"/>
  <c r="I473" i="13"/>
  <c r="I489" i="13"/>
  <c r="I474" i="13"/>
  <c r="I490" i="13"/>
  <c r="I475" i="13"/>
  <c r="I491" i="13"/>
  <c r="I476" i="13"/>
  <c r="I492" i="13"/>
  <c r="I477" i="13"/>
  <c r="I493" i="13"/>
  <c r="I478" i="13"/>
  <c r="I494" i="13"/>
  <c r="I479" i="13"/>
  <c r="I495" i="13"/>
  <c r="I480" i="13"/>
  <c r="I496" i="13"/>
  <c r="I481" i="13"/>
  <c r="I497" i="13"/>
  <c r="I482" i="13"/>
  <c r="I498" i="13"/>
  <c r="G21" i="15"/>
  <c r="D38" i="22"/>
  <c r="G5" i="15"/>
  <c r="I447" i="13"/>
  <c r="I462" i="13"/>
  <c r="I463" i="13"/>
  <c r="I448" i="13"/>
  <c r="I464" i="13"/>
  <c r="I449" i="13"/>
  <c r="I465" i="13"/>
  <c r="I450" i="13"/>
  <c r="I466" i="13"/>
  <c r="I451" i="13"/>
  <c r="I467" i="13"/>
  <c r="I452" i="13"/>
  <c r="I453" i="13"/>
  <c r="I454" i="13"/>
  <c r="I455" i="13"/>
  <c r="I456" i="13"/>
  <c r="I457" i="13"/>
  <c r="I458" i="13"/>
  <c r="I460" i="13"/>
  <c r="I461" i="13"/>
  <c r="I459" i="13"/>
  <c r="G9" i="15"/>
  <c r="G12" i="15"/>
  <c r="G10" i="15"/>
  <c r="G17" i="15"/>
  <c r="G14" i="15"/>
  <c r="G6" i="15"/>
  <c r="G16" i="15"/>
  <c r="G8" i="15"/>
  <c r="G3" i="15"/>
  <c r="G20" i="15"/>
  <c r="G15" i="15"/>
  <c r="G24" i="15"/>
  <c r="G7" i="15"/>
  <c r="G19" i="15"/>
  <c r="G18" i="15"/>
  <c r="G11" i="15"/>
  <c r="G13" i="15"/>
  <c r="G4" i="15"/>
  <c r="G27" i="15"/>
  <c r="G26" i="15"/>
  <c r="J2" i="15"/>
  <c r="J42" i="15" s="1"/>
  <c r="H2" i="15"/>
  <c r="H42" i="15" s="1"/>
  <c r="F2" i="15"/>
  <c r="N2" i="15"/>
  <c r="N42" i="15" s="1"/>
  <c r="L2" i="15"/>
  <c r="L42" i="15" s="1"/>
  <c r="M2" i="15"/>
  <c r="M42" i="15" s="1"/>
  <c r="I2" i="15"/>
  <c r="I42" i="15" s="1"/>
  <c r="K2" i="15"/>
  <c r="K42" i="15" s="1"/>
  <c r="I436" i="13"/>
  <c r="I420" i="13"/>
  <c r="I404" i="13"/>
  <c r="I388" i="13"/>
  <c r="I372" i="13"/>
  <c r="I356" i="13"/>
  <c r="I340" i="13"/>
  <c r="I324" i="13"/>
  <c r="I308" i="13"/>
  <c r="I292" i="13"/>
  <c r="I276" i="13"/>
  <c r="I260" i="13"/>
  <c r="I244" i="13"/>
  <c r="I228" i="13"/>
  <c r="I212" i="13"/>
  <c r="I196" i="13"/>
  <c r="I180" i="13"/>
  <c r="I164" i="13"/>
  <c r="I151" i="13"/>
  <c r="I135" i="13"/>
  <c r="I119" i="13"/>
  <c r="I442" i="13"/>
  <c r="I426" i="13"/>
  <c r="I410" i="13"/>
  <c r="I394" i="13"/>
  <c r="I378" i="13"/>
  <c r="I362" i="13"/>
  <c r="I346" i="13"/>
  <c r="I330" i="13"/>
  <c r="I314" i="13"/>
  <c r="I298" i="13"/>
  <c r="I282" i="13"/>
  <c r="I266" i="13"/>
  <c r="I250" i="13"/>
  <c r="I234" i="13"/>
  <c r="I218" i="13"/>
  <c r="I202" i="13"/>
  <c r="I186" i="13"/>
  <c r="I170" i="13"/>
  <c r="I141" i="13"/>
  <c r="I125" i="13"/>
  <c r="I109" i="13"/>
  <c r="I93" i="13"/>
  <c r="I77" i="13"/>
  <c r="I61" i="13"/>
  <c r="I45" i="13"/>
  <c r="I29" i="13"/>
  <c r="I4" i="13"/>
  <c r="I432" i="13"/>
  <c r="I416" i="13"/>
  <c r="I400" i="13"/>
  <c r="I384" i="13"/>
  <c r="I368" i="13"/>
  <c r="I352" i="13"/>
  <c r="I336" i="13"/>
  <c r="I320" i="13"/>
  <c r="I304" i="13"/>
  <c r="I288" i="13"/>
  <c r="I272" i="13"/>
  <c r="I256" i="13"/>
  <c r="I240" i="13"/>
  <c r="I224" i="13"/>
  <c r="I208" i="13"/>
  <c r="I192" i="13"/>
  <c r="I176" i="13"/>
  <c r="I160" i="13"/>
  <c r="I147" i="13"/>
  <c r="I131" i="13"/>
  <c r="I115" i="13"/>
  <c r="I99" i="13"/>
  <c r="I83" i="13"/>
  <c r="I67" i="13"/>
  <c r="I51" i="13"/>
  <c r="I35" i="13"/>
  <c r="I6" i="13"/>
  <c r="I438" i="13"/>
  <c r="I422" i="13"/>
  <c r="I406" i="13"/>
  <c r="I390" i="13"/>
  <c r="I374" i="13"/>
  <c r="I358" i="13"/>
  <c r="I342" i="13"/>
  <c r="I326" i="13"/>
  <c r="I310" i="13"/>
  <c r="I294" i="13"/>
  <c r="I278" i="13"/>
  <c r="I262" i="13"/>
  <c r="I246" i="13"/>
  <c r="I230" i="13"/>
  <c r="I214" i="13"/>
  <c r="I198" i="13"/>
  <c r="I182" i="13"/>
  <c r="I166" i="13"/>
  <c r="I153" i="13"/>
  <c r="I137" i="13"/>
  <c r="I121" i="13"/>
  <c r="I444" i="13"/>
  <c r="I428" i="13"/>
  <c r="I412" i="13"/>
  <c r="I396" i="13"/>
  <c r="I380" i="13"/>
  <c r="I364" i="13"/>
  <c r="I348" i="13"/>
  <c r="I332" i="13"/>
  <c r="I316" i="13"/>
  <c r="I300" i="13"/>
  <c r="I284" i="13"/>
  <c r="I268" i="13"/>
  <c r="I252" i="13"/>
  <c r="I236" i="13"/>
  <c r="I220" i="13"/>
  <c r="I204" i="13"/>
  <c r="I188" i="13"/>
  <c r="I172" i="13"/>
  <c r="I156" i="13"/>
  <c r="I143" i="13"/>
  <c r="I127" i="13"/>
  <c r="I111" i="13"/>
  <c r="I434" i="13"/>
  <c r="I418" i="13"/>
  <c r="I402" i="13"/>
  <c r="I386" i="13"/>
  <c r="I370" i="13"/>
  <c r="I354" i="13"/>
  <c r="I338" i="13"/>
  <c r="I322" i="13"/>
  <c r="I306" i="13"/>
  <c r="I290" i="13"/>
  <c r="I274" i="13"/>
  <c r="I258" i="13"/>
  <c r="I242" i="13"/>
  <c r="I226" i="13"/>
  <c r="I210" i="13"/>
  <c r="I194" i="13"/>
  <c r="I178" i="13"/>
  <c r="I162" i="13"/>
  <c r="I149" i="13"/>
  <c r="I133" i="13"/>
  <c r="I117" i="13"/>
  <c r="I101" i="13"/>
  <c r="I85" i="13"/>
  <c r="I69" i="13"/>
  <c r="I53" i="13"/>
  <c r="I37" i="13"/>
  <c r="I440" i="13"/>
  <c r="I424" i="13"/>
  <c r="I408" i="13"/>
  <c r="I392" i="13"/>
  <c r="I376" i="13"/>
  <c r="I360" i="13"/>
  <c r="I344" i="13"/>
  <c r="I328" i="13"/>
  <c r="I312" i="13"/>
  <c r="I296" i="13"/>
  <c r="I280" i="13"/>
  <c r="I264" i="13"/>
  <c r="I248" i="13"/>
  <c r="I232" i="13"/>
  <c r="I216" i="13"/>
  <c r="I200" i="13"/>
  <c r="I184" i="13"/>
  <c r="I168" i="13"/>
  <c r="I139" i="13"/>
  <c r="I123" i="13"/>
  <c r="I107" i="13"/>
  <c r="I91" i="13"/>
  <c r="I75" i="13"/>
  <c r="I59" i="13"/>
  <c r="I43" i="13"/>
  <c r="I27" i="13"/>
  <c r="I5" i="13"/>
  <c r="I446" i="13"/>
  <c r="I430" i="13"/>
  <c r="I414" i="13"/>
  <c r="I398" i="13"/>
  <c r="I382" i="13"/>
  <c r="I366" i="13"/>
  <c r="I350" i="13"/>
  <c r="I334" i="13"/>
  <c r="I318" i="13"/>
  <c r="I302" i="13"/>
  <c r="I286" i="13"/>
  <c r="I270" i="13"/>
  <c r="I254" i="13"/>
  <c r="I238" i="13"/>
  <c r="I222" i="13"/>
  <c r="I206" i="13"/>
  <c r="I190" i="13"/>
  <c r="I174" i="13"/>
  <c r="I158" i="13"/>
  <c r="I145" i="13"/>
  <c r="I129" i="13"/>
  <c r="I113" i="13"/>
  <c r="I97" i="13"/>
  <c r="I81" i="13"/>
  <c r="I65" i="13"/>
  <c r="I49" i="13"/>
  <c r="I33" i="13"/>
  <c r="I104" i="13"/>
  <c r="I150" i="13"/>
  <c r="I146" i="13"/>
  <c r="I142" i="13"/>
  <c r="I138" i="13"/>
  <c r="I134" i="13"/>
  <c r="I435" i="13"/>
  <c r="I405" i="13"/>
  <c r="I371" i="13"/>
  <c r="I341" i="13"/>
  <c r="I307" i="13"/>
  <c r="I277" i="13"/>
  <c r="I243" i="13"/>
  <c r="I213" i="13"/>
  <c r="I179" i="13"/>
  <c r="I132" i="13"/>
  <c r="I128" i="13"/>
  <c r="I124" i="13"/>
  <c r="I120" i="13"/>
  <c r="I116" i="13"/>
  <c r="I112" i="13"/>
  <c r="I86" i="13"/>
  <c r="I42" i="13"/>
  <c r="I31" i="13"/>
  <c r="I443" i="13"/>
  <c r="I413" i="13"/>
  <c r="I379" i="13"/>
  <c r="I315" i="13"/>
  <c r="I251" i="13"/>
  <c r="I221" i="13"/>
  <c r="I157" i="13"/>
  <c r="I100" i="13"/>
  <c r="I417" i="13"/>
  <c r="I383" i="13"/>
  <c r="I289" i="13"/>
  <c r="I255" i="13"/>
  <c r="I225" i="13"/>
  <c r="I161" i="13"/>
  <c r="I144" i="13"/>
  <c r="I89" i="13"/>
  <c r="I421" i="13"/>
  <c r="I387" i="13"/>
  <c r="I357" i="13"/>
  <c r="I259" i="13"/>
  <c r="I148" i="13"/>
  <c r="I439" i="13"/>
  <c r="I409" i="13"/>
  <c r="I375" i="13"/>
  <c r="I345" i="13"/>
  <c r="I311" i="13"/>
  <c r="I281" i="13"/>
  <c r="I247" i="13"/>
  <c r="I217" i="13"/>
  <c r="I183" i="13"/>
  <c r="I136" i="13"/>
  <c r="I108" i="13"/>
  <c r="I82" i="13"/>
  <c r="I60" i="13"/>
  <c r="I19" i="13"/>
  <c r="I11" i="13"/>
  <c r="I349" i="13"/>
  <c r="I285" i="13"/>
  <c r="I187" i="13"/>
  <c r="I140" i="13"/>
  <c r="I78" i="13"/>
  <c r="I71" i="13"/>
  <c r="I38" i="13"/>
  <c r="I353" i="13"/>
  <c r="I319" i="13"/>
  <c r="I191" i="13"/>
  <c r="I96" i="13"/>
  <c r="I56" i="13"/>
  <c r="I34" i="13"/>
  <c r="I22" i="13"/>
  <c r="I14" i="13"/>
  <c r="I3" i="13"/>
  <c r="I323" i="13"/>
  <c r="I293" i="13"/>
  <c r="I229" i="13"/>
  <c r="I195" i="13"/>
  <c r="I165" i="13"/>
  <c r="I425" i="13"/>
  <c r="I391" i="13"/>
  <c r="I361" i="13"/>
  <c r="I327" i="13"/>
  <c r="I297" i="13"/>
  <c r="I263" i="13"/>
  <c r="I233" i="13"/>
  <c r="I199" i="13"/>
  <c r="I169" i="13"/>
  <c r="I152" i="13"/>
  <c r="I92" i="13"/>
  <c r="I48" i="13"/>
  <c r="I41" i="13"/>
  <c r="I17" i="13"/>
  <c r="I9" i="13"/>
  <c r="I433" i="13"/>
  <c r="I399" i="13"/>
  <c r="I369" i="13"/>
  <c r="I335" i="13"/>
  <c r="I305" i="13"/>
  <c r="I271" i="13"/>
  <c r="I241" i="13"/>
  <c r="I207" i="13"/>
  <c r="I177" i="13"/>
  <c r="I88" i="13"/>
  <c r="I20" i="13"/>
  <c r="I12" i="13"/>
  <c r="I403" i="13"/>
  <c r="I373" i="13"/>
  <c r="I309" i="13"/>
  <c r="I275" i="13"/>
  <c r="I245" i="13"/>
  <c r="I211" i="13"/>
  <c r="I130" i="13"/>
  <c r="I118" i="13"/>
  <c r="I114" i="13"/>
  <c r="I84" i="13"/>
  <c r="I62" i="13"/>
  <c r="I429" i="13"/>
  <c r="I395" i="13"/>
  <c r="I365" i="13"/>
  <c r="I331" i="13"/>
  <c r="I301" i="13"/>
  <c r="I267" i="13"/>
  <c r="I237" i="13"/>
  <c r="I203" i="13"/>
  <c r="I173" i="13"/>
  <c r="I103" i="13"/>
  <c r="I70" i="13"/>
  <c r="I26" i="13"/>
  <c r="I66" i="13"/>
  <c r="I44" i="13"/>
  <c r="I2" i="13"/>
  <c r="I437" i="13"/>
  <c r="I339" i="13"/>
  <c r="I126" i="13"/>
  <c r="I110" i="13"/>
  <c r="I95" i="13"/>
  <c r="I407" i="13"/>
  <c r="I377" i="13"/>
  <c r="I313" i="13"/>
  <c r="I279" i="13"/>
  <c r="I215" i="13"/>
  <c r="I185" i="13"/>
  <c r="I106" i="13"/>
  <c r="I80" i="13"/>
  <c r="I73" i="13"/>
  <c r="I181" i="13"/>
  <c r="I122" i="13"/>
  <c r="I55" i="13"/>
  <c r="I441" i="13"/>
  <c r="I343" i="13"/>
  <c r="I249" i="13"/>
  <c r="I40" i="13"/>
  <c r="I445" i="13"/>
  <c r="I411" i="13"/>
  <c r="I381" i="13"/>
  <c r="I347" i="13"/>
  <c r="I317" i="13"/>
  <c r="I283" i="13"/>
  <c r="I253" i="13"/>
  <c r="I219" i="13"/>
  <c r="I189" i="13"/>
  <c r="I155" i="13"/>
  <c r="I102" i="13"/>
  <c r="I58" i="13"/>
  <c r="I47" i="13"/>
  <c r="I36" i="13"/>
  <c r="I419" i="13"/>
  <c r="I389" i="13"/>
  <c r="I355" i="13"/>
  <c r="I325" i="13"/>
  <c r="I291" i="13"/>
  <c r="I94" i="13"/>
  <c r="I87" i="13"/>
  <c r="I54" i="13"/>
  <c r="I329" i="13"/>
  <c r="I265" i="13"/>
  <c r="I231" i="13"/>
  <c r="I72" i="13"/>
  <c r="I50" i="13"/>
  <c r="I28" i="13"/>
  <c r="I171" i="13"/>
  <c r="I79" i="13"/>
  <c r="I415" i="13"/>
  <c r="I385" i="13"/>
  <c r="I351" i="13"/>
  <c r="I321" i="13"/>
  <c r="I287" i="13"/>
  <c r="I257" i="13"/>
  <c r="I223" i="13"/>
  <c r="I193" i="13"/>
  <c r="I159" i="13"/>
  <c r="I98" i="13"/>
  <c r="I76" i="13"/>
  <c r="I32" i="13"/>
  <c r="I25" i="13"/>
  <c r="I18" i="13"/>
  <c r="I10" i="13"/>
  <c r="I261" i="13"/>
  <c r="I227" i="13"/>
  <c r="I197" i="13"/>
  <c r="I163" i="13"/>
  <c r="I423" i="13"/>
  <c r="I393" i="13"/>
  <c r="I359" i="13"/>
  <c r="I295" i="13"/>
  <c r="I201" i="13"/>
  <c r="I167" i="13"/>
  <c r="I21" i="13"/>
  <c r="I13" i="13"/>
  <c r="I397" i="13"/>
  <c r="I363" i="13"/>
  <c r="I333" i="13"/>
  <c r="I269" i="13"/>
  <c r="I90" i="13"/>
  <c r="I68" i="13"/>
  <c r="I39" i="13"/>
  <c r="I427" i="13"/>
  <c r="I299" i="13"/>
  <c r="I235" i="13"/>
  <c r="I205" i="13"/>
  <c r="I105" i="13"/>
  <c r="I46" i="13"/>
  <c r="I431" i="13"/>
  <c r="I209" i="13"/>
  <c r="I273" i="13"/>
  <c r="I64" i="13"/>
  <c r="I24" i="13"/>
  <c r="I74" i="13"/>
  <c r="I367" i="13"/>
  <c r="I16" i="13"/>
  <c r="I63" i="13"/>
  <c r="I303" i="13"/>
  <c r="I23" i="13"/>
  <c r="I8" i="13"/>
  <c r="I57" i="13"/>
  <c r="I52" i="13"/>
  <c r="I239" i="13"/>
  <c r="I15" i="13"/>
  <c r="I401" i="13"/>
  <c r="I175" i="13"/>
  <c r="I7" i="13"/>
  <c r="I337" i="13"/>
  <c r="I30" i="13"/>
  <c r="D21" i="22"/>
  <c r="B44" i="17"/>
  <c r="B45" i="17"/>
  <c r="B31" i="17"/>
  <c r="B40" i="17"/>
  <c r="B46" i="17"/>
  <c r="B41" i="17"/>
  <c r="B25" i="17"/>
  <c r="B30" i="17"/>
  <c r="B36" i="17"/>
  <c r="B42" i="17"/>
  <c r="B37" i="17"/>
  <c r="B6" i="17"/>
  <c r="B8" i="17"/>
  <c r="B35" i="17"/>
  <c r="B38" i="17"/>
  <c r="B33" i="17"/>
  <c r="B10" i="17"/>
  <c r="D10" i="22"/>
  <c r="B12" i="17"/>
  <c r="BC4" i="17"/>
  <c r="BC90" i="17" s="1"/>
  <c r="AM4" i="17"/>
  <c r="AM90" i="17" s="1"/>
  <c r="W4" i="17"/>
  <c r="W90" i="17" s="1"/>
  <c r="G4" i="17"/>
  <c r="G90" i="17" s="1"/>
  <c r="BB4" i="17"/>
  <c r="BB90" i="17" s="1"/>
  <c r="AL4" i="17"/>
  <c r="AL90" i="17" s="1"/>
  <c r="V4" i="17"/>
  <c r="V90" i="17" s="1"/>
  <c r="F4" i="17"/>
  <c r="F90" i="17" s="1"/>
  <c r="BA4" i="17"/>
  <c r="BA90" i="17" s="1"/>
  <c r="AK4" i="17"/>
  <c r="AK90" i="17" s="1"/>
  <c r="U4" i="17"/>
  <c r="U90" i="17" s="1"/>
  <c r="E4" i="17"/>
  <c r="E90" i="17" s="1"/>
  <c r="AZ4" i="17"/>
  <c r="AZ90" i="17" s="1"/>
  <c r="AJ4" i="17"/>
  <c r="AJ90" i="17" s="1"/>
  <c r="T4" i="17"/>
  <c r="T90" i="17" s="1"/>
  <c r="D4" i="17"/>
  <c r="D90" i="17" s="1"/>
  <c r="D91" i="17" s="1"/>
  <c r="AY4" i="17"/>
  <c r="AY90" i="17" s="1"/>
  <c r="AI4" i="17"/>
  <c r="AI90" i="17" s="1"/>
  <c r="S4" i="17"/>
  <c r="S90" i="17" s="1"/>
  <c r="C4" i="17"/>
  <c r="C90" i="17" s="1"/>
  <c r="AX4" i="17"/>
  <c r="AX90" i="17" s="1"/>
  <c r="AH4" i="17"/>
  <c r="AH90" i="17" s="1"/>
  <c r="R4" i="17"/>
  <c r="R90" i="17" s="1"/>
  <c r="AW4" i="17"/>
  <c r="AW90" i="17" s="1"/>
  <c r="AG4" i="17"/>
  <c r="AG90" i="17" s="1"/>
  <c r="Q4" i="17"/>
  <c r="Q90" i="17" s="1"/>
  <c r="AV4" i="17"/>
  <c r="AV90" i="17" s="1"/>
  <c r="AF4" i="17"/>
  <c r="AF90" i="17" s="1"/>
  <c r="P4" i="17"/>
  <c r="P90" i="17" s="1"/>
  <c r="AU4" i="17"/>
  <c r="AU90" i="17" s="1"/>
  <c r="AE4" i="17"/>
  <c r="AE90" i="17" s="1"/>
  <c r="O4" i="17"/>
  <c r="O90" i="17" s="1"/>
  <c r="AT4" i="17"/>
  <c r="AT90" i="17" s="1"/>
  <c r="AD4" i="17"/>
  <c r="AD90" i="17" s="1"/>
  <c r="N4" i="17"/>
  <c r="N90" i="17" s="1"/>
  <c r="BI4" i="17"/>
  <c r="BI90" i="17" s="1"/>
  <c r="AS4" i="17"/>
  <c r="AS90" i="17" s="1"/>
  <c r="AC4" i="17"/>
  <c r="AC90" i="17" s="1"/>
  <c r="M4" i="17"/>
  <c r="M90" i="17" s="1"/>
  <c r="R17" i="13"/>
  <c r="BH4" i="17"/>
  <c r="BH90" i="17" s="1"/>
  <c r="AR4" i="17"/>
  <c r="AR90" i="17" s="1"/>
  <c r="AB4" i="17"/>
  <c r="AB90" i="17" s="1"/>
  <c r="L4" i="17"/>
  <c r="L90" i="17" s="1"/>
  <c r="R21" i="13"/>
  <c r="BG4" i="17"/>
  <c r="BG90" i="17" s="1"/>
  <c r="AQ4" i="17"/>
  <c r="AQ90" i="17" s="1"/>
  <c r="AA4" i="17"/>
  <c r="AA90" i="17" s="1"/>
  <c r="K4" i="17"/>
  <c r="K90" i="17" s="1"/>
  <c r="BF4" i="17"/>
  <c r="BF90" i="17" s="1"/>
  <c r="AP4" i="17"/>
  <c r="AP90" i="17" s="1"/>
  <c r="Z4" i="17"/>
  <c r="Z90" i="17" s="1"/>
  <c r="J4" i="17"/>
  <c r="J90" i="17" s="1"/>
  <c r="H4" i="17"/>
  <c r="H90" i="17" s="1"/>
  <c r="R22" i="13"/>
  <c r="BE4" i="17"/>
  <c r="BE90" i="17" s="1"/>
  <c r="BD4" i="17"/>
  <c r="BD90" i="17" s="1"/>
  <c r="AO4" i="17"/>
  <c r="AO90" i="17" s="1"/>
  <c r="AN4" i="17"/>
  <c r="AN90" i="17" s="1"/>
  <c r="Y4" i="17"/>
  <c r="Y90" i="17" s="1"/>
  <c r="X4" i="17"/>
  <c r="X90" i="17" s="1"/>
  <c r="I4" i="17"/>
  <c r="I90" i="17" s="1"/>
  <c r="B26" i="17"/>
  <c r="B29" i="17"/>
  <c r="B22" i="17"/>
  <c r="B20" i="17"/>
  <c r="B16" i="17"/>
  <c r="B34" i="17"/>
  <c r="B32" i="17"/>
  <c r="B19" i="17"/>
  <c r="B5" i="17"/>
  <c r="B18" i="17"/>
  <c r="B13" i="17"/>
  <c r="B27" i="17"/>
  <c r="B9" i="17"/>
  <c r="R13" i="13" s="1"/>
  <c r="B17" i="17"/>
  <c r="B28" i="17"/>
  <c r="B23" i="17"/>
  <c r="R9" i="13" s="1"/>
  <c r="B43" i="17"/>
  <c r="B21" i="17"/>
  <c r="B39" i="17"/>
  <c r="R10" i="13" s="1"/>
  <c r="B14" i="17"/>
  <c r="B7" i="17"/>
  <c r="B11" i="17"/>
  <c r="B24" i="17"/>
  <c r="B15" i="17"/>
  <c r="D115" i="22" l="1"/>
  <c r="D116" i="22" s="1"/>
  <c r="E105" i="22"/>
  <c r="M12" i="28"/>
  <c r="F99" i="22"/>
  <c r="F96" i="22"/>
  <c r="F103" i="22"/>
  <c r="F100" i="22"/>
  <c r="F97" i="22"/>
  <c r="F104" i="22"/>
  <c r="F101" i="22"/>
  <c r="F98" i="22"/>
  <c r="F95" i="22"/>
  <c r="F102" i="22"/>
  <c r="E10" i="22"/>
  <c r="F86" i="22"/>
  <c r="F83" i="22"/>
  <c r="F90" i="22"/>
  <c r="F87" i="22"/>
  <c r="F84" i="22"/>
  <c r="F81" i="22"/>
  <c r="F91" i="22"/>
  <c r="F88" i="22"/>
  <c r="F85" i="22"/>
  <c r="F82" i="22"/>
  <c r="F89" i="22"/>
  <c r="E92" i="22"/>
  <c r="E77" i="22"/>
  <c r="F70" i="22"/>
  <c r="F74" i="22"/>
  <c r="F71" i="22"/>
  <c r="F72" i="22"/>
  <c r="F69" i="22"/>
  <c r="F76" i="22"/>
  <c r="F73" i="22"/>
  <c r="E65" i="22"/>
  <c r="F53" i="22"/>
  <c r="F54" i="22" s="1"/>
  <c r="F59" i="22"/>
  <c r="F63" i="22"/>
  <c r="F60" i="22"/>
  <c r="F61" i="22"/>
  <c r="F62" i="22"/>
  <c r="F58" i="22"/>
  <c r="F64" i="22"/>
  <c r="F43" i="22"/>
  <c r="F47" i="22"/>
  <c r="F44" i="22"/>
  <c r="F48" i="22"/>
  <c r="F42" i="22"/>
  <c r="F45" i="22"/>
  <c r="F46" i="22"/>
  <c r="E49" i="22"/>
  <c r="E38" i="22"/>
  <c r="G3" i="22"/>
  <c r="F29" i="22"/>
  <c r="F28" i="22"/>
  <c r="F15" i="22"/>
  <c r="F19" i="22"/>
  <c r="F18" i="22"/>
  <c r="F24" i="22"/>
  <c r="F36" i="22"/>
  <c r="F27" i="22"/>
  <c r="F30" i="22"/>
  <c r="F17" i="22"/>
  <c r="F37" i="22"/>
  <c r="F20" i="22"/>
  <c r="F25" i="22"/>
  <c r="F16" i="22"/>
  <c r="F31" i="22"/>
  <c r="F35" i="22"/>
  <c r="F26" i="22"/>
  <c r="F9" i="22" a="1"/>
  <c r="F9" i="22" s="1"/>
  <c r="F6" i="22" a="1"/>
  <c r="F6" i="22" s="1"/>
  <c r="F111" i="22"/>
  <c r="F14" i="22" a="1"/>
  <c r="F14" i="22" s="1"/>
  <c r="F8" i="22" a="1"/>
  <c r="F8" i="22" s="1"/>
  <c r="F7" i="22" a="1"/>
  <c r="F7" i="22" s="1"/>
  <c r="E21" i="22"/>
  <c r="E32" i="22"/>
  <c r="E49" i="15"/>
  <c r="E50" i="15" s="1"/>
  <c r="E47" i="15"/>
  <c r="D51" i="18"/>
  <c r="D39" i="18"/>
  <c r="D47" i="18"/>
  <c r="D40" i="18"/>
  <c r="D43" i="18"/>
  <c r="D55" i="18"/>
  <c r="D59" i="18"/>
  <c r="D52" i="18"/>
  <c r="D56" i="18"/>
  <c r="D48" i="18"/>
  <c r="D44" i="18"/>
  <c r="D49" i="18"/>
  <c r="D53" i="18"/>
  <c r="D60" i="18"/>
  <c r="D41" i="18"/>
  <c r="D57" i="18"/>
  <c r="D45" i="18"/>
  <c r="D50" i="18"/>
  <c r="D54" i="18"/>
  <c r="D42" i="18"/>
  <c r="D58" i="18"/>
  <c r="D46" i="18"/>
  <c r="D38" i="18"/>
  <c r="D35" i="18"/>
  <c r="D36" i="18"/>
  <c r="D37" i="18"/>
  <c r="D33" i="18"/>
  <c r="D34" i="18"/>
  <c r="R12" i="13"/>
  <c r="D32" i="18"/>
  <c r="D5" i="18"/>
  <c r="D12" i="18"/>
  <c r="D17" i="18"/>
  <c r="D21" i="18"/>
  <c r="D7" i="18"/>
  <c r="D28" i="18"/>
  <c r="D20" i="18"/>
  <c r="D9" i="18"/>
  <c r="D16" i="18"/>
  <c r="D25" i="18"/>
  <c r="D6" i="18"/>
  <c r="D13" i="18"/>
  <c r="D18" i="18"/>
  <c r="D22" i="18"/>
  <c r="D29" i="18"/>
  <c r="D10" i="18"/>
  <c r="D14" i="18"/>
  <c r="D26" i="18"/>
  <c r="D30" i="18"/>
  <c r="D19" i="18"/>
  <c r="D8" i="18"/>
  <c r="D15" i="18"/>
  <c r="D27" i="18"/>
  <c r="D23" i="18"/>
  <c r="D24" i="18"/>
  <c r="D11" i="18"/>
  <c r="D31" i="18"/>
  <c r="D4" i="18"/>
  <c r="R11" i="13"/>
  <c r="R18" i="13"/>
  <c r="R19" i="13" s="1"/>
  <c r="R6" i="13"/>
  <c r="R5" i="13"/>
  <c r="G2" i="15"/>
  <c r="G42" i="15" s="1"/>
  <c r="D2" i="18"/>
  <c r="B4" i="17"/>
  <c r="R24" i="13"/>
  <c r="D3" i="18"/>
  <c r="E115" i="22" l="1"/>
  <c r="E116" i="22" s="1"/>
  <c r="F105" i="22"/>
  <c r="G96" i="22"/>
  <c r="G102" i="22"/>
  <c r="G103" i="22"/>
  <c r="G100" i="22"/>
  <c r="G97" i="22"/>
  <c r="G104" i="22"/>
  <c r="G101" i="22"/>
  <c r="G98" i="22"/>
  <c r="G95" i="22"/>
  <c r="G99" i="22"/>
  <c r="F77" i="22"/>
  <c r="G83" i="22"/>
  <c r="G90" i="22"/>
  <c r="G87" i="22"/>
  <c r="G84" i="22"/>
  <c r="G81" i="22"/>
  <c r="G91" i="22"/>
  <c r="G88" i="22"/>
  <c r="G85" i="22"/>
  <c r="G82" i="22"/>
  <c r="G89" i="22"/>
  <c r="G86" i="22"/>
  <c r="F92" i="22"/>
  <c r="F65" i="22"/>
  <c r="G74" i="22"/>
  <c r="G71" i="22"/>
  <c r="G70" i="22"/>
  <c r="G76" i="22"/>
  <c r="G69" i="22"/>
  <c r="G72" i="22"/>
  <c r="G73" i="22"/>
  <c r="G53" i="22"/>
  <c r="G54" i="22" s="1"/>
  <c r="G59" i="22"/>
  <c r="G62" i="22"/>
  <c r="G63" i="22"/>
  <c r="G58" i="22"/>
  <c r="G60" i="22"/>
  <c r="G61" i="22"/>
  <c r="G64" i="22"/>
  <c r="F49" i="22"/>
  <c r="G47" i="22"/>
  <c r="G46" i="22"/>
  <c r="G44" i="22"/>
  <c r="G42" i="22"/>
  <c r="G43" i="22"/>
  <c r="G48" i="22"/>
  <c r="G45" i="22"/>
  <c r="F21" i="22"/>
  <c r="F38" i="22"/>
  <c r="H3" i="22"/>
  <c r="G29" i="22"/>
  <c r="G15" i="22"/>
  <c r="G26" i="22"/>
  <c r="G18" i="22"/>
  <c r="G24" i="22"/>
  <c r="G36" i="22"/>
  <c r="G27" i="22"/>
  <c r="G30" i="22"/>
  <c r="G17" i="22"/>
  <c r="G25" i="22"/>
  <c r="G37" i="22"/>
  <c r="G20" i="22"/>
  <c r="G28" i="22"/>
  <c r="G16" i="22"/>
  <c r="G31" i="22"/>
  <c r="G35" i="22"/>
  <c r="G19" i="22"/>
  <c r="G9" i="22" a="1"/>
  <c r="G9" i="22" s="1"/>
  <c r="G6" i="22" a="1"/>
  <c r="G6" i="22" s="1"/>
  <c r="G111" i="22"/>
  <c r="G14" i="22" a="1"/>
  <c r="G14" i="22" s="1"/>
  <c r="G8" i="22" a="1"/>
  <c r="G8" i="22" s="1"/>
  <c r="G7" i="22" a="1"/>
  <c r="G7" i="22" s="1"/>
  <c r="F32" i="22"/>
  <c r="F10" i="22"/>
  <c r="R14" i="13"/>
  <c r="R7" i="13"/>
  <c r="E3" i="18"/>
  <c r="K3" i="18" s="1"/>
  <c r="E91" i="17"/>
  <c r="F91" i="17" s="1"/>
  <c r="G91" i="17" s="1"/>
  <c r="H91" i="17" s="1"/>
  <c r="I91" i="17" s="1"/>
  <c r="J91" i="17" s="1"/>
  <c r="K91" i="17" s="1"/>
  <c r="L91" i="17" s="1"/>
  <c r="M91" i="17" s="1"/>
  <c r="N91" i="17" s="1"/>
  <c r="O91" i="17" s="1"/>
  <c r="P91" i="17" s="1"/>
  <c r="Q91" i="17" s="1"/>
  <c r="R91" i="17" s="1"/>
  <c r="S91" i="17" s="1"/>
  <c r="T91" i="17" s="1"/>
  <c r="U91" i="17" s="1"/>
  <c r="V91" i="17" s="1"/>
  <c r="W91" i="17" s="1"/>
  <c r="X91" i="17" s="1"/>
  <c r="Y91" i="17" s="1"/>
  <c r="Z91" i="17" s="1"/>
  <c r="AA91" i="17" s="1"/>
  <c r="AB91" i="17" s="1"/>
  <c r="AC91" i="17" s="1"/>
  <c r="AD91" i="17" s="1"/>
  <c r="AE91" i="17" s="1"/>
  <c r="AF91" i="17" s="1"/>
  <c r="AG91" i="17" s="1"/>
  <c r="AH91" i="17" s="1"/>
  <c r="AI91" i="17" s="1"/>
  <c r="AJ91" i="17" s="1"/>
  <c r="AK91" i="17" s="1"/>
  <c r="AL91" i="17" s="1"/>
  <c r="AM91" i="17" s="1"/>
  <c r="AN91" i="17" s="1"/>
  <c r="AO91" i="17" s="1"/>
  <c r="AP91" i="17" s="1"/>
  <c r="AQ91" i="17" s="1"/>
  <c r="AR91" i="17" s="1"/>
  <c r="AS91" i="17" s="1"/>
  <c r="AT91" i="17" s="1"/>
  <c r="AU91" i="17" s="1"/>
  <c r="AV91" i="17" s="1"/>
  <c r="AW91" i="17" s="1"/>
  <c r="AX91" i="17" s="1"/>
  <c r="AY91" i="17" s="1"/>
  <c r="AZ91" i="17" s="1"/>
  <c r="BA91" i="17" s="1"/>
  <c r="BB91" i="17" s="1"/>
  <c r="BC91" i="17" s="1"/>
  <c r="BD91" i="17" s="1"/>
  <c r="BE91" i="17" s="1"/>
  <c r="BF91" i="17" s="1"/>
  <c r="BG91" i="17" s="1"/>
  <c r="BH91" i="17" s="1"/>
  <c r="BI91" i="17" s="1"/>
  <c r="F115" i="22" l="1"/>
  <c r="F116" i="22" s="1"/>
  <c r="G105" i="22"/>
  <c r="H103" i="22"/>
  <c r="H99" i="22"/>
  <c r="H100" i="22"/>
  <c r="H97" i="22"/>
  <c r="H104" i="22"/>
  <c r="H101" i="22"/>
  <c r="H98" i="22"/>
  <c r="H95" i="22"/>
  <c r="H102" i="22"/>
  <c r="H96" i="22"/>
  <c r="G92" i="22"/>
  <c r="G77" i="22"/>
  <c r="H90" i="22"/>
  <c r="H87" i="22"/>
  <c r="H86" i="22"/>
  <c r="H84" i="22"/>
  <c r="H81" i="22"/>
  <c r="H91" i="22"/>
  <c r="H88" i="22"/>
  <c r="H85" i="22"/>
  <c r="H82" i="22"/>
  <c r="H89" i="22"/>
  <c r="H83" i="22"/>
  <c r="G65" i="22"/>
  <c r="H70" i="22"/>
  <c r="H74" i="22"/>
  <c r="H71" i="22"/>
  <c r="H76" i="22"/>
  <c r="H72" i="22"/>
  <c r="H69" i="22"/>
  <c r="H73" i="22"/>
  <c r="H53" i="22"/>
  <c r="H59" i="22"/>
  <c r="H63" i="22"/>
  <c r="H60" i="22"/>
  <c r="H58" i="22"/>
  <c r="H64" i="22"/>
  <c r="H61" i="22"/>
  <c r="H62" i="22"/>
  <c r="G49" i="22"/>
  <c r="G38" i="22"/>
  <c r="H47" i="22"/>
  <c r="H44" i="22"/>
  <c r="H43" i="22"/>
  <c r="H48" i="22"/>
  <c r="H45" i="22"/>
  <c r="H42" i="22"/>
  <c r="H46" i="22"/>
  <c r="I3" i="22"/>
  <c r="H15" i="22"/>
  <c r="H18" i="22"/>
  <c r="H24" i="22"/>
  <c r="H36" i="22"/>
  <c r="H27" i="22"/>
  <c r="H30" i="22"/>
  <c r="H17" i="22"/>
  <c r="H37" i="22"/>
  <c r="H20" i="22"/>
  <c r="H25" i="22"/>
  <c r="H28" i="22"/>
  <c r="H16" i="22"/>
  <c r="H31" i="22"/>
  <c r="H19" i="22"/>
  <c r="H35" i="22"/>
  <c r="H26" i="22"/>
  <c r="H29" i="22"/>
  <c r="H111" i="22"/>
  <c r="H54" i="22"/>
  <c r="H14" i="22" a="1"/>
  <c r="H14" i="22" s="1"/>
  <c r="H6" i="22" a="1"/>
  <c r="H6" i="22" s="1"/>
  <c r="H9" i="22" a="1"/>
  <c r="H9" i="22" s="1"/>
  <c r="H7" i="22" a="1"/>
  <c r="H7" i="22" s="1"/>
  <c r="H8" i="22" a="1"/>
  <c r="H8" i="22" s="1"/>
  <c r="G21" i="22"/>
  <c r="G32" i="22"/>
  <c r="G10" i="22"/>
  <c r="E35" i="18"/>
  <c r="E4" i="18"/>
  <c r="K4" i="18" s="1"/>
  <c r="I3" i="18"/>
  <c r="H3" i="18" s="1"/>
  <c r="J3" i="18"/>
  <c r="H105" i="22" l="1"/>
  <c r="G115" i="22"/>
  <c r="G116" i="22" s="1"/>
  <c r="I103" i="22"/>
  <c r="I100" i="22"/>
  <c r="I97" i="22"/>
  <c r="I104" i="22"/>
  <c r="I101" i="22"/>
  <c r="I98" i="22"/>
  <c r="I95" i="22"/>
  <c r="I99" i="22"/>
  <c r="I102" i="22"/>
  <c r="I96" i="22"/>
  <c r="H38" i="22"/>
  <c r="I90" i="22"/>
  <c r="I87" i="22"/>
  <c r="I84" i="22"/>
  <c r="I81" i="22"/>
  <c r="I91" i="22"/>
  <c r="I83" i="22"/>
  <c r="I88" i="22"/>
  <c r="I85" i="22"/>
  <c r="I82" i="22"/>
  <c r="I89" i="22"/>
  <c r="I86" i="22"/>
  <c r="H92" i="22"/>
  <c r="H77" i="22"/>
  <c r="I74" i="22"/>
  <c r="I71" i="22"/>
  <c r="I70" i="22"/>
  <c r="I76" i="22"/>
  <c r="I72" i="22"/>
  <c r="I69" i="22"/>
  <c r="I73" i="22"/>
  <c r="H65" i="22"/>
  <c r="I53" i="22"/>
  <c r="I54" i="22" s="1"/>
  <c r="I63" i="22"/>
  <c r="I60" i="22"/>
  <c r="I58" i="22"/>
  <c r="I64" i="22"/>
  <c r="I59" i="22"/>
  <c r="I61" i="22"/>
  <c r="I62" i="22"/>
  <c r="H21" i="22"/>
  <c r="I47" i="22"/>
  <c r="I44" i="22"/>
  <c r="I48" i="22"/>
  <c r="I45" i="22"/>
  <c r="I42" i="22"/>
  <c r="I43" i="22"/>
  <c r="I46" i="22"/>
  <c r="H49" i="22"/>
  <c r="H10" i="22"/>
  <c r="H32" i="22"/>
  <c r="J3" i="22"/>
  <c r="I18" i="22"/>
  <c r="I24" i="22"/>
  <c r="I36" i="22"/>
  <c r="I19" i="22"/>
  <c r="I20" i="22"/>
  <c r="I27" i="22"/>
  <c r="I30" i="22"/>
  <c r="I16" i="22"/>
  <c r="I37" i="22"/>
  <c r="I25" i="22"/>
  <c r="I29" i="22"/>
  <c r="I28" i="22"/>
  <c r="I31" i="22"/>
  <c r="I35" i="22"/>
  <c r="I14" i="22"/>
  <c r="I26" i="22"/>
  <c r="I15" i="22"/>
  <c r="I17" i="22"/>
  <c r="I6" i="22" a="1"/>
  <c r="I6" i="22" s="1"/>
  <c r="I7" i="22" a="1"/>
  <c r="I7" i="22" s="1"/>
  <c r="I8" i="22" a="1"/>
  <c r="I8" i="22" s="1"/>
  <c r="I9" i="22" a="1"/>
  <c r="I9" i="22" s="1"/>
  <c r="I111" i="22"/>
  <c r="E36" i="18"/>
  <c r="K36" i="18" s="1"/>
  <c r="J4" i="18"/>
  <c r="I4" i="18"/>
  <c r="H4" i="18" s="1"/>
  <c r="E5" i="18"/>
  <c r="K5" i="18" s="1"/>
  <c r="I105" i="22" l="1"/>
  <c r="H115" i="22"/>
  <c r="H116" i="22" s="1"/>
  <c r="J103" i="22"/>
  <c r="J100" i="22"/>
  <c r="J97" i="22"/>
  <c r="J104" i="22"/>
  <c r="J101" i="22"/>
  <c r="J98" i="22"/>
  <c r="J95" i="22"/>
  <c r="J102" i="22"/>
  <c r="J99" i="22"/>
  <c r="J96" i="22"/>
  <c r="J90" i="22"/>
  <c r="J87" i="22"/>
  <c r="J84" i="22"/>
  <c r="J81" i="22"/>
  <c r="J91" i="22"/>
  <c r="J88" i="22"/>
  <c r="J85" i="22"/>
  <c r="J82" i="22"/>
  <c r="J89" i="22"/>
  <c r="J86" i="22"/>
  <c r="J83" i="22"/>
  <c r="I92" i="22"/>
  <c r="I77" i="22"/>
  <c r="J74" i="22"/>
  <c r="J71" i="22"/>
  <c r="J70" i="22"/>
  <c r="J76" i="22"/>
  <c r="J72" i="22"/>
  <c r="J69" i="22"/>
  <c r="J73" i="22"/>
  <c r="I65" i="22"/>
  <c r="J53" i="22"/>
  <c r="J54" i="22" s="1"/>
  <c r="J63" i="22"/>
  <c r="J60" i="22"/>
  <c r="J64" i="22"/>
  <c r="J61" i="22"/>
  <c r="J58" i="22"/>
  <c r="J59" i="22"/>
  <c r="J62" i="22"/>
  <c r="J47" i="22"/>
  <c r="J44" i="22"/>
  <c r="J48" i="22"/>
  <c r="J45" i="22"/>
  <c r="J42" i="22"/>
  <c r="J43" i="22"/>
  <c r="J46" i="22"/>
  <c r="I38" i="22"/>
  <c r="I49" i="22"/>
  <c r="I10" i="22"/>
  <c r="I32" i="22"/>
  <c r="K3" i="22"/>
  <c r="J36" i="22"/>
  <c r="J18" i="22"/>
  <c r="J27" i="22"/>
  <c r="J30" i="22"/>
  <c r="J37" i="22"/>
  <c r="J17" i="22"/>
  <c r="J25" i="22"/>
  <c r="J20" i="22"/>
  <c r="J28" i="22"/>
  <c r="J31" i="22"/>
  <c r="J26" i="22"/>
  <c r="J16" i="22"/>
  <c r="J35" i="22"/>
  <c r="J19" i="22"/>
  <c r="J29" i="22"/>
  <c r="J15" i="22"/>
  <c r="J24" i="22"/>
  <c r="J14" i="22" a="1"/>
  <c r="J14" i="22" s="1"/>
  <c r="J6" i="22" a="1"/>
  <c r="J6" i="22" s="1"/>
  <c r="J7" i="22" a="1"/>
  <c r="J7" i="22" s="1"/>
  <c r="J9" i="22" a="1"/>
  <c r="J9" i="22" s="1"/>
  <c r="J111" i="22"/>
  <c r="J8" i="22" a="1"/>
  <c r="J8" i="22" s="1"/>
  <c r="I21" i="22"/>
  <c r="I36" i="18"/>
  <c r="J36" i="18"/>
  <c r="E37" i="18"/>
  <c r="K37" i="18" s="1"/>
  <c r="I5" i="18"/>
  <c r="H5" i="18" s="1"/>
  <c r="J5" i="18"/>
  <c r="E6" i="18"/>
  <c r="K6" i="18" s="1"/>
  <c r="J105" i="22" l="1"/>
  <c r="I115" i="22"/>
  <c r="I116" i="22" s="1"/>
  <c r="K100" i="22"/>
  <c r="K97" i="22"/>
  <c r="K104" i="22"/>
  <c r="K101" i="22"/>
  <c r="K98" i="22"/>
  <c r="K95" i="22"/>
  <c r="K102" i="22"/>
  <c r="K99" i="22"/>
  <c r="K96" i="22"/>
  <c r="K103" i="22"/>
  <c r="J77" i="22"/>
  <c r="K87" i="22"/>
  <c r="K84" i="22"/>
  <c r="K81" i="22"/>
  <c r="K91" i="22"/>
  <c r="K88" i="22"/>
  <c r="K85" i="22"/>
  <c r="K82" i="22"/>
  <c r="K89" i="22"/>
  <c r="K86" i="22"/>
  <c r="K83" i="22"/>
  <c r="K90" i="22"/>
  <c r="J92" i="22"/>
  <c r="J65" i="22"/>
  <c r="K71" i="22"/>
  <c r="K76" i="22"/>
  <c r="K72" i="22"/>
  <c r="K73" i="22"/>
  <c r="K69" i="22"/>
  <c r="K70" i="22"/>
  <c r="K74" i="22"/>
  <c r="K53" i="22"/>
  <c r="K54" i="22" s="1"/>
  <c r="K60" i="22"/>
  <c r="K59" i="22"/>
  <c r="K62" i="22"/>
  <c r="K64" i="22"/>
  <c r="K61" i="22"/>
  <c r="K58" i="22"/>
  <c r="K63" i="22"/>
  <c r="K44" i="22"/>
  <c r="K43" i="22"/>
  <c r="K48" i="22"/>
  <c r="K45" i="22"/>
  <c r="K42" i="22"/>
  <c r="K46" i="22"/>
  <c r="K47" i="22"/>
  <c r="J38" i="22"/>
  <c r="J49" i="22"/>
  <c r="J32" i="22"/>
  <c r="J21" i="22"/>
  <c r="J10" i="22"/>
  <c r="L3" i="22"/>
  <c r="K27" i="22"/>
  <c r="K30" i="22"/>
  <c r="K14" i="22"/>
  <c r="K24" i="22"/>
  <c r="K37" i="22"/>
  <c r="K15" i="22"/>
  <c r="K25" i="22"/>
  <c r="K16" i="22"/>
  <c r="K17" i="22"/>
  <c r="K28" i="22"/>
  <c r="K18" i="22"/>
  <c r="K19" i="22"/>
  <c r="K31" i="22"/>
  <c r="K20" i="22"/>
  <c r="K35" i="22"/>
  <c r="K26" i="22"/>
  <c r="K29" i="22"/>
  <c r="K36" i="22"/>
  <c r="K6" i="22" a="1"/>
  <c r="K6" i="22" s="1"/>
  <c r="K9" i="22" a="1"/>
  <c r="K9" i="22" s="1"/>
  <c r="K7" i="22" a="1"/>
  <c r="K7" i="22" s="1"/>
  <c r="K111" i="22"/>
  <c r="K105" i="22"/>
  <c r="K8" i="22" a="1"/>
  <c r="K8" i="22" s="1"/>
  <c r="E38" i="18"/>
  <c r="K38" i="18" s="1"/>
  <c r="I37" i="18"/>
  <c r="J37" i="18"/>
  <c r="J6" i="18"/>
  <c r="I6" i="18"/>
  <c r="H6" i="18" s="1"/>
  <c r="E7" i="18"/>
  <c r="K7" i="18" s="1"/>
  <c r="J115" i="22" l="1"/>
  <c r="J116" i="22" s="1"/>
  <c r="L97" i="22"/>
  <c r="L104" i="22"/>
  <c r="L101" i="22"/>
  <c r="L98" i="22"/>
  <c r="L103" i="22"/>
  <c r="L95" i="22"/>
  <c r="L102" i="22"/>
  <c r="L99" i="22"/>
  <c r="L96" i="22"/>
  <c r="L100" i="22"/>
  <c r="K77" i="22"/>
  <c r="L84" i="22"/>
  <c r="L81" i="22"/>
  <c r="L91" i="22"/>
  <c r="L88" i="22"/>
  <c r="L85" i="22"/>
  <c r="L82" i="22"/>
  <c r="L89" i="22"/>
  <c r="L86" i="22"/>
  <c r="L83" i="22"/>
  <c r="L90" i="22"/>
  <c r="L87" i="22"/>
  <c r="K92" i="22"/>
  <c r="L71" i="22"/>
  <c r="L76" i="22"/>
  <c r="L72" i="22"/>
  <c r="L69" i="22"/>
  <c r="L74" i="22"/>
  <c r="L73" i="22"/>
  <c r="L70" i="22"/>
  <c r="K65" i="22"/>
  <c r="L53" i="22"/>
  <c r="L64" i="22"/>
  <c r="L61" i="22"/>
  <c r="L59" i="22"/>
  <c r="L58" i="22"/>
  <c r="L62" i="22"/>
  <c r="L63" i="22"/>
  <c r="L60" i="22"/>
  <c r="L48" i="22"/>
  <c r="L45" i="22"/>
  <c r="L42" i="22"/>
  <c r="L47" i="22"/>
  <c r="L46" i="22"/>
  <c r="L43" i="22"/>
  <c r="L44" i="22"/>
  <c r="K49" i="22"/>
  <c r="K10" i="22"/>
  <c r="K32" i="22"/>
  <c r="K21" i="22"/>
  <c r="L20" i="22"/>
  <c r="L30" i="22"/>
  <c r="L37" i="22"/>
  <c r="L25" i="22"/>
  <c r="L28" i="22"/>
  <c r="L31" i="22"/>
  <c r="L36" i="22"/>
  <c r="L35" i="22"/>
  <c r="L26" i="22"/>
  <c r="L14" i="22"/>
  <c r="L15" i="22"/>
  <c r="L29" i="22"/>
  <c r="L18" i="22"/>
  <c r="L16" i="22"/>
  <c r="L17" i="22"/>
  <c r="L24" i="22"/>
  <c r="L19" i="22"/>
  <c r="L27" i="22"/>
  <c r="M3" i="22"/>
  <c r="L111" i="22"/>
  <c r="L9" i="22" a="1"/>
  <c r="L9" i="22" s="1"/>
  <c r="L7" i="22" a="1"/>
  <c r="L7" i="22" s="1"/>
  <c r="L54" i="22"/>
  <c r="L6" i="22" a="1"/>
  <c r="L6" i="22" s="1"/>
  <c r="L8" i="22" a="1"/>
  <c r="L8" i="22" s="1"/>
  <c r="K38" i="22"/>
  <c r="E39" i="18"/>
  <c r="K39" i="18" s="1"/>
  <c r="J38" i="18"/>
  <c r="I38" i="18"/>
  <c r="I7" i="18"/>
  <c r="H7" i="18" s="1"/>
  <c r="J7" i="18"/>
  <c r="E8" i="18"/>
  <c r="K8" i="18" s="1"/>
  <c r="L105" i="22" l="1"/>
  <c r="K115" i="22"/>
  <c r="M104" i="22"/>
  <c r="M101" i="22"/>
  <c r="M98" i="22"/>
  <c r="M100" i="22"/>
  <c r="M95" i="22"/>
  <c r="M102" i="22"/>
  <c r="M99" i="22"/>
  <c r="M96" i="22"/>
  <c r="M103" i="22"/>
  <c r="M97" i="22"/>
  <c r="L38" i="22"/>
  <c r="M81" i="22"/>
  <c r="M91" i="22"/>
  <c r="M88" i="22"/>
  <c r="M85" i="22"/>
  <c r="M82" i="22"/>
  <c r="M89" i="22"/>
  <c r="M86" i="22"/>
  <c r="M83" i="22"/>
  <c r="M87" i="22"/>
  <c r="M90" i="22"/>
  <c r="M84" i="22"/>
  <c r="L92" i="22"/>
  <c r="L77" i="22"/>
  <c r="M69" i="22"/>
  <c r="M71" i="22"/>
  <c r="M76" i="22"/>
  <c r="M72" i="22"/>
  <c r="M73" i="22"/>
  <c r="M70" i="22"/>
  <c r="M74" i="22"/>
  <c r="L65" i="22"/>
  <c r="M53" i="22"/>
  <c r="M54" i="22" s="1"/>
  <c r="M64" i="22"/>
  <c r="M61" i="22"/>
  <c r="M58" i="22"/>
  <c r="M60" i="22"/>
  <c r="M62" i="22"/>
  <c r="M59" i="22"/>
  <c r="M63" i="22"/>
  <c r="M48" i="22"/>
  <c r="M45" i="22"/>
  <c r="M42" i="22"/>
  <c r="M46" i="22"/>
  <c r="M43" i="22"/>
  <c r="M44" i="22"/>
  <c r="M47" i="22"/>
  <c r="L49" i="22"/>
  <c r="L21" i="22"/>
  <c r="M30" i="22"/>
  <c r="M14" i="22"/>
  <c r="M37" i="22"/>
  <c r="M15" i="22"/>
  <c r="M25" i="22"/>
  <c r="M16" i="22"/>
  <c r="M17" i="22"/>
  <c r="M28" i="22"/>
  <c r="M18" i="22"/>
  <c r="M19" i="22"/>
  <c r="M31" i="22"/>
  <c r="M20" i="22"/>
  <c r="M35" i="22"/>
  <c r="M26" i="22"/>
  <c r="M27" i="22"/>
  <c r="M29" i="22"/>
  <c r="M24" i="22"/>
  <c r="M36" i="22"/>
  <c r="M9" i="22" a="1"/>
  <c r="M9" i="22" s="1"/>
  <c r="M7" i="22" a="1"/>
  <c r="M7" i="22" s="1"/>
  <c r="M105" i="22"/>
  <c r="M8" i="22" a="1"/>
  <c r="M8" i="22" s="1"/>
  <c r="M6" i="22" a="1"/>
  <c r="M6" i="22" s="1"/>
  <c r="M111" i="22"/>
  <c r="N3" i="22"/>
  <c r="L32" i="22"/>
  <c r="L10" i="22"/>
  <c r="K116" i="22"/>
  <c r="J39" i="18"/>
  <c r="I39" i="18"/>
  <c r="E40" i="18"/>
  <c r="K40" i="18" s="1"/>
  <c r="J8" i="18"/>
  <c r="I8" i="18"/>
  <c r="H8" i="18" s="1"/>
  <c r="E9" i="18"/>
  <c r="K9" i="18" s="1"/>
  <c r="L115" i="22" l="1"/>
  <c r="L116" i="22" s="1"/>
  <c r="N104" i="22"/>
  <c r="N97" i="22"/>
  <c r="N101" i="22"/>
  <c r="N98" i="22"/>
  <c r="N95" i="22"/>
  <c r="N102" i="22"/>
  <c r="N99" i="22"/>
  <c r="N96" i="22"/>
  <c r="N100" i="22"/>
  <c r="N103" i="22"/>
  <c r="M77" i="22"/>
  <c r="N84" i="22"/>
  <c r="N91" i="22"/>
  <c r="N88" i="22"/>
  <c r="N85" i="22"/>
  <c r="N82" i="22"/>
  <c r="N89" i="22"/>
  <c r="N86" i="22"/>
  <c r="N83" i="22"/>
  <c r="N90" i="22"/>
  <c r="N87" i="22"/>
  <c r="N81" i="22"/>
  <c r="M92" i="22"/>
  <c r="N76" i="22"/>
  <c r="N72" i="22"/>
  <c r="N69" i="22"/>
  <c r="N73" i="22"/>
  <c r="N70" i="22"/>
  <c r="N71" i="22"/>
  <c r="N74" i="22"/>
  <c r="M65" i="22"/>
  <c r="N53" i="22"/>
  <c r="N64" i="22"/>
  <c r="N61" i="22"/>
  <c r="N58" i="22"/>
  <c r="N59" i="22"/>
  <c r="N60" i="22"/>
  <c r="N62" i="22"/>
  <c r="N63" i="22"/>
  <c r="N48" i="22"/>
  <c r="N44" i="22"/>
  <c r="N45" i="22"/>
  <c r="N42" i="22"/>
  <c r="N46" i="22"/>
  <c r="N43" i="22"/>
  <c r="N47" i="22"/>
  <c r="M49" i="22"/>
  <c r="M32" i="22"/>
  <c r="M38" i="22"/>
  <c r="N25" i="22"/>
  <c r="N37" i="22"/>
  <c r="N24" i="22"/>
  <c r="N28" i="22"/>
  <c r="N31" i="22"/>
  <c r="N35" i="22"/>
  <c r="N26" i="22"/>
  <c r="N29" i="22"/>
  <c r="N36" i="22"/>
  <c r="N27" i="22"/>
  <c r="N30" i="22"/>
  <c r="N54" i="22"/>
  <c r="N7" i="22" a="1"/>
  <c r="N7" i="22" s="1"/>
  <c r="N9" i="22" a="1"/>
  <c r="N9" i="22" s="1"/>
  <c r="N6" i="22" a="1"/>
  <c r="N6" i="22" s="1"/>
  <c r="N8" i="22" a="1"/>
  <c r="N8" i="22" s="1"/>
  <c r="N111" i="22"/>
  <c r="O3" i="22"/>
  <c r="M21" i="22"/>
  <c r="M10" i="22"/>
  <c r="I40" i="18"/>
  <c r="J40" i="18"/>
  <c r="E41" i="18"/>
  <c r="K41" i="18" s="1"/>
  <c r="E10" i="18"/>
  <c r="K10" i="18" s="1"/>
  <c r="I9" i="18"/>
  <c r="H9" i="18" s="1"/>
  <c r="J9" i="18"/>
  <c r="N105" i="22" l="1"/>
  <c r="M115" i="22"/>
  <c r="M116" i="22" s="1"/>
  <c r="O104" i="22"/>
  <c r="P104" i="22" s="1"/>
  <c r="O101" i="22"/>
  <c r="P101" i="22" s="1"/>
  <c r="O98" i="22"/>
  <c r="P98" i="22" s="1"/>
  <c r="O95" i="22"/>
  <c r="P95" i="22" s="1"/>
  <c r="O102" i="22"/>
  <c r="P102" i="22" s="1"/>
  <c r="O99" i="22"/>
  <c r="P99" i="22" s="1"/>
  <c r="O96" i="22"/>
  <c r="P96" i="22" s="1"/>
  <c r="O103" i="22"/>
  <c r="P103" i="22" s="1"/>
  <c r="O97" i="22"/>
  <c r="P97" i="22" s="1"/>
  <c r="O100" i="22"/>
  <c r="P100" i="22" s="1"/>
  <c r="N77" i="22"/>
  <c r="N92" i="22"/>
  <c r="O91" i="22"/>
  <c r="P91" i="22" s="1"/>
  <c r="O88" i="22"/>
  <c r="P88" i="22" s="1"/>
  <c r="O85" i="22"/>
  <c r="P85" i="22" s="1"/>
  <c r="O82" i="22"/>
  <c r="P82" i="22" s="1"/>
  <c r="O81" i="22"/>
  <c r="O89" i="22"/>
  <c r="P89" i="22" s="1"/>
  <c r="O86" i="22"/>
  <c r="P86" i="22" s="1"/>
  <c r="O83" i="22"/>
  <c r="P83" i="22" s="1"/>
  <c r="O90" i="22"/>
  <c r="P90" i="22" s="1"/>
  <c r="O87" i="22"/>
  <c r="P87" i="22" s="1"/>
  <c r="O84" i="22"/>
  <c r="P84" i="22" s="1"/>
  <c r="N65" i="22"/>
  <c r="O76" i="22"/>
  <c r="P76" i="22" s="1"/>
  <c r="O69" i="22"/>
  <c r="P69" i="22" s="1"/>
  <c r="O72" i="22"/>
  <c r="P72" i="22" s="1"/>
  <c r="O73" i="22"/>
  <c r="P73" i="22" s="1"/>
  <c r="O70" i="22"/>
  <c r="P70" i="22" s="1"/>
  <c r="O74" i="22"/>
  <c r="P74" i="22" s="1"/>
  <c r="O71" i="22"/>
  <c r="P71" i="22" s="1"/>
  <c r="N10" i="22"/>
  <c r="O53" i="22"/>
  <c r="P53" i="22" s="1"/>
  <c r="P54" i="22" s="1"/>
  <c r="O64" i="22"/>
  <c r="P64" i="22" s="1"/>
  <c r="O61" i="22"/>
  <c r="P61" i="22" s="1"/>
  <c r="O58" i="22"/>
  <c r="P58" i="22" s="1"/>
  <c r="O62" i="22"/>
  <c r="P62" i="22" s="1"/>
  <c r="O59" i="22"/>
  <c r="P59" i="22" s="1"/>
  <c r="O60" i="22"/>
  <c r="P60" i="22" s="1"/>
  <c r="O63" i="22"/>
  <c r="P63" i="22" s="1"/>
  <c r="O48" i="22"/>
  <c r="P48" i="22" s="1"/>
  <c r="O45" i="22"/>
  <c r="P45" i="22" s="1"/>
  <c r="O42" i="22"/>
  <c r="O44" i="22"/>
  <c r="P44" i="22" s="1"/>
  <c r="O46" i="22"/>
  <c r="P46" i="22" s="1"/>
  <c r="O43" i="22"/>
  <c r="P43" i="22" s="1"/>
  <c r="O47" i="22"/>
  <c r="P47" i="22" s="1"/>
  <c r="N49" i="22"/>
  <c r="N38" i="22"/>
  <c r="O6" i="22" a="1"/>
  <c r="O6" i="22" s="1"/>
  <c r="O37" i="22"/>
  <c r="P37" i="22" s="1"/>
  <c r="O15" i="22"/>
  <c r="P15" i="22" s="1"/>
  <c r="O25" i="22"/>
  <c r="P25" i="22" s="1"/>
  <c r="O30" i="22"/>
  <c r="P30" i="22" s="1"/>
  <c r="O16" i="22"/>
  <c r="P16" i="22" s="1"/>
  <c r="O17" i="22"/>
  <c r="P17" i="22" s="1"/>
  <c r="O28" i="22"/>
  <c r="P28" i="22" s="1"/>
  <c r="O18" i="22"/>
  <c r="P18" i="22" s="1"/>
  <c r="O19" i="22"/>
  <c r="P19" i="22" s="1"/>
  <c r="O31" i="22"/>
  <c r="P31" i="22" s="1"/>
  <c r="O20" i="22"/>
  <c r="P20" i="22" s="1"/>
  <c r="O35" i="22"/>
  <c r="O26" i="22"/>
  <c r="P26" i="22" s="1"/>
  <c r="O29" i="22"/>
  <c r="P29" i="22" s="1"/>
  <c r="O24" i="22"/>
  <c r="O36" i="22"/>
  <c r="P36" i="22" s="1"/>
  <c r="O27" i="22"/>
  <c r="P27" i="22" s="1"/>
  <c r="O14" i="22"/>
  <c r="O105" i="22"/>
  <c r="O111" i="22"/>
  <c r="O7" i="22" a="1"/>
  <c r="O7" i="22" s="1"/>
  <c r="P7" i="22" s="1"/>
  <c r="O9" i="22" a="1"/>
  <c r="O9" i="22" s="1"/>
  <c r="P9" i="22" s="1"/>
  <c r="O8" i="22" a="1"/>
  <c r="O8" i="22" s="1"/>
  <c r="P8" i="22" s="1"/>
  <c r="N21" i="22"/>
  <c r="N32" i="22"/>
  <c r="E42" i="18"/>
  <c r="K42" i="18" s="1"/>
  <c r="E11" i="18"/>
  <c r="K11" i="18" s="1"/>
  <c r="J10" i="18"/>
  <c r="I10" i="18"/>
  <c r="H10" i="18" s="1"/>
  <c r="N115" i="22" l="1"/>
  <c r="N116" i="22" s="1"/>
  <c r="M7" i="28"/>
  <c r="P105" i="22"/>
  <c r="O77" i="22"/>
  <c r="O92" i="22"/>
  <c r="P81" i="22"/>
  <c r="P92" i="22" s="1"/>
  <c r="O54" i="22"/>
  <c r="O65" i="22"/>
  <c r="P77" i="22"/>
  <c r="P65" i="22"/>
  <c r="O49" i="22"/>
  <c r="P42" i="22"/>
  <c r="P49" i="22" s="1"/>
  <c r="P24" i="22"/>
  <c r="P32" i="22" s="1"/>
  <c r="O32" i="22"/>
  <c r="O38" i="22"/>
  <c r="P35" i="22"/>
  <c r="P38" i="22" s="1"/>
  <c r="O21" i="22"/>
  <c r="P14" i="22"/>
  <c r="O10" i="22"/>
  <c r="P6" i="22"/>
  <c r="I42" i="18"/>
  <c r="J42" i="18"/>
  <c r="I41" i="18"/>
  <c r="J41" i="18"/>
  <c r="E43" i="18"/>
  <c r="K43" i="18" s="1"/>
  <c r="J11" i="18"/>
  <c r="I11" i="18"/>
  <c r="H11" i="18" s="1"/>
  <c r="E12" i="18"/>
  <c r="K12" i="18" s="1"/>
  <c r="O115" i="22" l="1"/>
  <c r="O116" i="22" s="1"/>
  <c r="M4" i="28"/>
  <c r="M6" i="28"/>
  <c r="M11" i="28"/>
  <c r="M9" i="28"/>
  <c r="M8" i="28"/>
  <c r="M5" i="28"/>
  <c r="M10" i="28"/>
  <c r="P10" i="22"/>
  <c r="S32" i="22" s="1"/>
  <c r="D4" i="28" s="1"/>
  <c r="P21" i="22"/>
  <c r="P115" i="22" s="1"/>
  <c r="P116" i="22" s="1"/>
  <c r="I43" i="18"/>
  <c r="J43" i="18"/>
  <c r="E44" i="18"/>
  <c r="K44" i="18" s="1"/>
  <c r="J12" i="18"/>
  <c r="I12" i="18"/>
  <c r="H12" i="18" s="1"/>
  <c r="E13" i="18"/>
  <c r="K13" i="18" s="1"/>
  <c r="S38" i="22" l="1"/>
  <c r="D5" i="28" s="1"/>
  <c r="S92" i="22"/>
  <c r="D10" i="28" s="1"/>
  <c r="S65" i="22"/>
  <c r="D8" i="28" s="1"/>
  <c r="S77" i="22"/>
  <c r="D9" i="28" s="1"/>
  <c r="S49" i="22"/>
  <c r="D6" i="28" s="1"/>
  <c r="S105" i="22"/>
  <c r="D11" i="28" s="1"/>
  <c r="M3" i="28"/>
  <c r="M15" i="28" s="1"/>
  <c r="S21" i="22"/>
  <c r="D3" i="28" s="1"/>
  <c r="S111" i="22"/>
  <c r="D12" i="28" s="1"/>
  <c r="S54" i="22"/>
  <c r="D7" i="28" s="1"/>
  <c r="I44" i="18"/>
  <c r="J44" i="18"/>
  <c r="E45" i="18"/>
  <c r="K45" i="18" s="1"/>
  <c r="E14" i="18"/>
  <c r="K14" i="18" s="1"/>
  <c r="I13" i="18"/>
  <c r="H13" i="18" s="1"/>
  <c r="J13" i="18"/>
  <c r="D13" i="28" l="1"/>
  <c r="I45" i="18"/>
  <c r="J45" i="18"/>
  <c r="E46" i="18"/>
  <c r="K46" i="18" s="1"/>
  <c r="E15" i="18"/>
  <c r="K15" i="18" s="1"/>
  <c r="J14" i="18"/>
  <c r="I14" i="18"/>
  <c r="H14" i="18" s="1"/>
  <c r="I46" i="18" l="1"/>
  <c r="J46" i="18"/>
  <c r="E47" i="18"/>
  <c r="K47" i="18" s="1"/>
  <c r="E16" i="18"/>
  <c r="K16" i="18" s="1"/>
  <c r="J15" i="18"/>
  <c r="I15" i="18"/>
  <c r="H15" i="18" s="1"/>
  <c r="I47" i="18" l="1"/>
  <c r="J47" i="18"/>
  <c r="E48" i="18"/>
  <c r="K48" i="18" s="1"/>
  <c r="J16" i="18"/>
  <c r="I16" i="18"/>
  <c r="H16" i="18" s="1"/>
  <c r="E17" i="18"/>
  <c r="K17" i="18" s="1"/>
  <c r="I48" i="18" l="1"/>
  <c r="J48" i="18"/>
  <c r="E49" i="18"/>
  <c r="K49" i="18" s="1"/>
  <c r="E18" i="18"/>
  <c r="K18" i="18" s="1"/>
  <c r="J17" i="18"/>
  <c r="I17" i="18"/>
  <c r="H17" i="18" s="1"/>
  <c r="I49" i="18" l="1"/>
  <c r="J49" i="18"/>
  <c r="E50" i="18"/>
  <c r="K50" i="18" s="1"/>
  <c r="J18" i="18"/>
  <c r="I18" i="18"/>
  <c r="H18" i="18" s="1"/>
  <c r="E19" i="18"/>
  <c r="K19" i="18" s="1"/>
  <c r="I50" i="18" l="1"/>
  <c r="J50" i="18"/>
  <c r="E51" i="18"/>
  <c r="K51" i="18" s="1"/>
  <c r="E20" i="18"/>
  <c r="K20" i="18" s="1"/>
  <c r="I19" i="18"/>
  <c r="H19" i="18" s="1"/>
  <c r="J19" i="18"/>
  <c r="I51" i="18" l="1"/>
  <c r="J51" i="18"/>
  <c r="E52" i="18"/>
  <c r="K52" i="18" s="1"/>
  <c r="J20" i="18"/>
  <c r="I20" i="18"/>
  <c r="H20" i="18" s="1"/>
  <c r="E21" i="18"/>
  <c r="K21" i="18" s="1"/>
  <c r="I52" i="18" l="1"/>
  <c r="J52" i="18"/>
  <c r="E53" i="18"/>
  <c r="K53" i="18" s="1"/>
  <c r="E22" i="18"/>
  <c r="K22" i="18" s="1"/>
  <c r="I21" i="18"/>
  <c r="H21" i="18" s="1"/>
  <c r="J21" i="18"/>
  <c r="I53" i="18" l="1"/>
  <c r="J53" i="18"/>
  <c r="E54" i="18"/>
  <c r="J22" i="18"/>
  <c r="I22" i="18"/>
  <c r="H22" i="18" s="1"/>
  <c r="E23" i="18"/>
  <c r="K23" i="18" s="1"/>
  <c r="E55" i="18" l="1"/>
  <c r="I23" i="18"/>
  <c r="H23" i="18" s="1"/>
  <c r="J23" i="18"/>
  <c r="E24" i="18"/>
  <c r="K24" i="18" s="1"/>
  <c r="E56" i="18" l="1"/>
  <c r="E25" i="18"/>
  <c r="K25" i="18" s="1"/>
  <c r="J24" i="18"/>
  <c r="I24" i="18"/>
  <c r="H24" i="18" s="1"/>
  <c r="E57" i="18" l="1"/>
  <c r="E26" i="18"/>
  <c r="K26" i="18" s="1"/>
  <c r="I25" i="18"/>
  <c r="H25" i="18" s="1"/>
  <c r="J25" i="18"/>
  <c r="E58" i="18" l="1"/>
  <c r="I26" i="18"/>
  <c r="H26" i="18" s="1"/>
  <c r="J26" i="18"/>
  <c r="E27" i="18"/>
  <c r="K27" i="18" s="1"/>
  <c r="E60" i="18" l="1"/>
  <c r="E59" i="18"/>
  <c r="J27" i="18"/>
  <c r="I27" i="18"/>
  <c r="H27" i="18" s="1"/>
  <c r="E28" i="18"/>
  <c r="K28" i="18" s="1"/>
  <c r="I28" i="18" l="1"/>
  <c r="H28" i="18" s="1"/>
  <c r="J28" i="18"/>
  <c r="E29" i="18"/>
  <c r="K29" i="18" s="1"/>
  <c r="E30" i="18" l="1"/>
  <c r="K30" i="18" s="1"/>
  <c r="I29" i="18"/>
  <c r="H29" i="18" s="1"/>
  <c r="J29" i="18"/>
  <c r="E31" i="18" l="1"/>
  <c r="K31" i="18" s="1"/>
  <c r="J30" i="18"/>
  <c r="I30" i="18"/>
  <c r="H30" i="18" s="1"/>
  <c r="E32" i="18" l="1"/>
  <c r="K32" i="18" s="1"/>
  <c r="I31" i="18"/>
  <c r="H31" i="18" s="1"/>
  <c r="J31" i="18"/>
  <c r="E34" i="18" l="1"/>
  <c r="E33" i="18"/>
  <c r="K33" i="18" s="1"/>
  <c r="I33" i="18" s="1"/>
  <c r="I32" i="18"/>
  <c r="H32" i="18" s="1"/>
  <c r="J32" i="18"/>
  <c r="K34" i="18" l="1"/>
  <c r="K35" i="18"/>
  <c r="I35" i="18" s="1"/>
  <c r="J33" i="18"/>
  <c r="H33" i="18"/>
  <c r="J35" i="18" l="1"/>
  <c r="I34" i="18"/>
  <c r="H34" i="18" s="1"/>
  <c r="J34" i="18"/>
  <c r="H35" i="18" l="1"/>
  <c r="H36" i="18" s="1"/>
  <c r="H37" i="18" s="1"/>
  <c r="H38" i="18" s="1"/>
  <c r="H39" i="18" s="1"/>
  <c r="H40" i="18" s="1"/>
  <c r="H41" i="18" l="1"/>
  <c r="H42" i="18" s="1"/>
  <c r="H43" i="18" s="1"/>
  <c r="H44" i="18" s="1"/>
  <c r="H45" i="18" s="1"/>
  <c r="H46" i="18" l="1"/>
  <c r="H47" i="18" s="1"/>
  <c r="H48" i="18" s="1"/>
  <c r="H49" i="18" s="1"/>
  <c r="H50" i="18" s="1"/>
  <c r="H51" i="18" s="1"/>
  <c r="H52" i="18" s="1"/>
  <c r="H53" i="1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<sst xmlns="http://schemas.openxmlformats.org/spreadsheetml/2006/main" count="187766" uniqueCount="1390">
  <si>
    <t>Description</t>
  </si>
  <si>
    <t>Amount</t>
  </si>
  <si>
    <t>Jan</t>
  </si>
  <si>
    <t>Income</t>
  </si>
  <si>
    <t>Monthly</t>
  </si>
  <si>
    <t>Weekly</t>
  </si>
  <si>
    <t>Spotify</t>
  </si>
  <si>
    <t>Netflix</t>
  </si>
  <si>
    <t>State Farm</t>
  </si>
  <si>
    <t>Crunchyroll</t>
  </si>
  <si>
    <t>Elephant</t>
  </si>
  <si>
    <t>Stimulus 1</t>
  </si>
  <si>
    <t>Stimulus 2</t>
  </si>
  <si>
    <t>Year</t>
  </si>
  <si>
    <t>Month</t>
  </si>
  <si>
    <t>Trans. date</t>
  </si>
  <si>
    <t>Post date</t>
  </si>
  <si>
    <t>Category</t>
  </si>
  <si>
    <t>Expense Type</t>
  </si>
  <si>
    <t>Cumulative</t>
  </si>
  <si>
    <t>Association</t>
  </si>
  <si>
    <t>INTERNET PAYMENT - THANK YOU</t>
  </si>
  <si>
    <t>Payments and Credits</t>
  </si>
  <si>
    <t>WAWA 697 STAFFORD VA</t>
  </si>
  <si>
    <t>Gasoline</t>
  </si>
  <si>
    <t>SPOTIFY P12D96D434 8777781161 NY</t>
  </si>
  <si>
    <t>APP</t>
  </si>
  <si>
    <t>Variable</t>
  </si>
  <si>
    <t>NETFLIX.COM NETFLIX.COM CA44115296471</t>
  </si>
  <si>
    <t>Fixed</t>
  </si>
  <si>
    <t>MYFICO COM 8003194433 GA</t>
  </si>
  <si>
    <t>Payment</t>
  </si>
  <si>
    <t>STATE FARM INSURANCE 800-956-6310 IL</t>
  </si>
  <si>
    <t>STEAMPOWERED.COM 425-952-2985 WA</t>
  </si>
  <si>
    <t>Neir Automata</t>
  </si>
  <si>
    <t>Jayelin</t>
  </si>
  <si>
    <t>LIVECAREER.COM 800652843 866-933-7587 PR</t>
  </si>
  <si>
    <t>Shevon</t>
  </si>
  <si>
    <t>RIVER RUN SHORT PUMP HENRICO VA</t>
  </si>
  <si>
    <t>THE MARKET @ 25TH RICHMOND VA</t>
  </si>
  <si>
    <t>AMERICA'S BEST WINGS HENRICO VA</t>
  </si>
  <si>
    <t>Restaurants</t>
  </si>
  <si>
    <t>GO DRAGON ASIAN GRILL RICHMOND VA</t>
  </si>
  <si>
    <t>CVS/PHARMACY #01988 RICHMOND VA</t>
  </si>
  <si>
    <t>LABCORP PSCC 2 800-845-6167 NC202101072171244</t>
  </si>
  <si>
    <t>Medical Services</t>
  </si>
  <si>
    <t>Doctor</t>
  </si>
  <si>
    <t>BINGO BEER CO - GAMES PE RICHMOND VA</t>
  </si>
  <si>
    <t>Akhil</t>
  </si>
  <si>
    <t>WALMART SC 07032 HENRICO VA</t>
  </si>
  <si>
    <t>APPLE.COM/BILL 866-712-7753 CAAPPLE PAY ENDING IN 4775MMW3T9K9KMA0</t>
  </si>
  <si>
    <t>FEDEX 782422707980 800-4633339 TN</t>
  </si>
  <si>
    <t>Services</t>
  </si>
  <si>
    <t>Darron</t>
  </si>
  <si>
    <t>FEDEX 782422725203 800-4633339 TN</t>
  </si>
  <si>
    <t>CASH APP*SHEVON LEW 415-375-3176 CA</t>
  </si>
  <si>
    <t>Family</t>
  </si>
  <si>
    <t>PAYPAL *ETCHEDACTUA 402-935-7733 CA</t>
  </si>
  <si>
    <t>FAMILY DOLLAR #5701 RICHMOND VA</t>
  </si>
  <si>
    <t>PAYPAL *VIZMEDIALLC 888-221-1161 CA</t>
  </si>
  <si>
    <t>EXXONMOBIL RICHMOND VA</t>
  </si>
  <si>
    <t>CASHBACK BONUS REDEMPTION PYMT/STMT CRDT</t>
  </si>
  <si>
    <t>Awards and Rebate Credits</t>
  </si>
  <si>
    <t>MCDONALD'S F17579 RICHMOND VA</t>
  </si>
  <si>
    <t>WALGREENS #3860 RICHMOND VA</t>
  </si>
  <si>
    <t>Draino</t>
  </si>
  <si>
    <t>Study</t>
  </si>
  <si>
    <t>AMZN MKTP US*0H4DK7EL3 AMZN.COM/BILLWA72J9EGRQCDU</t>
  </si>
  <si>
    <t>Merchandise</t>
  </si>
  <si>
    <t>Webcam</t>
  </si>
  <si>
    <t>SP * ILF, LLC 8888044453 TX</t>
  </si>
  <si>
    <t>Vincent</t>
  </si>
  <si>
    <t>Kaiya</t>
  </si>
  <si>
    <t>Griddle</t>
  </si>
  <si>
    <t>NETFLIX.COM NETFLIX.COM CA44925167830</t>
  </si>
  <si>
    <t>SPOTIFY P1343F2886 8777781161 NY</t>
  </si>
  <si>
    <t>PAYPAL *DAYNEINVEST 888-221-1161 CA</t>
  </si>
  <si>
    <t>Masks</t>
  </si>
  <si>
    <t>DIRECTPAY FULL BALANCESEE DETAILS OF YOUR NEXT DIRECTPAY BELOW</t>
  </si>
  <si>
    <t>CHIPOTLE 1975 RICHMOND VA</t>
  </si>
  <si>
    <t>KINGSISLE *PIRATE101 512-623-5983 TX00099RS900000000000000</t>
  </si>
  <si>
    <t>PP*PP ROKU FOR CRUNCHYR 402-935-7733 CA</t>
  </si>
  <si>
    <t>BEDBATH&amp;BEYOND GLEN ALLEN VA</t>
  </si>
  <si>
    <t>CITYPARKING INC 804-344-3353 VAAPPLE PAY ENDING IN 4775</t>
  </si>
  <si>
    <t>TST* 521 BISCUITS &amp; WAFF RICHMOND VAAPPLE PAY ENDING IN 4775</t>
  </si>
  <si>
    <t>WHOLEFDS WBS#10598 RICHMOND VA</t>
  </si>
  <si>
    <t>PUBLIX #1588 RICHMOND VA</t>
  </si>
  <si>
    <t>ABC*CRUNCH FITNESS 888-827-9262 VAABC*CRUNCH FITNESS</t>
  </si>
  <si>
    <t>DC CHARBROILED CHICKEN RICHMOND VA</t>
  </si>
  <si>
    <t>Travel/ Entertainment</t>
  </si>
  <si>
    <t>Supermarkets</t>
  </si>
  <si>
    <t>Education</t>
  </si>
  <si>
    <t>Don</t>
  </si>
  <si>
    <t>Credit Karma</t>
  </si>
  <si>
    <t>Webull</t>
  </si>
  <si>
    <t>APPLE.COM/BILL 866-712-7753 CAAPPLE PAY ENDING IN 4775MMW42NJ145A0</t>
  </si>
  <si>
    <t>BIRD APP 8662052442 CA</t>
  </si>
  <si>
    <t>APPLE.COM/BILL 866-712-7753 CAAPPLE PAY ENDING IN 4775MMW43JVXWTA0</t>
  </si>
  <si>
    <t>TARGET RICHMOND VA</t>
  </si>
  <si>
    <t>PUPATELLA 2 RICHMOND VA</t>
  </si>
  <si>
    <t>T-MOBILE PAYMENTS 800-937-8997 WAAPPLE PAY ENDING IN 4775T-MOBILE PAYMENTS</t>
  </si>
  <si>
    <t>WWW.WOLFRAMALPHA.COM 8009653726 IL</t>
  </si>
  <si>
    <t>KINGSISLE *PIRATE101 512-623-5983 TX0009CTVV00000000000000</t>
  </si>
  <si>
    <t>SUNOCO 0113723100 RICHMOND VA</t>
  </si>
  <si>
    <t>PAYPAL *WEBULL TECH 402-935-7733 CA</t>
  </si>
  <si>
    <t>COACHING ACTUARIES 8324128532 IA</t>
  </si>
  <si>
    <t>Pants</t>
  </si>
  <si>
    <t>Study tool</t>
  </si>
  <si>
    <t>Adapt</t>
  </si>
  <si>
    <t>IRS</t>
  </si>
  <si>
    <t>DISNEYPLUS 888-905-7888 CADISNEYPLUS</t>
  </si>
  <si>
    <t>APPLE.COM/BILL 866-712-7753 CAAPPLE PAY ENDING IN 4775MMW4751VM2A0</t>
  </si>
  <si>
    <t>PAYPAL *COUPLECENTS 402-935-7733 CA</t>
  </si>
  <si>
    <t>SHEETZ 267200026724498 WOODFORD VA</t>
  </si>
  <si>
    <t>TACO BELL #28942 DUMFRIES VA</t>
  </si>
  <si>
    <t>WWW.CVS.COM 800-746-7287 RI</t>
  </si>
  <si>
    <t>BP#2027845NINE MILE BP RICHMOND VA</t>
  </si>
  <si>
    <t>DEL SAUCE, LLC 8043821332 VA</t>
  </si>
  <si>
    <t>DEPARTMENT MOTOR VEHICLE RICHMOND VA</t>
  </si>
  <si>
    <t>Government Services</t>
  </si>
  <si>
    <t>NETFLIX.COM NETFLIX.COM CA45851809183</t>
  </si>
  <si>
    <t>SPOTIFY P13AFFEFC5 8777781161 NY</t>
  </si>
  <si>
    <t>PAYPAL *INTERACTIVE 402-935-7733 CA</t>
  </si>
  <si>
    <t>MELLOW MUSHROOM RICHMOND VA00637R</t>
  </si>
  <si>
    <t>PP*GOOGLE GOOGLE YOUTUB 402-935-7733 CA</t>
  </si>
  <si>
    <t>PP*GOOGLE YOUTUBE SUBSC 402-935-7733 CA</t>
  </si>
  <si>
    <t>PP*GOOGLE GOOGLE YOUTUB 4029357733 CA</t>
  </si>
  <si>
    <t>PP*GOOGLE YOUTUBE SUBSC 4029357733 CA</t>
  </si>
  <si>
    <t>BOTTOMS UP PIZZA RICHMOND VA</t>
  </si>
  <si>
    <t>TAKE 5 #232 RICHMOND VA</t>
  </si>
  <si>
    <t>Automotive</t>
  </si>
  <si>
    <t>WALMART SC 03885 RICHMOND VA</t>
  </si>
  <si>
    <t>FIREHOUSE SUBS 0302 QSR ALEXANDRIA VA</t>
  </si>
  <si>
    <t>LYFT *RIDE WED 1PM 855-865-9553 CA</t>
  </si>
  <si>
    <t>LYFT *RIDE WED 3PM 855-865-9553 CA</t>
  </si>
  <si>
    <t>IFM Seminar</t>
  </si>
  <si>
    <t>Oil Change</t>
  </si>
  <si>
    <t>Test Day</t>
  </si>
  <si>
    <t>Registration</t>
  </si>
  <si>
    <t>MCDONALD'S F20505 FALLS CHURCH VA</t>
  </si>
  <si>
    <t>MICRO CENTER FAIRFAX FAIRFAX VA</t>
  </si>
  <si>
    <t>PAYPAL *STEAM GAMES 402-935-7733 CA</t>
  </si>
  <si>
    <t>WALMART SC 03626 WINSTON SALEMNC</t>
  </si>
  <si>
    <t>APPLE.COM/BILL 111-111-1111 CAAPPLE PAY ENDING IN 4775</t>
  </si>
  <si>
    <t>PANDA EXPRESS #2551 GLEN ALLEN VA</t>
  </si>
  <si>
    <t>SHEETZ 245300024539498 WINSTON SALEMNC</t>
  </si>
  <si>
    <t>AMTRAK MOBILE 202-906-3000 DCAPPLE PAY ENDING IN 4775</t>
  </si>
  <si>
    <t>HARDEES 2401 SOUTH HILL VA</t>
  </si>
  <si>
    <t>APPLE.COM/BILL 866-712-7753 CAAPPLE PAY ENDING IN 4775MMW4FQTX7LA0</t>
  </si>
  <si>
    <t>EXXONMOBIL DINWIDDIE VA</t>
  </si>
  <si>
    <t>PAYPAL *FUBOTV 402-935-7733 CA</t>
  </si>
  <si>
    <t>FERSGUIDE, LLC GLEN ALLEN VA</t>
  </si>
  <si>
    <t>ALDI 80007 RICHMOND VA</t>
  </si>
  <si>
    <t>SKRIMP SHACK HENRICO VA</t>
  </si>
  <si>
    <t>AMTRAK NRTHEAST CAFE Q12 WASHINGTON DC</t>
  </si>
  <si>
    <t>MTA*NYCT PAYGO NEW YORK NYAPPLE PAY ENDING IN 4775004478427258</t>
  </si>
  <si>
    <t>MTA*NYCT PAYGO NEW YORK NYAPPLE PAY ENDING IN 4775004478446331</t>
  </si>
  <si>
    <t>MTA*NYCT PAYGO NEW YORK NYAPPLE PAY ENDING IN 4775004478908990</t>
  </si>
  <si>
    <t>DUANE READE #16555 NEW YORK NY</t>
  </si>
  <si>
    <t>KINGSISLE *PIRATE101 512-623-5983 TX0009FR6Y00000000000000</t>
  </si>
  <si>
    <t>MTA*NYCT PAYGO NEW YORK NYAPPLE PAY ENDING IN 4775004486762590</t>
  </si>
  <si>
    <t>NEW YORK KIMCHI NEW YORK NY</t>
  </si>
  <si>
    <t>DUANE READE #14112 NEW YORK NY</t>
  </si>
  <si>
    <t>FIVE GUYS-NY #1111 NEW YORK NY</t>
  </si>
  <si>
    <t>WARBY PARKER 8884927297 NY</t>
  </si>
  <si>
    <t>APPLE.COM/BILL 866-712-7753 CAAPPLE PAY ENDING IN 4775MMW4J0NDZNA0</t>
  </si>
  <si>
    <t>CHAMPS - 14244 NEW YORK NY</t>
  </si>
  <si>
    <t>MTA*NYCT PAYGO NEW YORK NYAPPLE PAY ENDING IN 4775004491147262</t>
  </si>
  <si>
    <t>MTA*NYCT PAYGO NEW YORK NYAPPLE PAY ENDING IN 4775004491797327</t>
  </si>
  <si>
    <t>DUANE READE #14524 NEW YORK NY</t>
  </si>
  <si>
    <t>MTA*NYCT PAYGO NEW YORK NYAPPLE PAY ENDING IN 4775004494678624</t>
  </si>
  <si>
    <t>MTA*NYCT PAYGO NEW YORK NYAPPLE PAY ENDING IN 4775004494700645</t>
  </si>
  <si>
    <t>SQ *WAFELS &amp; DINGES NEW YORK CITYNY0001152921509981711005</t>
  </si>
  <si>
    <t>ABC*CRUNCH FITNESS 804-447-5129 VAABC*CRUNCH FITNESS</t>
  </si>
  <si>
    <t>GONG CHA TIMES SQ. NEW YORK NY</t>
  </si>
  <si>
    <t>DELI 48 NEW YORK NY</t>
  </si>
  <si>
    <t>NETFLIX.COM NETFLIX.COM CA46704475985</t>
  </si>
  <si>
    <t>SPOTIFY P142A61A27 8777781161 NY</t>
  </si>
  <si>
    <t>COLPARK LOC 989 WASHINGTON DC</t>
  </si>
  <si>
    <t>MARATHON PETRO269977 BOWLING GREENVA</t>
  </si>
  <si>
    <t>MCDONALD'S F33384 RUTHER GLEN VA</t>
  </si>
  <si>
    <t>PAYPAL *HULU 402-935-7733 CA</t>
  </si>
  <si>
    <t>UBER EATS 866-576-1039 CA</t>
  </si>
  <si>
    <t>MCDONALD'S F19030 RICHMOND VA</t>
  </si>
  <si>
    <t>AMERICAN FAMILY FIT SHOR RICHMOND VA</t>
  </si>
  <si>
    <t>JIMMY JOHNS - 1131 GLEN ALLEN VA</t>
  </si>
  <si>
    <t>AMER FAM FIT VA CTR COMM GLEN ALLEN VA</t>
  </si>
  <si>
    <t>CVS/PHARMACY #02169 GLEN ALLEN VAAPPLE PAY ENDING IN 4775</t>
  </si>
  <si>
    <t>DOMINION CAR WASH LABURN RICHMOND VA</t>
  </si>
  <si>
    <t>SHEETZ 028600002865498 ASHLAND VA</t>
  </si>
  <si>
    <t>AMOCO#2026664ASHLAND AMO ASHLAND VA</t>
  </si>
  <si>
    <t>COR MOBILE APP METER FEE RICHMOND VA</t>
  </si>
  <si>
    <t>JIMMY JOHNS - 3133 RICHMOND VA</t>
  </si>
  <si>
    <t>PUBLIC STORAGE 25452 800-567-0759 VA191644431</t>
  </si>
  <si>
    <t>THE HOME DEPOT #4624 MECHANICSVILLVA</t>
  </si>
  <si>
    <t>Home Improvement</t>
  </si>
  <si>
    <t>EZPASSVA AUTO REPLENISH 877-7627824 VA</t>
  </si>
  <si>
    <t>STELLA S GROCERY RICHMOND VA</t>
  </si>
  <si>
    <t>AMER FAM FIT MECHANICSVI MECHANICSVILLVA</t>
  </si>
  <si>
    <t>APPLE.COM/BILL 866-712-7753 CAAPPLE PAY ENDING IN 4775MMW4QS111YA0</t>
  </si>
  <si>
    <t>KROGER FUEL #3510 MECHANICSVILLVA</t>
  </si>
  <si>
    <t>TACO BELL 16635 MECHANICSVLLEVA</t>
  </si>
  <si>
    <t>U HAUL STORE 0082427 RICHMOND VA</t>
  </si>
  <si>
    <t>AMER FAM FIT MIDLOTHIAN MIDLOTHIAN VA</t>
  </si>
  <si>
    <t>JIMMY JOHNS - 1740 -ECOM RICHMOND VAAPPLE PAY ENDING IN 4775</t>
  </si>
  <si>
    <t>PUBLIC STORAGE 25452 800-567-0759 VA191751307</t>
  </si>
  <si>
    <t>New York</t>
  </si>
  <si>
    <t>Eye Exam</t>
  </si>
  <si>
    <t>Shelley</t>
  </si>
  <si>
    <t>Danny</t>
  </si>
  <si>
    <t>Dad</t>
  </si>
  <si>
    <t>HEALING SPA MIDLOTHIAN VA</t>
  </si>
  <si>
    <t>SP * COWAYMEGA 3235568457 CA</t>
  </si>
  <si>
    <t>KINGSISLE *PIRATE101 512-623-5983 TX0009IVY200000000000000</t>
  </si>
  <si>
    <t>BONCHON - MECHANICSVILLE MECHANICSVILLVA</t>
  </si>
  <si>
    <t>LOWE'S OF MECHANICSVILLE MECHANICSVILLVA</t>
  </si>
  <si>
    <t>SQ *CAPITOL WAFFLE SHO RICHMOND VA0002305843013922528704</t>
  </si>
  <si>
    <t>SQ *CAPITOL WAFFLE SHO RICHMOND VA0002305843013922494745</t>
  </si>
  <si>
    <t>MCDONALD'S F22474 GLEN ALLEN VA</t>
  </si>
  <si>
    <t>7-ELEVEN 32603 GLEN ALLEN VA</t>
  </si>
  <si>
    <t>CVS/PHARMACY #01994 RICHMOND VA</t>
  </si>
  <si>
    <t>JIMMY JOHNS - 1740 -ECOM RICHMOND VA</t>
  </si>
  <si>
    <t>ORGANIC KRUSH - HENRICO HENRICO VA</t>
  </si>
  <si>
    <t>JIMMY JOHNS - 1300 RICHMOND VA</t>
  </si>
  <si>
    <t>NETFLIX.COM NETFLIX.COM CA47498177451</t>
  </si>
  <si>
    <t>SPOTIFY P14A04BDA5 8777781161 NY</t>
  </si>
  <si>
    <t>SQ *NARWHALS ROLLED IC RICHMOND VA0002305843013952806198</t>
  </si>
  <si>
    <t>TAN A SUPERMARKET RICHMOND VA</t>
  </si>
  <si>
    <t>ALDI 80004 RICHMOND VA</t>
  </si>
  <si>
    <t>UST*USTA MEMBERSHIP 800-990-8782 NYUST*USTA MEMBERSHIP</t>
  </si>
  <si>
    <t>FANDANGO 866-857-5191 CAAPPLE PAY ENDING IN 4775</t>
  </si>
  <si>
    <t>FANDANGO 8668575191 CAAPPLE PAY ENDING IN 4775</t>
  </si>
  <si>
    <t>4510 AMC RICHMOND 10 MIDLOTHIAN VA</t>
  </si>
  <si>
    <t>PUBLIC STORAGE 25452 800-567-0759 VA192732028</t>
  </si>
  <si>
    <t>ALDI 71070 SILVER SPRINGMD</t>
  </si>
  <si>
    <t>BANNERS HALLMARK 54 FREDERICKSBRGVA</t>
  </si>
  <si>
    <t>BARNES &amp; NOBLE #2093 BOWIE MD</t>
  </si>
  <si>
    <t>APPLE.COM/BILL 866-712-7753 CAAPPLE PAY ENDING IN 4775MMW516ZZ2YA0</t>
  </si>
  <si>
    <t>SQUARE ENIX 310-846-0345 CASQUARE ENIX</t>
  </si>
  <si>
    <t>TACO BELL 18147 RICHMOND VA</t>
  </si>
  <si>
    <t>DRIVE SHACK RICHMOND GOOCHLAND VA01437R</t>
  </si>
  <si>
    <t>JASON'S DELI VRS 037 RICHMOND VA</t>
  </si>
  <si>
    <t>OFFICE DEPOT #2340 RICHMOND VA</t>
  </si>
  <si>
    <t>TOMMYS EXP CW - VA12 RICHMOND VA</t>
  </si>
  <si>
    <t>SQ *HARK VINEYARDS EARLYSVILLE VA0002305843014011115031</t>
  </si>
  <si>
    <t>APPLE.COM/BILL 866-712-7753 CAAPPLE PAY ENDING IN 4775MMW52X7F7KA0</t>
  </si>
  <si>
    <t>BODOS BAGELS CHARLOTTESVILVA</t>
  </si>
  <si>
    <t>Mom Birthday</t>
  </si>
  <si>
    <t>Ahkil</t>
  </si>
  <si>
    <t xml:space="preserve">Lamenate Vaccine </t>
  </si>
  <si>
    <t>Sarah Birthday</t>
  </si>
  <si>
    <t>LOWE'S OF E. RICHMOND, V HENRICO VA</t>
  </si>
  <si>
    <t>ADVANCE AUTO PARTS #2330 RICHMOND VA</t>
  </si>
  <si>
    <t>JCPENNEY 1140 RICHMOND VA</t>
  </si>
  <si>
    <t>THE HOME DEPOT #4632 RICHMOND VA</t>
  </si>
  <si>
    <t>GIANT 0135 SILVER SPRINGMD02039R</t>
  </si>
  <si>
    <t>JIMMY T'S SOFT SERVE DUMFRIES VA</t>
  </si>
  <si>
    <t>SUNOCO 0545097800 DUMFRIES VA</t>
  </si>
  <si>
    <t>GUITAR CENTER #845 RICHMOND VA</t>
  </si>
  <si>
    <t>MUSIC &amp; ARTS 82 RICHMOND VA</t>
  </si>
  <si>
    <t>JIMMY JOHNS - 1741 -ECOM RICHMOND VAAPPLE PAY ENDING IN 4775</t>
  </si>
  <si>
    <t>APPLE.COM/BILL 866-712-7753 CAAPPLE PAY ENDING IN 4775MMW54D041SA0</t>
  </si>
  <si>
    <t>TARGET GLEN ALLEN VA</t>
  </si>
  <si>
    <t>USPS PO 1049480240 WASHINGTON DC</t>
  </si>
  <si>
    <t>CARROLLS AUTO SERVICE RICHMOND VA</t>
  </si>
  <si>
    <t>LYFT *1 RIDE 05-27 855-865-9553 CA</t>
  </si>
  <si>
    <t>WALMART SC 05941 WASHINGTON DC</t>
  </si>
  <si>
    <t>LYFT *1 RIDE 05-28 855-865-9553 CA</t>
  </si>
  <si>
    <t>ALDI 80022 RICHMOND VA</t>
  </si>
  <si>
    <t>APPLE.COM/BILL 866-712-7753 CAAPPLE PAY ENDING IN 4775MMW5727QLFA0</t>
  </si>
  <si>
    <t>SHEETZ 035000003509498 RICHMOND VA</t>
  </si>
  <si>
    <t>U HAUL STORE 0082427 804-3584978 VA</t>
  </si>
  <si>
    <t>NETFLIX.COM NETFLIX.COM CA48401860935</t>
  </si>
  <si>
    <t>SPOTIFY P154F38ABC 8777781161 NY</t>
  </si>
  <si>
    <t>GO MART #94 ROANOKE VA</t>
  </si>
  <si>
    <t>KRYSTAL AND SAAGAR 202-531-7527 DC</t>
  </si>
  <si>
    <t>PAYPAL *SHOWTIMEPPV 402-935-7733 CA</t>
  </si>
  <si>
    <t>PUBLIC STORAGE 25452 800-567-0759 VA194430343</t>
  </si>
  <si>
    <t>TEXAS ROADHOUSE #2518 ROANOKE VA</t>
  </si>
  <si>
    <t>June</t>
  </si>
  <si>
    <t>Movie Theater Canceled</t>
  </si>
  <si>
    <t>USTA</t>
  </si>
  <si>
    <t xml:space="preserve">Final Fantasy </t>
  </si>
  <si>
    <t>Manga</t>
  </si>
  <si>
    <t xml:space="preserve">Washer Pan 2116 </t>
  </si>
  <si>
    <t>Strings</t>
  </si>
  <si>
    <t xml:space="preserve">Tuning Machine </t>
  </si>
  <si>
    <t>AC Fix(leak)</t>
  </si>
  <si>
    <t>Logan Paul vs. Mayweather</t>
  </si>
  <si>
    <t>Devin Heath</t>
  </si>
  <si>
    <t>Massage</t>
  </si>
  <si>
    <t>Car Wash</t>
  </si>
  <si>
    <t>Credit Score</t>
  </si>
  <si>
    <t>HBO</t>
  </si>
  <si>
    <t>T-Mobile</t>
  </si>
  <si>
    <t>Couple Cents</t>
  </si>
  <si>
    <t>Disney</t>
  </si>
  <si>
    <t>Youtube TV</t>
  </si>
  <si>
    <t>Hulu</t>
  </si>
  <si>
    <t>News</t>
  </si>
  <si>
    <t>Storage</t>
  </si>
  <si>
    <t>Name</t>
  </si>
  <si>
    <t>Total Paid</t>
  </si>
  <si>
    <t>#</t>
  </si>
  <si>
    <t>Avg. Paid</t>
  </si>
  <si>
    <t>Feb</t>
  </si>
  <si>
    <t>Mar</t>
  </si>
  <si>
    <t>Apr</t>
  </si>
  <si>
    <t xml:space="preserve">May </t>
  </si>
  <si>
    <t>Bloomberg</t>
  </si>
  <si>
    <t>GuitarTuna</t>
  </si>
  <si>
    <t>Roadtrippers</t>
  </si>
  <si>
    <t>Catan Gold</t>
  </si>
  <si>
    <t>Finimize</t>
  </si>
  <si>
    <t>Sub Type</t>
  </si>
  <si>
    <t>One time</t>
  </si>
  <si>
    <t>Cancelled?</t>
  </si>
  <si>
    <t>Yes</t>
  </si>
  <si>
    <t>No</t>
  </si>
  <si>
    <t>Annual</t>
  </si>
  <si>
    <t>1 Year</t>
  </si>
  <si>
    <t>1 Month</t>
  </si>
  <si>
    <t>Crunch Fitness</t>
  </si>
  <si>
    <t>Family Fitness</t>
  </si>
  <si>
    <t xml:space="preserve"> No</t>
  </si>
  <si>
    <t>6-Months</t>
  </si>
  <si>
    <t xml:space="preserve">July </t>
  </si>
  <si>
    <t>Oct</t>
  </si>
  <si>
    <t>Aug</t>
  </si>
  <si>
    <t>Sep</t>
  </si>
  <si>
    <t>Nov</t>
  </si>
  <si>
    <t>Dec</t>
  </si>
  <si>
    <t>Day</t>
  </si>
  <si>
    <t>Air Purifier</t>
  </si>
  <si>
    <t>Demon Slayer</t>
  </si>
  <si>
    <t>U HAUL STORE 0082429 804-2310332 VA</t>
  </si>
  <si>
    <t>PANERA BREAD #601639 P RICHMOND VA00521R</t>
  </si>
  <si>
    <t>USPS CHANGE OF ADDRESS 800-238-3150 TN</t>
  </si>
  <si>
    <t>LYFT *2 RIDES 06-05 855-865-9553 CA</t>
  </si>
  <si>
    <t>BEDBATH&amp;BEYOND RICHMOND VA</t>
  </si>
  <si>
    <t>CCBILL.COM 888-5969279 AZ</t>
  </si>
  <si>
    <t>ONLYFANS.COM 8886880458 IL</t>
  </si>
  <si>
    <t>CAVA GRILL SWIFT CREEK MIDLOTHIAN VA</t>
  </si>
  <si>
    <t>STARBUCKS STORE 07780 MIDLOTHIAN VA1546AE60A1ED694528</t>
  </si>
  <si>
    <t>APPLE.COM/BILL 866-712-7753 CAAPPLE PAY ENDING IN 4775MMW5BD0T2NA0</t>
  </si>
  <si>
    <t>JIMMY JOHNS - 3133 - E RICHMOND VAAPPLE PAY ENDING IN 4775</t>
  </si>
  <si>
    <t>PAYPAL *BARNESNOBLE 402-935-7733 CA</t>
  </si>
  <si>
    <t>YCC STORE 00646 RICHMOND VA</t>
  </si>
  <si>
    <t>BARNES &amp; NOBLE #2065 GLEN ALLEN VA</t>
  </si>
  <si>
    <t>OFFICEMAX/DEPOT 6605 GLEN ALLEN VA</t>
  </si>
  <si>
    <t>MCDONALD'S F5392 RICHMOND VA</t>
  </si>
  <si>
    <t>WAWA 8600 RICHMOND VA</t>
  </si>
  <si>
    <t>USPS PO BOXES ONLINE 800-344-7779 DC</t>
  </si>
  <si>
    <t>VERIZON*ONETIMEPAY VERIZON.COM FL534324653566429670001</t>
  </si>
  <si>
    <t>moving</t>
  </si>
  <si>
    <t>Naked Statistics</t>
  </si>
  <si>
    <t>Printing</t>
  </si>
  <si>
    <t>Wolfram</t>
  </si>
  <si>
    <t>Verizon Internet</t>
  </si>
  <si>
    <t>DISCOVER E-PAYMENT 210101 4732 LEWIS SEAN</t>
  </si>
  <si>
    <t>IRS TREAS 310 XXTAXEIP2 010421 XXXXXXXXXX00908 LEWIS, SEAN</t>
  </si>
  <si>
    <t>DISCOVER E-PAYMENT 210115 4732 LEWIS SEAN</t>
  </si>
  <si>
    <t>Elephant Ins PAYROLL 210113 2087 Lewis Sean</t>
  </si>
  <si>
    <t>VENMO PAYMENT 5101219782 SEAN LEWIS</t>
  </si>
  <si>
    <t>VENMO PAYMENT 5101208453 SEAN LEWIS</t>
  </si>
  <si>
    <t>VENMO CASHOUT 5117912825 SEAN LEWIS</t>
  </si>
  <si>
    <t>PURCHASE AUTHORIZED ON 01/20 CASH APP* 8774174551 CA S461020486646597 CARD 6634</t>
  </si>
  <si>
    <t>PURCHASE AUTHORIZED ON 01/21 SOCIETY OF ACTUARI 847-706-3620 IL S581021446560343 CARD 6634</t>
  </si>
  <si>
    <t>MONEY TRANSFER AUTHORIZED ON 01/26 FROM Sean Lewis VA S00581026542833832 CARD 6634</t>
  </si>
  <si>
    <t>ROBINHOOD Funds 210127 XXXXX4480 Sean Lewis</t>
  </si>
  <si>
    <t>ATM CHECK DEPOSIT ON 01/28 3201 WEST CARY ST RICHMOND VA 0005841 ATM ID 0255N CARD 6634</t>
  </si>
  <si>
    <t>VENMO PAYMENT 5176119364 SEAN LEWIS</t>
  </si>
  <si>
    <t>VENMO PAYMENT 5176123809 SEAN LEWIS</t>
  </si>
  <si>
    <t>Elephant Ins PAYROLL 210127 2087 Lewis Sean</t>
  </si>
  <si>
    <t>Credit Karma Transfer 210202 1416312297 Sean Lewis</t>
  </si>
  <si>
    <t>PURCHASE AUTHORIZED ON 02/02 CVS/PHARMACY #01 01988--3 RICHMOND VA P00381033853505879 CARD 6634</t>
  </si>
  <si>
    <t>RTP from VENMO on 02/02 Ref#20210202021000021P1BRJPM00020016153</t>
  </si>
  <si>
    <t>BEST BUY PAYMENT 210202 140344289448116 SEAN LEWIS</t>
  </si>
  <si>
    <t>PURCHASE AUTHORIZED ON 02/02 CASH APP*DON 8774174551 CA S381033547779628 CARD 6634</t>
  </si>
  <si>
    <t>ROBINHOOD Funds 210203 XXXXX4480 Sean Lewis</t>
  </si>
  <si>
    <t>ROBINHOOD Funds 210205 XXXXX4480 Sean Lewis</t>
  </si>
  <si>
    <t>AVIDIA BANK SETL 210208 0268 LEWIS,SEAN</t>
  </si>
  <si>
    <t>DISCOVER E-PAYMENT 210212 4732 LEWIS SEAN</t>
  </si>
  <si>
    <t>VENMO PAYMENT 5259216200 SEAN LEWIS</t>
  </si>
  <si>
    <t>ROBINHOOD Funds 210211 XXXXX4480 Sean Lewis</t>
  </si>
  <si>
    <t>Elephant Ins PAYROLL 210210 2087 Lewis Sean</t>
  </si>
  <si>
    <t>VENMO PAYMENT 5280886625 SEAN LEWIS</t>
  </si>
  <si>
    <t>TD AMERITRADE ACH IN a9KLOZ6PGB LEWIS SEAN</t>
  </si>
  <si>
    <t>ROBINHOOD Funds 210212 XXXXX4480 Sean Lewis</t>
  </si>
  <si>
    <t>MONEY TRANSFER AUTHORIZED ON 02/16 FROM Sean Lewis VA S00301047447217307 CARD 6634</t>
  </si>
  <si>
    <t>ROBINHOOD Funds 210216 XXXXX4480 Sean Lewis</t>
  </si>
  <si>
    <t>WEBULL FINANCIAL ACH Feb 17 20210213000010 SEAN LEWIS</t>
  </si>
  <si>
    <t>ROBINHOOD Funds 210218 XXXXX4480 Sean Lewis</t>
  </si>
  <si>
    <t>AVIDIA BANK SETL 210218 0268 LEWIS,SEAN</t>
  </si>
  <si>
    <t>VENMO PAYMENT 5302514749 SEAN LEWIS</t>
  </si>
  <si>
    <t>GasBuddy GasBuddy IVRVONZYL Sean Lewis</t>
  </si>
  <si>
    <t>GasBuddy GasBuddy IPZ5LNW76</t>
  </si>
  <si>
    <t>DISCOVER E-PAYMENT 210226 4732 LEWIS SEAN</t>
  </si>
  <si>
    <t>VENMO PAYMENT 5336662518 SEAN LEWIS</t>
  </si>
  <si>
    <t>IRS TREAS 310 TAX REF 022621 XXXXXXXXXX00908 LEWIS, SEAN</t>
  </si>
  <si>
    <t>Elephant Ins PAYROLL 210224 2087 Lewis Sean</t>
  </si>
  <si>
    <t>ROBINHOOD Funds 210226 XXXXX4480 Sean Lewis</t>
  </si>
  <si>
    <t>PURCHASE AUTHORIZED ON 02/27 CASH APP*JAYELIN L 8774174551 CA S381058504895158 CARD 6634</t>
  </si>
  <si>
    <t>ROBINHOOD Funds 210301 XXXXX4480 Sean Lewis</t>
  </si>
  <si>
    <t>AVIDIA BANK SETL 210303 0268 LEWIS,SEAN</t>
  </si>
  <si>
    <t>VENMO PAYMENT 5408451261 SEAN LEWIS</t>
  </si>
  <si>
    <t>VA DEPT TAXATION VASTTAXRFD 210302 XXXXX0268 LEWIS, SEAN E</t>
  </si>
  <si>
    <t>ROBINHOOD Funds 210309 XXXXX4480 Sean Lewis</t>
  </si>
  <si>
    <t>MONEY TRANSFER AUTHORIZED ON 03/09 FROM Sean Lewis VA S00581069083988444 CARD 6634</t>
  </si>
  <si>
    <t>DISCOVER E-PAYMENT 210312 4732 LEWIS SEAN</t>
  </si>
  <si>
    <t>Elephant Ins PAYROLL 210310 2087 Lewis Sean</t>
  </si>
  <si>
    <t>GasBuddy GasBuddy IJPBP8EB4 Sean Lewis</t>
  </si>
  <si>
    <t>DISCOVER E-PAYMENT 210317 4732 LEWIS SEAN</t>
  </si>
  <si>
    <t>VENMO PAYMENT 5451331842 SEAN LEWIS</t>
  </si>
  <si>
    <t>VENMO PAYMENT 5451317717 SEAN LEWIS</t>
  </si>
  <si>
    <t>TRANSFER TO LEWIS SHARON ON 03/17 REF #PP0B2WNZKY XXXXXXXXX5267</t>
  </si>
  <si>
    <t>TRANSFER FROM LEWIS SHARON ON 03/17 REF # PP0B2WLCG2 THANK YOU</t>
  </si>
  <si>
    <t>IRS TREAS 310 TAXEIP3 031721 XXXXXXXXXX00908 LEWIS, SEAN</t>
  </si>
  <si>
    <t>DISCOVER E-PAYMENT 210319 4732 LEWIS SEAN</t>
  </si>
  <si>
    <t>VENMO PAYMENT 5493001064 SEAN LEWIS</t>
  </si>
  <si>
    <t>VENMO PAYMENT 5492993326 SEAN LEWIS</t>
  </si>
  <si>
    <t>VENMO PAYMENT 5492999612 SEAN LEWIS</t>
  </si>
  <si>
    <t>DISCOVER E-PAYMENT 210326 4732 LEWIS SEAN</t>
  </si>
  <si>
    <t>Elephant Ins PAYROLL 210324 2087 Lewis Sean</t>
  </si>
  <si>
    <t>VENMO PAYMENT 5513431756 SEAN LEWIS</t>
  </si>
  <si>
    <t>DISCOVER E-PAYMENT 210331 4732 LEWIS SEAN</t>
  </si>
  <si>
    <t>PURCHASE AUTHORIZED ON 03/31 CASH APP*SHEVON LE 8774174551 CA S461091061277016 CARD 6634</t>
  </si>
  <si>
    <t>DISCOVER E-PAYMENT 210409 7328 LEWIS SEAN</t>
  </si>
  <si>
    <t>Elephant Ins PAYROLL 210407 2087 Lewis Sean</t>
  </si>
  <si>
    <t>VENMO PAYMENT 210411 1013109381403 SEAN LEWIS</t>
  </si>
  <si>
    <t>VENMO PAYMENT 5603366206 SEAN LEWIS</t>
  </si>
  <si>
    <t>PURCHASE AUTHORIZED ON 04/11 CASH APP*ENGAGETM 8774174551 CA S301101447514096 CARD 6634</t>
  </si>
  <si>
    <t>VENMO CASHOUT 5643580806 SEAN LEWIS</t>
  </si>
  <si>
    <t>MOBILE DEPOSIT : REF NUMBER :816170847728</t>
  </si>
  <si>
    <t>MONEY TRANSFER AUTHORIZED ON 04/20 FROM Sean Lewis VA S00581110491401484 CARD 6634</t>
  </si>
  <si>
    <t>VENMO PAYMENT 210423 1013303271012 SEAN LEWIS</t>
  </si>
  <si>
    <t>PURCHASE AUTHORIZED ON 04/22 DICK'S SPORTING GO GLEN ALLEN VA S581112824030519 CARD 6634</t>
  </si>
  <si>
    <t>Elephant Ins PAYROLL 210421 2087 Lewis Sean</t>
  </si>
  <si>
    <t>PURCHASE AUTHORIZED ON 04/29 CASH APP*ENGAGETM 8774174551 CA S381119860065157 CARD 6634</t>
  </si>
  <si>
    <t>VENMO PAYMENT 210501 1013448453372 SEAN LEWIS</t>
  </si>
  <si>
    <t>DISCOVER E-PAYMENT 210505 7328 LEWIS SEAN</t>
  </si>
  <si>
    <t>New Manchester F WEB PMTS 050621 GVVCH7 Sean Lewis</t>
  </si>
  <si>
    <t>New Manchester F WEB PMTS 050621 FVVCH7 Sean Lewis</t>
  </si>
  <si>
    <t>Elephant Ins PAYROLL 210505 2087 Lewis Sean</t>
  </si>
  <si>
    <t>AVIDIA BANK SETL 210506 0268 LEWIS,SEAN</t>
  </si>
  <si>
    <t>VENMO PAYMENT 210509 1013594268300 SEAN LEWIS</t>
  </si>
  <si>
    <t>VENMO PAYMENT 210509 1013594265412 SEAN LEWIS</t>
  </si>
  <si>
    <t>GasBuddy GasBuddy INXG6RPA2 Sean Lewis</t>
  </si>
  <si>
    <t>VENMO CASHOUT 210512 1013636035269 SEAN LEWIS</t>
  </si>
  <si>
    <t>GasBuddy GasBuddy I4YX455B2 Sean Lewis</t>
  </si>
  <si>
    <t>MONEY TRANSFER AUTHORIZED ON 05/14 FROM Sean Lewis VA S00301134489786999 CARD 6634</t>
  </si>
  <si>
    <t>VENMO PAYMENT 210516 1013705922037 SEAN LEWIS</t>
  </si>
  <si>
    <t>VENMO PAYMENT 210520 1013774874982 SEAN LEWIS</t>
  </si>
  <si>
    <t>VENMO PAYMENT 210521 1013794906708 SEAN LEWIS</t>
  </si>
  <si>
    <t>Elephant Ins PAYROLL 210519 2087 Lewis Sean</t>
  </si>
  <si>
    <t>DISCOVER E-PAYMENT 210524 7328 LEWIS SEAN</t>
  </si>
  <si>
    <t>PURCHASE AUTHORIZED ON 05/22 CASH APP*TIFFANY C 877-417-4551 VA S461142688303673 CARD 6634</t>
  </si>
  <si>
    <t>PURCHASE AUTHORIZED ON 05/21 CASH APP*NATHANIEL 877-417-4551 VA S381142092873712 CARD 6634</t>
  </si>
  <si>
    <t>PURCHASE AUTHORIZED ON 05/21 CASH APP*DON LEWIS 8774174551 CA S301141585777326 CARD 6634</t>
  </si>
  <si>
    <t>RTP from VENMO on 05/24 Ref#20210524021000021P1BRJPM00600023015</t>
  </si>
  <si>
    <t>VENMO PAYMENT 210525 1013853531322 SEAN LEWIS</t>
  </si>
  <si>
    <t>PURCHASE AUTHORIZED ON 05/27 CASH APP*SHEVON LE 8774174551 CA S581147379994016 CARD 6634</t>
  </si>
  <si>
    <t>PURCHASE AUTHORIZED ON 05/28 CASH APP*CYANFACE 8774174551 CA S301148695866281 CARD 6634</t>
  </si>
  <si>
    <t>ROBINHOOD Funds 210528 XXXXX4480 Sean Lewis</t>
  </si>
  <si>
    <t>VENMO PAYMENT 210604 1014026879340 SEAN LEWIS</t>
  </si>
  <si>
    <t>PURCHASE BANK CHECK OR DRAFT</t>
  </si>
  <si>
    <t>Elephant Ins PAYROLL 210602 2087 Lewis Sean</t>
  </si>
  <si>
    <t>DISCOVER E-PAYMENT 210605 7328 LEWIS SEAN</t>
  </si>
  <si>
    <t>VENMO PAYMENT 210606 1014064415325 SEAN LEWIS</t>
  </si>
  <si>
    <t>VENMO PAYMENT 210606 1014064878246 SEAN LEWIS</t>
  </si>
  <si>
    <t>ATM WITHDRAWAL AUTHORIZED ON 06/05 4489 S. LABURNUM AVE Richmond VA 0001688 ATM ID 0147S CARD 6634</t>
  </si>
  <si>
    <t>MONEY TRANSFER AUTHORIZED ON 06/06 FROM Sean Lewis VA S00581157718112874 CARD 6634</t>
  </si>
  <si>
    <t>PURCHASE AUTHORIZED ON 06/08 THE MARKET at 2 RICHMOND VA P00000000573633522 CARD 6634</t>
  </si>
  <si>
    <t>AVIDIA BANK SETL 210607 0268 LEWIS,SEAN</t>
  </si>
  <si>
    <t>ROBINHOOD Funds 210608 XXXXX4480 Sean Lewis</t>
  </si>
  <si>
    <t>VENMO PAYMENT 210611 1014149204390 SEAN LEWIS</t>
  </si>
  <si>
    <t>ATM WITHDRAWAL AUTHORIZED ON 06/12 9811 BROOK RD GLEN ALLEN VA 0006419 ATM ID 0092S CARD 6634</t>
  </si>
  <si>
    <t>DOMINION ENERGY BILLPAY 210616 DOMINION ENERGY SEAN LEWIS</t>
  </si>
  <si>
    <t>Nationwide PAYROLL 01 HRP0007397914 Sean Lewis</t>
  </si>
  <si>
    <t>Date</t>
  </si>
  <si>
    <t>Tax Return</t>
  </si>
  <si>
    <t>VENMO</t>
  </si>
  <si>
    <t>PURCHASE</t>
  </si>
  <si>
    <t>MONEY</t>
  </si>
  <si>
    <t>ROBINHOOD</t>
  </si>
  <si>
    <t>ATM</t>
  </si>
  <si>
    <t>Credit</t>
  </si>
  <si>
    <t>RTP</t>
  </si>
  <si>
    <t>BEST</t>
  </si>
  <si>
    <t>AVIDIA</t>
  </si>
  <si>
    <t>DISCOVER</t>
  </si>
  <si>
    <t>TD</t>
  </si>
  <si>
    <t>HSA</t>
  </si>
  <si>
    <t>GasBuddy</t>
  </si>
  <si>
    <t>TRANSFER</t>
  </si>
  <si>
    <t>VA</t>
  </si>
  <si>
    <t>WEBULL</t>
  </si>
  <si>
    <t>MOBILE</t>
  </si>
  <si>
    <t>New</t>
  </si>
  <si>
    <t>DOMINION</t>
  </si>
  <si>
    <t>Nationwide</t>
  </si>
  <si>
    <t>Description2</t>
  </si>
  <si>
    <t>Investment</t>
  </si>
  <si>
    <t>Gas</t>
  </si>
  <si>
    <t>Utility</t>
  </si>
  <si>
    <t>Amar - Electric</t>
  </si>
  <si>
    <t>Amar - Rent</t>
  </si>
  <si>
    <t>Amar - Water</t>
  </si>
  <si>
    <t>Mom</t>
  </si>
  <si>
    <t>Dorry</t>
  </si>
  <si>
    <t>Venmo Cash Out</t>
  </si>
  <si>
    <t>Divita</t>
  </si>
  <si>
    <t>Jon Li</t>
  </si>
  <si>
    <t>New Manchester - Rent</t>
  </si>
  <si>
    <t>Luminality Event</t>
  </si>
  <si>
    <t>Cairo</t>
  </si>
  <si>
    <t>Nate</t>
  </si>
  <si>
    <t>Stranger</t>
  </si>
  <si>
    <t>New Manchester - Fee</t>
  </si>
  <si>
    <t>New Manchester Deposit</t>
  </si>
  <si>
    <t>Garbage Removal</t>
  </si>
  <si>
    <t>May</t>
  </si>
  <si>
    <t>Jun</t>
  </si>
  <si>
    <t>Jul</t>
  </si>
  <si>
    <t>Begin Balance</t>
  </si>
  <si>
    <t>SOA</t>
  </si>
  <si>
    <t>Purchase</t>
  </si>
  <si>
    <t>Decrease</t>
  </si>
  <si>
    <t>Increase</t>
  </si>
  <si>
    <t>Movement</t>
  </si>
  <si>
    <t>Balance</t>
  </si>
  <si>
    <t>Opening Balance</t>
  </si>
  <si>
    <t>Closing Balance</t>
  </si>
  <si>
    <t>Primary</t>
  </si>
  <si>
    <t>Monthly Spending -&gt;</t>
  </si>
  <si>
    <t xml:space="preserve">Vincent </t>
  </si>
  <si>
    <t>OFFICEMAX/DEPOT 6814 RICHMOND VA</t>
  </si>
  <si>
    <t>CHICK-FIL-A #01519 RICHMOND VA</t>
  </si>
  <si>
    <t>OFFICEMAX/DEPOT 6379 GLEN ALLEN VA</t>
  </si>
  <si>
    <t>SHELL 57545614109 ASHLAND VA</t>
  </si>
  <si>
    <t>AMZN MKTP US*2179P2TF2 AMZN.COM/BILLWA3IX858WRMJZ</t>
  </si>
  <si>
    <t>BP#9613308TA JESSUP JESSUP MD</t>
  </si>
  <si>
    <t>MCDONALD'S F34934 WOODBRIDGE VA</t>
  </si>
  <si>
    <t>PAYPAL *JEREMYBUSTI 402-935-7733 CA</t>
  </si>
  <si>
    <t>TST* TWO GUYS GRILL &amp; PU BALTIMORE MD</t>
  </si>
  <si>
    <t>PAYPAL *DATACAMPINC 402-935-7733 CA</t>
  </si>
  <si>
    <t>TST* NEW YORK DELI - RVA RICHMOND VA</t>
  </si>
  <si>
    <t>KROGER #511 RICHMOND VA</t>
  </si>
  <si>
    <t>MIKE BLENDZ BARBERSHOP S RICHMOND VA</t>
  </si>
  <si>
    <t>AMZN MKTP US*297321LH1 AMZN.COM/BILLWA3MPRYLB2NN5</t>
  </si>
  <si>
    <t>MCDONALD'S F12090 RUTHER GLEN VA</t>
  </si>
  <si>
    <t>DUNKIN DONUTSBALTIMORE BALTIMORE MD</t>
  </si>
  <si>
    <t>MTA*NYCT PAYGO NEW YORK NYAPPLE PAY ENDING IN 4775004808741327</t>
  </si>
  <si>
    <t>MTA*NYCT PAYGO NEW YORK NYAPPLE PAY ENDING IN 4775004809017067</t>
  </si>
  <si>
    <t>AMZN MKTP US AMZN.COM/BILLWA2MQ7IDW39QZ</t>
  </si>
  <si>
    <t>CITY FRESH MARKET PLACE BROOKLYN NY</t>
  </si>
  <si>
    <t>MTA*NYCT PAYGO NEW YORK NYAPPLE PAY ENDING IN 4775004817537904</t>
  </si>
  <si>
    <t>MTA*NYCT PAYGO NEW YORK NYAPPLE PAY ENDING IN 4775004817997612</t>
  </si>
  <si>
    <t>SUNAC FOOD MARKET BROOKLYN NY</t>
  </si>
  <si>
    <t>ELECTRONICS R US BROOKLYN NY</t>
  </si>
  <si>
    <t>LYFT *BIKE RIDE 855-865-9553 CA</t>
  </si>
  <si>
    <t>MTA*NYCT PAYGO NEW YORK NYAPPLE PAY ENDING IN 4775004823531741</t>
  </si>
  <si>
    <t>TST* SWEET CHICK - WILLI BROOKLYN NY</t>
  </si>
  <si>
    <t>AMZN MKTP US AMZN.COM/BILLWA2227OABZAZA</t>
  </si>
  <si>
    <t>MTA*NYCT PAYGO NEW YORK NYAPPLE PAY ENDING IN 4775004843628637</t>
  </si>
  <si>
    <t>MTA*NYCT PAYGO NEW YORK NYAPPLE PAY ENDING IN 4775004843763722</t>
  </si>
  <si>
    <t>PREMIER FOOD FRESH MARKE BROOKLYN NY</t>
  </si>
  <si>
    <t>FRESH VEGETABLES FISH BROOKLYN NY</t>
  </si>
  <si>
    <t>WALGREENS #11141 BROOKLYN NY</t>
  </si>
  <si>
    <t>NETFLIX.COM NETFLIX.COM CA49280925342</t>
  </si>
  <si>
    <t>PAYPAL *AIRBNB HM2YDHF 402-935-7733 CA</t>
  </si>
  <si>
    <t>SPOTIFY P15CAB3ACD 8777781161 NY</t>
  </si>
  <si>
    <t>TST* SARAGHINA - HALSEY BROOKLYN NY</t>
  </si>
  <si>
    <t>UQ ATLANTIC TERM US004 BROOKLYN NY</t>
  </si>
  <si>
    <t>APPLEBEES 761976726491 BROOKLYN NY</t>
  </si>
  <si>
    <t>BERGEN BAGEL BROOKLYN NY</t>
  </si>
  <si>
    <t>EAST 7TH DELI &amp; CAFE COR NEW YORK NY</t>
  </si>
  <si>
    <t>KRYSTAL AND SAAGAR 2025317527 DC</t>
  </si>
  <si>
    <t>MTA*METROCARD MACHINE NEW YORK NY059144048022</t>
  </si>
  <si>
    <t>MTA*NYCT PAYGO NEW YORK NYAPPLE PAY ENDING IN 4775004854746794</t>
  </si>
  <si>
    <t>MTA*NYCT PAYGO NEW YORK NYAPPLE PAY ENDING IN 4775004855082912</t>
  </si>
  <si>
    <t>ROCKY DELI GROCERY BROOKLYN NY</t>
  </si>
  <si>
    <t>LYFT *2 RIDES 07-01 855-865-9553 CA</t>
  </si>
  <si>
    <t>MTA*NYCT PAYGO NEW YORK NYAPPLE PAY ENDING IN 4775004855640466</t>
  </si>
  <si>
    <t>MTA*NYCT PAYGO NEW YORK NYAPPLE PAY ENDING IN 4775004855768197</t>
  </si>
  <si>
    <t>MTA*NYCT PAYGO NEW YORK NYAPPLE PAY ENDING IN 4775004855826340</t>
  </si>
  <si>
    <t>MTA*NYCT PAYGO NEW YORK NYAPPLE PAY ENDING IN 4775004855828321</t>
  </si>
  <si>
    <t>MTA*NYCT PAYGO NEW YORK NYAPPLE PAY ENDING IN 4775004855861608</t>
  </si>
  <si>
    <t>MTA*NYCT PAYGO RECOVER 718-330-1234 NY004855731688</t>
  </si>
  <si>
    <t>LYFT *2 RIDES 07-03 855-865-9553 CA</t>
  </si>
  <si>
    <t>MILO S YARD RIDGEWOOD NY</t>
  </si>
  <si>
    <t>MTA*NYCT PAYGO NEW YORK NYAPPLE PAY ENDING IN 4775004856158957</t>
  </si>
  <si>
    <t>MTA*NYCT PAYGO NEW YORK NYAPPLE PAY ENDING IN 4775004856160189</t>
  </si>
  <si>
    <t>MTA*NYCT PAYGO NEW YORK NYAPPLE PAY ENDING IN 4775004856197783</t>
  </si>
  <si>
    <t>MTA*NYCT PAYGO NEW YORK NYAPPLE PAY ENDING IN 4775004856225234</t>
  </si>
  <si>
    <t>SQ *ELSEWHERE BROOKLYN NY0002305843014238696256</t>
  </si>
  <si>
    <t>MCDONALD'S F10428 STAFFORD VA</t>
  </si>
  <si>
    <t>SAFEWAY FUEL2616 FAIRFAX VA</t>
  </si>
  <si>
    <t>UBER TRIP 866-576-1039 CA</t>
  </si>
  <si>
    <t>THE MENS WEARHOUSE #3533 GLEN ALLEN VA</t>
  </si>
  <si>
    <t>LYFT *2 RIDES 07-07 855-865-9553 CA</t>
  </si>
  <si>
    <t>Arizona</t>
  </si>
  <si>
    <t>Headshot</t>
  </si>
  <si>
    <t>Hair Cut</t>
  </si>
  <si>
    <t>Brooklyn</t>
  </si>
  <si>
    <t>Fathers Day</t>
  </si>
  <si>
    <t>PRINCIPAL TRUST DR CR 210617 PACT#179541394 SEAN LEWIS</t>
  </si>
  <si>
    <t>Elephant Ins PAYROLL 210616 2087 Lewis Sean</t>
  </si>
  <si>
    <t>VENMO PAYMENT 210620 1014291472980 SEAN LEWIS</t>
  </si>
  <si>
    <t>VENMO PAYMENT 210620 1014291497592 SEAN LEWIS</t>
  </si>
  <si>
    <t>DISCOVER E-PAYMENT 210623 7328 LEWIS SEAN</t>
  </si>
  <si>
    <t>PURCHASE AUTHORIZED ON 06/22 STITCH FIX STYLIN 844-386-3850 CA S581173332274659 CARD 6634</t>
  </si>
  <si>
    <t>PRINCIPAL TRUST DR CR 210622 PACT#180033360 Sean Lewis</t>
  </si>
  <si>
    <t>PURCHASE AUTHORIZED ON 06/23 TST* TIO PABLO TAQ RICHMOND VA S461175013934521 CARD 6634</t>
  </si>
  <si>
    <t>New Manchester F WEB PMTS 063021 M7CVM7 Sean Lewis</t>
  </si>
  <si>
    <t>DISCOVER E-PAYMENT 210701 7328 LEWIS SEAN</t>
  </si>
  <si>
    <t>Nationwide PAYROLL 01 HRP0007447918 Sean Lewis</t>
  </si>
  <si>
    <t>DISCOVER E-PAYMENT 210705 7328 LEWIS SEAN</t>
  </si>
  <si>
    <t>VENMO PAYMENT 210706 1014559681035 SEAN LEWIS</t>
  </si>
  <si>
    <t>DISCOVER E-PAYMENT 210704 7328 LEWIS SEAN</t>
  </si>
  <si>
    <t>PURCHASE AUTHORIZED ON 07/05 KROGER #5 901 LOMBARDY RICHMOND VA P00000000172824506 CARD 6634</t>
  </si>
  <si>
    <t>PURCHASE AUTHORIZED ON 07/05 ALDI 80007 RICHMOND VA P00301187031820504 CARD 6634</t>
  </si>
  <si>
    <t>PURCHASE AUTHORIZED ON 07/02 SQ *THE SUMMIT BAR New York NY S461184164563315 CARD 6634</t>
  </si>
  <si>
    <t>VENMO CASHOUT 210703 1014514779086 SEAN LEWIS</t>
  </si>
  <si>
    <t>BEST BUY PAYMENT 210706 150477321232633 SEAN LEWIS</t>
  </si>
  <si>
    <t>PURCHASE AUTHORIZED ON 07/06 PHO QUE HUONG NUMB GLEN ALLEN VA S381187824546148 CARD 6634</t>
  </si>
  <si>
    <t>Principal retirement</t>
  </si>
  <si>
    <t>Matt Bozz</t>
  </si>
  <si>
    <t>Anush Rohani Shukla</t>
  </si>
  <si>
    <t>Resteraunt</t>
  </si>
  <si>
    <t>Moving</t>
  </si>
  <si>
    <t>Trips</t>
  </si>
  <si>
    <t>TRANSPORTATION</t>
  </si>
  <si>
    <t>Insurance</t>
  </si>
  <si>
    <t>Food</t>
  </si>
  <si>
    <t>Create a Simple Personal Budget in this worksheet. Helpful instructions on how to use this worksheet are in cells in this column. Arrow down to get started.</t>
  </si>
  <si>
    <t>Title of this worksheet is in cell at right. Enter year in cell Q2. Next instruction is in cell A4.</t>
  </si>
  <si>
    <t>PERSONAL BUDGET</t>
  </si>
  <si>
    <t>Labels are in cells C4 through P4.</t>
  </si>
  <si>
    <t>REVENUE</t>
  </si>
  <si>
    <t>JAN</t>
  </si>
  <si>
    <t>FEB</t>
  </si>
  <si>
    <t>MAR</t>
  </si>
  <si>
    <t>APR</t>
  </si>
  <si>
    <t>MAY</t>
  </si>
  <si>
    <t>JUN</t>
  </si>
  <si>
    <t>JUL</t>
  </si>
  <si>
    <t>AUG</t>
  </si>
  <si>
    <t>SEP</t>
  </si>
  <si>
    <t>OCT</t>
  </si>
  <si>
    <t>NOV</t>
  </si>
  <si>
    <t>DEC</t>
  </si>
  <si>
    <t>YEAR</t>
  </si>
  <si>
    <t>Enter details in Income table starting in cell C5. Next instruction is in cell A11.</t>
  </si>
  <si>
    <t>INCOME</t>
  </si>
  <si>
    <t>January</t>
  </si>
  <si>
    <t>February</t>
  </si>
  <si>
    <t>March</t>
  </si>
  <si>
    <t>April</t>
  </si>
  <si>
    <t>July</t>
  </si>
  <si>
    <t>August</t>
  </si>
  <si>
    <t>September</t>
  </si>
  <si>
    <t>October</t>
  </si>
  <si>
    <t>November</t>
  </si>
  <si>
    <t>December</t>
  </si>
  <si>
    <t>Sparkline</t>
  </si>
  <si>
    <t>Wages</t>
  </si>
  <si>
    <t>Total</t>
  </si>
  <si>
    <t>EXPENSES</t>
  </si>
  <si>
    <t>Enter Home expenses in table starting in cell C12. Next instruction is in cell A20.</t>
  </si>
  <si>
    <t>HOME</t>
  </si>
  <si>
    <t>Prescriptions</t>
  </si>
  <si>
    <t>Gifts</t>
  </si>
  <si>
    <t>TOTALS</t>
  </si>
  <si>
    <t>SPARKLINE</t>
  </si>
  <si>
    <t>Total expenses</t>
  </si>
  <si>
    <t>Cash short/extra</t>
  </si>
  <si>
    <t>Government</t>
  </si>
  <si>
    <t>Rent</t>
  </si>
  <si>
    <t>Resteraunts</t>
  </si>
  <si>
    <t>HSA Refunds</t>
  </si>
  <si>
    <t>Principal Retirement</t>
  </si>
  <si>
    <t>FIVE GUYS VA 1981 QSR RICHMOND VA</t>
  </si>
  <si>
    <t>PUBLIX #1591 GLEN ALLEN VA</t>
  </si>
  <si>
    <t>APPLE.COM/BILL 866-712-7753 CAAPPLE PAY ENDING IN 4775MMW5N6TMYKA0</t>
  </si>
  <si>
    <t>WAWA 8647 HENRICO VA</t>
  </si>
  <si>
    <t>SQ *PROPER PIE CO. GOSQ.COM VAAPPLE PAY ENDING IN 47750001152921510329736349</t>
  </si>
  <si>
    <t>LIDL #1117 HENRICO VA1117012832211932118141</t>
  </si>
  <si>
    <t>FARM FRESH RICHMOND RICHMOND VA</t>
  </si>
  <si>
    <t>LYFT *1 RIDE 07-12 855-865-9553 CA</t>
  </si>
  <si>
    <t>IPANEMA CAFE RICHMOND VA</t>
  </si>
  <si>
    <t>MANCHESTER MARKET RICHMOND VA</t>
  </si>
  <si>
    <t>oyf</t>
  </si>
  <si>
    <t>CRAFTY CRAB RICHMOND RICHMOND VA</t>
  </si>
  <si>
    <t>AL AMIR MEDITERRANEAN CU RICHMOND VA</t>
  </si>
  <si>
    <t>AMZN MKTP US*2E07Z9NG0 AMZN.COM/BILLWA3MPJDCUP2B8</t>
  </si>
  <si>
    <t>AMZN MKTP US*2E1TV7NJ0 AMZN.COM/BILLWA13F5LEJXXW3</t>
  </si>
  <si>
    <t>BUSCH GARDENS VA ORLAN 407-545-5550 FL</t>
  </si>
  <si>
    <t>INSTACART*159 8882467822 CAAPPLE PAY ENDING IN 4775</t>
  </si>
  <si>
    <t>KROGER FUEL #3511 RICHMOND VA</t>
  </si>
  <si>
    <t>VERIZON*RECURRING PAY 800-VERIZON FL2069984643566429670001</t>
  </si>
  <si>
    <t>BUSCH GARDENS FOOD SVC WILLIAMSBURG VA</t>
  </si>
  <si>
    <t>BUSCH GARDENS GIFTS WILLIAMSBURG VA</t>
  </si>
  <si>
    <t>BUSCH GARDENS PARKING WILLIAMSBURG VA</t>
  </si>
  <si>
    <t>H B LEISURE WILLIAMSBURG WILLIAMSBURG VA</t>
  </si>
  <si>
    <t>WALGREENS #6923 NEWPORT NEWS VA</t>
  </si>
  <si>
    <t>MEZEH REYNOLDS CROSSING RICHMOND VA</t>
  </si>
  <si>
    <t>POKE SUSHI BOWL RICHMOND VA</t>
  </si>
  <si>
    <t>PAYPAL *GUMROAD DSADSA 402-935-7733 CA</t>
  </si>
  <si>
    <t>2M MEDITERRANEAN MARKET RICHMOND VA</t>
  </si>
  <si>
    <t>ADVANCE AUTO PARTS #4237 HENRICO VA</t>
  </si>
  <si>
    <t>AMZN MKTP US*2E9V53211 AMZN.COM/BILLWAQ7SNH9D1D73</t>
  </si>
  <si>
    <t>FLAGSTOP CAR WASH RICHMOND VA</t>
  </si>
  <si>
    <t>OFFICEMAX/DEPOT 6216 RICHMOND VA</t>
  </si>
  <si>
    <t>Internet</t>
  </si>
  <si>
    <t xml:space="preserve">F1 </t>
  </si>
  <si>
    <t>American Truckers</t>
  </si>
  <si>
    <t>Busch Gardens</t>
  </si>
  <si>
    <t>Calculator</t>
  </si>
  <si>
    <t>Apartment Search Spreadsheet</t>
  </si>
  <si>
    <t>PURCHASE AUTHORIZED ON 07/09 STITCH FIX, INC. 844-386-3850 CA S461190571583647 CARD 6634</t>
  </si>
  <si>
    <t>PURCHASE AUTHORIZED ON 07/12 WINDOW TINT SPECIA RICHMOND VA S461193793953813 CARD 6634</t>
  </si>
  <si>
    <t>VENMO CASHOUT 210713 1014678865611 SEAN LEWIS</t>
  </si>
  <si>
    <t>VENMO PAYMENT 210714 1014692980171 SEAN LEWIS</t>
  </si>
  <si>
    <t>VENMO PAYMENT 210715 1014713295742 SEAN LEWIS</t>
  </si>
  <si>
    <t>Nationwide PAYROLL 01 HRP0007476185 Sean Lewis</t>
  </si>
  <si>
    <t>DISCOVER E-PAYMENT 210716 7328 LEWIS SEAN</t>
  </si>
  <si>
    <t>PURCHASE AUTHORIZED ON 07/15 CASH APP*SHEVON LE 8774174551 CA S581196805079799 CARD 6634</t>
  </si>
  <si>
    <t>VENMO CASHOUT 210716 1014731525115 SEAN LEWIS</t>
  </si>
  <si>
    <t>VENMO CASHOUT 210716 1014726463233 SEAN LEWIS</t>
  </si>
  <si>
    <t>DOMINION ENERGY BILLPAY 210719 DOMINION ENERGY SEAN LEWIS</t>
  </si>
  <si>
    <t>GasBuddy GasBuddy IL2YPKVVP Sean Lewis</t>
  </si>
  <si>
    <t>VENMO CASHOUT 210721 1014807234292 SEAN LEWIS</t>
  </si>
  <si>
    <t>DISCOVER E-PAYMENT 210722 7328 LEWIS SEAN</t>
  </si>
  <si>
    <t>New Manchester F WEB PMTS 072221 WR8LQ7 Sean Lewis</t>
  </si>
  <si>
    <t>HEALTHEQUITY INC HealthEqui 21 Jul 22317048 Sean Lewis (22317048)</t>
  </si>
  <si>
    <t>Window Tint</t>
  </si>
  <si>
    <t>3070 GPU</t>
  </si>
  <si>
    <t>3060 Ti GPU</t>
  </si>
  <si>
    <t xml:space="preserve">3070 GPU </t>
  </si>
  <si>
    <t>UNCLE CS CHICKEN &amp; WAFFL ALEXANDRIA VA</t>
  </si>
  <si>
    <t>AUTOZONE #0930 RICHMOND VA</t>
  </si>
  <si>
    <t>CVS/PHARMACY #01989 RICHMOND VA</t>
  </si>
  <si>
    <t>MCDONALD'S F36546 RICHMOND VA</t>
  </si>
  <si>
    <t>TCKTWEB*PURITYRINGTOUR 800-965-4827 CA46583863RRBTELVW</t>
  </si>
  <si>
    <t>HYMAN BROS NISSAN - KIA MIDLOTHIAN VA</t>
  </si>
  <si>
    <t>LYFT *2 RIDES 07-28 855-865-9553 CA</t>
  </si>
  <si>
    <t>SUSHI KING &amp; GRILL HENRICO VA</t>
  </si>
  <si>
    <t>ALLIANZ EVENT INS 888-817-2166 VA</t>
  </si>
  <si>
    <t>AUDIBLE*2P1RN5ZH0 AMZN.COM/BILLNJ4BON36101MJ</t>
  </si>
  <si>
    <t>CVS/PHARMACY #00067 CHARLOTTESVILVA</t>
  </si>
  <si>
    <t>SQ *IRON - PAFFLES AND CHARLOTTESVILVA0002305843014359512962</t>
  </si>
  <si>
    <t>TM *JAMES BLAKE 800-653-8000 CALA2/61-20183</t>
  </si>
  <si>
    <t>WP FIRST AND MARKET PARK CHARLOTTESVLEVA</t>
  </si>
  <si>
    <t>NETFLIX.COM NETFLIX.COM CA50196014607</t>
  </si>
  <si>
    <t>OTTO TURKISH STREET CHARLOTTESVILVA</t>
  </si>
  <si>
    <t>SPOTIFY P1641526B9 8777781161 NY</t>
  </si>
  <si>
    <t>CELL TECH HENRICO VA</t>
  </si>
  <si>
    <t>APPLE.COM/BILL 866-712-7753 CAAPPLE PAY ENDING IN 4775MMW5XL8J7LA0</t>
  </si>
  <si>
    <t>APPLE.COM/BILL 866-712-7753 CAAPPLE PAY ENDING IN 4775MMW5XKWJ29A0</t>
  </si>
  <si>
    <t>AMZN DIGITAL*2P7GJ5MY1 888-802-3080 WA5HLXUOLXVYK</t>
  </si>
  <si>
    <t>APPLE STORE #R078 RICHMOND VAR078574525823</t>
  </si>
  <si>
    <t>AUDIBLE*2P6PT64R2 AMZN.COM/BILLNJ4S74BZ6JTEN</t>
  </si>
  <si>
    <t>APPLE STORE #R078 RICHMOND VAR078520612951</t>
  </si>
  <si>
    <t>APPLE.COM/BILL 866-712-7753 CAAPPLE PAY ENDING IN 4775MMW5XXFHM6A0</t>
  </si>
  <si>
    <t>FROST GELATO RICHMOND VA</t>
  </si>
  <si>
    <t>TEACHERSPAYTEACHERS.COM 646-588-0910 NY</t>
  </si>
  <si>
    <t>APPLE.COM/BILL 866-712-7753 CAAPPLE PAY ENDING IN 4775MMW5Y91N88A0</t>
  </si>
  <si>
    <t>EINSTEINMOBILEAPP #7997 BROOKLYN CENTMN</t>
  </si>
  <si>
    <t>WOB RICHMOND TAMPA FL00530R</t>
  </si>
  <si>
    <t>CRYSTAL CAR WASH ESSEX MD</t>
  </si>
  <si>
    <t>PIZZA JOHNS ESSEX MD</t>
  </si>
  <si>
    <t>APPLE.COM/BILL 866-712-7753 CAAPPLE PAY ENDING IN 4775MMW5ZFT69NA0</t>
  </si>
  <si>
    <t>WAWA 8626 HENRICO VA</t>
  </si>
  <si>
    <t>PAYPAL *EDX INC 888-221-1161 CA</t>
  </si>
  <si>
    <t>PAYPAL *VIZMEDIALLC 402-935-7733 CA</t>
  </si>
  <si>
    <t>WALMART SC 04191 RICHMOND VA</t>
  </si>
  <si>
    <t>COLPARK LOC 128 WASHINGTON DC</t>
  </si>
  <si>
    <t>FILOMENA RISTORANTE WASHINGTON DC</t>
  </si>
  <si>
    <t>EL PIQUIN RESTAURANT II MIDDLE RIVER MD</t>
  </si>
  <si>
    <t>PRIME VIDEO*2D4JM7JK0 888-802-3080 WA2CLGHC1IWB9</t>
  </si>
  <si>
    <t>WALMART STORE 03481 BALTIMORE MD</t>
  </si>
  <si>
    <t>SQ *COFFEE REPUBLIC ROCKVILLE MD0002305843014431991347</t>
  </si>
  <si>
    <t>SQ *COFFEE REPUBLIC ROCKVILLE MD0002305843014431998036</t>
  </si>
  <si>
    <t>FONTINA GRILLE ROCKVILLE MD</t>
  </si>
  <si>
    <t>VERIZON*RECURRING PAY 800-VERIZON FL2095284193566429670001</t>
  </si>
  <si>
    <t>APPLE.COM/BILL 866-712-7753 CAAPPLE PAY ENDING IN 4775MMW62M4H82A0</t>
  </si>
  <si>
    <t>APPLE.COM/BILL 866-712-7753 CAAPPLE PAY ENDING IN 4775MMW62MTV0FA0</t>
  </si>
  <si>
    <t>City Skylines</t>
  </si>
  <si>
    <t>Statistical Modeling Course</t>
  </si>
  <si>
    <t>Going Away Lunch</t>
  </si>
  <si>
    <t>Concert</t>
  </si>
  <si>
    <t>Car Check Up</t>
  </si>
  <si>
    <t>Book</t>
  </si>
  <si>
    <t>Video Game</t>
  </si>
  <si>
    <t>Cell phone cover</t>
  </si>
  <si>
    <t>New Battery</t>
  </si>
  <si>
    <t>OF</t>
  </si>
  <si>
    <t>App</t>
  </si>
  <si>
    <t>Funimation</t>
  </si>
  <si>
    <t>Bumble</t>
  </si>
  <si>
    <t>The Athletic</t>
  </si>
  <si>
    <t>Tinder</t>
  </si>
  <si>
    <t>NW TRVL REIMB EDI PYMNTS TRVL0000373942 SEAN LEWIS</t>
  </si>
  <si>
    <t>VENMO CASHOUT 210728 1014922086967 SEAN LEWIS</t>
  </si>
  <si>
    <t>Nationwide PAYROLL 01 HRP0007517433 Sean Lewis</t>
  </si>
  <si>
    <t>DISCOVER E-PAYMENT 210804 7328 LEWIS SEAN</t>
  </si>
  <si>
    <t>PURCHASE AUTHORIZED ON 08/04 CASH APP*SHEVON LE 8774174551 CA S581216397058428 CARD 6634</t>
  </si>
  <si>
    <t>PURCHASE AUTHORIZED ON 08/07 CASH APP*ENGAGETM 8774174551 CA S461219710360938 CARD 6634</t>
  </si>
  <si>
    <t>PURCHASE AUTHORIZED ON 08/10 CASH APP*KAIYA 8774174551 CA S381222493471685 CARD 6634</t>
  </si>
  <si>
    <t>PURCHASE AUTHORIZED ON 08/10 CASH APP*EZIBU MUN 8774174551 CA S381222434649872 CARD 6634</t>
  </si>
  <si>
    <t>Nationwide PAYROLL 01 HRP0007557398 Sean Lewis</t>
  </si>
  <si>
    <t>PURCHASE AUTHORIZED ON 08/15 CASH APP*CYANFACE 8774174551 CA S461227811259239 CARD 6634</t>
  </si>
  <si>
    <t>PURCHASE AUTHORIZED ON 08/13 CASH APP*DON LEWIS 8774174551 CA S381226007335762 CARD 6634</t>
  </si>
  <si>
    <t>Nationwide Tech Reimbursement</t>
  </si>
  <si>
    <t>Dance</t>
  </si>
  <si>
    <t>DOMOISHI CHESTERFIELD VA</t>
  </si>
  <si>
    <t>SHELL 57546332701 RICHMOND VA</t>
  </si>
  <si>
    <t>115 AMF 8003425263 RICHMOND VA</t>
  </si>
  <si>
    <t>SQ *KLIGG CO HENRICO VA0002305843014454290305</t>
  </si>
  <si>
    <t>BOWLERO RICHMOND RICHMOND VA</t>
  </si>
  <si>
    <t>APPLE STORE R078 RICHMOND VA</t>
  </si>
  <si>
    <t>REUNION TOWER OBSERVAT 214-712-7060 TX02265R</t>
  </si>
  <si>
    <t>JIMMY JOHNS - 1740 RICHMOND VA</t>
  </si>
  <si>
    <t>JIMMY JOHNS - 1741 RICHMOND VA</t>
  </si>
  <si>
    <t>AMZN MKTP US*251E06OQ0 AMZN.COM/BILLWA6VCJ7N5UKI9</t>
  </si>
  <si>
    <t>AUDIBLE*2D3RB32Z2 AMZN.COM/BILLNJQ932JGGF4H3</t>
  </si>
  <si>
    <t>WALMART SC 02821 RICHMOND VA</t>
  </si>
  <si>
    <t>AUDIBLE*2D9SS87X2 AMZN.COM/BILLNJ1WZ0U42YG4M</t>
  </si>
  <si>
    <t>BP#9818212GOLDIES CONVEN RICHMOND VA</t>
  </si>
  <si>
    <t>MOORE STREET CAFE RICHMOND VA</t>
  </si>
  <si>
    <t>SQ *WILD BEAN &amp; THUNDE LEWISBURG WV0001152921510492179121</t>
  </si>
  <si>
    <t>BP#8774481MAPCO #3416 NASHVILLE TN</t>
  </si>
  <si>
    <t>IN *MUSICIANS HALL FAM NASHVILLE TNAPNYE865</t>
  </si>
  <si>
    <t>L2G*METRO PARKS 615-86 NASHVILLE TN3813151451</t>
  </si>
  <si>
    <t>PP*ELTOROLOCO SAN JOSE CA</t>
  </si>
  <si>
    <t>SHELL 10011455010 LEXINGTON KY</t>
  </si>
  <si>
    <t>VEGE LICIOUS LLC NASHVILLE TN</t>
  </si>
  <si>
    <t>APPLE.COM/BILL 866-712-7753 CAAPPLE PAY ENDING IN 4775MMW65YVSJHA0</t>
  </si>
  <si>
    <t>BP#9473786FAIRMONT CITY FAIRMONT CITYIL</t>
  </si>
  <si>
    <t>CITY MUSEUM RETAIL LAKEWOOD NJ</t>
  </si>
  <si>
    <t>GATEWAY ARCH MUSEUM STOR SAINT LOUIS MO</t>
  </si>
  <si>
    <t>LIM*RIDE COST 8885463345 CA</t>
  </si>
  <si>
    <t>FUEL &amp; FOOD OKLAHOMA CITYOK</t>
  </si>
  <si>
    <t>KAI VIETNAMESE CUISINE TULSA OK</t>
  </si>
  <si>
    <t>PARKMOBILE 770-818-9036 GAAPPLE PAY ENDING IN 4775450622009</t>
  </si>
  <si>
    <t>SQ *BLACK WALL STREET TULSA OK0002305843014497838651</t>
  </si>
  <si>
    <t>DPJ*OKC NATIONAL MEMORIA OKLAHOMA CITYOK</t>
  </si>
  <si>
    <t>OKLAHOMA CITY NATIONAL M OKLAHOMA CITYOK</t>
  </si>
  <si>
    <t>OOZIE RESTAURANT LLC OKLAHOMA CITYOK</t>
  </si>
  <si>
    <t>PARKMOBILE 770-818-9036 GAAPPLE PAY ENDING IN 4775450655263</t>
  </si>
  <si>
    <t>NETFLIX.COM NETFLIX.COM CA51012077542</t>
  </si>
  <si>
    <t>SPOTIFY P16BA1A5E9 8777781161 NY</t>
  </si>
  <si>
    <t>7-ELEVEN 35789 BELTON TX</t>
  </si>
  <si>
    <t>IN N OUT BURGER 275 LANCASTER TX</t>
  </si>
  <si>
    <t>THE SIXTH FLOOR MUSEUM DALLAS TX00137R</t>
  </si>
  <si>
    <t>UCHI AUSTIN AUSTIN TX00190R</t>
  </si>
  <si>
    <t>AF*NICOLAN LLC 866-648-1536 AZ</t>
  </si>
  <si>
    <t>APPLE.COM/BILL 866-712-7753 CAAPPLE PAY ENDING IN 4775MMW66086XZA0</t>
  </si>
  <si>
    <t>BIRD* RIDE 8662052442 CA</t>
  </si>
  <si>
    <t>LIDS 5557 SAN ANTONIO TX</t>
  </si>
  <si>
    <t>STARBUCKS STORE 06306 SAN ANTONIO TX3EF53745BEFA712833</t>
  </si>
  <si>
    <t>THE ALAMO 2102251391 TX</t>
  </si>
  <si>
    <t>TSFM ONLINE TICKET SLS 214-747-6660 TX2219697</t>
  </si>
  <si>
    <t>WHEELS RIDE IN STYLE 8882407120 CAAPPLE PAY ENDING IN 4775</t>
  </si>
  <si>
    <t>EXXONMOBIL MC CAMEY TX</t>
  </si>
  <si>
    <t>EXXONMOBIL SAN ANTONIO TX</t>
  </si>
  <si>
    <t>MUSTANG FRANKLING PLAZA DALLAS TX</t>
  </si>
  <si>
    <t>SPEEDWAY 09810 715 N. ST EL PASO TX</t>
  </si>
  <si>
    <t>TST* BEST QUALITY DAUGHT SAN ANTONIO TX</t>
  </si>
  <si>
    <t>JIFFY LUBE #1807 PHOENIX AZ</t>
  </si>
  <si>
    <t>Road Trip</t>
  </si>
  <si>
    <t>Last Richmond</t>
  </si>
  <si>
    <t>Phoenix Apartment Search</t>
  </si>
  <si>
    <t>Audible</t>
  </si>
  <si>
    <t>Donda</t>
  </si>
  <si>
    <t>Apple Music</t>
  </si>
  <si>
    <t>road trip</t>
  </si>
  <si>
    <t>DOMINION ENERGY BILLPAY 210820 DOMINION ENERGY SEAN LEWIS</t>
  </si>
  <si>
    <t>DISCOVER E-PAYMENT 210822 7328 LEWIS SEAN</t>
  </si>
  <si>
    <t>PURCHASE AUTHORIZED ON 08/22 CASH APP*SHEVON LE 8774174551 CA S461235103363903 CARD 6634</t>
  </si>
  <si>
    <t>PURCHASE AUTHORIZED ON 08/20 115 AMF 8003425263 RICHMOND VA S581233009192283 CARD 6634</t>
  </si>
  <si>
    <t>DISCOVER E-PAYMENT 210826 7328 LEWIS SEAN</t>
  </si>
  <si>
    <t>Nationwide PAYROLL 01 HRP0007594112 Sean Lewis</t>
  </si>
  <si>
    <t>New Manchester F WEB PMTS 082721 7DC2V7 Sean Lewis</t>
  </si>
  <si>
    <t>PURCHASE AUTHORIZED ON 08/31 CASH APP*ENGAGETM 8774174551 CA S381243841573529 CARD 6634</t>
  </si>
  <si>
    <t>Bowling</t>
  </si>
  <si>
    <t>LAZ PARKING 340137-LUKE 858-587-8888 AZ</t>
  </si>
  <si>
    <t>QT 407 PHOENIX AZ0040702DNAXPWTE</t>
  </si>
  <si>
    <t>TST* AINSWORTH PHOENIX AZ</t>
  </si>
  <si>
    <t>WALMART SC 02112 SCOTTSDALE AZ</t>
  </si>
  <si>
    <t>PRIME VIDEO*2G9AC2CO1 888-802-3080 WA4WWO5UY57M7</t>
  </si>
  <si>
    <t>VEGAN HOUSE PHOENIX AZ</t>
  </si>
  <si>
    <t>AMAZON.COM*2G8KE5OH0 AMZN.COM/BILLWA1JIZVW8KGTQ</t>
  </si>
  <si>
    <t>OFFICEMAX/DEPOT 6188 SCOTTSDALE AZ</t>
  </si>
  <si>
    <t>WALMART SC 02766 SCOTTSDALE (NAZ</t>
  </si>
  <si>
    <t>CAVASSON EASTSIDE CAFE SCOTTSDALE AZ</t>
  </si>
  <si>
    <t>CVS/PHARMACY #09297 PHOENIX AZAPPLE PAY ENDING IN 4775</t>
  </si>
  <si>
    <t>TMOBILE*POSTPAID PDA 800-937-8997 WA911600776</t>
  </si>
  <si>
    <t>CAVASSON EASTSIDE CAFE SCOTTSDALE AZAPPLE PAY ENDING IN 4775</t>
  </si>
  <si>
    <t>CIRCLE K 00114 PHOENIX AZ00946R</t>
  </si>
  <si>
    <t>THE TACO SPOT TEMPE AZ</t>
  </si>
  <si>
    <t>CAFE RIO 0084 SCOTTSDALE SCOTTSDALE AZ</t>
  </si>
  <si>
    <t>WILDERNESS DTPHX PHOENIX AZ</t>
  </si>
  <si>
    <t>APPLE.COM/BILL 866-712-7753 CAAPPLE PAY ENDING IN 4775MMW68F776WA0</t>
  </si>
  <si>
    <t>BASILIC VIETNAMESE BAR PHOENIX AZ</t>
  </si>
  <si>
    <t>PARKMOBILE 770-818-9036 GAAPPLE PAY ENDING IN 4775455077960</t>
  </si>
  <si>
    <t>PARKMOBILE 770-818-9036 GAAPPLE PAY ENDING IN 4775455089061</t>
  </si>
  <si>
    <t>PARKMOBILE 770-818-9036 GAAPPLE PAY ENDING IN 4775455092750</t>
  </si>
  <si>
    <t>PY *AZ ICLF 602-258-0109 AZPY *AZ ICLF</t>
  </si>
  <si>
    <t>SQ *GIANT COFFEE PHOENIX AZAPPLE PAY ENDING IN 47750002305843014550413401</t>
  </si>
  <si>
    <t>SQ *MIGHTY MOO ICE CRE YOUNGTOWN AZ0001152921510548067930</t>
  </si>
  <si>
    <t>STAPLES 00102632105 PHOENIX AZAPPLE PAY ENDING IN 4775</t>
  </si>
  <si>
    <t>SHELL 57442225306 TEMPE AZ</t>
  </si>
  <si>
    <t>STAPLES 00102616105 GLENDALE AZAPPLE PAY ENDING IN 4775</t>
  </si>
  <si>
    <t>SP * WIDE WORLD MAPS &amp; 6022792323 AZ</t>
  </si>
  <si>
    <t>TACO BELL #23057 PHOENIX AZ</t>
  </si>
  <si>
    <t>ACE PARKING 1309 SAN DIEGO CA</t>
  </si>
  <si>
    <t>BOSA 8TH/B SAN DIEGO CA</t>
  </si>
  <si>
    <t>GLENNS MARKET SAN DIEGO CA</t>
  </si>
  <si>
    <t>ROXY'S TACOS SAN DIEGO CA</t>
  </si>
  <si>
    <t>SHELL 57442518304 GILA BEND AZ</t>
  </si>
  <si>
    <t>SHELL 57442736005 SAN DIEGO CA</t>
  </si>
  <si>
    <t>SQ *HOLSEM COFFEE SAN DIEGO CA0002305843014572475252</t>
  </si>
  <si>
    <t>SQ *NORTH END COFFEEHO YUMA AZ0001152921510561442057</t>
  </si>
  <si>
    <t>SQ *OBSERVATORY NORTH LA MESA CA0001152921510564111901</t>
  </si>
  <si>
    <t>7-ELEVEN 26201 MESA AZ</t>
  </si>
  <si>
    <t>ABC BICYCLES &amp; JET SKI R MESA AZ</t>
  </si>
  <si>
    <t>APPLE.COM/BILL 866-712-7753 CAAPPLE PAY ENDING IN 4775MMW6DH65BYA0</t>
  </si>
  <si>
    <t>CIRCLE K 05187 YUMA AZ01772R</t>
  </si>
  <si>
    <t>CIRCLE K 05187 YUMA AZ01747R</t>
  </si>
  <si>
    <t>IN N OUT BURGER 128 SAN DIEGO CA</t>
  </si>
  <si>
    <t>JAMES BLAKE MERCH SAN DIEGO CA</t>
  </si>
  <si>
    <t>MESA DRUMMER BAR &amp; GRILL MESA AZ</t>
  </si>
  <si>
    <t>MTS- PRONTO 619-595-5636 CA6588551817</t>
  </si>
  <si>
    <t>SQ *ORO BREWING COMPAN MESA AZ0001152921510568447558</t>
  </si>
  <si>
    <t>ARCO #42463 AMPM MESA AZ</t>
  </si>
  <si>
    <t>LYFT *1 RIDE 09-16 855-865-9553 CA</t>
  </si>
  <si>
    <t>TST* WORTH TAKEAWAY MESA AZAPPLE PAY ENDING IN 4775</t>
  </si>
  <si>
    <t>SAFEWAY #2821 GLENDALE AZAPPLE PAY ENDING IN 4775</t>
  </si>
  <si>
    <t>WALMART SC 02113 PHOENIX AZ</t>
  </si>
  <si>
    <t>ZUKIS PITA LLC PHOENIX AZ</t>
  </si>
  <si>
    <t>SALAD AND GO #1117 PHOENIX AZ</t>
  </si>
  <si>
    <t>TARGET PHOENIX AZAPPLE PAY ENDING IN 4775</t>
  </si>
  <si>
    <t>TST* RAMEN HOOD SCOTTSDALE AZ</t>
  </si>
  <si>
    <t>TST* WOW WOW HAWAIIAN LE GLENDALE AZ</t>
  </si>
  <si>
    <t>COCONUT'S FISH CAFE, SCO SCOTTSDALE AZ</t>
  </si>
  <si>
    <t>MUSICAL INSTRUMENT MUSEU PHOENIX AZ</t>
  </si>
  <si>
    <t>U-HAUL MOVING &amp; STORAGE 800-789-3638 AZ</t>
  </si>
  <si>
    <t>CAVIAR*BOP AND ROLL 6506819470 CAAPPLE PAY ENDING IN 4775</t>
  </si>
  <si>
    <t>CIRCLE K 00114 PHOENIX AZ02308R</t>
  </si>
  <si>
    <t>WALGREENS #5893 PHOENIX AZ</t>
  </si>
  <si>
    <t>CIRCLE K 00114 PHOENIX AZ02457R</t>
  </si>
  <si>
    <t>JIMMY JOHNS - 2500 - ECO PHOENIX AZAPPLE PAY ENDING IN 4775</t>
  </si>
  <si>
    <t>TARGET TOLLESON AZ</t>
  </si>
  <si>
    <t>AMZN MKTP US*2G2048UX2 AMZN.COM/BILLWA2O0OKSKY6VK</t>
  </si>
  <si>
    <t>CLR*STRETCHZONE480687187 480-687-1874 TXCLR*STRETCHZONE480687187</t>
  </si>
  <si>
    <t>SQ *HOT DAISY PIZZA PHOENIX AZ0001152921510603415746</t>
  </si>
  <si>
    <t>THE ARROGANT BUTCHER PHOENIX AZ</t>
  </si>
  <si>
    <t>SAFEWAY #2651 PHOENIX AZAPPLE PAY ENDING IN 4775</t>
  </si>
  <si>
    <t>SLICE*HOTDAISYPIZZA 8889749928 NY</t>
  </si>
  <si>
    <t>APPLE.COM/BILL 866-712-7753 CAAPPLE PAY ENDING IN 4775MMW6J5JFWTA0</t>
  </si>
  <si>
    <t>AZ MVD WEB 602-217-0072 AZ</t>
  </si>
  <si>
    <t>AZ VEHICLE EMISSIONS PHOENIX AZ</t>
  </si>
  <si>
    <t>CIRCLE K 01569 PHOENIX AZ02961R</t>
  </si>
  <si>
    <t>TEMPE MVD TEMPE AZ</t>
  </si>
  <si>
    <t>Rick and Morty Season 5</t>
  </si>
  <si>
    <t>Confessions of a Civil Engineer</t>
  </si>
  <si>
    <t>Apple TV+</t>
  </si>
  <si>
    <t>Arizona ID</t>
  </si>
  <si>
    <t>VENMO PAYMENT 210907 1015610132387 SEAN LEWIS</t>
  </si>
  <si>
    <t>VENMO PAYMENT 210907 1015610143164 SEAN LEWIS</t>
  </si>
  <si>
    <t>DISCOVER E-PAYMENT 210905 7328 LEWIS SEAN</t>
  </si>
  <si>
    <t>BEST BUY PAYMENT 210906 600529869889757 SEAN LEWIS</t>
  </si>
  <si>
    <t>VENMO PAYMENT 210906 1015607904636 SEAN LEWIS</t>
  </si>
  <si>
    <t>VENMO CASHOUT 210904 1015569376460 SEAN LEWIS</t>
  </si>
  <si>
    <t>MONEY TRANSFER AUTHORIZED ON 09/03 FROM Sean Lewis VA S00301247145291284 CARD 6634</t>
  </si>
  <si>
    <t>Patientco - Hold WEB PMTS 090821 Y86Z4H Sean Lewis</t>
  </si>
  <si>
    <t>PURCHASE AUTHORIZED ON 09/07 HARKINS CHRISTOWN PHOENIX AZ S301251072394744 CARD 6634</t>
  </si>
  <si>
    <t>Nationwide PAYROLL 01 HRP0007635587 Sean Lewis</t>
  </si>
  <si>
    <t>DISCOVER E-PAYMENT 210910 7328 LEWIS SEAN</t>
  </si>
  <si>
    <t>VENMO CASHOUT 210910 1015662408790 SEAN LEWIS</t>
  </si>
  <si>
    <t>BEST BUY PAYMENT 210910 600533720242364 SEAN LEWIS</t>
  </si>
  <si>
    <t>HEALTHEQUITY INC HealthEqui 10 Sep 22317048 Sean Lewis (22317048)</t>
  </si>
  <si>
    <t>VENMO PAYMENT 210914 1015735705534 SEAN LEWIS</t>
  </si>
  <si>
    <t>PURCHASE AUTHORIZED ON 09/16 SHELL SERVICE STATION SAN DIEGO CA P00461259834878188 CARD 6634</t>
  </si>
  <si>
    <t>DOMINION ENERGY BILLPAY 210920 DOMINION ENERGY SEAN LEWIS</t>
  </si>
  <si>
    <t>DISCOVER E-PAYMENT 210918 7328 LEWIS SEAN</t>
  </si>
  <si>
    <t>PURCHASE AUTHORIZED ON 09/18 CASH APP*SHEVON LE 8774174551 CA S381261606453821 CARD 6634</t>
  </si>
  <si>
    <t>TRANSFER TO LEWIS SHARON ON 09/23 REF #PP0CGPSBQT XXXXXXXXX5267</t>
  </si>
  <si>
    <t>Nationwide PAYROLL 01 HRP0007674476 Sean Lewis</t>
  </si>
  <si>
    <t>VENMO PAYMENT 210924 1015907993690 SEAN LEWIS</t>
  </si>
  <si>
    <t>PURCHASE AUTHORIZED ON 09/23 CASH APP*CYANFACE 8774174551 CA S581266779486945 CARD 6634</t>
  </si>
  <si>
    <t>DEPOSIT MADE IN A BRANCH/STORE #964425982</t>
  </si>
  <si>
    <t>VENMO PAYMENT 210926 1015930503247 SEAN LEWIS</t>
  </si>
  <si>
    <t>DISCOVER E-PAYMENT 210925 7328 LEWIS SEAN</t>
  </si>
  <si>
    <t>VENMO PAYMENT 210926 1015940675150 SEAN LEWIS</t>
  </si>
  <si>
    <t>PURCHASE AUTHORIZED ON 09/24 CASH APP*MONIQUE D 8774174551 CA S301267664719161 CARD 6634</t>
  </si>
  <si>
    <t>VENMO CASHOUT 210926 1015937626231 SEAN LEWIS</t>
  </si>
  <si>
    <t>NW TRVL REIMB EDI PYMNTS TRVL0000392868 SEAN LEWIS</t>
  </si>
  <si>
    <t>TRANSFER FROM LEWIS SHARON ON 09/28 REF # PP0CHQ7H9Q THANK YOU</t>
  </si>
  <si>
    <t>VENMO CASHOUT 210927 1015964369193 SEAN LEWIS</t>
  </si>
  <si>
    <t>VENMO PAYMENT 211001 1016029881790 SEAN LEWIS</t>
  </si>
  <si>
    <t>Rent - Artisan Village</t>
  </si>
  <si>
    <t>Cleaning</t>
  </si>
  <si>
    <t>Best Buy - Credit</t>
  </si>
  <si>
    <t>Donation</t>
  </si>
  <si>
    <t>Eye</t>
  </si>
  <si>
    <t>Movie</t>
  </si>
  <si>
    <t>SAFEWAY #1549 SCOTTSDALE AZ</t>
  </si>
  <si>
    <t>GYRO 101 SCOTTSDALE AZ</t>
  </si>
  <si>
    <t>NETFLIX.COM NETFLIX.COM CA51939963204</t>
  </si>
  <si>
    <t>PAYPAL *RAILCDC 402-935-7733 CA</t>
  </si>
  <si>
    <t>SPOTIFY P17410D70A 8777781161 NY</t>
  </si>
  <si>
    <t>SQ *ABEE NETH TEMPE AZ0001152921510628100397</t>
  </si>
  <si>
    <t>TST* COMICX RESTAURANT B PHOENIX AZ</t>
  </si>
  <si>
    <t>SAFEWAY #2651 PHOENIX AZ</t>
  </si>
  <si>
    <t>STARBUCKS STORE 05326 PHOENIX AZC7D8D844F518694271</t>
  </si>
  <si>
    <t>PANDA EXPRESS 1185 SCOTTSDALE AZ</t>
  </si>
  <si>
    <t>TOCAYA KIERLAND COMMOMS SCOTTSDALE AZ</t>
  </si>
  <si>
    <t>WALMART SC 02515 PHOENIX (EASTAZ</t>
  </si>
  <si>
    <t>AQUA SCIENCE - AQUASCIEN TEMPE AZ</t>
  </si>
  <si>
    <t>THE HOME DEPOT #0477 PHOENIX AZ</t>
  </si>
  <si>
    <t>CVS/PHARMACY #09252 SCOTTSDALE AZ</t>
  </si>
  <si>
    <t>WALMART FUEL 02766 SCOTTSDALE AZ</t>
  </si>
  <si>
    <t>VIET SHACK LLC TEMPE AZ00829R</t>
  </si>
  <si>
    <t>ATI4523-010849955 310-627-2866 CAAPPLE PAY ENDING IN 4775</t>
  </si>
  <si>
    <t>GOODWILL # 187 TEMPE AZ</t>
  </si>
  <si>
    <t>JOBOT COFFEE PHOENIX AZ</t>
  </si>
  <si>
    <t>PAYPAL *MYFICO COM 402-935-7733 CA</t>
  </si>
  <si>
    <t>SANTAMADRETACOSHOP TEMPE AZ</t>
  </si>
  <si>
    <t>AMAZON.COM*271026X70 AMZN.COM/BILLWA6QNHOBYNV07</t>
  </si>
  <si>
    <t>APPLE.COM/BILL 866-712-7753 CAAPPLE PAY ENDING IN 4775MMW6N22SQSA0</t>
  </si>
  <si>
    <t>LOWE'S OF S. SCOTTSDALE, SCOTTSDALE AZ</t>
  </si>
  <si>
    <t>BASKETBALL MONSTER 262-684-9090 WI</t>
  </si>
  <si>
    <t>PAYPAL *NEWEGGCOM 402-935-7733 CA</t>
  </si>
  <si>
    <t>PAYPAL *GAMERSNEXUS 402-935-7733 CA</t>
  </si>
  <si>
    <t>AMAZON.COM*2751M5IF0 AMZN.COM/BILLWA165YQNKHUIE</t>
  </si>
  <si>
    <t>CHEBA HUT- PHOENIX AZ OL PHOENIX AZ</t>
  </si>
  <si>
    <t>PAYPAL *CREATORWARE 402-935-7733 CA</t>
  </si>
  <si>
    <t>APPLE.COM/BILL 866-712-7753 CAAPPLE PAY ENDING IN 4775MMW6N3DV6SA0</t>
  </si>
  <si>
    <t>CIRCLE K 08841 PHOENIX AZ01628R</t>
  </si>
  <si>
    <t>AMZN MKTP US*2Y2H57JD1 AMZN.COM/BILLWA2N8OWIZUJO6</t>
  </si>
  <si>
    <t>APPLE.COM/BILL 866-712-7753 CAAPPLE PAY ENDING IN 4775MMW6SBGS16A0</t>
  </si>
  <si>
    <t>SQ *SUNVALLEYBEES SCOTTSDALE AZ0002305843014715920317</t>
  </si>
  <si>
    <t>TMOBILE*AUTO PAY 800-937-8997 WA955036750</t>
  </si>
  <si>
    <t>UBR POSTMATES 866-576-1039 CA</t>
  </si>
  <si>
    <t>SQ *PITA CAFE SCOTTSDALE AZ0002305843014719231735</t>
  </si>
  <si>
    <t>AJO ALS ME* AJO ALS ME 8887072469 AZ</t>
  </si>
  <si>
    <t>FRESHMINT SCOTTSDALE AZ01903R</t>
  </si>
  <si>
    <t>GOOGLE *YOUTUBE TV G.CO/HELPPAY#CAP0EQ8SVG</t>
  </si>
  <si>
    <t>AMZN MKTP US*2Y7IO6Z42 AMZN.COM/BILLWA7EE3JBIA1TB</t>
  </si>
  <si>
    <t>JIMMY JOHNS - 2500 PHOENIX AZ</t>
  </si>
  <si>
    <t>DICKS SPORTING GOODS#362 TEMPE AZ</t>
  </si>
  <si>
    <t>PANDA EXPRESS #1326 TEMPE AZ</t>
  </si>
  <si>
    <t>APPLE.COM/BILL 866-712-7753 CAAPPLE PAY ENDING IN 4775MMW6V37SW4A0</t>
  </si>
  <si>
    <t>CB LIVE F&amp;B PHOENIX AZ</t>
  </si>
  <si>
    <t>LTF*LIFE TIME MO DUES 888-430-6432 MN111888758-298D</t>
  </si>
  <si>
    <t>TST* BREAKFAST CLUB - BI PHOENIX AZ</t>
  </si>
  <si>
    <t>CIRCLE K 05325 PHOENIX AZ02623R</t>
  </si>
  <si>
    <t>TEACHING &amp; LEARNING STUF PHOENIX AZ</t>
  </si>
  <si>
    <t>TEHARU SUSHI. SCOTTSDALE AZ</t>
  </si>
  <si>
    <t>GOOGLE *YOUTUBE TV G.CO/HELPPAY#CAP0ECGHLN</t>
  </si>
  <si>
    <t>RADI8 HOT YOGA PHOENIX AZ</t>
  </si>
  <si>
    <t>APPLE STORE #R292 SCOTTSDALE AZR292112081501</t>
  </si>
  <si>
    <t>0190 AMC DESERT RIDGE 18 PHOENIX AZ</t>
  </si>
  <si>
    <t>TACO BELL 037539 MESA AZ</t>
  </si>
  <si>
    <t>TARGET PHOENIX AZ</t>
  </si>
  <si>
    <t>CIRCLE K 05282 PHOENIX AZ03016R</t>
  </si>
  <si>
    <t>NETFLIX.COM NETFLIX.COM CA52884692859</t>
  </si>
  <si>
    <t>SPOTIFY P17C2D5552 8777781161 NY</t>
  </si>
  <si>
    <t>GREKA PITA PHOENIX AZ</t>
  </si>
  <si>
    <t>PAYPAL *UNIQLO USA 402-935-7733 CA</t>
  </si>
  <si>
    <t>STAPLES 00102632105 PHOENIX AZ</t>
  </si>
  <si>
    <t>TRADER JOE'S #090 QPS PHOENIX AZ</t>
  </si>
  <si>
    <t>4041 CENTRAL PLAZA LLC WOODLAND HILLCA</t>
  </si>
  <si>
    <t>OLLIE VAUGHN S PHOENIX AZ</t>
  </si>
  <si>
    <t>SEE TICKETS *PHOENIX PRI 323-908-0607 CASEE TICKETS *PHOENIX PRI</t>
  </si>
  <si>
    <t>STAPLES 00103929105 PHOENIX AZ</t>
  </si>
  <si>
    <t>WALGREENS #6063 PHOENIX AZ</t>
  </si>
  <si>
    <t>CITY OF RICHMOND 804-646-6452 VAB1L08I1020876</t>
  </si>
  <si>
    <t>ICI*FEE RCHMND WEB PMT 866-342-9267 MAB1L08I1020878</t>
  </si>
  <si>
    <t>SNOOZE 306 CIRCLE RECORD 720-547-8160 AZ</t>
  </si>
  <si>
    <t>TENNIS WAREHOUSE, RACQUE 805-781-6464 GA</t>
  </si>
  <si>
    <t>TST* KAHVI 1 PHOENIX AZ</t>
  </si>
  <si>
    <t>DARUMA SUSHI &amp; RAMEN MESA AZ</t>
  </si>
  <si>
    <t>PP*EB PHOENIX PIZZA FES 888-221-1161 CA</t>
  </si>
  <si>
    <t>PROVECHO LLC PHOENIX AZ</t>
  </si>
  <si>
    <t>SPIN MOBILITY SPIN.APP CA</t>
  </si>
  <si>
    <t>SQ *FOXY FRUIT ACAI BO PHOENIX AZ0001152921510778104855</t>
  </si>
  <si>
    <t>SQ *INTO THE FIRE PIZZ PEORIA AZ0001152921510778856563</t>
  </si>
  <si>
    <t>SQ *L'IMPASTO LLC GLENDALE AZ0001152921510778773196</t>
  </si>
  <si>
    <t>Stretch Zone</t>
  </si>
  <si>
    <t>Lifetime Gym</t>
  </si>
  <si>
    <t>Apple Watch</t>
  </si>
  <si>
    <t>VENMO PAYMENT 211003 1016066822276 SEAN LEWIS</t>
  </si>
  <si>
    <t>MONEY TRANSFER AUTHORIZED ON 10/05 FROM Sean Lewis VA S00301278504520063 CARD 6634</t>
  </si>
  <si>
    <t>MONEY TRANSFER AUTHORIZED ON 10/05 FROM Sean Lewis VA S00461278489165227 CARD 6634</t>
  </si>
  <si>
    <t>Nationwide PAYROLL 01 HRP0007713476 Sean Lewis</t>
  </si>
  <si>
    <t>BEST BUY PAYMENT 211007 610557584343627 SEAN LEWIS</t>
  </si>
  <si>
    <t>APS electric pmt PAYMENT 211008 5175354092 Lewis,Sean</t>
  </si>
  <si>
    <t>PURCHASE AUTHORIZED ON 10/11 WAL-MART #2515 PHOENIX AZ P00000000177097893 CARD 6634</t>
  </si>
  <si>
    <t>PURCHASE AUTHORIZED ON 10/08 CASH APP*SHEVON LE 8774174551 CA S381281823108419 CARD 6634</t>
  </si>
  <si>
    <t>FIDELITY 10077 P FIDELITY 10077 XXXXX0268 SEAN LEWIS</t>
  </si>
  <si>
    <t>VENMO PAYMENT 211018 1016334480094 SEAN LEWIS</t>
  </si>
  <si>
    <t>TRANSFER FROM LEWIS SHARON ON 10/20 REF # PP0CNS6J5C PURCHASE OF HOME OFFICE AND PROTECTION</t>
  </si>
  <si>
    <t>TRANSFER FROM LEWIS SHARON ON 10/20 REF # PP0CNS6836 FOR LENOVO COMPUTER PURCHASE</t>
  </si>
  <si>
    <t>VENMO PAYMENT 211021 1016376963889 SEAN LEWIS</t>
  </si>
  <si>
    <t>Nationwide PAYROLL 01 HRP0007754254 Sean Lewis</t>
  </si>
  <si>
    <t>VENMO PAYMENT 211022 1016404945098 SEAN LEWIS</t>
  </si>
  <si>
    <t>LIFETIME FITNESS DIRECT DEP 211029 928121133367SHS LEWIS,SEAN</t>
  </si>
  <si>
    <t>VENMO PAYMENT 211031 1016549315705 SEAN LEWIS</t>
  </si>
  <si>
    <t>DISCOVER E-PAYMENT 211103 7328 LEWIS SEAN</t>
  </si>
  <si>
    <t>APS electric pmt PAYMENT 211101 5175354092 Lewis,Sean</t>
  </si>
  <si>
    <t>Nationwide PAYROLL 01 HRP0007766141 Sean Lewis</t>
  </si>
  <si>
    <t>PURCHASE AUTHORIZED ON 11/05 STAPLES 0392 PHOENIX AZ P381310020677744 CARD 6634</t>
  </si>
  <si>
    <t>LIFETIME FITNESS DIRECT DEP 211105 936119430367SHS LEWIS,SEAN</t>
  </si>
  <si>
    <t>DISCOVER E-PAYMENT 211106 7328 LEWIS SEAN</t>
  </si>
  <si>
    <t>VENMO PAYMENT 211109 1016719472194 SEAN LEWIS</t>
  </si>
  <si>
    <t>PURCHASE AUTHORIZED ON 11/11 CASH APP*SHEVON LE 8774174551 CA S461315529449184 CARD 6634</t>
  </si>
  <si>
    <t>VENMO CASHOUT 211111 1016754179690 SEAN LEWIS</t>
  </si>
  <si>
    <t>ATM WITHDRAWAL AUTHORIZED ON 11/14 100 W Washington St Phoenix AZ 0005789 ATM ID 2203H CARD 6634</t>
  </si>
  <si>
    <t>APS</t>
  </si>
  <si>
    <t>Fidelity Retirement</t>
  </si>
  <si>
    <t xml:space="preserve">Life Time </t>
  </si>
  <si>
    <t>Tennis Private Lesson</t>
  </si>
  <si>
    <t>Yearly</t>
  </si>
  <si>
    <t>Phoenix Pride</t>
  </si>
  <si>
    <t>Tennis Shirts</t>
  </si>
  <si>
    <t>Yoga Mat &amp; blocks &amp; belt</t>
  </si>
  <si>
    <t>Ryan's Daughter Birthday</t>
  </si>
  <si>
    <t>Comedy Club</t>
  </si>
  <si>
    <t>AMAZON.COM*QR44A6673 AMZN.COM/BILLWA1XUR5X09EIT</t>
  </si>
  <si>
    <t>APPLE.COM/BILL 866-712-7753 CAAPPLE PAY ENDING IN 4775MMW712259LA0</t>
  </si>
  <si>
    <t>PP*TICKETFULFI SAN HOLO 402-935-7733 CA</t>
  </si>
  <si>
    <t>SQ *F U T U R O PHOENIX AZ0001152921510786541447</t>
  </si>
  <si>
    <t>SQ *STOOP KID PHOENIX AZ0001152921510786599124</t>
  </si>
  <si>
    <t>TMOBILE*AUTO PAY 800-937-8997 WA989020797</t>
  </si>
  <si>
    <t>TST* 12 WEST BREWING- ME MESA AZ</t>
  </si>
  <si>
    <t>SP * PHOENIX GENERAL 6026164676 AZ</t>
  </si>
  <si>
    <t>SQ *F U T U R O PHOENIX AZ0001152921510791196723</t>
  </si>
  <si>
    <t>TACO CHELO PHOENIX AZ01820R</t>
  </si>
  <si>
    <t>THE VAN BUREN PHOENIX AZ</t>
  </si>
  <si>
    <t>ZIGGYS PIZZA AND STARDUS PHOENIX AZ</t>
  </si>
  <si>
    <t>GOOGLE *YOUTUBE TV G.CO/HELPPAY#CAP0FG6SGH</t>
  </si>
  <si>
    <t>SAN HOLO PHOENIX AZ</t>
  </si>
  <si>
    <t>SQ *HOT DAISY PIZZA PHOENIX AZ0001152921510797121765</t>
  </si>
  <si>
    <t>TACO BOYS PHOENIX AZ</t>
  </si>
  <si>
    <t>TIP SAN HOLO PHOENIX AZ</t>
  </si>
  <si>
    <t>APPLE.COM/BILL 866-712-7753 CAAPPLE PAY ENDING IN 4775MMW73JBJBKA0</t>
  </si>
  <si>
    <t>KING OF GYROS TEMPE AZ</t>
  </si>
  <si>
    <t>MORNING GLORY CAFE PHOENIX AZ</t>
  </si>
  <si>
    <t>WALGREENS #3464 PHOENIX AZ</t>
  </si>
  <si>
    <t>CAFE RIO 0055 CAMELBACK PHOENIX AZAPPLE PAY ENDING IN 4775</t>
  </si>
  <si>
    <t>PAYPAL *SPORTPLANLT 402-935-7733 CA</t>
  </si>
  <si>
    <t>THE ACTUARIAL BOOKSTORE 6034301252 NH</t>
  </si>
  <si>
    <t>PAYPAL *FORWARD 402-935-7733 CA</t>
  </si>
  <si>
    <t>Department Stores</t>
  </si>
  <si>
    <t>TST* WOW WOW HAWAIIAN LE PHOENIX AZ</t>
  </si>
  <si>
    <t>JIMMY JOHNS - 2500 - ECO PHOENIX AZITEM TRANSFERRED FROM PREV ACCOUNT</t>
  </si>
  <si>
    <t>SAFEWAY #2651 PHOENIX AZITEM TRANSFERRED FROM PREV ACCOUNT</t>
  </si>
  <si>
    <t>NETFLIX.COM NETFLIX.COM CAITEM TRANSFERRED FROM PREV ACCOUNT</t>
  </si>
  <si>
    <t>PHOENIX TENNIS CENTER PHOENIX AZITEM TRANSFERRED FROM PREV ACCOUNT</t>
  </si>
  <si>
    <t>SPOTIFY P1844E76C2 8777781161 NYITEM TRANSFERRED FROM PREV ACCOUNT</t>
  </si>
  <si>
    <t>KRYSTAL AND SAAGAR 2025317527 DCITEM TRANSFERRED FROM PREV ACCOUNT</t>
  </si>
  <si>
    <t>PAYPAL *FORWARD 402-935-7733 CASECURITY DISPUTE ADJUSTMENT</t>
  </si>
  <si>
    <t>SQ *HOT DAISY PIZZA PHOENIX AZITEM TRANSFERRED FROM PREV ACCOUNT</t>
  </si>
  <si>
    <t>STATE FARM INSURANCE 800-956-6310 ILITEM TRANSFERRED FROM PREV ACCOUNT</t>
  </si>
  <si>
    <t>CHURCH S CHICKEN #0840 PHOENIX AZITEM TRANSFERRED FROM PREV ACCOUNT</t>
  </si>
  <si>
    <t>R.T. OSULLIVANS SPORTS SCOTTSDALE AZITEM TRANSFERRED FROM PREV ACCOUNT</t>
  </si>
  <si>
    <t>ROADRUNNER LOUNGE SCOTTSDALE AZITEM TRANSFERRED FROM PREV ACCOUNT</t>
  </si>
  <si>
    <t>ROCKBAR INC. SCOTTSDALE AZITEM TRANSFERRED FROM PREV ACCOUNT</t>
  </si>
  <si>
    <t>CIRCLE K 01613 SCOTTSDALE AZITEM TRANSFERRED FROM PREV ACCOUNT</t>
  </si>
  <si>
    <t>SQ *CREW COFFEE LLC SCOTTSDALE AZITEM TRANSFERRED FROM PREV ACCOUNT</t>
  </si>
  <si>
    <t>TST* CITIZEN PUBLIC HOUS SCOTTSDALE AZITEM TRANSFERRED FROM PREV ACCOUNT</t>
  </si>
  <si>
    <t>UBER TRIP 866-576-1039 CAITEM TRANSFERRED FROM PREV ACCOUNT</t>
  </si>
  <si>
    <t>THE ACTUARIAL BOOKSTORE 6034301252 NHITEM TRANSFERRED FROM PREV ACCOUNT</t>
  </si>
  <si>
    <t>DRI*NVIDIA STORE NVIDIA.COM MNITEM TRANSFERRED FROM PREV ACCOUNT</t>
  </si>
  <si>
    <t>SQ *SCOTTSDALE ELKS LO SCOTTSDALE AZ0001152921510860576876</t>
  </si>
  <si>
    <t>47 - EC - LOU MALNATIS P PHOENIX AZ</t>
  </si>
  <si>
    <t>FRYS-FOOD-DRG #010 GLENDALE AZ</t>
  </si>
  <si>
    <t>APPLE.COM/BILL 866-712-7753 CAAPPLE PAY ENDING IN 4775MMW7D41QDDA0</t>
  </si>
  <si>
    <t>SQ *CONCEPTUALLY SOCIA PHOENIX AZ0001152921510873179610</t>
  </si>
  <si>
    <t>ACT CITY OF TEMPE TEMPE AZUIHWWQ5M62440040</t>
  </si>
  <si>
    <t>EXXONMOBIL TEMPE AZ</t>
  </si>
  <si>
    <t>POPEYES 13481 CHANDLER AZ</t>
  </si>
  <si>
    <t>SQ *CAHOKIA LLC PHOENIX AZ0001152921510874691885</t>
  </si>
  <si>
    <t>SQ *CUTIES LEMONADE IN PHOENIX AZ0002305843014955297881</t>
  </si>
  <si>
    <t>SQ *ESPOSITE VENTURES SCOTTSDALE AZ0001152921510874436006</t>
  </si>
  <si>
    <t>REI #56 PARADISE VAL PHOENIX AZ4989930560257702</t>
  </si>
  <si>
    <t>SQ *PHOENIX CENTER FOR PHOENIX AZ0001152921510877034008</t>
  </si>
  <si>
    <t>TARGET 00002337091 PHOENIX AZ</t>
  </si>
  <si>
    <t>CHEBA HUT - PHOENIX AZ PHOENIX AZ</t>
  </si>
  <si>
    <t>CIRCLE K 05296 SCOTTSDALE AZ01629R</t>
  </si>
  <si>
    <t>PHOENIX SUNS CONCESSIONS PHOENIX AZ</t>
  </si>
  <si>
    <t>TST* WILDFLOWER - SCOTTS SCOTTSDALE AZ</t>
  </si>
  <si>
    <t>APPLE.COM/BILL 866-712-7753 CAAPPLE PAY ENDING IN 4775MMW7GJW55YA0</t>
  </si>
  <si>
    <t>FILIBERTO'S - 19TH AVE PHOENIX AZ</t>
  </si>
  <si>
    <t>GAMETIME TICKETS 415-890-4071 CAAPPLE PAY ENDING IN 4775</t>
  </si>
  <si>
    <t>SPIN MOBILITY SPIN.APP CAITEM TRANSFERRED FROM PREV ACCOUNT</t>
  </si>
  <si>
    <t>TMOBILE*AUTO PAY 800-937-8997 WAITEM TRANSFERRED FROM PREV ACCOUNT</t>
  </si>
  <si>
    <t>ATI3997-217101129 310-627-2866 CAAPPLE PAY ENDING IN 4775</t>
  </si>
  <si>
    <t>FRYS-FOOD-DRG #005 SCOTTSDALE AZ</t>
  </si>
  <si>
    <t>JCPENNEY 2846 PHOENIX AZ</t>
  </si>
  <si>
    <t>MILLIES HALLMARK PHOENIX AZ</t>
  </si>
  <si>
    <t>PAPA CHEVOS TACO SHOP PHOENIX AZ</t>
  </si>
  <si>
    <t>SPIN MOBILITY SPIN.APP CAAPPLE PAY ENDING IN 4775</t>
  </si>
  <si>
    <t>5GUYS 0567 QSR PHOENIX AZ</t>
  </si>
  <si>
    <t>DESERT BOTANICAL GARDE PHOENIX AZ1581000155192112191120</t>
  </si>
  <si>
    <t>THE UPS STORE 38 SCOTTSDALE AZ</t>
  </si>
  <si>
    <t>GOOGLE *YOUTUBE TV G.CO/HELPPAY#CAITEM TRANSFERRED FROM PREV ACCOUNT</t>
  </si>
  <si>
    <t>PREP &amp; PASTRY SCOTTSDALE AZ</t>
  </si>
  <si>
    <t>THE UPS STORE 4080 PHOENIX AZ</t>
  </si>
  <si>
    <t>USPS PO 0363720072 PHOENIX AZ</t>
  </si>
  <si>
    <t>CCBILL.COM 888-5969279 AZITEM TRANSFERRED FROM PREV ACCOUNT</t>
  </si>
  <si>
    <t>CHINO BANDIDO PHOENIX AZ</t>
  </si>
  <si>
    <t>SCHLOTZSKY'S 1046 PHOENIX AZ</t>
  </si>
  <si>
    <t>TRACK MARKET &amp; LIQUOR PHOENIX AZ</t>
  </si>
  <si>
    <t>SAFEWAY.COM #2651 877-505-4040 AZ36908260</t>
  </si>
  <si>
    <t>HODORI RESTAURANT. MESA AZ</t>
  </si>
  <si>
    <t>CAFE RIO 0055 CAMELBACK PHOENIX AZ</t>
  </si>
  <si>
    <t>CLR*STRETCHZONE480687187 480-687-1874 TITEM TRANSFERRED FROM PREV ACCOUNT</t>
  </si>
  <si>
    <t>PHOENIX SUNS CONCESSIONS PHOENIX AZAPPLE PAY ENDING IN 4775</t>
  </si>
  <si>
    <t>PHOENIX SUNS PHOENIX AZ</t>
  </si>
  <si>
    <t>AMZN MKTP US*440CG8N43 AMZN.COM/BILLWAITEM TRANSFERRED FROM PREV ACCOUNT</t>
  </si>
  <si>
    <t>TACO BELL 037567 SCOTTSDALE AZ</t>
  </si>
  <si>
    <t>Coffee</t>
  </si>
  <si>
    <t>Scam</t>
  </si>
  <si>
    <t>Scam Refund</t>
  </si>
  <si>
    <t>Christmas</t>
  </si>
  <si>
    <t>Lucid</t>
  </si>
  <si>
    <t>*Cancelled</t>
  </si>
  <si>
    <t>JIFFY LUBE #3327 CHANDLER AZ</t>
  </si>
  <si>
    <t>MICROSOFT MICROSOFT 36 REDMOND WAITEM TRANSFERRED FROM PREV ACCOUNT</t>
  </si>
  <si>
    <t>PHOENIX SUNS 602-514-5444 AZMIC3556E00-5JSUJ</t>
  </si>
  <si>
    <t>Microsoft 365</t>
  </si>
  <si>
    <t>Essential</t>
  </si>
  <si>
    <t>Non-Essential</t>
  </si>
  <si>
    <t>FOOD</t>
  </si>
  <si>
    <t>UTILITIES</t>
  </si>
  <si>
    <t>INSURANCE</t>
  </si>
  <si>
    <t>MEDICAL &amp; HEALTHCARE</t>
  </si>
  <si>
    <t>SAVINGS, INVESTING, &amp; DEBT</t>
  </si>
  <si>
    <t>RECREATION &amp; ENTERTAINMENT</t>
  </si>
  <si>
    <t>MISCELLANEUS</t>
  </si>
  <si>
    <t>--</t>
  </si>
  <si>
    <t>Main Category</t>
  </si>
  <si>
    <t>Dentist</t>
  </si>
  <si>
    <t>Secondary Category</t>
  </si>
  <si>
    <t>Specific Category</t>
  </si>
  <si>
    <t>DMV Fees</t>
  </si>
  <si>
    <t>Maintenance</t>
  </si>
  <si>
    <t>Parking</t>
  </si>
  <si>
    <t>Tolls</t>
  </si>
  <si>
    <t>Public Transit</t>
  </si>
  <si>
    <t>Groceries</t>
  </si>
  <si>
    <t>Work Lunches</t>
  </si>
  <si>
    <t>Food Delivery</t>
  </si>
  <si>
    <t>Water</t>
  </si>
  <si>
    <t>Electricity</t>
  </si>
  <si>
    <t>Auto Insurance</t>
  </si>
  <si>
    <t>Out-of-Pocket Costs</t>
  </si>
  <si>
    <t>Specialty Care</t>
  </si>
  <si>
    <t>Dental Care</t>
  </si>
  <si>
    <t>Urgent Care</t>
  </si>
  <si>
    <t>Medical Devices &amp; Supplies</t>
  </si>
  <si>
    <t>Emergency Fund</t>
  </si>
  <si>
    <t>Retirement Account</t>
  </si>
  <si>
    <t>Gym</t>
  </si>
  <si>
    <t>Clothes</t>
  </si>
  <si>
    <t>Home Décor</t>
  </si>
  <si>
    <t>Concerts</t>
  </si>
  <si>
    <t>Sporting Events</t>
  </si>
  <si>
    <t>Family Activities</t>
  </si>
  <si>
    <t>Video Games</t>
  </si>
  <si>
    <t>Hobbies</t>
  </si>
  <si>
    <t>Taxes</t>
  </si>
  <si>
    <t>Home Maintenance</t>
  </si>
  <si>
    <t>Personal Care</t>
  </si>
  <si>
    <t>Streaming Services</t>
  </si>
  <si>
    <t>Office Supplies</t>
  </si>
  <si>
    <t>Home Supplies</t>
  </si>
  <si>
    <t>Subscription</t>
  </si>
  <si>
    <t>Phone</t>
  </si>
  <si>
    <t>Health (Experimental)</t>
  </si>
  <si>
    <t>Pay Walls</t>
  </si>
  <si>
    <t>Walmart/Target Run</t>
  </si>
  <si>
    <t>Study Material (Pre Nationwide)</t>
  </si>
  <si>
    <t>Rideshare</t>
  </si>
  <si>
    <t>Eye Care</t>
  </si>
  <si>
    <t>Self Care</t>
  </si>
  <si>
    <t>Conveinence Store</t>
  </si>
  <si>
    <t>Mom wireless router</t>
  </si>
  <si>
    <t xml:space="preserve">Mom </t>
  </si>
  <si>
    <t>PO Boxes</t>
  </si>
  <si>
    <t>Harry Potter Night</t>
  </si>
  <si>
    <t>AZ Rail</t>
  </si>
  <si>
    <t>light switches</t>
  </si>
  <si>
    <t>Donation for Strong Towns</t>
  </si>
  <si>
    <t>Gifts/Donations</t>
  </si>
  <si>
    <t>PERSONAL SPENDING</t>
  </si>
  <si>
    <t>HD for Computer</t>
  </si>
  <si>
    <t>Air Fresheners</t>
  </si>
  <si>
    <t>Coco 5</t>
  </si>
  <si>
    <t>Ming Thing</t>
  </si>
  <si>
    <t>Transportation</t>
  </si>
  <si>
    <t>Utilities</t>
  </si>
  <si>
    <t>Medical &amp; Healthcare</t>
  </si>
  <si>
    <t>Savings, Investing &amp; Debt</t>
  </si>
  <si>
    <t>Personal Spending</t>
  </si>
  <si>
    <t>Recreation &amp; Entertainment</t>
  </si>
  <si>
    <t>Miscellaneus</t>
  </si>
  <si>
    <t>VENMO CASHOUT 211117 1016863351082 SEAN LEWIS</t>
  </si>
  <si>
    <t>VENMO PAYMENT 211118 1016885708173 SEAN LEWIS</t>
  </si>
  <si>
    <t>DISCOVER E-PAYMENT 211118 7328 LEWIS SEAN</t>
  </si>
  <si>
    <t>Nationwide PAYROLL 01 HRP0007831547 Sean Lewis</t>
  </si>
  <si>
    <t>VENMO PAYMENT 211119 1016902574169 SEAN LEWIS</t>
  </si>
  <si>
    <t>VENMO PAYMENT 211123 1016972075054 SEAN LEWIS</t>
  </si>
  <si>
    <t>GasBuddy GasBuddy I9MWA9687 Sean Lewis</t>
  </si>
  <si>
    <t>PURCHASE AUTHORIZED ON 11/29 BENTLEYS HOUSE OF TUCSON AZ S381333518128149 CARD 6634</t>
  </si>
  <si>
    <t>VENMO PAYMENT 211201 1017136346642 SEAN LEWIS</t>
  </si>
  <si>
    <t>Nationwide PAYROLL 01 HRP0007842381 Sean Lewis</t>
  </si>
  <si>
    <t>PURCHASE AUTHORIZED ON 12/02 JIMMY JOHNS - 2500 PHOENIX AZ S381336703598810 CARD 6634</t>
  </si>
  <si>
    <t>LIFETIME FITNESS DIRECT DEP 211203 708087458160SHS LEWIS,SEAN</t>
  </si>
  <si>
    <t>VENMO PAYMENT 211206 1017229987170 SEAN LEWIS</t>
  </si>
  <si>
    <t>DISCOVER E-PAYMENT 211206 4618 LEWIS SEAN</t>
  </si>
  <si>
    <t>PAYPAL INST XFER 211204 HULU SEAN LEWIS</t>
  </si>
  <si>
    <t>PURCHASE AUTHORIZED ON 12/05 VIVID SEATS BILL B 866-848-8499 IL S461339618068033 CARD 6634</t>
  </si>
  <si>
    <t>PURCHASE AUTHORIZED ON 12/03 SAFEWAY #2651 PHOENIX AZ S301338023969104 CARD 6634</t>
  </si>
  <si>
    <t>PURCHASE AUTHORIZED ON 12/03 CASH APP*SHEVON LE 8774174551 CA S301337675833151 CARD 6634</t>
  </si>
  <si>
    <t>BEST BUY PAYMENT 211206 620608875096937 SEAN LEWIS</t>
  </si>
  <si>
    <t>PURCHASE AUTHORIZED ON 12/05 WENDY'S PHOENIX AZ S381340130656602 CARD 6634</t>
  </si>
  <si>
    <t>VENMO PAYMENT 211208 1017287481086 SEAN LEWIS</t>
  </si>
  <si>
    <t>PURCHASE AUTHORIZED ON 12/08 SAFEWAY #0174 PHOENIX AZ S381342827301780 CARD 6634</t>
  </si>
  <si>
    <t>LIFETIME FITNESS DIRECT DEP 211210 507082293896SHS LEWIS,SEAN</t>
  </si>
  <si>
    <t>PAYPAL INST XFER 211212 VIZMEDIALLC SEAN LEWIS</t>
  </si>
  <si>
    <t>APS electric pmt PAYMENT 211211 5175354092 Lewis,Sean</t>
  </si>
  <si>
    <t>MONEY TRANSFER AUTHORIZED ON 12/15 FROM Sean Lewis VA S381349590069888 CARD 6634</t>
  </si>
  <si>
    <t>DISCOVER E-PAYMENT 211216 4618 LEWIS SEAN</t>
  </si>
  <si>
    <t>Nationwide PAYROLL 01 HRP0007906696 Sean Lewis</t>
  </si>
  <si>
    <t>BEST BUY PAYMENT 211216 630618233564684 SEAN LEWIS</t>
  </si>
  <si>
    <t>VENMO CASHOUT 211217 1017455059204 SEAN LEWIS</t>
  </si>
  <si>
    <t>LIFETIME FITNESS DIRECT DEP 211217 442562064590SHS LEWIS,SEAN</t>
  </si>
  <si>
    <t>PAYPAL INST XFER 211220 STEAM GAMES SEAN LEWIS</t>
  </si>
  <si>
    <t>ATM WITHDRAWAL AUTHORIZED ON 12/18 100 W Washington St Phoenix AZ 0009329 ATM ID 2203H CARD 6634</t>
  </si>
  <si>
    <t>PAYPAL INST XFER 211221 PP ROKU FOR CRU SEAN LEWIS</t>
  </si>
  <si>
    <t>PURCHASE AUTHORIZED ON 12/22 WINCO FOODS #108 330 W Be Phoenix AZ P581356724253213 CARD 6634</t>
  </si>
  <si>
    <t>ATM CASH DEPOSIT ON 12/22 3002 N Central Ave Phoenix AZ 0001852 ATM ID 5449B CARD 6634</t>
  </si>
  <si>
    <t>ATM CASH DEPOSIT ON 12/22 3002 N Central Ave Phoenix AZ 0001851 ATM ID 5449B CARD 6634</t>
  </si>
  <si>
    <t>LIFETIME FITNESS DIRECT DEP 211223 943819275389SHS LEWIS,SEAN</t>
  </si>
  <si>
    <t>VENMO PAYMENT 211227 1017619311030 SEAN LEWIS</t>
  </si>
  <si>
    <t>VENMO PAYMENT 211226 1017613872486 SEAN LEWIS</t>
  </si>
  <si>
    <t>VENMO CASHOUT 211229 1017655114734 SEAN LEWIS</t>
  </si>
  <si>
    <t>VENMO PAYMENT 211230 1017678442509 SEAN LEWIS</t>
  </si>
  <si>
    <t>MONEY TRANSFER AUTHORIZED ON 12/30 FROM Sean Lewis VA S381364566111601 CARD 6634</t>
  </si>
  <si>
    <t>Nationwide PAYROLL 01 HRP0007945889 Sean Lewis</t>
  </si>
  <si>
    <t>NBA</t>
  </si>
  <si>
    <t>Dining Table &amp; Chairs</t>
  </si>
  <si>
    <t>NBA Fantasy</t>
  </si>
  <si>
    <t>Comedy Show</t>
  </si>
  <si>
    <t>Gym &amp; Bills from Melanie</t>
  </si>
  <si>
    <t>San Holo</t>
  </si>
  <si>
    <t>T Shirt</t>
  </si>
  <si>
    <t>Rajat</t>
  </si>
  <si>
    <t>NBA Bets</t>
  </si>
  <si>
    <t>food</t>
  </si>
  <si>
    <t>Wal-Mart</t>
  </si>
  <si>
    <t>Mari</t>
  </si>
  <si>
    <t>Steam</t>
  </si>
  <si>
    <t>Cash withdrawal</t>
  </si>
  <si>
    <t>Roku</t>
  </si>
  <si>
    <t>401 K</t>
  </si>
  <si>
    <t>Securities</t>
  </si>
  <si>
    <t>Savings Account</t>
  </si>
  <si>
    <t>Student Loan</t>
  </si>
  <si>
    <t>Personal Debt</t>
  </si>
  <si>
    <t>Income:</t>
  </si>
  <si>
    <t>Bi Weekly</t>
  </si>
  <si>
    <t>low</t>
  </si>
  <si>
    <t>high</t>
  </si>
  <si>
    <t>2022 Budget</t>
  </si>
  <si>
    <t>Monthly Income</t>
  </si>
  <si>
    <t>Total exc. Saving</t>
  </si>
  <si>
    <t>Monthly FCF:</t>
  </si>
  <si>
    <t>Row Labels</t>
  </si>
  <si>
    <t>Grand Total</t>
  </si>
  <si>
    <t>Sum of Amount</t>
  </si>
  <si>
    <t>Category_2</t>
  </si>
  <si>
    <t>fast_food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</si>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</sst>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8" formatCode="&quot;$&quot;#,##0.00_);[Red]\(&quot;$&quot;#,##0.00\)"/>
    <numFmt numFmtId="44" formatCode="_(&quot;$&quot;* #,##0.00_);_(&quot;$&quot;* \(#,##0.00\);_(&quot;$&quot;* &quot;-&quot;??_);_(@_)"/>
    <numFmt numFmtId="43" formatCode="_(* #,##0.00_);_(* \(#,##0.00\);_(* &quot;-&quot;??_);_(@_)"/>
    <numFmt numFmtId="164" formatCode="&quot;$&quot;#,##0.00"/>
    <numFmt numFmtId="165" formatCode="_(* #,##0_);_(* \(#,##0\);_(* &quot;-&quot;??_);_(@_)"/>
    <numFmt numFmtId="166" formatCode="_(&quot;$&quot;* #,##0_);_(&quot;$&quot;* \(#,##0\);_(&quot;$&quot;* &quot;-&quot;??_);_(@_)"/>
  </numFmts>
  <fonts count="77" x14ac:knownFonts="1">
    <font>
      <sz val="8"/>
      <color theme="1" tint="0.1499679555650502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8"/>
      <color theme="1"/>
      <name val="Arial"/>
      <family val="2"/>
      <scheme val="minor"/>
    </font>
    <font>
      <sz val="11"/>
      <color theme="0"/>
      <name val="Arial"/>
      <family val="2"/>
      <scheme val="minor"/>
    </font>
    <font>
      <b/>
      <sz val="9"/>
      <color theme="1" tint="0.34998626667073579"/>
      <name val="Bookman Old Style"/>
      <family val="1"/>
      <scheme val="major"/>
    </font>
    <font>
      <sz val="8"/>
      <color theme="1" tint="0.14996795556505021"/>
      <name val="Arial"/>
      <family val="2"/>
      <scheme val="minor"/>
    </font>
    <font>
      <sz val="28"/>
      <color theme="3" tint="0.39994506668294322"/>
      <name val="Bookman Old Style"/>
      <family val="1"/>
      <scheme val="major"/>
    </font>
    <font>
      <sz val="8"/>
      <color theme="1" tint="0.499984740745262"/>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b/>
      <sz val="11"/>
      <color theme="0"/>
      <name val="Arial"/>
      <family val="2"/>
      <scheme val="minor"/>
    </font>
    <font>
      <b/>
      <sz val="11"/>
      <color theme="1"/>
      <name val="Arial"/>
      <family val="2"/>
      <scheme val="minor"/>
    </font>
    <font>
      <sz val="11"/>
      <color rgb="FF006100"/>
      <name val="Arial"/>
      <family val="2"/>
      <scheme val="minor"/>
    </font>
    <font>
      <sz val="9"/>
      <color theme="1"/>
      <name val="Arial"/>
      <family val="2"/>
      <scheme val="minor"/>
    </font>
    <font>
      <sz val="18"/>
      <color theme="3"/>
      <name val="Bookman Old Style"/>
      <family val="2"/>
      <scheme val="major"/>
    </font>
    <font>
      <b/>
      <sz val="11"/>
      <color theme="3"/>
      <name val="Arial"/>
      <family val="2"/>
      <scheme val="minor"/>
    </font>
    <font>
      <sz val="11"/>
      <color rgb="FF9C0006"/>
      <name val="Arial"/>
      <family val="2"/>
      <scheme val="minor"/>
    </font>
    <font>
      <sz val="11"/>
      <color rgb="FFFA7D00"/>
      <name val="Arial"/>
      <family val="2"/>
      <scheme val="minor"/>
    </font>
    <font>
      <sz val="11"/>
      <color rgb="FFFF0000"/>
      <name val="Arial"/>
      <family val="2"/>
      <scheme val="minor"/>
    </font>
    <font>
      <i/>
      <sz val="11"/>
      <color rgb="FF7F7F7F"/>
      <name val="Arial"/>
      <family val="2"/>
      <scheme val="minor"/>
    </font>
    <font>
      <b/>
      <sz val="15"/>
      <color theme="3"/>
      <name val="Arial"/>
      <family val="2"/>
      <scheme val="minor"/>
    </font>
    <font>
      <b/>
      <sz val="13"/>
      <color theme="3"/>
      <name val="Arial"/>
      <family val="2"/>
      <scheme val="minor"/>
    </font>
    <font>
      <sz val="10"/>
      <color theme="1"/>
      <name val="Arial"/>
      <family val="2"/>
      <scheme val="minor"/>
    </font>
    <font>
      <sz val="10"/>
      <color theme="1" tint="0.24994659260841701"/>
      <name val="Arial"/>
      <family val="2"/>
      <scheme val="minor"/>
    </font>
    <font>
      <sz val="22"/>
      <color theme="3" tint="0.24994659260841701"/>
      <name val="Bookman Old Style"/>
      <family val="2"/>
      <scheme val="major"/>
    </font>
    <font>
      <sz val="10"/>
      <color theme="0"/>
      <name val="Arial"/>
      <family val="2"/>
      <scheme val="minor"/>
    </font>
    <font>
      <sz val="10"/>
      <color theme="1" tint="0.24994659260841701"/>
      <name val="Bookman Old Style"/>
      <family val="2"/>
      <scheme val="major"/>
    </font>
    <font>
      <b/>
      <sz val="10"/>
      <color theme="1" tint="0.24994659260841701"/>
      <name val="Bookman Old Style"/>
      <family val="2"/>
      <scheme val="major"/>
    </font>
    <font>
      <sz val="10"/>
      <color theme="1" tint="0.14993743705557422"/>
      <name val="Arial"/>
      <family val="2"/>
      <scheme val="minor"/>
    </font>
    <font>
      <sz val="10"/>
      <color rgb="FFF7F7F7"/>
      <name val="Arial"/>
      <family val="2"/>
      <scheme val="minor"/>
    </font>
    <font>
      <sz val="11"/>
      <color rgb="FFF7F7F7"/>
      <name val="Calibri"/>
      <family val="2"/>
    </font>
    <font>
      <b/>
      <sz val="25"/>
      <color rgb="FF000000"/>
      <name val="Gill Sans MT"/>
      <family val="2"/>
    </font>
    <font>
      <sz val="11"/>
      <color theme="1" tint="0.14993743705557422"/>
      <name val="Bookman Old Style"/>
      <family val="2"/>
      <scheme val="major"/>
    </font>
    <font>
      <sz val="11"/>
      <color theme="1" tint="0.34998626667073579"/>
      <name val="Bookman Old Style"/>
      <family val="2"/>
      <scheme val="major"/>
    </font>
    <font>
      <b/>
      <sz val="10"/>
      <color theme="1" tint="0.14990691854609822"/>
      <name val="Bookman Old Style"/>
      <family val="2"/>
      <scheme val="major"/>
    </font>
    <font>
      <b/>
      <sz val="10"/>
      <color theme="4"/>
      <name val="Bookman Old Style"/>
      <family val="2"/>
      <scheme val="major"/>
    </font>
    <font>
      <sz val="10"/>
      <color theme="4" tint="-0.499984740745262"/>
      <name val="Arial"/>
      <family val="2"/>
      <scheme val="minor"/>
    </font>
    <font>
      <b/>
      <sz val="10"/>
      <color theme="5"/>
      <name val="Bookman Old Style"/>
      <family val="2"/>
      <scheme val="major"/>
    </font>
    <font>
      <sz val="10"/>
      <color theme="5" tint="-0.499984740745262"/>
      <name val="Arial"/>
      <family val="2"/>
      <scheme val="minor"/>
    </font>
    <font>
      <sz val="10"/>
      <color theme="4" tint="0.79998168889431442"/>
      <name val="Arial"/>
      <family val="2"/>
      <scheme val="minor"/>
    </font>
    <font>
      <sz val="10"/>
      <color theme="5" tint="0.79998168889431442"/>
      <name val="Arial"/>
      <family val="2"/>
      <scheme val="minor"/>
    </font>
    <font>
      <b/>
      <sz val="10"/>
      <color theme="4"/>
      <name val="Arial"/>
      <family val="2"/>
      <scheme val="minor"/>
    </font>
    <font>
      <b/>
      <sz val="10"/>
      <color theme="5"/>
      <name val="Arial"/>
      <family val="2"/>
      <scheme val="minor"/>
    </font>
    <font>
      <b/>
      <sz val="10"/>
      <color theme="0"/>
      <name val="Bookman Old Style"/>
      <family val="2"/>
      <scheme val="major"/>
    </font>
    <font>
      <b/>
      <sz val="10"/>
      <color theme="1"/>
      <name val="Bookman Old Style"/>
      <family val="2"/>
      <scheme val="major"/>
    </font>
    <font>
      <b/>
      <sz val="10"/>
      <color rgb="FF3F3F3F"/>
      <name val="Arial"/>
      <family val="2"/>
      <scheme val="minor"/>
    </font>
    <font>
      <sz val="10"/>
      <color theme="1" tint="0.14996795556505021"/>
      <name val="Arial"/>
      <family val="2"/>
      <scheme val="minor"/>
    </font>
    <font>
      <i/>
      <sz val="8"/>
      <color theme="1" tint="0.14996795556505021"/>
      <name val="Calibri"/>
      <family val="2"/>
    </font>
    <font>
      <sz val="11"/>
      <color theme="1" tint="0.14996795556505021"/>
      <name val="Arial"/>
      <family val="2"/>
      <scheme val="minor"/>
    </font>
    <font>
      <i/>
      <sz val="11"/>
      <color theme="1" tint="0.14996795556505021"/>
      <name val="Calibri"/>
      <family val="2"/>
    </font>
    <font>
      <sz val="8"/>
      <name val="Arial"/>
      <family val="2"/>
      <scheme val="minor"/>
    </font>
    <font>
      <sz val="10"/>
      <name val="Arial"/>
      <family val="2"/>
      <scheme val="minor"/>
    </font>
  </fonts>
  <fills count="54">
    <fill>
      <patternFill patternType="none"/>
    </fill>
    <fill>
      <patternFill patternType="gray125"/>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C6EFCE"/>
      </patternFill>
    </fill>
    <fill>
      <patternFill patternType="solid">
        <fgColor theme="8"/>
        <bgColor indexed="64"/>
      </patternFill>
    </fill>
    <fill>
      <patternFill patternType="solid">
        <fgColor rgb="FFFFC7CE"/>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FF3300"/>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6" tint="-0.249977111117893"/>
        <bgColor indexed="64"/>
      </patternFill>
    </fill>
    <fill>
      <patternFill patternType="solid">
        <fgColor theme="7" tint="0.79998168889431442"/>
        <bgColor indexed="64"/>
      </patternFill>
    </fill>
    <fill>
      <patternFill patternType="solid">
        <fgColor rgb="FFF7F7F7"/>
        <bgColor indexed="64"/>
      </patternFill>
    </fill>
    <fill>
      <patternFill patternType="solid">
        <fgColor theme="4"/>
        <bgColor indexed="64"/>
      </patternFill>
    </fill>
    <fill>
      <patternFill patternType="solid">
        <fgColor theme="0"/>
        <bgColor auto="1"/>
      </patternFill>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1"/>
        <bgColor indexed="64"/>
      </patternFill>
    </fill>
    <fill>
      <patternFill patternType="solid">
        <fgColor theme="1" tint="0.34998626667073579"/>
        <bgColor indexed="64"/>
      </patternFill>
    </fill>
    <fill>
      <patternFill patternType="solid">
        <fgColor rgb="FFFF0000"/>
        <bgColor indexed="64"/>
      </patternFill>
    </fill>
    <fill>
      <patternFill patternType="solid">
        <fgColor theme="0" tint="-0.249977111117893"/>
        <bgColor indexed="64"/>
      </patternFill>
    </fill>
  </fills>
  <borders count="4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style="medium">
        <color indexed="64"/>
      </bottom>
      <diagonal/>
    </border>
    <border>
      <left/>
      <right/>
      <top/>
      <bottom style="medium">
        <color theme="4" tint="-0.24994659260841701"/>
      </bottom>
      <diagonal/>
    </border>
    <border>
      <left/>
      <right/>
      <top/>
      <bottom style="medium">
        <color theme="1"/>
      </bottom>
      <diagonal/>
    </border>
    <border>
      <left style="medium">
        <color theme="4"/>
      </left>
      <right/>
      <top/>
      <bottom style="thick">
        <color theme="0"/>
      </bottom>
      <diagonal/>
    </border>
    <border>
      <left/>
      <right/>
      <top/>
      <bottom style="thick">
        <color theme="0"/>
      </bottom>
      <diagonal/>
    </border>
    <border>
      <left style="thin">
        <color theme="5"/>
      </left>
      <right/>
      <top/>
      <bottom style="thick">
        <color theme="0"/>
      </bottom>
      <diagonal/>
    </border>
    <border>
      <left/>
      <right style="thick">
        <color theme="4"/>
      </right>
      <top/>
      <bottom/>
      <diagonal/>
    </border>
    <border>
      <left style="thick">
        <color theme="4"/>
      </left>
      <right/>
      <top/>
      <bottom style="thick">
        <color theme="0"/>
      </bottom>
      <diagonal/>
    </border>
    <border>
      <left/>
      <right style="medium">
        <color theme="4" tint="0.79998168889431442"/>
      </right>
      <top/>
      <bottom/>
      <diagonal/>
    </border>
    <border>
      <left/>
      <right style="thick">
        <color theme="5"/>
      </right>
      <top/>
      <bottom/>
      <diagonal/>
    </border>
    <border>
      <left/>
      <right style="medium">
        <color theme="5" tint="0.79998168889431442"/>
      </right>
      <top/>
      <bottom/>
      <diagonal/>
    </border>
    <border>
      <left style="thick">
        <color theme="5"/>
      </left>
      <right/>
      <top/>
      <bottom style="thick">
        <color theme="0"/>
      </bottom>
      <diagonal/>
    </border>
    <border>
      <left style="thick">
        <color theme="4"/>
      </left>
      <right/>
      <top/>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81">
    <xf numFmtId="0" fontId="0" fillId="0" borderId="0">
      <alignment vertical="center"/>
    </xf>
    <xf numFmtId="0" fontId="29" fillId="0" borderId="0" applyNumberFormat="0" applyFill="0" applyBorder="0" applyAlignment="0" applyProtection="0"/>
    <xf numFmtId="0" fontId="27" fillId="0" borderId="0" applyNumberFormat="0" applyFill="0" applyBorder="0" applyProtection="0">
      <alignment horizontal="right"/>
    </xf>
    <xf numFmtId="0" fontId="30" fillId="0" borderId="0" applyNumberFormat="0" applyFill="0" applyBorder="0" applyAlignment="0" applyProtection="0"/>
    <xf numFmtId="0" fontId="31" fillId="2" borderId="0" applyNumberFormat="0" applyBorder="0" applyAlignment="0" applyProtection="0"/>
    <xf numFmtId="0" fontId="32" fillId="3" borderId="1" applyNumberFormat="0" applyAlignment="0" applyProtection="0"/>
    <xf numFmtId="0" fontId="33" fillId="4" borderId="2" applyNumberFormat="0" applyAlignment="0" applyProtection="0"/>
    <xf numFmtId="0" fontId="34" fillId="4" borderId="1" applyNumberFormat="0" applyAlignment="0" applyProtection="0"/>
    <xf numFmtId="0" fontId="35" fillId="5" borderId="3" applyNumberFormat="0" applyAlignment="0" applyProtection="0"/>
    <xf numFmtId="0" fontId="37" fillId="7" borderId="0" applyNumberFormat="0" applyBorder="0" applyAlignment="0" applyProtection="0"/>
    <xf numFmtId="43" fontId="24" fillId="0" borderId="0" applyFont="0" applyFill="0" applyBorder="0" applyAlignment="0" applyProtection="0"/>
    <xf numFmtId="0" fontId="24" fillId="0" borderId="0"/>
    <xf numFmtId="0" fontId="39" fillId="0" borderId="0" applyNumberFormat="0" applyFill="0" applyBorder="0" applyAlignment="0" applyProtection="0"/>
    <xf numFmtId="0" fontId="40" fillId="0" borderId="0" applyNumberFormat="0" applyFill="0" applyBorder="0" applyAlignment="0" applyProtection="0"/>
    <xf numFmtId="0" fontId="41" fillId="9" borderId="0" applyNumberFormat="0" applyBorder="0" applyAlignment="0" applyProtection="0"/>
    <xf numFmtId="0" fontId="42" fillId="0" borderId="6" applyNumberFormat="0" applyFill="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36" fillId="0" borderId="7" applyNumberFormat="0" applyFill="0" applyAlignment="0" applyProtection="0"/>
    <xf numFmtId="0" fontId="26"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6"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6"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6"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26" fillId="26"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26" fillId="30" borderId="0" applyNumberFormat="0" applyBorder="0" applyAlignment="0" applyProtection="0"/>
    <xf numFmtId="0" fontId="22" fillId="31" borderId="0" applyNumberFormat="0" applyBorder="0" applyAlignment="0" applyProtection="0"/>
    <xf numFmtId="0" fontId="22" fillId="32" borderId="0" applyNumberFormat="0" applyBorder="0" applyAlignment="0" applyProtection="0"/>
    <xf numFmtId="0" fontId="22" fillId="33" borderId="0" applyNumberFormat="0" applyBorder="0" applyAlignment="0" applyProtection="0"/>
    <xf numFmtId="0" fontId="22" fillId="0" borderId="0"/>
    <xf numFmtId="0" fontId="45" fillId="0" borderId="8" applyNumberFormat="0" applyFill="0" applyAlignment="0" applyProtection="0"/>
    <xf numFmtId="0" fontId="46" fillId="0" borderId="9" applyNumberFormat="0" applyFill="0" applyAlignment="0" applyProtection="0"/>
    <xf numFmtId="0" fontId="40" fillId="0" borderId="10" applyNumberFormat="0" applyFill="0" applyAlignment="0" applyProtection="0"/>
    <xf numFmtId="0" fontId="22" fillId="6" borderId="4" applyNumberFormat="0" applyFont="0" applyAlignment="0" applyProtection="0"/>
    <xf numFmtId="44" fontId="28" fillId="0" borderId="0" applyFont="0" applyFill="0" applyBorder="0" applyAlignment="0" applyProtection="0"/>
    <xf numFmtId="0" fontId="20" fillId="0" borderId="0"/>
    <xf numFmtId="0" fontId="20" fillId="6" borderId="4" applyNumberFormat="0" applyFont="0" applyAlignment="0" applyProtection="0"/>
    <xf numFmtId="0" fontId="20"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43" fontId="20" fillId="0" borderId="0" applyFont="0" applyFill="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20" fillId="31" borderId="0" applyNumberFormat="0" applyBorder="0" applyAlignment="0" applyProtection="0"/>
    <xf numFmtId="0" fontId="20" fillId="32" borderId="0" applyNumberFormat="0" applyBorder="0" applyAlignment="0" applyProtection="0"/>
    <xf numFmtId="0" fontId="20" fillId="33" borderId="0" applyNumberFormat="0" applyBorder="0" applyAlignment="0" applyProtection="0"/>
    <xf numFmtId="9" fontId="20" fillId="0" borderId="0" applyFont="0" applyFill="0" applyBorder="0" applyAlignment="0" applyProtection="0"/>
    <xf numFmtId="0" fontId="19" fillId="0" borderId="0"/>
    <xf numFmtId="0" fontId="19" fillId="6" borderId="4" applyNumberFormat="0" applyFont="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9"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19" fillId="31" borderId="0" applyNumberFormat="0" applyBorder="0" applyAlignment="0" applyProtection="0"/>
    <xf numFmtId="0" fontId="19" fillId="32" borderId="0" applyNumberFormat="0" applyBorder="0" applyAlignment="0" applyProtection="0"/>
    <xf numFmtId="0" fontId="19" fillId="33" borderId="0" applyNumberFormat="0" applyBorder="0" applyAlignment="0" applyProtection="0"/>
    <xf numFmtId="0" fontId="18" fillId="0" borderId="0"/>
    <xf numFmtId="0" fontId="18" fillId="6" borderId="4" applyNumberFormat="0" applyFont="0" applyAlignment="0" applyProtection="0"/>
    <xf numFmtId="0" fontId="18" fillId="11"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8" fillId="27" borderId="0" applyNumberFormat="0" applyBorder="0" applyAlignment="0" applyProtection="0"/>
    <xf numFmtId="0" fontId="18" fillId="28" borderId="0" applyNumberFormat="0" applyBorder="0" applyAlignment="0" applyProtection="0"/>
    <xf numFmtId="0" fontId="18" fillId="29" borderId="0" applyNumberFormat="0" applyBorder="0" applyAlignment="0" applyProtection="0"/>
    <xf numFmtId="0" fontId="18" fillId="31" borderId="0" applyNumberFormat="0" applyBorder="0" applyAlignment="0" applyProtection="0"/>
    <xf numFmtId="0" fontId="18" fillId="32" borderId="0" applyNumberFormat="0" applyBorder="0" applyAlignment="0" applyProtection="0"/>
    <xf numFmtId="0" fontId="18" fillId="33" borderId="0" applyNumberFormat="0" applyBorder="0" applyAlignment="0" applyProtection="0"/>
    <xf numFmtId="0" fontId="17" fillId="0" borderId="0"/>
    <xf numFmtId="0" fontId="17" fillId="6" borderId="4" applyNumberFormat="0" applyFont="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7" fillId="33" borderId="0" applyNumberFormat="0" applyBorder="0" applyAlignment="0" applyProtection="0"/>
    <xf numFmtId="0" fontId="16" fillId="0" borderId="0"/>
    <xf numFmtId="0" fontId="16" fillId="6" borderId="4" applyNumberFormat="0" applyFont="0" applyAlignment="0" applyProtection="0"/>
    <xf numFmtId="0" fontId="16"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6" fillId="27" borderId="0" applyNumberFormat="0" applyBorder="0" applyAlignment="0" applyProtection="0"/>
    <xf numFmtId="0" fontId="16" fillId="28" borderId="0" applyNumberFormat="0" applyBorder="0" applyAlignment="0" applyProtection="0"/>
    <xf numFmtId="0" fontId="16" fillId="29" borderId="0" applyNumberFormat="0" applyBorder="0" applyAlignment="0" applyProtection="0"/>
    <xf numFmtId="0" fontId="16" fillId="31" borderId="0" applyNumberFormat="0" applyBorder="0" applyAlignment="0" applyProtection="0"/>
    <xf numFmtId="0" fontId="16" fillId="32" borderId="0" applyNumberFormat="0" applyBorder="0" applyAlignment="0" applyProtection="0"/>
    <xf numFmtId="0" fontId="16" fillId="33" borderId="0" applyNumberFormat="0" applyBorder="0" applyAlignment="0" applyProtection="0"/>
    <xf numFmtId="0" fontId="14" fillId="0" borderId="0"/>
    <xf numFmtId="0" fontId="14" fillId="6" borderId="4" applyNumberFormat="0" applyFont="0" applyAlignment="0" applyProtection="0"/>
    <xf numFmtId="0" fontId="14" fillId="11" borderId="0" applyNumberFormat="0" applyBorder="0" applyAlignment="0" applyProtection="0"/>
    <xf numFmtId="0" fontId="14" fillId="12" borderId="0" applyNumberFormat="0" applyBorder="0" applyAlignment="0" applyProtection="0"/>
    <xf numFmtId="0" fontId="14" fillId="13"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43" fontId="28" fillId="0" borderId="0" applyFont="0" applyFill="0" applyBorder="0" applyAlignment="0" applyProtection="0"/>
    <xf numFmtId="0" fontId="13" fillId="0" borderId="0"/>
    <xf numFmtId="0" fontId="48" fillId="0" borderId="0"/>
    <xf numFmtId="0" fontId="49" fillId="0" borderId="22" applyNumberFormat="0" applyFill="0" applyAlignment="0" applyProtection="0"/>
    <xf numFmtId="0" fontId="51" fillId="0" borderId="9" applyNumberFormat="0" applyFill="0" applyBorder="0" applyAlignment="0" applyProtection="0"/>
    <xf numFmtId="0" fontId="52" fillId="0" borderId="10" applyNumberFormat="0" applyFill="0" applyBorder="0" applyAlignment="0" applyProtection="0"/>
    <xf numFmtId="0" fontId="53" fillId="42" borderId="0">
      <alignment vertical="center"/>
    </xf>
    <xf numFmtId="0" fontId="57" fillId="0" borderId="22" applyNumberFormat="0" applyFill="0" applyProtection="0">
      <alignment vertical="center"/>
    </xf>
    <xf numFmtId="0" fontId="59" fillId="44" borderId="0" applyNumberFormat="0" applyProtection="0">
      <alignment horizontal="left" vertical="center" indent="1"/>
    </xf>
    <xf numFmtId="9" fontId="28" fillId="0" borderId="0" applyFont="0" applyFill="0" applyBorder="0" applyAlignment="0" applyProtection="0"/>
    <xf numFmtId="0" fontId="10" fillId="0" borderId="0"/>
    <xf numFmtId="0" fontId="10" fillId="6" borderId="4" applyNumberFormat="0" applyFont="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21" borderId="0" applyNumberFormat="0" applyBorder="0" applyAlignment="0" applyProtection="0"/>
    <xf numFmtId="0" fontId="10" fillId="23"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7"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9" fillId="0" borderId="0"/>
    <xf numFmtId="0" fontId="9" fillId="6" borderId="4" applyNumberFormat="0" applyFont="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7" fillId="0" borderId="0"/>
    <xf numFmtId="0" fontId="7" fillId="6" borderId="4" applyNumberFormat="0" applyFont="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6" fillId="0" borderId="0"/>
    <xf numFmtId="0" fontId="6" fillId="6" borderId="4"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4" fillId="0" borderId="0"/>
    <xf numFmtId="0" fontId="4" fillId="6" borderId="4" applyNumberFormat="0" applyFont="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cellStyleXfs>
  <cellXfs count="272">
    <xf numFmtId="0" fontId="0" fillId="0" borderId="0" xfId="0">
      <alignment vertical="center"/>
    </xf>
    <xf numFmtId="14" fontId="0" fillId="0" borderId="0" xfId="0" applyNumberFormat="1">
      <alignment vertical="center"/>
    </xf>
    <xf numFmtId="0" fontId="0" fillId="0" borderId="0" xfId="0" applyAlignment="1">
      <alignment horizontal="center" vertical="center"/>
    </xf>
    <xf numFmtId="0" fontId="24" fillId="0" borderId="0" xfId="11"/>
    <xf numFmtId="1" fontId="0" fillId="0" borderId="5" xfId="10" applyNumberFormat="1" applyFont="1" applyBorder="1" applyAlignment="1">
      <alignment horizontal="center" wrapText="1"/>
    </xf>
    <xf numFmtId="0" fontId="24" fillId="0" borderId="5" xfId="11" applyBorder="1" applyAlignment="1">
      <alignment horizontal="center" wrapText="1"/>
    </xf>
    <xf numFmtId="164" fontId="24" fillId="0" borderId="5" xfId="11" applyNumberFormat="1" applyBorder="1" applyAlignment="1">
      <alignment horizontal="center" wrapText="1"/>
    </xf>
    <xf numFmtId="164" fontId="24" fillId="0" borderId="0" xfId="11" applyNumberFormat="1"/>
    <xf numFmtId="0" fontId="35" fillId="5" borderId="3" xfId="8"/>
    <xf numFmtId="0" fontId="32" fillId="3" borderId="1" xfId="5"/>
    <xf numFmtId="0" fontId="33" fillId="4" borderId="2" xfId="6"/>
    <xf numFmtId="1" fontId="0" fillId="0" borderId="0" xfId="10" applyNumberFormat="1" applyFont="1" applyAlignment="1">
      <alignment horizontal="center"/>
    </xf>
    <xf numFmtId="0" fontId="24" fillId="0" borderId="0" xfId="11" applyAlignment="1">
      <alignment horizontal="center"/>
    </xf>
    <xf numFmtId="164" fontId="24" fillId="0" borderId="0" xfId="11" applyNumberFormat="1" applyAlignment="1">
      <alignment horizontal="center"/>
    </xf>
    <xf numFmtId="164" fontId="24" fillId="8" borderId="5" xfId="11" applyNumberFormat="1" applyFill="1" applyBorder="1" applyAlignment="1">
      <alignment horizontal="center" wrapText="1"/>
    </xf>
    <xf numFmtId="0" fontId="22" fillId="0" borderId="5" xfId="11" applyFont="1" applyBorder="1" applyAlignment="1">
      <alignment horizontal="center" wrapText="1"/>
    </xf>
    <xf numFmtId="0" fontId="21" fillId="0" borderId="5" xfId="11" applyFont="1" applyBorder="1" applyAlignment="1">
      <alignment horizontal="center" wrapText="1"/>
    </xf>
    <xf numFmtId="1" fontId="0" fillId="0" borderId="5" xfId="10" applyNumberFormat="1" applyFont="1" applyFill="1" applyBorder="1" applyAlignment="1">
      <alignment horizontal="center" wrapText="1"/>
    </xf>
    <xf numFmtId="0" fontId="25" fillId="0" borderId="5" xfId="11" applyFont="1" applyBorder="1" applyAlignment="1">
      <alignment horizontal="center" wrapText="1"/>
    </xf>
    <xf numFmtId="0" fontId="23" fillId="0" borderId="5" xfId="11" applyFont="1" applyBorder="1" applyAlignment="1">
      <alignment horizontal="center" wrapText="1"/>
    </xf>
    <xf numFmtId="0" fontId="19" fillId="0" borderId="5" xfId="11" applyFont="1" applyBorder="1" applyAlignment="1">
      <alignment horizontal="center" wrapText="1"/>
    </xf>
    <xf numFmtId="0" fontId="18" fillId="0" borderId="5" xfId="11" applyFont="1" applyBorder="1" applyAlignment="1">
      <alignment horizontal="center" wrapText="1"/>
    </xf>
    <xf numFmtId="164" fontId="24" fillId="0" borderId="12" xfId="11" applyNumberFormat="1" applyBorder="1" applyAlignment="1">
      <alignment horizontal="center" wrapText="1"/>
    </xf>
    <xf numFmtId="1" fontId="0" fillId="0" borderId="12" xfId="10" applyNumberFormat="1" applyFont="1" applyFill="1" applyBorder="1" applyAlignment="1">
      <alignment horizontal="center" wrapText="1"/>
    </xf>
    <xf numFmtId="0" fontId="22" fillId="0" borderId="11" xfId="11" applyFont="1" applyBorder="1" applyAlignment="1">
      <alignment horizontal="center" wrapText="1"/>
    </xf>
    <xf numFmtId="0" fontId="24" fillId="0" borderId="14" xfId="11" applyBorder="1" applyAlignment="1">
      <alignment horizontal="center" wrapText="1"/>
    </xf>
    <xf numFmtId="0" fontId="24" fillId="0" borderId="11" xfId="11" applyBorder="1" applyAlignment="1">
      <alignment horizontal="center" wrapText="1"/>
    </xf>
    <xf numFmtId="0" fontId="24" fillId="0" borderId="12" xfId="11" applyBorder="1" applyAlignment="1">
      <alignment horizontal="center" wrapText="1"/>
    </xf>
    <xf numFmtId="1" fontId="0" fillId="0" borderId="12" xfId="10" applyNumberFormat="1" applyFont="1" applyBorder="1" applyAlignment="1">
      <alignment horizontal="center" wrapText="1"/>
    </xf>
    <xf numFmtId="1" fontId="0" fillId="0" borderId="14" xfId="10" applyNumberFormat="1" applyFont="1" applyBorder="1" applyAlignment="1">
      <alignment horizontal="center" wrapText="1"/>
    </xf>
    <xf numFmtId="164" fontId="24" fillId="0" borderId="11" xfId="11" applyNumberFormat="1" applyBorder="1" applyAlignment="1">
      <alignment horizontal="center" wrapText="1"/>
    </xf>
    <xf numFmtId="0" fontId="21" fillId="0" borderId="11" xfId="11" applyFont="1" applyBorder="1" applyAlignment="1">
      <alignment horizontal="center" wrapText="1"/>
    </xf>
    <xf numFmtId="1" fontId="0" fillId="0" borderId="11" xfId="10" applyNumberFormat="1" applyFont="1" applyBorder="1" applyAlignment="1">
      <alignment horizontal="center" wrapText="1"/>
    </xf>
    <xf numFmtId="0" fontId="17" fillId="0" borderId="17" xfId="11" applyFont="1" applyBorder="1" applyAlignment="1">
      <alignment horizontal="center" wrapText="1"/>
    </xf>
    <xf numFmtId="0" fontId="21" fillId="0" borderId="17" xfId="11" applyFont="1" applyBorder="1" applyAlignment="1">
      <alignment horizontal="center" wrapText="1"/>
    </xf>
    <xf numFmtId="1" fontId="0" fillId="0" borderId="11" xfId="10" applyNumberFormat="1" applyFont="1" applyFill="1" applyBorder="1" applyAlignment="1">
      <alignment horizontal="center" wrapText="1"/>
    </xf>
    <xf numFmtId="1" fontId="0" fillId="0" borderId="13" xfId="10" applyNumberFormat="1" applyFont="1" applyFill="1" applyBorder="1" applyAlignment="1">
      <alignment horizontal="center" wrapText="1"/>
    </xf>
    <xf numFmtId="0" fontId="17" fillId="0" borderId="5" xfId="11" applyFont="1" applyBorder="1" applyAlignment="1">
      <alignment horizontal="center" wrapText="1"/>
    </xf>
    <xf numFmtId="1" fontId="0" fillId="0" borderId="19" xfId="10" applyNumberFormat="1" applyFont="1" applyBorder="1" applyAlignment="1">
      <alignment horizontal="center" wrapText="1"/>
    </xf>
    <xf numFmtId="1" fontId="0" fillId="0" borderId="16" xfId="10" applyNumberFormat="1" applyFont="1" applyFill="1" applyBorder="1" applyAlignment="1">
      <alignment horizontal="center" wrapText="1"/>
    </xf>
    <xf numFmtId="0" fontId="21" fillId="0" borderId="20" xfId="11" applyFont="1" applyBorder="1" applyAlignment="1">
      <alignment horizontal="center" wrapText="1"/>
    </xf>
    <xf numFmtId="1" fontId="0" fillId="0" borderId="18" xfId="10" applyNumberFormat="1" applyFont="1" applyFill="1" applyBorder="1" applyAlignment="1">
      <alignment horizontal="center" wrapText="1"/>
    </xf>
    <xf numFmtId="0" fontId="21" fillId="0" borderId="19" xfId="11" applyFont="1" applyBorder="1" applyAlignment="1">
      <alignment horizontal="center" wrapText="1"/>
    </xf>
    <xf numFmtId="0" fontId="18" fillId="0" borderId="17" xfId="11" applyFont="1" applyBorder="1" applyAlignment="1">
      <alignment horizontal="center" wrapText="1"/>
    </xf>
    <xf numFmtId="0" fontId="21" fillId="0" borderId="14" xfId="11" applyFont="1" applyBorder="1" applyAlignment="1">
      <alignment horizontal="center" wrapText="1"/>
    </xf>
    <xf numFmtId="164" fontId="24" fillId="0" borderId="19" xfId="11" applyNumberFormat="1" applyBorder="1" applyAlignment="1">
      <alignment horizontal="center" wrapText="1"/>
    </xf>
    <xf numFmtId="0" fontId="20" fillId="0" borderId="17" xfId="11" applyFont="1" applyBorder="1" applyAlignment="1">
      <alignment horizontal="center" wrapText="1"/>
    </xf>
    <xf numFmtId="164" fontId="24" fillId="0" borderId="14" xfId="11" applyNumberFormat="1" applyBorder="1" applyAlignment="1">
      <alignment horizontal="center" wrapText="1"/>
    </xf>
    <xf numFmtId="0" fontId="24" fillId="0" borderId="19" xfId="11" applyBorder="1" applyAlignment="1">
      <alignment horizontal="center" wrapText="1"/>
    </xf>
    <xf numFmtId="164" fontId="24" fillId="34" borderId="0" xfId="11" applyNumberFormat="1" applyFill="1"/>
    <xf numFmtId="14" fontId="24" fillId="36" borderId="5" xfId="11" applyNumberFormat="1" applyFill="1" applyBorder="1" applyAlignment="1">
      <alignment horizontal="center" wrapText="1"/>
    </xf>
    <xf numFmtId="14" fontId="24" fillId="35" borderId="5" xfId="11" applyNumberFormat="1" applyFill="1" applyBorder="1" applyAlignment="1">
      <alignment horizontal="center" wrapText="1"/>
    </xf>
    <xf numFmtId="14" fontId="24" fillId="36" borderId="12" xfId="11" applyNumberFormat="1" applyFill="1" applyBorder="1" applyAlignment="1">
      <alignment horizontal="center" wrapText="1"/>
    </xf>
    <xf numFmtId="14" fontId="24" fillId="35" borderId="14" xfId="11" applyNumberFormat="1" applyFill="1" applyBorder="1" applyAlignment="1">
      <alignment horizontal="center" wrapText="1"/>
    </xf>
    <xf numFmtId="0" fontId="16" fillId="0" borderId="5" xfId="11" applyFont="1" applyBorder="1" applyAlignment="1">
      <alignment horizontal="center" wrapText="1"/>
    </xf>
    <xf numFmtId="0" fontId="16" fillId="0" borderId="12" xfId="11" applyFont="1" applyBorder="1" applyAlignment="1">
      <alignment horizontal="center" wrapText="1"/>
    </xf>
    <xf numFmtId="0" fontId="16" fillId="0" borderId="0" xfId="11" applyFont="1"/>
    <xf numFmtId="14" fontId="24" fillId="37" borderId="19" xfId="11" applyNumberFormat="1" applyFill="1" applyBorder="1" applyAlignment="1">
      <alignment horizontal="center" wrapText="1"/>
    </xf>
    <xf numFmtId="14" fontId="24" fillId="37" borderId="5" xfId="11" applyNumberFormat="1" applyFill="1" applyBorder="1" applyAlignment="1">
      <alignment horizontal="center" wrapText="1"/>
    </xf>
    <xf numFmtId="14" fontId="24" fillId="37" borderId="14" xfId="11" applyNumberFormat="1" applyFill="1" applyBorder="1" applyAlignment="1">
      <alignment horizontal="center" wrapText="1"/>
    </xf>
    <xf numFmtId="0" fontId="17" fillId="0" borderId="20" xfId="11" applyFont="1" applyBorder="1" applyAlignment="1">
      <alignment horizontal="center" wrapText="1"/>
    </xf>
    <xf numFmtId="14" fontId="24" fillId="35" borderId="19" xfId="11" applyNumberFormat="1" applyFill="1" applyBorder="1" applyAlignment="1">
      <alignment horizontal="center" wrapText="1"/>
    </xf>
    <xf numFmtId="0" fontId="16" fillId="0" borderId="17" xfId="11" applyFont="1" applyBorder="1" applyAlignment="1">
      <alignment horizontal="center" wrapText="1"/>
    </xf>
    <xf numFmtId="14" fontId="24" fillId="38" borderId="5" xfId="11" applyNumberFormat="1" applyFill="1" applyBorder="1" applyAlignment="1">
      <alignment horizontal="center" wrapText="1"/>
    </xf>
    <xf numFmtId="14" fontId="24" fillId="38" borderId="11" xfId="11" applyNumberFormat="1" applyFill="1" applyBorder="1" applyAlignment="1">
      <alignment horizontal="center" wrapText="1"/>
    </xf>
    <xf numFmtId="14" fontId="24" fillId="39" borderId="5" xfId="11" applyNumberFormat="1" applyFill="1" applyBorder="1" applyAlignment="1">
      <alignment horizontal="center" wrapText="1"/>
    </xf>
    <xf numFmtId="0" fontId="15" fillId="0" borderId="5" xfId="11" applyFont="1" applyBorder="1" applyAlignment="1">
      <alignment horizontal="center" wrapText="1"/>
    </xf>
    <xf numFmtId="44" fontId="0" fillId="0" borderId="0" xfId="48" applyFont="1" applyAlignment="1">
      <alignment vertical="center"/>
    </xf>
    <xf numFmtId="0" fontId="14" fillId="0" borderId="0" xfId="11" applyFont="1"/>
    <xf numFmtId="0" fontId="14" fillId="0" borderId="12" xfId="11" applyFont="1" applyBorder="1" applyAlignment="1">
      <alignment horizontal="center" wrapText="1"/>
    </xf>
    <xf numFmtId="0" fontId="14" fillId="0" borderId="15" xfId="11" applyFont="1" applyBorder="1" applyAlignment="1">
      <alignment horizontal="center" wrapText="1"/>
    </xf>
    <xf numFmtId="0" fontId="14" fillId="0" borderId="5" xfId="11" applyFont="1" applyBorder="1" applyAlignment="1">
      <alignment horizontal="center" wrapText="1"/>
    </xf>
    <xf numFmtId="0" fontId="14" fillId="0" borderId="17" xfId="11" applyFont="1" applyBorder="1" applyAlignment="1">
      <alignment horizontal="center" wrapText="1"/>
    </xf>
    <xf numFmtId="0" fontId="14" fillId="0" borderId="14" xfId="11" applyFont="1" applyBorder="1" applyAlignment="1">
      <alignment horizontal="center" wrapText="1"/>
    </xf>
    <xf numFmtId="14" fontId="24" fillId="40" borderId="5" xfId="11" applyNumberFormat="1" applyFill="1" applyBorder="1" applyAlignment="1">
      <alignment horizontal="center" wrapText="1"/>
    </xf>
    <xf numFmtId="1" fontId="0" fillId="0" borderId="0" xfId="48" applyNumberFormat="1" applyFont="1" applyAlignment="1">
      <alignment vertical="center"/>
    </xf>
    <xf numFmtId="44" fontId="0" fillId="0" borderId="0" xfId="0" applyNumberFormat="1">
      <alignment vertical="center"/>
    </xf>
    <xf numFmtId="44" fontId="0" fillId="40" borderId="0" xfId="48" applyFont="1" applyFill="1" applyAlignment="1">
      <alignment vertical="center"/>
    </xf>
    <xf numFmtId="1" fontId="0" fillId="40" borderId="0" xfId="48" applyNumberFormat="1" applyFont="1" applyFill="1" applyAlignment="1">
      <alignment vertical="center"/>
    </xf>
    <xf numFmtId="0" fontId="13" fillId="0" borderId="5" xfId="11" applyFont="1" applyBorder="1" applyAlignment="1">
      <alignment horizontal="center" wrapText="1"/>
    </xf>
    <xf numFmtId="0" fontId="13" fillId="0" borderId="17" xfId="11" applyFont="1" applyBorder="1" applyAlignment="1">
      <alignment horizontal="center" wrapText="1"/>
    </xf>
    <xf numFmtId="0" fontId="24" fillId="0" borderId="0" xfId="11" applyAlignment="1">
      <alignment horizontal="left"/>
    </xf>
    <xf numFmtId="0" fontId="13" fillId="0" borderId="0" xfId="172"/>
    <xf numFmtId="14" fontId="13" fillId="0" borderId="0" xfId="172" applyNumberFormat="1"/>
    <xf numFmtId="44" fontId="13" fillId="0" borderId="0" xfId="48" applyFont="1"/>
    <xf numFmtId="16" fontId="13" fillId="0" borderId="0" xfId="172" applyNumberFormat="1"/>
    <xf numFmtId="0" fontId="0" fillId="34" borderId="0" xfId="0" applyFill="1">
      <alignment vertical="center"/>
    </xf>
    <xf numFmtId="166" fontId="0" fillId="0" borderId="0" xfId="48" applyNumberFormat="1" applyFont="1" applyAlignment="1">
      <alignment horizontal="center" vertical="center"/>
    </xf>
    <xf numFmtId="14" fontId="0" fillId="0" borderId="0" xfId="0" applyNumberFormat="1" applyAlignment="1">
      <alignment horizontal="center" vertical="center"/>
    </xf>
    <xf numFmtId="166" fontId="0" fillId="0" borderId="0" xfId="0" applyNumberFormat="1">
      <alignment vertical="center"/>
    </xf>
    <xf numFmtId="164" fontId="24" fillId="0" borderId="21" xfId="11" applyNumberFormat="1" applyBorder="1"/>
    <xf numFmtId="0" fontId="13" fillId="0" borderId="0" xfId="11" applyFont="1" applyAlignment="1">
      <alignment horizontal="right"/>
    </xf>
    <xf numFmtId="165" fontId="0" fillId="0" borderId="0" xfId="171" applyNumberFormat="1" applyFont="1" applyAlignment="1">
      <alignment vertical="center"/>
    </xf>
    <xf numFmtId="14" fontId="24" fillId="41" borderId="5" xfId="11" applyNumberFormat="1" applyFill="1" applyBorder="1" applyAlignment="1">
      <alignment horizontal="center" wrapText="1"/>
    </xf>
    <xf numFmtId="0" fontId="12" fillId="0" borderId="5" xfId="11" applyFont="1" applyBorder="1" applyAlignment="1">
      <alignment horizontal="center" wrapText="1"/>
    </xf>
    <xf numFmtId="0" fontId="12" fillId="0" borderId="0" xfId="11" applyFont="1"/>
    <xf numFmtId="0" fontId="12" fillId="0" borderId="0" xfId="172" applyFont="1"/>
    <xf numFmtId="0" fontId="12" fillId="0" borderId="17" xfId="11" applyFont="1" applyBorder="1" applyAlignment="1">
      <alignment horizontal="center" wrapText="1"/>
    </xf>
    <xf numFmtId="0" fontId="54" fillId="42" borderId="0" xfId="177" applyFont="1" applyAlignment="1">
      <alignment wrapText="1"/>
    </xf>
    <xf numFmtId="0" fontId="53" fillId="42" borderId="0" xfId="177">
      <alignment vertical="center"/>
    </xf>
    <xf numFmtId="0" fontId="53" fillId="42" borderId="0" xfId="177" applyAlignment="1">
      <alignment horizontal="right" vertical="center"/>
    </xf>
    <xf numFmtId="0" fontId="55" fillId="42" borderId="0" xfId="177" applyFont="1" applyAlignment="1">
      <alignment vertical="center" wrapText="1"/>
    </xf>
    <xf numFmtId="0" fontId="50" fillId="42" borderId="23" xfId="177" applyFont="1" applyBorder="1">
      <alignment vertical="center"/>
    </xf>
    <xf numFmtId="0" fontId="53" fillId="43" borderId="0" xfId="177" applyFill="1">
      <alignment vertical="center"/>
    </xf>
    <xf numFmtId="0" fontId="58" fillId="0" borderId="0" xfId="178" applyFont="1" applyFill="1" applyBorder="1" applyAlignment="1">
      <alignment horizontal="left" vertical="center" indent="1"/>
    </xf>
    <xf numFmtId="0" fontId="58" fillId="0" borderId="0" xfId="178" applyFont="1" applyFill="1" applyBorder="1" applyAlignment="1">
      <alignment horizontal="right" vertical="center"/>
    </xf>
    <xf numFmtId="0" fontId="60" fillId="0" borderId="0" xfId="179" applyFont="1" applyFill="1">
      <alignment horizontal="left" vertical="center" indent="1"/>
    </xf>
    <xf numFmtId="0" fontId="50" fillId="45" borderId="0" xfId="177" applyFont="1" applyFill="1">
      <alignment vertical="center"/>
    </xf>
    <xf numFmtId="0" fontId="61" fillId="0" borderId="0" xfId="177" applyFont="1" applyFill="1" applyAlignment="1">
      <alignment horizontal="left" vertical="center" indent="1"/>
    </xf>
    <xf numFmtId="164" fontId="61" fillId="0" borderId="0" xfId="177" applyNumberFormat="1" applyFont="1" applyFill="1" applyAlignment="1">
      <alignment horizontal="right" vertical="center"/>
    </xf>
    <xf numFmtId="164" fontId="61" fillId="46" borderId="0" xfId="177" applyNumberFormat="1" applyFont="1" applyFill="1" applyAlignment="1">
      <alignment horizontal="right" vertical="center"/>
    </xf>
    <xf numFmtId="0" fontId="62" fillId="0" borderId="0" xfId="179" applyFont="1" applyFill="1">
      <alignment horizontal="left" vertical="center" indent="1"/>
    </xf>
    <xf numFmtId="0" fontId="63" fillId="0" borderId="0" xfId="177" applyFont="1" applyFill="1" applyAlignment="1">
      <alignment horizontal="left" vertical="center" indent="1"/>
    </xf>
    <xf numFmtId="164" fontId="63" fillId="0" borderId="0" xfId="177" applyNumberFormat="1" applyFont="1" applyFill="1" applyAlignment="1">
      <alignment horizontal="right" vertical="center"/>
    </xf>
    <xf numFmtId="0" fontId="54" fillId="42" borderId="0" xfId="177" applyFont="1" applyAlignment="1">
      <alignment vertical="center" wrapText="1"/>
    </xf>
    <xf numFmtId="0" fontId="53" fillId="42" borderId="27" xfId="177" applyBorder="1">
      <alignment vertical="center"/>
    </xf>
    <xf numFmtId="0" fontId="60" fillId="45" borderId="0" xfId="177" applyFont="1" applyFill="1" applyAlignment="1">
      <alignment horizontal="left" vertical="center" indent="1"/>
    </xf>
    <xf numFmtId="0" fontId="64" fillId="47" borderId="0" xfId="177" applyFont="1" applyFill="1">
      <alignment vertical="center"/>
    </xf>
    <xf numFmtId="0" fontId="53" fillId="45" borderId="0" xfId="177" applyFill="1" applyAlignment="1">
      <alignment horizontal="left" vertical="center" indent="1"/>
    </xf>
    <xf numFmtId="164" fontId="53" fillId="47" borderId="0" xfId="177" applyNumberFormat="1" applyFill="1" applyAlignment="1">
      <alignment horizontal="right" vertical="center"/>
    </xf>
    <xf numFmtId="164" fontId="53" fillId="45" borderId="0" xfId="177" applyNumberFormat="1" applyFill="1" applyAlignment="1">
      <alignment horizontal="right" vertical="center"/>
    </xf>
    <xf numFmtId="164" fontId="53" fillId="46" borderId="0" xfId="177" applyNumberFormat="1" applyFill="1" applyAlignment="1">
      <alignment horizontal="right" vertical="center"/>
    </xf>
    <xf numFmtId="0" fontId="60" fillId="0" borderId="0" xfId="177" applyFont="1" applyFill="1" applyAlignment="1">
      <alignment horizontal="left" vertical="center" indent="1"/>
    </xf>
    <xf numFmtId="0" fontId="64" fillId="47" borderId="29" xfId="177" applyFont="1" applyFill="1" applyBorder="1" applyAlignment="1">
      <alignment horizontal="right" vertical="center"/>
    </xf>
    <xf numFmtId="0" fontId="53" fillId="0" borderId="0" xfId="177" applyFill="1" applyAlignment="1">
      <alignment horizontal="left" vertical="center" indent="1"/>
    </xf>
    <xf numFmtId="164" fontId="53" fillId="0" borderId="0" xfId="177" applyNumberFormat="1" applyFill="1" applyAlignment="1">
      <alignment horizontal="right" vertical="center"/>
    </xf>
    <xf numFmtId="0" fontId="53" fillId="42" borderId="30" xfId="177" applyBorder="1">
      <alignment vertical="center"/>
    </xf>
    <xf numFmtId="0" fontId="62" fillId="0" borderId="0" xfId="177" applyFont="1" applyFill="1" applyAlignment="1">
      <alignment horizontal="left" vertical="center" indent="1"/>
    </xf>
    <xf numFmtId="0" fontId="65" fillId="48" borderId="31" xfId="177" applyFont="1" applyFill="1" applyBorder="1" applyAlignment="1">
      <alignment horizontal="right" vertical="center"/>
    </xf>
    <xf numFmtId="164" fontId="53" fillId="48" borderId="0" xfId="177" applyNumberFormat="1" applyFill="1" applyAlignment="1">
      <alignment horizontal="right" vertical="center"/>
    </xf>
    <xf numFmtId="0" fontId="64" fillId="47" borderId="29" xfId="177" applyFont="1" applyFill="1" applyBorder="1">
      <alignment vertical="center"/>
    </xf>
    <xf numFmtId="0" fontId="53" fillId="0" borderId="33" xfId="177" applyFill="1" applyBorder="1" applyAlignment="1">
      <alignment horizontal="left" vertical="center" indent="1"/>
    </xf>
    <xf numFmtId="0" fontId="66" fillId="0" borderId="0" xfId="177" applyFont="1" applyFill="1" applyAlignment="1">
      <alignment horizontal="left" vertical="center" indent="1"/>
    </xf>
    <xf numFmtId="0" fontId="65" fillId="47" borderId="0" xfId="177" applyFont="1" applyFill="1" applyAlignment="1">
      <alignment horizontal="right" vertical="center"/>
    </xf>
    <xf numFmtId="0" fontId="50" fillId="0" borderId="0" xfId="177" applyFont="1" applyFill="1" applyAlignment="1">
      <alignment horizontal="right" vertical="center"/>
    </xf>
    <xf numFmtId="0" fontId="67" fillId="0" borderId="0" xfId="177" applyFont="1" applyFill="1" applyAlignment="1">
      <alignment horizontal="left" vertical="center" indent="1"/>
    </xf>
    <xf numFmtId="0" fontId="65" fillId="48" borderId="0" xfId="177" applyFont="1" applyFill="1" applyAlignment="1">
      <alignment horizontal="right" vertical="center"/>
    </xf>
    <xf numFmtId="0" fontId="68" fillId="50" borderId="0" xfId="179" applyFont="1" applyFill="1">
      <alignment horizontal="left" vertical="center" indent="1"/>
    </xf>
    <xf numFmtId="0" fontId="68" fillId="51" borderId="0" xfId="179" applyFont="1" applyFill="1" applyAlignment="1">
      <alignment horizontal="right" vertical="center"/>
    </xf>
    <xf numFmtId="0" fontId="68" fillId="50" borderId="0" xfId="179" applyFont="1" applyFill="1" applyAlignment="1">
      <alignment horizontal="right" vertical="center"/>
    </xf>
    <xf numFmtId="0" fontId="69" fillId="50" borderId="0" xfId="179" applyFont="1" applyFill="1">
      <alignment horizontal="left" vertical="center" indent="1"/>
    </xf>
    <xf numFmtId="0" fontId="50" fillId="50" borderId="0" xfId="177" applyFont="1" applyFill="1" applyAlignment="1">
      <alignment horizontal="left" vertical="center" indent="1"/>
    </xf>
    <xf numFmtId="164" fontId="50" fillId="51" borderId="0" xfId="177" applyNumberFormat="1" applyFont="1" applyFill="1" applyAlignment="1">
      <alignment horizontal="right" vertical="center"/>
    </xf>
    <xf numFmtId="164" fontId="50" fillId="50" borderId="0" xfId="177" applyNumberFormat="1" applyFont="1" applyFill="1" applyAlignment="1">
      <alignment horizontal="right" vertical="center"/>
    </xf>
    <xf numFmtId="0" fontId="50" fillId="50" borderId="0" xfId="177" applyFont="1" applyFill="1">
      <alignment vertical="center"/>
    </xf>
    <xf numFmtId="0" fontId="50" fillId="51" borderId="0" xfId="177" applyFont="1" applyFill="1">
      <alignment vertical="center"/>
    </xf>
    <xf numFmtId="0" fontId="61" fillId="46" borderId="24" xfId="0" applyFont="1" applyFill="1" applyBorder="1" applyAlignment="1">
      <alignment horizontal="left" vertical="center" indent="1"/>
    </xf>
    <xf numFmtId="164" fontId="61" fillId="46" borderId="25" xfId="0" applyNumberFormat="1" applyFont="1" applyFill="1" applyBorder="1" applyAlignment="1">
      <alignment horizontal="right" vertical="center"/>
    </xf>
    <xf numFmtId="0" fontId="63" fillId="46" borderId="26" xfId="0" applyFont="1" applyFill="1" applyBorder="1" applyAlignment="1">
      <alignment horizontal="left" vertical="center" indent="1"/>
    </xf>
    <xf numFmtId="164" fontId="63" fillId="46" borderId="25" xfId="0" applyNumberFormat="1" applyFont="1" applyFill="1" applyBorder="1" applyAlignment="1">
      <alignment horizontal="right" vertical="center"/>
    </xf>
    <xf numFmtId="0" fontId="63" fillId="46" borderId="25" xfId="0" applyFont="1" applyFill="1" applyBorder="1" applyAlignment="1">
      <alignment horizontal="right" vertical="center"/>
    </xf>
    <xf numFmtId="0" fontId="11" fillId="0" borderId="0" xfId="172" applyFont="1"/>
    <xf numFmtId="9" fontId="53" fillId="42" borderId="0" xfId="180" applyFont="1" applyFill="1" applyAlignment="1">
      <alignment vertical="center"/>
    </xf>
    <xf numFmtId="0" fontId="53" fillId="46" borderId="28" xfId="0" applyFont="1" applyFill="1" applyBorder="1" applyAlignment="1">
      <alignment horizontal="left" vertical="center" indent="1"/>
    </xf>
    <xf numFmtId="164" fontId="53" fillId="35" borderId="25" xfId="0" applyNumberFormat="1" applyFont="1" applyFill="1" applyBorder="1" applyAlignment="1">
      <alignment horizontal="right" vertical="center"/>
    </xf>
    <xf numFmtId="164" fontId="53" fillId="46" borderId="25" xfId="0" applyNumberFormat="1" applyFont="1" applyFill="1" applyBorder="1" applyAlignment="1">
      <alignment horizontal="right" vertical="center"/>
    </xf>
    <xf numFmtId="0" fontId="53" fillId="46" borderId="25" xfId="0" applyFont="1" applyFill="1" applyBorder="1" applyAlignment="1">
      <alignment horizontal="right" vertical="center"/>
    </xf>
    <xf numFmtId="0" fontId="11" fillId="0" borderId="5" xfId="11" applyFont="1" applyBorder="1" applyAlignment="1">
      <alignment horizontal="center" wrapText="1"/>
    </xf>
    <xf numFmtId="0" fontId="10" fillId="0" borderId="5" xfId="11" applyFont="1" applyBorder="1" applyAlignment="1">
      <alignment horizontal="center" wrapText="1"/>
    </xf>
    <xf numFmtId="0" fontId="9" fillId="0" borderId="5" xfId="11" applyFont="1" applyBorder="1" applyAlignment="1">
      <alignment horizontal="center" wrapText="1"/>
    </xf>
    <xf numFmtId="44" fontId="71" fillId="0" borderId="0" xfId="48" applyFont="1" applyAlignment="1">
      <alignment vertical="center"/>
    </xf>
    <xf numFmtId="44" fontId="70" fillId="4" borderId="2" xfId="6" applyNumberFormat="1" applyFont="1" applyAlignment="1">
      <alignment vertical="center"/>
    </xf>
    <xf numFmtId="0" fontId="9" fillId="0" borderId="0" xfId="172" applyFont="1"/>
    <xf numFmtId="0" fontId="47" fillId="0" borderId="5" xfId="11" applyFont="1" applyBorder="1" applyAlignment="1">
      <alignment horizontal="center" wrapText="1"/>
    </xf>
    <xf numFmtId="0" fontId="72" fillId="0" borderId="0" xfId="0" applyFont="1">
      <alignment vertical="center"/>
    </xf>
    <xf numFmtId="0" fontId="8" fillId="0" borderId="5" xfId="11" applyFont="1" applyBorder="1" applyAlignment="1">
      <alignment horizontal="center" wrapText="1"/>
    </xf>
    <xf numFmtId="0" fontId="53" fillId="46" borderId="32" xfId="0" applyFont="1" applyFill="1" applyBorder="1" applyAlignment="1">
      <alignment horizontal="left" vertical="center" indent="1"/>
    </xf>
    <xf numFmtId="164" fontId="53" fillId="49" borderId="25" xfId="0" applyNumberFormat="1" applyFont="1" applyFill="1" applyBorder="1" applyAlignment="1">
      <alignment horizontal="right" vertical="center"/>
    </xf>
    <xf numFmtId="0" fontId="7" fillId="0" borderId="5" xfId="11" applyFont="1" applyBorder="1" applyAlignment="1">
      <alignment horizontal="center" wrapText="1"/>
    </xf>
    <xf numFmtId="0" fontId="7" fillId="0" borderId="0" xfId="172" applyFont="1"/>
    <xf numFmtId="43" fontId="0" fillId="0" borderId="0" xfId="171" applyFont="1" applyAlignment="1">
      <alignment vertical="center"/>
    </xf>
    <xf numFmtId="14" fontId="24" fillId="8" borderId="5" xfId="11" applyNumberFormat="1" applyFill="1" applyBorder="1" applyAlignment="1">
      <alignment horizontal="center" wrapText="1"/>
    </xf>
    <xf numFmtId="14" fontId="24" fillId="47" borderId="5" xfId="11" applyNumberFormat="1" applyFill="1" applyBorder="1" applyAlignment="1">
      <alignment horizontal="center" wrapText="1"/>
    </xf>
    <xf numFmtId="0" fontId="6" fillId="0" borderId="0" xfId="172" applyFont="1"/>
    <xf numFmtId="0" fontId="73" fillId="6" borderId="4" xfId="182" applyFont="1" applyAlignment="1">
      <alignment horizontal="center" vertical="center"/>
    </xf>
    <xf numFmtId="164" fontId="6" fillId="0" borderId="5" xfId="11" applyNumberFormat="1" applyFont="1" applyBorder="1" applyAlignment="1">
      <alignment horizontal="center" wrapText="1"/>
    </xf>
    <xf numFmtId="0" fontId="6" fillId="0" borderId="5" xfId="11" applyFont="1" applyBorder="1" applyAlignment="1">
      <alignment horizontal="center" wrapText="1"/>
    </xf>
    <xf numFmtId="0" fontId="6" fillId="0" borderId="0" xfId="11" applyFont="1"/>
    <xf numFmtId="0" fontId="73" fillId="6" borderId="4" xfId="182" applyNumberFormat="1" applyFont="1" applyAlignment="1">
      <alignment horizontal="center" vertical="center"/>
    </xf>
    <xf numFmtId="0" fontId="5" fillId="0" borderId="5" xfId="11" applyFont="1" applyBorder="1" applyAlignment="1">
      <alignment horizontal="center" wrapText="1"/>
    </xf>
    <xf numFmtId="0" fontId="5" fillId="0" borderId="0" xfId="172" applyFont="1"/>
    <xf numFmtId="0" fontId="4" fillId="0" borderId="0" xfId="172" applyFont="1"/>
    <xf numFmtId="0" fontId="4" fillId="0" borderId="0" xfId="11" applyFont="1"/>
    <xf numFmtId="0" fontId="4" fillId="0" borderId="5" xfId="11" applyFont="1" applyBorder="1" applyAlignment="1">
      <alignment horizontal="center" wrapText="1"/>
    </xf>
    <xf numFmtId="14" fontId="24" fillId="48" borderId="5" xfId="11" applyNumberFormat="1" applyFill="1" applyBorder="1" applyAlignment="1">
      <alignment horizontal="center" wrapText="1"/>
    </xf>
    <xf numFmtId="0" fontId="0" fillId="0" borderId="0" xfId="0" applyAlignment="1">
      <alignment horizontal="right" vertical="center"/>
    </xf>
    <xf numFmtId="0" fontId="3" fillId="0" borderId="5" xfId="11" applyFont="1" applyBorder="1" applyAlignment="1">
      <alignment horizontal="center" wrapText="1"/>
    </xf>
    <xf numFmtId="1" fontId="0" fillId="52" borderId="5" xfId="10" applyNumberFormat="1" applyFont="1" applyFill="1" applyBorder="1" applyAlignment="1">
      <alignment horizontal="center" wrapText="1"/>
    </xf>
    <xf numFmtId="14" fontId="24" fillId="52" borderId="5" xfId="11" applyNumberFormat="1" applyFill="1" applyBorder="1" applyAlignment="1">
      <alignment horizontal="center" wrapText="1"/>
    </xf>
    <xf numFmtId="164" fontId="24" fillId="52" borderId="5" xfId="11" applyNumberFormat="1" applyFill="1" applyBorder="1" applyAlignment="1">
      <alignment horizontal="center" wrapText="1"/>
    </xf>
    <xf numFmtId="0" fontId="7" fillId="52" borderId="5" xfId="11" applyFont="1" applyFill="1" applyBorder="1" applyAlignment="1">
      <alignment horizontal="center" wrapText="1"/>
    </xf>
    <xf numFmtId="0" fontId="24" fillId="52" borderId="5" xfId="11" applyFill="1" applyBorder="1" applyAlignment="1">
      <alignment horizontal="center" wrapText="1"/>
    </xf>
    <xf numFmtId="0" fontId="36" fillId="0" borderId="0" xfId="11" applyFont="1"/>
    <xf numFmtId="43" fontId="0" fillId="0" borderId="0" xfId="0" applyNumberFormat="1">
      <alignment vertical="center"/>
    </xf>
    <xf numFmtId="0" fontId="0" fillId="52" borderId="0" xfId="0" applyFill="1">
      <alignment vertical="center"/>
    </xf>
    <xf numFmtId="0" fontId="2" fillId="0" borderId="5" xfId="11" applyFont="1" applyBorder="1" applyAlignment="1">
      <alignment horizontal="center" wrapText="1"/>
    </xf>
    <xf numFmtId="8" fontId="0" fillId="0" borderId="0" xfId="0" applyNumberFormat="1">
      <alignment vertical="center"/>
    </xf>
    <xf numFmtId="44" fontId="0" fillId="0" borderId="0" xfId="48" applyFont="1" applyFill="1" applyAlignment="1">
      <alignment vertical="center"/>
    </xf>
    <xf numFmtId="0" fontId="0" fillId="0" borderId="0" xfId="0" quotePrefix="1">
      <alignment vertical="center"/>
    </xf>
    <xf numFmtId="1" fontId="36" fillId="0" borderId="12" xfId="10" applyNumberFormat="1" applyFont="1" applyBorder="1" applyAlignment="1">
      <alignment horizontal="center" wrapText="1"/>
    </xf>
    <xf numFmtId="0" fontId="36" fillId="0" borderId="12" xfId="11" applyFont="1" applyBorder="1" applyAlignment="1">
      <alignment horizontal="center" wrapText="1"/>
    </xf>
    <xf numFmtId="0" fontId="36" fillId="0" borderId="12" xfId="11" applyFont="1" applyBorder="1" applyAlignment="1">
      <alignment horizontal="left" wrapText="1"/>
    </xf>
    <xf numFmtId="164" fontId="36" fillId="0" borderId="12" xfId="11" applyNumberFormat="1" applyFont="1" applyBorder="1" applyAlignment="1">
      <alignment horizontal="center" wrapText="1"/>
    </xf>
    <xf numFmtId="14" fontId="24" fillId="48" borderId="11" xfId="11" applyNumberFormat="1" applyFill="1" applyBorder="1" applyAlignment="1">
      <alignment horizontal="center" wrapText="1"/>
    </xf>
    <xf numFmtId="0" fontId="7" fillId="0" borderId="11" xfId="11" applyFont="1" applyBorder="1" applyAlignment="1">
      <alignment horizontal="center" wrapText="1"/>
    </xf>
    <xf numFmtId="0" fontId="5" fillId="0" borderId="11" xfId="11" applyFont="1" applyBorder="1" applyAlignment="1">
      <alignment horizontal="center" wrapText="1"/>
    </xf>
    <xf numFmtId="0" fontId="36" fillId="0" borderId="0" xfId="11" applyFont="1" applyAlignment="1">
      <alignment horizontal="center" wrapText="1"/>
    </xf>
    <xf numFmtId="0" fontId="74" fillId="0" borderId="0" xfId="0" applyFont="1">
      <alignment vertical="center"/>
    </xf>
    <xf numFmtId="0" fontId="73" fillId="0" borderId="0" xfId="0" applyFont="1">
      <alignment vertical="center"/>
    </xf>
    <xf numFmtId="0" fontId="2" fillId="0" borderId="0" xfId="0" applyFont="1" applyAlignment="1"/>
    <xf numFmtId="0" fontId="24" fillId="0" borderId="5" xfId="11" applyBorder="1" applyAlignment="1">
      <alignment horizontal="center" vertical="center" wrapText="1"/>
    </xf>
    <xf numFmtId="0" fontId="24" fillId="0" borderId="5" xfId="11" applyBorder="1" applyAlignment="1">
      <alignment horizontal="center" vertical="center"/>
    </xf>
    <xf numFmtId="0" fontId="2" fillId="0" borderId="5" xfId="11" applyFont="1" applyBorder="1" applyAlignment="1">
      <alignment horizontal="center" vertical="center" wrapText="1"/>
    </xf>
    <xf numFmtId="0" fontId="23" fillId="0" borderId="5" xfId="11" applyFont="1" applyBorder="1" applyAlignment="1">
      <alignment horizontal="center" vertical="center" wrapText="1"/>
    </xf>
    <xf numFmtId="0" fontId="24" fillId="0" borderId="11" xfId="11" applyBorder="1" applyAlignment="1">
      <alignment horizontal="center" vertical="center" wrapText="1"/>
    </xf>
    <xf numFmtId="0" fontId="24" fillId="0" borderId="14" xfId="11" applyBorder="1" applyAlignment="1">
      <alignment horizontal="center" vertical="center" wrapText="1"/>
    </xf>
    <xf numFmtId="0" fontId="47" fillId="0" borderId="5" xfId="11" applyFont="1" applyBorder="1" applyAlignment="1">
      <alignment horizontal="center" vertical="center" wrapText="1"/>
    </xf>
    <xf numFmtId="0" fontId="24" fillId="0" borderId="19" xfId="11" applyBorder="1" applyAlignment="1">
      <alignment horizontal="center" vertical="center" wrapText="1"/>
    </xf>
    <xf numFmtId="0" fontId="38" fillId="0" borderId="5" xfId="11" applyFont="1" applyBorder="1" applyAlignment="1">
      <alignment horizontal="center" vertical="center" wrapText="1"/>
    </xf>
    <xf numFmtId="0" fontId="24" fillId="0" borderId="12" xfId="11" applyBorder="1" applyAlignment="1">
      <alignment horizontal="center" vertical="center" wrapText="1"/>
    </xf>
    <xf numFmtId="0" fontId="10" fillId="0" borderId="5" xfId="11" applyFont="1" applyBorder="1" applyAlignment="1">
      <alignment horizontal="center" vertical="center" wrapText="1"/>
    </xf>
    <xf numFmtId="0" fontId="24" fillId="34" borderId="5" xfId="11" applyFill="1" applyBorder="1" applyAlignment="1">
      <alignment horizontal="center" vertical="center" wrapText="1"/>
    </xf>
    <xf numFmtId="0" fontId="3" fillId="0" borderId="5" xfId="11" applyFont="1" applyBorder="1" applyAlignment="1">
      <alignment horizontal="center" vertical="center" wrapText="1"/>
    </xf>
    <xf numFmtId="0" fontId="24" fillId="52" borderId="5" xfId="11" applyFill="1" applyBorder="1" applyAlignment="1">
      <alignment horizontal="center" vertical="center" wrapText="1"/>
    </xf>
    <xf numFmtId="0" fontId="24" fillId="0" borderId="0" xfId="11" applyAlignment="1">
      <alignment horizontal="center" vertical="center" wrapText="1"/>
    </xf>
    <xf numFmtId="0" fontId="24" fillId="53" borderId="0" xfId="11" applyFill="1" applyAlignment="1">
      <alignment horizontal="center" vertical="center" wrapText="1"/>
    </xf>
    <xf numFmtId="0" fontId="0" fillId="53" borderId="0" xfId="0" applyFill="1" applyAlignment="1">
      <alignment horizontal="center" vertical="center"/>
    </xf>
    <xf numFmtId="0" fontId="2" fillId="0" borderId="0" xfId="11" applyFont="1"/>
    <xf numFmtId="165" fontId="24" fillId="0" borderId="0" xfId="171" applyNumberFormat="1" applyFont="1"/>
    <xf numFmtId="165" fontId="24" fillId="0" borderId="0" xfId="11" applyNumberFormat="1"/>
    <xf numFmtId="0" fontId="2" fillId="0" borderId="0" xfId="172" applyFont="1"/>
    <xf numFmtId="0" fontId="2" fillId="0" borderId="35" xfId="11" applyFont="1" applyBorder="1" applyAlignment="1">
      <alignment horizontal="center" vertical="center" wrapText="1"/>
    </xf>
    <xf numFmtId="0" fontId="25" fillId="0" borderId="35" xfId="0" applyFont="1" applyBorder="1" applyAlignment="1">
      <alignment horizontal="center" vertical="center"/>
    </xf>
    <xf numFmtId="0" fontId="25" fillId="0" borderId="34" xfId="0" applyFont="1" applyBorder="1" applyAlignment="1">
      <alignment horizontal="center" vertical="center"/>
    </xf>
    <xf numFmtId="44" fontId="2" fillId="0" borderId="0" xfId="48" applyFont="1"/>
    <xf numFmtId="9" fontId="0" fillId="0" borderId="0" xfId="0" applyNumberFormat="1">
      <alignment vertical="center"/>
    </xf>
    <xf numFmtId="0" fontId="0" fillId="43" borderId="0" xfId="0" applyFill="1">
      <alignment vertical="center"/>
    </xf>
    <xf numFmtId="166" fontId="0" fillId="0" borderId="36" xfId="48" applyNumberFormat="1" applyFont="1" applyBorder="1" applyAlignment="1">
      <alignment vertical="center"/>
    </xf>
    <xf numFmtId="166" fontId="0" fillId="0" borderId="37" xfId="48" applyNumberFormat="1" applyFont="1" applyBorder="1" applyAlignment="1">
      <alignment vertical="center"/>
    </xf>
    <xf numFmtId="166" fontId="0" fillId="0" borderId="38" xfId="48" applyNumberFormat="1" applyFont="1" applyBorder="1" applyAlignment="1">
      <alignment vertical="center"/>
    </xf>
    <xf numFmtId="166" fontId="0" fillId="0" borderId="39" xfId="48" applyNumberFormat="1" applyFont="1" applyBorder="1" applyAlignment="1">
      <alignment vertical="center"/>
    </xf>
    <xf numFmtId="166" fontId="0" fillId="0" borderId="40" xfId="48" applyNumberFormat="1" applyFont="1" applyBorder="1" applyAlignment="1">
      <alignment vertical="center"/>
    </xf>
    <xf numFmtId="166" fontId="0" fillId="0" borderId="41" xfId="48" applyNumberFormat="1" applyFont="1" applyBorder="1" applyAlignment="1">
      <alignment vertical="center"/>
    </xf>
    <xf numFmtId="164" fontId="0" fillId="0" borderId="0" xfId="0" applyNumberFormat="1">
      <alignment vertical="center"/>
    </xf>
    <xf numFmtId="0" fontId="76" fillId="47" borderId="0" xfId="177" applyFont="1" applyFill="1" applyAlignment="1">
      <alignment horizontal="right" vertical="center"/>
    </xf>
    <xf numFmtId="0" fontId="76" fillId="0" borderId="0" xfId="177" applyFont="1" applyFill="1" applyAlignment="1">
      <alignment horizontal="right" vertical="center"/>
    </xf>
    <xf numFmtId="0" fontId="0" fillId="49" borderId="0" xfId="0" applyFill="1">
      <alignment vertical="center"/>
    </xf>
    <xf numFmtId="0" fontId="76" fillId="48" borderId="0" xfId="177" applyFont="1" applyFill="1" applyAlignment="1">
      <alignment horizontal="right" vertical="center"/>
    </xf>
    <xf numFmtId="44" fontId="0" fillId="43" borderId="0" xfId="0" applyNumberFormat="1" applyFill="1">
      <alignment vertical="center"/>
    </xf>
    <xf numFmtId="9" fontId="0" fillId="34" borderId="0" xfId="0" applyNumberFormat="1" applyFill="1">
      <alignment vertical="center"/>
    </xf>
    <xf numFmtId="0" fontId="25" fillId="0" borderId="35" xfId="172" applyFont="1" applyBorder="1" applyAlignment="1">
      <alignment horizontal="center" vertical="center"/>
    </xf>
    <xf numFmtId="0" fontId="25" fillId="0" borderId="34" xfId="172" applyFont="1" applyBorder="1" applyAlignment="1">
      <alignment horizontal="center" vertical="center"/>
    </xf>
    <xf numFmtId="14" fontId="2" fillId="0" borderId="0" xfId="0" applyNumberFormat="1" applyFont="1" applyAlignment="1"/>
    <xf numFmtId="44" fontId="2" fillId="0" borderId="0" xfId="0" applyNumberFormat="1" applyFont="1">
      <alignment vertical="center"/>
    </xf>
    <xf numFmtId="0" fontId="2" fillId="0" borderId="35" xfId="0" applyFont="1" applyBorder="1" applyAlignment="1">
      <alignment horizontal="center" vertical="center" wrapText="1"/>
    </xf>
    <xf numFmtId="0" fontId="22" fillId="27" borderId="0" xfId="36" applyAlignment="1">
      <alignment horizontal="center" vertical="center"/>
    </xf>
    <xf numFmtId="0" fontId="18" fillId="19" borderId="0" xfId="99" applyAlignment="1">
      <alignment horizontal="center" vertical="center"/>
    </xf>
    <xf numFmtId="0" fontId="19" fillId="11" borderId="0" xfId="73" applyAlignment="1">
      <alignment horizontal="center" vertical="center"/>
    </xf>
    <xf numFmtId="0" fontId="14" fillId="19" borderId="0" xfId="159" applyAlignment="1">
      <alignment horizontal="center" vertical="center"/>
    </xf>
    <xf numFmtId="0" fontId="17" fillId="31" borderId="0" xfId="128" applyAlignment="1">
      <alignment horizontal="center" vertical="center"/>
    </xf>
    <xf numFmtId="0" fontId="18" fillId="20" borderId="0" xfId="100" applyAlignment="1">
      <alignment horizontal="center" vertical="center"/>
    </xf>
    <xf numFmtId="0" fontId="17" fillId="15" borderId="0" xfId="116" applyAlignment="1">
      <alignment horizontal="center" vertical="center"/>
    </xf>
    <xf numFmtId="0" fontId="16" fillId="15" borderId="0" xfId="136" applyAlignment="1">
      <alignment horizontal="center" vertical="center"/>
    </xf>
    <xf numFmtId="0" fontId="20" fillId="27" borderId="0" xfId="64" applyAlignment="1">
      <alignment horizontal="center" vertical="center"/>
    </xf>
    <xf numFmtId="0" fontId="14" fillId="16" borderId="0" xfId="157" applyAlignment="1">
      <alignment horizontal="center" vertical="center"/>
    </xf>
    <xf numFmtId="0" fontId="53" fillId="42" borderId="0" xfId="177">
      <alignment vertical="center"/>
    </xf>
    <xf numFmtId="0" fontId="56" fillId="42" borderId="0" xfId="177" applyFont="1" applyAlignment="1"/>
    <xf numFmtId="0" fontId="53" fillId="42" borderId="23" xfId="177" applyBorder="1" applyAlignment="1">
      <alignment horizontal="center" vertical="center"/>
    </xf>
    <xf numFmtId="0" fontId="0" fillId="0" borderId="0" xfId="0" applyAlignment="1">
      <alignment horizontal="center" vertical="center"/>
    </xf>
    <xf numFmtId="0" fontId="0" fillId="0" borderId="0" xfId="0" pivotButton="1">
      <alignment vertical="center"/>
    </xf>
    <xf numFmtId="1" fontId="0" fillId="0" borderId="0" xfId="0" applyNumberFormat="1" applyAlignment="1">
      <alignment horizontal="left" vertical="center"/>
    </xf>
    <xf numFmtId="0" fontId="1" fillId="0" borderId="5" xfId="11" applyFont="1" applyBorder="1" applyAlignment="1">
      <alignment horizontal="center" wrapText="1"/>
    </xf>
  </cellXfs>
  <cellStyles count="281">
    <cellStyle name="20% - Accent1" xfId="20" builtinId="30" customBuiltin="1"/>
    <cellStyle name="20% - Accent1 10" xfId="223" xr:uid="{7898E5D3-6C47-4AC2-A685-D675CAA8A4BF}"/>
    <cellStyle name="20% - Accent1 11" xfId="243" xr:uid="{F5F0D01E-8A6D-41B5-99D2-A6AD50DC7BF5}"/>
    <cellStyle name="20% - Accent1 12" xfId="263" xr:uid="{488742BF-F1C8-4B21-A892-06E22E346F62}"/>
    <cellStyle name="20% - Accent1 2" xfId="51" xr:uid="{AC6CF916-620F-472E-B597-581DA2C11C5A}"/>
    <cellStyle name="20% - Accent1 3" xfId="73" xr:uid="{899B7280-6870-4246-9AEA-9718DF678D43}"/>
    <cellStyle name="20% - Accent1 4" xfId="93" xr:uid="{9EFB17A3-B717-436A-8A88-71EA9F0A0682}"/>
    <cellStyle name="20% - Accent1 5" xfId="113" xr:uid="{A4ADEC1D-5570-4C5C-BCE6-B408B914ADA3}"/>
    <cellStyle name="20% - Accent1 6" xfId="133" xr:uid="{2E68E0E6-43DA-40F9-8476-1878E50FEA53}"/>
    <cellStyle name="20% - Accent1 7" xfId="153" xr:uid="{3656ED6D-B43F-48CF-AADD-F64B6285E562}"/>
    <cellStyle name="20% - Accent1 8" xfId="183" xr:uid="{F182FE1C-1761-4035-AA77-65ACFF194C3C}"/>
    <cellStyle name="20% - Accent1 9" xfId="203" xr:uid="{00BD5AE7-FAB2-4C49-A587-67AE459597EF}"/>
    <cellStyle name="20% - Accent2" xfId="24" builtinId="34" customBuiltin="1"/>
    <cellStyle name="20% - Accent2 10" xfId="226" xr:uid="{F17AC633-7368-454C-817E-385E57ADFBEC}"/>
    <cellStyle name="20% - Accent2 11" xfId="246" xr:uid="{B20C0A79-0C2D-44A1-B658-08A1D8E693EF}"/>
    <cellStyle name="20% - Accent2 12" xfId="266" xr:uid="{D6765BCA-F89C-430E-89D8-E768C61BC8A5}"/>
    <cellStyle name="20% - Accent2 2" xfId="55" xr:uid="{908BFAED-B094-434A-982B-C6F74F2BBD85}"/>
    <cellStyle name="20% - Accent2 3" xfId="76" xr:uid="{BE449164-AEFB-4DB3-B9D0-07E5E03A05DD}"/>
    <cellStyle name="20% - Accent2 4" xfId="96" xr:uid="{E3F87273-3E34-4E87-9F1D-AB143AE678AB}"/>
    <cellStyle name="20% - Accent2 5" xfId="116" xr:uid="{FD31BDC0-52C5-404C-B5F9-AA6DB24BB6BE}"/>
    <cellStyle name="20% - Accent2 6" xfId="136" xr:uid="{BC6C944E-1394-448F-9719-F9C06E02FC02}"/>
    <cellStyle name="20% - Accent2 7" xfId="156" xr:uid="{6B454BA1-156D-4976-8BBD-9F1862DE95D8}"/>
    <cellStyle name="20% - Accent2 8" xfId="186" xr:uid="{88393005-A20E-47F8-AD17-472019C7B5E7}"/>
    <cellStyle name="20% - Accent2 9" xfId="206" xr:uid="{EEA85E78-9B82-4E03-BE1A-9EF6DD87328D}"/>
    <cellStyle name="20% - Accent3" xfId="28" builtinId="38" customBuiltin="1"/>
    <cellStyle name="20% - Accent3 10" xfId="229" xr:uid="{1D70BF4D-6FB9-482C-B1AB-1A1E3923988E}"/>
    <cellStyle name="20% - Accent3 11" xfId="249" xr:uid="{9D4F1E0D-6951-4B06-9959-25062502CCD6}"/>
    <cellStyle name="20% - Accent3 12" xfId="269" xr:uid="{6AF45AE6-858A-41FF-B708-636194749AF3}"/>
    <cellStyle name="20% - Accent3 2" xfId="58" xr:uid="{9BE4FF85-01A9-47A3-B28C-136C5E670130}"/>
    <cellStyle name="20% - Accent3 3" xfId="79" xr:uid="{BD2A59A5-AA96-4820-B60F-FF9796B2264E}"/>
    <cellStyle name="20% - Accent3 4" xfId="99" xr:uid="{8CA36E65-FDFD-4BDB-9E92-E952BFD1C8BA}"/>
    <cellStyle name="20% - Accent3 5" xfId="119" xr:uid="{B2BD22B7-ABDC-4E70-B09E-4C1CBADCBB1D}"/>
    <cellStyle name="20% - Accent3 6" xfId="139" xr:uid="{A5F8A438-C01F-4D10-83EA-90622EBC0897}"/>
    <cellStyle name="20% - Accent3 7" xfId="159" xr:uid="{2347EF05-52BC-4B2E-95F6-A1E4025D40C5}"/>
    <cellStyle name="20% - Accent3 8" xfId="189" xr:uid="{3652FB76-A3E9-4044-B356-A17FFB4965D4}"/>
    <cellStyle name="20% - Accent3 9" xfId="209" xr:uid="{8189BA2C-12DC-4454-AF85-B60D95328DDC}"/>
    <cellStyle name="20% - Accent4" xfId="32" builtinId="42" customBuiltin="1"/>
    <cellStyle name="20% - Accent4 10" xfId="232" xr:uid="{15E2B677-9B0F-45B1-93C1-8195C97B9656}"/>
    <cellStyle name="20% - Accent4 11" xfId="252" xr:uid="{B03BB0F3-9139-4C52-BC09-53E06BA19B1C}"/>
    <cellStyle name="20% - Accent4 12" xfId="272" xr:uid="{0CA8C496-D3AA-4A4C-AA0A-AACC2E7BA974}"/>
    <cellStyle name="20% - Accent4 2" xfId="61" xr:uid="{2E197B17-0ABA-437A-AB57-E278DFE29AF8}"/>
    <cellStyle name="20% - Accent4 3" xfId="82" xr:uid="{F8062830-8CCA-486C-9D2B-356CAA158189}"/>
    <cellStyle name="20% - Accent4 4" xfId="102" xr:uid="{60780B65-5161-43AB-A39B-538629A33320}"/>
    <cellStyle name="20% - Accent4 5" xfId="122" xr:uid="{7BFE5C4E-75FB-47EE-AAED-14BEDD32FCD9}"/>
    <cellStyle name="20% - Accent4 6" xfId="142" xr:uid="{B4168C98-D079-43B3-A6A4-ADB1E1938361}"/>
    <cellStyle name="20% - Accent4 7" xfId="162" xr:uid="{E51C8B50-D2FF-466C-8951-E1A25AA0E34B}"/>
    <cellStyle name="20% - Accent4 8" xfId="192" xr:uid="{B295CD79-352F-4A79-89F8-CEC4E4703540}"/>
    <cellStyle name="20% - Accent4 9" xfId="212" xr:uid="{5456F8D9-0857-4E6F-89B0-528FDC6E4056}"/>
    <cellStyle name="20% - Accent5" xfId="36" builtinId="46" customBuiltin="1"/>
    <cellStyle name="20% - Accent5 10" xfId="235" xr:uid="{8BE2A496-3220-4B3F-AAE9-A34D9EC94CEB}"/>
    <cellStyle name="20% - Accent5 11" xfId="255" xr:uid="{7FBA437C-4C83-4D8F-B1F3-C2DA560DD5AB}"/>
    <cellStyle name="20% - Accent5 12" xfId="275" xr:uid="{AA1E322A-430E-405E-91A4-DA5910B88B64}"/>
    <cellStyle name="20% - Accent5 2" xfId="64" xr:uid="{1A466EAF-C575-4B1B-8898-3CAC73FE2E04}"/>
    <cellStyle name="20% - Accent5 3" xfId="85" xr:uid="{46490DB8-D81B-4DC5-8A04-7C836F883749}"/>
    <cellStyle name="20% - Accent5 4" xfId="105" xr:uid="{B5752BB1-8F74-45FF-AB71-DB48DDD84FC7}"/>
    <cellStyle name="20% - Accent5 5" xfId="125" xr:uid="{96E426E4-95EF-4A3C-A49B-2D09555302A7}"/>
    <cellStyle name="20% - Accent5 6" xfId="145" xr:uid="{942325EF-7DA1-4B2A-B19B-4383BD993248}"/>
    <cellStyle name="20% - Accent5 7" xfId="165" xr:uid="{CB9D6AD5-269B-441C-8C42-C8BE6B7E7587}"/>
    <cellStyle name="20% - Accent5 8" xfId="195" xr:uid="{EB3360D3-768D-4BCC-A52F-A6985364E6F6}"/>
    <cellStyle name="20% - Accent5 9" xfId="215" xr:uid="{DB1CD625-C38E-48E6-836D-524332AB04AE}"/>
    <cellStyle name="20% - Accent6" xfId="40" builtinId="50" customBuiltin="1"/>
    <cellStyle name="20% - Accent6 10" xfId="238" xr:uid="{C11E639A-ED3C-4A44-A479-D4482A858575}"/>
    <cellStyle name="20% - Accent6 11" xfId="258" xr:uid="{09469B3A-5610-4F85-8B60-8ED6AEE9D75F}"/>
    <cellStyle name="20% - Accent6 12" xfId="278" xr:uid="{3B0B48CD-FDCB-468F-9DFF-9989A55B4218}"/>
    <cellStyle name="20% - Accent6 2" xfId="67" xr:uid="{6AD081FE-C6BD-40F4-B9E4-8BBF757660FC}"/>
    <cellStyle name="20% - Accent6 3" xfId="88" xr:uid="{0FEED311-67C7-44A4-8B1B-C0F32D9DE93F}"/>
    <cellStyle name="20% - Accent6 4" xfId="108" xr:uid="{D8E93473-C691-4E79-A457-D2969BD92A26}"/>
    <cellStyle name="20% - Accent6 5" xfId="128" xr:uid="{616B3D09-B165-4C54-BE4C-001826D238A9}"/>
    <cellStyle name="20% - Accent6 6" xfId="148" xr:uid="{3A2DBDB8-AF42-4B98-BB89-952C2700223E}"/>
    <cellStyle name="20% - Accent6 7" xfId="168" xr:uid="{6F14017C-C95F-44EA-B9E0-EA046242E1D7}"/>
    <cellStyle name="20% - Accent6 8" xfId="198" xr:uid="{F69D5DB8-08AA-4D11-8101-E8319D26825C}"/>
    <cellStyle name="20% - Accent6 9" xfId="218" xr:uid="{9163927A-42BA-40D4-AB7F-4CC9324ABBCA}"/>
    <cellStyle name="40% - Accent1" xfId="21" builtinId="31" customBuiltin="1"/>
    <cellStyle name="40% - Accent1 10" xfId="224" xr:uid="{141B5AE1-0D40-40CB-90AC-95EB765F653C}"/>
    <cellStyle name="40% - Accent1 11" xfId="244" xr:uid="{9BEEF4B7-BA56-40BC-ABA4-6353E6A805CA}"/>
    <cellStyle name="40% - Accent1 12" xfId="264" xr:uid="{EC817002-086F-41AB-8E9A-10F8B6094DAA}"/>
    <cellStyle name="40% - Accent1 2" xfId="52" xr:uid="{AF7B3029-DCCA-4B95-A923-4E5AA4A1E1AC}"/>
    <cellStyle name="40% - Accent1 3" xfId="74" xr:uid="{9D9B73FF-23C0-4838-8726-6B9D9CEBB8F8}"/>
    <cellStyle name="40% - Accent1 4" xfId="94" xr:uid="{73057112-C1B3-4B5A-A2DA-480CF0F62E0B}"/>
    <cellStyle name="40% - Accent1 5" xfId="114" xr:uid="{45CDC783-7C1D-4336-87F2-FA42F03AB8D5}"/>
    <cellStyle name="40% - Accent1 6" xfId="134" xr:uid="{9EF722FD-4507-4C5C-A263-FE9F5A0F1BFB}"/>
    <cellStyle name="40% - Accent1 7" xfId="154" xr:uid="{5D114AE0-D8EC-4D43-8CD2-540B36882F1D}"/>
    <cellStyle name="40% - Accent1 8" xfId="184" xr:uid="{324F9B98-714A-4768-A9B4-99199767D5A5}"/>
    <cellStyle name="40% - Accent1 9" xfId="204" xr:uid="{1359800E-BEC3-4402-A83A-CD76C2FE25AD}"/>
    <cellStyle name="40% - Accent2" xfId="25" builtinId="35" customBuiltin="1"/>
    <cellStyle name="40% - Accent2 10" xfId="227" xr:uid="{D3374031-E92C-4707-AA01-6FA717590AFF}"/>
    <cellStyle name="40% - Accent2 11" xfId="247" xr:uid="{8331ABE5-4350-4173-8EB6-C9D378626D60}"/>
    <cellStyle name="40% - Accent2 12" xfId="267" xr:uid="{00ECD447-357D-4DE4-BAF0-1B321DEB72B8}"/>
    <cellStyle name="40% - Accent2 2" xfId="56" xr:uid="{C45F47B7-6B92-4C99-8F66-FF7DE2C38E98}"/>
    <cellStyle name="40% - Accent2 3" xfId="77" xr:uid="{FA261651-80E9-43B4-8543-86F5D718FA1A}"/>
    <cellStyle name="40% - Accent2 4" xfId="97" xr:uid="{2FCC5F3C-48E2-45AF-99C5-9F48C40C5202}"/>
    <cellStyle name="40% - Accent2 5" xfId="117" xr:uid="{F8D1001A-F7F7-4D7A-A9B7-FEA7F34DDCFB}"/>
    <cellStyle name="40% - Accent2 6" xfId="137" xr:uid="{698C383F-0C68-421E-A973-CE9FC69D05F8}"/>
    <cellStyle name="40% - Accent2 7" xfId="157" xr:uid="{5B47FAE6-C57E-429F-9FEC-0A3C2F413FEF}"/>
    <cellStyle name="40% - Accent2 8" xfId="187" xr:uid="{BD4DEB7D-3325-4849-B317-41D5F03D31FE}"/>
    <cellStyle name="40% - Accent2 9" xfId="207" xr:uid="{F4475DD8-84E8-445D-93B1-9AFE64B2F1A7}"/>
    <cellStyle name="40% - Accent3" xfId="29" builtinId="39" customBuiltin="1"/>
    <cellStyle name="40% - Accent3 10" xfId="230" xr:uid="{957A9E01-1524-455E-893F-D27D9812E8DE}"/>
    <cellStyle name="40% - Accent3 11" xfId="250" xr:uid="{F79B57B3-B9DB-4395-9A4C-299D2B7FDB6A}"/>
    <cellStyle name="40% - Accent3 12" xfId="270" xr:uid="{3CA1F338-1848-43BD-93ED-6A79CE72A47F}"/>
    <cellStyle name="40% - Accent3 2" xfId="59" xr:uid="{7C2CAC3C-CC7F-4686-871C-469C00CEFDB4}"/>
    <cellStyle name="40% - Accent3 3" xfId="80" xr:uid="{5129EF76-52AD-4FDF-A202-E4EDAFF01D8A}"/>
    <cellStyle name="40% - Accent3 4" xfId="100" xr:uid="{A5123FBF-0B00-4EAA-9834-1FC46D1374C3}"/>
    <cellStyle name="40% - Accent3 5" xfId="120" xr:uid="{98CE651E-A680-4CEF-B5B2-8AAF695EE852}"/>
    <cellStyle name="40% - Accent3 6" xfId="140" xr:uid="{C750557D-F0BA-4865-AA98-72B4E27264FC}"/>
    <cellStyle name="40% - Accent3 7" xfId="160" xr:uid="{267B3191-6FC6-473A-98F7-8DC9640E8959}"/>
    <cellStyle name="40% - Accent3 8" xfId="190" xr:uid="{A43EA8F3-A477-46AB-957D-F0FCAE9DECF8}"/>
    <cellStyle name="40% - Accent3 9" xfId="210" xr:uid="{17B0544C-07F2-441E-B84D-3FFA70BB61FE}"/>
    <cellStyle name="40% - Accent4" xfId="33" builtinId="43" customBuiltin="1"/>
    <cellStyle name="40% - Accent4 10" xfId="233" xr:uid="{2A0F94C0-3B21-4381-B58F-FC003C6A16B8}"/>
    <cellStyle name="40% - Accent4 11" xfId="253" xr:uid="{13FBDE71-3450-4CE5-9736-DF96F8ADBB72}"/>
    <cellStyle name="40% - Accent4 12" xfId="273" xr:uid="{40BD2BEB-9388-41E2-AC92-DDEE7CFA2472}"/>
    <cellStyle name="40% - Accent4 2" xfId="62" xr:uid="{B59BB32B-2002-4891-9DE1-E7ED852F41BC}"/>
    <cellStyle name="40% - Accent4 3" xfId="83" xr:uid="{5C6E4F91-17FC-4476-B32D-2F320B60D284}"/>
    <cellStyle name="40% - Accent4 4" xfId="103" xr:uid="{E88D761F-90EA-4B9B-AD1A-655442376840}"/>
    <cellStyle name="40% - Accent4 5" xfId="123" xr:uid="{705264C0-5477-49C3-BC06-4C32B472CBBE}"/>
    <cellStyle name="40% - Accent4 6" xfId="143" xr:uid="{5A2DEBE2-A9EF-4FFC-9AB7-0DBAFE0FA968}"/>
    <cellStyle name="40% - Accent4 7" xfId="163" xr:uid="{9F80276D-A81F-4243-B275-72523AD48B7F}"/>
    <cellStyle name="40% - Accent4 8" xfId="193" xr:uid="{938A3A7B-E669-4B1C-90AE-75E537E5A0CF}"/>
    <cellStyle name="40% - Accent4 9" xfId="213" xr:uid="{602F9A8B-4DB7-4F80-B754-14123AC135A1}"/>
    <cellStyle name="40% - Accent5" xfId="37" builtinId="47" customBuiltin="1"/>
    <cellStyle name="40% - Accent5 10" xfId="236" xr:uid="{B26A1B2B-B5F2-4FB1-AD6B-F8C05E7404DA}"/>
    <cellStyle name="40% - Accent5 11" xfId="256" xr:uid="{EED92836-255B-43C6-B8E3-D6D2A014CA33}"/>
    <cellStyle name="40% - Accent5 12" xfId="276" xr:uid="{6D9C7CF2-ACE9-4259-980D-3C44E8DBAD87}"/>
    <cellStyle name="40% - Accent5 2" xfId="65" xr:uid="{EA7C06BE-56A8-4E6F-A6D7-5F29DDD6F27F}"/>
    <cellStyle name="40% - Accent5 3" xfId="86" xr:uid="{C0127231-50F5-440B-9FED-66560D22A821}"/>
    <cellStyle name="40% - Accent5 4" xfId="106" xr:uid="{1266D9A7-810C-43D2-B781-E0487F4B0AE1}"/>
    <cellStyle name="40% - Accent5 5" xfId="126" xr:uid="{C86CF618-0026-413D-BF44-38375BD54637}"/>
    <cellStyle name="40% - Accent5 6" xfId="146" xr:uid="{48C22F90-1DFD-424D-93FA-75E58C2E7F36}"/>
    <cellStyle name="40% - Accent5 7" xfId="166" xr:uid="{1A7381CC-9D71-422A-8C22-3BA31C8A011D}"/>
    <cellStyle name="40% - Accent5 8" xfId="196" xr:uid="{85C3D79B-6B21-4B9D-BB03-635608B96917}"/>
    <cellStyle name="40% - Accent5 9" xfId="216" xr:uid="{0C8B8D60-FA93-4223-9E80-B25E9021B894}"/>
    <cellStyle name="40% - Accent6" xfId="41" builtinId="51" customBuiltin="1"/>
    <cellStyle name="40% - Accent6 10" xfId="239" xr:uid="{99B7E9BB-34E6-4064-99BB-0BAFCBB9BBB3}"/>
    <cellStyle name="40% - Accent6 11" xfId="259" xr:uid="{797F0108-142E-468E-AAC2-01C4EB9529CE}"/>
    <cellStyle name="40% - Accent6 12" xfId="279" xr:uid="{6EE83AD4-B7A3-4187-AAA0-3C9934C9395F}"/>
    <cellStyle name="40% - Accent6 2" xfId="68" xr:uid="{A3ED663F-1F1F-4E28-83C6-C66B651C0E79}"/>
    <cellStyle name="40% - Accent6 3" xfId="89" xr:uid="{A3AD89DA-153C-419C-A97D-74885F11FC69}"/>
    <cellStyle name="40% - Accent6 4" xfId="109" xr:uid="{B769039C-195A-407E-AA12-A0B7F8A23C42}"/>
    <cellStyle name="40% - Accent6 5" xfId="129" xr:uid="{93AE3FA1-D23E-4ED1-9CA8-8B64E7BE5190}"/>
    <cellStyle name="40% - Accent6 6" xfId="149" xr:uid="{96EDA0AD-5CAE-4BFA-977B-C00150129F61}"/>
    <cellStyle name="40% - Accent6 7" xfId="169" xr:uid="{98F21D6B-DA7D-4359-A33B-D496D3C06B44}"/>
    <cellStyle name="40% - Accent6 8" xfId="199" xr:uid="{C058163E-EF2D-46DB-B8D3-EF62365EF289}"/>
    <cellStyle name="40% - Accent6 9" xfId="219" xr:uid="{00D15ABC-427C-4054-8408-50AE2407B51B}"/>
    <cellStyle name="60% - Accent1" xfId="22" builtinId="32" customBuiltin="1"/>
    <cellStyle name="60% - Accent1 10" xfId="225" xr:uid="{4D5EEB1B-0F02-4606-A044-10070982F321}"/>
    <cellStyle name="60% - Accent1 11" xfId="245" xr:uid="{433F9061-1769-404C-8B56-A619F5EE1F95}"/>
    <cellStyle name="60% - Accent1 12" xfId="265" xr:uid="{9C1D3A92-D59A-4958-92F5-CA2599691745}"/>
    <cellStyle name="60% - Accent1 2" xfId="53" xr:uid="{DCCA6CCB-4A99-43DE-901B-161B96B9EAFF}"/>
    <cellStyle name="60% - Accent1 3" xfId="75" xr:uid="{D6D47A00-FF45-4761-A2A0-325F9DBDF79C}"/>
    <cellStyle name="60% - Accent1 4" xfId="95" xr:uid="{3BFAC32F-A4C0-4838-97BA-2ADA10302216}"/>
    <cellStyle name="60% - Accent1 5" xfId="115" xr:uid="{C58DF6E1-4B6F-48EE-B0C8-610456B6D71E}"/>
    <cellStyle name="60% - Accent1 6" xfId="135" xr:uid="{0424330E-DD2A-4C76-A711-9957F7CFADED}"/>
    <cellStyle name="60% - Accent1 7" xfId="155" xr:uid="{9945D8B9-063B-4DCF-906E-D688E6C91171}"/>
    <cellStyle name="60% - Accent1 8" xfId="185" xr:uid="{060096D6-0A02-481F-8730-9FB90F6AC40A}"/>
    <cellStyle name="60% - Accent1 9" xfId="205" xr:uid="{B18B8E25-4A13-4468-8A45-449B7AF2F87E}"/>
    <cellStyle name="60% - Accent2" xfId="26" builtinId="36" customBuiltin="1"/>
    <cellStyle name="60% - Accent2 10" xfId="228" xr:uid="{23E27193-1475-484E-B4B4-B2CB47A3F80B}"/>
    <cellStyle name="60% - Accent2 11" xfId="248" xr:uid="{D70B2E40-4593-4122-BD7F-44031AFC5A7C}"/>
    <cellStyle name="60% - Accent2 12" xfId="268" xr:uid="{D607D676-02F9-40E1-9BCB-A41E5C5ACF7F}"/>
    <cellStyle name="60% - Accent2 2" xfId="57" xr:uid="{843F2FDD-86F7-44B4-9366-3317DDF00459}"/>
    <cellStyle name="60% - Accent2 3" xfId="78" xr:uid="{E844A53F-EB56-4919-8193-6DF30792A318}"/>
    <cellStyle name="60% - Accent2 4" xfId="98" xr:uid="{5C7CA6DA-0925-4E54-BA2D-C373EED45D7D}"/>
    <cellStyle name="60% - Accent2 5" xfId="118" xr:uid="{15FA2C83-32B9-458A-AC94-E94A22EDAC6F}"/>
    <cellStyle name="60% - Accent2 6" xfId="138" xr:uid="{B4CCE942-3FF2-4510-9227-8F0357710CAA}"/>
    <cellStyle name="60% - Accent2 7" xfId="158" xr:uid="{2A54AFA9-3B0F-4A20-8459-29E34341B03A}"/>
    <cellStyle name="60% - Accent2 8" xfId="188" xr:uid="{0176870F-6BBB-4F6A-9838-8EA4FA48D104}"/>
    <cellStyle name="60% - Accent2 9" xfId="208" xr:uid="{910956B3-744C-468E-8BE7-D28984AB4E02}"/>
    <cellStyle name="60% - Accent3" xfId="30" builtinId="40" customBuiltin="1"/>
    <cellStyle name="60% - Accent3 10" xfId="231" xr:uid="{99A83600-8DFD-486E-9354-7CE060F40284}"/>
    <cellStyle name="60% - Accent3 11" xfId="251" xr:uid="{6A1DD127-4632-45EE-AF48-C72DEFD97CF7}"/>
    <cellStyle name="60% - Accent3 12" xfId="271" xr:uid="{D2CD073C-72D3-44B6-A60D-84F768C0EA4E}"/>
    <cellStyle name="60% - Accent3 2" xfId="60" xr:uid="{AF1F8B5E-212D-4C88-8121-2E1528943C0E}"/>
    <cellStyle name="60% - Accent3 3" xfId="81" xr:uid="{A3BCAFDC-6AA0-47A0-A9D0-FF8741DE22E6}"/>
    <cellStyle name="60% - Accent3 4" xfId="101" xr:uid="{7EE28083-695A-4AC4-90CA-73BD3F6EAA9E}"/>
    <cellStyle name="60% - Accent3 5" xfId="121" xr:uid="{0B37BFA1-442D-4963-8921-B0A7346B9C3B}"/>
    <cellStyle name="60% - Accent3 6" xfId="141" xr:uid="{BE6138D1-2ADE-4D57-BB8D-214530FCE4B6}"/>
    <cellStyle name="60% - Accent3 7" xfId="161" xr:uid="{04E9D97D-3F26-4EAA-BBF8-E1EBFC33AF29}"/>
    <cellStyle name="60% - Accent3 8" xfId="191" xr:uid="{A740877E-E931-42A1-A708-F47D7272207E}"/>
    <cellStyle name="60% - Accent3 9" xfId="211" xr:uid="{0E32C6B1-6285-49E8-A743-55DC6329EB50}"/>
    <cellStyle name="60% - Accent4" xfId="34" builtinId="44" customBuiltin="1"/>
    <cellStyle name="60% - Accent4 10" xfId="234" xr:uid="{E2EA4834-212D-4093-87E6-6DB87DCC8B15}"/>
    <cellStyle name="60% - Accent4 11" xfId="254" xr:uid="{6ADE8230-CAEA-4B60-A0FC-F3C9D952B342}"/>
    <cellStyle name="60% - Accent4 12" xfId="274" xr:uid="{C9739AF6-27C5-45BA-B0EC-C98A80DD3C3C}"/>
    <cellStyle name="60% - Accent4 2" xfId="63" xr:uid="{EBAB2174-263F-4C54-8F11-A81DC7B64C61}"/>
    <cellStyle name="60% - Accent4 3" xfId="84" xr:uid="{748DF4FE-3366-4BF4-9372-9BB0A6EF2A7E}"/>
    <cellStyle name="60% - Accent4 4" xfId="104" xr:uid="{9B448454-4DFD-4835-AD55-AA22C759F4CD}"/>
    <cellStyle name="60% - Accent4 5" xfId="124" xr:uid="{35303BFE-A63C-46D4-8E1F-8E83048E1AEC}"/>
    <cellStyle name="60% - Accent4 6" xfId="144" xr:uid="{F86A7F01-54B8-457C-B188-922B24004D98}"/>
    <cellStyle name="60% - Accent4 7" xfId="164" xr:uid="{D19A782C-509E-402E-8D19-AD8A254E17BE}"/>
    <cellStyle name="60% - Accent4 8" xfId="194" xr:uid="{B7593354-F6EA-46AE-8952-06A796D9105C}"/>
    <cellStyle name="60% - Accent4 9" xfId="214" xr:uid="{040187D4-AE2F-4A23-AD63-5EF9DAB5C470}"/>
    <cellStyle name="60% - Accent5" xfId="38" builtinId="48" customBuiltin="1"/>
    <cellStyle name="60% - Accent5 10" xfId="237" xr:uid="{2D44EE49-FBE0-4226-A865-E76E5DA0EBFC}"/>
    <cellStyle name="60% - Accent5 11" xfId="257" xr:uid="{3EDC6DB0-1FA7-489F-8DCE-1D18B4A2CE66}"/>
    <cellStyle name="60% - Accent5 12" xfId="277" xr:uid="{A294D898-54CE-418A-B8F2-575B3A6E4752}"/>
    <cellStyle name="60% - Accent5 2" xfId="66" xr:uid="{95A9E3C4-4DA7-4EEB-BA41-93813FEF6EE1}"/>
    <cellStyle name="60% - Accent5 3" xfId="87" xr:uid="{548BF717-036E-479E-B7C8-7F3B9CB70A5E}"/>
    <cellStyle name="60% - Accent5 4" xfId="107" xr:uid="{254CC87F-7FE3-4707-BBE0-3564EBE604A6}"/>
    <cellStyle name="60% - Accent5 5" xfId="127" xr:uid="{A6EAE11A-1904-4E47-A007-7118B66B4A2B}"/>
    <cellStyle name="60% - Accent5 6" xfId="147" xr:uid="{89EF0F53-4714-4B39-9365-89D44230679F}"/>
    <cellStyle name="60% - Accent5 7" xfId="167" xr:uid="{BCE2D801-B917-422D-A469-189B585D787E}"/>
    <cellStyle name="60% - Accent5 8" xfId="197" xr:uid="{8925079C-F35A-4912-AC1E-DB4FFA97B0CD}"/>
    <cellStyle name="60% - Accent5 9" xfId="217" xr:uid="{9F67F683-CA1F-4EC7-86A2-952BA5D2A348}"/>
    <cellStyle name="60% - Accent6" xfId="42" builtinId="52" customBuiltin="1"/>
    <cellStyle name="60% - Accent6 10" xfId="240" xr:uid="{B0BAD6EB-D78C-4C9F-8507-F7B36E6F4C1E}"/>
    <cellStyle name="60% - Accent6 11" xfId="260" xr:uid="{E9543E3D-D346-4811-8C5A-AC4CD4522B34}"/>
    <cellStyle name="60% - Accent6 12" xfId="280" xr:uid="{F3845554-B88A-48D4-90C2-E293CE361CA0}"/>
    <cellStyle name="60% - Accent6 2" xfId="69" xr:uid="{A6DD0017-5039-44E6-A33A-6062B1ED12CF}"/>
    <cellStyle name="60% - Accent6 3" xfId="90" xr:uid="{CF9F8510-2C92-4390-A947-C66630356FEF}"/>
    <cellStyle name="60% - Accent6 4" xfId="110" xr:uid="{4C62FF5D-B21C-4744-99D2-8C16221ED6D0}"/>
    <cellStyle name="60% - Accent6 5" xfId="130" xr:uid="{9BB2FF64-61DD-42C4-911E-749807E93BE1}"/>
    <cellStyle name="60% - Accent6 6" xfId="150" xr:uid="{39693420-6131-4FF5-BCE9-D656D06FA9B5}"/>
    <cellStyle name="60% - Accent6 7" xfId="170" xr:uid="{3314F88E-3F96-4E3B-9295-F663E704C0B1}"/>
    <cellStyle name="60% - Accent6 8" xfId="200" xr:uid="{922DE7F6-D5AC-450E-BACA-250AAF0AC290}"/>
    <cellStyle name="60% - Accent6 9" xfId="220" xr:uid="{DB2CF0A2-76A7-4D34-8145-5F20CA5240C3}"/>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14" builtinId="27" customBuiltin="1"/>
    <cellStyle name="Calculation" xfId="7" builtinId="22" customBuiltin="1"/>
    <cellStyle name="Check Cell" xfId="8" builtinId="23" customBuiltin="1"/>
    <cellStyle name="Comma" xfId="171" builtinId="3"/>
    <cellStyle name="Comma 2" xfId="10" xr:uid="{5B94BC65-F29F-414D-B2B0-8ABE0DBB7FEB}"/>
    <cellStyle name="Comma 3" xfId="54" xr:uid="{080F6ACA-71F4-4B6E-B4DC-F28896B8DD07}"/>
    <cellStyle name="Currency" xfId="48" builtinId="4"/>
    <cellStyle name="Explanatory Text" xfId="17" builtinId="53" customBuiltin="1"/>
    <cellStyle name="Good" xfId="9" builtinId="26" customBuiltin="1"/>
    <cellStyle name="Heading 1" xfId="1" builtinId="16" customBuiltin="1"/>
    <cellStyle name="Heading 1 2" xfId="44" xr:uid="{515CC21B-0CF8-4B75-A919-C060C2497E38}"/>
    <cellStyle name="Heading 1 3" xfId="174" xr:uid="{51B938B6-231C-4AB4-8C2D-13643AE57E2E}"/>
    <cellStyle name="Heading 2" xfId="2" builtinId="17" customBuiltin="1"/>
    <cellStyle name="Heading 2 2" xfId="45" xr:uid="{F1CDA043-163B-43A7-B98D-5B4EC59BDDE5}"/>
    <cellStyle name="Heading 2 3" xfId="175" xr:uid="{983E0802-A020-4CF4-B7A0-B0551A9A0779}"/>
    <cellStyle name="Heading 2 4" xfId="178" xr:uid="{B9EF64D0-EAFC-496C-9480-7F68AC3B757D}"/>
    <cellStyle name="Heading 3" xfId="3" builtinId="18" customBuiltin="1"/>
    <cellStyle name="Heading 3 2" xfId="46" xr:uid="{DAAEC63F-5742-4F7A-98E0-D0A336011079}"/>
    <cellStyle name="Heading 3 3" xfId="176" xr:uid="{A7C37346-1CEB-4FA6-A207-DB5E095E1A7F}"/>
    <cellStyle name="Heading 3 4" xfId="179" xr:uid="{282319D5-A9D3-43BB-914D-05BE547E4F93}"/>
    <cellStyle name="Heading 4" xfId="13" builtinId="19" customBuiltin="1"/>
    <cellStyle name="Input" xfId="5" builtinId="20" customBuiltin="1"/>
    <cellStyle name="Linked Cell" xfId="15" builtinId="24" customBuiltin="1"/>
    <cellStyle name="Neutral" xfId="4" builtinId="28" customBuiltin="1"/>
    <cellStyle name="Normal" xfId="0" builtinId="0" customBuiltin="1"/>
    <cellStyle name="Normal 10" xfId="172" xr:uid="{AB66C06B-49A8-4460-B990-4A5F5113B636}"/>
    <cellStyle name="Normal 11" xfId="173" xr:uid="{672CA4F8-0C63-4C38-8BDF-28920812E640}"/>
    <cellStyle name="Normal 12" xfId="177" xr:uid="{FD8B4820-A504-4DEB-8D0D-6D3E0EF25EE7}"/>
    <cellStyle name="Normal 13" xfId="181" xr:uid="{FE7DA424-DD20-4E3B-BBB0-B9845D124F4E}"/>
    <cellStyle name="Normal 14" xfId="201" xr:uid="{78370850-8DEE-44B9-85B4-55D2EF60B4C8}"/>
    <cellStyle name="Normal 15" xfId="221" xr:uid="{FF428D02-D5D6-44D3-9E14-AC44EF957A53}"/>
    <cellStyle name="Normal 16" xfId="241" xr:uid="{B57C4BE8-5E67-42C3-8D7C-B84D51AE42CF}"/>
    <cellStyle name="Normal 17" xfId="261" xr:uid="{BFF6FA34-70EB-45EB-80A3-61B721DDD8EF}"/>
    <cellStyle name="Normal 2" xfId="11" xr:uid="{8201BFBE-54DF-4A30-9C3E-C29D9584BA34}"/>
    <cellStyle name="Normal 3" xfId="43" xr:uid="{9AED5316-76FE-4E65-AFEE-BFA576D59AA3}"/>
    <cellStyle name="Normal 4" xfId="49" xr:uid="{E24268A9-CA9C-4BD2-8663-7B81B3A9032A}"/>
    <cellStyle name="Normal 5" xfId="71" xr:uid="{38AAC85E-7665-43B1-8915-2BD542D05844}"/>
    <cellStyle name="Normal 6" xfId="91" xr:uid="{D72D0690-6727-4277-9C8E-93BC6B3FFBB4}"/>
    <cellStyle name="Normal 7" xfId="111" xr:uid="{E753199F-A225-4FB8-9E73-7F10D8CC5110}"/>
    <cellStyle name="Normal 8" xfId="131" xr:uid="{2577F91C-793A-4C35-AC7B-0273CCAB22E8}"/>
    <cellStyle name="Normal 9" xfId="151" xr:uid="{CCC8F6A8-EA4C-4E51-9502-815C27BD38C8}"/>
    <cellStyle name="Note 10" xfId="202" xr:uid="{96AE3405-8831-47DF-AE45-BB0C7C81100D}"/>
    <cellStyle name="Note 11" xfId="222" xr:uid="{B3DC4046-8554-4E69-A478-E96637162733}"/>
    <cellStyle name="Note 12" xfId="242" xr:uid="{449327E2-BF72-4239-9442-9DD8B3401676}"/>
    <cellStyle name="Note 13" xfId="262" xr:uid="{495BF201-FF5B-414C-83D8-B4F792D3F33C}"/>
    <cellStyle name="Note 2" xfId="47" xr:uid="{F47DFAB6-0B71-47A5-9A05-D11D6B98B308}"/>
    <cellStyle name="Note 3" xfId="50" xr:uid="{2981C335-7BE4-41A3-85FC-6A71C14A8063}"/>
    <cellStyle name="Note 4" xfId="72" xr:uid="{9CA48D43-8C97-4384-88C6-F09F74DA4507}"/>
    <cellStyle name="Note 5" xfId="92" xr:uid="{3B83FDD3-1657-4E6D-925E-B76ECE21AEB2}"/>
    <cellStyle name="Note 6" xfId="112" xr:uid="{66425E75-28AB-4CBA-95A2-67394A4DF630}"/>
    <cellStyle name="Note 7" xfId="132" xr:uid="{7AF16084-3217-48F9-AD0B-69B96727814F}"/>
    <cellStyle name="Note 8" xfId="152" xr:uid="{7487F50D-27E8-45DC-854E-036BEFF0EFD4}"/>
    <cellStyle name="Note 9" xfId="182" xr:uid="{A57D0108-C792-4DB1-B12B-771EB3DC823F}"/>
    <cellStyle name="Output" xfId="6" builtinId="21" customBuiltin="1"/>
    <cellStyle name="Percent" xfId="180" builtinId="5"/>
    <cellStyle name="Percent 2" xfId="70" xr:uid="{83308561-B7BD-4D39-A45D-1FEDB2984E2E}"/>
    <cellStyle name="Title" xfId="12" builtinId="15" customBuiltin="1"/>
    <cellStyle name="Total" xfId="18" builtinId="25" customBuiltin="1"/>
    <cellStyle name="Warning Text" xfId="16" builtinId="11" customBuiltin="1"/>
  </cellStyles>
  <dxfs count="372">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numFmt numFmtId="166" formatCode="_(&quot;$&quot;* #,##0_);_(&quot;$&quot;* \(#,##0\);_(&quot;$&quot;* &quot;-&quot;??_);_(@_)"/>
    </dxf>
    <dxf>
      <font>
        <b val="0"/>
        <i val="0"/>
        <strike val="0"/>
        <condense val="0"/>
        <extend val="0"/>
        <outline val="0"/>
        <shadow val="0"/>
        <u val="none"/>
        <vertAlign val="baseline"/>
        <sz val="11"/>
        <color theme="1"/>
        <name val="Arial"/>
        <family val="2"/>
        <scheme val="minor"/>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center" vertical="bottom" textRotation="0" wrapText="1" indent="0" justifyLastLine="0" shrinkToFit="0" readingOrder="0"/>
      <border diagonalUp="0" diagonalDown="0" outline="0">
        <left style="thin">
          <color rgb="FF000000"/>
        </left>
        <right style="thin">
          <color rgb="FF000000"/>
        </right>
        <top/>
        <bottom/>
      </border>
      <protection locked="1" hidden="0"/>
    </dxf>
    <dxf>
      <font>
        <color rgb="FF9C0006"/>
      </font>
    </dxf>
    <dxf>
      <numFmt numFmtId="168" formatCode="_(&quot;$&quot;* #,##0.0_);_(&quot;$&quot;* \(#,##0.0\);_(&quot;$&quot;* &quot;-&quot;??_);_(@_)"/>
    </dxf>
    <dxf>
      <numFmt numFmtId="166" formatCode="_(&quot;$&quot;* #,##0_);_(&quot;$&quot;* \(#,##0\);_(&quot;$&quot;* &quot;-&quot;??_);_(@_)"/>
    </dxf>
    <dxf>
      <numFmt numFmtId="168" formatCode="_(&quot;$&quot;* #,##0.0_);_(&quot;$&quot;* \(#,##0.0\);_(&quot;$&quot;* &quot;-&quot;??_);_(@_)"/>
    </dxf>
    <dxf>
      <numFmt numFmtId="34" formatCode="_(&quot;$&quot;* #,##0.00_);_(&quot;$&quot;* \(#,##0.00\);_(&quot;$&quot;* &quot;-&quot;??_);_(@_)"/>
    </dxf>
    <dxf>
      <numFmt numFmtId="34" formatCode="_(&quot;$&quot;* #,##0.00_);_(&quot;$&quot;* \(#,##0.00\);_(&quot;$&quot;* &quot;-&quot;??_);_(@_)"/>
    </dxf>
    <dxf>
      <numFmt numFmtId="165" formatCode="_(* #,##0_);_(* \(#,##0\);_(* &quot;-&quot;??_);_(@_)"/>
    </dxf>
    <dxf>
      <numFmt numFmtId="165" formatCode="_(* #,##0_);_(* \(#,##0\);_(* &quot;-&quot;??_);_(@_)"/>
    </dxf>
    <dxf>
      <numFmt numFmtId="167" formatCode="_(* #,##0.0_);_(* \(#,##0.0\);_(* &quot;-&quot;??_);_(@_)"/>
    </dxf>
    <dxf>
      <numFmt numFmtId="167" formatCode="_(* #,##0.0_);_(* \(#,##0.0\);_(* &quot;-&quot;??_);_(@_)"/>
    </dxf>
    <dxf>
      <numFmt numFmtId="35" formatCode="_(* #,##0.00_);_(* \(#,##0.00\);_(* &quot;-&quot;??_);_(@_)"/>
    </dxf>
    <dxf>
      <numFmt numFmtId="35" formatCode="_(* #,##0.00_);_(* \(#,##0.00\);_(* &quot;-&quot;??_);_(@_)"/>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patternFill>
      </fill>
      <alignment horizontal="right" textRotation="0" wrapText="0" indent="0" justifyLastLine="0" shrinkToFit="0" readingOrder="0"/>
    </dxf>
    <dxf>
      <font>
        <strike val="0"/>
        <outline val="0"/>
        <shadow val="0"/>
        <u val="none"/>
        <vertAlign val="baseline"/>
        <sz val="10"/>
        <color theme="0"/>
      </font>
      <numFmt numFmtId="164" formatCode="&quot;$&quot;#,##0.00"/>
      <fill>
        <patternFill patternType="solid">
          <fgColor indexed="64"/>
          <bgColor theme="1" tint="0.34998626667073579"/>
        </patternFill>
      </fill>
      <alignment horizontal="right" textRotation="0" wrapText="0" indent="0" justifyLastLine="0" shrinkToFit="0" readingOrder="0"/>
    </dxf>
    <dxf>
      <font>
        <strike val="0"/>
        <outline val="0"/>
        <shadow val="0"/>
        <u val="none"/>
        <vertAlign val="baseline"/>
        <sz val="10"/>
        <color theme="0"/>
      </font>
      <fill>
        <patternFill patternType="solid">
          <fgColor indexed="64"/>
          <bgColor theme="1"/>
        </patternFill>
      </fill>
      <alignment horizontal="left" vertical="center" textRotation="0" wrapText="0" relativeIndent="1" justifyLastLine="0" shrinkToFit="0" readingOrder="0"/>
    </dxf>
    <dxf>
      <font>
        <strike val="0"/>
        <outline val="0"/>
        <shadow val="0"/>
        <u val="none"/>
        <vertAlign val="baseline"/>
        <sz val="10"/>
        <color theme="0"/>
        <family val="2"/>
      </font>
      <fill>
        <patternFill patternType="solid">
          <fgColor indexed="64"/>
          <bgColor theme="1"/>
        </patternFill>
      </fill>
    </dxf>
    <dxf>
      <font>
        <strike val="0"/>
        <outline val="0"/>
        <shadow val="0"/>
        <u val="none"/>
        <vertAlign val="baseline"/>
        <sz val="10"/>
        <color theme="0"/>
        <name val="Bookman Old Style"/>
        <family val="2"/>
        <scheme val="major"/>
      </font>
      <fill>
        <patternFill patternType="solid">
          <fgColor indexed="64"/>
          <bgColor theme="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fgColor indexed="64"/>
          <bgColor indexed="65"/>
        </patternFill>
      </fill>
      <alignment horizontal="left" vertical="center" textRotation="0" wrapText="0" indent="1" justifyLastLine="0" shrinkToFit="0" readingOrder="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5"/>
        </left>
        <right/>
        <top/>
        <bottom style="thick">
          <color theme="0"/>
        </bottom>
      </border>
      <protection locked="1" hidden="0"/>
    </dxf>
    <dxf>
      <fill>
        <patternFill patternType="none">
          <fgColor indexed="64"/>
          <bgColor indexed="65"/>
        </patternFill>
      </fill>
      <alignment horizontal="left" vertical="center" textRotation="0" wrapText="0" indent="1" justifyLastLine="0" shrinkToFit="0" readingOrder="0"/>
      <border diagonalUp="0" diagonalDown="0">
        <left style="thick">
          <color theme="4"/>
        </left>
        <right/>
        <top/>
        <bottom/>
        <vertical/>
        <horizontal/>
      </border>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solid">
          <fgColor indexed="64"/>
          <bgColor theme="5" tint="0.79998168889431442"/>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5"/>
        </left>
        <right/>
        <top/>
        <bottom style="thick">
          <color theme="0"/>
        </bottom>
      </border>
      <protection locked="1" hidden="0"/>
    </dxf>
    <dxf>
      <fill>
        <patternFill patternType="none">
          <fgColor indexed="64"/>
          <bgColor indexed="65"/>
        </patternFill>
      </fill>
      <alignment horizontal="left" vertical="center" textRotation="0" wrapText="0" indent="1" justifyLastLine="0" shrinkToFit="0" readingOrder="0"/>
      <border diagonalUp="0" diagonalDown="0">
        <left style="thick">
          <color theme="4"/>
        </left>
        <right/>
        <top/>
        <bottom/>
        <vertical/>
        <horizontal/>
      </border>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none">
          <bgColor auto="1"/>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fgColor indexed="64"/>
          <bgColor indexed="65"/>
        </patternFill>
      </fill>
      <alignment horizontal="left" vertical="center" textRotation="0" wrapText="0" indent="1" justifyLastLine="0" shrinkToFit="0" readingOrder="0"/>
      <border diagonalUp="0" diagonalDown="0">
        <left style="thick">
          <color theme="4"/>
        </left>
        <right/>
        <top/>
        <bottom/>
        <vertical/>
        <horizontal/>
      </border>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fgColor indexed="64"/>
          <bgColor indexed="65"/>
        </patternFill>
      </fill>
      <alignment horizontal="left" vertical="center" textRotation="0" wrapText="0" indent="1" justifyLastLine="0" shrinkToFit="0" readingOrder="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solid">
          <fgColor indexed="64"/>
          <bgColor theme="5" tint="0.79998168889431442"/>
        </patternFill>
      </fill>
      <alignment horizontal="right" vertical="center" textRotation="0" wrapText="0" indent="0" justifyLastLine="0" shrinkToFit="0" readingOrder="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5"/>
        </left>
        <right/>
        <top/>
        <bottom style="thick">
          <color theme="0"/>
        </bottom>
      </border>
      <protection locked="1" hidden="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5"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5"/>
        </left>
        <right/>
        <top/>
        <bottom style="thick">
          <color theme="0"/>
        </bottom>
      </border>
      <protection locked="1" hidden="0"/>
    </dxf>
    <dxf>
      <fill>
        <patternFill patternType="none">
          <fgColor indexed="64"/>
          <bgColor indexed="65"/>
        </patternFill>
      </fill>
      <alignment horizontal="left" vertical="center" textRotation="0" wrapText="0" indent="1" justifyLastLine="0" shrinkToFit="0" readingOrder="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none">
          <fgColor indexed="64"/>
          <bgColor indexed="65"/>
        </patternFill>
      </fill>
      <alignment horizontal="left" vertical="center" textRotation="0" wrapText="0" indent="1" justifyLastLine="0" shrinkToFit="0" readingOrder="0"/>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1" tint="0.14993743705557422"/>
        <name val="Arial"/>
        <family val="2"/>
        <scheme val="minor"/>
      </font>
      <numFmt numFmtId="164" formatCode="&quot;$&quot;#,##0.00"/>
      <fill>
        <patternFill patternType="solid">
          <fgColor indexed="64"/>
          <bgColor theme="4" tint="0.59999389629810485"/>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fill>
        <patternFill patternType="solid">
          <fgColor indexed="64"/>
          <bgColor theme="4" tint="0.79998168889431442"/>
        </patternFill>
      </fill>
    </dxf>
    <dxf>
      <font>
        <b val="0"/>
        <i val="0"/>
        <strike val="0"/>
        <condense val="0"/>
        <extend val="0"/>
        <outline val="0"/>
        <shadow val="0"/>
        <u val="none"/>
        <vertAlign val="baseline"/>
        <sz val="10"/>
        <color theme="1" tint="0.1499374370555742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ck">
          <color theme="4"/>
        </left>
        <right/>
        <top/>
        <bottom style="thick">
          <color theme="0"/>
        </bottom>
      </border>
      <protection locked="1" hidden="0"/>
    </dxf>
    <dxf>
      <fill>
        <patternFill patternType="solid">
          <fgColor indexed="64"/>
          <bgColor theme="0"/>
        </patternFill>
      </fill>
      <alignment horizontal="left" vertical="center" textRotation="0" wrapText="0" indent="1" justifyLastLine="0" shrinkToFit="0" readingOrder="0"/>
    </dxf>
    <dxf>
      <fill>
        <patternFill patternType="none">
          <bgColor auto="1"/>
        </patternFill>
      </fill>
    </dxf>
    <dxf>
      <fill>
        <patternFill patternType="none">
          <fgColor indexed="64"/>
          <bgColor theme="0"/>
        </patternFill>
      </fill>
    </dxf>
    <dxf>
      <fill>
        <patternFill patternType="none">
          <bgColor auto="1"/>
        </patternFill>
      </fill>
    </dxf>
    <dxf>
      <font>
        <b val="0"/>
        <i val="0"/>
        <strike val="0"/>
        <condense val="0"/>
        <extend val="0"/>
        <outline val="0"/>
        <shadow val="0"/>
        <u val="none"/>
        <vertAlign val="baseline"/>
        <sz val="10"/>
        <color theme="5" tint="-0.499984740745262"/>
        <name val="Arial"/>
        <family val="2"/>
        <scheme val="minor"/>
      </font>
      <numFmt numFmtId="0" formatCode="General"/>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strike val="0"/>
        <outline val="0"/>
        <shadow val="0"/>
        <u val="none"/>
        <vertAlign val="baseline"/>
        <sz val="10"/>
        <color theme="5" tint="-0.499984740745262"/>
        <name val="Arial"/>
        <family val="2"/>
        <scheme val="minor"/>
      </font>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5"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5" tint="-0.49998474074526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thin">
          <color theme="5"/>
        </left>
        <right/>
        <top/>
        <bottom style="thick">
          <color theme="0"/>
        </bottom>
      </border>
      <protection locked="1" hidden="0"/>
    </dxf>
    <dxf>
      <font>
        <strike val="0"/>
        <outline val="0"/>
        <shadow val="0"/>
        <u val="none"/>
        <vertAlign val="baseline"/>
        <sz val="10"/>
        <color theme="5" tint="-0.499984740745262"/>
        <name val="Arial"/>
        <family val="2"/>
        <scheme val="minor"/>
      </font>
      <fill>
        <patternFill patternType="none">
          <bgColor auto="1"/>
        </patternFill>
      </fill>
    </dxf>
    <dxf>
      <font>
        <strike val="0"/>
        <outline val="0"/>
        <shadow val="0"/>
        <u val="none"/>
        <vertAlign val="baseline"/>
        <sz val="10"/>
        <color theme="5" tint="-0.499984740745262"/>
        <name val="Arial"/>
        <family val="2"/>
        <scheme val="minor"/>
      </font>
      <fill>
        <patternFill patternType="none">
          <bgColor auto="1"/>
        </patternFill>
      </fill>
    </dxf>
    <dxf>
      <font>
        <strike val="0"/>
        <outline val="0"/>
        <shadow val="0"/>
        <u val="none"/>
        <vertAlign val="baseline"/>
        <sz val="10"/>
        <color theme="5" tint="-0.499984740745262"/>
        <name val="Arial"/>
        <family val="2"/>
        <scheme val="minor"/>
      </font>
      <fill>
        <patternFill patternType="none">
          <bgColor auto="1"/>
        </patternFill>
      </fill>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font>
        <b val="0"/>
        <i val="0"/>
        <strike val="0"/>
        <condense val="0"/>
        <extend val="0"/>
        <outline val="0"/>
        <shadow val="0"/>
        <u val="none"/>
        <vertAlign val="baseline"/>
        <sz val="10"/>
        <color theme="4" tint="-0.499984740745262"/>
        <name val="Arial"/>
        <family val="2"/>
        <scheme val="minor"/>
      </font>
      <numFmt numFmtId="164" formatCode="&quot;$&quot;#,##0.00"/>
      <fill>
        <patternFill patternType="solid">
          <fgColor indexed="64"/>
          <bgColor theme="0" tint="-4.9989318521683403E-2"/>
        </patternFill>
      </fill>
      <alignment horizontal="right" vertical="center" textRotation="0" wrapText="0" indent="0" justifyLastLine="0" shrinkToFit="0" readingOrder="0"/>
      <border diagonalUp="0" diagonalDown="0" outline="0">
        <left/>
        <right/>
        <top/>
        <bottom style="thick">
          <color theme="0"/>
        </bottom>
      </border>
      <protection locked="1" hidden="0"/>
    </dxf>
    <dxf>
      <numFmt numFmtId="164" formatCode="&quot;$&quot;#,##0.00"/>
    </dxf>
    <dxf>
      <font>
        <b val="0"/>
        <i val="0"/>
        <strike val="0"/>
        <condense val="0"/>
        <extend val="0"/>
        <outline val="0"/>
        <shadow val="0"/>
        <u val="none"/>
        <vertAlign val="baseline"/>
        <sz val="10"/>
        <color theme="4" tint="-0.499984740745262"/>
        <name val="Arial"/>
        <family val="2"/>
        <scheme val="minor"/>
      </font>
      <numFmt numFmtId="0" formatCode="General"/>
      <fill>
        <patternFill patternType="solid">
          <fgColor indexed="64"/>
          <bgColor theme="0" tint="-4.9989318521683403E-2"/>
        </patternFill>
      </fill>
      <alignment horizontal="left" vertical="center" textRotation="0" wrapText="0" indent="1" justifyLastLine="0" shrinkToFit="0" readingOrder="0"/>
      <border diagonalUp="0" diagonalDown="0" outline="0">
        <left style="medium">
          <color theme="4"/>
        </left>
        <right/>
        <top/>
        <bottom style="thick">
          <color theme="0"/>
        </bottom>
      </border>
      <protection locked="1" hidden="0"/>
    </dxf>
    <dxf>
      <fill>
        <patternFill patternType="none">
          <bgColor auto="1"/>
        </patternFill>
      </fill>
    </dxf>
    <dxf>
      <font>
        <strike val="0"/>
        <outline val="0"/>
        <shadow val="0"/>
        <u val="none"/>
        <vertAlign val="baseline"/>
        <sz val="10"/>
        <color theme="4" tint="-0.499984740745262"/>
        <name val="Arial"/>
        <family val="2"/>
        <scheme val="minor"/>
      </font>
      <fill>
        <patternFill patternType="none">
          <bgColor auto="1"/>
        </patternFill>
      </fill>
    </dxf>
    <dxf>
      <fill>
        <patternFill patternType="none">
          <bgColor auto="1"/>
        </patternFill>
      </fill>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center" vertical="bottom"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center" vertical="bottom" textRotation="0" wrapText="1" indent="0" justifyLastLine="0" shrinkToFit="0" readingOrder="0"/>
      <border diagonalUp="0" diagonalDown="0" outline="0">
        <left style="thin">
          <color rgb="FF000000"/>
        </left>
        <right style="thin">
          <color rgb="FF000000"/>
        </right>
        <top/>
        <bottom/>
      </border>
      <protection locked="1" hidden="0"/>
    </dxf>
    <dxf>
      <font>
        <b val="0"/>
        <i val="0"/>
        <strike val="0"/>
        <condense val="0"/>
        <extend val="0"/>
        <outline val="0"/>
        <shadow val="0"/>
        <u val="none"/>
        <vertAlign val="baseline"/>
        <sz val="11"/>
        <color theme="1"/>
        <name val="Arial"/>
        <family val="2"/>
        <scheme val="minor"/>
      </font>
      <alignment horizontal="center" vertical="bottom" textRotation="0" wrapText="1"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center" vertical="bottom" textRotation="0" wrapText="1" indent="0" justifyLastLine="0" shrinkToFit="0" readingOrder="0"/>
      <border diagonalUp="0" diagonalDown="0" outline="0">
        <left style="thin">
          <color rgb="FF000000"/>
        </left>
        <right style="thin">
          <color rgb="FF000000"/>
        </right>
        <top/>
        <bottom/>
      </border>
      <protection locked="1" hidden="0"/>
    </dxf>
    <dxf>
      <numFmt numFmtId="164" formatCode="&quot;$&quot;#,##0.0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center" vertical="bottom" textRotation="0" wrapText="1" indent="0" justifyLastLine="0" shrinkToFit="0" readingOrder="0"/>
      <border diagonalUp="0" diagonalDown="0" outline="0">
        <left style="thin">
          <color rgb="FF000000"/>
        </left>
        <right style="thin">
          <color rgb="FF000000"/>
        </right>
        <top/>
        <bottom/>
      </border>
      <protection locked="1" hidden="0"/>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center" vertical="bottom" textRotation="0" wrapText="1" indent="0" justifyLastLine="0" shrinkToFit="0" readingOrder="0"/>
      <border diagonalUp="0" diagonalDown="0" outline="0">
        <left style="thin">
          <color rgb="FF000000"/>
        </left>
        <right style="thin">
          <color rgb="FF000000"/>
        </right>
        <top/>
        <bottom/>
      </border>
      <protection locked="1" hidden="0"/>
    </dxf>
    <dxf>
      <font>
        <b val="0"/>
        <i val="0"/>
        <strike val="0"/>
        <condense val="0"/>
        <extend val="0"/>
        <outline val="0"/>
        <shadow val="0"/>
        <u val="none"/>
        <vertAlign val="baseline"/>
        <sz val="11"/>
        <color theme="1"/>
        <name val="Arial"/>
        <family val="2"/>
        <scheme val="minor"/>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center" vertical="bottom" textRotation="0" wrapText="1" indent="0" justifyLastLine="0" shrinkToFit="0" readingOrder="0"/>
      <border diagonalUp="0" diagonalDown="0" outline="0">
        <left style="thin">
          <color rgb="FF000000"/>
        </left>
        <right style="thin">
          <color rgb="FF000000"/>
        </right>
        <top/>
        <bottom/>
      </border>
      <protection locked="1" hidden="0"/>
    </dxf>
    <dxf>
      <numFmt numFmtId="164" formatCode="&quot;$&quot;#,##0.00"/>
      <alignment horizontal="center"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style="thin">
          <color rgb="FF000000"/>
        </left>
        <right style="thin">
          <color rgb="FF000000"/>
        </right>
        <top/>
        <bottom/>
      </border>
      <protection locked="1" hidden="0"/>
    </dxf>
    <dxf>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family val="2"/>
        <scheme val="minor"/>
      </font>
      <numFmt numFmtId="0" formatCode="General"/>
      <fill>
        <patternFill patternType="solid">
          <fgColor indexed="64"/>
          <bgColor theme="5" tint="0.79998168889431442"/>
        </patternFill>
      </fill>
      <alignment horizontal="center" vertical="bottom" textRotation="0" wrapText="1" indent="0" justifyLastLine="0" shrinkToFit="0" readingOrder="0"/>
      <border diagonalUp="0" diagonalDown="0" outline="0">
        <left style="thin">
          <color rgb="FF000000"/>
        </left>
        <right style="thin">
          <color rgb="FF000000"/>
        </right>
        <top/>
        <bottom/>
      </border>
      <protection locked="1" hidden="0"/>
    </dxf>
    <dxf>
      <numFmt numFmtId="19" formatCode="m/d/yyyy"/>
      <fill>
        <patternFill patternType="solid">
          <fgColor indexed="64"/>
          <bgColor theme="5" tint="0.79998168889431442"/>
        </patternFill>
      </fill>
      <alignment horizontal="center"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family val="2"/>
        <scheme val="minor"/>
      </font>
      <numFmt numFmtId="0" formatCode="General"/>
      <fill>
        <patternFill patternType="solid">
          <fgColor indexed="64"/>
          <bgColor theme="5" tint="0.79998168889431442"/>
        </patternFill>
      </fill>
      <alignment horizontal="center" vertical="bottom" textRotation="0" wrapText="1" indent="0" justifyLastLine="0" shrinkToFit="0" readingOrder="0"/>
      <border diagonalUp="0" diagonalDown="0" outline="0">
        <left style="thin">
          <color rgb="FF000000"/>
        </left>
        <right style="thin">
          <color rgb="FF000000"/>
        </right>
        <top/>
        <bottom/>
      </border>
      <protection locked="1" hidden="0"/>
    </dxf>
    <dxf>
      <numFmt numFmtId="19" formatCode="m/d/yyyy"/>
      <fill>
        <patternFill patternType="solid">
          <fgColor indexed="64"/>
          <bgColor theme="5" tint="0.79998168889431442"/>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theme="1" tint="0.14996795556505021"/>
        <name val="Arial"/>
        <family val="2"/>
        <scheme val="minor"/>
      </font>
      <numFmt numFmtId="0" formatCode="General"/>
      <alignment horizontal="center" vertical="bottom"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8"/>
        <color theme="1" tint="0.14996795556505021"/>
        <name val="Arial"/>
        <family val="2"/>
        <scheme val="minor"/>
      </font>
      <numFmt numFmtId="1" formatCode="0"/>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theme="1" tint="0.14996795556505021"/>
        <name val="Arial"/>
        <family val="2"/>
        <scheme val="minor"/>
      </font>
      <numFmt numFmtId="0" formatCode="General"/>
      <fill>
        <patternFill patternType="none">
          <fgColor indexed="64"/>
          <bgColor indexed="65"/>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8"/>
        <color theme="1" tint="0.14996795556505021"/>
        <name val="Arial"/>
        <family val="2"/>
        <scheme val="minor"/>
      </font>
      <numFmt numFmtId="1" formatCode="0"/>
      <fill>
        <patternFill patternType="none">
          <fgColor indexed="64"/>
          <bgColor indexed="65"/>
        </patternFill>
      </fill>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Arial"/>
        <family val="2"/>
        <scheme val="minor"/>
      </font>
      <alignment horizontal="center" vertical="bottom"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theme="1"/>
        <name val="Arial"/>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theme="1"/>
        <name val="Arial"/>
        <family val="2"/>
        <scheme val="minor"/>
      </font>
      <fill>
        <patternFill patternType="none">
          <fgColor indexed="64"/>
          <bgColor indexed="65"/>
        </patternFill>
      </fill>
      <alignment horizontal="center"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minor"/>
      </font>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minor"/>
      </font>
      <numFmt numFmtId="34" formatCode="_(&quot;$&quot;* #,##0.00_);_(&quot;$&quot;* \(#,##0.00\);_(&quot;$&quot;* &quot;-&quot;??_);_(@_)"/>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minor"/>
      </font>
      <numFmt numFmtId="19" formatCode="m/d/yyyy"/>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19" formatCode="m/d/yyyy"/>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rial"/>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val="0"/>
        <i val="0"/>
        <color theme="1"/>
      </font>
    </dxf>
    <dxf>
      <font>
        <b/>
        <color theme="1"/>
      </font>
      <border>
        <top style="double">
          <color theme="4"/>
        </top>
      </border>
    </dxf>
    <dxf>
      <font>
        <b/>
        <color theme="0"/>
      </font>
      <fill>
        <patternFill patternType="solid">
          <fgColor theme="4"/>
          <bgColor theme="4" tint="-0.499984740745262"/>
        </patternFill>
      </fill>
    </dxf>
    <dxf>
      <font>
        <color theme="1"/>
      </font>
      <border>
        <left style="thin">
          <color theme="4" tint="0.39997558519241921"/>
        </left>
        <right style="thin">
          <color theme="4" tint="0.39997558519241921"/>
        </right>
        <top style="thin">
          <color theme="4" tint="0.39997558519241921"/>
        </top>
        <bottom style="thin">
          <color theme="4" tint="0.39997558519241921"/>
        </bottom>
        <horizontal style="thin">
          <color theme="4" tint="0.39997558519241921"/>
        </horizontal>
      </border>
    </dxf>
    <dxf>
      <fill>
        <patternFill patternType="solid">
          <fgColor theme="2" tint="0.59996337778862885"/>
          <bgColor theme="0" tint="-4.9989318521683403E-2"/>
        </patternFill>
      </fill>
    </dxf>
    <dxf>
      <fill>
        <patternFill patternType="solid">
          <fgColor theme="2" tint="0.79995117038483843"/>
          <bgColor theme="2"/>
        </patternFill>
      </fill>
    </dxf>
    <dxf>
      <font>
        <b/>
        <i val="0"/>
        <color theme="2"/>
      </font>
      <fill>
        <patternFill>
          <bgColor theme="6" tint="-0.499984740745262"/>
        </patternFill>
      </fill>
      <border>
        <top style="thick">
          <color theme="0"/>
        </top>
      </border>
    </dxf>
    <dxf>
      <font>
        <b val="0"/>
        <i val="0"/>
        <color auto="1"/>
      </font>
      <fill>
        <patternFill patternType="none">
          <bgColor auto="1"/>
        </patternFill>
      </fill>
      <border diagonalUp="0" diagonalDown="0">
        <left/>
        <right/>
        <top/>
        <bottom style="thick">
          <color theme="6" tint="-0.499984740745262"/>
        </bottom>
        <vertical/>
        <horizontal/>
      </border>
    </dxf>
  </dxfs>
  <tableStyles count="2" defaultTableStyle="TableStyleMedium2" defaultPivotStyle="PivotStyleLight16">
    <tableStyle name="Investment Tracker Table" pivot="0" count="4" xr9:uid="{585CC81A-2C5B-4FC9-A185-E5BE884EAE18}">
      <tableStyleElement type="wholeTable" dxfId="371"/>
      <tableStyleElement type="headerRow" dxfId="370"/>
      <tableStyleElement type="firstRowStripe" dxfId="369"/>
      <tableStyleElement type="secondRowStripe" dxfId="368"/>
    </tableStyle>
    <tableStyle name="Personal monthly budget" pivot="0" count="7" xr9:uid="{82794595-C99B-4612-A5C2-B9106526DA13}">
      <tableStyleElement type="wholeTable" dxfId="367"/>
      <tableStyleElement type="headerRow" dxfId="366"/>
      <tableStyleElement type="totalRow" dxfId="365"/>
      <tableStyleElement type="firstColumn" dxfId="364"/>
      <tableStyleElement type="lastColumn" dxfId="363"/>
      <tableStyleElement type="firstRowStripe" dxfId="362"/>
      <tableStyleElement type="firstColumnStripe" dxfId="361"/>
    </tableStyle>
  </tableStyles>
  <colors>
    <mruColors>
      <color rgb="FF00CC99"/>
      <color rgb="FFFF3300"/>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Waterfall</a:t>
            </a:r>
            <a:r>
              <a:rPr lang="en-US" baseline="0"/>
              <a:t> of Cashflow 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357920728162016"/>
          <c:y val="9.0274969310661993E-2"/>
          <c:w val="0.8702826281866658"/>
          <c:h val="0.6535616534873101"/>
        </c:manualLayout>
      </c:layout>
      <c:barChart>
        <c:barDir val="col"/>
        <c:grouping val="stacked"/>
        <c:varyColors val="0"/>
        <c:ser>
          <c:idx val="0"/>
          <c:order val="0"/>
          <c:tx>
            <c:strRef>
              <c:f>Waterfall!$H$1</c:f>
              <c:strCache>
                <c:ptCount val="1"/>
                <c:pt idx="0">
                  <c:v>Balance</c:v>
                </c:pt>
              </c:strCache>
            </c:strRef>
          </c:tx>
          <c:spPr>
            <a:noFill/>
            <a:ln>
              <a:noFill/>
            </a:ln>
            <a:effectLst/>
          </c:spPr>
          <c:invertIfNegative val="0"/>
          <c:dPt>
            <c:idx val="0"/>
            <c:invertIfNegative val="0"/>
            <c:bubble3D val="0"/>
            <c:spPr>
              <a:solidFill>
                <a:srgbClr val="7030A0"/>
              </a:solidFill>
              <a:ln>
                <a:noFill/>
              </a:ln>
              <a:effectLst/>
            </c:spPr>
            <c:extLst>
              <c:ext xmlns:c16="http://schemas.microsoft.com/office/drawing/2014/chart" uri="{C3380CC4-5D6E-409C-BE32-E72D297353CC}">
                <c16:uniqueId val="{00000005-618D-4E30-A022-B3EF54AF20B3}"/>
              </c:ext>
            </c:extLst>
          </c:dPt>
          <c:dPt>
            <c:idx val="27"/>
            <c:invertIfNegative val="0"/>
            <c:bubble3D val="0"/>
            <c:spPr>
              <a:noFill/>
              <a:ln>
                <a:noFill/>
              </a:ln>
              <a:effectLst/>
            </c:spPr>
            <c:extLst>
              <c:ext xmlns:c16="http://schemas.microsoft.com/office/drawing/2014/chart" uri="{C3380CC4-5D6E-409C-BE32-E72D297353CC}">
                <c16:uniqueId val="{00000004-618D-4E30-A022-B3EF54AF20B3}"/>
              </c:ext>
            </c:extLst>
          </c:dPt>
          <c:dPt>
            <c:idx val="30"/>
            <c:invertIfNegative val="0"/>
            <c:bubble3D val="0"/>
            <c:spPr>
              <a:noFill/>
              <a:ln>
                <a:noFill/>
              </a:ln>
              <a:effectLst/>
            </c:spPr>
            <c:extLst>
              <c:ext xmlns:c16="http://schemas.microsoft.com/office/drawing/2014/chart" uri="{C3380CC4-5D6E-409C-BE32-E72D297353CC}">
                <c16:uniqueId val="{00000005-BC0A-49CF-80F4-C66B417F3BE9}"/>
              </c:ext>
            </c:extLst>
          </c:dPt>
          <c:dPt>
            <c:idx val="32"/>
            <c:invertIfNegative val="0"/>
            <c:bubble3D val="0"/>
            <c:spPr>
              <a:noFill/>
              <a:ln>
                <a:noFill/>
              </a:ln>
              <a:effectLst/>
            </c:spPr>
            <c:extLst>
              <c:ext xmlns:c16="http://schemas.microsoft.com/office/drawing/2014/chart" uri="{C3380CC4-5D6E-409C-BE32-E72D297353CC}">
                <c16:uniqueId val="{00000007-B226-4AB7-9A3F-2318C3FEBDDD}"/>
              </c:ext>
            </c:extLst>
          </c:dPt>
          <c:dPt>
            <c:idx val="36"/>
            <c:invertIfNegative val="0"/>
            <c:bubble3D val="0"/>
            <c:spPr>
              <a:noFill/>
              <a:ln>
                <a:noFill/>
              </a:ln>
              <a:effectLst/>
            </c:spPr>
            <c:extLst>
              <c:ext xmlns:c16="http://schemas.microsoft.com/office/drawing/2014/chart" uri="{C3380CC4-5D6E-409C-BE32-E72D297353CC}">
                <c16:uniqueId val="{00000009-EFC9-4938-BF79-464780F2055B}"/>
              </c:ext>
            </c:extLst>
          </c:dPt>
          <c:dPt>
            <c:idx val="39"/>
            <c:invertIfNegative val="0"/>
            <c:bubble3D val="0"/>
            <c:spPr>
              <a:noFill/>
              <a:ln>
                <a:noFill/>
              </a:ln>
              <a:effectLst/>
            </c:spPr>
            <c:extLst>
              <c:ext xmlns:c16="http://schemas.microsoft.com/office/drawing/2014/chart" uri="{C3380CC4-5D6E-409C-BE32-E72D297353CC}">
                <c16:uniqueId val="{0000000B-D329-4B5C-98E5-83A621AA34EF}"/>
              </c:ext>
            </c:extLst>
          </c:dPt>
          <c:dPt>
            <c:idx val="45"/>
            <c:invertIfNegative val="0"/>
            <c:bubble3D val="0"/>
            <c:spPr>
              <a:noFill/>
              <a:ln>
                <a:noFill/>
              </a:ln>
              <a:effectLst/>
            </c:spPr>
            <c:extLst>
              <c:ext xmlns:c16="http://schemas.microsoft.com/office/drawing/2014/chart" uri="{C3380CC4-5D6E-409C-BE32-E72D297353CC}">
                <c16:uniqueId val="{0000000D-37CB-4BE3-A999-CD14198CD9EE}"/>
              </c:ext>
            </c:extLst>
          </c:dPt>
          <c:cat>
            <c:strRef>
              <c:f>Waterfall!$G$2:$G$53</c:f>
              <c:strCache>
                <c:ptCount val="52"/>
                <c:pt idx="0">
                  <c:v>Opening Balance</c:v>
                </c:pt>
                <c:pt idx="1">
                  <c:v>1/8/2021</c:v>
                </c:pt>
                <c:pt idx="2">
                  <c:v>1/15/2021</c:v>
                </c:pt>
                <c:pt idx="3">
                  <c:v>1/22/2021</c:v>
                </c:pt>
                <c:pt idx="4">
                  <c:v>1/31/2021</c:v>
                </c:pt>
                <c:pt idx="5">
                  <c:v>2/5/2021</c:v>
                </c:pt>
                <c:pt idx="6">
                  <c:v>2/12/2021</c:v>
                </c:pt>
                <c:pt idx="7">
                  <c:v>2/19/2021</c:v>
                </c:pt>
                <c:pt idx="8">
                  <c:v>2/28/2021</c:v>
                </c:pt>
                <c:pt idx="9">
                  <c:v>3/5/2021</c:v>
                </c:pt>
                <c:pt idx="10">
                  <c:v>3/12/2021</c:v>
                </c:pt>
                <c:pt idx="11">
                  <c:v>3/19/2021</c:v>
                </c:pt>
                <c:pt idx="12">
                  <c:v>3/26/2021</c:v>
                </c:pt>
                <c:pt idx="13">
                  <c:v>3/31/2021</c:v>
                </c:pt>
                <c:pt idx="14">
                  <c:v>4/2/2021</c:v>
                </c:pt>
                <c:pt idx="15">
                  <c:v>4/9/2021</c:v>
                </c:pt>
                <c:pt idx="16">
                  <c:v>4/16/2021</c:v>
                </c:pt>
                <c:pt idx="17">
                  <c:v>4/23/2021</c:v>
                </c:pt>
                <c:pt idx="18">
                  <c:v>4/30/2021</c:v>
                </c:pt>
                <c:pt idx="19">
                  <c:v>5/7/2021</c:v>
                </c:pt>
                <c:pt idx="20">
                  <c:v>5/14/2021</c:v>
                </c:pt>
                <c:pt idx="21">
                  <c:v>5/21/2021</c:v>
                </c:pt>
                <c:pt idx="22">
                  <c:v>5/28/2021</c:v>
                </c:pt>
                <c:pt idx="23">
                  <c:v>5/31/2021</c:v>
                </c:pt>
                <c:pt idx="24">
                  <c:v>6/4/2021</c:v>
                </c:pt>
                <c:pt idx="25">
                  <c:v>6/11/2021</c:v>
                </c:pt>
                <c:pt idx="26">
                  <c:v>6/18/2021</c:v>
                </c:pt>
                <c:pt idx="27">
                  <c:v>6/25/2021</c:v>
                </c:pt>
                <c:pt idx="28">
                  <c:v>6/30/2021</c:v>
                </c:pt>
                <c:pt idx="29">
                  <c:v>7/2/2021</c:v>
                </c:pt>
                <c:pt idx="30">
                  <c:v>7/9/2021</c:v>
                </c:pt>
                <c:pt idx="31">
                  <c:v>7/16/2021</c:v>
                </c:pt>
                <c:pt idx="32">
                  <c:v>7/23/2021</c:v>
                </c:pt>
                <c:pt idx="33">
                  <c:v>7/30/2021</c:v>
                </c:pt>
                <c:pt idx="34">
                  <c:v>8/6/2021</c:v>
                </c:pt>
                <c:pt idx="35">
                  <c:v>8/13/2021</c:v>
                </c:pt>
                <c:pt idx="36">
                  <c:v>8/20/2021</c:v>
                </c:pt>
                <c:pt idx="37">
                  <c:v>8/27/2021</c:v>
                </c:pt>
                <c:pt idx="38">
                  <c:v>8/31/2021</c:v>
                </c:pt>
                <c:pt idx="39">
                  <c:v>9/3/2021</c:v>
                </c:pt>
                <c:pt idx="40">
                  <c:v>9/10/2021</c:v>
                </c:pt>
                <c:pt idx="41">
                  <c:v>9/17/2021</c:v>
                </c:pt>
                <c:pt idx="42">
                  <c:v>9/24/2021</c:v>
                </c:pt>
                <c:pt idx="43">
                  <c:v>9/30/2021</c:v>
                </c:pt>
                <c:pt idx="44">
                  <c:v>10/1/2021</c:v>
                </c:pt>
                <c:pt idx="45">
                  <c:v>10/8/2021</c:v>
                </c:pt>
                <c:pt idx="46">
                  <c:v>10/15/2021</c:v>
                </c:pt>
                <c:pt idx="47">
                  <c:v>10/22/2021</c:v>
                </c:pt>
                <c:pt idx="48">
                  <c:v>10/29/2021</c:v>
                </c:pt>
                <c:pt idx="49">
                  <c:v>11/5/2021</c:v>
                </c:pt>
                <c:pt idx="50">
                  <c:v>11/12/2021</c:v>
                </c:pt>
                <c:pt idx="51">
                  <c:v>Closing Balance</c:v>
                </c:pt>
              </c:strCache>
            </c:strRef>
          </c:cat>
          <c:val>
            <c:numRef>
              <c:f>Waterfall!$H$2:$H$53</c:f>
              <c:numCache>
                <c:formatCode>_("$"* #,##0_);_("$"* \(#,##0\);_("$"* "-"??_);_(@_)</c:formatCode>
                <c:ptCount val="52"/>
                <c:pt idx="0">
                  <c:v>167.58</c:v>
                </c:pt>
                <c:pt idx="1">
                  <c:v>67.580000000000013</c:v>
                </c:pt>
                <c:pt idx="2">
                  <c:v>67.580000000000013</c:v>
                </c:pt>
                <c:pt idx="3">
                  <c:v>70.020000000000095</c:v>
                </c:pt>
                <c:pt idx="4">
                  <c:v>70.020000000000095</c:v>
                </c:pt>
                <c:pt idx="5">
                  <c:v>144.67000000000019</c:v>
                </c:pt>
                <c:pt idx="6">
                  <c:v>144.67000000000019</c:v>
                </c:pt>
                <c:pt idx="7">
                  <c:v>265.14000000000044</c:v>
                </c:pt>
                <c:pt idx="8">
                  <c:v>265.14000000000044</c:v>
                </c:pt>
                <c:pt idx="9">
                  <c:v>331.39000000000078</c:v>
                </c:pt>
                <c:pt idx="10">
                  <c:v>331.39000000000078</c:v>
                </c:pt>
                <c:pt idx="11">
                  <c:v>563.0000000000008</c:v>
                </c:pt>
                <c:pt idx="12">
                  <c:v>2076.1200000000008</c:v>
                </c:pt>
                <c:pt idx="13">
                  <c:v>2676.9800000000005</c:v>
                </c:pt>
                <c:pt idx="14">
                  <c:v>2276.9800000000005</c:v>
                </c:pt>
                <c:pt idx="15">
                  <c:v>2276.9800000000005</c:v>
                </c:pt>
                <c:pt idx="16">
                  <c:v>2581.2600000000007</c:v>
                </c:pt>
                <c:pt idx="17">
                  <c:v>2581.2600000000007</c:v>
                </c:pt>
                <c:pt idx="18">
                  <c:v>3264.1700000000005</c:v>
                </c:pt>
                <c:pt idx="19">
                  <c:v>3264.1700000000005</c:v>
                </c:pt>
                <c:pt idx="20">
                  <c:v>3338.1800000000003</c:v>
                </c:pt>
                <c:pt idx="21">
                  <c:v>3338.1800000000003</c:v>
                </c:pt>
                <c:pt idx="22">
                  <c:v>2864.2000000000003</c:v>
                </c:pt>
                <c:pt idx="23">
                  <c:v>2864.2000000000003</c:v>
                </c:pt>
                <c:pt idx="24">
                  <c:v>2864.2000000000003</c:v>
                </c:pt>
                <c:pt idx="25">
                  <c:v>2786.21</c:v>
                </c:pt>
                <c:pt idx="26">
                  <c:v>2786.21</c:v>
                </c:pt>
                <c:pt idx="27">
                  <c:v>6533.6800000000012</c:v>
                </c:pt>
                <c:pt idx="28">
                  <c:v>4729.3400000000011</c:v>
                </c:pt>
                <c:pt idx="29">
                  <c:v>4729.3400000000011</c:v>
                </c:pt>
                <c:pt idx="30">
                  <c:v>3853.650000000001</c:v>
                </c:pt>
                <c:pt idx="31">
                  <c:v>3838.8000000000011</c:v>
                </c:pt>
                <c:pt idx="32">
                  <c:v>1481.9800000000009</c:v>
                </c:pt>
                <c:pt idx="33">
                  <c:v>1481.9800000000009</c:v>
                </c:pt>
                <c:pt idx="34">
                  <c:v>2004.4900000000007</c:v>
                </c:pt>
                <c:pt idx="35">
                  <c:v>2004.4900000000007</c:v>
                </c:pt>
                <c:pt idx="36">
                  <c:v>3606.9700000000007</c:v>
                </c:pt>
                <c:pt idx="37">
                  <c:v>3030.5000000000009</c:v>
                </c:pt>
                <c:pt idx="38">
                  <c:v>3030.5000000000009</c:v>
                </c:pt>
                <c:pt idx="39">
                  <c:v>2830.5000000000009</c:v>
                </c:pt>
                <c:pt idx="40">
                  <c:v>2830.5000000000009</c:v>
                </c:pt>
                <c:pt idx="41">
                  <c:v>2805.5700000000011</c:v>
                </c:pt>
                <c:pt idx="42">
                  <c:v>2805.5700000000011</c:v>
                </c:pt>
                <c:pt idx="43">
                  <c:v>2892.2200000000016</c:v>
                </c:pt>
                <c:pt idx="44">
                  <c:v>1025.5500000000015</c:v>
                </c:pt>
                <c:pt idx="45">
                  <c:v>791.37000000000148</c:v>
                </c:pt>
                <c:pt idx="46">
                  <c:v>791.37000000000148</c:v>
                </c:pt>
                <c:pt idx="47">
                  <c:v>1593.8300000000013</c:v>
                </c:pt>
                <c:pt idx="48">
                  <c:v>2899.1200000000013</c:v>
                </c:pt>
                <c:pt idx="49">
                  <c:v>1948.4200000000012</c:v>
                </c:pt>
                <c:pt idx="50">
                  <c:v>874.52000000000112</c:v>
                </c:pt>
                <c:pt idx="51">
                  <c:v>58.730000000001155</c:v>
                </c:pt>
              </c:numCache>
            </c:numRef>
          </c:val>
          <c:extLst>
            <c:ext xmlns:c16="http://schemas.microsoft.com/office/drawing/2014/chart" uri="{C3380CC4-5D6E-409C-BE32-E72D297353CC}">
              <c16:uniqueId val="{00000000-618D-4E30-A022-B3EF54AF20B3}"/>
            </c:ext>
          </c:extLst>
        </c:ser>
        <c:ser>
          <c:idx val="1"/>
          <c:order val="1"/>
          <c:tx>
            <c:strRef>
              <c:f>Waterfall!$I$1</c:f>
              <c:strCache>
                <c:ptCount val="1"/>
                <c:pt idx="0">
                  <c:v>Decrease</c:v>
                </c:pt>
              </c:strCache>
            </c:strRef>
          </c:tx>
          <c:spPr>
            <a:solidFill>
              <a:schemeClr val="accent5"/>
            </a:solidFill>
            <a:ln>
              <a:noFill/>
            </a:ln>
            <a:effectLst/>
          </c:spPr>
          <c:invertIfNegative val="0"/>
          <c:cat>
            <c:strRef>
              <c:f>Waterfall!$G$2:$G$53</c:f>
              <c:strCache>
                <c:ptCount val="52"/>
                <c:pt idx="0">
                  <c:v>Opening Balance</c:v>
                </c:pt>
                <c:pt idx="1">
                  <c:v>1/8/2021</c:v>
                </c:pt>
                <c:pt idx="2">
                  <c:v>1/15/2021</c:v>
                </c:pt>
                <c:pt idx="3">
                  <c:v>1/22/2021</c:v>
                </c:pt>
                <c:pt idx="4">
                  <c:v>1/31/2021</c:v>
                </c:pt>
                <c:pt idx="5">
                  <c:v>2/5/2021</c:v>
                </c:pt>
                <c:pt idx="6">
                  <c:v>2/12/2021</c:v>
                </c:pt>
                <c:pt idx="7">
                  <c:v>2/19/2021</c:v>
                </c:pt>
                <c:pt idx="8">
                  <c:v>2/28/2021</c:v>
                </c:pt>
                <c:pt idx="9">
                  <c:v>3/5/2021</c:v>
                </c:pt>
                <c:pt idx="10">
                  <c:v>3/12/2021</c:v>
                </c:pt>
                <c:pt idx="11">
                  <c:v>3/19/2021</c:v>
                </c:pt>
                <c:pt idx="12">
                  <c:v>3/26/2021</c:v>
                </c:pt>
                <c:pt idx="13">
                  <c:v>3/31/2021</c:v>
                </c:pt>
                <c:pt idx="14">
                  <c:v>4/2/2021</c:v>
                </c:pt>
                <c:pt idx="15">
                  <c:v>4/9/2021</c:v>
                </c:pt>
                <c:pt idx="16">
                  <c:v>4/16/2021</c:v>
                </c:pt>
                <c:pt idx="17">
                  <c:v>4/23/2021</c:v>
                </c:pt>
                <c:pt idx="18">
                  <c:v>4/30/2021</c:v>
                </c:pt>
                <c:pt idx="19">
                  <c:v>5/7/2021</c:v>
                </c:pt>
                <c:pt idx="20">
                  <c:v>5/14/2021</c:v>
                </c:pt>
                <c:pt idx="21">
                  <c:v>5/21/2021</c:v>
                </c:pt>
                <c:pt idx="22">
                  <c:v>5/28/2021</c:v>
                </c:pt>
                <c:pt idx="23">
                  <c:v>5/31/2021</c:v>
                </c:pt>
                <c:pt idx="24">
                  <c:v>6/4/2021</c:v>
                </c:pt>
                <c:pt idx="25">
                  <c:v>6/11/2021</c:v>
                </c:pt>
                <c:pt idx="26">
                  <c:v>6/18/2021</c:v>
                </c:pt>
                <c:pt idx="27">
                  <c:v>6/25/2021</c:v>
                </c:pt>
                <c:pt idx="28">
                  <c:v>6/30/2021</c:v>
                </c:pt>
                <c:pt idx="29">
                  <c:v>7/2/2021</c:v>
                </c:pt>
                <c:pt idx="30">
                  <c:v>7/9/2021</c:v>
                </c:pt>
                <c:pt idx="31">
                  <c:v>7/16/2021</c:v>
                </c:pt>
                <c:pt idx="32">
                  <c:v>7/23/2021</c:v>
                </c:pt>
                <c:pt idx="33">
                  <c:v>7/30/2021</c:v>
                </c:pt>
                <c:pt idx="34">
                  <c:v>8/6/2021</c:v>
                </c:pt>
                <c:pt idx="35">
                  <c:v>8/13/2021</c:v>
                </c:pt>
                <c:pt idx="36">
                  <c:v>8/20/2021</c:v>
                </c:pt>
                <c:pt idx="37">
                  <c:v>8/27/2021</c:v>
                </c:pt>
                <c:pt idx="38">
                  <c:v>8/31/2021</c:v>
                </c:pt>
                <c:pt idx="39">
                  <c:v>9/3/2021</c:v>
                </c:pt>
                <c:pt idx="40">
                  <c:v>9/10/2021</c:v>
                </c:pt>
                <c:pt idx="41">
                  <c:v>9/17/2021</c:v>
                </c:pt>
                <c:pt idx="42">
                  <c:v>9/24/2021</c:v>
                </c:pt>
                <c:pt idx="43">
                  <c:v>9/30/2021</c:v>
                </c:pt>
                <c:pt idx="44">
                  <c:v>10/1/2021</c:v>
                </c:pt>
                <c:pt idx="45">
                  <c:v>10/8/2021</c:v>
                </c:pt>
                <c:pt idx="46">
                  <c:v>10/15/2021</c:v>
                </c:pt>
                <c:pt idx="47">
                  <c:v>10/22/2021</c:v>
                </c:pt>
                <c:pt idx="48">
                  <c:v>10/29/2021</c:v>
                </c:pt>
                <c:pt idx="49">
                  <c:v>11/5/2021</c:v>
                </c:pt>
                <c:pt idx="50">
                  <c:v>11/12/2021</c:v>
                </c:pt>
                <c:pt idx="51">
                  <c:v>Closing Balance</c:v>
                </c:pt>
              </c:strCache>
            </c:strRef>
          </c:cat>
          <c:val>
            <c:numRef>
              <c:f>Waterfall!$I$2:$I$53</c:f>
              <c:numCache>
                <c:formatCode>_("$"* #,##0_);_("$"* \(#,##0\);_("$"* "-"??_);_(@_)</c:formatCode>
                <c:ptCount val="52"/>
                <c:pt idx="1">
                  <c:v>100</c:v>
                </c:pt>
                <c:pt idx="2">
                  <c:v>0</c:v>
                </c:pt>
                <c:pt idx="3">
                  <c:v>727.98</c:v>
                </c:pt>
                <c:pt idx="4">
                  <c:v>0</c:v>
                </c:pt>
                <c:pt idx="5">
                  <c:v>350.31000000000006</c:v>
                </c:pt>
                <c:pt idx="6">
                  <c:v>0</c:v>
                </c:pt>
                <c:pt idx="7">
                  <c:v>612.29</c:v>
                </c:pt>
                <c:pt idx="8">
                  <c:v>0</c:v>
                </c:pt>
                <c:pt idx="9">
                  <c:v>2261.5299999999997</c:v>
                </c:pt>
                <c:pt idx="10">
                  <c:v>0</c:v>
                </c:pt>
                <c:pt idx="11">
                  <c:v>0</c:v>
                </c:pt>
                <c:pt idx="12">
                  <c:v>0</c:v>
                </c:pt>
                <c:pt idx="13">
                  <c:v>485.0300000000002</c:v>
                </c:pt>
                <c:pt idx="14">
                  <c:v>400</c:v>
                </c:pt>
                <c:pt idx="15">
                  <c:v>0</c:v>
                </c:pt>
                <c:pt idx="16">
                  <c:v>488.52</c:v>
                </c:pt>
                <c:pt idx="17">
                  <c:v>0</c:v>
                </c:pt>
                <c:pt idx="18">
                  <c:v>50</c:v>
                </c:pt>
                <c:pt idx="19">
                  <c:v>0</c:v>
                </c:pt>
                <c:pt idx="20">
                  <c:v>50.320000000000164</c:v>
                </c:pt>
                <c:pt idx="21">
                  <c:v>0</c:v>
                </c:pt>
                <c:pt idx="22">
                  <c:v>1171.96</c:v>
                </c:pt>
                <c:pt idx="23">
                  <c:v>0</c:v>
                </c:pt>
                <c:pt idx="24">
                  <c:v>0</c:v>
                </c:pt>
                <c:pt idx="25">
                  <c:v>592.84000000000015</c:v>
                </c:pt>
                <c:pt idx="26">
                  <c:v>0</c:v>
                </c:pt>
                <c:pt idx="27">
                  <c:v>5102.6099999999997</c:v>
                </c:pt>
                <c:pt idx="28">
                  <c:v>1804.3400000000001</c:v>
                </c:pt>
                <c:pt idx="29">
                  <c:v>0</c:v>
                </c:pt>
                <c:pt idx="30">
                  <c:v>1587.35</c:v>
                </c:pt>
                <c:pt idx="31">
                  <c:v>14.849999999999909</c:v>
                </c:pt>
                <c:pt idx="32">
                  <c:v>2356.8200000000002</c:v>
                </c:pt>
                <c:pt idx="33">
                  <c:v>0</c:v>
                </c:pt>
                <c:pt idx="34">
                  <c:v>1403.17</c:v>
                </c:pt>
                <c:pt idx="35">
                  <c:v>0</c:v>
                </c:pt>
                <c:pt idx="36">
                  <c:v>356.17000000000007</c:v>
                </c:pt>
                <c:pt idx="37">
                  <c:v>576.4699999999998</c:v>
                </c:pt>
                <c:pt idx="38">
                  <c:v>0</c:v>
                </c:pt>
                <c:pt idx="39">
                  <c:v>200</c:v>
                </c:pt>
                <c:pt idx="40">
                  <c:v>0</c:v>
                </c:pt>
                <c:pt idx="41">
                  <c:v>336.23</c:v>
                </c:pt>
                <c:pt idx="42">
                  <c:v>0</c:v>
                </c:pt>
                <c:pt idx="43">
                  <c:v>662.20999999999958</c:v>
                </c:pt>
                <c:pt idx="44">
                  <c:v>1866.67</c:v>
                </c:pt>
                <c:pt idx="45">
                  <c:v>234.18000000000006</c:v>
                </c:pt>
                <c:pt idx="46">
                  <c:v>0</c:v>
                </c:pt>
                <c:pt idx="47">
                  <c:v>0</c:v>
                </c:pt>
                <c:pt idx="48">
                  <c:v>53.380000000000109</c:v>
                </c:pt>
                <c:pt idx="49">
                  <c:v>950.7</c:v>
                </c:pt>
                <c:pt idx="50">
                  <c:v>1073.9000000000001</c:v>
                </c:pt>
                <c:pt idx="51">
                  <c:v>815.79</c:v>
                </c:pt>
              </c:numCache>
            </c:numRef>
          </c:val>
          <c:extLst>
            <c:ext xmlns:c16="http://schemas.microsoft.com/office/drawing/2014/chart" uri="{C3380CC4-5D6E-409C-BE32-E72D297353CC}">
              <c16:uniqueId val="{00000001-618D-4E30-A022-B3EF54AF20B3}"/>
            </c:ext>
          </c:extLst>
        </c:ser>
        <c:ser>
          <c:idx val="2"/>
          <c:order val="2"/>
          <c:tx>
            <c:strRef>
              <c:f>Waterfall!$J$1</c:f>
              <c:strCache>
                <c:ptCount val="1"/>
                <c:pt idx="0">
                  <c:v>Increase</c:v>
                </c:pt>
              </c:strCache>
            </c:strRef>
          </c:tx>
          <c:spPr>
            <a:solidFill>
              <a:schemeClr val="accent4"/>
            </a:solidFill>
            <a:ln>
              <a:noFill/>
            </a:ln>
            <a:effectLst/>
          </c:spPr>
          <c:invertIfNegative val="0"/>
          <c:cat>
            <c:strRef>
              <c:f>Waterfall!$G$2:$G$53</c:f>
              <c:strCache>
                <c:ptCount val="52"/>
                <c:pt idx="0">
                  <c:v>Opening Balance</c:v>
                </c:pt>
                <c:pt idx="1">
                  <c:v>1/8/2021</c:v>
                </c:pt>
                <c:pt idx="2">
                  <c:v>1/15/2021</c:v>
                </c:pt>
                <c:pt idx="3">
                  <c:v>1/22/2021</c:v>
                </c:pt>
                <c:pt idx="4">
                  <c:v>1/31/2021</c:v>
                </c:pt>
                <c:pt idx="5">
                  <c:v>2/5/2021</c:v>
                </c:pt>
                <c:pt idx="6">
                  <c:v>2/12/2021</c:v>
                </c:pt>
                <c:pt idx="7">
                  <c:v>2/19/2021</c:v>
                </c:pt>
                <c:pt idx="8">
                  <c:v>2/28/2021</c:v>
                </c:pt>
                <c:pt idx="9">
                  <c:v>3/5/2021</c:v>
                </c:pt>
                <c:pt idx="10">
                  <c:v>3/12/2021</c:v>
                </c:pt>
                <c:pt idx="11">
                  <c:v>3/19/2021</c:v>
                </c:pt>
                <c:pt idx="12">
                  <c:v>3/26/2021</c:v>
                </c:pt>
                <c:pt idx="13">
                  <c:v>3/31/2021</c:v>
                </c:pt>
                <c:pt idx="14">
                  <c:v>4/2/2021</c:v>
                </c:pt>
                <c:pt idx="15">
                  <c:v>4/9/2021</c:v>
                </c:pt>
                <c:pt idx="16">
                  <c:v>4/16/2021</c:v>
                </c:pt>
                <c:pt idx="17">
                  <c:v>4/23/2021</c:v>
                </c:pt>
                <c:pt idx="18">
                  <c:v>4/30/2021</c:v>
                </c:pt>
                <c:pt idx="19">
                  <c:v>5/7/2021</c:v>
                </c:pt>
                <c:pt idx="20">
                  <c:v>5/14/2021</c:v>
                </c:pt>
                <c:pt idx="21">
                  <c:v>5/21/2021</c:v>
                </c:pt>
                <c:pt idx="22">
                  <c:v>5/28/2021</c:v>
                </c:pt>
                <c:pt idx="23">
                  <c:v>5/31/2021</c:v>
                </c:pt>
                <c:pt idx="24">
                  <c:v>6/4/2021</c:v>
                </c:pt>
                <c:pt idx="25">
                  <c:v>6/11/2021</c:v>
                </c:pt>
                <c:pt idx="26">
                  <c:v>6/18/2021</c:v>
                </c:pt>
                <c:pt idx="27">
                  <c:v>6/25/2021</c:v>
                </c:pt>
                <c:pt idx="28">
                  <c:v>6/30/2021</c:v>
                </c:pt>
                <c:pt idx="29">
                  <c:v>7/2/2021</c:v>
                </c:pt>
                <c:pt idx="30">
                  <c:v>7/9/2021</c:v>
                </c:pt>
                <c:pt idx="31">
                  <c:v>7/16/2021</c:v>
                </c:pt>
                <c:pt idx="32">
                  <c:v>7/23/2021</c:v>
                </c:pt>
                <c:pt idx="33">
                  <c:v>7/30/2021</c:v>
                </c:pt>
                <c:pt idx="34">
                  <c:v>8/6/2021</c:v>
                </c:pt>
                <c:pt idx="35">
                  <c:v>8/13/2021</c:v>
                </c:pt>
                <c:pt idx="36">
                  <c:v>8/20/2021</c:v>
                </c:pt>
                <c:pt idx="37">
                  <c:v>8/27/2021</c:v>
                </c:pt>
                <c:pt idx="38">
                  <c:v>8/31/2021</c:v>
                </c:pt>
                <c:pt idx="39">
                  <c:v>9/3/2021</c:v>
                </c:pt>
                <c:pt idx="40">
                  <c:v>9/10/2021</c:v>
                </c:pt>
                <c:pt idx="41">
                  <c:v>9/17/2021</c:v>
                </c:pt>
                <c:pt idx="42">
                  <c:v>9/24/2021</c:v>
                </c:pt>
                <c:pt idx="43">
                  <c:v>9/30/2021</c:v>
                </c:pt>
                <c:pt idx="44">
                  <c:v>10/1/2021</c:v>
                </c:pt>
                <c:pt idx="45">
                  <c:v>10/8/2021</c:v>
                </c:pt>
                <c:pt idx="46">
                  <c:v>10/15/2021</c:v>
                </c:pt>
                <c:pt idx="47">
                  <c:v>10/22/2021</c:v>
                </c:pt>
                <c:pt idx="48">
                  <c:v>10/29/2021</c:v>
                </c:pt>
                <c:pt idx="49">
                  <c:v>11/5/2021</c:v>
                </c:pt>
                <c:pt idx="50">
                  <c:v>11/12/2021</c:v>
                </c:pt>
                <c:pt idx="51">
                  <c:v>Closing Balance</c:v>
                </c:pt>
              </c:strCache>
            </c:strRef>
          </c:cat>
          <c:val>
            <c:numRef>
              <c:f>Waterfall!$J$2:$J$53</c:f>
              <c:numCache>
                <c:formatCode>_("$"* #,##0_);_("$"* \(#,##0\);_("$"* "-"??_);_(@_)</c:formatCode>
                <c:ptCount val="52"/>
                <c:pt idx="1">
                  <c:v>0</c:v>
                </c:pt>
                <c:pt idx="2">
                  <c:v>730.42000000000007</c:v>
                </c:pt>
                <c:pt idx="3">
                  <c:v>0</c:v>
                </c:pt>
                <c:pt idx="4">
                  <c:v>424.96000000000015</c:v>
                </c:pt>
                <c:pt idx="5">
                  <c:v>0</c:v>
                </c:pt>
                <c:pt idx="6">
                  <c:v>732.76000000000022</c:v>
                </c:pt>
                <c:pt idx="7">
                  <c:v>0</c:v>
                </c:pt>
                <c:pt idx="8">
                  <c:v>2327.7800000000002</c:v>
                </c:pt>
                <c:pt idx="9">
                  <c:v>0</c:v>
                </c:pt>
                <c:pt idx="10">
                  <c:v>231.61</c:v>
                </c:pt>
                <c:pt idx="11">
                  <c:v>1513.12</c:v>
                </c:pt>
                <c:pt idx="12">
                  <c:v>1085.8899999999999</c:v>
                </c:pt>
                <c:pt idx="13">
                  <c:v>0</c:v>
                </c:pt>
                <c:pt idx="14">
                  <c:v>0</c:v>
                </c:pt>
                <c:pt idx="15">
                  <c:v>792.80000000000018</c:v>
                </c:pt>
                <c:pt idx="16">
                  <c:v>0</c:v>
                </c:pt>
                <c:pt idx="17">
                  <c:v>732.90999999999985</c:v>
                </c:pt>
                <c:pt idx="18">
                  <c:v>0</c:v>
                </c:pt>
                <c:pt idx="19">
                  <c:v>124.32999999999993</c:v>
                </c:pt>
                <c:pt idx="20">
                  <c:v>0</c:v>
                </c:pt>
                <c:pt idx="21">
                  <c:v>697.98</c:v>
                </c:pt>
                <c:pt idx="22">
                  <c:v>0</c:v>
                </c:pt>
                <c:pt idx="23">
                  <c:v>0</c:v>
                </c:pt>
                <c:pt idx="24">
                  <c:v>514.84999999999991</c:v>
                </c:pt>
                <c:pt idx="25">
                  <c:v>0</c:v>
                </c:pt>
                <c:pt idx="26">
                  <c:v>8850.0800000000017</c:v>
                </c:pt>
                <c:pt idx="27">
                  <c:v>0</c:v>
                </c:pt>
                <c:pt idx="28">
                  <c:v>0</c:v>
                </c:pt>
                <c:pt idx="29">
                  <c:v>711.65999999999985</c:v>
                </c:pt>
                <c:pt idx="30">
                  <c:v>0</c:v>
                </c:pt>
                <c:pt idx="31">
                  <c:v>0</c:v>
                </c:pt>
                <c:pt idx="32">
                  <c:v>0</c:v>
                </c:pt>
                <c:pt idx="33">
                  <c:v>1925.6799999999998</c:v>
                </c:pt>
                <c:pt idx="34">
                  <c:v>0</c:v>
                </c:pt>
                <c:pt idx="35">
                  <c:v>1958.65</c:v>
                </c:pt>
                <c:pt idx="36">
                  <c:v>0</c:v>
                </c:pt>
                <c:pt idx="37">
                  <c:v>0</c:v>
                </c:pt>
                <c:pt idx="38">
                  <c:v>0</c:v>
                </c:pt>
                <c:pt idx="39">
                  <c:v>0</c:v>
                </c:pt>
                <c:pt idx="40">
                  <c:v>311.30000000000018</c:v>
                </c:pt>
                <c:pt idx="41">
                  <c:v>0</c:v>
                </c:pt>
                <c:pt idx="42">
                  <c:v>748.86000000000013</c:v>
                </c:pt>
                <c:pt idx="43">
                  <c:v>0</c:v>
                </c:pt>
                <c:pt idx="44">
                  <c:v>0</c:v>
                </c:pt>
                <c:pt idx="45">
                  <c:v>0</c:v>
                </c:pt>
                <c:pt idx="46">
                  <c:v>802.45999999999981</c:v>
                </c:pt>
                <c:pt idx="47">
                  <c:v>1358.67</c:v>
                </c:pt>
                <c:pt idx="48">
                  <c:v>0</c:v>
                </c:pt>
                <c:pt idx="49">
                  <c:v>0</c:v>
                </c:pt>
                <c:pt idx="50">
                  <c:v>0</c:v>
                </c:pt>
                <c:pt idx="51">
                  <c:v>0</c:v>
                </c:pt>
              </c:numCache>
            </c:numRef>
          </c:val>
          <c:extLst>
            <c:ext xmlns:c16="http://schemas.microsoft.com/office/drawing/2014/chart" uri="{C3380CC4-5D6E-409C-BE32-E72D297353CC}">
              <c16:uniqueId val="{00000002-618D-4E30-A022-B3EF54AF20B3}"/>
            </c:ext>
          </c:extLst>
        </c:ser>
        <c:dLbls>
          <c:showLegendKey val="0"/>
          <c:showVal val="0"/>
          <c:showCatName val="0"/>
          <c:showSerName val="0"/>
          <c:showPercent val="0"/>
          <c:showBubbleSize val="0"/>
        </c:dLbls>
        <c:gapWidth val="55"/>
        <c:overlap val="100"/>
        <c:axId val="1621799759"/>
        <c:axId val="1621800175"/>
      </c:barChart>
      <c:catAx>
        <c:axId val="16217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800175"/>
        <c:crosses val="autoZero"/>
        <c:auto val="1"/>
        <c:lblAlgn val="ctr"/>
        <c:lblOffset val="100"/>
        <c:noMultiLvlLbl val="0"/>
      </c:catAx>
      <c:valAx>
        <c:axId val="162180017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799759"/>
        <c:crosses val="autoZero"/>
        <c:crossBetween val="between"/>
      </c:valAx>
      <c:spPr>
        <a:solidFill>
          <a:schemeClr val="accent3">
            <a:lumMod val="20000"/>
            <a:lumOff val="8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12</xdr:col>
      <xdr:colOff>13162</xdr:colOff>
      <xdr:row>0</xdr:row>
      <xdr:rowOff>0</xdr:rowOff>
    </xdr:from>
    <xdr:to>
      <xdr:col>37</xdr:col>
      <xdr:colOff>41564</xdr:colOff>
      <xdr:row>60</xdr:row>
      <xdr:rowOff>120016</xdr:rowOff>
    </xdr:to>
    <xdr:graphicFrame macro="">
      <xdr:nvGraphicFramePr>
        <xdr:cNvPr id="5" name="Chart 4">
          <a:extLst>
            <a:ext uri="{FF2B5EF4-FFF2-40B4-BE49-F238E27FC236}">
              <a16:creationId xmlns:a16="http://schemas.microsoft.com/office/drawing/2014/main" id="{B37F81AA-2EA9-4489-B10D-7B43696C1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7620</xdr:colOff>
      <xdr:row>1</xdr:row>
      <xdr:rowOff>31549</xdr:rowOff>
    </xdr:from>
    <xdr:to>
      <xdr:col>21</xdr:col>
      <xdr:colOff>106707</xdr:colOff>
      <xdr:row>24</xdr:row>
      <xdr:rowOff>90241</xdr:rowOff>
    </xdr:to>
    <xdr:pic>
      <xdr:nvPicPr>
        <xdr:cNvPr id="2" name="Picture 1">
          <a:extLst>
            <a:ext uri="{FF2B5EF4-FFF2-40B4-BE49-F238E27FC236}">
              <a16:creationId xmlns:a16="http://schemas.microsoft.com/office/drawing/2014/main" id="{4914C468-1FD3-4291-829C-BBF25A33FCB4}"/>
            </a:ext>
          </a:extLst>
        </xdr:cNvPr>
        <xdr:cNvPicPr>
          <a:picLocks noChangeAspect="1"/>
        </xdr:cNvPicPr>
      </xdr:nvPicPr>
      <xdr:blipFill>
        <a:blip xmlns:r="http://schemas.openxmlformats.org/officeDocument/2006/relationships" r:embed="rId1"/>
        <a:stretch>
          <a:fillRect/>
        </a:stretch>
      </xdr:blipFill>
      <xdr:spPr>
        <a:xfrm>
          <a:off x="6225540" y="161089"/>
          <a:ext cx="4762527" cy="3038112"/>
        </a:xfrm>
        <a:prstGeom prst="rect">
          <a:avLst/>
        </a:prstGeom>
      </xdr:spPr>
    </xdr:pic>
    <xdr:clientData/>
  </xdr:twoCellAnchor>
  <xdr:twoCellAnchor editAs="oneCell">
    <xdr:from>
      <xdr:col>2</xdr:col>
      <xdr:colOff>160612</xdr:colOff>
      <xdr:row>0</xdr:row>
      <xdr:rowOff>125729</xdr:rowOff>
    </xdr:from>
    <xdr:to>
      <xdr:col>11</xdr:col>
      <xdr:colOff>3840</xdr:colOff>
      <xdr:row>17</xdr:row>
      <xdr:rowOff>75304</xdr:rowOff>
    </xdr:to>
    <xdr:pic>
      <xdr:nvPicPr>
        <xdr:cNvPr id="3" name="Picture 2">
          <a:extLst>
            <a:ext uri="{FF2B5EF4-FFF2-40B4-BE49-F238E27FC236}">
              <a16:creationId xmlns:a16="http://schemas.microsoft.com/office/drawing/2014/main" id="{6FA6AE68-EB33-46E3-A8CA-3EE3D88E8BB8}"/>
            </a:ext>
          </a:extLst>
        </xdr:cNvPr>
        <xdr:cNvPicPr>
          <a:picLocks noChangeAspect="1"/>
        </xdr:cNvPicPr>
      </xdr:nvPicPr>
      <xdr:blipFill>
        <a:blip xmlns:r="http://schemas.openxmlformats.org/officeDocument/2006/relationships" r:embed="rId2"/>
        <a:stretch>
          <a:fillRect/>
        </a:stretch>
      </xdr:blipFill>
      <xdr:spPr>
        <a:xfrm>
          <a:off x="1196932" y="125729"/>
          <a:ext cx="4506668" cy="21517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71614</xdr:colOff>
      <xdr:row>21</xdr:row>
      <xdr:rowOff>53340</xdr:rowOff>
    </xdr:to>
    <xdr:pic>
      <xdr:nvPicPr>
        <xdr:cNvPr id="2" name="Picture 1">
          <a:extLst>
            <a:ext uri="{FF2B5EF4-FFF2-40B4-BE49-F238E27FC236}">
              <a16:creationId xmlns:a16="http://schemas.microsoft.com/office/drawing/2014/main" id="{21AAD461-1862-4192-A3B7-9423CFA6ECD0}"/>
            </a:ext>
          </a:extLst>
        </xdr:cNvPr>
        <xdr:cNvPicPr>
          <a:picLocks noChangeAspect="1"/>
        </xdr:cNvPicPr>
      </xdr:nvPicPr>
      <xdr:blipFill>
        <a:blip xmlns:r="http://schemas.openxmlformats.org/officeDocument/2006/relationships" r:embed="rId1"/>
        <a:stretch>
          <a:fillRect/>
        </a:stretch>
      </xdr:blipFill>
      <xdr:spPr>
        <a:xfrm>
          <a:off x="0" y="0"/>
          <a:ext cx="4735054" cy="27736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29765</xdr:colOff>
      <xdr:row>1</xdr:row>
      <xdr:rowOff>188141</xdr:rowOff>
    </xdr:from>
    <xdr:to>
      <xdr:col>17</xdr:col>
      <xdr:colOff>19843</xdr:colOff>
      <xdr:row>2</xdr:row>
      <xdr:rowOff>9526</xdr:rowOff>
    </xdr:to>
    <xdr:sp macro="" textlink="$Q$2">
      <xdr:nvSpPr>
        <xdr:cNvPr id="2" name="Rectangle 1" descr="Year">
          <a:extLst>
            <a:ext uri="{FF2B5EF4-FFF2-40B4-BE49-F238E27FC236}">
              <a16:creationId xmlns:a16="http://schemas.microsoft.com/office/drawing/2014/main" id="{8E7D0842-B8E7-420A-935C-E0AEBD03BFA5}"/>
            </a:ext>
          </a:extLst>
        </xdr:cNvPr>
        <xdr:cNvSpPr/>
      </xdr:nvSpPr>
      <xdr:spPr>
        <a:xfrm flipH="1">
          <a:off x="15742840" y="350066"/>
          <a:ext cx="971153" cy="26906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5844B8A-4141-4FF4-9316-6625FB86BF57}" type="TxLink">
            <a:rPr lang="en-US" sz="1000" b="1" i="0" u="none" strike="noStrike">
              <a:solidFill>
                <a:schemeClr val="bg1"/>
              </a:solidFill>
              <a:latin typeface="verdana"/>
              <a:ea typeface="verdana"/>
              <a:cs typeface="Arial"/>
            </a:rPr>
            <a:pPr algn="ctr"/>
            <a:t>2022</a:t>
          </a:fld>
          <a:endParaRPr lang="en-US" sz="1200" b="1">
            <a:solidFill>
              <a:schemeClr val="bg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Sean/Documents/Yearly_Breakdow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0"/>
      <sheetName val="2021 Income"/>
      <sheetName val="Pivot (2021)"/>
      <sheetName val="At-A-Glance"/>
      <sheetName val="Monthly_View"/>
      <sheetName val="Monthly_View b"/>
      <sheetName val="Statement"/>
    </sheetNames>
    <sheetDataSet>
      <sheetData sheetId="0"/>
      <sheetData sheetId="1"/>
      <sheetData sheetId="2">
        <row r="2">
          <cell r="A2">
            <v>800</v>
          </cell>
        </row>
      </sheetData>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Lewis" refreshedDate="44887.300912962965" createdVersion="8" refreshedVersion="8" minRefreshableVersion="3" recordCount="1033" xr:uid="{162BCEDE-C020-4EFD-B3F0-FE7EA2EFF10A}">
  <cacheSource type="worksheet">
    <worksheetSource name="Table1"/>
  </cacheSource>
  <cacheFields count="14">
    <cacheField name="Year" numFmtId="1">
      <sharedItems containsSemiMixedTypes="0" containsString="0" containsNumber="1" containsInteger="1" minValue="2021" maxValue="2021"/>
    </cacheField>
    <cacheField name="Month" numFmtId="1">
      <sharedItems containsSemiMixedTypes="0" containsString="0" containsNumber="1" containsInteger="1" minValue="1" maxValue="12" count="12">
        <n v="1"/>
        <n v="2"/>
        <n v="3"/>
        <n v="4"/>
        <n v="5"/>
        <n v="6"/>
        <n v="7"/>
        <n v="8"/>
        <n v="9"/>
        <n v="10"/>
        <n v="11"/>
        <n v="12"/>
      </sharedItems>
    </cacheField>
    <cacheField name="Trans. date" numFmtId="14">
      <sharedItems containsSemiMixedTypes="0" containsNonDate="0" containsDate="1" containsString="0" minDate="2021-01-01T00:00:00" maxDate="2022-01-01T00:00:00"/>
    </cacheField>
    <cacheField name="Post date" numFmtId="14">
      <sharedItems containsSemiMixedTypes="0" containsNonDate="0" containsDate="1" containsString="0" minDate="2021-01-01T00:00:00" maxDate="2022-01-01T00:00:00"/>
    </cacheField>
    <cacheField name="Description" numFmtId="0">
      <sharedItems/>
    </cacheField>
    <cacheField name="Amount" numFmtId="164">
      <sharedItems containsSemiMixedTypes="0" containsString="0" containsNumber="1" minValue="-1869" maxValue="1455.66"/>
    </cacheField>
    <cacheField name="Category" numFmtId="0">
      <sharedItems count="18">
        <s v="Payments and Credits"/>
        <s v="APP"/>
        <s v="Gasoline"/>
        <s v="Merchandise"/>
        <s v="Family"/>
        <s v="Medical Services"/>
        <s v="Supermarkets"/>
        <s v="Restaurants"/>
        <s v="Services"/>
        <s v="Education"/>
        <s v="Awards and Rebate Credits"/>
        <s v="Government Services"/>
        <s v="Automotive"/>
        <s v="Travel/ Entertainment"/>
        <s v="Home Improvement"/>
        <s v="Car Wash"/>
        <s v="Department Stores"/>
        <s v="Resteraunts" u="1"/>
      </sharedItems>
    </cacheField>
    <cacheField name="Category_2" numFmtId="0">
      <sharedItems containsBlank="1"/>
    </cacheField>
    <cacheField name="Expense Type" numFmtId="0">
      <sharedItems/>
    </cacheField>
    <cacheField name="Cumulative" numFmtId="164">
      <sharedItems containsSemiMixedTypes="0" containsString="0" containsNumber="1" minValue="-770.55000000000007" maxValue="2884.4900000000002"/>
    </cacheField>
    <cacheField name="Association" numFmtId="0">
      <sharedItems containsBlank="1"/>
    </cacheField>
    <cacheField name="Main Category" numFmtId="0">
      <sharedItems containsBlank="1"/>
    </cacheField>
    <cacheField name="Secondary Category" numFmtId="0">
      <sharedItems containsBlank="1"/>
    </cacheField>
    <cacheField name="Specific Categ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3">
  <r>
    <n v="2021"/>
    <x v="0"/>
    <d v="2021-01-01T00:00:00"/>
    <d v="2021-01-01T00:00:00"/>
    <s v="INTERNET PAYMENT - THANK YOU"/>
    <n v="-700"/>
    <x v="0"/>
    <m/>
    <s v="Payment"/>
    <n v="728.15"/>
    <m/>
    <m/>
    <m/>
    <m/>
  </r>
  <r>
    <n v="2021"/>
    <x v="0"/>
    <d v="2021-01-01T00:00:00"/>
    <d v="2021-01-03T00:00:00"/>
    <s v="NETFLIX.COM NETFLIX.COM CA44115296471"/>
    <n v="13.99"/>
    <x v="1"/>
    <m/>
    <s v="Fixed"/>
    <n v="742.14"/>
    <s v="Netflix"/>
    <s v="Non-Essential"/>
    <s v="RECREATION &amp; ENTERTAINMENT"/>
    <s v="Streaming Services"/>
  </r>
  <r>
    <n v="2021"/>
    <x v="0"/>
    <d v="2021-01-01T00:00:00"/>
    <d v="2021-01-03T00:00:00"/>
    <s v="SPOTIFY P12D96D434 8777781161 NY"/>
    <n v="9.99"/>
    <x v="1"/>
    <m/>
    <s v="Fixed"/>
    <n v="752.13"/>
    <s v="Spotify"/>
    <s v="Non-Essential"/>
    <s v="RECREATION &amp; ENTERTAINMENT"/>
    <s v="Streaming Services"/>
  </r>
  <r>
    <n v="2021"/>
    <x v="0"/>
    <d v="2021-01-01T00:00:00"/>
    <d v="2021-01-03T00:00:00"/>
    <s v="WAWA 697 STAFFORD VA"/>
    <n v="18.87"/>
    <x v="2"/>
    <m/>
    <s v="Variable"/>
    <n v="771"/>
    <m/>
    <s v="Essential"/>
    <s v="TRANSPORTATION"/>
    <s v="Gas"/>
  </r>
  <r>
    <n v="2021"/>
    <x v="0"/>
    <d v="2021-01-05T00:00:00"/>
    <d v="2021-01-05T00:00:00"/>
    <s v="MYFICO COM 8003194433 GA"/>
    <n v="39.950000000000003"/>
    <x v="1"/>
    <m/>
    <s v="Fixed"/>
    <n v="810.95"/>
    <s v="Credit Score"/>
    <s v="Non-Essential"/>
    <s v="PERSONAL SPENDING"/>
    <s v="Subscription"/>
  </r>
  <r>
    <n v="2021"/>
    <x v="0"/>
    <d v="2021-01-05T00:00:00"/>
    <d v="2021-01-05T00:00:00"/>
    <s v="STATE FARM INSURANCE 800-956-6310 IL"/>
    <n v="91.78"/>
    <x v="1"/>
    <m/>
    <s v="Fixed"/>
    <n v="902.73"/>
    <s v="State Farm"/>
    <s v="Essential"/>
    <s v="INSURANCE"/>
    <s v="Auto Insurance"/>
  </r>
  <r>
    <n v="2021"/>
    <x v="0"/>
    <d v="2021-01-05T00:00:00"/>
    <d v="2021-01-05T00:00:00"/>
    <s v="STEAMPOWERED.COM 425-952-2985 WA"/>
    <n v="19.989999999999998"/>
    <x v="3"/>
    <m/>
    <s v="Variable"/>
    <n v="922.72"/>
    <s v="Neir Automata"/>
    <s v="Non-Essential"/>
    <s v="RECREATION &amp; ENTERTAINMENT"/>
    <s v="Video Games"/>
  </r>
  <r>
    <n v="2021"/>
    <x v="0"/>
    <d v="2021-01-06T00:00:00"/>
    <d v="2021-01-06T00:00:00"/>
    <s v="LIVECAREER.COM 800652843 866-933-7587 PR"/>
    <n v="24.95"/>
    <x v="4"/>
    <m/>
    <s v="Variable"/>
    <n v="947.67000000000007"/>
    <s v="Jayelin"/>
    <s v="Non-Essential"/>
    <s v="MISCELLANEUS"/>
    <s v="Family"/>
  </r>
  <r>
    <n v="2021"/>
    <x v="0"/>
    <d v="2021-01-06T00:00:00"/>
    <d v="2021-01-06T00:00:00"/>
    <s v="RIVER RUN SHORT PUMP HENRICO VA"/>
    <n v="30"/>
    <x v="5"/>
    <m/>
    <s v="Variable"/>
    <n v="977.67000000000007"/>
    <s v="Dentist"/>
    <s v="Essential"/>
    <s v="MEDICAL &amp; HEALTHCARE"/>
    <s v="Dental Care"/>
  </r>
  <r>
    <n v="2021"/>
    <x v="0"/>
    <d v="2021-01-06T00:00:00"/>
    <d v="2021-01-06T00:00:00"/>
    <s v="THE MARKET @ 25TH RICHMOND VA"/>
    <n v="24.24"/>
    <x v="6"/>
    <m/>
    <s v="Variable"/>
    <n v="1001.9100000000001"/>
    <m/>
    <s v="Essential"/>
    <s v="FOOD"/>
    <s v="Groceries"/>
  </r>
  <r>
    <n v="2021"/>
    <x v="0"/>
    <d v="2021-01-07T00:00:00"/>
    <d v="2021-01-07T00:00:00"/>
    <s v="AMERICA'S BEST WINGS HENRICO VA"/>
    <n v="12.09"/>
    <x v="7"/>
    <s v="fast_food"/>
    <s v="Variable"/>
    <n v="1014.0000000000001"/>
    <m/>
    <s v="Non-Essential"/>
    <s v="RECREATION &amp; ENTERTAINMENT"/>
    <s v="Resteraunts"/>
  </r>
  <r>
    <n v="2021"/>
    <x v="0"/>
    <d v="2021-01-07T00:00:00"/>
    <d v="2021-01-07T00:00:00"/>
    <s v="GO DRAGON ASIAN GRILL RICHMOND VA"/>
    <n v="44"/>
    <x v="7"/>
    <m/>
    <s v="Variable"/>
    <n v="1058"/>
    <m/>
    <s v="Non-Essential"/>
    <s v="RECREATION &amp; ENTERTAINMENT"/>
    <s v="Resteraunts"/>
  </r>
  <r>
    <n v="2021"/>
    <x v="0"/>
    <d v="2021-01-07T00:00:00"/>
    <d v="2021-01-07T00:00:00"/>
    <s v="THE MARKET @ 25TH RICHMOND VA"/>
    <n v="14.52"/>
    <x v="6"/>
    <m/>
    <s v="Variable"/>
    <n v="1072.52"/>
    <m/>
    <s v="Essential"/>
    <s v="FOOD"/>
    <s v="Groceries"/>
  </r>
  <r>
    <n v="2021"/>
    <x v="0"/>
    <d v="2021-01-08T00:00:00"/>
    <d v="2021-01-08T00:00:00"/>
    <s v="CVS/PHARMACY #01988 RICHMOND VA"/>
    <n v="3.37"/>
    <x v="4"/>
    <m/>
    <s v="Variable"/>
    <n v="1075.8899999999999"/>
    <s v="Jayelin"/>
    <s v="Non-Essential"/>
    <s v="MISCELLANEUS"/>
    <s v="Family"/>
  </r>
  <r>
    <n v="2021"/>
    <x v="0"/>
    <d v="2021-01-08T00:00:00"/>
    <d v="2021-01-08T00:00:00"/>
    <s v="LABCORP PSCC 2 800-845-6167 NC202101072171244"/>
    <n v="40.51"/>
    <x v="5"/>
    <m/>
    <s v="Variable"/>
    <n v="1116.3999999999999"/>
    <s v="Doctor"/>
    <s v="Essential"/>
    <s v="MEDICAL &amp; HEALTHCARE"/>
    <s v="Out-of-Pocket Costs"/>
  </r>
  <r>
    <n v="2021"/>
    <x v="0"/>
    <d v="2021-01-09T00:00:00"/>
    <d v="2021-01-09T00:00:00"/>
    <s v="BINGO BEER CO - GAMES PE RICHMOND VA"/>
    <n v="30"/>
    <x v="7"/>
    <m/>
    <s v="Variable"/>
    <n v="1146.3999999999999"/>
    <s v="Akhil"/>
    <s v="Non-Essential"/>
    <s v="RECREATION &amp; ENTERTAINMENT"/>
    <s v="Resteraunts"/>
  </r>
  <r>
    <n v="2021"/>
    <x v="0"/>
    <d v="2021-01-09T00:00:00"/>
    <d v="2021-01-09T00:00:00"/>
    <s v="WALMART SC 07032 HENRICO VA"/>
    <n v="37.5"/>
    <x v="3"/>
    <m/>
    <s v="Variable"/>
    <n v="1183.8999999999999"/>
    <m/>
    <s v="Non-Essential"/>
    <s v="PERSONAL SPENDING"/>
    <s v="Walmart/Target Run"/>
  </r>
  <r>
    <n v="2021"/>
    <x v="0"/>
    <d v="2021-01-10T00:00:00"/>
    <d v="2021-01-10T00:00:00"/>
    <s v="APPLE.COM/BILL 866-712-7753 CAAPPLE PAY ENDING IN 4775MMW3T9K9KMA0"/>
    <n v="14.99"/>
    <x v="1"/>
    <m/>
    <s v="Fixed"/>
    <n v="1198.8899999999999"/>
    <s v="HBO"/>
    <s v="Non-Essential"/>
    <s v="RECREATION &amp; ENTERTAINMENT"/>
    <s v="Streaming Services"/>
  </r>
  <r>
    <n v="2021"/>
    <x v="0"/>
    <d v="2021-01-10T00:00:00"/>
    <d v="2021-01-10T00:00:00"/>
    <s v="FEDEX 782422707980 800-4633339 TN"/>
    <n v="14.47"/>
    <x v="8"/>
    <m/>
    <s v="Variable"/>
    <n v="1213.3599999999999"/>
    <s v="Darron"/>
    <s v="Non-Essential"/>
    <s v="MISCELLANEUS"/>
    <s v="Family"/>
  </r>
  <r>
    <n v="2021"/>
    <x v="0"/>
    <d v="2021-01-10T00:00:00"/>
    <d v="2021-01-10T00:00:00"/>
    <s v="FEDEX 782422725203 800-4633339 TN"/>
    <n v="11.45"/>
    <x v="8"/>
    <m/>
    <s v="Variable"/>
    <n v="1224.81"/>
    <s v="Darron"/>
    <s v="Non-Essential"/>
    <s v="MISCELLANEUS"/>
    <s v="Family"/>
  </r>
  <r>
    <n v="2021"/>
    <x v="0"/>
    <d v="2021-01-10T00:00:00"/>
    <d v="2021-01-10T00:00:00"/>
    <s v="WALMART SC 07032 HENRICO VA"/>
    <n v="74.16"/>
    <x v="3"/>
    <m/>
    <s v="Variable"/>
    <n v="1298.97"/>
    <m/>
    <s v="Non-Essential"/>
    <s v="PERSONAL SPENDING"/>
    <s v="Walmart/Target Run"/>
  </r>
  <r>
    <n v="2021"/>
    <x v="0"/>
    <d v="2021-01-11T00:00:00"/>
    <d v="2021-01-11T00:00:00"/>
    <s v="CASH APP*SHEVON LEW 415-375-3176 CA"/>
    <n v="103"/>
    <x v="4"/>
    <m/>
    <s v="Variable"/>
    <n v="1401.97"/>
    <s v="Shevon"/>
    <s v="Non-Essential"/>
    <s v="MISCELLANEUS"/>
    <s v="Family"/>
  </r>
  <r>
    <n v="2021"/>
    <x v="0"/>
    <d v="2021-01-11T00:00:00"/>
    <d v="2021-01-11T00:00:00"/>
    <s v="PAYPAL *ETCHEDACTUA 402-935-7733 CA"/>
    <n v="49"/>
    <x v="9"/>
    <m/>
    <s v="Variable"/>
    <n v="1450.97"/>
    <m/>
    <s v="Essential"/>
    <s v="HOME"/>
    <s v="Study Material (Pre Nationwide)"/>
  </r>
  <r>
    <n v="2021"/>
    <x v="0"/>
    <d v="2021-01-12T00:00:00"/>
    <d v="2021-01-12T00:00:00"/>
    <s v="EXXONMOBIL RICHMOND VA"/>
    <n v="23.27"/>
    <x v="2"/>
    <m/>
    <s v="Variable"/>
    <n v="1474.24"/>
    <m/>
    <s v="Essential"/>
    <s v="TRANSPORTATION"/>
    <s v="Gas"/>
  </r>
  <r>
    <n v="2021"/>
    <x v="0"/>
    <d v="2021-01-12T00:00:00"/>
    <d v="2021-01-12T00:00:00"/>
    <s v="FAMILY DOLLAR #5701 RICHMOND VA"/>
    <n v="3.33"/>
    <x v="4"/>
    <m/>
    <s v="Variable"/>
    <n v="1477.57"/>
    <s v="Jayelin"/>
    <s v="Non-Essential"/>
    <s v="MISCELLANEUS"/>
    <s v="Family"/>
  </r>
  <r>
    <n v="2021"/>
    <x v="0"/>
    <d v="2021-01-12T00:00:00"/>
    <d v="2021-01-12T00:00:00"/>
    <s v="PAYPAL *VIZMEDIALLC 888-221-1161 CA"/>
    <n v="1.99"/>
    <x v="1"/>
    <m/>
    <s v="Fixed"/>
    <n v="1479.56"/>
    <s v="Manga"/>
    <s v="Non-Essential"/>
    <s v="RECREATION &amp; ENTERTAINMENT"/>
    <s v="Streaming Services"/>
  </r>
  <r>
    <n v="2021"/>
    <x v="0"/>
    <d v="2021-01-15T00:00:00"/>
    <d v="2021-01-15T00:00:00"/>
    <s v="CASHBACK BONUS REDEMPTION PYMT/STMT CRDT"/>
    <n v="-22.18"/>
    <x v="10"/>
    <m/>
    <s v="Payment"/>
    <n v="1457.3799999999999"/>
    <m/>
    <m/>
    <m/>
    <m/>
  </r>
  <r>
    <n v="2021"/>
    <x v="0"/>
    <d v="2021-01-15T00:00:00"/>
    <d v="2021-01-15T00:00:00"/>
    <s v="DIRECTPAY FULL BALANCESEE DETAILS OF YOUR NEXT DIRECTPAY BELOW"/>
    <n v="-728.15"/>
    <x v="0"/>
    <m/>
    <s v="Payment"/>
    <n v="729.2299999999999"/>
    <m/>
    <m/>
    <m/>
    <m/>
  </r>
  <r>
    <n v="2021"/>
    <x v="0"/>
    <d v="2021-01-15T00:00:00"/>
    <d v="2021-01-15T00:00:00"/>
    <s v="INTERNET PAYMENT - THANK YOU"/>
    <n v="-729.23"/>
    <x v="0"/>
    <m/>
    <s v="Payment"/>
    <n v="0"/>
    <m/>
    <m/>
    <m/>
    <m/>
  </r>
  <r>
    <n v="2021"/>
    <x v="0"/>
    <d v="2021-01-15T00:00:00"/>
    <d v="2021-01-15T00:00:00"/>
    <s v="MCDONALD'S F17579 RICHMOND VA"/>
    <n v="4.32"/>
    <x v="4"/>
    <m/>
    <s v="Variable"/>
    <n v="4.32"/>
    <s v="Jayelin"/>
    <s v="Non-Essential"/>
    <s v="MISCELLANEUS"/>
    <s v="Family"/>
  </r>
  <r>
    <n v="2021"/>
    <x v="0"/>
    <d v="2021-01-15T00:00:00"/>
    <d v="2021-01-15T00:00:00"/>
    <s v="WALGREENS #3860 RICHMOND VA"/>
    <n v="21.19"/>
    <x v="3"/>
    <m/>
    <s v="Variable"/>
    <n v="25.51"/>
    <s v="Draino"/>
    <s v="Non-Essential"/>
    <s v="PERSONAL SPENDING"/>
    <s v="Conveinence Store"/>
  </r>
  <r>
    <n v="2021"/>
    <x v="0"/>
    <d v="2021-01-15T00:00:00"/>
    <d v="2021-01-15T00:00:00"/>
    <s v="WALMART SC 07032 HENRICO VA"/>
    <n v="19.399999999999999"/>
    <x v="3"/>
    <m/>
    <s v="Variable"/>
    <n v="44.91"/>
    <s v="Study"/>
    <s v="Essential"/>
    <s v="HOME"/>
    <s v="Office Supplies"/>
  </r>
  <r>
    <n v="2021"/>
    <x v="0"/>
    <d v="2021-01-16T00:00:00"/>
    <d v="2021-01-16T00:00:00"/>
    <s v="AMZN MKTP US*0H4DK7EL3 AMZN.COM/BILLWA72J9EGRQCDU"/>
    <n v="58.29"/>
    <x v="3"/>
    <m/>
    <s v="Variable"/>
    <n v="103.19999999999999"/>
    <s v="Webcam"/>
    <s v="Essential"/>
    <s v="HOME"/>
    <s v="Office Supplies"/>
  </r>
  <r>
    <n v="2021"/>
    <x v="0"/>
    <d v="2021-01-19T00:00:00"/>
    <d v="2021-01-19T00:00:00"/>
    <s v="CHIPOTLE 1975 RICHMOND VA"/>
    <n v="8.23"/>
    <x v="7"/>
    <s v="fast_food"/>
    <s v="Variable"/>
    <n v="111.42999999999999"/>
    <m/>
    <s v="Non-Essential"/>
    <s v="RECREATION &amp; ENTERTAINMENT"/>
    <s v="Resteraunts"/>
  </r>
  <r>
    <n v="2021"/>
    <x v="0"/>
    <d v="2021-01-19T00:00:00"/>
    <d v="2021-01-19T00:00:00"/>
    <s v="CVS/PHARMACY #01988 RICHMOND VA"/>
    <n v="2.86"/>
    <x v="4"/>
    <m/>
    <s v="Variable"/>
    <n v="114.28999999999999"/>
    <s v="Jayelin"/>
    <s v="Non-Essential"/>
    <s v="MISCELLANEUS"/>
    <s v="Family"/>
  </r>
  <r>
    <n v="2021"/>
    <x v="0"/>
    <d v="2021-01-19T00:00:00"/>
    <d v="2021-01-19T00:00:00"/>
    <s v="SP * ILF, LLC 8888044453 TX"/>
    <n v="99.9"/>
    <x v="3"/>
    <m/>
    <s v="Variable"/>
    <n v="214.19"/>
    <m/>
    <s v="Non-Essential"/>
    <s v="PERSONAL SPENDING"/>
    <s v="--"/>
  </r>
  <r>
    <n v="2021"/>
    <x v="0"/>
    <d v="2021-01-20T00:00:00"/>
    <d v="2021-01-20T00:00:00"/>
    <s v="THE MARKET @ 25TH RICHMOND VA"/>
    <n v="15.15"/>
    <x v="6"/>
    <m/>
    <s v="Variable"/>
    <n v="229.34"/>
    <m/>
    <s v="Essential"/>
    <s v="FOOD"/>
    <s v="Groceries"/>
  </r>
  <r>
    <n v="2021"/>
    <x v="0"/>
    <d v="2021-01-21T00:00:00"/>
    <d v="2021-01-21T00:00:00"/>
    <s v="KINGSISLE *PIRATE101 512-623-5983 TX00099RS900000000000000"/>
    <n v="9.9499999999999993"/>
    <x v="4"/>
    <m/>
    <s v="Variable"/>
    <n v="239.29"/>
    <s v="Jayelin"/>
    <s v="Non-Essential"/>
    <s v="MISCELLANEUS"/>
    <s v="Family"/>
  </r>
  <r>
    <n v="2021"/>
    <x v="0"/>
    <d v="2021-01-21T00:00:00"/>
    <d v="2021-01-21T00:00:00"/>
    <s v="PP*PP ROKU FOR CRUNCHYR 402-935-7733 CA"/>
    <n v="7.99"/>
    <x v="1"/>
    <m/>
    <s v="Fixed"/>
    <n v="247.28"/>
    <s v="Crunchyroll"/>
    <s v="Non-Essential"/>
    <s v="RECREATION &amp; ENTERTAINMENT"/>
    <s v="Streaming Services"/>
  </r>
  <r>
    <n v="2021"/>
    <x v="0"/>
    <d v="2021-01-22T00:00:00"/>
    <d v="2021-01-22T00:00:00"/>
    <s v="THE MARKET @ 25TH RICHMOND VA"/>
    <n v="15.61"/>
    <x v="6"/>
    <m/>
    <s v="Variable"/>
    <n v="262.89"/>
    <m/>
    <s v="Essential"/>
    <s v="FOOD"/>
    <s v="Groceries"/>
  </r>
  <r>
    <n v="2021"/>
    <x v="0"/>
    <d v="2021-01-23T00:00:00"/>
    <d v="2021-01-23T00:00:00"/>
    <s v="BEDBATH&amp;BEYOND GLEN ALLEN VA"/>
    <n v="84.43"/>
    <x v="3"/>
    <m/>
    <s v="Variable"/>
    <n v="347.32"/>
    <s v="Griddle"/>
    <s v="Essential"/>
    <s v="HOME"/>
    <s v="Home Supplies"/>
  </r>
  <r>
    <n v="2021"/>
    <x v="0"/>
    <d v="2021-01-23T00:00:00"/>
    <d v="2021-01-23T00:00:00"/>
    <s v="CITYPARKING INC 804-344-3353 VAAPPLE PAY ENDING IN 4775"/>
    <n v="3.35"/>
    <x v="8"/>
    <m/>
    <s v="Variable"/>
    <n v="350.67"/>
    <s v="Akhil"/>
    <s v="Essential"/>
    <s v="TRANSPORTATION"/>
    <s v="Parking"/>
  </r>
  <r>
    <n v="2021"/>
    <x v="0"/>
    <d v="2021-01-23T00:00:00"/>
    <d v="2021-01-23T00:00:00"/>
    <s v="TST* 521 BISCUITS &amp; WAFF RICHMOND VAAPPLE PAY ENDING IN 4775"/>
    <n v="14.68"/>
    <x v="7"/>
    <m/>
    <s v="Variable"/>
    <n v="365.35"/>
    <s v="Kaiya"/>
    <s v="Non-Essential"/>
    <s v="RECREATION &amp; ENTERTAINMENT"/>
    <s v="Resteraunts"/>
  </r>
  <r>
    <n v="2021"/>
    <x v="0"/>
    <d v="2021-01-25T00:00:00"/>
    <d v="2021-01-25T00:00:00"/>
    <s v="EXXONMOBIL RICHMOND VA"/>
    <n v="2.76"/>
    <x v="2"/>
    <m/>
    <s v="Variable"/>
    <n v="368.11"/>
    <m/>
    <s v="Essential"/>
    <s v="TRANSPORTATION"/>
    <s v="Gas"/>
  </r>
  <r>
    <n v="2021"/>
    <x v="0"/>
    <d v="2021-01-25T00:00:00"/>
    <d v="2021-01-25T00:00:00"/>
    <s v="EXXONMOBIL RICHMOND VA"/>
    <n v="22.97"/>
    <x v="2"/>
    <m/>
    <s v="Variable"/>
    <n v="391.08000000000004"/>
    <m/>
    <s v="Essential"/>
    <s v="TRANSPORTATION"/>
    <s v="Gas"/>
  </r>
  <r>
    <n v="2021"/>
    <x v="0"/>
    <d v="2021-01-26T00:00:00"/>
    <d v="2021-01-26T00:00:00"/>
    <s v="CHIPOTLE 1975 RICHMOND VA"/>
    <n v="8.23"/>
    <x v="7"/>
    <s v="fast_food"/>
    <s v="Variable"/>
    <n v="399.31000000000006"/>
    <m/>
    <s v="Non-Essential"/>
    <s v="RECREATION &amp; ENTERTAINMENT"/>
    <s v="Resteraunts"/>
  </r>
  <r>
    <n v="2021"/>
    <x v="0"/>
    <d v="2021-01-26T00:00:00"/>
    <d v="2021-01-26T00:00:00"/>
    <s v="WHOLEFDS WBS#10598 RICHMOND VA"/>
    <n v="63.87"/>
    <x v="6"/>
    <m/>
    <s v="Variable"/>
    <n v="463.18000000000006"/>
    <m/>
    <s v="Essential"/>
    <s v="FOOD"/>
    <s v="Groceries"/>
  </r>
  <r>
    <n v="2021"/>
    <x v="0"/>
    <d v="2021-01-27T00:00:00"/>
    <d v="2021-01-27T00:00:00"/>
    <s v="CVS/PHARMACY #01988 RICHMOND VA"/>
    <n v="1.51"/>
    <x v="4"/>
    <m/>
    <s v="Variable"/>
    <n v="464.69000000000005"/>
    <s v="Jayelin"/>
    <s v="Non-Essential"/>
    <s v="MISCELLANEUS"/>
    <s v="Family"/>
  </r>
  <r>
    <n v="2021"/>
    <x v="0"/>
    <d v="2021-01-27T00:00:00"/>
    <d v="2021-01-27T00:00:00"/>
    <s v="CVS/PHARMACY #01988 RICHMOND VA"/>
    <n v="2.2400000000000002"/>
    <x v="4"/>
    <m/>
    <s v="Variable"/>
    <n v="466.93000000000006"/>
    <s v="Jayelin"/>
    <s v="Non-Essential"/>
    <s v="MISCELLANEUS"/>
    <s v="Family"/>
  </r>
  <r>
    <n v="2021"/>
    <x v="0"/>
    <d v="2021-01-27T00:00:00"/>
    <d v="2021-01-27T00:00:00"/>
    <s v="PUBLIX #1588 RICHMOND VA"/>
    <n v="4.75"/>
    <x v="6"/>
    <m/>
    <s v="Variable"/>
    <n v="471.68000000000006"/>
    <m/>
    <s v="Essential"/>
    <s v="FOOD"/>
    <s v="Groceries"/>
  </r>
  <r>
    <n v="2021"/>
    <x v="0"/>
    <d v="2021-01-28T00:00:00"/>
    <d v="2021-01-28T00:00:00"/>
    <s v="ABC*CRUNCH FITNESS 888-827-9262 VAABC*CRUNCH FITNESS"/>
    <n v="9.9499999999999993"/>
    <x v="1"/>
    <m/>
    <s v="Fixed"/>
    <n v="481.63000000000005"/>
    <s v="Crunch Fitness"/>
    <s v="Non-Essential"/>
    <s v="PERSONAL SPENDING"/>
    <s v="Gym"/>
  </r>
  <r>
    <n v="2021"/>
    <x v="0"/>
    <d v="2021-01-30T00:00:00"/>
    <d v="2021-01-30T00:00:00"/>
    <s v="THE MARKET @ 25TH RICHMOND VA"/>
    <n v="7.42"/>
    <x v="4"/>
    <m/>
    <s v="Variable"/>
    <n v="489.05000000000007"/>
    <s v="Jayelin"/>
    <s v="Non-Essential"/>
    <s v="MISCELLANEUS"/>
    <s v="Family"/>
  </r>
  <r>
    <n v="2021"/>
    <x v="0"/>
    <d v="2021-01-31T00:00:00"/>
    <d v="2021-01-31T00:00:00"/>
    <s v="DC CHARBROILED CHICKEN RICHMOND VA"/>
    <n v="9.89"/>
    <x v="4"/>
    <m/>
    <s v="Variable"/>
    <n v="498.94000000000005"/>
    <s v="Jayelin"/>
    <s v="Non-Essential"/>
    <s v="MISCELLANEUS"/>
    <s v="Family"/>
  </r>
  <r>
    <n v="2021"/>
    <x v="0"/>
    <d v="2021-01-31T00:00:00"/>
    <d v="2021-01-31T00:00:00"/>
    <s v="WALMART SC 07032 HENRICO VA"/>
    <n v="19.22"/>
    <x v="3"/>
    <m/>
    <s v="Variable"/>
    <n v="518.16000000000008"/>
    <m/>
    <s v="Non-Essential"/>
    <s v="PERSONAL SPENDING"/>
    <s v="Clothes"/>
  </r>
  <r>
    <n v="2021"/>
    <x v="1"/>
    <d v="2021-02-01T00:00:00"/>
    <d v="2021-02-01T00:00:00"/>
    <s v="NETFLIX.COM NETFLIX.COM CA44925167830"/>
    <n v="13.99"/>
    <x v="1"/>
    <m/>
    <s v="Fixed"/>
    <n v="532.15000000000009"/>
    <s v="Netflix"/>
    <s v="Non-Essential"/>
    <s v="RECREATION &amp; ENTERTAINMENT"/>
    <s v="Streaming Services"/>
  </r>
  <r>
    <n v="2021"/>
    <x v="1"/>
    <d v="2021-02-01T00:00:00"/>
    <d v="2021-02-01T00:00:00"/>
    <s v="SPOTIFY P1343F2886 8777781161 NY"/>
    <n v="9.99"/>
    <x v="1"/>
    <m/>
    <s v="Fixed"/>
    <n v="542.1400000000001"/>
    <s v="Spotify"/>
    <s v="Non-Essential"/>
    <s v="RECREATION &amp; ENTERTAINMENT"/>
    <s v="Streaming Services"/>
  </r>
  <r>
    <n v="2021"/>
    <x v="1"/>
    <d v="2021-02-01T00:00:00"/>
    <d v="2021-02-03T00:00:00"/>
    <s v="CVS/PHARMACY #01988 RICHMOND VA"/>
    <n v="15.92"/>
    <x v="4"/>
    <m/>
    <s v="Variable"/>
    <n v="558.06000000000006"/>
    <s v="Jayelin"/>
    <s v="Non-Essential"/>
    <s v="MISCELLANEUS"/>
    <s v="Family"/>
  </r>
  <r>
    <n v="2021"/>
    <x v="1"/>
    <d v="2021-02-02T00:00:00"/>
    <d v="2021-02-03T00:00:00"/>
    <s v="CVS/PHARMACY #01988 RICHMOND VA"/>
    <n v="37.01"/>
    <x v="3"/>
    <m/>
    <s v="Variable"/>
    <n v="595.07000000000005"/>
    <s v="Masks"/>
    <s v="Non-Essential"/>
    <s v="PERSONAL SPENDING"/>
    <s v="Conveinence Store"/>
  </r>
  <r>
    <n v="2021"/>
    <x v="1"/>
    <d v="2021-02-02T00:00:00"/>
    <d v="2021-02-03T00:00:00"/>
    <s v="PAYPAL *DAYNEINVEST 888-221-1161 CA"/>
    <n v="10"/>
    <x v="3"/>
    <m/>
    <s v="Variable"/>
    <n v="605.07000000000005"/>
    <m/>
    <s v="Non-Essential"/>
    <s v="PERSONAL SPENDING"/>
    <s v="Pay Walls"/>
  </r>
  <r>
    <n v="2021"/>
    <x v="1"/>
    <d v="2021-02-03T00:00:00"/>
    <d v="2021-02-03T00:00:00"/>
    <s v="STATE FARM INSURANCE 800-956-6310 IL"/>
    <n v="91.78"/>
    <x v="1"/>
    <m/>
    <s v="Fixed"/>
    <n v="696.85"/>
    <s v="State Farm"/>
    <s v="Essential"/>
    <s v="INSURANCE"/>
    <s v="Auto Insurance"/>
  </r>
  <r>
    <n v="2021"/>
    <x v="1"/>
    <d v="2021-02-03T00:00:00"/>
    <d v="2021-02-03T00:00:00"/>
    <s v="THE MARKET @ 25TH RICHMOND VA"/>
    <n v="15.09"/>
    <x v="6"/>
    <m/>
    <s v="Variable"/>
    <n v="711.94"/>
    <m/>
    <s v="Essential"/>
    <s v="FOOD"/>
    <s v="Groceries"/>
  </r>
  <r>
    <n v="2021"/>
    <x v="1"/>
    <d v="2021-02-05T00:00:00"/>
    <d v="2021-02-05T00:00:00"/>
    <s v="CVS/PHARMACY #01988 RICHMOND VA"/>
    <n v="1.63"/>
    <x v="4"/>
    <m/>
    <s v="Variable"/>
    <n v="713.57"/>
    <s v="Jayelin"/>
    <s v="Non-Essential"/>
    <s v="MISCELLANEUS"/>
    <s v="Family"/>
  </r>
  <r>
    <n v="2021"/>
    <x v="1"/>
    <d v="2021-02-05T00:00:00"/>
    <d v="2021-02-05T00:00:00"/>
    <s v="CVS/PHARMACY #01988 RICHMOND VA"/>
    <n v="2.4500000000000002"/>
    <x v="4"/>
    <m/>
    <s v="Variable"/>
    <n v="716.0200000000001"/>
    <s v="Jayelin"/>
    <s v="Non-Essential"/>
    <s v="MISCELLANEUS"/>
    <s v="Family"/>
  </r>
  <r>
    <n v="2021"/>
    <x v="1"/>
    <d v="2021-02-07T00:00:00"/>
    <d v="2021-02-07T00:00:00"/>
    <s v="CHIPOTLE 1975 RICHMOND VA"/>
    <n v="9.36"/>
    <x v="4"/>
    <m/>
    <s v="Variable"/>
    <n v="725.38000000000011"/>
    <s v="Jayelin"/>
    <s v="Non-Essential"/>
    <s v="MISCELLANEUS"/>
    <s v="Family"/>
  </r>
  <r>
    <n v="2021"/>
    <x v="1"/>
    <d v="2021-02-10T00:00:00"/>
    <d v="2021-02-10T00:00:00"/>
    <s v="APPLE.COM/BILL 866-712-7753 CAAPPLE PAY ENDING IN 4775MMW42NJ145A0"/>
    <n v="3.99"/>
    <x v="4"/>
    <m/>
    <s v="Variable"/>
    <n v="729.37000000000012"/>
    <s v="Jayelin"/>
    <s v="Non-Essential"/>
    <s v="MISCELLANEUS"/>
    <s v="Family"/>
  </r>
  <r>
    <n v="2021"/>
    <x v="1"/>
    <d v="2021-02-10T00:00:00"/>
    <d v="2021-02-10T00:00:00"/>
    <s v="CVS/PHARMACY #01988 RICHMOND VA"/>
    <n v="4.7300000000000004"/>
    <x v="4"/>
    <m/>
    <s v="Variable"/>
    <n v="734.10000000000014"/>
    <s v="Jayelin"/>
    <s v="Non-Essential"/>
    <s v="MISCELLANEUS"/>
    <s v="Family"/>
  </r>
  <r>
    <n v="2021"/>
    <x v="1"/>
    <d v="2021-02-11T00:00:00"/>
    <d v="2021-02-11T00:00:00"/>
    <s v="BIRD APP 8662052442 CA"/>
    <n v="5"/>
    <x v="4"/>
    <m/>
    <s v="Variable"/>
    <n v="739.10000000000014"/>
    <s v="Jayelin"/>
    <s v="Non-Essential"/>
    <s v="MISCELLANEUS"/>
    <s v="Family"/>
  </r>
  <r>
    <n v="2021"/>
    <x v="1"/>
    <d v="2021-02-11T00:00:00"/>
    <d v="2021-02-11T00:00:00"/>
    <s v="BIRD APP 8662052442 CA"/>
    <n v="5"/>
    <x v="4"/>
    <m/>
    <s v="Variable"/>
    <n v="744.10000000000014"/>
    <s v="Jayelin"/>
    <s v="Non-Essential"/>
    <s v="MISCELLANEUS"/>
    <s v="Family"/>
  </r>
  <r>
    <n v="2021"/>
    <x v="1"/>
    <d v="2021-02-11T00:00:00"/>
    <d v="2021-02-11T00:00:00"/>
    <s v="BIRD APP 8662052442 CA"/>
    <n v="5"/>
    <x v="4"/>
    <m/>
    <s v="Variable"/>
    <n v="749.10000000000014"/>
    <s v="Jayelin"/>
    <s v="Non-Essential"/>
    <s v="MISCELLANEUS"/>
    <s v="Family"/>
  </r>
  <r>
    <n v="2021"/>
    <x v="1"/>
    <d v="2021-02-12T00:00:00"/>
    <d v="2021-02-12T00:00:00"/>
    <s v="CASHBACK BONUS REDEMPTION PYMT/STMT CRDT"/>
    <n v="-14"/>
    <x v="10"/>
    <m/>
    <s v="Payment"/>
    <n v="735.10000000000014"/>
    <m/>
    <m/>
    <m/>
    <m/>
  </r>
  <r>
    <n v="2021"/>
    <x v="1"/>
    <d v="2021-02-12T00:00:00"/>
    <d v="2021-02-12T00:00:00"/>
    <s v="INTERNET PAYMENT - THANK YOU"/>
    <n v="-715.37"/>
    <x v="0"/>
    <m/>
    <s v="Payment"/>
    <n v="19.730000000000132"/>
    <m/>
    <m/>
    <m/>
    <m/>
  </r>
  <r>
    <n v="2021"/>
    <x v="1"/>
    <d v="2021-02-12T00:00:00"/>
    <d v="2021-02-12T00:00:00"/>
    <s v="PAYPAL *VIZMEDIALLC 888-221-1161 CA"/>
    <n v="1.99"/>
    <x v="1"/>
    <m/>
    <s v="Fixed"/>
    <n v="21.72000000000013"/>
    <s v="Manga"/>
    <s v="Non-Essential"/>
    <s v="RECREATION &amp; ENTERTAINMENT"/>
    <s v="Streaming Services"/>
  </r>
  <r>
    <n v="2021"/>
    <x v="1"/>
    <d v="2021-02-14T00:00:00"/>
    <d v="2021-02-14T00:00:00"/>
    <s v="APPLE.COM/BILL 866-712-7753 CAAPPLE PAY ENDING IN 4775MMW43JVXWTA0"/>
    <n v="14.99"/>
    <x v="1"/>
    <m/>
    <s v="Fixed"/>
    <n v="36.710000000000129"/>
    <s v="HBO"/>
    <s v="Non-Essential"/>
    <s v="RECREATION &amp; ENTERTAINMENT"/>
    <s v="Streaming Services"/>
  </r>
  <r>
    <n v="2021"/>
    <x v="1"/>
    <d v="2021-02-14T00:00:00"/>
    <d v="2021-02-14T00:00:00"/>
    <s v="THE MARKET @ 25TH RICHMOND VA"/>
    <n v="7.88"/>
    <x v="6"/>
    <m/>
    <s v="Variable"/>
    <n v="44.590000000000131"/>
    <m/>
    <s v="Essential"/>
    <s v="FOOD"/>
    <s v="Groceries"/>
  </r>
  <r>
    <n v="2021"/>
    <x v="1"/>
    <d v="2021-02-14T00:00:00"/>
    <d v="2021-02-14T00:00:00"/>
    <s v="WALMART SC 07032 HENRICO VA"/>
    <n v="48.58"/>
    <x v="3"/>
    <m/>
    <s v="Variable"/>
    <n v="93.17000000000013"/>
    <m/>
    <s v="Non-Essential"/>
    <s v="PERSONAL SPENDING"/>
    <s v="Walmart/Target Run"/>
  </r>
  <r>
    <n v="2021"/>
    <x v="1"/>
    <d v="2021-02-17T00:00:00"/>
    <d v="2021-02-17T00:00:00"/>
    <s v="TARGET RICHMOND VA"/>
    <n v="76.3"/>
    <x v="3"/>
    <m/>
    <s v="Variable"/>
    <n v="169.47000000000014"/>
    <s v="Pants"/>
    <s v="Non-Essential"/>
    <s v="PERSONAL SPENDING"/>
    <s v="Clothes"/>
  </r>
  <r>
    <n v="2021"/>
    <x v="1"/>
    <d v="2021-02-19T00:00:00"/>
    <d v="2021-02-19T00:00:00"/>
    <s v="PUPATELLA 2 RICHMOND VA"/>
    <n v="40.42"/>
    <x v="7"/>
    <m/>
    <s v="Variable"/>
    <n v="209.89000000000016"/>
    <m/>
    <s v="Non-Essential"/>
    <s v="RECREATION &amp; ENTERTAINMENT"/>
    <s v="Resteraunts"/>
  </r>
  <r>
    <n v="2021"/>
    <x v="1"/>
    <d v="2021-02-20T00:00:00"/>
    <d v="2021-02-20T00:00:00"/>
    <s v="PUBLIX #1588 RICHMOND VA"/>
    <n v="135.35"/>
    <x v="6"/>
    <m/>
    <s v="Variable"/>
    <n v="345.24000000000012"/>
    <m/>
    <s v="Essential"/>
    <s v="FOOD"/>
    <s v="Groceries"/>
  </r>
  <r>
    <n v="2021"/>
    <x v="1"/>
    <d v="2021-02-20T00:00:00"/>
    <d v="2021-02-20T00:00:00"/>
    <s v="T-MOBILE PAYMENTS 800-937-8997 WAAPPLE PAY ENDING IN 4775T-MOBILE PAYMENTS"/>
    <n v="86.25"/>
    <x v="1"/>
    <m/>
    <s v="Fixed"/>
    <n v="431.49000000000012"/>
    <s v="T-Mobile"/>
    <s v="Essential"/>
    <s v="UTILITIES"/>
    <s v="Phone"/>
  </r>
  <r>
    <n v="2021"/>
    <x v="1"/>
    <d v="2021-02-20T00:00:00"/>
    <d v="2021-02-20T00:00:00"/>
    <s v="THE MARKET @ 25TH RICHMOND VA"/>
    <n v="10.64"/>
    <x v="6"/>
    <m/>
    <s v="Variable"/>
    <n v="442.13000000000011"/>
    <m/>
    <s v="Essential"/>
    <s v="FOOD"/>
    <s v="Groceries"/>
  </r>
  <r>
    <n v="2021"/>
    <x v="1"/>
    <d v="2021-02-20T00:00:00"/>
    <d v="2021-02-20T00:00:00"/>
    <s v="WWW.WOLFRAMALPHA.COM 8009653726 IL"/>
    <n v="6.99"/>
    <x v="3"/>
    <m/>
    <s v="Variable"/>
    <n v="449.12000000000012"/>
    <s v="Study tool"/>
    <s v="Non-Essential"/>
    <s v="PERSONAL SPENDING"/>
    <s v="Pay Walls"/>
  </r>
  <r>
    <n v="2021"/>
    <x v="1"/>
    <d v="2021-02-21T00:00:00"/>
    <d v="2021-02-21T00:00:00"/>
    <s v="CHIPOTLE 1975 RICHMOND VA"/>
    <n v="8.23"/>
    <x v="4"/>
    <m/>
    <s v="Variable"/>
    <n v="457.35000000000014"/>
    <s v="Jayelin"/>
    <s v="Non-Essential"/>
    <s v="MISCELLANEUS"/>
    <s v="Family"/>
  </r>
  <r>
    <n v="2021"/>
    <x v="1"/>
    <d v="2021-02-21T00:00:00"/>
    <d v="2021-02-21T00:00:00"/>
    <s v="KINGSISLE *PIRATE101 512-623-5983 TX0009CTVV00000000000000"/>
    <n v="9.9499999999999993"/>
    <x v="4"/>
    <m/>
    <s v="Variable"/>
    <n v="467.30000000000013"/>
    <s v="Jayelin"/>
    <s v="Non-Essential"/>
    <s v="MISCELLANEUS"/>
    <s v="Family"/>
  </r>
  <r>
    <n v="2021"/>
    <x v="1"/>
    <d v="2021-02-21T00:00:00"/>
    <d v="2021-02-21T00:00:00"/>
    <s v="PP*PP ROKU FOR CRUNCHYR 402-935-7733 CA"/>
    <n v="7.99"/>
    <x v="1"/>
    <m/>
    <s v="Fixed"/>
    <n v="475.29000000000013"/>
    <s v="Crunchyroll"/>
    <s v="Non-Essential"/>
    <s v="RECREATION &amp; ENTERTAINMENT"/>
    <s v="Streaming Services"/>
  </r>
  <r>
    <n v="2021"/>
    <x v="1"/>
    <d v="2021-02-21T00:00:00"/>
    <d v="2021-02-21T00:00:00"/>
    <s v="SUNOCO 0113723100 RICHMOND VA"/>
    <n v="25.35"/>
    <x v="2"/>
    <m/>
    <s v="Variable"/>
    <n v="500.64000000000016"/>
    <m/>
    <s v="Essential"/>
    <s v="TRANSPORTATION"/>
    <s v="Gas"/>
  </r>
  <r>
    <n v="2021"/>
    <x v="1"/>
    <d v="2021-02-21T00:00:00"/>
    <d v="2021-02-21T00:00:00"/>
    <s v="WALMART SC 07032 HENRICO VA"/>
    <n v="11.64"/>
    <x v="3"/>
    <m/>
    <s v="Variable"/>
    <n v="512.2800000000002"/>
    <m/>
    <s v="Non-Essential"/>
    <s v="PERSONAL SPENDING"/>
    <s v="Walmart/Target Run"/>
  </r>
  <r>
    <n v="2021"/>
    <x v="1"/>
    <d v="2021-02-21T00:00:00"/>
    <d v="2021-02-21T00:00:00"/>
    <s v="WALMART SC 07032 HENRICO VA"/>
    <n v="20.14"/>
    <x v="3"/>
    <m/>
    <s v="Variable"/>
    <n v="532.42000000000019"/>
    <m/>
    <s v="Non-Essential"/>
    <s v="PERSONAL SPENDING"/>
    <s v="Walmart/Target Run"/>
  </r>
  <r>
    <n v="2021"/>
    <x v="1"/>
    <d v="2021-02-21T00:00:00"/>
    <d v="2021-02-21T00:00:00"/>
    <s v="WALMART SC 07032 HENRICO VA"/>
    <n v="21.14"/>
    <x v="3"/>
    <m/>
    <s v="Variable"/>
    <n v="553.56000000000017"/>
    <m/>
    <s v="Non-Essential"/>
    <s v="PERSONAL SPENDING"/>
    <s v="Walmart/Target Run"/>
  </r>
  <r>
    <n v="2021"/>
    <x v="1"/>
    <d v="2021-02-23T00:00:00"/>
    <d v="2021-02-23T00:00:00"/>
    <s v="PAYPAL *WEBULL TECH 402-935-7733 CA"/>
    <n v="1.99"/>
    <x v="1"/>
    <m/>
    <s v="Fixed"/>
    <n v="555.55000000000018"/>
    <s v="Webull"/>
    <s v="Non-Essential"/>
    <s v="RECREATION &amp; ENTERTAINMENT"/>
    <s v="Subscription"/>
  </r>
  <r>
    <n v="2021"/>
    <x v="1"/>
    <d v="2021-02-24T00:00:00"/>
    <d v="2021-02-24T00:00:00"/>
    <s v="COACHING ACTUARIES 8324128532 IA"/>
    <n v="215"/>
    <x v="9"/>
    <m/>
    <s v="Variable"/>
    <n v="770.55000000000018"/>
    <s v="Adapt"/>
    <s v="Essential"/>
    <s v="HOME"/>
    <s v="Study Material (Pre Nationwide)"/>
  </r>
  <r>
    <n v="2021"/>
    <x v="1"/>
    <d v="2021-02-26T00:00:00"/>
    <d v="2021-02-26T00:00:00"/>
    <s v="INTERNET PAYMENT - THANK YOU"/>
    <n v="-770.55"/>
    <x v="0"/>
    <m/>
    <s v="Payment"/>
    <n v="0"/>
    <m/>
    <m/>
    <m/>
    <m/>
  </r>
  <r>
    <n v="2021"/>
    <x v="1"/>
    <d v="2021-02-26T00:00:00"/>
    <d v="2021-02-26T00:00:00"/>
    <s v="DISNEYPLUS 888-905-7888 CADISNEYPLUS"/>
    <n v="6.99"/>
    <x v="3"/>
    <m/>
    <s v="Variable"/>
    <n v="6.99"/>
    <m/>
    <s v="Non-Essential"/>
    <s v="RECREATION &amp; ENTERTAINMENT"/>
    <s v="Streaming Services"/>
  </r>
  <r>
    <n v="2021"/>
    <x v="1"/>
    <d v="2021-02-26T00:00:00"/>
    <d v="2021-02-26T00:00:00"/>
    <s v="INTERNET PAYMENT - THANK YOU"/>
    <n v="-770.55"/>
    <x v="0"/>
    <m/>
    <s v="Payment"/>
    <n v="-763.56"/>
    <m/>
    <m/>
    <m/>
    <m/>
  </r>
  <r>
    <n v="2021"/>
    <x v="1"/>
    <d v="2021-02-26T00:00:00"/>
    <d v="2021-02-26T00:00:00"/>
    <s v="WALMART SC 07032 HENRICO VA"/>
    <n v="13.67"/>
    <x v="3"/>
    <m/>
    <s v="Variable"/>
    <n v="-749.89"/>
    <m/>
    <s v="Non-Essential"/>
    <s v="PERSONAL SPENDING"/>
    <s v="Walmart/Target Run"/>
  </r>
  <r>
    <n v="2021"/>
    <x v="1"/>
    <d v="2021-02-27T00:00:00"/>
    <d v="2021-02-27T00:00:00"/>
    <s v="APPLE.COM/BILL 866-712-7753 CAAPPLE PAY ENDING IN 4775MMW4751VM2A0"/>
    <n v="1.99"/>
    <x v="1"/>
    <m/>
    <s v="Fixed"/>
    <n v="-747.9"/>
    <s v="Manga"/>
    <s v="Non-Essential"/>
    <s v="RECREATION &amp; ENTERTAINMENT"/>
    <s v="Streaming Services"/>
  </r>
  <r>
    <n v="2021"/>
    <x v="1"/>
    <d v="2021-02-27T00:00:00"/>
    <d v="2021-02-27T00:00:00"/>
    <s v="PAYPAL *COUPLECENTS 402-935-7733 CA"/>
    <n v="9.99"/>
    <x v="1"/>
    <m/>
    <s v="Fixed"/>
    <n v="-737.91"/>
    <s v="Couple Cents"/>
    <s v="Non-Essential"/>
    <s v="RECREATION &amp; ENTERTAINMENT"/>
    <s v="Subscription"/>
  </r>
  <r>
    <n v="2021"/>
    <x v="1"/>
    <d v="2021-02-27T00:00:00"/>
    <d v="2021-02-27T00:00:00"/>
    <s v="SHEETZ 267200026724498 WOODFORD VA"/>
    <n v="16.239999999999998"/>
    <x v="2"/>
    <m/>
    <s v="Variable"/>
    <n v="-721.67"/>
    <m/>
    <s v="Essential"/>
    <s v="TRANSPORTATION"/>
    <s v="Gas"/>
  </r>
  <r>
    <n v="2021"/>
    <x v="1"/>
    <d v="2021-02-27T00:00:00"/>
    <d v="2021-02-27T00:00:00"/>
    <s v="TACO BELL #28942 DUMFRIES VA"/>
    <n v="11.54"/>
    <x v="7"/>
    <s v="fast_food"/>
    <s v="Variable"/>
    <n v="-710.13"/>
    <m/>
    <s v="Non-Essential"/>
    <s v="RECREATION &amp; ENTERTAINMENT"/>
    <s v="Resteraunts"/>
  </r>
  <r>
    <n v="2021"/>
    <x v="1"/>
    <d v="2021-02-27T00:00:00"/>
    <d v="2021-02-27T00:00:00"/>
    <s v="WWW.CVS.COM 800-746-7287 RI"/>
    <n v="5"/>
    <x v="3"/>
    <m/>
    <s v="Variable"/>
    <n v="-705.13"/>
    <m/>
    <s v="Non-Essential"/>
    <s v="PERSONAL SPENDING"/>
    <s v="Conveinence Store"/>
  </r>
  <r>
    <n v="2021"/>
    <x v="1"/>
    <d v="2021-02-28T00:00:00"/>
    <d v="2021-02-28T00:00:00"/>
    <s v="ABC*CRUNCH FITNESS 888-827-9262 VAABC*CRUNCH FITNESS"/>
    <n v="9.9499999999999993"/>
    <x v="1"/>
    <m/>
    <s v="Fixed"/>
    <n v="-695.18"/>
    <s v="Crunch Fitness"/>
    <s v="Non-Essential"/>
    <s v="PERSONAL SPENDING"/>
    <s v="Gym"/>
  </r>
  <r>
    <n v="2021"/>
    <x v="1"/>
    <d v="2021-02-28T00:00:00"/>
    <d v="2021-02-28T00:00:00"/>
    <s v="BP#2027845NINE MILE BP RICHMOND VA"/>
    <n v="25.88"/>
    <x v="2"/>
    <m/>
    <s v="Variable"/>
    <n v="-669.3"/>
    <m/>
    <s v="Essential"/>
    <s v="TRANSPORTATION"/>
    <s v="Gas"/>
  </r>
  <r>
    <n v="2021"/>
    <x v="1"/>
    <d v="2021-02-28T00:00:00"/>
    <d v="2021-02-28T00:00:00"/>
    <s v="DEL SAUCE, LLC 8043821332 VA"/>
    <n v="78.69"/>
    <x v="6"/>
    <m/>
    <s v="Variable"/>
    <n v="-590.6099999999999"/>
    <m/>
    <s v="Essential"/>
    <s v="FOOD"/>
    <s v="Groceries"/>
  </r>
  <r>
    <n v="2021"/>
    <x v="1"/>
    <d v="2021-02-28T00:00:00"/>
    <d v="2021-02-28T00:00:00"/>
    <s v="DEPARTMENT MOTOR VEHICLE RICHMOND VA"/>
    <n v="40.15"/>
    <x v="11"/>
    <m/>
    <s v="Variable"/>
    <n v="-550.45999999999992"/>
    <s v="Registration"/>
    <s v="Essential"/>
    <s v="TRANSPORTATION"/>
    <s v="DMV Fees"/>
  </r>
  <r>
    <n v="2021"/>
    <x v="1"/>
    <d v="2021-02-28T00:00:00"/>
    <d v="2021-02-28T00:00:00"/>
    <s v="WALMART SC 07032 HENRICO VA"/>
    <n v="5.17"/>
    <x v="3"/>
    <m/>
    <s v="Variable"/>
    <n v="-545.29"/>
    <m/>
    <m/>
    <m/>
    <m/>
  </r>
  <r>
    <n v="2021"/>
    <x v="2"/>
    <d v="2021-03-01T00:00:00"/>
    <d v="2021-03-01T00:00:00"/>
    <s v="DISNEYPLUS 888-905-7888 CADISNEYPLUS"/>
    <n v="69.989999999999995"/>
    <x v="1"/>
    <m/>
    <s v="Fixed"/>
    <n v="-475.29999999999995"/>
    <s v="Disney"/>
    <s v="Non-Essential"/>
    <s v="RECREATION &amp; ENTERTAINMENT"/>
    <s v="Streaming Services"/>
  </r>
  <r>
    <n v="2021"/>
    <x v="2"/>
    <d v="2021-03-01T00:00:00"/>
    <d v="2021-03-01T00:00:00"/>
    <s v="NETFLIX.COM NETFLIX.COM CA45851809183"/>
    <n v="13.99"/>
    <x v="1"/>
    <m/>
    <s v="Fixed"/>
    <n v="-461.30999999999995"/>
    <s v="Netflix"/>
    <s v="Non-Essential"/>
    <s v="RECREATION &amp; ENTERTAINMENT"/>
    <s v="Streaming Services"/>
  </r>
  <r>
    <n v="2021"/>
    <x v="2"/>
    <d v="2021-03-02T00:00:00"/>
    <d v="2021-03-03T00:00:00"/>
    <s v="SPOTIFY P13AFFEFC5 8777781161 NY"/>
    <n v="9.99"/>
    <x v="1"/>
    <m/>
    <s v="Fixed"/>
    <n v="-451.31999999999994"/>
    <s v="Spotify"/>
    <s v="Non-Essential"/>
    <s v="RECREATION &amp; ENTERTAINMENT"/>
    <s v="Streaming Services"/>
  </r>
  <r>
    <n v="2021"/>
    <x v="2"/>
    <d v="2021-03-04T00:00:00"/>
    <d v="2021-03-04T00:00:00"/>
    <s v="STATE FARM INSURANCE 800-956-6310 IL"/>
    <n v="91.78"/>
    <x v="1"/>
    <m/>
    <s v="Fixed"/>
    <n v="-359.53999999999996"/>
    <s v="State Farm"/>
    <s v="Essential"/>
    <s v="INSURANCE"/>
    <s v="Auto Insurance"/>
  </r>
  <r>
    <n v="2021"/>
    <x v="2"/>
    <d v="2021-03-05T00:00:00"/>
    <d v="2021-03-05T00:00:00"/>
    <s v="PAYPAL *INTERACTIVE 402-935-7733 CA"/>
    <n v="350"/>
    <x v="8"/>
    <m/>
    <s v="Variable"/>
    <n v="-9.5399999999999636"/>
    <s v="IFM Seminar"/>
    <s v="Essential"/>
    <s v="HOME"/>
    <s v="Study Material (Pre Nationwide)"/>
  </r>
  <r>
    <n v="2021"/>
    <x v="2"/>
    <d v="2021-03-06T00:00:00"/>
    <d v="2021-03-06T00:00:00"/>
    <s v="MELLOW MUSHROOM RICHMOND VA00637R"/>
    <n v="70"/>
    <x v="7"/>
    <m/>
    <s v="Variable"/>
    <n v="60.460000000000036"/>
    <m/>
    <s v="Non-Essential"/>
    <s v="RECREATION &amp; ENTERTAINMENT"/>
    <s v="Resteraunts"/>
  </r>
  <r>
    <n v="2021"/>
    <x v="2"/>
    <d v="2021-03-07T00:00:00"/>
    <d v="2021-03-07T00:00:00"/>
    <s v="PP*GOOGLE GOOGLE YOUTUB 402-935-7733 CA"/>
    <n v="1"/>
    <x v="3"/>
    <m/>
    <s v="Variable"/>
    <n v="61.460000000000036"/>
    <m/>
    <s v="Non-Essential"/>
    <s v="RECREATION &amp; ENTERTAINMENT"/>
    <s v="Streaming Services"/>
  </r>
  <r>
    <n v="2021"/>
    <x v="2"/>
    <d v="2021-03-07T00:00:00"/>
    <d v="2021-03-07T00:00:00"/>
    <s v="PP*GOOGLE YOUTUBE SUBSC 402-935-7733 CA"/>
    <n v="1"/>
    <x v="3"/>
    <m/>
    <s v="Variable"/>
    <n v="62.460000000000036"/>
    <m/>
    <s v="Non-Essential"/>
    <s v="RECREATION &amp; ENTERTAINMENT"/>
    <s v="Streaming Services"/>
  </r>
  <r>
    <n v="2021"/>
    <x v="2"/>
    <d v="2021-03-07T00:00:00"/>
    <d v="2021-03-07T00:00:00"/>
    <s v="WALMART SC 07032 HENRICO VA"/>
    <n v="90.38"/>
    <x v="3"/>
    <m/>
    <s v="Variable"/>
    <n v="152.84000000000003"/>
    <m/>
    <s v="Non-Essential"/>
    <s v="PERSONAL SPENDING"/>
    <s v="Walmart/Target Run"/>
  </r>
  <r>
    <n v="2021"/>
    <x v="2"/>
    <d v="2021-03-07T00:00:00"/>
    <d v="2021-03-08T00:00:00"/>
    <s v="PP*GOOGLE GOOGLE YOUTUB 4029357733 CA"/>
    <n v="-1"/>
    <x v="0"/>
    <m/>
    <s v="Payment"/>
    <n v="151.84000000000003"/>
    <m/>
    <s v="Non-Essential"/>
    <s v="RECREATION &amp; ENTERTAINMENT"/>
    <s v="Streaming Services"/>
  </r>
  <r>
    <n v="2021"/>
    <x v="2"/>
    <d v="2021-03-07T00:00:00"/>
    <d v="2021-03-08T00:00:00"/>
    <s v="PP*GOOGLE YOUTUBE SUBSC 4029357733 CA"/>
    <n v="-1"/>
    <x v="0"/>
    <m/>
    <s v="Payment"/>
    <n v="150.84000000000003"/>
    <m/>
    <s v="Non-Essential"/>
    <s v="RECREATION &amp; ENTERTAINMENT"/>
    <s v="Streaming Services"/>
  </r>
  <r>
    <n v="2021"/>
    <x v="2"/>
    <d v="2021-03-08T00:00:00"/>
    <d v="2021-03-08T00:00:00"/>
    <s v="BOTTOMS UP PIZZA RICHMOND VA"/>
    <n v="55"/>
    <x v="4"/>
    <m/>
    <s v="Variable"/>
    <n v="205.84000000000003"/>
    <s v="Dorry"/>
    <s v="Non-Essential"/>
    <s v="MISCELLANEUS"/>
    <s v="Family"/>
  </r>
  <r>
    <n v="2021"/>
    <x v="2"/>
    <d v="2021-03-09T00:00:00"/>
    <d v="2021-03-09T00:00:00"/>
    <s v="TAKE 5 #232 RICHMOND VA"/>
    <n v="86.17"/>
    <x v="12"/>
    <m/>
    <s v="Fixed"/>
    <n v="292.01000000000005"/>
    <s v="Oil Change"/>
    <s v="Essential"/>
    <s v="TRANSPORTATION"/>
    <s v="Maintenance"/>
  </r>
  <r>
    <n v="2021"/>
    <x v="2"/>
    <d v="2021-03-09T00:00:00"/>
    <d v="2021-03-09T00:00:00"/>
    <s v="WALMART SC 03885 RICHMOND VA"/>
    <n v="18.34"/>
    <x v="3"/>
    <m/>
    <s v="Variable"/>
    <n v="310.35000000000002"/>
    <m/>
    <s v="Non-Essential"/>
    <s v="PERSONAL SPENDING"/>
    <s v="Walmart/Target Run"/>
  </r>
  <r>
    <n v="2021"/>
    <x v="2"/>
    <d v="2021-03-09T00:00:00"/>
    <d v="2021-03-09T00:00:00"/>
    <s v="WALMART SC 07032 HENRICO VA"/>
    <n v="3.99"/>
    <x v="3"/>
    <m/>
    <s v="Variable"/>
    <n v="314.34000000000003"/>
    <m/>
    <s v="Non-Essential"/>
    <s v="PERSONAL SPENDING"/>
    <s v="Walmart/Target Run"/>
  </r>
  <r>
    <n v="2021"/>
    <x v="2"/>
    <d v="2021-03-10T00:00:00"/>
    <d v="2021-03-10T00:00:00"/>
    <s v="FIREHOUSE SUBS 0302 QSR ALEXANDRIA VA"/>
    <n v="13.45"/>
    <x v="7"/>
    <s v="fast_food"/>
    <s v="Variable"/>
    <n v="327.79"/>
    <s v="Test Day"/>
    <s v="Non-Essential"/>
    <s v="RECREATION &amp; ENTERTAINMENT"/>
    <s v="Resteraunts"/>
  </r>
  <r>
    <n v="2021"/>
    <x v="2"/>
    <d v="2021-03-10T00:00:00"/>
    <d v="2021-03-10T00:00:00"/>
    <s v="LYFT *RIDE WED 1PM 855-865-9553 CA"/>
    <n v="28.3"/>
    <x v="13"/>
    <m/>
    <s v="Variable"/>
    <n v="356.09000000000003"/>
    <s v="Test Day"/>
    <s v="Essential"/>
    <s v="TRANSPORTATION"/>
    <s v="Rideshare"/>
  </r>
  <r>
    <n v="2021"/>
    <x v="2"/>
    <d v="2021-03-10T00:00:00"/>
    <d v="2021-03-10T00:00:00"/>
    <s v="LYFT *RIDE WED 3PM 855-865-9553 CA"/>
    <n v="33.74"/>
    <x v="13"/>
    <m/>
    <s v="Variable"/>
    <n v="389.83000000000004"/>
    <s v="Test Day"/>
    <s v="Essential"/>
    <s v="TRANSPORTATION"/>
    <s v="Rideshare"/>
  </r>
  <r>
    <n v="2021"/>
    <x v="2"/>
    <d v="2021-03-10T00:00:00"/>
    <d v="2021-03-10T00:00:00"/>
    <s v="MCDONALD'S F20505 FALLS CHURCH VA"/>
    <n v="9.19"/>
    <x v="7"/>
    <s v="fast_food"/>
    <s v="Variable"/>
    <n v="399.02000000000004"/>
    <m/>
    <s v="Non-Essential"/>
    <s v="RECREATION &amp; ENTERTAINMENT"/>
    <s v="Resteraunts"/>
  </r>
  <r>
    <n v="2021"/>
    <x v="2"/>
    <d v="2021-03-10T00:00:00"/>
    <d v="2021-03-10T00:00:00"/>
    <s v="MICRO CENTER FAIRFAX FAIRFAX VA"/>
    <n v="21.18"/>
    <x v="3"/>
    <m/>
    <s v="Variable"/>
    <n v="420.20000000000005"/>
    <m/>
    <s v="Essential"/>
    <s v="HOME"/>
    <s v="Office Supplies"/>
  </r>
  <r>
    <n v="2021"/>
    <x v="2"/>
    <d v="2021-03-10T00:00:00"/>
    <d v="2021-03-10T00:00:00"/>
    <s v="MICRO CENTER FAIRFAX FAIRFAX VA"/>
    <n v="37.07"/>
    <x v="3"/>
    <m/>
    <s v="Variable"/>
    <n v="457.27000000000004"/>
    <m/>
    <s v="Essential"/>
    <s v="HOME"/>
    <s v="Office Supplies"/>
  </r>
  <r>
    <n v="2021"/>
    <x v="2"/>
    <d v="2021-03-10T00:00:00"/>
    <d v="2021-03-10T00:00:00"/>
    <s v="PAYPAL *STEAM GAMES 402-935-7733 CA"/>
    <n v="19.79"/>
    <x v="3"/>
    <m/>
    <s v="Variable"/>
    <n v="477.06000000000006"/>
    <m/>
    <s v="Non-Essential"/>
    <s v="RECREATION &amp; ENTERTAINMENT"/>
    <s v="Video Games"/>
  </r>
  <r>
    <n v="2021"/>
    <x v="2"/>
    <d v="2021-03-11T00:00:00"/>
    <d v="2021-03-11T00:00:00"/>
    <s v="EXXONMOBIL RICHMOND VA"/>
    <n v="26.45"/>
    <x v="2"/>
    <m/>
    <s v="Variable"/>
    <n v="503.51000000000005"/>
    <m/>
    <s v="Essential"/>
    <s v="TRANSPORTATION"/>
    <s v="Gas"/>
  </r>
  <r>
    <n v="2021"/>
    <x v="2"/>
    <d v="2021-03-11T00:00:00"/>
    <d v="2021-03-11T00:00:00"/>
    <s v="WALMART SC 03626 WINSTON SALEMNC"/>
    <n v="15.66"/>
    <x v="3"/>
    <m/>
    <s v="Variable"/>
    <n v="519.17000000000007"/>
    <m/>
    <s v="Non-Essential"/>
    <s v="PERSONAL SPENDING"/>
    <s v="Walmart/Target Run"/>
  </r>
  <r>
    <n v="2021"/>
    <x v="2"/>
    <d v="2021-03-12T00:00:00"/>
    <d v="2021-03-12T00:00:00"/>
    <s v="APPLE.COM/BILL 111-111-1111 CAAPPLE PAY ENDING IN 4775"/>
    <n v="14.99"/>
    <x v="1"/>
    <m/>
    <s v="Fixed"/>
    <n v="534.16000000000008"/>
    <s v="HBO"/>
    <s v="Non-Essential"/>
    <s v="RECREATION &amp; ENTERTAINMENT"/>
    <s v="Streaming Services"/>
  </r>
  <r>
    <n v="2021"/>
    <x v="2"/>
    <d v="2021-03-12T00:00:00"/>
    <d v="2021-03-12T00:00:00"/>
    <s v="INTERNET PAYMENT - THANK YOU"/>
    <n v="-1160.3800000000001"/>
    <x v="0"/>
    <m/>
    <s v="Payment"/>
    <n v="-626.22"/>
    <m/>
    <m/>
    <m/>
    <m/>
  </r>
  <r>
    <n v="2021"/>
    <x v="2"/>
    <d v="2021-03-12T00:00:00"/>
    <d v="2021-03-12T00:00:00"/>
    <s v="PANDA EXPRESS #2551 GLEN ALLEN VA"/>
    <n v="11"/>
    <x v="7"/>
    <s v="fast_food"/>
    <s v="Variable"/>
    <n v="-615.22"/>
    <m/>
    <s v="Non-Essential"/>
    <s v="RECREATION &amp; ENTERTAINMENT"/>
    <s v="Resteraunts"/>
  </r>
  <r>
    <n v="2021"/>
    <x v="2"/>
    <d v="2021-03-12T00:00:00"/>
    <d v="2021-03-12T00:00:00"/>
    <s v="PAYPAL *VIZMEDIALLC 888-221-1161 CA"/>
    <n v="1.99"/>
    <x v="1"/>
    <m/>
    <s v="Fixed"/>
    <n v="-613.23"/>
    <s v="Manga"/>
    <s v="Non-Essential"/>
    <s v="RECREATION &amp; ENTERTAINMENT"/>
    <s v="Streaming Services"/>
  </r>
  <r>
    <n v="2021"/>
    <x v="2"/>
    <d v="2021-03-12T00:00:00"/>
    <d v="2021-03-12T00:00:00"/>
    <s v="SHEETZ 245300024539498 WINSTON SALEMNC"/>
    <n v="19.989999999999998"/>
    <x v="2"/>
    <m/>
    <s v="Variable"/>
    <n v="-593.24"/>
    <m/>
    <s v="Essential"/>
    <s v="TRANSPORTATION"/>
    <s v="Gas"/>
  </r>
  <r>
    <n v="2021"/>
    <x v="2"/>
    <d v="2021-03-13T00:00:00"/>
    <d v="2021-03-13T00:00:00"/>
    <s v="AMTRAK MOBILE 202-906-3000 DCAPPLE PAY ENDING IN 4775"/>
    <n v="17"/>
    <x v="13"/>
    <m/>
    <s v="Variable"/>
    <n v="-576.24"/>
    <m/>
    <s v="Essential"/>
    <s v="TRANSPORTATION"/>
    <s v="Public Transit"/>
  </r>
  <r>
    <n v="2021"/>
    <x v="2"/>
    <d v="2021-03-13T00:00:00"/>
    <d v="2021-03-13T00:00:00"/>
    <s v="HARDEES 2401 SOUTH HILL VA"/>
    <n v="10.17"/>
    <x v="7"/>
    <s v="fast_food"/>
    <s v="Variable"/>
    <n v="-566.07000000000005"/>
    <m/>
    <s v="Non-Essential"/>
    <s v="RECREATION &amp; ENTERTAINMENT"/>
    <s v="Resteraunts"/>
  </r>
  <r>
    <n v="2021"/>
    <x v="2"/>
    <d v="2021-03-13T00:00:00"/>
    <d v="2021-03-13T00:00:00"/>
    <s v="PAYPAL *STEAM GAMES 402-935-7733 CA"/>
    <n v="5"/>
    <x v="3"/>
    <m/>
    <s v="Variable"/>
    <n v="-561.07000000000005"/>
    <m/>
    <s v="Non-Essential"/>
    <s v="RECREATION &amp; ENTERTAINMENT"/>
    <s v="Video Games"/>
  </r>
  <r>
    <n v="2021"/>
    <x v="2"/>
    <d v="2021-03-14T00:00:00"/>
    <d v="2021-03-14T00:00:00"/>
    <s v="APPLE.COM/BILL 866-712-7753 CAAPPLE PAY ENDING IN 4775MMW4FQTX7LA0"/>
    <n v="79.989999999999995"/>
    <x v="1"/>
    <m/>
    <s v="Fixed"/>
    <n v="-481.08000000000004"/>
    <s v="Finimize"/>
    <s v="Non-Essential"/>
    <s v="RECREATION &amp; ENTERTAINMENT"/>
    <s v="Subscription"/>
  </r>
  <r>
    <n v="2021"/>
    <x v="2"/>
    <d v="2021-03-14T00:00:00"/>
    <d v="2021-03-14T00:00:00"/>
    <s v="EXXONMOBIL DINWIDDIE VA"/>
    <n v="7.54"/>
    <x v="2"/>
    <m/>
    <s v="Variable"/>
    <n v="-473.54"/>
    <m/>
    <s v="Essential"/>
    <s v="TRANSPORTATION"/>
    <s v="Gas"/>
  </r>
  <r>
    <n v="2021"/>
    <x v="2"/>
    <d v="2021-03-14T00:00:00"/>
    <d v="2021-03-14T00:00:00"/>
    <s v="EXXONMOBIL DINWIDDIE VA"/>
    <n v="26.08"/>
    <x v="2"/>
    <m/>
    <s v="Variable"/>
    <n v="-447.46000000000004"/>
    <m/>
    <s v="Essential"/>
    <s v="TRANSPORTATION"/>
    <s v="Gas"/>
  </r>
  <r>
    <n v="2021"/>
    <x v="2"/>
    <d v="2021-03-14T00:00:00"/>
    <d v="2021-03-14T00:00:00"/>
    <s v="PAYPAL *FUBOTV 402-935-7733 CA"/>
    <n v="75.98"/>
    <x v="1"/>
    <m/>
    <s v="Fixed"/>
    <n v="-371.48"/>
    <m/>
    <s v="Non-Essential"/>
    <s v="RECREATION &amp; ENTERTAINMENT"/>
    <s v="Streaming Services"/>
  </r>
  <r>
    <n v="2021"/>
    <x v="2"/>
    <d v="2021-03-14T00:00:00"/>
    <d v="2021-03-14T00:00:00"/>
    <s v="T-MOBILE PAYMENTS 800-937-8997 WAAPPLE PAY ENDING IN 4775T-MOBILE PAYMENTS"/>
    <n v="86.25"/>
    <x v="1"/>
    <m/>
    <s v="Fixed"/>
    <n v="-285.23"/>
    <s v="T-Mobile"/>
    <s v="Essential"/>
    <s v="UTILITIES"/>
    <s v="Phone"/>
  </r>
  <r>
    <n v="2021"/>
    <x v="2"/>
    <d v="2021-03-15T00:00:00"/>
    <d v="2021-03-15T00:00:00"/>
    <s v="FERSGUIDE, LLC GLEN ALLEN VA"/>
    <n v="20"/>
    <x v="4"/>
    <m/>
    <s v="Variable"/>
    <n v="-265.23"/>
    <s v="Dad"/>
    <s v="Non-Essential"/>
    <s v="MISCELLANEUS"/>
    <s v="Family"/>
  </r>
  <r>
    <n v="2021"/>
    <x v="2"/>
    <d v="2021-03-16T00:00:00"/>
    <d v="2021-03-16T00:00:00"/>
    <s v="ALDI 80007 RICHMOND VA"/>
    <n v="30.34"/>
    <x v="6"/>
    <m/>
    <s v="Variable"/>
    <n v="-234.89000000000001"/>
    <m/>
    <s v="Essential"/>
    <s v="FOOD"/>
    <s v="Groceries"/>
  </r>
  <r>
    <n v="2021"/>
    <x v="2"/>
    <d v="2021-03-17T00:00:00"/>
    <d v="2021-03-17T00:00:00"/>
    <s v="CASHBACK BONUS REDEMPTION PYMT/STMT CRDT"/>
    <n v="-14.05"/>
    <x v="10"/>
    <m/>
    <s v="Payment"/>
    <n v="-248.94000000000003"/>
    <m/>
    <m/>
    <m/>
    <m/>
  </r>
  <r>
    <n v="2021"/>
    <x v="2"/>
    <d v="2021-03-17T00:00:00"/>
    <d v="2021-03-17T00:00:00"/>
    <s v="INTERNET PAYMENT - THANK YOU"/>
    <n v="-471.27"/>
    <x v="0"/>
    <m/>
    <s v="Payment"/>
    <n v="-720.21"/>
    <m/>
    <m/>
    <m/>
    <m/>
  </r>
  <r>
    <n v="2021"/>
    <x v="2"/>
    <d v="2021-03-19T00:00:00"/>
    <d v="2021-03-19T00:00:00"/>
    <s v="INTERNET PAYMENT - THANK YOU"/>
    <n v="-50.34"/>
    <x v="0"/>
    <m/>
    <s v="Payment"/>
    <n v="-770.55000000000007"/>
    <m/>
    <m/>
    <m/>
    <m/>
  </r>
  <r>
    <n v="2021"/>
    <x v="2"/>
    <d v="2021-03-19T00:00:00"/>
    <d v="2021-03-19T00:00:00"/>
    <s v="SKRIMP SHACK HENRICO VA"/>
    <n v="24.75"/>
    <x v="7"/>
    <m/>
    <s v="Variable"/>
    <n v="-745.80000000000007"/>
    <m/>
    <s v="Non-Essential"/>
    <s v="RECREATION &amp; ENTERTAINMENT"/>
    <s v="Resteraunts"/>
  </r>
  <r>
    <n v="2021"/>
    <x v="2"/>
    <d v="2021-03-19T00:00:00"/>
    <d v="2021-03-19T00:00:00"/>
    <s v="WHOLEFDS WBS#10598 RICHMOND VA"/>
    <n v="86.57"/>
    <x v="6"/>
    <m/>
    <s v="Variable"/>
    <n v="-659.23"/>
    <m/>
    <s v="Essential"/>
    <s v="FOOD"/>
    <s v="Groceries"/>
  </r>
  <r>
    <n v="2021"/>
    <x v="2"/>
    <d v="2021-03-20T00:00:00"/>
    <d v="2021-03-20T00:00:00"/>
    <s v="AMTRAK NRTHEAST CAFE Q12 WASHINGTON DC"/>
    <n v="10.5"/>
    <x v="7"/>
    <m/>
    <s v="Variable"/>
    <n v="-648.73"/>
    <s v="New York"/>
    <s v="Non-Essential"/>
    <s v="RECREATION &amp; ENTERTAINMENT"/>
    <s v="Resteraunts"/>
  </r>
  <r>
    <n v="2021"/>
    <x v="2"/>
    <d v="2021-03-20T00:00:00"/>
    <d v="2021-03-20T00:00:00"/>
    <s v="MTA*NYCT PAYGO NEW YORK NYAPPLE PAY ENDING IN 4775004478427258"/>
    <n v="2.75"/>
    <x v="13"/>
    <m/>
    <s v="Variable"/>
    <n v="-645.98"/>
    <s v="New York"/>
    <s v="Essential"/>
    <s v="TRANSPORTATION"/>
    <s v="Public Transit"/>
  </r>
  <r>
    <n v="2021"/>
    <x v="2"/>
    <d v="2021-03-20T00:00:00"/>
    <d v="2021-03-20T00:00:00"/>
    <s v="MTA*NYCT PAYGO NEW YORK NYAPPLE PAY ENDING IN 4775004478446331"/>
    <n v="2.75"/>
    <x v="13"/>
    <m/>
    <s v="Variable"/>
    <n v="-643.23"/>
    <s v="New York"/>
    <s v="Essential"/>
    <s v="TRANSPORTATION"/>
    <s v="Public Transit"/>
  </r>
  <r>
    <n v="2021"/>
    <x v="2"/>
    <d v="2021-03-20T00:00:00"/>
    <d v="2021-03-20T00:00:00"/>
    <s v="MTA*NYCT PAYGO NEW YORK NYAPPLE PAY ENDING IN 4775004478908990"/>
    <n v="2.75"/>
    <x v="13"/>
    <m/>
    <s v="Variable"/>
    <n v="-640.48"/>
    <s v="New York"/>
    <s v="Essential"/>
    <s v="TRANSPORTATION"/>
    <s v="Public Transit"/>
  </r>
  <r>
    <n v="2021"/>
    <x v="2"/>
    <d v="2021-03-20T00:00:00"/>
    <d v="2021-03-20T00:00:00"/>
    <s v="WWW.WOLFRAMALPHA.COM 8009653726 IL"/>
    <n v="6.99"/>
    <x v="1"/>
    <m/>
    <s v="APP"/>
    <n v="-633.49"/>
    <s v="Wolfram"/>
    <s v="Non-Essential"/>
    <s v="PERSONAL SPENDING"/>
    <s v="Subscription"/>
  </r>
  <r>
    <n v="2021"/>
    <x v="2"/>
    <d v="2021-03-21T00:00:00"/>
    <d v="2021-03-21T00:00:00"/>
    <s v="DUANE READE #16555 NEW YORK NY"/>
    <n v="27.76"/>
    <x v="3"/>
    <m/>
    <s v="Variable"/>
    <n v="-605.73"/>
    <s v="New York"/>
    <s v="Essential"/>
    <s v="HOME"/>
    <s v="Home Supplies"/>
  </r>
  <r>
    <n v="2021"/>
    <x v="2"/>
    <d v="2021-03-21T00:00:00"/>
    <d v="2021-03-21T00:00:00"/>
    <s v="KINGSISLE *PIRATE101 512-623-5983 TX0009FR6Y00000000000000"/>
    <n v="9.9499999999999993"/>
    <x v="4"/>
    <m/>
    <s v="Variable"/>
    <n v="-595.78"/>
    <s v="Jayelin"/>
    <s v="Non-Essential"/>
    <s v="MISCELLANEUS"/>
    <s v="Family"/>
  </r>
  <r>
    <n v="2021"/>
    <x v="2"/>
    <d v="2021-03-21T00:00:00"/>
    <d v="2021-03-21T00:00:00"/>
    <s v="PP*GOOGLE GOOGLE YOUTUB 402-935-7733 CA"/>
    <n v="64.989999999999995"/>
    <x v="1"/>
    <m/>
    <s v="Fixed"/>
    <n v="-530.79"/>
    <s v="Youtube TV"/>
    <s v="Non-Essential"/>
    <s v="RECREATION &amp; ENTERTAINMENT"/>
    <s v="Streaming Services"/>
  </r>
  <r>
    <n v="2021"/>
    <x v="2"/>
    <d v="2021-03-21T00:00:00"/>
    <d v="2021-03-21T00:00:00"/>
    <s v="PP*PP ROKU FOR CRUNCHYR 402-935-7733 CA"/>
    <n v="7.99"/>
    <x v="1"/>
    <m/>
    <s v="Fixed"/>
    <n v="-522.79999999999995"/>
    <s v="Crunchyroll"/>
    <s v="Non-Essential"/>
    <s v="RECREATION &amp; ENTERTAINMENT"/>
    <s v="Streaming Services"/>
  </r>
  <r>
    <n v="2021"/>
    <x v="2"/>
    <d v="2021-03-23T00:00:00"/>
    <d v="2021-03-23T00:00:00"/>
    <s v="MTA*NYCT PAYGO NEW YORK NYAPPLE PAY ENDING IN 4775004486762590"/>
    <n v="2.75"/>
    <x v="13"/>
    <m/>
    <s v="Variable"/>
    <n v="-520.04999999999995"/>
    <s v="New York"/>
    <s v="Essential"/>
    <s v="TRANSPORTATION"/>
    <s v="Public Transit"/>
  </r>
  <r>
    <n v="2021"/>
    <x v="2"/>
    <d v="2021-03-23T00:00:00"/>
    <d v="2021-03-23T00:00:00"/>
    <s v="NEW YORK KIMCHI NEW YORK NY"/>
    <n v="14.1"/>
    <x v="7"/>
    <m/>
    <s v="Variable"/>
    <n v="-505.94999999999993"/>
    <s v="New York"/>
    <s v="Non-Essential"/>
    <s v="RECREATION &amp; ENTERTAINMENT"/>
    <s v="Resteraunts"/>
  </r>
  <r>
    <n v="2021"/>
    <x v="2"/>
    <d v="2021-03-25T00:00:00"/>
    <d v="2021-03-25T00:00:00"/>
    <s v="DUANE READE #14112 NEW YORK NY"/>
    <n v="16.940000000000001"/>
    <x v="3"/>
    <m/>
    <s v="Variable"/>
    <n v="-489.00999999999993"/>
    <s v="New York"/>
    <s v="Essential"/>
    <s v="HOME"/>
    <s v="Home Supplies"/>
  </r>
  <r>
    <n v="2021"/>
    <x v="2"/>
    <d v="2021-03-25T00:00:00"/>
    <d v="2021-03-25T00:00:00"/>
    <s v="FIVE GUYS-NY #1111 NEW YORK NY"/>
    <n v="16.690000000000001"/>
    <x v="7"/>
    <m/>
    <s v="Variable"/>
    <n v="-472.31999999999994"/>
    <s v="New York"/>
    <s v="Non-Essential"/>
    <s v="RECREATION &amp; ENTERTAINMENT"/>
    <s v="Resteraunts"/>
  </r>
  <r>
    <n v="2021"/>
    <x v="2"/>
    <d v="2021-03-25T00:00:00"/>
    <d v="2021-03-25T00:00:00"/>
    <s v="WARBY PARKER 8884927297 NY"/>
    <n v="120"/>
    <x v="8"/>
    <m/>
    <s v="Variable"/>
    <n v="-352.31999999999994"/>
    <s v="Eye Exam"/>
    <s v="Essential"/>
    <s v="MEDICAL &amp; HEALTHCARE"/>
    <s v="Eye Care"/>
  </r>
  <r>
    <n v="2021"/>
    <x v="2"/>
    <d v="2021-03-26T00:00:00"/>
    <d v="2021-03-26T00:00:00"/>
    <s v="APPLE.COM/BILL 866-712-7753 CAAPPLE PAY ENDING IN 4775MMW4J0NDZNA0"/>
    <n v="14.99"/>
    <x v="1"/>
    <m/>
    <s v="Fixed"/>
    <n v="-337.32999999999993"/>
    <s v="Catan Gold"/>
    <s v="Non-Essential"/>
    <s v="RECREATION &amp; ENTERTAINMENT"/>
    <s v="Video Games"/>
  </r>
  <r>
    <n v="2021"/>
    <x v="2"/>
    <d v="2021-03-26T00:00:00"/>
    <d v="2021-03-26T00:00:00"/>
    <s v="CHAMPS - 14244 NEW YORK NY"/>
    <n v="141.59"/>
    <x v="3"/>
    <m/>
    <s v="Variable"/>
    <n v="-195.73999999999992"/>
    <s v="New York"/>
    <s v="Non-Essential"/>
    <s v="PERSONAL SPENDING"/>
    <s v="Clothes"/>
  </r>
  <r>
    <n v="2021"/>
    <x v="2"/>
    <d v="2021-03-26T00:00:00"/>
    <d v="2021-03-26T00:00:00"/>
    <s v="INTERNET PAYMENT - THANK YOU"/>
    <n v="-264.60000000000002"/>
    <x v="0"/>
    <m/>
    <s v="Payment"/>
    <n v="-460.33999999999992"/>
    <m/>
    <m/>
    <m/>
    <m/>
  </r>
  <r>
    <n v="2021"/>
    <x v="2"/>
    <d v="2021-03-26T00:00:00"/>
    <d v="2021-03-26T00:00:00"/>
    <s v="MTA*NYCT PAYGO NEW YORK NYAPPLE PAY ENDING IN 4775004491147262"/>
    <n v="2.75"/>
    <x v="13"/>
    <m/>
    <s v="Variable"/>
    <n v="-457.58999999999992"/>
    <s v="New York"/>
    <s v="Essential"/>
    <s v="TRANSPORTATION"/>
    <s v="Public Transit"/>
  </r>
  <r>
    <n v="2021"/>
    <x v="2"/>
    <d v="2021-03-26T00:00:00"/>
    <d v="2021-03-26T00:00:00"/>
    <s v="MTA*NYCT PAYGO NEW YORK NYAPPLE PAY ENDING IN 4775004491797327"/>
    <n v="2.75"/>
    <x v="13"/>
    <m/>
    <s v="Variable"/>
    <n v="-454.83999999999992"/>
    <s v="New York"/>
    <s v="Essential"/>
    <s v="TRANSPORTATION"/>
    <s v="Public Transit"/>
  </r>
  <r>
    <n v="2021"/>
    <x v="2"/>
    <d v="2021-03-27T00:00:00"/>
    <d v="2021-03-27T00:00:00"/>
    <s v="DUANE READE #14524 NEW YORK NY"/>
    <n v="22.94"/>
    <x v="3"/>
    <m/>
    <s v="Variable"/>
    <n v="-431.89999999999992"/>
    <s v="New York"/>
    <s v="Essential"/>
    <s v="HOME"/>
    <s v="Home Supplies"/>
  </r>
  <r>
    <n v="2021"/>
    <x v="2"/>
    <d v="2021-03-27T00:00:00"/>
    <d v="2021-03-27T00:00:00"/>
    <s v="MTA*NYCT PAYGO NEW YORK NYAPPLE PAY ENDING IN 4775004494678624"/>
    <n v="2.75"/>
    <x v="13"/>
    <m/>
    <s v="Variable"/>
    <n v="-429.14999999999992"/>
    <s v="New York"/>
    <s v="Essential"/>
    <s v="TRANSPORTATION"/>
    <s v="Public Transit"/>
  </r>
  <r>
    <n v="2021"/>
    <x v="2"/>
    <d v="2021-03-27T00:00:00"/>
    <d v="2021-03-27T00:00:00"/>
    <s v="MTA*NYCT PAYGO NEW YORK NYAPPLE PAY ENDING IN 4775004494700645"/>
    <n v="2.75"/>
    <x v="13"/>
    <m/>
    <s v="Variable"/>
    <n v="-426.39999999999992"/>
    <s v="New York"/>
    <s v="Essential"/>
    <s v="TRANSPORTATION"/>
    <s v="Public Transit"/>
  </r>
  <r>
    <n v="2021"/>
    <x v="2"/>
    <d v="2021-03-27T00:00:00"/>
    <d v="2021-03-27T00:00:00"/>
    <s v="PAYPAL *COUPLECENTS 402-935-7733 CA"/>
    <n v="9.99"/>
    <x v="1"/>
    <m/>
    <s v="Fixed"/>
    <n v="-416.40999999999991"/>
    <s v="Couple Cents"/>
    <s v="Non-Essential"/>
    <s v="RECREATION &amp; ENTERTAINMENT"/>
    <s v="Subscription"/>
  </r>
  <r>
    <n v="2021"/>
    <x v="2"/>
    <d v="2021-03-27T00:00:00"/>
    <d v="2021-03-27T00:00:00"/>
    <s v="SQ *WAFELS &amp; DINGES NEW YORK CITYNY0001152921509981711005"/>
    <n v="15.94"/>
    <x v="6"/>
    <m/>
    <s v="Variable"/>
    <n v="-400.46999999999991"/>
    <s v="New York"/>
    <s v="Essential"/>
    <s v="FOOD"/>
    <s v="Groceries"/>
  </r>
  <r>
    <n v="2021"/>
    <x v="2"/>
    <d v="2021-03-27T00:00:00"/>
    <d v="2021-03-27T00:00:00"/>
    <s v="WWW.CVS.COM 800-746-7287 RI"/>
    <n v="5"/>
    <x v="3"/>
    <m/>
    <s v="Variable"/>
    <n v="-395.46999999999991"/>
    <s v="New York"/>
    <s v="Non-Essential"/>
    <s v="PERSONAL SPENDING"/>
    <s v="Conveinence Store"/>
  </r>
  <r>
    <n v="2021"/>
    <x v="2"/>
    <d v="2021-03-28T00:00:00"/>
    <d v="2021-03-28T00:00:00"/>
    <s v="ABC*CRUNCH FITNESS 804-447-5129 VAABC*CRUNCH FITNESS"/>
    <n v="9.9499999999999993"/>
    <x v="1"/>
    <m/>
    <s v="Fixed"/>
    <n v="-385.51999999999992"/>
    <s v="Crunch Fitness"/>
    <s v="Non-Essential"/>
    <s v="PERSONAL SPENDING"/>
    <s v="Gym"/>
  </r>
  <r>
    <n v="2021"/>
    <x v="2"/>
    <d v="2021-03-28T00:00:00"/>
    <d v="2021-03-28T00:00:00"/>
    <s v="GONG CHA TIMES SQ. NEW YORK NY"/>
    <n v="8.1300000000000008"/>
    <x v="7"/>
    <m/>
    <s v="Variable"/>
    <n v="-377.38999999999993"/>
    <s v="New York"/>
    <s v="Non-Essential"/>
    <s v="RECREATION &amp; ENTERTAINMENT"/>
    <s v="Resteraunts"/>
  </r>
  <r>
    <n v="2021"/>
    <x v="2"/>
    <d v="2021-03-29T00:00:00"/>
    <d v="2021-03-29T00:00:00"/>
    <s v="DELI 48 NEW YORK NY"/>
    <n v="23.65"/>
    <x v="7"/>
    <m/>
    <s v="Variable"/>
    <n v="-353.73999999999995"/>
    <s v="New York"/>
    <s v="Non-Essential"/>
    <s v="RECREATION &amp; ENTERTAINMENT"/>
    <s v="Resteraunts"/>
  </r>
  <r>
    <n v="2021"/>
    <x v="2"/>
    <d v="2021-03-29T00:00:00"/>
    <d v="2021-03-29T00:00:00"/>
    <s v="DELI 48 NEW YORK NY"/>
    <n v="48.22"/>
    <x v="7"/>
    <m/>
    <s v="Variable"/>
    <n v="-305.52"/>
    <s v="New York"/>
    <s v="Non-Essential"/>
    <s v="RECREATION &amp; ENTERTAINMENT"/>
    <s v="Resteraunts"/>
  </r>
  <r>
    <n v="2021"/>
    <x v="2"/>
    <d v="2021-03-31T00:00:00"/>
    <d v="2021-03-31T00:00:00"/>
    <s v="INTERNET PAYMENT - THANK YOU"/>
    <n v="-465.03"/>
    <x v="0"/>
    <m/>
    <s v="Payment"/>
    <n v="-770.55"/>
    <m/>
    <m/>
    <m/>
    <m/>
  </r>
  <r>
    <n v="2021"/>
    <x v="3"/>
    <d v="2021-04-01T00:00:00"/>
    <d v="2021-04-01T00:00:00"/>
    <s v="NETFLIX.COM NETFLIX.COM CA46704475985"/>
    <n v="14.83"/>
    <x v="1"/>
    <m/>
    <s v="Fixed"/>
    <n v="-755.71999999999991"/>
    <s v="Netflix"/>
    <s v="Non-Essential"/>
    <s v="RECREATION &amp; ENTERTAINMENT"/>
    <s v="Streaming Services"/>
  </r>
  <r>
    <n v="2021"/>
    <x v="3"/>
    <d v="2021-04-01T00:00:00"/>
    <d v="2021-04-01T00:00:00"/>
    <s v="SPOTIFY P142A61A27 8777781161 NY"/>
    <n v="9.99"/>
    <x v="1"/>
    <m/>
    <s v="Fixed"/>
    <n v="-745.7299999999999"/>
    <s v="Spotify"/>
    <s v="Non-Essential"/>
    <s v="RECREATION &amp; ENTERTAINMENT"/>
    <s v="Streaming Services"/>
  </r>
  <r>
    <n v="2021"/>
    <x v="3"/>
    <d v="2021-04-02T00:00:00"/>
    <d v="2021-04-03T00:00:00"/>
    <s v="PAYPAL *WEBULL TECH 402-935-7733 CA"/>
    <n v="1.99"/>
    <x v="1"/>
    <m/>
    <s v="Fixed"/>
    <n v="-743.7399999999999"/>
    <s v="Webull"/>
    <s v="Non-Essential"/>
    <s v="RECREATION &amp; ENTERTAINMENT"/>
    <s v="Subscription"/>
  </r>
  <r>
    <n v="2021"/>
    <x v="3"/>
    <d v="2021-04-03T00:00:00"/>
    <d v="2021-04-03T00:00:00"/>
    <s v="COLPARK LOC 989 WASHINGTON DC"/>
    <n v="15"/>
    <x v="8"/>
    <m/>
    <s v="Variable"/>
    <n v="-728.7399999999999"/>
    <m/>
    <s v="Essential"/>
    <s v="TRANSPORTATION"/>
    <s v="Parking"/>
  </r>
  <r>
    <n v="2021"/>
    <x v="3"/>
    <d v="2021-04-03T00:00:00"/>
    <d v="2021-04-03T00:00:00"/>
    <s v="MARATHON PETRO269977 BOWLING GREENVA"/>
    <n v="20.66"/>
    <x v="2"/>
    <m/>
    <s v="Variable"/>
    <n v="-708.07999999999993"/>
    <m/>
    <s v="Essential"/>
    <s v="TRANSPORTATION"/>
    <s v="Gas"/>
  </r>
  <r>
    <n v="2021"/>
    <x v="3"/>
    <d v="2021-04-03T00:00:00"/>
    <d v="2021-04-03T00:00:00"/>
    <s v="MCDONALD'S F33384 RUTHER GLEN VA"/>
    <n v="17.43"/>
    <x v="7"/>
    <m/>
    <s v="Variable"/>
    <n v="-690.65"/>
    <m/>
    <s v="Non-Essential"/>
    <s v="RECREATION &amp; ENTERTAINMENT"/>
    <s v="Resteraunts"/>
  </r>
  <r>
    <n v="2021"/>
    <x v="3"/>
    <d v="2021-04-03T00:00:00"/>
    <d v="2021-04-03T00:00:00"/>
    <s v="STATE FARM INSURANCE 800-956-6310 IL"/>
    <n v="91.78"/>
    <x v="1"/>
    <m/>
    <s v="Fixed"/>
    <n v="-598.87"/>
    <s v="State Farm"/>
    <s v="Essential"/>
    <s v="INSURANCE"/>
    <s v="Auto Insurance"/>
  </r>
  <r>
    <n v="2021"/>
    <x v="3"/>
    <d v="2021-04-04T00:00:00"/>
    <d v="2021-04-04T00:00:00"/>
    <s v="PAYPAL *HULU 402-935-7733 CA"/>
    <n v="0.99"/>
    <x v="1"/>
    <m/>
    <s v="Fixed"/>
    <n v="-597.88"/>
    <s v="Hulu"/>
    <s v="Non-Essential"/>
    <s v="RECREATION &amp; ENTERTAINMENT"/>
    <s v="Streaming Services"/>
  </r>
  <r>
    <n v="2021"/>
    <x v="3"/>
    <d v="2021-04-04T00:00:00"/>
    <d v="2021-04-04T00:00:00"/>
    <s v="UBER EATS 866-576-1039 CA"/>
    <n v="169.85"/>
    <x v="7"/>
    <m/>
    <s v="Variable"/>
    <n v="-428.03"/>
    <m/>
    <s v="Non-Essential"/>
    <s v="RECREATION &amp; ENTERTAINMENT"/>
    <s v="Resteraunts"/>
  </r>
  <r>
    <n v="2021"/>
    <x v="3"/>
    <d v="2021-04-05T00:00:00"/>
    <d v="2021-04-05T00:00:00"/>
    <s v="MCDONALD'S F19030 RICHMOND VA"/>
    <n v="10.88"/>
    <x v="7"/>
    <m/>
    <s v="Variable"/>
    <n v="-417.15"/>
    <m/>
    <s v="Non-Essential"/>
    <s v="RECREATION &amp; ENTERTAINMENT"/>
    <s v="Resteraunts"/>
  </r>
  <r>
    <n v="2021"/>
    <x v="3"/>
    <d v="2021-04-07T00:00:00"/>
    <d v="2021-04-07T00:00:00"/>
    <s v="AMERICAN FAMILY FIT SHOR RICHMOND VA"/>
    <n v="4.24"/>
    <x v="3"/>
    <m/>
    <s v="Variable"/>
    <n v="-412.90999999999997"/>
    <m/>
    <s v="Non-Essential"/>
    <s v="RECREATION &amp; ENTERTAINMENT"/>
    <s v="Conveinence Store"/>
  </r>
  <r>
    <n v="2021"/>
    <x v="3"/>
    <d v="2021-04-07T00:00:00"/>
    <d v="2021-04-07T00:00:00"/>
    <s v="AMERICAN FAMILY FIT SHOR RICHMOND VA"/>
    <n v="84.95"/>
    <x v="1"/>
    <m/>
    <s v="Fixed"/>
    <n v="-327.96"/>
    <s v="Family Fitness"/>
    <s v="Non-Essential"/>
    <s v="PERSONAL SPENDING"/>
    <s v="Gym"/>
  </r>
  <r>
    <n v="2021"/>
    <x v="3"/>
    <d v="2021-04-07T00:00:00"/>
    <d v="2021-04-07T00:00:00"/>
    <s v="JIMMY JOHNS - 1131 GLEN ALLEN VA"/>
    <n v="7.43"/>
    <x v="7"/>
    <m/>
    <s v="Variable"/>
    <n v="-320.52999999999997"/>
    <m/>
    <s v="Non-Essential"/>
    <s v="RECREATION &amp; ENTERTAINMENT"/>
    <s v="Resteraunts"/>
  </r>
  <r>
    <n v="2021"/>
    <x v="3"/>
    <d v="2021-04-08T00:00:00"/>
    <d v="2021-04-08T00:00:00"/>
    <s v="AMER FAM FIT VA CTR COMM GLEN ALLEN VA"/>
    <n v="4.24"/>
    <x v="3"/>
    <m/>
    <s v="Variable"/>
    <n v="-316.28999999999996"/>
    <m/>
    <s v="Non-Essential"/>
    <s v="RECREATION &amp; ENTERTAINMENT"/>
    <s v="Conveinence Store"/>
  </r>
  <r>
    <n v="2021"/>
    <x v="3"/>
    <d v="2021-04-09T00:00:00"/>
    <d v="2021-04-09T00:00:00"/>
    <s v="CVS/PHARMACY #02169 GLEN ALLEN VAAPPLE PAY ENDING IN 4775"/>
    <n v="117.8"/>
    <x v="3"/>
    <m/>
    <s v="Variable"/>
    <n v="-198.48999999999995"/>
    <m/>
    <s v="Non-Essential"/>
    <s v="PERSONAL SPENDING"/>
    <s v="Conveinence Store"/>
  </r>
  <r>
    <n v="2021"/>
    <x v="3"/>
    <d v="2021-04-09T00:00:00"/>
    <d v="2021-04-09T00:00:00"/>
    <s v="INTERNET PAYMENT - THANK YOU"/>
    <n v="-450.02"/>
    <x v="0"/>
    <m/>
    <s v="Payment"/>
    <n v="-648.51"/>
    <m/>
    <m/>
    <m/>
    <m/>
  </r>
  <r>
    <n v="2021"/>
    <x v="3"/>
    <d v="2021-04-10T00:00:00"/>
    <d v="2021-04-10T00:00:00"/>
    <s v="COLPARK LOC 989 WASHINGTON DC"/>
    <n v="15"/>
    <x v="8"/>
    <m/>
    <s v="Variable"/>
    <n v="-633.51"/>
    <m/>
    <s v="Essential"/>
    <s v="TRANSPORTATION"/>
    <s v="Parking"/>
  </r>
  <r>
    <n v="2021"/>
    <x v="3"/>
    <d v="2021-04-10T00:00:00"/>
    <d v="2021-04-10T00:00:00"/>
    <s v="DOMINION CAR WASH LABURN RICHMOND VA"/>
    <n v="5.65"/>
    <x v="12"/>
    <m/>
    <s v="Fixed"/>
    <n v="-627.86"/>
    <m/>
    <s v="Essential"/>
    <s v="TRANSPORTATION"/>
    <s v="Maintenance"/>
  </r>
  <r>
    <n v="2021"/>
    <x v="3"/>
    <d v="2021-04-10T00:00:00"/>
    <d v="2021-04-10T00:00:00"/>
    <s v="SHEETZ 028600002865498 ASHLAND VA"/>
    <n v="4.5"/>
    <x v="2"/>
    <m/>
    <s v="Variable"/>
    <n v="-623.36"/>
    <m/>
    <s v="Essential"/>
    <s v="TRANSPORTATION"/>
    <s v="Gas"/>
  </r>
  <r>
    <n v="2021"/>
    <x v="3"/>
    <d v="2021-04-10T00:00:00"/>
    <d v="2021-04-10T00:00:00"/>
    <s v="SHEETZ 028600002865498 ASHLAND VA"/>
    <n v="5.66"/>
    <x v="2"/>
    <m/>
    <s v="Variable"/>
    <n v="-617.70000000000005"/>
    <m/>
    <s v="Essential"/>
    <s v="TRANSPORTATION"/>
    <s v="Gas"/>
  </r>
  <r>
    <n v="2021"/>
    <x v="3"/>
    <d v="2021-04-11T00:00:00"/>
    <d v="2021-04-11T00:00:00"/>
    <s v="AMOCO#2026664ASHLAND AMO ASHLAND VA"/>
    <n v="16.37"/>
    <x v="2"/>
    <m/>
    <s v="Variable"/>
    <n v="-601.33000000000004"/>
    <m/>
    <s v="Essential"/>
    <s v="TRANSPORTATION"/>
    <s v="Gas"/>
  </r>
  <r>
    <n v="2021"/>
    <x v="3"/>
    <d v="2021-04-12T00:00:00"/>
    <d v="2021-04-12T00:00:00"/>
    <s v="COR MOBILE APP METER FEE RICHMOND VA"/>
    <n v="3"/>
    <x v="8"/>
    <m/>
    <s v="Variable"/>
    <n v="-598.33000000000004"/>
    <m/>
    <s v="Essential"/>
    <s v="TRANSPORTATION"/>
    <s v="Parking"/>
  </r>
  <r>
    <n v="2021"/>
    <x v="3"/>
    <d v="2021-04-12T00:00:00"/>
    <d v="2021-04-12T00:00:00"/>
    <s v="JIMMY JOHNS - 3133 RICHMOND VA"/>
    <n v="9.3000000000000007"/>
    <x v="7"/>
    <m/>
    <s v="Variable"/>
    <n v="-589.03000000000009"/>
    <m/>
    <s v="Non-Essential"/>
    <s v="RECREATION &amp; ENTERTAINMENT"/>
    <s v="Resteraunts"/>
  </r>
  <r>
    <n v="2021"/>
    <x v="3"/>
    <d v="2021-04-12T00:00:00"/>
    <d v="2021-04-12T00:00:00"/>
    <s v="PAYPAL *VIZMEDIALLC 888-221-1161 CA"/>
    <n v="1.99"/>
    <x v="1"/>
    <m/>
    <s v="Fixed"/>
    <n v="-587.04000000000008"/>
    <s v="Manga"/>
    <s v="Non-Essential"/>
    <s v="RECREATION &amp; ENTERTAINMENT"/>
    <s v="Streaming Services"/>
  </r>
  <r>
    <n v="2021"/>
    <x v="3"/>
    <d v="2021-04-12T00:00:00"/>
    <d v="2021-04-12T00:00:00"/>
    <s v="PUBLIC STORAGE 25452 800-567-0759 VA191644431"/>
    <n v="61.05"/>
    <x v="1"/>
    <m/>
    <s v="Fixed"/>
    <n v="-525.99000000000012"/>
    <s v="Storage"/>
    <s v="Essential"/>
    <s v="UTILITIES"/>
    <s v="Storage"/>
  </r>
  <r>
    <n v="2021"/>
    <x v="3"/>
    <d v="2021-04-12T00:00:00"/>
    <d v="2021-04-12T00:00:00"/>
    <s v="THE HOME DEPOT #4624 MECHANICSVILLVA"/>
    <n v="7.91"/>
    <x v="14"/>
    <m/>
    <s v="Variable"/>
    <n v="-518.08000000000015"/>
    <m/>
    <s v="Essential"/>
    <s v="HOME"/>
    <s v="Home Maintenance"/>
  </r>
  <r>
    <n v="2021"/>
    <x v="3"/>
    <d v="2021-04-13T00:00:00"/>
    <d v="2021-04-13T00:00:00"/>
    <s v="EZPASSVA AUTO REPLENISH 877-7627824 VA"/>
    <n v="35"/>
    <x v="8"/>
    <m/>
    <s v="Variable"/>
    <n v="-483.08000000000015"/>
    <m/>
    <s v="Essential"/>
    <s v="TRANSPORTATION"/>
    <s v="Tolls"/>
  </r>
  <r>
    <n v="2021"/>
    <x v="3"/>
    <d v="2021-04-13T00:00:00"/>
    <d v="2021-04-13T00:00:00"/>
    <s v="STELLA S GROCERY RICHMOND VA"/>
    <n v="4.4000000000000004"/>
    <x v="6"/>
    <m/>
    <s v="Variable"/>
    <n v="-478.68000000000018"/>
    <m/>
    <s v="Essential"/>
    <s v="FOOD"/>
    <s v="Groceries"/>
  </r>
  <r>
    <n v="2021"/>
    <x v="3"/>
    <d v="2021-04-14T00:00:00"/>
    <d v="2021-04-14T00:00:00"/>
    <s v="AMER FAM FIT MECHANICSVI MECHANICSVILLVA"/>
    <n v="7.67"/>
    <x v="3"/>
    <m/>
    <s v="Variable"/>
    <n v="-471.01000000000016"/>
    <m/>
    <s v="Non-Essential"/>
    <s v="RECREATION &amp; ENTERTAINMENT"/>
    <s v="Conveinence Store"/>
  </r>
  <r>
    <n v="2021"/>
    <x v="3"/>
    <d v="2021-04-14T00:00:00"/>
    <d v="2021-04-14T00:00:00"/>
    <s v="APPLE.COM/BILL 866-712-7753 CAAPPLE PAY ENDING IN 4775MMW4QS111YA0"/>
    <n v="15.89"/>
    <x v="1"/>
    <m/>
    <s v="Fixed"/>
    <n v="-455.12000000000018"/>
    <s v="HBO"/>
    <s v="Non-Essential"/>
    <s v="RECREATION &amp; ENTERTAINMENT"/>
    <s v="Streaming Services"/>
  </r>
  <r>
    <n v="2021"/>
    <x v="3"/>
    <d v="2021-04-14T00:00:00"/>
    <d v="2021-04-14T00:00:00"/>
    <s v="KROGER FUEL #3510 MECHANICSVILLVA"/>
    <n v="25.71"/>
    <x v="2"/>
    <m/>
    <s v="Variable"/>
    <n v="-429.4100000000002"/>
    <m/>
    <s v="Essential"/>
    <s v="TRANSPORTATION"/>
    <s v="Gas"/>
  </r>
  <r>
    <n v="2021"/>
    <x v="3"/>
    <d v="2021-04-14T00:00:00"/>
    <d v="2021-04-14T00:00:00"/>
    <s v="TACO BELL 16635 MECHANICSVLLEVA"/>
    <n v="26.47"/>
    <x v="7"/>
    <m/>
    <s v="Variable"/>
    <n v="-402.94000000000017"/>
    <m/>
    <s v="Non-Essential"/>
    <s v="RECREATION &amp; ENTERTAINMENT"/>
    <s v="Resteraunts"/>
  </r>
  <r>
    <n v="2021"/>
    <x v="3"/>
    <d v="2021-04-15T00:00:00"/>
    <d v="2021-04-15T00:00:00"/>
    <s v="MCDONALD'S F17579 RICHMOND VA"/>
    <n v="25.51"/>
    <x v="7"/>
    <m/>
    <s v="Variable"/>
    <n v="-377.43000000000018"/>
    <m/>
    <s v="Non-Essential"/>
    <s v="RECREATION &amp; ENTERTAINMENT"/>
    <s v="Resteraunts"/>
  </r>
  <r>
    <n v="2021"/>
    <x v="3"/>
    <d v="2021-04-15T00:00:00"/>
    <d v="2021-04-15T00:00:00"/>
    <s v="U HAUL STORE 0082427 RICHMOND VA"/>
    <n v="26.4"/>
    <x v="1"/>
    <m/>
    <s v="Fixed"/>
    <n v="-351.0300000000002"/>
    <s v="Storage"/>
    <s v="Essential"/>
    <s v="UTILITIES"/>
    <s v="Storage"/>
  </r>
  <r>
    <n v="2021"/>
    <x v="3"/>
    <d v="2021-04-17T00:00:00"/>
    <d v="2021-04-17T00:00:00"/>
    <s v="AMER FAM FIT MIDLOTHIAN MIDLOTHIAN VA"/>
    <n v="3.63"/>
    <x v="3"/>
    <m/>
    <s v="Variable"/>
    <n v="-347.4000000000002"/>
    <m/>
    <s v="Non-Essential"/>
    <s v="RECREATION &amp; ENTERTAINMENT"/>
    <s v="Conveinence Store"/>
  </r>
  <r>
    <n v="2021"/>
    <x v="3"/>
    <d v="2021-04-17T00:00:00"/>
    <d v="2021-04-17T00:00:00"/>
    <s v="JIMMY JOHNS - 1740 -ECOM RICHMOND VAAPPLE PAY ENDING IN 4775"/>
    <n v="17.14"/>
    <x v="7"/>
    <m/>
    <s v="Variable"/>
    <n v="-330.26000000000022"/>
    <m/>
    <s v="Non-Essential"/>
    <s v="RECREATION &amp; ENTERTAINMENT"/>
    <s v="Resteraunts"/>
  </r>
  <r>
    <n v="2021"/>
    <x v="3"/>
    <d v="2021-04-17T00:00:00"/>
    <d v="2021-04-18T00:00:00"/>
    <s v="PUBLIC STORAGE 25452 800-567-0759 VA191751307"/>
    <n v="-21.05"/>
    <x v="0"/>
    <m/>
    <s v="Payment"/>
    <n v="-351.31000000000023"/>
    <s v="Storage"/>
    <s v="Essential"/>
    <s v="UTILITIES"/>
    <s v="Storage"/>
  </r>
  <r>
    <n v="2021"/>
    <x v="3"/>
    <d v="2021-04-18T00:00:00"/>
    <d v="2021-04-18T00:00:00"/>
    <s v="HEALING SPA MIDLOTHIAN VA"/>
    <n v="30"/>
    <x v="8"/>
    <m/>
    <s v="Variable"/>
    <n v="-321.31000000000023"/>
    <s v="Massage"/>
    <s v="Non-Essential"/>
    <s v="PERSONAL SPENDING"/>
    <s v="Self Care"/>
  </r>
  <r>
    <n v="2021"/>
    <x v="3"/>
    <d v="2021-04-19T00:00:00"/>
    <d v="2021-04-19T00:00:00"/>
    <s v="SP * COWAYMEGA 3235568457 CA"/>
    <n v="159"/>
    <x v="3"/>
    <m/>
    <s v="Variable"/>
    <n v="-162.31000000000023"/>
    <s v="Air Purifier"/>
    <s v="Essential"/>
    <s v="HOME"/>
    <s v="Home Supplies"/>
  </r>
  <r>
    <n v="2021"/>
    <x v="3"/>
    <d v="2021-04-20T00:00:00"/>
    <d v="2021-04-20T00:00:00"/>
    <s v="EXXONMOBIL RICHMOND VA"/>
    <n v="26.08"/>
    <x v="2"/>
    <m/>
    <s v="Variable"/>
    <n v="-136.23000000000025"/>
    <m/>
    <s v="Essential"/>
    <s v="TRANSPORTATION"/>
    <s v="Gas"/>
  </r>
  <r>
    <n v="2021"/>
    <x v="3"/>
    <d v="2021-04-20T00:00:00"/>
    <d v="2021-04-20T00:00:00"/>
    <s v="WWW.WOLFRAMALPHA.COM 8009653726 IL"/>
    <n v="6.99"/>
    <x v="1"/>
    <m/>
    <s v="Fixed"/>
    <n v="-129.24000000000024"/>
    <s v="Wolfram"/>
    <s v="Non-Essential"/>
    <s v="PERSONAL SPENDING"/>
    <s v="Subscription"/>
  </r>
  <r>
    <n v="2021"/>
    <x v="3"/>
    <d v="2021-04-21T00:00:00"/>
    <d v="2021-04-21T00:00:00"/>
    <s v="AMER FAM FIT VA CTR COMM GLEN ALLEN VA"/>
    <n v="4.24"/>
    <x v="13"/>
    <m/>
    <s v="Variable"/>
    <n v="-125.00000000000024"/>
    <m/>
    <s v="Non-Essential"/>
    <s v="RECREATION &amp; ENTERTAINMENT"/>
    <s v="Conveinence Store"/>
  </r>
  <r>
    <n v="2021"/>
    <x v="3"/>
    <d v="2021-04-21T00:00:00"/>
    <d v="2021-04-21T00:00:00"/>
    <s v="KINGSISLE *PIRATE101 512-623-5983 TX0009IVY200000000000000"/>
    <n v="9.9499999999999993"/>
    <x v="4"/>
    <m/>
    <s v="Variable"/>
    <n v="-115.05000000000024"/>
    <s v="Jayelin"/>
    <s v="Non-Essential"/>
    <s v="MISCELLANEUS"/>
    <s v="Family"/>
  </r>
  <r>
    <n v="2021"/>
    <x v="3"/>
    <d v="2021-04-21T00:00:00"/>
    <d v="2021-04-21T00:00:00"/>
    <s v="PP*PP ROKU FOR CRUNCHYR 402-935-7733 CA"/>
    <n v="7.99"/>
    <x v="1"/>
    <m/>
    <s v="Fixed"/>
    <n v="-107.06000000000024"/>
    <s v="Crunchyroll"/>
    <s v="Non-Essential"/>
    <s v="RECREATION &amp; ENTERTAINMENT"/>
    <s v="Streaming Services"/>
  </r>
  <r>
    <n v="2021"/>
    <x v="3"/>
    <d v="2021-04-21T00:00:00"/>
    <d v="2021-04-21T00:00:00"/>
    <s v="UBER EATS 866-576-1039 CA"/>
    <n v="44.61"/>
    <x v="7"/>
    <m/>
    <s v="Variable"/>
    <n v="-62.450000000000244"/>
    <m/>
    <s v="Non-Essential"/>
    <s v="RECREATION &amp; ENTERTAINMENT"/>
    <s v="Resteraunts"/>
  </r>
  <r>
    <n v="2021"/>
    <x v="3"/>
    <d v="2021-04-23T00:00:00"/>
    <d v="2021-04-23T00:00:00"/>
    <s v="BONCHON - MECHANICSVILLE MECHANICSVILLVA"/>
    <n v="47.61"/>
    <x v="7"/>
    <m/>
    <s v="Variable"/>
    <n v="-14.840000000000245"/>
    <m/>
    <s v="Non-Essential"/>
    <s v="RECREATION &amp; ENTERTAINMENT"/>
    <s v="Resteraunts"/>
  </r>
  <r>
    <n v="2021"/>
    <x v="3"/>
    <d v="2021-04-24T00:00:00"/>
    <d v="2021-04-24T00:00:00"/>
    <s v="LOWE'S OF MECHANICSVILLE MECHANICSVILLVA"/>
    <n v="84.67"/>
    <x v="14"/>
    <m/>
    <s v="Variable"/>
    <n v="69.829999999999757"/>
    <m/>
    <s v="Essential"/>
    <s v="HOME"/>
    <s v="Home Maintenance"/>
  </r>
  <r>
    <n v="2021"/>
    <x v="3"/>
    <d v="2021-04-24T00:00:00"/>
    <d v="2021-04-24T00:00:00"/>
    <s v="SQ *CAPITOL WAFFLE SHO RICHMOND VA0002305843013922528704"/>
    <n v="5.78"/>
    <x v="7"/>
    <m/>
    <s v="Variable"/>
    <n v="75.609999999999758"/>
    <m/>
    <s v="Non-Essential"/>
    <s v="RECREATION &amp; ENTERTAINMENT"/>
    <s v="Resteraunts"/>
  </r>
  <r>
    <n v="2021"/>
    <x v="3"/>
    <d v="2021-04-24T00:00:00"/>
    <d v="2021-04-24T00:00:00"/>
    <s v="SQ *CAPITOL WAFFLE SHO RICHMOND VA0002305843013922494745"/>
    <n v="12.24"/>
    <x v="7"/>
    <m/>
    <s v="Variable"/>
    <n v="87.849999999999753"/>
    <m/>
    <s v="Non-Essential"/>
    <s v="RECREATION &amp; ENTERTAINMENT"/>
    <s v="Resteraunts"/>
  </r>
  <r>
    <n v="2021"/>
    <x v="3"/>
    <d v="2021-04-26T00:00:00"/>
    <d v="2021-04-26T00:00:00"/>
    <s v="MCDONALD'S F22474 GLEN ALLEN VA"/>
    <n v="13.27"/>
    <x v="7"/>
    <m/>
    <s v="Variable"/>
    <n v="101.11999999999975"/>
    <m/>
    <s v="Non-Essential"/>
    <s v="RECREATION &amp; ENTERTAINMENT"/>
    <s v="Resteraunts"/>
  </r>
  <r>
    <n v="2021"/>
    <x v="3"/>
    <d v="2021-04-27T00:00:00"/>
    <d v="2021-04-27T00:00:00"/>
    <s v="7-ELEVEN 32603 GLEN ALLEN VA"/>
    <n v="26.97"/>
    <x v="2"/>
    <m/>
    <s v="Variable"/>
    <n v="128.08999999999975"/>
    <m/>
    <s v="Essential"/>
    <s v="TRANSPORTATION"/>
    <s v="Gas"/>
  </r>
  <r>
    <n v="2021"/>
    <x v="3"/>
    <d v="2021-04-27T00:00:00"/>
    <d v="2021-04-27T00:00:00"/>
    <s v="PAYPAL *COUPLECENTS 402-935-7733 CA"/>
    <n v="9.99"/>
    <x v="1"/>
    <m/>
    <s v="Fixed"/>
    <n v="138.07999999999976"/>
    <s v="Couple Cents"/>
    <s v="Non-Essential"/>
    <s v="RECREATION &amp; ENTERTAINMENT"/>
    <s v="Subscription"/>
  </r>
  <r>
    <n v="2021"/>
    <x v="3"/>
    <d v="2021-04-27T00:00:00"/>
    <d v="2021-04-27T00:00:00"/>
    <s v="WWW.CVS.COM 800-746-7287 RI"/>
    <n v="5"/>
    <x v="3"/>
    <m/>
    <s v="Variable"/>
    <n v="143.07999999999976"/>
    <m/>
    <s v="Non-Essential"/>
    <s v="PERSONAL SPENDING"/>
    <s v="Conveinence Store"/>
  </r>
  <r>
    <n v="2021"/>
    <x v="3"/>
    <d v="2021-04-28T00:00:00"/>
    <d v="2021-04-28T00:00:00"/>
    <s v="AMERICAN FAMILY FIT SHOR RICHMOND VA"/>
    <n v="2.12"/>
    <x v="3"/>
    <m/>
    <s v="Variable"/>
    <n v="145.19999999999976"/>
    <m/>
    <s v="Non-Essential"/>
    <s v="RECREATION &amp; ENTERTAINMENT"/>
    <s v="Conveinence Store"/>
  </r>
  <r>
    <n v="2021"/>
    <x v="3"/>
    <d v="2021-04-28T00:00:00"/>
    <d v="2021-04-28T00:00:00"/>
    <s v="CVS/PHARMACY #01994 RICHMOND VA"/>
    <n v="28.54"/>
    <x v="3"/>
    <m/>
    <s v="Variable"/>
    <n v="173.73999999999975"/>
    <m/>
    <s v="Non-Essential"/>
    <s v="PERSONAL SPENDING"/>
    <s v="Conveinence Store"/>
  </r>
  <r>
    <n v="2021"/>
    <x v="3"/>
    <d v="2021-04-28T00:00:00"/>
    <d v="2021-04-28T00:00:00"/>
    <s v="JIMMY JOHNS - 1740 -ECOM RICHMOND VA"/>
    <n v="23.95"/>
    <x v="7"/>
    <m/>
    <s v="Variable"/>
    <n v="197.68999999999974"/>
    <m/>
    <s v="Non-Essential"/>
    <s v="RECREATION &amp; ENTERTAINMENT"/>
    <s v="Resteraunts"/>
  </r>
  <r>
    <n v="2021"/>
    <x v="3"/>
    <d v="2021-04-28T00:00:00"/>
    <d v="2021-04-28T00:00:00"/>
    <s v="ORGANIC KRUSH - HENRICO HENRICO VA"/>
    <n v="55.66"/>
    <x v="7"/>
    <m/>
    <s v="Variable"/>
    <n v="253.34999999999974"/>
    <m/>
    <s v="Non-Essential"/>
    <s v="RECREATION &amp; ENTERTAINMENT"/>
    <s v="Resteraunts"/>
  </r>
  <r>
    <n v="2021"/>
    <x v="3"/>
    <d v="2021-04-30T00:00:00"/>
    <d v="2021-04-30T00:00:00"/>
    <s v="ALDI 80007 RICHMOND VA"/>
    <n v="20.92"/>
    <x v="6"/>
    <m/>
    <s v="Variable"/>
    <n v="274.26999999999975"/>
    <m/>
    <s v="Essential"/>
    <s v="FOOD"/>
    <s v="Groceries"/>
  </r>
  <r>
    <n v="2021"/>
    <x v="3"/>
    <d v="2021-04-30T00:00:00"/>
    <d v="2021-04-30T00:00:00"/>
    <s v="AMER FAM FIT VA CTR COMM GLEN ALLEN VA"/>
    <n v="2.12"/>
    <x v="3"/>
    <m/>
    <s v="Variable"/>
    <n v="276.38999999999976"/>
    <m/>
    <s v="Non-Essential"/>
    <s v="RECREATION &amp; ENTERTAINMENT"/>
    <s v="Conveinence Store"/>
  </r>
  <r>
    <n v="2021"/>
    <x v="4"/>
    <d v="2021-05-01T00:00:00"/>
    <d v="2021-05-01T00:00:00"/>
    <s v="JIMMY JOHNS - 1300 RICHMOND VA"/>
    <n v="7.54"/>
    <x v="7"/>
    <m/>
    <s v="Variable"/>
    <n v="283.92999999999978"/>
    <m/>
    <s v="Non-Essential"/>
    <s v="RECREATION &amp; ENTERTAINMENT"/>
    <s v="Resteraunts"/>
  </r>
  <r>
    <n v="2021"/>
    <x v="4"/>
    <d v="2021-05-01T00:00:00"/>
    <d v="2021-05-01T00:00:00"/>
    <s v="NETFLIX.COM NETFLIX.COM CA47498177451"/>
    <n v="14.83"/>
    <x v="1"/>
    <m/>
    <s v="Fixed"/>
    <n v="298.75999999999976"/>
    <s v="Netflix"/>
    <s v="Non-Essential"/>
    <s v="RECREATION &amp; ENTERTAINMENT"/>
    <s v="Streaming Services"/>
  </r>
  <r>
    <n v="2021"/>
    <x v="4"/>
    <d v="2021-05-01T00:00:00"/>
    <d v="2021-05-01T00:00:00"/>
    <s v="SPOTIFY P14A04BDA5 8777781161 NY"/>
    <n v="9.99"/>
    <x v="1"/>
    <m/>
    <s v="Fixed"/>
    <n v="308.74999999999977"/>
    <s v="Spotify"/>
    <s v="Non-Essential"/>
    <s v="RECREATION &amp; ENTERTAINMENT"/>
    <s v="Streaming Services"/>
  </r>
  <r>
    <n v="2021"/>
    <x v="4"/>
    <d v="2021-05-01T00:00:00"/>
    <d v="2021-05-01T00:00:00"/>
    <s v="SQ *NARWHALS ROLLED IC RICHMOND VA0002305843013952806198"/>
    <n v="18.399999999999999"/>
    <x v="7"/>
    <m/>
    <s v="Variable"/>
    <n v="327.14999999999975"/>
    <m/>
    <s v="Non-Essential"/>
    <s v="RECREATION &amp; ENTERTAINMENT"/>
    <s v="Resteraunts"/>
  </r>
  <r>
    <n v="2021"/>
    <x v="4"/>
    <d v="2021-05-01T00:00:00"/>
    <d v="2021-05-01T00:00:00"/>
    <s v="TAN A SUPERMARKET RICHMOND VA"/>
    <n v="69.52"/>
    <x v="6"/>
    <m/>
    <s v="Variable"/>
    <n v="396.66999999999973"/>
    <m/>
    <s v="Essential"/>
    <s v="FOOD"/>
    <s v="Groceries"/>
  </r>
  <r>
    <n v="2021"/>
    <x v="4"/>
    <d v="2021-05-01T00:00:00"/>
    <d v="2021-05-01T00:00:00"/>
    <s v="TARGET RICHMOND VA"/>
    <n v="25.42"/>
    <x v="3"/>
    <m/>
    <s v="Variable"/>
    <n v="422.08999999999975"/>
    <m/>
    <s v="Non-Essential"/>
    <s v="PERSONAL SPENDING"/>
    <s v="Walmart/Target Run"/>
  </r>
  <r>
    <n v="2021"/>
    <x v="4"/>
    <d v="2021-05-01T00:00:00"/>
    <d v="2021-05-01T00:00:00"/>
    <s v="TARGET RICHMOND VA"/>
    <n v="42.38"/>
    <x v="3"/>
    <m/>
    <s v="Variable"/>
    <n v="464.46999999999974"/>
    <m/>
    <s v="Non-Essential"/>
    <s v="PERSONAL SPENDING"/>
    <s v="Walmart/Target Run"/>
  </r>
  <r>
    <n v="2021"/>
    <x v="4"/>
    <d v="2021-05-01T00:00:00"/>
    <d v="2021-05-03T00:00:00"/>
    <s v="ALDI 80004 RICHMOND VA"/>
    <n v="49.53"/>
    <x v="6"/>
    <m/>
    <s v="Variable"/>
    <n v="513.99999999999977"/>
    <m/>
    <s v="Essential"/>
    <s v="FOOD"/>
    <s v="Groceries"/>
  </r>
  <r>
    <n v="2021"/>
    <x v="4"/>
    <d v="2021-05-03T00:00:00"/>
    <d v="2021-05-03T00:00:00"/>
    <s v="PAYPAL *HULU 402-935-7733 CA"/>
    <n v="5.99"/>
    <x v="1"/>
    <m/>
    <s v="Fixed"/>
    <n v="519.98999999999978"/>
    <s v="Hulu"/>
    <s v="Non-Essential"/>
    <s v="RECREATION &amp; ENTERTAINMENT"/>
    <s v="Streaming Services"/>
  </r>
  <r>
    <n v="2021"/>
    <x v="4"/>
    <d v="2021-05-02T00:00:00"/>
    <d v="2021-05-03T00:00:00"/>
    <s v="FANDANGO 866-857-5191 CAAPPLE PAY ENDING IN 4775"/>
    <n v="18.96"/>
    <x v="13"/>
    <m/>
    <s v="Variable"/>
    <n v="538.94999999999982"/>
    <m/>
    <s v="Non-Essential"/>
    <s v="RECREATION &amp; ENTERTAINMENT"/>
    <s v="Family Activities"/>
  </r>
  <r>
    <n v="2021"/>
    <x v="4"/>
    <d v="2021-05-02T00:00:00"/>
    <d v="2021-05-03T00:00:00"/>
    <s v="FANDANGO 866-857-5191 CAAPPLE PAY ENDING IN 4775"/>
    <n v="38.74"/>
    <x v="13"/>
    <m/>
    <s v="Variable"/>
    <n v="577.68999999999983"/>
    <m/>
    <s v="Non-Essential"/>
    <s v="RECREATION &amp; ENTERTAINMENT"/>
    <s v="Family Activities"/>
  </r>
  <r>
    <n v="2021"/>
    <x v="4"/>
    <d v="2021-05-02T00:00:00"/>
    <d v="2021-05-03T00:00:00"/>
    <s v="FANDANGO 8668575191 CAAPPLE PAY ENDING IN 4775"/>
    <n v="-38.74"/>
    <x v="0"/>
    <m/>
    <s v="Payment"/>
    <n v="538.94999999999982"/>
    <s v="Movie Theater Canceled"/>
    <s v="Non-Essential"/>
    <s v="RECREATION &amp; ENTERTAINMENT"/>
    <s v="Family Activities"/>
  </r>
  <r>
    <n v="2021"/>
    <x v="4"/>
    <d v="2021-05-02T00:00:00"/>
    <d v="2021-05-03T00:00:00"/>
    <s v="PAYPAL *WEBULL TECH 402-935-7733 CA"/>
    <n v="1.99"/>
    <x v="1"/>
    <m/>
    <s v="Fixed"/>
    <n v="540.93999999999983"/>
    <s v="Webull"/>
    <s v="Non-Essential"/>
    <s v="RECREATION &amp; ENTERTAINMENT"/>
    <s v="Subscription"/>
  </r>
  <r>
    <n v="2021"/>
    <x v="4"/>
    <d v="2021-05-03T00:00:00"/>
    <d v="2021-05-03T00:00:00"/>
    <s v="4510 AMC RICHMOND 10 MIDLOTHIAN VA"/>
    <n v="30.73"/>
    <x v="7"/>
    <m/>
    <s v="Variable"/>
    <n v="571.66999999999985"/>
    <s v="Demon Slayer"/>
    <s v="Non-Essential"/>
    <s v="RECREATION &amp; ENTERTAINMENT"/>
    <s v="Resteraunts"/>
  </r>
  <r>
    <n v="2021"/>
    <x v="4"/>
    <d v="2021-05-03T00:00:00"/>
    <d v="2021-05-03T00:00:00"/>
    <s v="COR MOBILE APP METER FEE RICHMOND VA"/>
    <n v="1.5"/>
    <x v="8"/>
    <m/>
    <s v="Variable"/>
    <n v="573.16999999999985"/>
    <m/>
    <s v="Essential"/>
    <s v="TRANSPORTATION"/>
    <s v="Parking"/>
  </r>
  <r>
    <n v="2021"/>
    <x v="4"/>
    <d v="2021-05-03T00:00:00"/>
    <d v="2021-05-03T00:00:00"/>
    <s v="EXXONMOBIL RICHMOND VA"/>
    <n v="27.57"/>
    <x v="2"/>
    <m/>
    <s v="Variable"/>
    <n v="600.7399999999999"/>
    <m/>
    <s v="Essential"/>
    <s v="TRANSPORTATION"/>
    <s v="Gas"/>
  </r>
  <r>
    <n v="2021"/>
    <x v="4"/>
    <d v="2021-05-03T00:00:00"/>
    <d v="2021-05-03T00:00:00"/>
    <s v="PUBLIC STORAGE 25452 800-567-0759 VA192732028"/>
    <n v="54.6"/>
    <x v="1"/>
    <m/>
    <s v="Fixed"/>
    <n v="655.33999999999992"/>
    <s v="Storage"/>
    <s v="Essential"/>
    <s v="UTILITIES"/>
    <s v="Storage"/>
  </r>
  <r>
    <n v="2021"/>
    <x v="4"/>
    <d v="2021-05-01T00:00:00"/>
    <d v="2021-05-03T00:00:00"/>
    <s v="UST*USTA MEMBERSHIP 800-990-8782 NYUST*USTA MEMBERSHIP"/>
    <n v="44"/>
    <x v="1"/>
    <m/>
    <s v="Fixed"/>
    <n v="699.33999999999992"/>
    <s v="USTA"/>
    <s v="Non-Essential"/>
    <s v="RECREATION &amp; ENTERTAINMENT"/>
    <s v="Hobbies"/>
  </r>
  <r>
    <n v="2021"/>
    <x v="4"/>
    <d v="2021-05-03T00:00:00"/>
    <d v="2021-05-03T00:00:00"/>
    <s v="WHOLEFDS WBS#10598 RICHMOND VA"/>
    <n v="73.37"/>
    <x v="6"/>
    <m/>
    <s v="Variable"/>
    <n v="772.70999999999992"/>
    <m/>
    <s v="Essential"/>
    <s v="FOOD"/>
    <s v="Groceries"/>
  </r>
  <r>
    <n v="2021"/>
    <x v="4"/>
    <d v="2021-05-04T00:00:00"/>
    <d v="2021-05-04T00:00:00"/>
    <s v="STATE FARM INSURANCE 800-956-6310 IL"/>
    <n v="91.78"/>
    <x v="1"/>
    <m/>
    <s v="Fixed"/>
    <n v="864.4899999999999"/>
    <s v="State Farm"/>
    <s v="Essential"/>
    <s v="INSURANCE"/>
    <s v="Auto Insurance"/>
  </r>
  <r>
    <n v="2021"/>
    <x v="4"/>
    <d v="2021-05-05T00:00:00"/>
    <d v="2021-05-05T00:00:00"/>
    <s v="INTERNET PAYMENT - THANK YOU"/>
    <n v="-1404.1"/>
    <x v="0"/>
    <m/>
    <s v="Payment"/>
    <n v="-539.61"/>
    <m/>
    <m/>
    <m/>
    <m/>
  </r>
  <r>
    <n v="2021"/>
    <x v="4"/>
    <d v="2021-05-07T00:00:00"/>
    <d v="2021-05-07T00:00:00"/>
    <s v="ALDI 71070 SILVER SPRINGMD"/>
    <n v="10.48"/>
    <x v="6"/>
    <m/>
    <s v="Variable"/>
    <n v="-529.13"/>
    <m/>
    <s v="Essential"/>
    <s v="FOOD"/>
    <s v="Groceries"/>
  </r>
  <r>
    <n v="2021"/>
    <x v="4"/>
    <d v="2021-05-07T00:00:00"/>
    <d v="2021-05-07T00:00:00"/>
    <s v="AMERICAN FAMILY FIT SHOR RICHMOND VA"/>
    <n v="94.95"/>
    <x v="1"/>
    <m/>
    <s v="Fixed"/>
    <n v="-434.18"/>
    <s v="Family Fitness"/>
    <s v="Non-Essential"/>
    <s v="PERSONAL SPENDING"/>
    <s v="Gym"/>
  </r>
  <r>
    <n v="2021"/>
    <x v="4"/>
    <d v="2021-05-07T00:00:00"/>
    <d v="2021-05-07T00:00:00"/>
    <s v="BANNERS HALLMARK 54 FREDERICKSBRGVA"/>
    <n v="98.48"/>
    <x v="3"/>
    <m/>
    <s v="Variable"/>
    <n v="-335.7"/>
    <s v="Mom Birthday"/>
    <s v="Non-Essential"/>
    <s v="PERSONAL SPENDING"/>
    <s v="Gifts"/>
  </r>
  <r>
    <n v="2021"/>
    <x v="4"/>
    <d v="2021-05-09T00:00:00"/>
    <d v="2021-05-09T00:00:00"/>
    <s v="BARNES &amp; NOBLE #2093 BOWIE MD"/>
    <n v="110.57"/>
    <x v="3"/>
    <m/>
    <s v="Variable"/>
    <n v="-225.13"/>
    <s v="Mom Birthday"/>
    <s v="Non-Essential"/>
    <s v="PERSONAL SPENDING"/>
    <s v="Gifts"/>
  </r>
  <r>
    <n v="2021"/>
    <x v="4"/>
    <d v="2021-05-10T00:00:00"/>
    <d v="2021-05-10T00:00:00"/>
    <s v="APPLE.COM/BILL 866-712-7753 CAAPPLE PAY ENDING IN 4775MMW516ZZ2YA0"/>
    <n v="15.89"/>
    <x v="1"/>
    <m/>
    <s v="Fixed"/>
    <n v="-209.24"/>
    <s v="HBO"/>
    <s v="Non-Essential"/>
    <s v="RECREATION &amp; ENTERTAINMENT"/>
    <s v="Streaming Services"/>
  </r>
  <r>
    <n v="2021"/>
    <x v="4"/>
    <d v="2021-05-10T00:00:00"/>
    <d v="2021-05-10T00:00:00"/>
    <s v="SQUARE ENIX 310-846-0345 CASQUARE ENIX"/>
    <n v="77.94"/>
    <x v="1"/>
    <m/>
    <s v="Fixed"/>
    <n v="-131.30000000000001"/>
    <s v="Final Fantasy "/>
    <s v="Non-Essential"/>
    <s v="RECREATION &amp; ENTERTAINMENT"/>
    <s v="Video Games"/>
  </r>
  <r>
    <n v="2021"/>
    <x v="4"/>
    <d v="2021-05-11T00:00:00"/>
    <d v="2021-05-11T00:00:00"/>
    <s v="AMER FAM FIT VA CTR COMM GLEN ALLEN VA"/>
    <n v="1.52"/>
    <x v="3"/>
    <m/>
    <s v="Variable"/>
    <n v="-129.78"/>
    <m/>
    <s v="Non-Essential"/>
    <s v="RECREATION &amp; ENTERTAINMENT"/>
    <s v="Conveinence Store"/>
  </r>
  <r>
    <n v="2021"/>
    <x v="4"/>
    <d v="2021-05-11T00:00:00"/>
    <d v="2021-05-11T00:00:00"/>
    <s v="TACO BELL 18147 RICHMOND VA"/>
    <n v="14.39"/>
    <x v="7"/>
    <m/>
    <s v="Variable"/>
    <n v="-115.39"/>
    <m/>
    <s v="Non-Essential"/>
    <s v="RECREATION &amp; ENTERTAINMENT"/>
    <s v="Resteraunts"/>
  </r>
  <r>
    <n v="2021"/>
    <x v="4"/>
    <d v="2021-05-11T00:00:00"/>
    <d v="2021-05-11T00:00:00"/>
    <s v="TAKE 5 #232 RICHMOND VA"/>
    <n v="86.17"/>
    <x v="12"/>
    <m/>
    <s v="Fixed"/>
    <n v="-29.22"/>
    <s v="Oil Change"/>
    <s v="Essential"/>
    <s v="TRANSPORTATION"/>
    <s v="Maintenance"/>
  </r>
  <r>
    <n v="2021"/>
    <x v="4"/>
    <d v="2021-05-11T00:00:00"/>
    <d v="2021-05-11T00:00:00"/>
    <s v="TARGET RICHMOND VA"/>
    <n v="13.86"/>
    <x v="6"/>
    <m/>
    <s v="Variable"/>
    <n v="-15.36"/>
    <m/>
    <s v="Essential"/>
    <s v="FOOD"/>
    <s v="Groceries"/>
  </r>
  <r>
    <n v="2021"/>
    <x v="4"/>
    <d v="2021-05-12T00:00:00"/>
    <d v="2021-05-12T00:00:00"/>
    <s v="AMER FAM FIT VA CTR COMM GLEN ALLEN VA"/>
    <n v="2"/>
    <x v="3"/>
    <m/>
    <s v="Variable"/>
    <n v="-13.36"/>
    <m/>
    <s v="Non-Essential"/>
    <s v="RECREATION &amp; ENTERTAINMENT"/>
    <s v="Conveinence Store"/>
  </r>
  <r>
    <n v="2021"/>
    <x v="4"/>
    <d v="2021-05-12T00:00:00"/>
    <d v="2021-05-12T00:00:00"/>
    <s v="PAYPAL *VIZMEDIALLC 888-221-1161 CA"/>
    <n v="1.99"/>
    <x v="1"/>
    <m/>
    <s v="Fixed"/>
    <n v="-11.37"/>
    <s v="Manga"/>
    <s v="Non-Essential"/>
    <s v="RECREATION &amp; ENTERTAINMENT"/>
    <s v="Streaming Services"/>
  </r>
  <r>
    <n v="2021"/>
    <x v="4"/>
    <d v="2021-05-13T00:00:00"/>
    <d v="2021-05-13T00:00:00"/>
    <s v="TARGET RICHMOND VA"/>
    <n v="30.28"/>
    <x v="3"/>
    <m/>
    <s v="Variable"/>
    <n v="18.910000000000004"/>
    <m/>
    <s v="Non-Essential"/>
    <s v="PERSONAL SPENDING"/>
    <s v="Walmart/Target Run"/>
  </r>
  <r>
    <n v="2021"/>
    <x v="4"/>
    <d v="2021-05-14T00:00:00"/>
    <d v="2021-05-14T00:00:00"/>
    <s v="DRIVE SHACK RICHMOND GOOCHLAND VA01437R"/>
    <n v="90"/>
    <x v="13"/>
    <m/>
    <s v="Variable"/>
    <n v="108.91"/>
    <s v="Ahkil"/>
    <s v="Non-Essential"/>
    <s v="RECREATION &amp; ENTERTAINMENT"/>
    <s v="Family Activities"/>
  </r>
  <r>
    <n v="2021"/>
    <x v="4"/>
    <d v="2021-05-14T00:00:00"/>
    <d v="2021-05-14T00:00:00"/>
    <s v="JASON'S DELI VRS 037 RICHMOND VA"/>
    <n v="19.73"/>
    <x v="7"/>
    <m/>
    <s v="Variable"/>
    <n v="128.63999999999999"/>
    <m/>
    <s v="Non-Essential"/>
    <s v="RECREATION &amp; ENTERTAINMENT"/>
    <s v="Resteraunts"/>
  </r>
  <r>
    <n v="2021"/>
    <x v="4"/>
    <d v="2021-05-14T00:00:00"/>
    <d v="2021-05-14T00:00:00"/>
    <s v="OFFICE DEPOT #2340 RICHMOND VA"/>
    <n v="7.61"/>
    <x v="3"/>
    <m/>
    <s v="Variable"/>
    <n v="136.25"/>
    <s v="Lamenate Vaccine "/>
    <s v="Essential"/>
    <s v="MEDICAL &amp; HEALTHCARE"/>
    <s v="Out-of-Pocket Costs"/>
  </r>
  <r>
    <n v="2021"/>
    <x v="4"/>
    <d v="2021-05-14T00:00:00"/>
    <d v="2021-05-14T00:00:00"/>
    <s v="TOMMYS EXP CW - VA12 RICHMOND VA"/>
    <n v="16"/>
    <x v="12"/>
    <m/>
    <s v="Fixed"/>
    <n v="152.25"/>
    <s v="Car Wash"/>
    <s v="Essential"/>
    <s v="TRANSPORTATION"/>
    <s v="Maintenance"/>
  </r>
  <r>
    <n v="2021"/>
    <x v="4"/>
    <d v="2021-05-15T00:00:00"/>
    <d v="2021-05-15T00:00:00"/>
    <s v="SQ *HARK VINEYARDS EARLYSVILLE VA0002305843014011115031"/>
    <n v="12.64"/>
    <x v="7"/>
    <m/>
    <s v="Variable"/>
    <n v="164.89"/>
    <s v="Sarah Birthday"/>
    <s v="Non-Essential"/>
    <s v="PERSONAL SPENDING"/>
    <s v="Gifts"/>
  </r>
  <r>
    <n v="2021"/>
    <x v="4"/>
    <d v="2021-05-16T00:00:00"/>
    <d v="2021-05-16T00:00:00"/>
    <s v="APPLE.COM/BILL 866-712-7753 CAAPPLE PAY ENDING IN 4775MMW52X7F7KA0"/>
    <n v="31.79"/>
    <x v="1"/>
    <m/>
    <s v="Fixed"/>
    <n v="196.67999999999998"/>
    <s v="Roadtrippers"/>
    <s v="Non-Essential"/>
    <s v="RECREATION &amp; ENTERTAINMENT"/>
    <s v="Subscription"/>
  </r>
  <r>
    <n v="2021"/>
    <x v="4"/>
    <d v="2021-05-16T00:00:00"/>
    <d v="2021-05-16T00:00:00"/>
    <s v="BODOS BAGELS CHARLOTTESVILVA"/>
    <n v="8.27"/>
    <x v="7"/>
    <m/>
    <s v="Variable"/>
    <n v="204.95"/>
    <m/>
    <s v="Non-Essential"/>
    <s v="RECREATION &amp; ENTERTAINMENT"/>
    <s v="Resteraunts"/>
  </r>
  <r>
    <n v="2021"/>
    <x v="4"/>
    <d v="2021-05-17T00:00:00"/>
    <d v="2021-05-17T00:00:00"/>
    <s v="LOWE'S OF E. RICHMOND, V HENRICO VA"/>
    <n v="31.79"/>
    <x v="14"/>
    <m/>
    <s v="Variable"/>
    <n v="236.73999999999998"/>
    <s v="Washer Pan 2116 "/>
    <s v="Essential"/>
    <s v="HOME"/>
    <s v="Home Supplies"/>
  </r>
  <r>
    <n v="2021"/>
    <x v="4"/>
    <d v="2021-05-17T00:00:00"/>
    <d v="2021-05-17T00:00:00"/>
    <s v="TARGET RICHMOND VA"/>
    <n v="22.71"/>
    <x v="3"/>
    <m/>
    <s v="Variable"/>
    <n v="259.45"/>
    <m/>
    <s v="Non-Essential"/>
    <s v="PERSONAL SPENDING"/>
    <s v="Walmart/Target Run"/>
  </r>
  <r>
    <n v="2021"/>
    <x v="4"/>
    <d v="2021-05-18T00:00:00"/>
    <d v="2021-05-18T00:00:00"/>
    <s v="T-MOBILE PAYMENTS 800-937-8997 WAAPPLE PAY ENDING IN 4775T-MOBILE PAYMENTS"/>
    <n v="86.25"/>
    <x v="1"/>
    <m/>
    <s v="Fixed"/>
    <n v="345.7"/>
    <s v="T-Mobile"/>
    <s v="Essential"/>
    <s v="UTILITIES"/>
    <s v="Phone"/>
  </r>
  <r>
    <n v="2021"/>
    <x v="4"/>
    <d v="2021-05-19T00:00:00"/>
    <d v="2021-05-19T00:00:00"/>
    <s v="ADVANCE AUTO PARTS #2330 RICHMOND VA"/>
    <n v="12.71"/>
    <x v="12"/>
    <m/>
    <s v="Fixed"/>
    <n v="358.40999999999997"/>
    <m/>
    <s v="Essential"/>
    <s v="TRANSPORTATION"/>
    <s v="Maintenance"/>
  </r>
  <r>
    <n v="2021"/>
    <x v="4"/>
    <d v="2021-05-19T00:00:00"/>
    <d v="2021-05-19T00:00:00"/>
    <s v="JCPENNEY 1140 RICHMOND VA"/>
    <n v="91.85"/>
    <x v="4"/>
    <m/>
    <s v="Variable"/>
    <n v="450.26"/>
    <s v="Jayelin"/>
    <s v="Non-Essential"/>
    <s v="MISCELLANEUS"/>
    <s v="Family"/>
  </r>
  <r>
    <n v="2021"/>
    <x v="4"/>
    <d v="2021-05-19T00:00:00"/>
    <d v="2021-05-19T00:00:00"/>
    <s v="TARGET RICHMOND VA"/>
    <n v="68.849999999999994"/>
    <x v="3"/>
    <m/>
    <s v="Variable"/>
    <n v="519.11"/>
    <m/>
    <s v="Non-Essential"/>
    <s v="PERSONAL SPENDING"/>
    <s v="Walmart/Target Run"/>
  </r>
  <r>
    <n v="2021"/>
    <x v="4"/>
    <d v="2021-05-19T00:00:00"/>
    <d v="2021-05-19T00:00:00"/>
    <s v="THE HOME DEPOT #4632 RICHMOND VA"/>
    <n v="22.58"/>
    <x v="14"/>
    <m/>
    <s v="Variable"/>
    <n v="541.69000000000005"/>
    <m/>
    <s v="Essential"/>
    <s v="HOME"/>
    <s v="Home Maintenance"/>
  </r>
  <r>
    <n v="2021"/>
    <x v="4"/>
    <d v="2021-05-20T00:00:00"/>
    <d v="2021-05-20T00:00:00"/>
    <s v="EXXONMOBIL RICHMOND VA"/>
    <n v="17.87"/>
    <x v="2"/>
    <m/>
    <s v="Variable"/>
    <n v="559.56000000000006"/>
    <m/>
    <s v="Essential"/>
    <s v="TRANSPORTATION"/>
    <s v="Gas"/>
  </r>
  <r>
    <n v="2021"/>
    <x v="4"/>
    <d v="2021-05-20T00:00:00"/>
    <d v="2021-05-20T00:00:00"/>
    <s v="GIANT 0135 SILVER SPRINGMD02039R"/>
    <n v="26.97"/>
    <x v="6"/>
    <m/>
    <s v="Variable"/>
    <n v="586.53000000000009"/>
    <m/>
    <s v="Essential"/>
    <s v="FOOD"/>
    <s v="Groceries"/>
  </r>
  <r>
    <n v="2021"/>
    <x v="4"/>
    <d v="2021-05-21T00:00:00"/>
    <d v="2021-05-21T00:00:00"/>
    <s v="JIMMY T'S SOFT SERVE DUMFRIES VA"/>
    <n v="16"/>
    <x v="7"/>
    <m/>
    <s v="Variable"/>
    <n v="602.53000000000009"/>
    <m/>
    <s v="Non-Essential"/>
    <s v="RECREATION &amp; ENTERTAINMENT"/>
    <s v="Resteraunts"/>
  </r>
  <r>
    <n v="2021"/>
    <x v="4"/>
    <d v="2021-05-21T00:00:00"/>
    <d v="2021-05-21T00:00:00"/>
    <s v="PP*PP ROKU FOR CRUNCHYR 402-935-7733 CA"/>
    <n v="7.99"/>
    <x v="1"/>
    <m/>
    <s v="Fixed"/>
    <n v="610.5200000000001"/>
    <s v="Crunchyroll"/>
    <s v="Non-Essential"/>
    <s v="RECREATION &amp; ENTERTAINMENT"/>
    <s v="Streaming Services"/>
  </r>
  <r>
    <n v="2021"/>
    <x v="4"/>
    <d v="2021-05-21T00:00:00"/>
    <d v="2021-05-21T00:00:00"/>
    <s v="SUNOCO 0545097800 DUMFRIES VA"/>
    <n v="31.25"/>
    <x v="2"/>
    <m/>
    <s v="Variable"/>
    <n v="641.7700000000001"/>
    <m/>
    <s v="Essential"/>
    <s v="TRANSPORTATION"/>
    <s v="Gas"/>
  </r>
  <r>
    <n v="2021"/>
    <x v="4"/>
    <d v="2021-05-22T00:00:00"/>
    <d v="2021-05-22T00:00:00"/>
    <s v="GUITAR CENTER #845 RICHMOND VA"/>
    <n v="50.7"/>
    <x v="3"/>
    <m/>
    <s v="Variable"/>
    <n v="692.47000000000014"/>
    <s v="Strings"/>
    <s v="Non-Essential"/>
    <s v="RECREATION &amp; ENTERTAINMENT"/>
    <s v="Hobbies"/>
  </r>
  <r>
    <n v="2021"/>
    <x v="4"/>
    <d v="2021-05-22T00:00:00"/>
    <d v="2021-05-22T00:00:00"/>
    <s v="MUSIC &amp; ARTS 82 RICHMOND VA"/>
    <n v="37.89"/>
    <x v="3"/>
    <m/>
    <s v="Variable"/>
    <n v="730.36000000000013"/>
    <s v="Tuning Machine "/>
    <s v="Non-Essential"/>
    <s v="RECREATION &amp; ENTERTAINMENT"/>
    <s v="Hobbies"/>
  </r>
  <r>
    <n v="2021"/>
    <x v="4"/>
    <d v="2021-05-23T00:00:00"/>
    <d v="2021-05-23T00:00:00"/>
    <s v="EZPASSVA AUTO REPLENISH 877-7627824 VA"/>
    <n v="35"/>
    <x v="13"/>
    <m/>
    <s v="Variable"/>
    <n v="765.36000000000013"/>
    <s v="Storage"/>
    <s v="Essential"/>
    <s v="TRANSPORTATION"/>
    <s v="Tolls"/>
  </r>
  <r>
    <n v="2021"/>
    <x v="4"/>
    <d v="2021-05-24T00:00:00"/>
    <d v="2021-05-24T00:00:00"/>
    <s v="AMER FAM FIT VA CTR COMM GLEN ALLEN VA"/>
    <n v="2"/>
    <x v="13"/>
    <m/>
    <s v="Variable"/>
    <n v="767.36000000000013"/>
    <m/>
    <s v="Non-Essential"/>
    <s v="RECREATION &amp; ENTERTAINMENT"/>
    <s v="Conveinence Store"/>
  </r>
  <r>
    <n v="2021"/>
    <x v="4"/>
    <d v="2021-05-24T00:00:00"/>
    <d v="2021-05-24T00:00:00"/>
    <s v="INTERNET PAYMENT - THANK YOU"/>
    <n v="-1412.32"/>
    <x v="0"/>
    <m/>
    <s v="Payment"/>
    <n v="-644.95999999999981"/>
    <m/>
    <m/>
    <m/>
    <m/>
  </r>
  <r>
    <n v="2021"/>
    <x v="4"/>
    <d v="2021-05-24T00:00:00"/>
    <d v="2021-05-24T00:00:00"/>
    <s v="JIMMY JOHNS - 1741 -ECOM RICHMOND VAAPPLE PAY ENDING IN 4775"/>
    <n v="12.59"/>
    <x v="7"/>
    <m/>
    <s v="Variable"/>
    <n v="-632.36999999999978"/>
    <m/>
    <s v="Non-Essential"/>
    <s v="RECREATION &amp; ENTERTAINMENT"/>
    <s v="Resteraunts"/>
  </r>
  <r>
    <n v="2021"/>
    <x v="4"/>
    <d v="2021-05-25T00:00:00"/>
    <d v="2021-05-25T00:00:00"/>
    <s v="APPLE.COM/BILL 866-712-7753 CAAPPLE PAY ENDING IN 4775MMW54D041SA0"/>
    <n v="5.29"/>
    <x v="1"/>
    <m/>
    <s v="Fixed"/>
    <n v="-627.07999999999981"/>
    <s v="GuitarTuna"/>
    <s v="Non-Essential"/>
    <s v="RECREATION &amp; ENTERTAINMENT"/>
    <s v="Subscription"/>
  </r>
  <r>
    <n v="2021"/>
    <x v="4"/>
    <d v="2021-05-25T00:00:00"/>
    <d v="2021-05-25T00:00:00"/>
    <s v="EZPASSVA AUTO REPLENISH 877-7627824 VA"/>
    <n v="35"/>
    <x v="13"/>
    <m/>
    <s v="Variable"/>
    <n v="-592.07999999999981"/>
    <s v="Storage"/>
    <s v="Essential"/>
    <s v="TRANSPORTATION"/>
    <s v="Tolls"/>
  </r>
  <r>
    <n v="2021"/>
    <x v="4"/>
    <d v="2021-05-25T00:00:00"/>
    <d v="2021-05-25T00:00:00"/>
    <s v="JIMMY JOHNS - 1740 -ECOM RICHMOND VAAPPLE PAY ENDING IN 4775"/>
    <n v="12.59"/>
    <x v="7"/>
    <m/>
    <s v="Variable"/>
    <n v="-579.48999999999978"/>
    <m/>
    <s v="Non-Essential"/>
    <s v="RECREATION &amp; ENTERTAINMENT"/>
    <s v="Resteraunts"/>
  </r>
  <r>
    <n v="2021"/>
    <x v="4"/>
    <d v="2021-05-25T00:00:00"/>
    <d v="2021-05-25T00:00:00"/>
    <s v="TARGET GLEN ALLEN VA"/>
    <n v="22.25"/>
    <x v="3"/>
    <m/>
    <s v="Variable"/>
    <n v="-557.23999999999978"/>
    <m/>
    <s v="Non-Essential"/>
    <s v="PERSONAL SPENDING"/>
    <s v="Walmart/Target Run"/>
  </r>
  <r>
    <n v="2021"/>
    <x v="4"/>
    <d v="2021-05-26T00:00:00"/>
    <d v="2021-05-26T00:00:00"/>
    <s v="JIMMY JOHNS - 1740 -ECOM RICHMOND VAAPPLE PAY ENDING IN 4775"/>
    <n v="17.37"/>
    <x v="7"/>
    <m/>
    <s v="Variable"/>
    <n v="-539.86999999999978"/>
    <m/>
    <s v="Non-Essential"/>
    <s v="RECREATION &amp; ENTERTAINMENT"/>
    <s v="Resteraunts"/>
  </r>
  <r>
    <n v="2021"/>
    <x v="4"/>
    <d v="2021-05-27T00:00:00"/>
    <d v="2021-05-27T00:00:00"/>
    <s v="PAYPAL *COUPLECENTS 402-935-7733 CA"/>
    <n v="9.99"/>
    <x v="1"/>
    <m/>
    <s v="Fixed"/>
    <n v="-529.87999999999977"/>
    <s v="Couple Cents"/>
    <s v="Non-Essential"/>
    <s v="RECREATION &amp; ENTERTAINMENT"/>
    <s v="Subscription"/>
  </r>
  <r>
    <n v="2021"/>
    <x v="4"/>
    <d v="2021-05-27T00:00:00"/>
    <d v="2021-05-27T00:00:00"/>
    <s v="USPS PO 1049480240 WASHINGTON DC"/>
    <n v="26.35"/>
    <x v="11"/>
    <m/>
    <s v="Variable"/>
    <n v="-503.52999999999975"/>
    <m/>
    <s v="Essential"/>
    <s v="UTILITIES"/>
    <s v="Government Services"/>
  </r>
  <r>
    <n v="2021"/>
    <x v="4"/>
    <d v="2021-05-28T00:00:00"/>
    <d v="2021-05-28T00:00:00"/>
    <s v="CARROLLS AUTO SERVICE RICHMOND VA"/>
    <n v="286.31"/>
    <x v="12"/>
    <m/>
    <s v="Fixed"/>
    <n v="-217.21999999999974"/>
    <s v="AC Fix(leak)"/>
    <s v="Essential"/>
    <s v="TRANSPORTATION"/>
    <s v="Maintenance"/>
  </r>
  <r>
    <n v="2021"/>
    <x v="4"/>
    <d v="2021-05-28T00:00:00"/>
    <d v="2021-05-28T00:00:00"/>
    <s v="LYFT *1 RIDE 05-27 855-865-9553 CA"/>
    <n v="21.24"/>
    <x v="13"/>
    <m/>
    <s v="Variable"/>
    <n v="-195.97999999999973"/>
    <m/>
    <s v="Essential"/>
    <s v="TRANSPORTATION"/>
    <s v="Rideshare"/>
  </r>
  <r>
    <n v="2021"/>
    <x v="4"/>
    <d v="2021-05-28T00:00:00"/>
    <d v="2021-05-28T00:00:00"/>
    <s v="WALMART SC 05941 WASHINGTON DC"/>
    <n v="51.77"/>
    <x v="3"/>
    <m/>
    <s v="Variable"/>
    <n v="-144.20999999999972"/>
    <m/>
    <s v="Non-Essential"/>
    <s v="PERSONAL SPENDING"/>
    <s v="Walmart/Target Run"/>
  </r>
  <r>
    <n v="2021"/>
    <x v="4"/>
    <d v="2021-05-29T00:00:00"/>
    <d v="2021-05-29T00:00:00"/>
    <s v="EXXONMOBIL RICHMOND VA"/>
    <n v="28.92"/>
    <x v="2"/>
    <m/>
    <s v="Variable"/>
    <n v="-115.28999999999972"/>
    <m/>
    <s v="Essential"/>
    <s v="TRANSPORTATION"/>
    <s v="Gas"/>
  </r>
  <r>
    <n v="2021"/>
    <x v="4"/>
    <d v="2021-05-29T00:00:00"/>
    <d v="2021-05-29T00:00:00"/>
    <s v="LYFT *1 RIDE 05-28 855-865-9553 CA"/>
    <n v="26.84"/>
    <x v="13"/>
    <m/>
    <s v="Variable"/>
    <n v="-88.449999999999719"/>
    <m/>
    <s v="Essential"/>
    <s v="TRANSPORTATION"/>
    <s v="Rideshare"/>
  </r>
  <r>
    <n v="2021"/>
    <x v="4"/>
    <d v="2021-05-29T00:00:00"/>
    <d v="2021-05-29T00:00:00"/>
    <s v="TARGET RICHMOND VA"/>
    <n v="39.200000000000003"/>
    <x v="6"/>
    <m/>
    <s v="Variable"/>
    <n v="-49.249999999999716"/>
    <m/>
    <s v="Essential"/>
    <s v="FOOD"/>
    <s v="Groceries"/>
  </r>
  <r>
    <n v="2021"/>
    <x v="4"/>
    <d v="2021-05-29T00:00:00"/>
    <d v="2021-05-29T00:00:00"/>
    <s v="UBER EATS 866-576-1039 CA"/>
    <n v="4.1500000000000004"/>
    <x v="7"/>
    <m/>
    <s v="Variable"/>
    <n v="-45.099999999999717"/>
    <m/>
    <s v="Non-Essential"/>
    <s v="RECREATION &amp; ENTERTAINMENT"/>
    <s v="Resteraunts"/>
  </r>
  <r>
    <n v="2021"/>
    <x v="4"/>
    <d v="2021-05-29T00:00:00"/>
    <d v="2021-05-29T00:00:00"/>
    <s v="UBER EATS 866-576-1039 CA"/>
    <n v="23.07"/>
    <x v="7"/>
    <m/>
    <s v="Variable"/>
    <n v="-22.029999999999717"/>
    <m/>
    <s v="Non-Essential"/>
    <s v="RECREATION &amp; ENTERTAINMENT"/>
    <s v="Resteraunts"/>
  </r>
  <r>
    <n v="2021"/>
    <x v="4"/>
    <d v="2021-05-30T00:00:00"/>
    <d v="2021-05-30T00:00:00"/>
    <s v="BOTTOMS UP PIZZA RICHMOND VA"/>
    <n v="54"/>
    <x v="7"/>
    <m/>
    <s v="Variable"/>
    <n v="31.970000000000283"/>
    <m/>
    <s v="Non-Essential"/>
    <s v="RECREATION &amp; ENTERTAINMENT"/>
    <s v="Resteraunts"/>
  </r>
  <r>
    <n v="2021"/>
    <x v="4"/>
    <d v="2021-05-30T00:00:00"/>
    <d v="2021-05-30T00:00:00"/>
    <s v="EZPASSVA AUTO REPLENISH 877-7627824 VA"/>
    <n v="35"/>
    <x v="13"/>
    <m/>
    <s v="Variable"/>
    <n v="66.970000000000283"/>
    <s v="Storage"/>
    <s v="Essential"/>
    <s v="TRANSPORTATION"/>
    <s v="Tolls"/>
  </r>
  <r>
    <n v="2021"/>
    <x v="4"/>
    <d v="2021-05-30T00:00:00"/>
    <d v="2021-05-30T00:00:00"/>
    <s v="MCDONALD'S F17579 RICHMOND VA"/>
    <n v="8.2799999999999994"/>
    <x v="7"/>
    <m/>
    <s v="Variable"/>
    <n v="75.250000000000284"/>
    <m/>
    <s v="Non-Essential"/>
    <s v="RECREATION &amp; ENTERTAINMENT"/>
    <s v="Resteraunts"/>
  </r>
  <r>
    <n v="2021"/>
    <x v="4"/>
    <d v="2021-05-30T00:00:00"/>
    <d v="2021-05-30T00:00:00"/>
    <s v="TARGET GLEN ALLEN VA"/>
    <n v="60.92"/>
    <x v="3"/>
    <m/>
    <s v="Variable"/>
    <n v="136.1700000000003"/>
    <m/>
    <s v="Non-Essential"/>
    <s v="PERSONAL SPENDING"/>
    <s v="Walmart/Target Run"/>
  </r>
  <r>
    <n v="2021"/>
    <x v="4"/>
    <d v="2021-05-31T00:00:00"/>
    <d v="2021-05-31T00:00:00"/>
    <s v="ALDI 80022 RICHMOND VA"/>
    <n v="17.309999999999999"/>
    <x v="6"/>
    <m/>
    <s v="Variable"/>
    <n v="153.4800000000003"/>
    <m/>
    <s v="Essential"/>
    <s v="FOOD"/>
    <s v="Groceries"/>
  </r>
  <r>
    <n v="2021"/>
    <x v="4"/>
    <d v="2021-05-31T00:00:00"/>
    <d v="2021-05-31T00:00:00"/>
    <s v="APPLE.COM/BILL 866-712-7753 CAAPPLE PAY ENDING IN 4775MMW5727QLFA0"/>
    <n v="37.090000000000003"/>
    <x v="1"/>
    <m/>
    <s v="Fixed"/>
    <n v="190.57000000000031"/>
    <s v="Bloomberg"/>
    <s v="Non-Essential"/>
    <s v="RECREATION &amp; ENTERTAINMENT"/>
    <s v="Subscription"/>
  </r>
  <r>
    <n v="2021"/>
    <x v="4"/>
    <d v="2021-05-31T00:00:00"/>
    <d v="2021-05-31T00:00:00"/>
    <s v="SHEETZ 035000003509498 RICHMOND VA"/>
    <n v="9.5500000000000007"/>
    <x v="2"/>
    <m/>
    <s v="Variable"/>
    <n v="200.12000000000032"/>
    <m/>
    <s v="Essential"/>
    <s v="TRANSPORTATION"/>
    <s v="Gas"/>
  </r>
  <r>
    <n v="2021"/>
    <x v="4"/>
    <d v="2021-05-31T00:00:00"/>
    <d v="2021-05-31T00:00:00"/>
    <s v="TARGET RICHMOND VA"/>
    <n v="21.18"/>
    <x v="6"/>
    <m/>
    <s v="Variable"/>
    <n v="221.30000000000032"/>
    <m/>
    <s v="Essential"/>
    <s v="FOOD"/>
    <s v="Groceries"/>
  </r>
  <r>
    <n v="2021"/>
    <x v="4"/>
    <d v="2021-05-31T00:00:00"/>
    <d v="2021-05-31T00:00:00"/>
    <s v="U HAUL STORE 0082427 804-3584978 VA"/>
    <n v="57.27"/>
    <x v="13"/>
    <m/>
    <s v="Variable"/>
    <n v="278.57000000000033"/>
    <s v="Storage"/>
    <s v="Essential"/>
    <s v="UTILITIES"/>
    <s v="Storage"/>
  </r>
  <r>
    <n v="2021"/>
    <x v="5"/>
    <d v="2021-06-01T00:00:00"/>
    <d v="2021-06-01T00:00:00"/>
    <s v="AMERICAN FAMILY FIT SHOR RICHMOND VA"/>
    <n v="49"/>
    <x v="1"/>
    <m/>
    <s v="Fixed"/>
    <n v="327.57000000000033"/>
    <s v="Family Fitness"/>
    <s v="Non-Essential"/>
    <s v="PERSONAL SPENDING"/>
    <s v="Gym"/>
  </r>
  <r>
    <n v="2021"/>
    <x v="5"/>
    <d v="2021-06-01T00:00:00"/>
    <d v="2021-06-01T00:00:00"/>
    <s v="NETFLIX.COM NETFLIX.COM CA48401860935"/>
    <n v="14.83"/>
    <x v="1"/>
    <m/>
    <s v="Fixed"/>
    <n v="342.40000000000032"/>
    <s v="Netflix"/>
    <s v="Non-Essential"/>
    <s v="RECREATION &amp; ENTERTAINMENT"/>
    <s v="Streaming Services"/>
  </r>
  <r>
    <n v="2021"/>
    <x v="5"/>
    <d v="2021-06-01T00:00:00"/>
    <d v="2021-06-01T00:00:00"/>
    <s v="SPOTIFY P154F38ABC 8777781161 NY"/>
    <n v="9.99"/>
    <x v="1"/>
    <m/>
    <s v="Fixed"/>
    <n v="352.39000000000033"/>
    <s v="Spotify"/>
    <s v="Non-Essential"/>
    <s v="RECREATION &amp; ENTERTAINMENT"/>
    <s v="Streaming Services"/>
  </r>
  <r>
    <n v="2021"/>
    <x v="5"/>
    <d v="2021-06-02T00:00:00"/>
    <d v="2021-06-03T00:00:00"/>
    <s v="GO MART #94 ROANOKE VA"/>
    <n v="29.04"/>
    <x v="2"/>
    <m/>
    <s v="Variable"/>
    <n v="381.43000000000035"/>
    <m/>
    <s v="Essential"/>
    <s v="TRANSPORTATION"/>
    <s v="Gas"/>
  </r>
  <r>
    <n v="2021"/>
    <x v="5"/>
    <d v="2021-06-02T00:00:00"/>
    <d v="2021-06-03T00:00:00"/>
    <s v="KRYSTAL AND SAAGAR 202-531-7527 DC"/>
    <n v="10"/>
    <x v="1"/>
    <m/>
    <s v="Fixed"/>
    <n v="391.43000000000035"/>
    <s v="News"/>
    <s v="Non-Essential"/>
    <s v="RECREATION &amp; ENTERTAINMENT"/>
    <s v="Subscription"/>
  </r>
  <r>
    <n v="2021"/>
    <x v="5"/>
    <d v="2021-06-02T00:00:00"/>
    <d v="2021-06-03T00:00:00"/>
    <s v="PAYPAL *HULU 402-935-7733 CA"/>
    <n v="0.4"/>
    <x v="1"/>
    <m/>
    <s v="Fixed"/>
    <n v="391.83000000000033"/>
    <s v="Hulu"/>
    <s v="Non-Essential"/>
    <s v="RECREATION &amp; ENTERTAINMENT"/>
    <s v="Streaming Services"/>
  </r>
  <r>
    <n v="2021"/>
    <x v="5"/>
    <d v="2021-06-02T00:00:00"/>
    <d v="2021-06-03T00:00:00"/>
    <s v="PAYPAL *SHOWTIMEPPV 402-935-7733 CA"/>
    <n v="49.99"/>
    <x v="8"/>
    <m/>
    <s v="Variable"/>
    <n v="441.82000000000033"/>
    <s v="Logan Paul vs. Mayweather"/>
    <s v="Non-Essential"/>
    <s v="RECREATION &amp; ENTERTAINMENT"/>
    <s v="Sporting Events"/>
  </r>
  <r>
    <n v="2021"/>
    <x v="5"/>
    <d v="2021-06-02T00:00:00"/>
    <d v="2021-06-03T00:00:00"/>
    <s v="PAYPAL *WEBULL TECH 402-935-7733 CA"/>
    <n v="1.99"/>
    <x v="1"/>
    <m/>
    <s v="Fixed"/>
    <n v="443.81000000000034"/>
    <s v="Webull"/>
    <s v="Non-Essential"/>
    <s v="RECREATION &amp; ENTERTAINMENT"/>
    <s v="Subscription"/>
  </r>
  <r>
    <n v="2021"/>
    <x v="5"/>
    <d v="2021-06-03T00:00:00"/>
    <d v="2021-06-03T00:00:00"/>
    <s v="PUBLIC STORAGE 25452 800-567-0759 VA194430343"/>
    <n v="78"/>
    <x v="1"/>
    <m/>
    <s v="Fixed"/>
    <n v="521.8100000000004"/>
    <s v="Storage"/>
    <s v="Essential"/>
    <s v="UTILITIES"/>
    <s v="Storage"/>
  </r>
  <r>
    <n v="2021"/>
    <x v="5"/>
    <d v="2021-06-03T00:00:00"/>
    <d v="2021-06-03T00:00:00"/>
    <s v="STATE FARM INSURANCE 800-956-6310 IL"/>
    <n v="69.88"/>
    <x v="1"/>
    <m/>
    <s v="Fixed"/>
    <n v="591.6900000000004"/>
    <s v="State Farm"/>
    <s v="Essential"/>
    <s v="INSURANCE"/>
    <s v="Auto Insurance"/>
  </r>
  <r>
    <n v="2021"/>
    <x v="5"/>
    <d v="2021-06-03T00:00:00"/>
    <d v="2021-06-03T00:00:00"/>
    <s v="TEXAS ROADHOUSE #2518 ROANOKE VA"/>
    <n v="105"/>
    <x v="7"/>
    <m/>
    <s v="Variable"/>
    <n v="696.6900000000004"/>
    <s v="Devin Heath"/>
    <s v="Non-Essential"/>
    <s v="RECREATION &amp; ENTERTAINMENT"/>
    <s v="Resteraunts"/>
  </r>
  <r>
    <n v="2021"/>
    <x v="5"/>
    <d v="2021-06-04T00:00:00"/>
    <d v="2021-06-04T00:00:00"/>
    <s v="INTERNET PAYMENT - THANK YOU"/>
    <n v="-1368.32"/>
    <x v="0"/>
    <m/>
    <s v="Payment"/>
    <n v="-671.62999999999954"/>
    <m/>
    <m/>
    <m/>
    <m/>
  </r>
  <r>
    <n v="2021"/>
    <x v="5"/>
    <d v="2021-06-04T00:00:00"/>
    <d v="2021-06-04T00:00:00"/>
    <s v="TARGET RICHMOND VA"/>
    <n v="84.8"/>
    <x v="3"/>
    <m/>
    <s v="Variable"/>
    <n v="-586.82999999999959"/>
    <s v="moving"/>
    <s v="Essential"/>
    <s v="UTILITIES"/>
    <s v="Storage"/>
  </r>
  <r>
    <n v="2021"/>
    <x v="5"/>
    <d v="2021-06-04T00:00:00"/>
    <d v="2021-06-04T00:00:00"/>
    <s v="U HAUL STORE 0082429 804-2310332 VA"/>
    <n v="88.37"/>
    <x v="13"/>
    <m/>
    <s v="Variable"/>
    <n v="-498.45999999999958"/>
    <s v="moving"/>
    <s v="Essential"/>
    <s v="UTILITIES"/>
    <s v="Storage"/>
  </r>
  <r>
    <n v="2021"/>
    <x v="5"/>
    <d v="2021-06-05T00:00:00"/>
    <d v="2021-06-05T00:00:00"/>
    <s v="LOWE'S OF E. RICHMOND, V HENRICO VA"/>
    <n v="1.36"/>
    <x v="14"/>
    <m/>
    <s v="Variable"/>
    <n v="-497.09999999999957"/>
    <s v="moving"/>
    <s v="Essential"/>
    <s v="UTILITIES"/>
    <s v="Storage"/>
  </r>
  <r>
    <n v="2021"/>
    <x v="5"/>
    <d v="2021-06-05T00:00:00"/>
    <d v="2021-06-05T00:00:00"/>
    <s v="PANERA BREAD #601639 P RICHMOND VA00521R"/>
    <n v="13.72"/>
    <x v="7"/>
    <m/>
    <s v="Variable"/>
    <n v="-483.37999999999954"/>
    <m/>
    <s v="Non-Essential"/>
    <s v="RECREATION &amp; ENTERTAINMENT"/>
    <s v="Resteraunts"/>
  </r>
  <r>
    <n v="2021"/>
    <x v="5"/>
    <d v="2021-06-05T00:00:00"/>
    <d v="2021-06-05T00:00:00"/>
    <s v="TARGET RICHMOND VA"/>
    <n v="80.55"/>
    <x v="3"/>
    <m/>
    <s v="Variable"/>
    <n v="-402.82999999999953"/>
    <s v="moving"/>
    <s v="Non-Essential"/>
    <s v="PERSONAL SPENDING"/>
    <s v="Walmart/Target Run"/>
  </r>
  <r>
    <n v="2021"/>
    <x v="5"/>
    <d v="2021-06-05T00:00:00"/>
    <d v="2021-06-05T00:00:00"/>
    <s v="USPS CHANGE OF ADDRESS 800-238-3150 TN"/>
    <n v="1.05"/>
    <x v="11"/>
    <m/>
    <s v="Variable"/>
    <n v="-401.77999999999952"/>
    <s v="moving"/>
    <s v="Essential"/>
    <s v="UTILITIES"/>
    <s v="Government Services"/>
  </r>
  <r>
    <n v="2021"/>
    <x v="5"/>
    <d v="2021-06-06T00:00:00"/>
    <d v="2021-06-06T00:00:00"/>
    <s v="LYFT *2 RIDES 06-05 855-865-9553 CA"/>
    <n v="31.77"/>
    <x v="13"/>
    <m/>
    <s v="Variable"/>
    <n v="-370.00999999999954"/>
    <m/>
    <s v="Essential"/>
    <s v="TRANSPORTATION"/>
    <s v="Rideshare"/>
  </r>
  <r>
    <n v="2021"/>
    <x v="5"/>
    <d v="2021-06-06T00:00:00"/>
    <d v="2021-06-06T00:00:00"/>
    <s v="TARGET RICHMOND VA"/>
    <n v="192.86"/>
    <x v="3"/>
    <m/>
    <s v="Variable"/>
    <n v="-177.14999999999952"/>
    <s v="moving"/>
    <s v="Essential"/>
    <s v="UTILITIES"/>
    <s v="Storage"/>
  </r>
  <r>
    <n v="2021"/>
    <x v="5"/>
    <d v="2021-06-07T00:00:00"/>
    <d v="2021-06-07T00:00:00"/>
    <s v="AMERICAN FAMILY FIT SHOR RICHMOND VA"/>
    <n v="94.95"/>
    <x v="1"/>
    <m/>
    <s v="Fixed"/>
    <n v="-82.19999999999952"/>
    <s v="Family Fitness"/>
    <s v="Non-Essential"/>
    <s v="PERSONAL SPENDING"/>
    <s v="Gym"/>
  </r>
  <r>
    <n v="2021"/>
    <x v="5"/>
    <d v="2021-06-07T00:00:00"/>
    <d v="2021-06-07T00:00:00"/>
    <s v="BEDBATH&amp;BEYOND RICHMOND VA"/>
    <n v="110.19"/>
    <x v="3"/>
    <m/>
    <s v="Variable"/>
    <n v="27.990000000000478"/>
    <m/>
    <s v="Essential"/>
    <s v="HOME"/>
    <s v="Home Supplies"/>
  </r>
  <r>
    <n v="2021"/>
    <x v="5"/>
    <d v="2021-06-09T00:00:00"/>
    <d v="2021-06-09T00:00:00"/>
    <s v="CCBILL.COM 888-5969279 AZ"/>
    <n v="4.99"/>
    <x v="3"/>
    <m/>
    <s v="Variable"/>
    <n v="32.98000000000048"/>
    <s v="oyf"/>
    <s v="Non-Essential"/>
    <s v="RECREATION &amp; ENTERTAINMENT"/>
    <s v="Subscription"/>
  </r>
  <r>
    <n v="2021"/>
    <x v="5"/>
    <d v="2021-06-09T00:00:00"/>
    <d v="2021-06-09T00:00:00"/>
    <s v="ONLYFANS.COM 8886880458 IL"/>
    <n v="3.89"/>
    <x v="3"/>
    <m/>
    <s v="Variable"/>
    <n v="36.870000000000481"/>
    <s v="oyf"/>
    <s v="Non-Essential"/>
    <s v="RECREATION &amp; ENTERTAINMENT"/>
    <s v="Subscription"/>
  </r>
  <r>
    <n v="2021"/>
    <x v="5"/>
    <d v="2021-06-09T00:00:00"/>
    <d v="2021-06-09T00:00:00"/>
    <s v="SQUARE ENIX 310-846-0345 CASQUARE ENIX"/>
    <n v="77.94"/>
    <x v="1"/>
    <m/>
    <s v="Fixed"/>
    <n v="114.81000000000049"/>
    <s v="Final Fantasy "/>
    <s v="Non-Essential"/>
    <s v="RECREATION &amp; ENTERTAINMENT"/>
    <s v="Video Games"/>
  </r>
  <r>
    <n v="2021"/>
    <x v="5"/>
    <d v="2021-06-10T00:00:00"/>
    <d v="2021-06-10T00:00:00"/>
    <s v="CAVA GRILL SWIFT CREEK MIDLOTHIAN VA"/>
    <n v="25.06"/>
    <x v="7"/>
    <m/>
    <s v="Variable"/>
    <n v="139.87000000000049"/>
    <m/>
    <s v="Non-Essential"/>
    <s v="RECREATION &amp; ENTERTAINMENT"/>
    <s v="Resteraunts"/>
  </r>
  <r>
    <n v="2021"/>
    <x v="5"/>
    <d v="2021-06-10T00:00:00"/>
    <d v="2021-06-10T00:00:00"/>
    <s v="CCBILL.COM 888-5969279 AZ"/>
    <n v="6.25"/>
    <x v="3"/>
    <m/>
    <s v="Variable"/>
    <n v="146.12000000000049"/>
    <s v="oyf"/>
    <s v="Non-Essential"/>
    <s v="RECREATION &amp; ENTERTAINMENT"/>
    <s v="Subscription"/>
  </r>
  <r>
    <n v="2021"/>
    <x v="5"/>
    <d v="2021-06-10T00:00:00"/>
    <d v="2021-06-10T00:00:00"/>
    <s v="CCBILL.COM 888-5969279 AZ"/>
    <n v="9.99"/>
    <x v="3"/>
    <m/>
    <s v="Variable"/>
    <n v="156.1100000000005"/>
    <s v="oyf"/>
    <s v="Non-Essential"/>
    <s v="RECREATION &amp; ENTERTAINMENT"/>
    <s v="Subscription"/>
  </r>
  <r>
    <n v="2021"/>
    <x v="5"/>
    <d v="2021-06-10T00:00:00"/>
    <d v="2021-06-10T00:00:00"/>
    <s v="CCBILL.COM 888-5969279 AZ"/>
    <n v="11.99"/>
    <x v="3"/>
    <m/>
    <s v="Variable"/>
    <n v="168.10000000000051"/>
    <s v="oyf"/>
    <s v="Non-Essential"/>
    <s v="RECREATION &amp; ENTERTAINMENT"/>
    <s v="Subscription"/>
  </r>
  <r>
    <n v="2021"/>
    <x v="5"/>
    <d v="2021-06-10T00:00:00"/>
    <d v="2021-06-10T00:00:00"/>
    <s v="STARBUCKS STORE 07780 MIDLOTHIAN VA1546AE60A1ED694528"/>
    <n v="3.13"/>
    <x v="7"/>
    <m/>
    <s v="Variable"/>
    <n v="171.2300000000005"/>
    <m/>
    <s v="Non-Essential"/>
    <s v="RECREATION &amp; ENTERTAINMENT"/>
    <s v="Resteraunts"/>
  </r>
  <r>
    <n v="2021"/>
    <x v="5"/>
    <d v="2021-06-11T00:00:00"/>
    <d v="2021-06-11T00:00:00"/>
    <s v="APPLE.COM/BILL 866-712-7753 CAAPPLE PAY ENDING IN 4775MMW5BD0T2NA0"/>
    <n v="15.89"/>
    <x v="1"/>
    <m/>
    <s v="Fixed"/>
    <n v="187.12000000000052"/>
    <s v="HBO"/>
    <s v="Non-Essential"/>
    <s v="RECREATION &amp; ENTERTAINMENT"/>
    <s v="Streaming Services"/>
  </r>
  <r>
    <n v="2021"/>
    <x v="5"/>
    <d v="2021-06-11T00:00:00"/>
    <d v="2021-06-11T00:00:00"/>
    <s v="JIMMY JOHNS - 3133 - E RICHMOND VAAPPLE PAY ENDING IN 4775"/>
    <n v="16.78"/>
    <x v="7"/>
    <m/>
    <s v="Variable"/>
    <n v="203.90000000000052"/>
    <m/>
    <s v="Non-Essential"/>
    <s v="RECREATION &amp; ENTERTAINMENT"/>
    <s v="Resteraunts"/>
  </r>
  <r>
    <n v="2021"/>
    <x v="5"/>
    <d v="2021-06-11T00:00:00"/>
    <d v="2021-06-11T00:00:00"/>
    <s v="PAYPAL *BARNESNOBLE 402-935-7733 CA"/>
    <n v="52.11"/>
    <x v="3"/>
    <m/>
    <s v="Variable"/>
    <n v="256.0100000000005"/>
    <s v="Naked Statistics"/>
    <s v="Non-Essential"/>
    <s v="RECREATION &amp; ENTERTAINMENT"/>
    <s v="Hobbies"/>
  </r>
  <r>
    <n v="2021"/>
    <x v="5"/>
    <d v="2021-06-11T00:00:00"/>
    <d v="2021-06-11T00:00:00"/>
    <s v="YCC STORE 00646 RICHMOND VA"/>
    <n v="31.8"/>
    <x v="3"/>
    <m/>
    <s v="Variable"/>
    <n v="287.81000000000051"/>
    <m/>
    <s v="Non-Essential"/>
    <s v="RECREATION &amp; ENTERTAINMENT"/>
    <s v="Hobbies"/>
  </r>
  <r>
    <n v="2021"/>
    <x v="5"/>
    <d v="2021-06-12T00:00:00"/>
    <d v="2021-06-12T00:00:00"/>
    <s v="BARNES &amp; NOBLE #2065 GLEN ALLEN VA"/>
    <n v="8.3699999999999992"/>
    <x v="3"/>
    <m/>
    <s v="Variable"/>
    <n v="296.18000000000052"/>
    <m/>
    <s v="Non-Essential"/>
    <s v="RECREATION &amp; ENTERTAINMENT"/>
    <s v="Hobbies"/>
  </r>
  <r>
    <n v="2021"/>
    <x v="5"/>
    <d v="2021-06-12T00:00:00"/>
    <d v="2021-06-12T00:00:00"/>
    <s v="OFFICEMAX/DEPOT 6605 GLEN ALLEN VA"/>
    <n v="0.24"/>
    <x v="3"/>
    <m/>
    <s v="Variable"/>
    <n v="296.42000000000053"/>
    <s v="Printing"/>
    <s v="Essential"/>
    <s v="HOME"/>
    <s v="Office Supplies"/>
  </r>
  <r>
    <n v="2021"/>
    <x v="5"/>
    <d v="2021-06-12T00:00:00"/>
    <d v="2021-06-12T00:00:00"/>
    <s v="OFFICEMAX/DEPOT 6605 GLEN ALLEN VA"/>
    <n v="14.18"/>
    <x v="3"/>
    <m/>
    <s v="Variable"/>
    <n v="310.60000000000053"/>
    <m/>
    <s v="Essential"/>
    <s v="HOME"/>
    <s v="Office Supplies"/>
  </r>
  <r>
    <n v="2021"/>
    <x v="5"/>
    <d v="2021-06-12T00:00:00"/>
    <d v="2021-06-12T00:00:00"/>
    <s v="PAYPAL *VIZMEDIALLC 888-221-1161 CA"/>
    <n v="1.99"/>
    <x v="1"/>
    <m/>
    <s v="Fixed"/>
    <n v="312.59000000000054"/>
    <s v="Manga"/>
    <s v="Non-Essential"/>
    <s v="RECREATION &amp; ENTERTAINMENT"/>
    <s v="Streaming Services"/>
  </r>
  <r>
    <n v="2021"/>
    <x v="5"/>
    <d v="2021-06-13T00:00:00"/>
    <d v="2021-06-13T00:00:00"/>
    <s v="MCDONALD'S F5392 RICHMOND VA"/>
    <n v="2.3199999999999998"/>
    <x v="7"/>
    <m/>
    <s v="Variable"/>
    <n v="314.91000000000054"/>
    <m/>
    <s v="Non-Essential"/>
    <s v="RECREATION &amp; ENTERTAINMENT"/>
    <s v="Resteraunts"/>
  </r>
  <r>
    <n v="2021"/>
    <x v="5"/>
    <d v="2021-06-14T00:00:00"/>
    <d v="2021-06-14T00:00:00"/>
    <s v="WAWA 8600 RICHMOND VA"/>
    <n v="30.12"/>
    <x v="2"/>
    <m/>
    <s v="Variable"/>
    <n v="345.03000000000054"/>
    <m/>
    <s v="Essential"/>
    <s v="TRANSPORTATION"/>
    <s v="Gas"/>
  </r>
  <r>
    <n v="2021"/>
    <x v="5"/>
    <d v="2021-06-16T00:00:00"/>
    <d v="2021-06-16T00:00:00"/>
    <s v="USPS PO BOXES ONLINE 800-344-7779 DC"/>
    <n v="194"/>
    <x v="11"/>
    <m/>
    <s v="Variable"/>
    <n v="539.03000000000054"/>
    <m/>
    <s v="Essential"/>
    <s v="UTILITIES"/>
    <s v="PO Boxes"/>
  </r>
  <r>
    <n v="2021"/>
    <x v="5"/>
    <d v="2021-06-17T00:00:00"/>
    <d v="2021-06-17T00:00:00"/>
    <s v="VERIZON*ONETIMEPAY VERIZON.COM FL534324653566429670001"/>
    <n v="50"/>
    <x v="1"/>
    <m/>
    <s v="Fixed"/>
    <n v="589.03000000000054"/>
    <s v="Verizon Internet"/>
    <s v="Essential"/>
    <s v="UTILITIES"/>
    <s v="Internet"/>
  </r>
  <r>
    <n v="2021"/>
    <x v="5"/>
    <d v="2021-06-18T00:00:00"/>
    <d v="2021-06-18T00:00:00"/>
    <s v="OFFICEMAX/DEPOT 6814 RICHMOND VA"/>
    <n v="7.82"/>
    <x v="3"/>
    <m/>
    <s v="Variable"/>
    <n v="596.85000000000059"/>
    <m/>
    <s v="Essential"/>
    <s v="HOME"/>
    <s v="Office Supplies"/>
  </r>
  <r>
    <n v="2021"/>
    <x v="5"/>
    <d v="2021-06-18T00:00:00"/>
    <d v="2021-06-18T00:00:00"/>
    <s v="T-MOBILE PAYMENTS 800-937-8997 WAAPPLE PAY ENDING IN 4775T-MOBILE PAYMENTS"/>
    <n v="86.25"/>
    <x v="1"/>
    <m/>
    <s v="Fixed"/>
    <n v="683.10000000000059"/>
    <s v="T-Mobile"/>
    <s v="Essential"/>
    <s v="UTILITIES"/>
    <s v="Phone"/>
  </r>
  <r>
    <n v="2021"/>
    <x v="5"/>
    <d v="2021-06-19T00:00:00"/>
    <d v="2021-06-19T00:00:00"/>
    <s v="CHICK-FIL-A #01519 RICHMOND VA"/>
    <n v="11.05"/>
    <x v="7"/>
    <m/>
    <s v="Variable"/>
    <n v="694.15000000000055"/>
    <m/>
    <s v="Non-Essential"/>
    <s v="RECREATION &amp; ENTERTAINMENT"/>
    <s v="Resteraunts"/>
  </r>
  <r>
    <n v="2021"/>
    <x v="5"/>
    <d v="2021-06-19T00:00:00"/>
    <d v="2021-06-19T00:00:00"/>
    <s v="OFFICEMAX/DEPOT 6379 GLEN ALLEN VA"/>
    <n v="74.19"/>
    <x v="3"/>
    <m/>
    <s v="Variable"/>
    <n v="768.3400000000006"/>
    <m/>
    <s v="Essential"/>
    <s v="HOME"/>
    <s v="Office Supplies"/>
  </r>
  <r>
    <n v="2021"/>
    <x v="5"/>
    <d v="2021-06-20T00:00:00"/>
    <d v="2021-06-20T00:00:00"/>
    <s v="SHELL 57545614109 ASHLAND VA"/>
    <n v="17.53"/>
    <x v="2"/>
    <m/>
    <s v="Variable"/>
    <n v="785.87000000000057"/>
    <m/>
    <s v="Essential"/>
    <s v="TRANSPORTATION"/>
    <s v="Gas"/>
  </r>
  <r>
    <n v="2021"/>
    <x v="5"/>
    <d v="2021-06-21T00:00:00"/>
    <d v="2021-06-21T00:00:00"/>
    <s v="AMZN MKTP US*2179P2TF2 AMZN.COM/BILLWA3IX858WRMJZ"/>
    <n v="5.4"/>
    <x v="3"/>
    <m/>
    <s v="Variable"/>
    <n v="791.27000000000055"/>
    <m/>
    <s v="Non-Essential"/>
    <s v="MISCELLANEUS"/>
    <s v="Family"/>
  </r>
  <r>
    <n v="2021"/>
    <x v="5"/>
    <d v="2021-06-21T00:00:00"/>
    <d v="2021-06-21T00:00:00"/>
    <s v="BP#9613308TA JESSUP JESSUP MD"/>
    <n v="27.87"/>
    <x v="2"/>
    <m/>
    <s v="Variable"/>
    <n v="819.14000000000055"/>
    <m/>
    <s v="Essential"/>
    <s v="TRANSPORTATION"/>
    <s v="Gas"/>
  </r>
  <r>
    <n v="2021"/>
    <x v="5"/>
    <d v="2021-06-21T00:00:00"/>
    <d v="2021-06-21T00:00:00"/>
    <s v="MCDONALD'S F34934 WOODBRIDGE VA"/>
    <n v="3.81"/>
    <x v="7"/>
    <m/>
    <s v="Variable"/>
    <n v="822.9500000000005"/>
    <m/>
    <s v="Non-Essential"/>
    <s v="RECREATION &amp; ENTERTAINMENT"/>
    <s v="Resteraunts"/>
  </r>
  <r>
    <n v="2021"/>
    <x v="5"/>
    <d v="2021-06-21T00:00:00"/>
    <d v="2021-06-21T00:00:00"/>
    <s v="PAYPAL *JEREMYBUSTI 402-935-7733 CA"/>
    <n v="75"/>
    <x v="8"/>
    <m/>
    <s v="Variable"/>
    <n v="897.9500000000005"/>
    <s v="Headshot"/>
    <s v="Non-Essential"/>
    <s v="PERSONAL SPENDING"/>
    <s v="Self Care"/>
  </r>
  <r>
    <n v="2021"/>
    <x v="5"/>
    <d v="2021-06-21T00:00:00"/>
    <d v="2021-06-21T00:00:00"/>
    <s v="PP*PP ROKU FOR CRUNCHYR 402-935-7733 CA"/>
    <n v="7.99"/>
    <x v="1"/>
    <m/>
    <s v="Fixed"/>
    <n v="905.94000000000051"/>
    <s v="Crunchyroll"/>
    <s v="Non-Essential"/>
    <s v="RECREATION &amp; ENTERTAINMENT"/>
    <s v="Streaming Services"/>
  </r>
  <r>
    <n v="2021"/>
    <x v="5"/>
    <d v="2021-06-21T00:00:00"/>
    <d v="2021-06-21T00:00:00"/>
    <s v="TARGET RICHMOND VA"/>
    <n v="60.38"/>
    <x v="3"/>
    <m/>
    <s v="Variable"/>
    <n v="966.3200000000005"/>
    <m/>
    <s v="Non-Essential"/>
    <s v="PERSONAL SPENDING"/>
    <s v="Walmart/Target Run"/>
  </r>
  <r>
    <n v="2021"/>
    <x v="5"/>
    <d v="2021-06-21T00:00:00"/>
    <d v="2021-06-21T00:00:00"/>
    <s v="TST* TWO GUYS GRILL &amp; PU BALTIMORE MD"/>
    <n v="200"/>
    <x v="7"/>
    <m/>
    <s v="Variable"/>
    <n v="1166.3200000000006"/>
    <s v="Fathers Day"/>
    <s v="Non-Essential"/>
    <s v="RECREATION &amp; ENTERTAINMENT"/>
    <s v="Resteraunts"/>
  </r>
  <r>
    <n v="2021"/>
    <x v="5"/>
    <d v="2021-06-22T00:00:00"/>
    <d v="2021-06-22T00:00:00"/>
    <s v="EZPASSVA AUTO REPLENISH 877-7627824 VA"/>
    <n v="35"/>
    <x v="13"/>
    <m/>
    <s v="Variable"/>
    <n v="1201.3200000000006"/>
    <m/>
    <s v="Essential"/>
    <s v="TRANSPORTATION"/>
    <s v="Tolls"/>
  </r>
  <r>
    <n v="2021"/>
    <x v="5"/>
    <d v="2021-06-22T00:00:00"/>
    <d v="2021-06-22T00:00:00"/>
    <s v="PAYPAL *DATACAMPINC 402-935-7733 CA"/>
    <n v="199"/>
    <x v="9"/>
    <m/>
    <s v="Variable"/>
    <n v="1400.3200000000006"/>
    <m/>
    <s v="Non-Essential"/>
    <s v="PERSONAL SPENDING"/>
    <s v="Pay Walls"/>
  </r>
  <r>
    <n v="2021"/>
    <x v="5"/>
    <d v="2021-06-23T00:00:00"/>
    <d v="2021-06-23T00:00:00"/>
    <s v="INTERNET PAYMENT - THANK YOU"/>
    <n v="-1869"/>
    <x v="0"/>
    <m/>
    <s v="Payment"/>
    <n v="-468.67999999999938"/>
    <m/>
    <m/>
    <m/>
    <m/>
  </r>
  <r>
    <n v="2021"/>
    <x v="5"/>
    <d v="2021-06-23T00:00:00"/>
    <d v="2021-06-23T00:00:00"/>
    <s v="TST* NEW YORK DELI - RVA RICHMOND VA"/>
    <n v="22"/>
    <x v="7"/>
    <m/>
    <s v="Variable"/>
    <n v="-446.67999999999938"/>
    <m/>
    <s v="Non-Essential"/>
    <s v="RECREATION &amp; ENTERTAINMENT"/>
    <s v="Resteraunts"/>
  </r>
  <r>
    <n v="2021"/>
    <x v="5"/>
    <d v="2021-06-24T00:00:00"/>
    <d v="2021-06-24T00:00:00"/>
    <s v="KROGER #511 RICHMOND VA"/>
    <n v="36.520000000000003"/>
    <x v="6"/>
    <m/>
    <s v="Variable"/>
    <n v="-410.1599999999994"/>
    <m/>
    <s v="Essential"/>
    <s v="FOOD"/>
    <s v="Groceries"/>
  </r>
  <r>
    <n v="2021"/>
    <x v="5"/>
    <d v="2021-06-24T00:00:00"/>
    <d v="2021-06-24T00:00:00"/>
    <s v="MIKE BLENDZ BARBERSHOP S RICHMOND VA"/>
    <n v="88.85"/>
    <x v="8"/>
    <m/>
    <s v="Variable"/>
    <n v="-321.30999999999938"/>
    <s v="Hair Cut"/>
    <s v="Non-Essential"/>
    <s v="PERSONAL SPENDING"/>
    <s v="Self Care"/>
  </r>
  <r>
    <n v="2021"/>
    <x v="5"/>
    <d v="2021-06-25T00:00:00"/>
    <d v="2021-06-25T00:00:00"/>
    <s v="AMZN MKTP US*297321LH1 AMZN.COM/BILLWA3MPRYLB2NN5"/>
    <n v="55.11"/>
    <x v="3"/>
    <m/>
    <s v="Variable"/>
    <n v="-266.19999999999936"/>
    <s v="Mom wireless router"/>
    <s v="Non-Essential"/>
    <s v="MISCELLANEUS"/>
    <s v="Family"/>
  </r>
  <r>
    <n v="2021"/>
    <x v="5"/>
    <d v="2021-06-25T00:00:00"/>
    <d v="2021-06-25T00:00:00"/>
    <s v="MCDONALD'S F12090 RUTHER GLEN VA"/>
    <n v="8.6300000000000008"/>
    <x v="7"/>
    <m/>
    <s v="Variable"/>
    <n v="-257.56999999999937"/>
    <m/>
    <s v="Non-Essential"/>
    <s v="RECREATION &amp; ENTERTAINMENT"/>
    <s v="Resteraunts"/>
  </r>
  <r>
    <n v="2021"/>
    <x v="5"/>
    <d v="2021-06-25T00:00:00"/>
    <d v="2021-06-25T00:00:00"/>
    <s v="MICRO CENTER FAIRFAX FAIRFAX VA"/>
    <n v="268.14999999999998"/>
    <x v="3"/>
    <m/>
    <s v="Variable"/>
    <n v="10.580000000000609"/>
    <s v="Mom "/>
    <s v="Non-Essential"/>
    <s v="MISCELLANEUS"/>
    <s v="Family"/>
  </r>
  <r>
    <n v="2021"/>
    <x v="5"/>
    <d v="2021-06-26T00:00:00"/>
    <d v="2021-06-26T00:00:00"/>
    <s v="DUNKIN DONUTSBALTIMORE BALTIMORE MD"/>
    <n v="9.07"/>
    <x v="7"/>
    <m/>
    <s v="Variable"/>
    <n v="19.65000000000061"/>
    <s v="Brooklyn"/>
    <s v="Non-Essential"/>
    <s v="RECREATION &amp; ENTERTAINMENT"/>
    <s v="Resteraunts"/>
  </r>
  <r>
    <n v="2021"/>
    <x v="5"/>
    <d v="2021-06-26T00:00:00"/>
    <d v="2021-06-26T00:00:00"/>
    <s v="MTA*NYCT PAYGO NEW YORK NYAPPLE PAY ENDING IN 4775004808741327"/>
    <n v="2.75"/>
    <x v="13"/>
    <m/>
    <s v="Variable"/>
    <n v="22.40000000000061"/>
    <s v="Brooklyn"/>
    <s v="Essential"/>
    <s v="TRANSPORTATION"/>
    <s v="Public Transit"/>
  </r>
  <r>
    <n v="2021"/>
    <x v="5"/>
    <d v="2021-06-26T00:00:00"/>
    <d v="2021-06-26T00:00:00"/>
    <s v="MTA*NYCT PAYGO NEW YORK NYAPPLE PAY ENDING IN 4775004809017067"/>
    <n v="2.75"/>
    <x v="13"/>
    <m/>
    <s v="Variable"/>
    <n v="25.15000000000061"/>
    <s v="Brooklyn"/>
    <s v="Essential"/>
    <s v="TRANSPORTATION"/>
    <s v="Public Transit"/>
  </r>
  <r>
    <n v="2021"/>
    <x v="5"/>
    <d v="2021-06-26T00:00:00"/>
    <d v="2021-06-27T00:00:00"/>
    <s v="AMZN MKTP US AMZN.COM/BILLWA2MQ7IDW39QZ"/>
    <n v="-5.4"/>
    <x v="0"/>
    <m/>
    <s v="Payment"/>
    <n v="19.750000000000611"/>
    <m/>
    <s v="Non-Essential"/>
    <s v="MISCELLANEUS"/>
    <s v="Family"/>
  </r>
  <r>
    <n v="2021"/>
    <x v="5"/>
    <d v="2021-06-27T00:00:00"/>
    <d v="2021-06-27T00:00:00"/>
    <s v="CCBILL.COM 888-5969279 AZ"/>
    <n v="10"/>
    <x v="3"/>
    <m/>
    <s v="Variable"/>
    <n v="29.750000000000611"/>
    <s v="oyf"/>
    <s v="Non-Essential"/>
    <s v="RECREATION &amp; ENTERTAINMENT"/>
    <s v="Subscription"/>
  </r>
  <r>
    <n v="2021"/>
    <x v="5"/>
    <d v="2021-06-27T00:00:00"/>
    <d v="2021-06-27T00:00:00"/>
    <s v="CITY FRESH MARKET PLACE BROOKLYN NY"/>
    <n v="3.99"/>
    <x v="6"/>
    <m/>
    <s v="Variable"/>
    <n v="33.740000000000613"/>
    <s v="Brooklyn"/>
    <s v="Essential"/>
    <s v="FOOD"/>
    <s v="Groceries"/>
  </r>
  <r>
    <n v="2021"/>
    <x v="5"/>
    <d v="2021-06-27T00:00:00"/>
    <d v="2021-06-27T00:00:00"/>
    <s v="MTA*NYCT PAYGO NEW YORK NYAPPLE PAY ENDING IN 4775004817537904"/>
    <n v="2.75"/>
    <x v="13"/>
    <m/>
    <s v="Variable"/>
    <n v="36.490000000000613"/>
    <s v="Brooklyn"/>
    <s v="Essential"/>
    <s v="TRANSPORTATION"/>
    <s v="Public Transit"/>
  </r>
  <r>
    <n v="2021"/>
    <x v="5"/>
    <d v="2021-06-27T00:00:00"/>
    <d v="2021-06-27T00:00:00"/>
    <s v="MTA*NYCT PAYGO NEW YORK NYAPPLE PAY ENDING IN 4775004817997612"/>
    <n v="2.75"/>
    <x v="13"/>
    <m/>
    <s v="Variable"/>
    <n v="39.240000000000613"/>
    <s v="Brooklyn"/>
    <s v="Essential"/>
    <s v="TRANSPORTATION"/>
    <s v="Public Transit"/>
  </r>
  <r>
    <n v="2021"/>
    <x v="5"/>
    <d v="2021-06-27T00:00:00"/>
    <d v="2021-06-27T00:00:00"/>
    <s v="PAYPAL *COUPLECENTS 402-935-7733 CA"/>
    <n v="9.99"/>
    <x v="1"/>
    <m/>
    <s v="Fixed"/>
    <n v="49.230000000000615"/>
    <s v="Couple Cents"/>
    <s v="Non-Essential"/>
    <s v="RECREATION &amp; ENTERTAINMENT"/>
    <s v="Subscription"/>
  </r>
  <r>
    <n v="2021"/>
    <x v="5"/>
    <d v="2021-06-27T00:00:00"/>
    <d v="2021-06-27T00:00:00"/>
    <s v="SUNAC FOOD MARKET BROOKLYN NY"/>
    <n v="10.25"/>
    <x v="6"/>
    <m/>
    <s v="Variable"/>
    <n v="59.480000000000615"/>
    <s v="Brooklyn"/>
    <s v="Essential"/>
    <s v="FOOD"/>
    <s v="Groceries"/>
  </r>
  <r>
    <n v="2021"/>
    <x v="5"/>
    <d v="2021-06-28T00:00:00"/>
    <d v="2021-06-28T00:00:00"/>
    <s v="ELECTRONICS R US BROOKLYN NY"/>
    <n v="21.77"/>
    <x v="14"/>
    <m/>
    <s v="Variable"/>
    <n v="81.250000000000611"/>
    <s v="Brooklyn"/>
    <s v="Essential"/>
    <s v="HOME"/>
    <s v="Home Supplies"/>
  </r>
  <r>
    <n v="2021"/>
    <x v="5"/>
    <d v="2021-06-28T00:00:00"/>
    <d v="2021-06-28T00:00:00"/>
    <s v="LYFT *BIKE RIDE 855-865-9553 CA"/>
    <n v="5.38"/>
    <x v="13"/>
    <m/>
    <s v="Variable"/>
    <n v="86.630000000000607"/>
    <s v="Brooklyn"/>
    <s v="Essential"/>
    <s v="TRANSPORTATION"/>
    <s v="Rideshare"/>
  </r>
  <r>
    <n v="2021"/>
    <x v="5"/>
    <d v="2021-06-28T00:00:00"/>
    <d v="2021-06-28T00:00:00"/>
    <s v="MTA*NYCT PAYGO NEW YORK NYAPPLE PAY ENDING IN 4775004823531741"/>
    <n v="2.75"/>
    <x v="13"/>
    <m/>
    <s v="Variable"/>
    <n v="89.380000000000607"/>
    <s v="Brooklyn"/>
    <s v="Essential"/>
    <s v="TRANSPORTATION"/>
    <s v="Public Transit"/>
  </r>
  <r>
    <n v="2021"/>
    <x v="5"/>
    <d v="2021-06-28T00:00:00"/>
    <d v="2021-06-28T00:00:00"/>
    <s v="TST* SWEET CHICK - WILLI BROOKLYN NY"/>
    <n v="52.02"/>
    <x v="7"/>
    <m/>
    <s v="Variable"/>
    <n v="141.4000000000006"/>
    <s v="Brooklyn"/>
    <s v="Non-Essential"/>
    <s v="RECREATION &amp; ENTERTAINMENT"/>
    <s v="Resteraunts"/>
  </r>
  <r>
    <n v="2021"/>
    <x v="5"/>
    <d v="2021-06-28T00:00:00"/>
    <d v="2021-06-29T00:00:00"/>
    <s v="AMZN MKTP US AMZN.COM/BILLWA2227OABZAZA"/>
    <n v="-55.11"/>
    <x v="0"/>
    <m/>
    <s v="Payment"/>
    <n v="86.290000000000603"/>
    <m/>
    <s v="Non-Essential"/>
    <s v="MISCELLANEUS"/>
    <s v="Family"/>
  </r>
  <r>
    <n v="2021"/>
    <x v="5"/>
    <d v="2021-06-29T00:00:00"/>
    <d v="2021-06-29T00:00:00"/>
    <s v="MTA*NYCT PAYGO NEW YORK NYAPPLE PAY ENDING IN 4775004843628637"/>
    <n v="2.75"/>
    <x v="13"/>
    <m/>
    <s v="Variable"/>
    <n v="89.040000000000603"/>
    <s v="Brooklyn"/>
    <s v="Essential"/>
    <s v="TRANSPORTATION"/>
    <s v="Public Transit"/>
  </r>
  <r>
    <n v="2021"/>
    <x v="5"/>
    <d v="2021-06-29T00:00:00"/>
    <d v="2021-06-29T00:00:00"/>
    <s v="MTA*NYCT PAYGO NEW YORK NYAPPLE PAY ENDING IN 4775004843763722"/>
    <n v="2.75"/>
    <x v="13"/>
    <m/>
    <s v="Variable"/>
    <n v="91.790000000000603"/>
    <s v="Brooklyn"/>
    <s v="Essential"/>
    <s v="TRANSPORTATION"/>
    <s v="Public Transit"/>
  </r>
  <r>
    <n v="2021"/>
    <x v="5"/>
    <d v="2021-06-29T00:00:00"/>
    <d v="2021-06-29T00:00:00"/>
    <s v="PREMIER FOOD FRESH MARKE BROOKLYN NY"/>
    <n v="43.54"/>
    <x v="6"/>
    <m/>
    <s v="Variable"/>
    <n v="135.33000000000061"/>
    <s v="Brooklyn"/>
    <s v="Essential"/>
    <s v="FOOD"/>
    <s v="Groceries"/>
  </r>
  <r>
    <n v="2021"/>
    <x v="5"/>
    <d v="2021-06-30T00:00:00"/>
    <d v="2021-06-30T00:00:00"/>
    <s v="FRESH VEGETABLES FISH BROOKLYN NY"/>
    <n v="6.34"/>
    <x v="6"/>
    <m/>
    <s v="Variable"/>
    <n v="141.67000000000061"/>
    <s v="Brooklyn"/>
    <s v="Essential"/>
    <s v="FOOD"/>
    <s v="Groceries"/>
  </r>
  <r>
    <n v="2021"/>
    <x v="5"/>
    <d v="2021-06-30T00:00:00"/>
    <d v="2021-06-30T00:00:00"/>
    <s v="WALGREENS #11141 BROOKLYN NY"/>
    <n v="43.63"/>
    <x v="3"/>
    <m/>
    <s v="Variable"/>
    <n v="185.30000000000061"/>
    <s v="Brooklyn"/>
    <s v="Non-Essential"/>
    <s v="PERSONAL SPENDING"/>
    <s v="Conveinence Store"/>
  </r>
  <r>
    <n v="2021"/>
    <x v="6"/>
    <d v="2021-07-01T00:00:00"/>
    <d v="2021-07-01T00:00:00"/>
    <s v="INTERNET PAYMENT - THANK YOU"/>
    <n v="-871.96"/>
    <x v="0"/>
    <m/>
    <s v="Payment"/>
    <n v="-686.6599999999994"/>
    <m/>
    <m/>
    <m/>
    <m/>
  </r>
  <r>
    <n v="2021"/>
    <x v="6"/>
    <d v="2021-07-01T00:00:00"/>
    <d v="2021-07-01T00:00:00"/>
    <s v="NETFLIX.COM NETFLIX.COM CA49280925342"/>
    <n v="14.83"/>
    <x v="1"/>
    <m/>
    <s v="Fixed"/>
    <n v="-671.82999999999936"/>
    <s v="Netflix"/>
    <s v="Non-Essential"/>
    <s v="RECREATION &amp; ENTERTAINMENT"/>
    <s v="Streaming Services"/>
  </r>
  <r>
    <n v="2021"/>
    <x v="6"/>
    <d v="2021-07-01T00:00:00"/>
    <d v="2021-07-01T00:00:00"/>
    <s v="PAYPAL *AIRBNB HM2YDHF 402-935-7733 CA"/>
    <n v="1380.63"/>
    <x v="8"/>
    <m/>
    <s v="Variable"/>
    <n v="708.80000000000075"/>
    <s v="Arizona"/>
    <s v="Essential"/>
    <s v="HOME"/>
    <s v="Rent"/>
  </r>
  <r>
    <n v="2021"/>
    <x v="6"/>
    <d v="2021-07-01T00:00:00"/>
    <d v="2021-07-01T00:00:00"/>
    <s v="SPOTIFY P15CAB3ACD 8777781161 NY"/>
    <n v="9.99"/>
    <x v="1"/>
    <m/>
    <s v="Fixed"/>
    <n v="718.79000000000076"/>
    <s v="Spotify"/>
    <s v="Non-Essential"/>
    <s v="RECREATION &amp; ENTERTAINMENT"/>
    <s v="Streaming Services"/>
  </r>
  <r>
    <n v="2021"/>
    <x v="6"/>
    <d v="2021-07-01T00:00:00"/>
    <d v="2021-07-01T00:00:00"/>
    <s v="TST* SARAGHINA - HALSEY BROOKLYN NY"/>
    <n v="220"/>
    <x v="7"/>
    <m/>
    <s v="Variable"/>
    <n v="938.79000000000076"/>
    <s v="Brooklyn"/>
    <s v="Non-Essential"/>
    <s v="RECREATION &amp; ENTERTAINMENT"/>
    <s v="Resteraunts"/>
  </r>
  <r>
    <n v="2021"/>
    <x v="6"/>
    <d v="2021-07-01T00:00:00"/>
    <d v="2021-07-01T00:00:00"/>
    <s v="UQ ATLANTIC TERM US004 BROOKLYN NY"/>
    <n v="129.80000000000001"/>
    <x v="3"/>
    <m/>
    <s v="Variable"/>
    <n v="1068.5900000000008"/>
    <s v="Brooklyn"/>
    <s v="Non-Essential"/>
    <s v="PERSONAL SPENDING"/>
    <s v="Clothes"/>
  </r>
  <r>
    <n v="2021"/>
    <x v="6"/>
    <d v="2021-07-02T00:00:00"/>
    <d v="2021-07-03T00:00:00"/>
    <s v="APPLEBEES 761976726491 BROOKLYN NY"/>
    <n v="71.78"/>
    <x v="7"/>
    <m/>
    <s v="Variable"/>
    <n v="1140.3700000000008"/>
    <s v="Brooklyn"/>
    <s v="Non-Essential"/>
    <s v="RECREATION &amp; ENTERTAINMENT"/>
    <s v="Resteraunts"/>
  </r>
  <r>
    <n v="2021"/>
    <x v="6"/>
    <d v="2021-07-02T00:00:00"/>
    <d v="2021-07-03T00:00:00"/>
    <s v="BERGEN BAGEL BROOKLYN NY"/>
    <n v="13.88"/>
    <x v="7"/>
    <m/>
    <s v="Variable"/>
    <n v="1154.2500000000009"/>
    <s v="Brooklyn"/>
    <s v="Non-Essential"/>
    <s v="RECREATION &amp; ENTERTAINMENT"/>
    <s v="Resteraunts"/>
  </r>
  <r>
    <n v="2021"/>
    <x v="6"/>
    <d v="2021-07-02T00:00:00"/>
    <d v="2021-07-03T00:00:00"/>
    <s v="EAST 7TH DELI &amp; CAFE COR NEW YORK NY"/>
    <n v="6.24"/>
    <x v="6"/>
    <m/>
    <s v="Variable"/>
    <n v="1160.4900000000009"/>
    <s v="Brooklyn"/>
    <s v="Essential"/>
    <s v="FOOD"/>
    <s v="Groceries"/>
  </r>
  <r>
    <n v="2021"/>
    <x v="6"/>
    <d v="2021-07-02T00:00:00"/>
    <d v="2021-07-03T00:00:00"/>
    <s v="KRYSTAL AND SAAGAR 2025317527 DC"/>
    <n v="10"/>
    <x v="1"/>
    <m/>
    <s v="Fixed"/>
    <n v="1170.4900000000009"/>
    <s v="News"/>
    <s v="Non-Essential"/>
    <s v="RECREATION &amp; ENTERTAINMENT"/>
    <s v="Subscription"/>
  </r>
  <r>
    <n v="2021"/>
    <x v="6"/>
    <d v="2021-07-02T00:00:00"/>
    <d v="2021-07-03T00:00:00"/>
    <s v="MTA*METROCARD MACHINE NEW YORK NY059144048022"/>
    <n v="3"/>
    <x v="13"/>
    <m/>
    <s v="Variable"/>
    <n v="1173.4900000000009"/>
    <s v="Brooklyn"/>
    <s v="Essential"/>
    <s v="TRANSPORTATION"/>
    <s v="Public Transit"/>
  </r>
  <r>
    <n v="2021"/>
    <x v="6"/>
    <d v="2021-07-02T00:00:00"/>
    <d v="2021-07-03T00:00:00"/>
    <s v="MTA*NYCT PAYGO NEW YORK NYAPPLE PAY ENDING IN 4775004854746794"/>
    <n v="2.75"/>
    <x v="13"/>
    <m/>
    <s v="Variable"/>
    <n v="1176.2400000000009"/>
    <s v="Brooklyn"/>
    <s v="Essential"/>
    <s v="TRANSPORTATION"/>
    <s v="Public Transit"/>
  </r>
  <r>
    <n v="2021"/>
    <x v="6"/>
    <d v="2021-07-02T00:00:00"/>
    <d v="2021-07-03T00:00:00"/>
    <s v="MTA*NYCT PAYGO NEW YORK NYAPPLE PAY ENDING IN 4775004855082912"/>
    <n v="2.75"/>
    <x v="13"/>
    <m/>
    <s v="Variable"/>
    <n v="1178.9900000000009"/>
    <s v="Brooklyn"/>
    <s v="Essential"/>
    <s v="TRANSPORTATION"/>
    <s v="Public Transit"/>
  </r>
  <r>
    <n v="2021"/>
    <x v="6"/>
    <d v="2021-07-02T00:00:00"/>
    <d v="2021-07-03T00:00:00"/>
    <s v="ROCKY DELI GROCERY BROOKLYN NY"/>
    <n v="9.36"/>
    <x v="6"/>
    <m/>
    <s v="Variable"/>
    <n v="1188.3500000000008"/>
    <s v="Brooklyn"/>
    <s v="Essential"/>
    <s v="FOOD"/>
    <s v="Groceries"/>
  </r>
  <r>
    <n v="2021"/>
    <x v="6"/>
    <d v="2021-07-02T00:00:00"/>
    <d v="2021-07-03T00:00:00"/>
    <s v="UQ ATLANTIC TERM US004 BROOKLYN NY"/>
    <n v="199.4"/>
    <x v="3"/>
    <m/>
    <s v="Variable"/>
    <n v="1387.7500000000009"/>
    <s v="Brooklyn"/>
    <s v="Non-Essential"/>
    <s v="PERSONAL SPENDING"/>
    <s v="Clothes"/>
  </r>
  <r>
    <n v="2021"/>
    <x v="6"/>
    <d v="2021-07-02T00:00:00"/>
    <d v="2021-07-04T00:00:00"/>
    <s v="UQ ATLANTIC TERM US004 BROOKLYN NY"/>
    <n v="-129.69999999999999"/>
    <x v="0"/>
    <m/>
    <s v="Payment"/>
    <n v="1258.0500000000009"/>
    <s v="Brooklyn"/>
    <s v="Non-Essential"/>
    <s v="PERSONAL SPENDING"/>
    <s v="Clothes"/>
  </r>
  <r>
    <n v="2021"/>
    <x v="6"/>
    <d v="2021-07-03T00:00:00"/>
    <d v="2021-07-03T00:00:00"/>
    <s v="LYFT *2 RIDES 07-01 855-865-9553 CA"/>
    <n v="62.54"/>
    <x v="13"/>
    <m/>
    <s v="Variable"/>
    <n v="1320.5900000000008"/>
    <s v="Brooklyn"/>
    <s v="Essential"/>
    <s v="TRANSPORTATION"/>
    <s v="Rideshare"/>
  </r>
  <r>
    <n v="2021"/>
    <x v="6"/>
    <d v="2021-07-03T00:00:00"/>
    <d v="2021-07-03T00:00:00"/>
    <s v="MTA*NYCT PAYGO NEW YORK NYAPPLE PAY ENDING IN 4775004855640466"/>
    <n v="2.75"/>
    <x v="13"/>
    <m/>
    <s v="Variable"/>
    <n v="1323.3400000000008"/>
    <s v="Brooklyn"/>
    <s v="Essential"/>
    <s v="TRANSPORTATION"/>
    <s v="Public Transit"/>
  </r>
  <r>
    <n v="2021"/>
    <x v="6"/>
    <d v="2021-07-03T00:00:00"/>
    <d v="2021-07-03T00:00:00"/>
    <s v="MTA*NYCT PAYGO NEW YORK NYAPPLE PAY ENDING IN 4775004855768197"/>
    <n v="2.75"/>
    <x v="13"/>
    <m/>
    <s v="Variable"/>
    <n v="1326.0900000000008"/>
    <s v="Brooklyn"/>
    <s v="Essential"/>
    <s v="TRANSPORTATION"/>
    <s v="Public Transit"/>
  </r>
  <r>
    <n v="2021"/>
    <x v="6"/>
    <d v="2021-07-03T00:00:00"/>
    <d v="2021-07-03T00:00:00"/>
    <s v="MTA*NYCT PAYGO NEW YORK NYAPPLE PAY ENDING IN 4775004855826340"/>
    <n v="2.75"/>
    <x v="13"/>
    <m/>
    <s v="Variable"/>
    <n v="1328.8400000000008"/>
    <s v="Brooklyn"/>
    <s v="Essential"/>
    <s v="TRANSPORTATION"/>
    <s v="Public Transit"/>
  </r>
  <r>
    <n v="2021"/>
    <x v="6"/>
    <d v="2021-07-03T00:00:00"/>
    <d v="2021-07-03T00:00:00"/>
    <s v="MTA*NYCT PAYGO NEW YORK NYAPPLE PAY ENDING IN 4775004855828321"/>
    <n v="2.75"/>
    <x v="13"/>
    <m/>
    <s v="Variable"/>
    <n v="1331.5900000000008"/>
    <s v="Brooklyn"/>
    <s v="Essential"/>
    <s v="TRANSPORTATION"/>
    <s v="Public Transit"/>
  </r>
  <r>
    <n v="2021"/>
    <x v="6"/>
    <d v="2021-07-03T00:00:00"/>
    <d v="2021-07-03T00:00:00"/>
    <s v="MTA*NYCT PAYGO NEW YORK NYAPPLE PAY ENDING IN 4775004855861608"/>
    <n v="2.75"/>
    <x v="13"/>
    <m/>
    <s v="Variable"/>
    <n v="1334.3400000000008"/>
    <s v="Brooklyn"/>
    <s v="Essential"/>
    <s v="TRANSPORTATION"/>
    <s v="Public Transit"/>
  </r>
  <r>
    <n v="2021"/>
    <x v="6"/>
    <d v="2021-07-03T00:00:00"/>
    <d v="2021-07-03T00:00:00"/>
    <s v="MTA*NYCT PAYGO RECOVER 718-330-1234 NY004855731688"/>
    <n v="2.75"/>
    <x v="13"/>
    <m/>
    <s v="Variable"/>
    <n v="1337.0900000000008"/>
    <s v="Brooklyn"/>
    <s v="Essential"/>
    <s v="TRANSPORTATION"/>
    <s v="Public Transit"/>
  </r>
  <r>
    <n v="2021"/>
    <x v="6"/>
    <d v="2021-07-03T00:00:00"/>
    <d v="2021-07-03T00:00:00"/>
    <s v="PAYPAL *HULU 402-935-7733 CA"/>
    <n v="11.99"/>
    <x v="1"/>
    <m/>
    <s v="Fixed"/>
    <n v="1349.0800000000008"/>
    <s v="Hulu"/>
    <s v="Non-Essential"/>
    <s v="RECREATION &amp; ENTERTAINMENT"/>
    <s v="Streaming Services"/>
  </r>
  <r>
    <n v="2021"/>
    <x v="6"/>
    <d v="2021-07-03T00:00:00"/>
    <d v="2021-07-03T00:00:00"/>
    <s v="STATE FARM INSURANCE 800-956-6310 IL"/>
    <n v="92.07"/>
    <x v="1"/>
    <m/>
    <s v="Fixed"/>
    <n v="1441.1500000000008"/>
    <s v="State Farm"/>
    <s v="Essential"/>
    <s v="INSURANCE"/>
    <s v="Auto Insurance"/>
  </r>
  <r>
    <n v="2021"/>
    <x v="6"/>
    <d v="2021-07-03T00:00:00"/>
    <d v="2021-07-03T00:00:00"/>
    <s v="UQ ATLANTIC TERM US004 BROOKLYN NY"/>
    <n v="29.9"/>
    <x v="3"/>
    <m/>
    <s v="Variable"/>
    <n v="1471.0500000000009"/>
    <s v="Brooklyn"/>
    <s v="Non-Essential"/>
    <s v="PERSONAL SPENDING"/>
    <s v="Clothes"/>
  </r>
  <r>
    <n v="2021"/>
    <x v="6"/>
    <d v="2021-07-04T00:00:00"/>
    <d v="2021-07-04T00:00:00"/>
    <s v="INTERNET PAYMENT - THANK YOU"/>
    <n v="-1854.26"/>
    <x v="0"/>
    <m/>
    <s v="Payment"/>
    <n v="-383.20999999999913"/>
    <m/>
    <m/>
    <m/>
    <m/>
  </r>
  <r>
    <n v="2021"/>
    <x v="6"/>
    <d v="2021-07-04T00:00:00"/>
    <d v="2021-07-04T00:00:00"/>
    <s v="LYFT *2 RIDES 07-03 855-865-9553 CA"/>
    <n v="78.17"/>
    <x v="13"/>
    <m/>
    <s v="Variable"/>
    <n v="-305.03999999999911"/>
    <s v="Brooklyn"/>
    <s v="Essential"/>
    <s v="TRANSPORTATION"/>
    <s v="Rideshare"/>
  </r>
  <r>
    <n v="2021"/>
    <x v="6"/>
    <d v="2021-07-04T00:00:00"/>
    <d v="2021-07-04T00:00:00"/>
    <s v="MILO S YARD RIDGEWOOD NY"/>
    <n v="37.619999999999997"/>
    <x v="7"/>
    <m/>
    <s v="Variable"/>
    <n v="-267.41999999999911"/>
    <s v="Brooklyn"/>
    <s v="Non-Essential"/>
    <s v="RECREATION &amp; ENTERTAINMENT"/>
    <s v="Resteraunts"/>
  </r>
  <r>
    <n v="2021"/>
    <x v="6"/>
    <d v="2021-07-04T00:00:00"/>
    <d v="2021-07-04T00:00:00"/>
    <s v="MTA*NYCT PAYGO NEW YORK NYAPPLE PAY ENDING IN 4775004856158957"/>
    <n v="2.75"/>
    <x v="13"/>
    <m/>
    <s v="Variable"/>
    <n v="-264.66999999999911"/>
    <s v="Brooklyn"/>
    <s v="Essential"/>
    <s v="TRANSPORTATION"/>
    <s v="Public Transit"/>
  </r>
  <r>
    <n v="2021"/>
    <x v="6"/>
    <d v="2021-07-04T00:00:00"/>
    <d v="2021-07-04T00:00:00"/>
    <s v="MTA*NYCT PAYGO NEW YORK NYAPPLE PAY ENDING IN 4775004856160189"/>
    <n v="2.75"/>
    <x v="13"/>
    <m/>
    <s v="Variable"/>
    <n v="-261.91999999999911"/>
    <s v="Brooklyn"/>
    <s v="Essential"/>
    <s v="TRANSPORTATION"/>
    <s v="Public Transit"/>
  </r>
  <r>
    <n v="2021"/>
    <x v="6"/>
    <d v="2021-07-04T00:00:00"/>
    <d v="2021-07-04T00:00:00"/>
    <s v="MTA*NYCT PAYGO NEW YORK NYAPPLE PAY ENDING IN 4775004856197783"/>
    <n v="2.75"/>
    <x v="13"/>
    <m/>
    <s v="Variable"/>
    <n v="-259.16999999999911"/>
    <s v="Brooklyn"/>
    <s v="Essential"/>
    <s v="TRANSPORTATION"/>
    <s v="Public Transit"/>
  </r>
  <r>
    <n v="2021"/>
    <x v="6"/>
    <d v="2021-07-04T00:00:00"/>
    <d v="2021-07-04T00:00:00"/>
    <s v="MTA*NYCT PAYGO NEW YORK NYAPPLE PAY ENDING IN 4775004856225234"/>
    <n v="2.75"/>
    <x v="13"/>
    <m/>
    <s v="Variable"/>
    <n v="-256.41999999999911"/>
    <s v="Brooklyn"/>
    <s v="Essential"/>
    <s v="TRANSPORTATION"/>
    <s v="Public Transit"/>
  </r>
  <r>
    <n v="2021"/>
    <x v="6"/>
    <d v="2021-07-04T00:00:00"/>
    <d v="2021-07-04T00:00:00"/>
    <s v="SQ *ELSEWHERE BROOKLYN NY0002305843014238696256"/>
    <n v="51.44"/>
    <x v="13"/>
    <m/>
    <s v="Variable"/>
    <n v="-204.97999999999911"/>
    <s v="Brooklyn"/>
    <s v="Non-Essential"/>
    <s v="RECREATION &amp; ENTERTAINMENT"/>
    <s v="Concerts"/>
  </r>
  <r>
    <n v="2021"/>
    <x v="6"/>
    <d v="2021-07-05T00:00:00"/>
    <d v="2021-07-05T00:00:00"/>
    <s v="INTERNET PAYMENT - THANK YOU"/>
    <n v="-367.73"/>
    <x v="0"/>
    <m/>
    <s v="Payment"/>
    <n v="-572.70999999999913"/>
    <m/>
    <m/>
    <m/>
    <m/>
  </r>
  <r>
    <n v="2021"/>
    <x v="6"/>
    <d v="2021-07-05T00:00:00"/>
    <d v="2021-07-05T00:00:00"/>
    <s v="MCDONALD'S F10428 STAFFORD VA"/>
    <n v="10.9"/>
    <x v="7"/>
    <m/>
    <s v="Variable"/>
    <n v="-561.80999999999915"/>
    <m/>
    <s v="Non-Essential"/>
    <s v="RECREATION &amp; ENTERTAINMENT"/>
    <s v="Resteraunts"/>
  </r>
  <r>
    <n v="2021"/>
    <x v="6"/>
    <d v="2021-07-05T00:00:00"/>
    <d v="2021-07-05T00:00:00"/>
    <s v="SAFEWAY FUEL2616 FAIRFAX VA"/>
    <n v="32.33"/>
    <x v="2"/>
    <m/>
    <s v="Variable"/>
    <n v="-529.47999999999911"/>
    <m/>
    <s v="Essential"/>
    <s v="TRANSPORTATION"/>
    <s v="Gas"/>
  </r>
  <r>
    <n v="2021"/>
    <x v="6"/>
    <d v="2021-07-05T00:00:00"/>
    <d v="2021-07-05T00:00:00"/>
    <s v="UBER TRIP 866-576-1039 CA"/>
    <n v="48.99"/>
    <x v="13"/>
    <m/>
    <s v="Variable"/>
    <n v="-480.4899999999991"/>
    <m/>
    <s v="Essential"/>
    <s v="TRANSPORTATION"/>
    <s v="Rideshare"/>
  </r>
  <r>
    <n v="2021"/>
    <x v="6"/>
    <d v="2021-07-05T00:00:00"/>
    <d v="2021-07-07T00:00:00"/>
    <s v="MICRO CENTER FAIRFAX FAIRFAX VA"/>
    <n v="-190.79"/>
    <x v="0"/>
    <m/>
    <s v="Payment"/>
    <n v="-671.27999999999906"/>
    <m/>
    <s v="Non-Essential"/>
    <s v="MISCELLANEUS"/>
    <s v="Family"/>
  </r>
  <r>
    <n v="2021"/>
    <x v="6"/>
    <d v="2021-07-07T00:00:00"/>
    <d v="2021-07-07T00:00:00"/>
    <s v="AMERICAN FAMILY FIT SHOR RICHMOND VA"/>
    <n v="94.95"/>
    <x v="1"/>
    <m/>
    <s v="Fixed"/>
    <n v="-576.32999999999902"/>
    <m/>
    <s v="Non-Essential"/>
    <s v="PERSONAL SPENDING"/>
    <s v="Gym"/>
  </r>
  <r>
    <n v="2021"/>
    <x v="6"/>
    <d v="2021-07-07T00:00:00"/>
    <d v="2021-07-07T00:00:00"/>
    <s v="THE MENS WEARHOUSE #3533 GLEN ALLEN VA"/>
    <n v="382.98"/>
    <x v="3"/>
    <m/>
    <s v="Variable"/>
    <n v="-193.349999999999"/>
    <s v="Headshot"/>
    <s v="Non-Essential"/>
    <s v="PERSONAL SPENDING"/>
    <s v="Clothes"/>
  </r>
  <r>
    <n v="2021"/>
    <x v="6"/>
    <d v="2021-07-08T00:00:00"/>
    <d v="2021-07-08T00:00:00"/>
    <s v="LYFT *2 RIDES 07-07 855-865-9553 CA"/>
    <n v="27.68"/>
    <x v="13"/>
    <m/>
    <s v="Variable"/>
    <n v="-165.66999999999899"/>
    <m/>
    <s v="Essential"/>
    <s v="TRANSPORTATION"/>
    <s v="Rideshare"/>
  </r>
  <r>
    <n v="2021"/>
    <x v="6"/>
    <d v="2021-07-09T00:00:00"/>
    <d v="2021-07-09T00:00:00"/>
    <s v="CCBILL.COM 888-5969279 AZ"/>
    <n v="19.989999999999998"/>
    <x v="3"/>
    <m/>
    <s v="Variable"/>
    <n v="-145.67999999999898"/>
    <s v="oyf"/>
    <s v="Non-Essential"/>
    <s v="RECREATION &amp; ENTERTAINMENT"/>
    <s v="Subscription"/>
  </r>
  <r>
    <n v="2021"/>
    <x v="6"/>
    <d v="2021-07-09T00:00:00"/>
    <d v="2021-07-09T00:00:00"/>
    <s v="EZPASSVA AUTO REPLENISH 877-7627824 VA"/>
    <n v="35"/>
    <x v="13"/>
    <m/>
    <s v="Variable"/>
    <n v="-110.67999999999898"/>
    <m/>
    <s v="Essential"/>
    <s v="TRANSPORTATION"/>
    <s v="Tolls"/>
  </r>
  <r>
    <n v="2021"/>
    <x v="6"/>
    <d v="2021-07-09T00:00:00"/>
    <d v="2021-07-09T00:00:00"/>
    <s v="FIVE GUYS VA 1981 QSR RICHMOND VA"/>
    <n v="13.12"/>
    <x v="7"/>
    <m/>
    <s v="Variable"/>
    <n v="-97.559999999998979"/>
    <m/>
    <s v="Non-Essential"/>
    <s v="RECREATION &amp; ENTERTAINMENT"/>
    <s v="Resteraunts"/>
  </r>
  <r>
    <n v="2021"/>
    <x v="6"/>
    <d v="2021-07-09T00:00:00"/>
    <d v="2021-07-09T00:00:00"/>
    <s v="PUBLIX #1591 GLEN ALLEN VA"/>
    <n v="60.82"/>
    <x v="6"/>
    <m/>
    <s v="Variable"/>
    <n v="-36.739999999998979"/>
    <m/>
    <s v="Essential"/>
    <s v="FOOD"/>
    <s v="Groceries"/>
  </r>
  <r>
    <n v="2021"/>
    <x v="6"/>
    <d v="2021-07-09T00:00:00"/>
    <d v="2021-07-09T00:00:00"/>
    <s v="TARGET RICHMOND VA"/>
    <n v="24.29"/>
    <x v="3"/>
    <m/>
    <s v="Variable"/>
    <n v="-12.44999999999898"/>
    <m/>
    <s v="Non-Essential"/>
    <s v="PERSONAL SPENDING"/>
    <s v="Walmart/Target Run"/>
  </r>
  <r>
    <n v="2021"/>
    <x v="6"/>
    <d v="2021-07-10T00:00:00"/>
    <d v="2021-07-10T00:00:00"/>
    <s v="APPLE.COM/BILL 866-712-7753 CAAPPLE PAY ENDING IN 4775MMW5N6TMYKA0"/>
    <n v="15.89"/>
    <x v="1"/>
    <m/>
    <s v="Fixed"/>
    <n v="3.4400000000010209"/>
    <s v="HBO"/>
    <s v="Non-Essential"/>
    <s v="RECREATION &amp; ENTERTAINMENT"/>
    <s v="Streaming Services"/>
  </r>
  <r>
    <n v="2021"/>
    <x v="6"/>
    <d v="2021-07-10T00:00:00"/>
    <d v="2021-07-10T00:00:00"/>
    <s v="MIKE BLENDZ BARBERSHOP S RICHMOND VA"/>
    <n v="65.150000000000006"/>
    <x v="8"/>
    <m/>
    <s v="Variable"/>
    <n v="68.590000000001027"/>
    <m/>
    <s v="Non-Essential"/>
    <s v="PERSONAL SPENDING"/>
    <s v="Self Care"/>
  </r>
  <r>
    <n v="2021"/>
    <x v="6"/>
    <d v="2021-07-10T00:00:00"/>
    <d v="2021-07-10T00:00:00"/>
    <s v="PAYPAL *JEREMYBUSTI 402-935-7733 CA"/>
    <n v="401.51"/>
    <x v="8"/>
    <m/>
    <s v="Variable"/>
    <n v="470.10000000000105"/>
    <s v="Headshot"/>
    <s v="Non-Essential"/>
    <s v="PERSONAL SPENDING"/>
    <s v="Self Care"/>
  </r>
  <r>
    <n v="2021"/>
    <x v="6"/>
    <d v="2021-07-10T00:00:00"/>
    <d v="2021-07-10T00:00:00"/>
    <s v="T-MOBILE PAYMENTS 800-937-8997 WAAPPLE PAY ENDING IN 4775T-MOBILE PAYMENTS"/>
    <n v="86.25"/>
    <x v="1"/>
    <m/>
    <s v="Fixed"/>
    <n v="556.35000000000105"/>
    <s v="T-Mobile"/>
    <s v="Essential"/>
    <s v="UTILITIES"/>
    <s v="Phone"/>
  </r>
  <r>
    <n v="2021"/>
    <x v="6"/>
    <d v="2021-07-10T00:00:00"/>
    <d v="2021-07-10T00:00:00"/>
    <s v="WAWA 8647 HENRICO VA"/>
    <n v="8.7899999999999991"/>
    <x v="2"/>
    <m/>
    <s v="Variable"/>
    <n v="565.14000000000101"/>
    <m/>
    <s v="Essential"/>
    <s v="TRANSPORTATION"/>
    <s v="Gas"/>
  </r>
  <r>
    <n v="2021"/>
    <x v="6"/>
    <d v="2021-07-11T00:00:00"/>
    <d v="2021-07-11T00:00:00"/>
    <s v="SQ *PROPER PIE CO. GOSQ.COM VAAPPLE PAY ENDING IN 47750001152921510329736349"/>
    <n v="16.670000000000002"/>
    <x v="7"/>
    <m/>
    <s v="Variable"/>
    <n v="581.81000000000097"/>
    <m/>
    <s v="Non-Essential"/>
    <s v="RECREATION &amp; ENTERTAINMENT"/>
    <s v="Resteraunts"/>
  </r>
  <r>
    <n v="2021"/>
    <x v="6"/>
    <d v="2021-07-12T00:00:00"/>
    <d v="2021-07-12T00:00:00"/>
    <s v="LIDL #1117 HENRICO VA1117012832211932118141"/>
    <n v="6.67"/>
    <x v="6"/>
    <m/>
    <s v="Variable"/>
    <n v="588.48000000000093"/>
    <m/>
    <s v="Essential"/>
    <s v="FOOD"/>
    <s v="Groceries"/>
  </r>
  <r>
    <n v="2021"/>
    <x v="6"/>
    <d v="2021-07-12T00:00:00"/>
    <d v="2021-07-12T00:00:00"/>
    <s v="PAYPAL *VIZMEDIALLC 888-221-1161 CA"/>
    <n v="1.99"/>
    <x v="1"/>
    <m/>
    <s v="Fixed"/>
    <n v="590.47000000000094"/>
    <s v="Manga"/>
    <s v="Non-Essential"/>
    <s v="RECREATION &amp; ENTERTAINMENT"/>
    <s v="Streaming Services"/>
  </r>
  <r>
    <n v="2021"/>
    <x v="6"/>
    <d v="2021-07-12T00:00:00"/>
    <d v="2021-07-12T00:00:00"/>
    <s v="UBER TRIP 866-576-1039 CA"/>
    <n v="7.34"/>
    <x v="13"/>
    <m/>
    <s v="Variable"/>
    <n v="597.81000000000097"/>
    <m/>
    <s v="Essential"/>
    <s v="TRANSPORTATION"/>
    <s v="Rideshare"/>
  </r>
  <r>
    <n v="2021"/>
    <x v="6"/>
    <d v="2021-07-12T00:00:00"/>
    <d v="2021-07-12T00:00:00"/>
    <s v="UBER TRIP 866-576-1039 CA"/>
    <n v="16.96"/>
    <x v="13"/>
    <m/>
    <s v="Variable"/>
    <n v="614.770000000001"/>
    <m/>
    <s v="Essential"/>
    <s v="TRANSPORTATION"/>
    <s v="Rideshare"/>
  </r>
  <r>
    <n v="2021"/>
    <x v="6"/>
    <d v="2021-07-12T00:00:00"/>
    <d v="2021-07-12T00:00:00"/>
    <s v="UBER TRIP 866-576-1039 CA"/>
    <n v="20"/>
    <x v="13"/>
    <m/>
    <s v="Variable"/>
    <n v="634.770000000001"/>
    <m/>
    <s v="Essential"/>
    <s v="TRANSPORTATION"/>
    <s v="Rideshare"/>
  </r>
  <r>
    <n v="2021"/>
    <x v="6"/>
    <d v="2021-07-13T00:00:00"/>
    <d v="2021-07-13T00:00:00"/>
    <s v="FARM FRESH RICHMOND RICHMOND VA"/>
    <n v="67.22"/>
    <x v="6"/>
    <m/>
    <s v="Variable"/>
    <n v="701.99000000000103"/>
    <m/>
    <s v="Essential"/>
    <s v="FOOD"/>
    <s v="Groceries"/>
  </r>
  <r>
    <n v="2021"/>
    <x v="6"/>
    <d v="2021-07-13T00:00:00"/>
    <d v="2021-07-13T00:00:00"/>
    <s v="LYFT *1 RIDE 07-12 855-865-9553 CA"/>
    <n v="113.96"/>
    <x v="13"/>
    <m/>
    <s v="Variable"/>
    <n v="815.95000000000107"/>
    <m/>
    <s v="Essential"/>
    <s v="TRANSPORTATION"/>
    <s v="Rideshare"/>
  </r>
  <r>
    <n v="2021"/>
    <x v="6"/>
    <d v="2021-07-14T00:00:00"/>
    <d v="2021-07-14T00:00:00"/>
    <s v="IPANEMA CAFE RICHMOND VA"/>
    <n v="60"/>
    <x v="7"/>
    <m/>
    <s v="Variable"/>
    <n v="875.95000000000107"/>
    <m/>
    <s v="Non-Essential"/>
    <s v="RECREATION &amp; ENTERTAINMENT"/>
    <s v="Resteraunts"/>
  </r>
  <r>
    <n v="2021"/>
    <x v="6"/>
    <d v="2021-07-15T00:00:00"/>
    <d v="2021-07-15T00:00:00"/>
    <s v="CRAFTY CRAB RICHMOND RICHMOND VA"/>
    <n v="40"/>
    <x v="7"/>
    <m/>
    <s v="Variable"/>
    <n v="915.95000000000107"/>
    <m/>
    <s v="Non-Essential"/>
    <s v="RECREATION &amp; ENTERTAINMENT"/>
    <s v="Resteraunts"/>
  </r>
  <r>
    <n v="2021"/>
    <x v="6"/>
    <d v="2021-07-15T00:00:00"/>
    <d v="2021-07-15T00:00:00"/>
    <s v="MANCHESTER MARKET RICHMOND VA"/>
    <n v="16.600000000000001"/>
    <x v="6"/>
    <m/>
    <s v="Variable"/>
    <n v="932.55000000000109"/>
    <m/>
    <s v="Essential"/>
    <s v="FOOD"/>
    <s v="Groceries"/>
  </r>
  <r>
    <n v="2021"/>
    <x v="6"/>
    <d v="2021-07-16T00:00:00"/>
    <d v="2021-07-16T00:00:00"/>
    <s v="AL AMIR MEDITERRANEAN CU RICHMOND VA"/>
    <n v="25"/>
    <x v="7"/>
    <m/>
    <s v="Variable"/>
    <n v="957.55000000000109"/>
    <m/>
    <s v="Non-Essential"/>
    <s v="RECREATION &amp; ENTERTAINMENT"/>
    <s v="Resteraunts"/>
  </r>
  <r>
    <n v="2021"/>
    <x v="6"/>
    <d v="2021-07-16T00:00:00"/>
    <d v="2021-07-16T00:00:00"/>
    <s v="AMZN MKTP US*2E07Z9NG0 AMZN.COM/BILLWA3MPJDCUP2B8"/>
    <n v="56.81"/>
    <x v="3"/>
    <m/>
    <s v="Variable"/>
    <n v="1014.360000000001"/>
    <m/>
    <s v="Non-Essential"/>
    <s v="PERSONAL SPENDING"/>
    <s v="Clothes"/>
  </r>
  <r>
    <n v="2021"/>
    <x v="6"/>
    <d v="2021-07-16T00:00:00"/>
    <d v="2021-07-16T00:00:00"/>
    <s v="AMZN MKTP US*2E1TV7NJ0 AMZN.COM/BILLWA13F5LEJXXW3"/>
    <n v="56.81"/>
    <x v="3"/>
    <m/>
    <s v="Variable"/>
    <n v="1071.170000000001"/>
    <m/>
    <s v="Non-Essential"/>
    <s v="PERSONAL SPENDING"/>
    <s v="Clothes"/>
  </r>
  <r>
    <n v="2021"/>
    <x v="6"/>
    <d v="2021-07-16T00:00:00"/>
    <d v="2021-07-16T00:00:00"/>
    <s v="BUSCH GARDENS VA ORLAN 407-545-5550 FL"/>
    <n v="69.98"/>
    <x v="13"/>
    <m/>
    <s v="Variable"/>
    <n v="1141.150000000001"/>
    <s v="Busch Gardens"/>
    <s v="Non-Essential"/>
    <s v="RECREATION &amp; ENTERTAINMENT"/>
    <s v="Family Activities"/>
  </r>
  <r>
    <n v="2021"/>
    <x v="6"/>
    <d v="2021-07-16T00:00:00"/>
    <d v="2021-07-16T00:00:00"/>
    <s v="INSTACART*159 8882467822 CAAPPLE PAY ENDING IN 4775"/>
    <n v="5.7"/>
    <x v="6"/>
    <m/>
    <s v="Variable"/>
    <n v="1146.850000000001"/>
    <m/>
    <s v="Essential"/>
    <s v="FOOD"/>
    <s v="Groceries"/>
  </r>
  <r>
    <n v="2021"/>
    <x v="6"/>
    <d v="2021-07-16T00:00:00"/>
    <d v="2021-07-16T00:00:00"/>
    <s v="INSTACART*159 8882467822 CAAPPLE PAY ENDING IN 4775"/>
    <n v="20.54"/>
    <x v="6"/>
    <m/>
    <s v="Variable"/>
    <n v="1167.390000000001"/>
    <m/>
    <s v="Essential"/>
    <s v="FOOD"/>
    <s v="Groceries"/>
  </r>
  <r>
    <n v="2021"/>
    <x v="6"/>
    <d v="2021-07-16T00:00:00"/>
    <d v="2021-07-16T00:00:00"/>
    <s v="INTERNET PAYMENT - THANK YOU"/>
    <n v="-1000"/>
    <x v="0"/>
    <m/>
    <s v="Payment"/>
    <n v="167.39000000000101"/>
    <m/>
    <m/>
    <m/>
    <m/>
  </r>
  <r>
    <n v="2021"/>
    <x v="6"/>
    <d v="2021-07-16T00:00:00"/>
    <d v="2021-07-16T00:00:00"/>
    <s v="KROGER FUEL #3511 RICHMOND VA"/>
    <n v="30.29"/>
    <x v="2"/>
    <m/>
    <s v="Variable"/>
    <n v="197.680000000001"/>
    <m/>
    <s v="Essential"/>
    <s v="TRANSPORTATION"/>
    <s v="Gas"/>
  </r>
  <r>
    <n v="2021"/>
    <x v="6"/>
    <d v="2021-07-16T00:00:00"/>
    <d v="2021-07-16T00:00:00"/>
    <s v="PAYPAL *STEAM GAMES 402-935-7733 CA"/>
    <n v="4.99"/>
    <x v="3"/>
    <m/>
    <s v="Variable"/>
    <n v="202.67000000000101"/>
    <s v="American Truckers"/>
    <s v="Non-Essential"/>
    <s v="RECREATION &amp; ENTERTAINMENT"/>
    <s v="Video Games"/>
  </r>
  <r>
    <n v="2021"/>
    <x v="6"/>
    <d v="2021-07-16T00:00:00"/>
    <d v="2021-07-16T00:00:00"/>
    <s v="PAYPAL *STEAM GAMES 402-935-7733 CA"/>
    <n v="59.99"/>
    <x v="3"/>
    <m/>
    <s v="Variable"/>
    <n v="262.66000000000099"/>
    <s v="F1 "/>
    <s v="Non-Essential"/>
    <s v="RECREATION &amp; ENTERTAINMENT"/>
    <s v="Video Games"/>
  </r>
  <r>
    <n v="2021"/>
    <x v="6"/>
    <d v="2021-07-16T00:00:00"/>
    <d v="2021-07-16T00:00:00"/>
    <s v="VERIZON*RECURRING PAY 800-VERIZON FL2069984643566429670001"/>
    <n v="50"/>
    <x v="1"/>
    <m/>
    <s v="Fixed"/>
    <n v="312.66000000000099"/>
    <s v="Internet"/>
    <s v="Essential"/>
    <s v="UTILITIES"/>
    <s v="Internet"/>
  </r>
  <r>
    <n v="2021"/>
    <x v="6"/>
    <d v="2021-07-17T00:00:00"/>
    <d v="2021-07-17T00:00:00"/>
    <s v="BUSCH GARDENS FOOD SVC WILLIAMSBURG VA"/>
    <n v="5.87"/>
    <x v="7"/>
    <m/>
    <s v="Variable"/>
    <n v="318.530000000001"/>
    <s v="Busch Gardens"/>
    <s v="Non-Essential"/>
    <s v="RECREATION &amp; ENTERTAINMENT"/>
    <s v="Resteraunts"/>
  </r>
  <r>
    <n v="2021"/>
    <x v="6"/>
    <d v="2021-07-17T00:00:00"/>
    <d v="2021-07-17T00:00:00"/>
    <s v="BUSCH GARDENS FOOD SVC WILLIAMSBURG VA"/>
    <n v="8.8699999999999992"/>
    <x v="7"/>
    <m/>
    <s v="Variable"/>
    <n v="327.400000000001"/>
    <s v="Busch Gardens"/>
    <s v="Non-Essential"/>
    <s v="RECREATION &amp; ENTERTAINMENT"/>
    <s v="Resteraunts"/>
  </r>
  <r>
    <n v="2021"/>
    <x v="6"/>
    <d v="2021-07-17T00:00:00"/>
    <d v="2021-07-17T00:00:00"/>
    <s v="BUSCH GARDENS FOOD SVC WILLIAMSBURG VA"/>
    <n v="13.31"/>
    <x v="7"/>
    <m/>
    <s v="Variable"/>
    <n v="340.710000000001"/>
    <s v="Busch Gardens"/>
    <s v="Non-Essential"/>
    <s v="RECREATION &amp; ENTERTAINMENT"/>
    <s v="Resteraunts"/>
  </r>
  <r>
    <n v="2021"/>
    <x v="6"/>
    <d v="2021-07-17T00:00:00"/>
    <d v="2021-07-17T00:00:00"/>
    <s v="BUSCH GARDENS FOOD SVC WILLIAMSBURG VA"/>
    <n v="26.92"/>
    <x v="7"/>
    <m/>
    <s v="Variable"/>
    <n v="367.63000000000102"/>
    <s v="Busch Gardens"/>
    <s v="Non-Essential"/>
    <s v="RECREATION &amp; ENTERTAINMENT"/>
    <s v="Resteraunts"/>
  </r>
  <r>
    <n v="2021"/>
    <x v="6"/>
    <d v="2021-07-17T00:00:00"/>
    <d v="2021-07-17T00:00:00"/>
    <s v="BUSCH GARDENS FOOD SVC WILLIAMSBURG VA"/>
    <n v="27.82"/>
    <x v="7"/>
    <m/>
    <s v="Variable"/>
    <n v="395.45000000000101"/>
    <s v="Busch Gardens"/>
    <s v="Non-Essential"/>
    <s v="RECREATION &amp; ENTERTAINMENT"/>
    <s v="Resteraunts"/>
  </r>
  <r>
    <n v="2021"/>
    <x v="6"/>
    <d v="2021-07-17T00:00:00"/>
    <d v="2021-07-17T00:00:00"/>
    <s v="BUSCH GARDENS GIFTS WILLIAMSBURG VA"/>
    <n v="42.79"/>
    <x v="13"/>
    <m/>
    <s v="Variable"/>
    <n v="438.24000000000103"/>
    <s v="Busch Gardens"/>
    <s v="Non-Essential"/>
    <s v="RECREATION &amp; ENTERTAINMENT"/>
    <s v="Family Activities"/>
  </r>
  <r>
    <n v="2021"/>
    <x v="6"/>
    <d v="2021-07-17T00:00:00"/>
    <d v="2021-07-17T00:00:00"/>
    <s v="BUSCH GARDENS GIFTS WILLIAMSBURG VA"/>
    <n v="42.8"/>
    <x v="13"/>
    <m/>
    <s v="Variable"/>
    <n v="481.04000000000104"/>
    <s v="Busch Gardens"/>
    <s v="Non-Essential"/>
    <s v="RECREATION &amp; ENTERTAINMENT"/>
    <s v="Family Activities"/>
  </r>
  <r>
    <n v="2021"/>
    <x v="6"/>
    <d v="2021-07-17T00:00:00"/>
    <d v="2021-07-17T00:00:00"/>
    <s v="BUSCH GARDENS PARKING WILLIAMSBURG VA"/>
    <n v="25"/>
    <x v="8"/>
    <m/>
    <s v="Variable"/>
    <n v="506.04000000000104"/>
    <s v="Busch Gardens"/>
    <s v="Essential"/>
    <s v="TRANSPORTATION"/>
    <s v="Parking"/>
  </r>
  <r>
    <n v="2021"/>
    <x v="6"/>
    <d v="2021-07-17T00:00:00"/>
    <d v="2021-07-17T00:00:00"/>
    <s v="H B LEISURE WILLIAMSBURG WILLIAMSBURG VA"/>
    <n v="10"/>
    <x v="3"/>
    <m/>
    <s v="Variable"/>
    <n v="516.0400000000011"/>
    <s v="Busch Gardens"/>
    <s v="Non-Essential"/>
    <s v="RECREATION &amp; ENTERTAINMENT"/>
    <s v="Family Activities"/>
  </r>
  <r>
    <n v="2021"/>
    <x v="6"/>
    <d v="2021-07-17T00:00:00"/>
    <d v="2021-07-17T00:00:00"/>
    <s v="WALGREENS #6923 NEWPORT NEWS VA"/>
    <n v="9.7200000000000006"/>
    <x v="3"/>
    <m/>
    <s v="Variable"/>
    <n v="525.76000000000113"/>
    <m/>
    <s v="Non-Essential"/>
    <s v="PERSONAL SPENDING"/>
    <s v="Conveinence Store"/>
  </r>
  <r>
    <n v="2021"/>
    <x v="6"/>
    <d v="2021-07-18T00:00:00"/>
    <d v="2021-07-18T00:00:00"/>
    <s v="MEZEH REYNOLDS CROSSING RICHMOND VA"/>
    <n v="14.06"/>
    <x v="7"/>
    <m/>
    <s v="Variable"/>
    <n v="539.82000000000107"/>
    <m/>
    <s v="Non-Essential"/>
    <s v="RECREATION &amp; ENTERTAINMENT"/>
    <s v="Resteraunts"/>
  </r>
  <r>
    <n v="2021"/>
    <x v="6"/>
    <d v="2021-07-18T00:00:00"/>
    <d v="2021-07-18T00:00:00"/>
    <s v="PAYPAL *STEAM GAMES 402-935-7733 CA"/>
    <n v="4.79"/>
    <x v="3"/>
    <m/>
    <s v="Variable"/>
    <n v="544.61000000000104"/>
    <m/>
    <s v="Non-Essential"/>
    <s v="RECREATION &amp; ENTERTAINMENT"/>
    <s v="Video Games"/>
  </r>
  <r>
    <n v="2021"/>
    <x v="6"/>
    <d v="2021-07-18T00:00:00"/>
    <d v="2021-07-18T00:00:00"/>
    <s v="PAYPAL *STEAM GAMES 402-935-7733 CA"/>
    <n v="14.75"/>
    <x v="3"/>
    <m/>
    <s v="Variable"/>
    <n v="559.36000000000104"/>
    <m/>
    <s v="Non-Essential"/>
    <s v="RECREATION &amp; ENTERTAINMENT"/>
    <s v="Video Games"/>
  </r>
  <r>
    <n v="2021"/>
    <x v="6"/>
    <d v="2021-07-18T00:00:00"/>
    <d v="2021-07-18T00:00:00"/>
    <s v="POKE SUSHI BOWL RICHMOND VA"/>
    <n v="22.63"/>
    <x v="7"/>
    <m/>
    <s v="Variable"/>
    <n v="581.99000000000103"/>
    <m/>
    <s v="Non-Essential"/>
    <s v="RECREATION &amp; ENTERTAINMENT"/>
    <s v="Resteraunts"/>
  </r>
  <r>
    <n v="2021"/>
    <x v="6"/>
    <d v="2021-07-19T00:00:00"/>
    <d v="2021-07-19T00:00:00"/>
    <s v="PAYPAL *GUMROAD DSADSA 402-935-7733 CA"/>
    <n v="5"/>
    <x v="8"/>
    <m/>
    <s v="Variable"/>
    <n v="586.99000000000103"/>
    <s v="Apartment Search Spreadsheet"/>
    <s v="Non-Essential"/>
    <s v="PERSONAL SPENDING"/>
    <s v="Pay Walls"/>
  </r>
  <r>
    <n v="2021"/>
    <x v="6"/>
    <d v="2021-07-19T00:00:00"/>
    <d v="2021-07-19T00:00:00"/>
    <s v="USPS PO BOXES ONLINE 800-344-7779 DC"/>
    <n v="194"/>
    <x v="11"/>
    <m/>
    <s v="Variable"/>
    <n v="780.99000000000103"/>
    <m/>
    <s v="Essential"/>
    <s v="UTILITIES"/>
    <s v="PO Boxes"/>
  </r>
  <r>
    <n v="2021"/>
    <x v="6"/>
    <d v="2021-07-19T00:00:00"/>
    <d v="2021-07-21T00:00:00"/>
    <s v="USPS PO BOXES ONLINE 800-344-7779 DC"/>
    <n v="-194"/>
    <x v="0"/>
    <m/>
    <s v="Payment"/>
    <n v="586.99000000000103"/>
    <m/>
    <s v="Essential"/>
    <s v="UTILITIES"/>
    <s v="PO Boxes"/>
  </r>
  <r>
    <n v="2021"/>
    <x v="6"/>
    <d v="2021-07-20T00:00:00"/>
    <d v="2021-07-20T00:00:00"/>
    <s v="2M MEDITERRANEAN MARKET RICHMOND VA"/>
    <n v="9.4600000000000009"/>
    <x v="6"/>
    <m/>
    <s v="Variable"/>
    <n v="596.45000000000107"/>
    <m/>
    <s v="Essential"/>
    <s v="FOOD"/>
    <s v="Groceries"/>
  </r>
  <r>
    <n v="2021"/>
    <x v="6"/>
    <d v="2021-07-20T00:00:00"/>
    <d v="2021-07-20T00:00:00"/>
    <s v="2M MEDITERRANEAN MARKET RICHMOND VA"/>
    <n v="70.040000000000006"/>
    <x v="6"/>
    <m/>
    <s v="Variable"/>
    <n v="666.49000000000103"/>
    <m/>
    <s v="Essential"/>
    <s v="FOOD"/>
    <s v="Groceries"/>
  </r>
  <r>
    <n v="2021"/>
    <x v="6"/>
    <d v="2021-07-20T00:00:00"/>
    <d v="2021-07-20T00:00:00"/>
    <s v="ADVANCE AUTO PARTS #4237 HENRICO VA"/>
    <n v="15.88"/>
    <x v="12"/>
    <m/>
    <s v="Fixed"/>
    <n v="682.37000000000103"/>
    <m/>
    <s v="Essential"/>
    <s v="TRANSPORTATION"/>
    <s v="Maintenance"/>
  </r>
  <r>
    <n v="2021"/>
    <x v="6"/>
    <d v="2021-07-20T00:00:00"/>
    <d v="2021-07-20T00:00:00"/>
    <s v="AMZN MKTP US*2E9V53211 AMZN.COM/BILLWAQ7SNH9D1D73"/>
    <n v="28.6"/>
    <x v="3"/>
    <m/>
    <s v="Variable"/>
    <n v="710.97000000000105"/>
    <m/>
    <s v="Essential"/>
    <s v="MEDICAL &amp; HEALTHCARE"/>
    <s v="Eye Care"/>
  </r>
  <r>
    <n v="2021"/>
    <x v="6"/>
    <d v="2021-07-20T00:00:00"/>
    <d v="2021-07-20T00:00:00"/>
    <s v="FLAGSTOP CAR WASH RICHMOND VA"/>
    <n v="18"/>
    <x v="12"/>
    <m/>
    <s v="Fixed"/>
    <n v="728.97000000000105"/>
    <m/>
    <s v="Essential"/>
    <s v="TRANSPORTATION"/>
    <s v="Maintenance"/>
  </r>
  <r>
    <n v="2021"/>
    <x v="6"/>
    <d v="2021-07-20T00:00:00"/>
    <d v="2021-07-20T00:00:00"/>
    <s v="INSTACART*159 8882467822 CAAPPLE PAY ENDING IN 4775"/>
    <n v="56.29"/>
    <x v="6"/>
    <m/>
    <s v="Variable"/>
    <n v="785.26000000000101"/>
    <m/>
    <s v="Essential"/>
    <s v="FOOD"/>
    <s v="Groceries"/>
  </r>
  <r>
    <n v="2021"/>
    <x v="6"/>
    <d v="2021-07-20T00:00:00"/>
    <d v="2021-07-20T00:00:00"/>
    <s v="OFFICEMAX/DEPOT 6216 RICHMOND VA"/>
    <n v="20.02"/>
    <x v="3"/>
    <m/>
    <s v="Variable"/>
    <n v="805.280000000001"/>
    <s v="Calculator"/>
    <s v="Essential"/>
    <s v="HOME"/>
    <s v="Office Supplies"/>
  </r>
  <r>
    <n v="2021"/>
    <x v="6"/>
    <d v="2021-07-21T00:00:00"/>
    <d v="2021-07-21T00:00:00"/>
    <s v="PP*PP ROKU FOR CRUNCHYR 402-935-7733 CA"/>
    <n v="7.99"/>
    <x v="1"/>
    <m/>
    <s v="Fixed"/>
    <n v="813.270000000001"/>
    <s v="Crunchyroll"/>
    <s v="Non-Essential"/>
    <s v="RECREATION &amp; ENTERTAINMENT"/>
    <s v="Streaming Services"/>
  </r>
  <r>
    <n v="2021"/>
    <x v="6"/>
    <d v="2021-07-22T00:00:00"/>
    <d v="2021-07-22T00:00:00"/>
    <s v="INTERNET PAYMENT - THANK YOU"/>
    <n v="-1518.65"/>
    <x v="0"/>
    <m/>
    <s v="Payment"/>
    <n v="-705.37999999999909"/>
    <m/>
    <m/>
    <m/>
    <m/>
  </r>
  <r>
    <n v="2021"/>
    <x v="6"/>
    <d v="2021-07-22T00:00:00"/>
    <d v="2021-07-22T00:00:00"/>
    <s v="EZPASSVA AUTO REPLENISH 877-7627824 VA"/>
    <n v="35"/>
    <x v="13"/>
    <m/>
    <s v="Variable"/>
    <n v="-670.37999999999909"/>
    <m/>
    <s v="Essential"/>
    <s v="TRANSPORTATION"/>
    <s v="Tolls"/>
  </r>
  <r>
    <n v="2021"/>
    <x v="6"/>
    <d v="2021-07-23T00:00:00"/>
    <d v="2021-07-23T00:00:00"/>
    <s v="UNCLE CS CHICKEN &amp; WAFFL ALEXANDRIA VA"/>
    <n v="17.989999999999998"/>
    <x v="7"/>
    <m/>
    <s v="Variable"/>
    <n v="-652.38999999999908"/>
    <m/>
    <s v="Non-Essential"/>
    <s v="RECREATION &amp; ENTERTAINMENT"/>
    <s v="Resteraunts"/>
  </r>
  <r>
    <n v="2021"/>
    <x v="6"/>
    <d v="2021-07-25T00:00:00"/>
    <d v="2021-07-25T00:00:00"/>
    <s v="AUTOZONE #0930 RICHMOND VA"/>
    <n v="33.340000000000003"/>
    <x v="12"/>
    <m/>
    <s v="Fixed"/>
    <n v="-619.04999999999905"/>
    <m/>
    <s v="Essential"/>
    <s v="TRANSPORTATION"/>
    <s v="Maintenance"/>
  </r>
  <r>
    <n v="2021"/>
    <x v="6"/>
    <d v="2021-07-25T00:00:00"/>
    <d v="2021-07-25T00:00:00"/>
    <s v="CVS/PHARMACY #01989 RICHMOND VA"/>
    <n v="32.75"/>
    <x v="3"/>
    <m/>
    <s v="Variable"/>
    <n v="-586.29999999999905"/>
    <m/>
    <s v="Non-Essential"/>
    <s v="PERSONAL SPENDING"/>
    <s v="Conveinence Store"/>
  </r>
  <r>
    <n v="2021"/>
    <x v="6"/>
    <d v="2021-07-25T00:00:00"/>
    <d v="2021-07-25T00:00:00"/>
    <s v="DOMINION CAR WASH LABURN RICHMOND VA"/>
    <n v="3"/>
    <x v="12"/>
    <m/>
    <s v="Fixed"/>
    <n v="-583.29999999999905"/>
    <m/>
    <s v="Essential"/>
    <s v="TRANSPORTATION"/>
    <s v="Maintenance"/>
  </r>
  <r>
    <n v="2021"/>
    <x v="6"/>
    <d v="2021-07-27T00:00:00"/>
    <d v="2021-07-27T00:00:00"/>
    <s v="MCDONALD'S F36546 RICHMOND VA"/>
    <n v="1.1200000000000001"/>
    <x v="7"/>
    <m/>
    <s v="Variable"/>
    <n v="-582.17999999999904"/>
    <m/>
    <s v="Non-Essential"/>
    <s v="RECREATION &amp; ENTERTAINMENT"/>
    <s v="Resteraunts"/>
  </r>
  <r>
    <n v="2021"/>
    <x v="6"/>
    <d v="2021-07-27T00:00:00"/>
    <d v="2021-07-27T00:00:00"/>
    <s v="PAYPAL *COUPLECENTS 402-935-7733 CA"/>
    <n v="9.99"/>
    <x v="8"/>
    <m/>
    <s v="APP"/>
    <n v="-572.18999999999903"/>
    <s v="Couple Cents"/>
    <s v="Non-Essential"/>
    <s v="RECREATION &amp; ENTERTAINMENT"/>
    <s v="Subscription"/>
  </r>
  <r>
    <n v="2021"/>
    <x v="6"/>
    <d v="2021-07-27T00:00:00"/>
    <d v="2021-07-27T00:00:00"/>
    <s v="TCKTWEB*PURITYRINGTOUR 800-965-4827 CA46583863RRBTELVW"/>
    <n v="29.5"/>
    <x v="13"/>
    <m/>
    <s v="Variable"/>
    <n v="-542.68999999999903"/>
    <s v="Concert"/>
    <s v="Non-Essential"/>
    <s v="RECREATION &amp; ENTERTAINMENT"/>
    <s v="Concerts"/>
  </r>
  <r>
    <n v="2021"/>
    <x v="6"/>
    <d v="2021-07-28T00:00:00"/>
    <d v="2021-07-28T00:00:00"/>
    <s v="HYMAN BROS NISSAN - KIA MIDLOTHIAN VA"/>
    <n v="324.04000000000002"/>
    <x v="12"/>
    <m/>
    <s v="Fixed"/>
    <n v="-218.64999999999901"/>
    <s v="Car Check Up"/>
    <s v="Essential"/>
    <s v="TRANSPORTATION"/>
    <s v="Maintenance"/>
  </r>
  <r>
    <n v="2021"/>
    <x v="6"/>
    <d v="2021-07-29T00:00:00"/>
    <d v="2021-07-29T00:00:00"/>
    <s v="LYFT *2 RIDES 07-28 855-865-9553 CA"/>
    <n v="61.97"/>
    <x v="13"/>
    <m/>
    <s v="Variable"/>
    <n v="-156.67999999999901"/>
    <s v="Car Check Up"/>
    <s v="Essential"/>
    <s v="TRANSPORTATION"/>
    <s v="Maintenance"/>
  </r>
  <r>
    <n v="2021"/>
    <x v="6"/>
    <d v="2021-07-29T00:00:00"/>
    <d v="2021-07-29T00:00:00"/>
    <s v="SUSHI KING &amp; GRILL HENRICO VA"/>
    <n v="30"/>
    <x v="7"/>
    <m/>
    <s v="Variable"/>
    <n v="-126.67999999999901"/>
    <m/>
    <s v="Non-Essential"/>
    <s v="RECREATION &amp; ENTERTAINMENT"/>
    <s v="Resteraunts"/>
  </r>
  <r>
    <n v="2021"/>
    <x v="6"/>
    <d v="2021-07-30T00:00:00"/>
    <d v="2021-07-30T00:00:00"/>
    <s v="ALLIANZ EVENT INS 888-817-2166 VA"/>
    <n v="8.3000000000000007"/>
    <x v="8"/>
    <m/>
    <s v="Variable"/>
    <n v="-118.37999999999901"/>
    <s v="Concert"/>
    <s v="Non-Essential"/>
    <s v="RECREATION &amp; ENTERTAINMENT"/>
    <s v="Concerts"/>
  </r>
  <r>
    <n v="2021"/>
    <x v="6"/>
    <d v="2021-07-30T00:00:00"/>
    <d v="2021-07-30T00:00:00"/>
    <s v="AUDIBLE*2P1RN5ZH0 AMZN.COM/BILLNJ4BON36101MJ"/>
    <n v="15.3"/>
    <x v="3"/>
    <m/>
    <s v="Variable"/>
    <n v="-103.07999999999902"/>
    <s v="Book"/>
    <s v="Non-Essential"/>
    <s v="RECREATION &amp; ENTERTAINMENT"/>
    <s v="Hobbies"/>
  </r>
  <r>
    <n v="2021"/>
    <x v="6"/>
    <d v="2021-07-31T00:00:00"/>
    <d v="2021-07-31T00:00:00"/>
    <s v="CVS/PHARMACY #00067 CHARLOTTESVILVA"/>
    <n v="3.78"/>
    <x v="3"/>
    <m/>
    <s v="Variable"/>
    <n v="-99.299999999999017"/>
    <m/>
    <s v="Non-Essential"/>
    <s v="PERSONAL SPENDING"/>
    <s v="Conveinence Store"/>
  </r>
  <r>
    <n v="2021"/>
    <x v="6"/>
    <d v="2021-07-31T00:00:00"/>
    <d v="2021-07-31T00:00:00"/>
    <s v="SQ *IRON - PAFFLES AND CHARLOTTESVILVA0002305843014359512962"/>
    <n v="12.02"/>
    <x v="7"/>
    <m/>
    <s v="Variable"/>
    <n v="-87.279999999999021"/>
    <s v="Darron"/>
    <s v="Non-Essential"/>
    <s v="RECREATION &amp; ENTERTAINMENT"/>
    <s v="Resteraunts"/>
  </r>
  <r>
    <n v="2021"/>
    <x v="6"/>
    <d v="2021-07-31T00:00:00"/>
    <d v="2021-07-31T00:00:00"/>
    <s v="TM *JAMES BLAKE 800-653-8000 CALA2/61-20183"/>
    <n v="84"/>
    <x v="13"/>
    <m/>
    <s v="Variable"/>
    <n v="-3.2799999999990206"/>
    <s v="Concert"/>
    <s v="Non-Essential"/>
    <s v="RECREATION &amp; ENTERTAINMENT"/>
    <s v="Concerts"/>
  </r>
  <r>
    <n v="2021"/>
    <x v="6"/>
    <d v="2021-07-31T00:00:00"/>
    <d v="2021-07-31T00:00:00"/>
    <s v="WP FIRST AND MARKET PARK CHARLOTTESVLEVA"/>
    <n v="9"/>
    <x v="8"/>
    <m/>
    <s v="Variable"/>
    <n v="5.7200000000009794"/>
    <s v="Darron"/>
    <s v="Non-Essential"/>
    <s v="MISCELLANEUS"/>
    <s v="Family"/>
  </r>
  <r>
    <n v="2021"/>
    <x v="7"/>
    <d v="2021-08-01T00:00:00"/>
    <d v="2021-08-01T00:00:00"/>
    <s v="NETFLIX.COM NETFLIX.COM CA50196014607"/>
    <n v="14.83"/>
    <x v="1"/>
    <m/>
    <s v="Fixed"/>
    <n v="20.550000000000978"/>
    <s v="Netflix"/>
    <s v="Non-Essential"/>
    <s v="RECREATION &amp; ENTERTAINMENT"/>
    <s v="Streaming Services"/>
  </r>
  <r>
    <n v="2021"/>
    <x v="7"/>
    <d v="2021-08-01T00:00:00"/>
    <d v="2021-08-01T00:00:00"/>
    <s v="OTTO TURKISH STREET CHARLOTTESVILVA"/>
    <n v="30.06"/>
    <x v="7"/>
    <m/>
    <s v="Variable"/>
    <n v="50.61000000000098"/>
    <s v="Darron"/>
    <s v="Non-Essential"/>
    <s v="RECREATION &amp; ENTERTAINMENT"/>
    <s v="Resteraunts"/>
  </r>
  <r>
    <n v="2021"/>
    <x v="7"/>
    <d v="2021-08-01T00:00:00"/>
    <d v="2021-08-01T00:00:00"/>
    <s v="PAYPAL *STEAM GAMES 402-935-7733 CA"/>
    <n v="15.98"/>
    <x v="3"/>
    <m/>
    <s v="Variable"/>
    <n v="66.590000000000984"/>
    <s v="Video Game"/>
    <s v="Non-Essential"/>
    <s v="RECREATION &amp; ENTERTAINMENT"/>
    <s v="Video Games"/>
  </r>
  <r>
    <n v="2021"/>
    <x v="7"/>
    <d v="2021-08-01T00:00:00"/>
    <d v="2021-08-01T00:00:00"/>
    <s v="PAYPAL *STEAM GAMES 402-935-7733 CA"/>
    <n v="65.66"/>
    <x v="3"/>
    <m/>
    <s v="Variable"/>
    <n v="132.25000000000097"/>
    <s v="Video Game"/>
    <s v="Non-Essential"/>
    <s v="RECREATION &amp; ENTERTAINMENT"/>
    <s v="Video Games"/>
  </r>
  <r>
    <n v="2021"/>
    <x v="7"/>
    <d v="2021-08-01T00:00:00"/>
    <d v="2021-08-01T00:00:00"/>
    <s v="SPOTIFY P1641526B9 8777781161 NY"/>
    <n v="9.99"/>
    <x v="1"/>
    <m/>
    <s v="Fixed"/>
    <n v="142.24000000000098"/>
    <s v="Spotify"/>
    <s v="Non-Essential"/>
    <s v="RECREATION &amp; ENTERTAINMENT"/>
    <s v="Streaming Services"/>
  </r>
  <r>
    <n v="2021"/>
    <x v="7"/>
    <d v="2021-08-01T00:00:00"/>
    <d v="2021-08-03T00:00:00"/>
    <s v="CELL TECH HENRICO VA"/>
    <n v="17.47"/>
    <x v="8"/>
    <m/>
    <s v="Variable"/>
    <n v="159.71000000000097"/>
    <s v="Cell phone cover"/>
    <s v="Non-Essential"/>
    <s v="PERSONAL SPENDING"/>
    <s v="Conveinence Store"/>
  </r>
  <r>
    <n v="2021"/>
    <x v="7"/>
    <d v="2021-08-02T00:00:00"/>
    <d v="2021-08-02T00:00:00"/>
    <s v="APPLE.COM/BILL 866-712-7753 CAAPPLE PAY ENDING IN 4775MMW5XL8J7LA0"/>
    <n v="21.19"/>
    <x v="1"/>
    <m/>
    <s v="Fixed"/>
    <n v="180.90000000000097"/>
    <s v="Bumble"/>
    <s v="Non-Essential"/>
    <s v="RECREATION &amp; ENTERTAINMENT"/>
    <s v="Subscription"/>
  </r>
  <r>
    <n v="2021"/>
    <x v="7"/>
    <d v="2021-08-02T00:00:00"/>
    <d v="2021-08-02T00:00:00"/>
    <s v="APPLE.COM/BILL 866-712-7753 CAAPPLE PAY ENDING IN 4775MMW5XKWJ29A0"/>
    <n v="31.79"/>
    <x v="1"/>
    <m/>
    <s v="Fixed"/>
    <n v="212.69000000000096"/>
    <s v="Tinder"/>
    <s v="Non-Essential"/>
    <s v="RECREATION &amp; ENTERTAINMENT"/>
    <s v="Subscription"/>
  </r>
  <r>
    <n v="2021"/>
    <x v="7"/>
    <d v="2021-08-02T00:00:00"/>
    <d v="2021-08-03T00:00:00"/>
    <s v="AMZN DIGITAL*2P7GJ5MY1 888-802-3080 WA5HLXUOLXVYK"/>
    <n v="15"/>
    <x v="3"/>
    <m/>
    <s v="Variable"/>
    <n v="227.69000000000096"/>
    <s v="Book"/>
    <s v="Non-Essential"/>
    <s v="PERSONAL SPENDING"/>
    <s v="Gifts"/>
  </r>
  <r>
    <n v="2021"/>
    <x v="7"/>
    <d v="2021-08-02T00:00:00"/>
    <d v="2021-08-03T00:00:00"/>
    <s v="APPLE STORE #R078 RICHMOND VAR078574525823"/>
    <n v="31.75"/>
    <x v="3"/>
    <m/>
    <s v="Variable"/>
    <n v="259.44000000000096"/>
    <s v="New Battery"/>
    <s v="Non-Essential"/>
    <s v="RECREATION &amp; ENTERTAINMENT"/>
    <s v="Subscription"/>
  </r>
  <r>
    <n v="2021"/>
    <x v="7"/>
    <d v="2021-08-02T00:00:00"/>
    <d v="2021-08-03T00:00:00"/>
    <s v="AUDIBLE*2P6PT64R2 AMZN.COM/BILLNJ4S74BZ6JTEN"/>
    <n v="7.49"/>
    <x v="1"/>
    <m/>
    <s v="Fixed"/>
    <n v="266.93000000000097"/>
    <m/>
    <s v="Non-Essential"/>
    <s v="RECREATION &amp; ENTERTAINMENT"/>
    <s v="Subscription"/>
  </r>
  <r>
    <n v="2021"/>
    <x v="7"/>
    <d v="2021-08-02T00:00:00"/>
    <d v="2021-08-03T00:00:00"/>
    <s v="KRYSTAL AND SAAGAR 2025317527 DC"/>
    <n v="10"/>
    <x v="1"/>
    <m/>
    <s v="Fixed"/>
    <n v="276.93000000000097"/>
    <s v="News"/>
    <s v="Non-Essential"/>
    <s v="RECREATION &amp; ENTERTAINMENT"/>
    <s v="Subscription"/>
  </r>
  <r>
    <n v="2021"/>
    <x v="7"/>
    <d v="2021-08-03T00:00:00"/>
    <d v="2021-08-03T00:00:00"/>
    <s v="APPLE STORE #R078 RICHMOND VAR078520612951"/>
    <n v="51.94"/>
    <x v="3"/>
    <m/>
    <s v="Variable"/>
    <n v="328.87000000000097"/>
    <s v="New Battery"/>
    <s v="Non-Essential"/>
    <s v="RECREATION &amp; ENTERTAINMENT"/>
    <s v="Subscription"/>
  </r>
  <r>
    <n v="2021"/>
    <x v="7"/>
    <d v="2021-08-03T00:00:00"/>
    <d v="2021-08-03T00:00:00"/>
    <s v="APPLE.COM/BILL 866-712-7753 CAAPPLE PAY ENDING IN 4775MMW5XXFHM6A0"/>
    <n v="63.59"/>
    <x v="1"/>
    <m/>
    <s v="Fixed"/>
    <n v="392.46000000000095"/>
    <s v="The Athletic"/>
    <s v="Non-Essential"/>
    <s v="RECREATION &amp; ENTERTAINMENT"/>
    <s v="Subscription"/>
  </r>
  <r>
    <n v="2021"/>
    <x v="7"/>
    <d v="2021-08-03T00:00:00"/>
    <d v="2021-08-03T00:00:00"/>
    <s v="FROST GELATO RICHMOND VA"/>
    <n v="4.97"/>
    <x v="7"/>
    <m/>
    <s v="Variable"/>
    <n v="397.43000000000097"/>
    <m/>
    <s v="Non-Essential"/>
    <s v="RECREATION &amp; ENTERTAINMENT"/>
    <s v="Resteraunts"/>
  </r>
  <r>
    <n v="2021"/>
    <x v="7"/>
    <d v="2021-08-03T00:00:00"/>
    <d v="2021-08-03T00:00:00"/>
    <s v="FROST GELATO RICHMOND VA"/>
    <n v="13.72"/>
    <x v="7"/>
    <m/>
    <s v="Variable"/>
    <n v="411.150000000001"/>
    <m/>
    <s v="Non-Essential"/>
    <s v="RECREATION &amp; ENTERTAINMENT"/>
    <s v="Resteraunts"/>
  </r>
  <r>
    <n v="2021"/>
    <x v="7"/>
    <d v="2021-08-03T00:00:00"/>
    <d v="2021-08-03T00:00:00"/>
    <s v="KROGER #511 RICHMOND VA"/>
    <n v="36.78"/>
    <x v="6"/>
    <m/>
    <s v="Variable"/>
    <n v="447.93000000000097"/>
    <m/>
    <s v="Essential"/>
    <s v="FOOD"/>
    <s v="Groceries"/>
  </r>
  <r>
    <n v="2021"/>
    <x v="7"/>
    <d v="2021-08-03T00:00:00"/>
    <d v="2021-08-03T00:00:00"/>
    <s v="KROGER FUEL #3511 RICHMOND VA"/>
    <n v="29.69"/>
    <x v="2"/>
    <m/>
    <s v="Variable"/>
    <n v="477.62000000000097"/>
    <m/>
    <s v="Essential"/>
    <s v="TRANSPORTATION"/>
    <s v="Gas"/>
  </r>
  <r>
    <n v="2021"/>
    <x v="7"/>
    <d v="2021-08-03T00:00:00"/>
    <d v="2021-08-03T00:00:00"/>
    <s v="PAYPAL *HULU 402-935-7733 CA"/>
    <n v="11.99"/>
    <x v="1"/>
    <m/>
    <s v="Fixed"/>
    <n v="489.61000000000098"/>
    <s v="Hulu"/>
    <s v="Non-Essential"/>
    <s v="RECREATION &amp; ENTERTAINMENT"/>
    <s v="Streaming Services"/>
  </r>
  <r>
    <n v="2021"/>
    <x v="7"/>
    <d v="2021-08-03T00:00:00"/>
    <d v="2021-08-03T00:00:00"/>
    <s v="STATE FARM INSURANCE 800-956-6310 IL"/>
    <n v="92.07"/>
    <x v="1"/>
    <m/>
    <s v="Fixed"/>
    <n v="581.68000000000097"/>
    <s v="State Farm"/>
    <s v="Essential"/>
    <s v="INSURANCE"/>
    <s v="Auto Insurance"/>
  </r>
  <r>
    <n v="2021"/>
    <x v="7"/>
    <d v="2021-08-03T00:00:00"/>
    <d v="2021-08-03T00:00:00"/>
    <s v="TEACHERSPAYTEACHERS.COM 646-588-0910 NY"/>
    <n v="4.8"/>
    <x v="9"/>
    <m/>
    <s v="Variable"/>
    <n v="586.48000000000093"/>
    <m/>
    <s v="Non-Essential"/>
    <s v="RECREATION &amp; ENTERTAINMENT"/>
    <s v="Subscription"/>
  </r>
  <r>
    <n v="2021"/>
    <x v="7"/>
    <d v="2021-08-04T00:00:00"/>
    <d v="2021-08-04T00:00:00"/>
    <s v="APPLE.COM/BILL 866-712-7753 CAAPPLE PAY ENDING IN 4775MMW5Y91N88A0"/>
    <n v="63.59"/>
    <x v="1"/>
    <m/>
    <s v="Fixed"/>
    <n v="650.07000000000096"/>
    <m/>
    <s v="Non-Essential"/>
    <s v="RECREATION &amp; ENTERTAINMENT"/>
    <s v="Subscription"/>
  </r>
  <r>
    <n v="2021"/>
    <x v="7"/>
    <d v="2021-08-04T00:00:00"/>
    <d v="2021-08-04T00:00:00"/>
    <s v="EINSTEINMOBILEAPP #7997 BROOKLYN CENTMN"/>
    <n v="20"/>
    <x v="7"/>
    <m/>
    <s v="Variable"/>
    <n v="670.07000000000096"/>
    <m/>
    <s v="Non-Essential"/>
    <s v="RECREATION &amp; ENTERTAINMENT"/>
    <s v="Resteraunts"/>
  </r>
  <r>
    <n v="2021"/>
    <x v="7"/>
    <d v="2021-08-04T00:00:00"/>
    <d v="2021-08-04T00:00:00"/>
    <s v="INTERNET PAYMENT - THANK YOU"/>
    <n v="-1173.17"/>
    <x v="0"/>
    <m/>
    <s v="Payment"/>
    <n v="-503.09999999999911"/>
    <m/>
    <s v="Non-Essential"/>
    <s v="RECREATION &amp; ENTERTAINMENT"/>
    <s v="Subscription"/>
  </r>
  <r>
    <n v="2021"/>
    <x v="7"/>
    <d v="2021-08-05T00:00:00"/>
    <d v="2021-08-05T00:00:00"/>
    <s v="JIMMY JOHNS - 1740 -ECOM RICHMOND VAAPPLE PAY ENDING IN 4775"/>
    <n v="12.59"/>
    <x v="7"/>
    <m/>
    <s v="Variable"/>
    <n v="-490.50999999999914"/>
    <m/>
    <s v="Non-Essential"/>
    <s v="RECREATION &amp; ENTERTAINMENT"/>
    <s v="Resteraunts"/>
  </r>
  <r>
    <n v="2021"/>
    <x v="7"/>
    <d v="2021-08-05T00:00:00"/>
    <d v="2021-08-05T00:00:00"/>
    <s v="WOB RICHMOND TAMPA FL00530R"/>
    <n v="4.75"/>
    <x v="7"/>
    <m/>
    <s v="Variable"/>
    <n v="-485.75999999999914"/>
    <m/>
    <s v="Non-Essential"/>
    <s v="RECREATION &amp; ENTERTAINMENT"/>
    <s v="Resteraunts"/>
  </r>
  <r>
    <n v="2021"/>
    <x v="7"/>
    <d v="2021-08-08T00:00:00"/>
    <d v="2021-08-08T00:00:00"/>
    <s v="CCBILL.COM 888-5969279 AZ"/>
    <n v="7.15"/>
    <x v="3"/>
    <m/>
    <s v="Variable"/>
    <n v="-478.60999999999916"/>
    <s v="OF"/>
    <s v="Non-Essential"/>
    <s v="RECREATION &amp; ENTERTAINMENT"/>
    <s v="Subscription"/>
  </r>
  <r>
    <n v="2021"/>
    <x v="7"/>
    <d v="2021-08-08T00:00:00"/>
    <d v="2021-08-08T00:00:00"/>
    <s v="CRYSTAL CAR WASH ESSEX MD"/>
    <n v="31.58"/>
    <x v="15"/>
    <m/>
    <s v="Variable"/>
    <n v="-447.02999999999918"/>
    <m/>
    <s v="Non-Essential"/>
    <s v="RECREATION &amp; ENTERTAINMENT"/>
    <s v="Subscription"/>
  </r>
  <r>
    <n v="2021"/>
    <x v="7"/>
    <d v="2021-08-08T00:00:00"/>
    <d v="2021-08-08T00:00:00"/>
    <s v="PAYPAL *STEAM GAMES 402-935-7733 CA"/>
    <n v="12.99"/>
    <x v="3"/>
    <m/>
    <s v="Variable"/>
    <n v="-434.03999999999917"/>
    <s v="Video Game"/>
    <s v="Non-Essential"/>
    <s v="RECREATION &amp; ENTERTAINMENT"/>
    <s v="Subscription"/>
  </r>
  <r>
    <n v="2021"/>
    <x v="7"/>
    <d v="2021-08-08T00:00:00"/>
    <d v="2021-08-08T00:00:00"/>
    <s v="PAYPAL *STEAM GAMES 402-935-7733 CA"/>
    <n v="12.99"/>
    <x v="3"/>
    <m/>
    <s v="Variable"/>
    <n v="-421.04999999999916"/>
    <s v="Video Game"/>
    <s v="Non-Essential"/>
    <s v="RECREATION &amp; ENTERTAINMENT"/>
    <s v="Subscription"/>
  </r>
  <r>
    <n v="2021"/>
    <x v="7"/>
    <d v="2021-08-08T00:00:00"/>
    <d v="2021-08-08T00:00:00"/>
    <s v="PAYPAL *STEAM GAMES 402-935-7733 CA"/>
    <n v="130.81"/>
    <x v="3"/>
    <m/>
    <s v="Variable"/>
    <n v="-290.23999999999916"/>
    <s v="City Skylines"/>
    <s v="Non-Essential"/>
    <s v="RECREATION &amp; ENTERTAINMENT"/>
    <s v="Subscription"/>
  </r>
  <r>
    <n v="2021"/>
    <x v="7"/>
    <d v="2021-08-08T00:00:00"/>
    <d v="2021-08-08T00:00:00"/>
    <s v="PIZZA JOHNS ESSEX MD"/>
    <n v="21.73"/>
    <x v="7"/>
    <m/>
    <s v="Variable"/>
    <n v="-268.50999999999914"/>
    <m/>
    <s v="Non-Essential"/>
    <s v="RECREATION &amp; ENTERTAINMENT"/>
    <s v="Resteraunts"/>
  </r>
  <r>
    <n v="2021"/>
    <x v="7"/>
    <d v="2021-08-09T00:00:00"/>
    <d v="2021-08-09T00:00:00"/>
    <s v="AMERICAN FAMILY FIT SHOR RICHMOND VA"/>
    <n v="94.95"/>
    <x v="1"/>
    <m/>
    <s v="Fixed"/>
    <n v="-173.55999999999915"/>
    <s v="Family Fitness"/>
    <s v="Non-Essential"/>
    <s v="PERSONAL SPENDING"/>
    <s v="Gym"/>
  </r>
  <r>
    <n v="2021"/>
    <x v="7"/>
    <d v="2021-08-10T00:00:00"/>
    <d v="2021-08-10T00:00:00"/>
    <s v="APPLE.COM/BILL 866-712-7753 CAAPPLE PAY ENDING IN 4775MMW5ZFT69NA0"/>
    <n v="16.010000000000002"/>
    <x v="1"/>
    <m/>
    <s v="Fixed"/>
    <n v="-157.54999999999916"/>
    <s v="HBO"/>
    <s v="Non-Essential"/>
    <s v="RECREATION &amp; ENTERTAINMENT"/>
    <s v="Streaming Services"/>
  </r>
  <r>
    <n v="2021"/>
    <x v="7"/>
    <d v="2021-08-10T00:00:00"/>
    <d v="2021-08-10T00:00:00"/>
    <s v="APPLE.COM/BILL 866-712-7753 CAAPPLE PAY ENDING IN 4775MMW5ZFT69NA0"/>
    <n v="21.009999999999998"/>
    <x v="1"/>
    <m/>
    <s v="Fixed"/>
    <n v="-136.53999999999917"/>
    <s v="Bumble"/>
    <s v="Non-Essential"/>
    <s v="RECREATION &amp; ENTERTAINMENT"/>
    <s v="Subscription"/>
  </r>
  <r>
    <n v="2021"/>
    <x v="7"/>
    <d v="2021-08-10T00:00:00"/>
    <d v="2021-08-10T00:00:00"/>
    <s v="APPLE.COM/BILL 866-712-7753 CAAPPLE PAY ENDING IN 4775MMW5ZFT69NA0"/>
    <n v="17.010000000000002"/>
    <x v="1"/>
    <m/>
    <s v="Fixed"/>
    <n v="-119.52999999999916"/>
    <s v="Audible"/>
    <s v="Non-Essential"/>
    <s v="RECREATION &amp; ENTERTAINMENT"/>
    <s v="Subscription"/>
  </r>
  <r>
    <n v="2021"/>
    <x v="7"/>
    <d v="2021-08-10T00:00:00"/>
    <d v="2021-08-10T00:00:00"/>
    <s v="WAWA 8626 HENRICO VA"/>
    <n v="6.94"/>
    <x v="2"/>
    <m/>
    <s v="Variable"/>
    <n v="-112.58999999999916"/>
    <m/>
    <s v="Essential"/>
    <s v="TRANSPORTATION"/>
    <s v="Gas"/>
  </r>
  <r>
    <n v="2021"/>
    <x v="7"/>
    <d v="2021-08-11T00:00:00"/>
    <d v="2021-08-11T00:00:00"/>
    <s v="PAYPAL *EDX INC 888-221-1161 CA"/>
    <n v="149"/>
    <x v="8"/>
    <m/>
    <s v="APP"/>
    <n v="36.410000000000835"/>
    <s v="Statistical Modeling Course"/>
    <s v="Non-Essential"/>
    <s v="RECREATION &amp; ENTERTAINMENT"/>
    <s v="Subscription"/>
  </r>
  <r>
    <n v="2021"/>
    <x v="7"/>
    <d v="2021-08-11T00:00:00"/>
    <d v="2021-08-11T00:00:00"/>
    <s v="PUBLIX #1591 GLEN ALLEN VA"/>
    <n v="42.35"/>
    <x v="6"/>
    <m/>
    <s v="Variable"/>
    <n v="78.760000000000844"/>
    <m/>
    <s v="Essential"/>
    <s v="FOOD"/>
    <s v="Groceries"/>
  </r>
  <r>
    <n v="2021"/>
    <x v="7"/>
    <d v="2021-08-11T00:00:00"/>
    <d v="2021-08-11T00:00:00"/>
    <s v="TARGET RICHMOND VA"/>
    <n v="56.36"/>
    <x v="3"/>
    <m/>
    <s v="Variable"/>
    <n v="135.12000000000086"/>
    <m/>
    <s v="Non-Essential"/>
    <s v="RECREATION &amp; ENTERTAINMENT"/>
    <s v="Subscription"/>
  </r>
  <r>
    <n v="2021"/>
    <x v="7"/>
    <d v="2021-08-12T00:00:00"/>
    <d v="2021-08-12T00:00:00"/>
    <s v="EZPASSVA AUTO REPLENISH 877-7627824 VA"/>
    <n v="35"/>
    <x v="13"/>
    <m/>
    <s v="Variable"/>
    <n v="170.12000000000086"/>
    <m/>
    <s v="Non-Essential"/>
    <s v="RECREATION &amp; ENTERTAINMENT"/>
    <s v="Subscription"/>
  </r>
  <r>
    <n v="2021"/>
    <x v="7"/>
    <d v="2021-08-12T00:00:00"/>
    <d v="2021-08-12T00:00:00"/>
    <s v="PAYPAL *VIZMEDIALLC 402-935-7733 CA"/>
    <n v="1.99"/>
    <x v="1"/>
    <m/>
    <s v="Fixed"/>
    <n v="172.11000000000087"/>
    <s v="Manga"/>
    <s v="Non-Essential"/>
    <s v="RECREATION &amp; ENTERTAINMENT"/>
    <s v="Streaming Services"/>
  </r>
  <r>
    <n v="2021"/>
    <x v="7"/>
    <d v="2021-08-12T00:00:00"/>
    <d v="2021-08-12T00:00:00"/>
    <s v="WALMART SC 04191 RICHMOND VA"/>
    <n v="42.68"/>
    <x v="3"/>
    <m/>
    <s v="Variable"/>
    <n v="214.79000000000087"/>
    <m/>
    <s v="Non-Essential"/>
    <s v="RECREATION &amp; ENTERTAINMENT"/>
    <s v="Subscription"/>
  </r>
  <r>
    <n v="2021"/>
    <x v="7"/>
    <d v="2021-08-13T00:00:00"/>
    <d v="2021-08-13T00:00:00"/>
    <s v="COLPARK LOC 128 WASHINGTON DC"/>
    <n v="22"/>
    <x v="8"/>
    <m/>
    <s v="Variable"/>
    <n v="236.79000000000087"/>
    <s v="Dad"/>
    <s v="Non-Essential"/>
    <s v="RECREATION &amp; ENTERTAINMENT"/>
    <s v="Subscription"/>
  </r>
  <r>
    <n v="2021"/>
    <x v="7"/>
    <d v="2021-08-13T00:00:00"/>
    <d v="2021-08-13T00:00:00"/>
    <s v="CRYSTAL CAR WASH ESSEX MD"/>
    <n v="31.5"/>
    <x v="15"/>
    <m/>
    <s v="Variable"/>
    <n v="268.29000000000087"/>
    <m/>
    <s v="Non-Essential"/>
    <s v="RECREATION &amp; ENTERTAINMENT"/>
    <s v="Subscription"/>
  </r>
  <r>
    <n v="2021"/>
    <x v="7"/>
    <d v="2021-08-13T00:00:00"/>
    <d v="2021-08-13T00:00:00"/>
    <s v="FILOMENA RISTORANTE WASHINGTON DC"/>
    <n v="134"/>
    <x v="7"/>
    <m/>
    <s v="Variable"/>
    <n v="402.29000000000087"/>
    <s v="Dad"/>
    <s v="Non-Essential"/>
    <s v="RECREATION &amp; ENTERTAINMENT"/>
    <s v="Resteraunts"/>
  </r>
  <r>
    <n v="2021"/>
    <x v="7"/>
    <d v="2021-08-14T00:00:00"/>
    <d v="2021-08-14T00:00:00"/>
    <s v="EL PIQUIN RESTAURANT II MIDDLE RIVER MD"/>
    <n v="80"/>
    <x v="7"/>
    <m/>
    <s v="Variable"/>
    <n v="482.29000000000087"/>
    <s v="Dad"/>
    <s v="Non-Essential"/>
    <s v="RECREATION &amp; ENTERTAINMENT"/>
    <s v="Resteraunts"/>
  </r>
  <r>
    <n v="2021"/>
    <x v="7"/>
    <d v="2021-08-14T00:00:00"/>
    <d v="2021-08-14T00:00:00"/>
    <s v="PRIME VIDEO*2D4JM7JK0 888-802-3080 WA2CLGHC1IWB9"/>
    <n v="3.99"/>
    <x v="1"/>
    <m/>
    <s v="Fixed"/>
    <n v="486.28000000000088"/>
    <s v="Jayelin"/>
    <s v="Non-Essential"/>
    <s v="MISCELLANEUS"/>
    <s v="Family"/>
  </r>
  <r>
    <n v="2021"/>
    <x v="7"/>
    <d v="2021-08-14T00:00:00"/>
    <d v="2021-08-14T00:00:00"/>
    <s v="WALMART STORE 03481 BALTIMORE MD"/>
    <n v="6.83"/>
    <x v="3"/>
    <m/>
    <s v="Variable"/>
    <n v="493.11000000000087"/>
    <s v="Dad"/>
    <s v="Non-Essential"/>
    <s v="RECREATION &amp; ENTERTAINMENT"/>
    <s v="Subscription"/>
  </r>
  <r>
    <n v="2021"/>
    <x v="7"/>
    <d v="2021-08-15T00:00:00"/>
    <d v="2021-08-15T00:00:00"/>
    <s v="SQ *COFFEE REPUBLIC ROCKVILLE MD0002305843014431991347"/>
    <n v="6.3"/>
    <x v="7"/>
    <m/>
    <s v="Variable"/>
    <n v="499.41000000000088"/>
    <s v="Going Away Lunch"/>
    <s v="Non-Essential"/>
    <s v="RECREATION &amp; ENTERTAINMENT"/>
    <s v="Resteraunts"/>
  </r>
  <r>
    <n v="2021"/>
    <x v="7"/>
    <d v="2021-08-15T00:00:00"/>
    <d v="2021-08-15T00:00:00"/>
    <s v="SQ *COFFEE REPUBLIC ROCKVILLE MD0002305843014431998036"/>
    <n v="9.94"/>
    <x v="7"/>
    <m/>
    <s v="Variable"/>
    <n v="509.35000000000088"/>
    <s v="Going Away Lunch"/>
    <s v="Non-Essential"/>
    <s v="RECREATION &amp; ENTERTAINMENT"/>
    <s v="Resteraunts"/>
  </r>
  <r>
    <n v="2021"/>
    <x v="7"/>
    <d v="2021-08-16T00:00:00"/>
    <d v="2021-08-16T00:00:00"/>
    <s v="FONTINA GRILLE ROCKVILLE MD"/>
    <n v="350"/>
    <x v="7"/>
    <m/>
    <s v="Variable"/>
    <n v="859.35000000000082"/>
    <s v="Going Away Lunch"/>
    <s v="Non-Essential"/>
    <s v="RECREATION &amp; ENTERTAINMENT"/>
    <s v="Resteraunts"/>
  </r>
  <r>
    <n v="2021"/>
    <x v="7"/>
    <d v="2021-08-16T00:00:00"/>
    <d v="2021-08-16T00:00:00"/>
    <s v="VERIZON*RECURRING PAY 800-VERIZON FL2095284193566429670001"/>
    <n v="50"/>
    <x v="1"/>
    <m/>
    <s v="Fixed"/>
    <n v="909.35000000000082"/>
    <s v="Verizon Internet"/>
    <s v="Essential"/>
    <s v="UTILITIES"/>
    <s v="Internet"/>
  </r>
  <r>
    <n v="2021"/>
    <x v="7"/>
    <d v="2021-08-16T00:00:00"/>
    <d v="2021-08-16T00:00:00"/>
    <s v="WALMART SC 07032 HENRICO VA"/>
    <n v="27.15"/>
    <x v="3"/>
    <m/>
    <s v="Variable"/>
    <n v="936.5000000000008"/>
    <m/>
    <s v="Non-Essential"/>
    <s v="RECREATION &amp; ENTERTAINMENT"/>
    <s v="Subscription"/>
  </r>
  <r>
    <n v="2021"/>
    <x v="7"/>
    <d v="2021-08-18T00:00:00"/>
    <d v="2021-08-18T00:00:00"/>
    <s v="APPLE.COM/BILL 866-712-7753 CAAPPLE PAY ENDING IN 4775MMW62M4H82A0"/>
    <n v="8.4700000000000006"/>
    <x v="1"/>
    <m/>
    <s v="Fixed"/>
    <n v="944.97000000000082"/>
    <s v="Funimation"/>
    <s v="Non-Essential"/>
    <s v="RECREATION &amp; ENTERTAINMENT"/>
    <s v="Streaming Services"/>
  </r>
  <r>
    <n v="2021"/>
    <x v="7"/>
    <d v="2021-08-18T00:00:00"/>
    <d v="2021-08-18T00:00:00"/>
    <s v="APPLE.COM/BILL 866-712-7753 CAAPPLE PAY ENDING IN 4775MMW62MTV0FA0"/>
    <n v="42.39"/>
    <x v="1"/>
    <m/>
    <s v="Fixed"/>
    <n v="987.36000000000081"/>
    <s v="Bumble"/>
    <s v="Non-Essential"/>
    <s v="RECREATION &amp; ENTERTAINMENT"/>
    <s v="Subscription"/>
  </r>
  <r>
    <n v="2021"/>
    <x v="7"/>
    <d v="2021-08-19T00:00:00"/>
    <d v="2021-08-19T00:00:00"/>
    <s v="DOMOISHI CHESTERFIELD VA"/>
    <n v="34.04"/>
    <x v="7"/>
    <m/>
    <s v="Variable"/>
    <n v="1021.4000000000008"/>
    <m/>
    <s v="Non-Essential"/>
    <s v="RECREATION &amp; ENTERTAINMENT"/>
    <s v="Resteraunts"/>
  </r>
  <r>
    <n v="2021"/>
    <x v="7"/>
    <d v="2021-08-19T00:00:00"/>
    <d v="2021-08-19T00:00:00"/>
    <s v="EZPASSVA AUTO REPLENISH 877-7627824 VA"/>
    <n v="35"/>
    <x v="13"/>
    <m/>
    <s v="Variable"/>
    <n v="1056.4000000000008"/>
    <m/>
    <s v="Essential"/>
    <s v="TRANSPORTATION"/>
    <s v="Tolls"/>
  </r>
  <r>
    <n v="2021"/>
    <x v="7"/>
    <d v="2021-08-19T00:00:00"/>
    <d v="2021-08-19T00:00:00"/>
    <s v="SHELL 57546332701 RICHMOND VA"/>
    <n v="4.6100000000000003"/>
    <x v="2"/>
    <m/>
    <s v="Variable"/>
    <n v="1061.0100000000007"/>
    <m/>
    <s v="Essential"/>
    <s v="TRANSPORTATION"/>
    <s v="Gas"/>
  </r>
  <r>
    <n v="2021"/>
    <x v="7"/>
    <d v="2021-08-20T00:00:00"/>
    <d v="2021-08-20T00:00:00"/>
    <s v="115 AMF 8003425263 RICHMOND VA"/>
    <n v="27.22"/>
    <x v="7"/>
    <m/>
    <s v="Variable"/>
    <n v="1088.2300000000007"/>
    <m/>
    <s v="Non-Essential"/>
    <s v="RECREATION &amp; ENTERTAINMENT"/>
    <s v="Resteraunts"/>
  </r>
  <r>
    <n v="2021"/>
    <x v="7"/>
    <d v="2021-08-20T00:00:00"/>
    <d v="2021-08-20T00:00:00"/>
    <s v="SQ *KLIGG CO HENRICO VA0002305843014454290305"/>
    <n v="20"/>
    <x v="8"/>
    <m/>
    <s v="Variable"/>
    <n v="1108.2300000000007"/>
    <m/>
    <s v="Essential"/>
    <s v="TRANSPORTATION"/>
    <s v="Maintenance"/>
  </r>
  <r>
    <n v="2021"/>
    <x v="7"/>
    <d v="2021-08-20T00:00:00"/>
    <d v="2021-08-20T00:00:00"/>
    <s v="U HAUL STORE 0082427 RICHMOND VA"/>
    <n v="20.25"/>
    <x v="3"/>
    <m/>
    <s v="Variable"/>
    <n v="1128.4800000000007"/>
    <m/>
    <s v="Essential"/>
    <s v="UTILITIES"/>
    <s v="Storage"/>
  </r>
  <r>
    <n v="2021"/>
    <x v="7"/>
    <d v="2021-08-21T00:00:00"/>
    <d v="2021-08-21T00:00:00"/>
    <s v="AL AMIR MEDITERRANEAN CU RICHMOND VA"/>
    <n v="40"/>
    <x v="7"/>
    <m/>
    <s v="Variable"/>
    <n v="1168.4800000000007"/>
    <m/>
    <s v="Non-Essential"/>
    <s v="RECREATION &amp; ENTERTAINMENT"/>
    <s v="Resteraunts"/>
  </r>
  <r>
    <n v="2021"/>
    <x v="7"/>
    <d v="2021-08-21T00:00:00"/>
    <d v="2021-08-21T00:00:00"/>
    <s v="BOWLERO RICHMOND RICHMOND VA"/>
    <n v="5.4"/>
    <x v="13"/>
    <m/>
    <s v="Variable"/>
    <n v="1173.8800000000008"/>
    <m/>
    <s v="Non-Essential"/>
    <s v="RECREATION &amp; ENTERTAINMENT"/>
    <s v="Family Activities"/>
  </r>
  <r>
    <n v="2021"/>
    <x v="7"/>
    <d v="2021-08-21T00:00:00"/>
    <d v="2021-08-21T00:00:00"/>
    <s v="KROGER FUEL #3511 RICHMOND VA"/>
    <n v="28.34"/>
    <x v="2"/>
    <m/>
    <s v="Variable"/>
    <n v="1202.2200000000007"/>
    <m/>
    <s v="Essential"/>
    <s v="TRANSPORTATION"/>
    <s v="Gas"/>
  </r>
  <r>
    <n v="2021"/>
    <x v="7"/>
    <d v="2021-08-21T00:00:00"/>
    <d v="2021-08-21T00:00:00"/>
    <s v="PP*PP ROKU FOR CRUNCHYR 402-935-7733 CA"/>
    <n v="7.99"/>
    <x v="1"/>
    <m/>
    <s v="Fixed"/>
    <n v="1210.2100000000007"/>
    <s v="Crunchyroll"/>
    <s v="Non-Essential"/>
    <s v="RECREATION &amp; ENTERTAINMENT"/>
    <s v="Streaming Services"/>
  </r>
  <r>
    <n v="2021"/>
    <x v="7"/>
    <d v="2021-08-21T00:00:00"/>
    <d v="2021-08-21T00:00:00"/>
    <s v="U HAUL STORE 0082427 RICHMOND VA"/>
    <n v="19.260000000000002"/>
    <x v="13"/>
    <m/>
    <s v="Variable"/>
    <n v="1229.4700000000007"/>
    <m/>
    <s v="Essential"/>
    <s v="UTILITIES"/>
    <s v="Storage"/>
  </r>
  <r>
    <n v="2021"/>
    <x v="7"/>
    <d v="2021-08-22T00:00:00"/>
    <d v="2021-08-22T00:00:00"/>
    <s v="APPLE STORE R078 RICHMOND VA"/>
    <n v="30.74"/>
    <x v="3"/>
    <m/>
    <s v="Variable"/>
    <n v="1260.2100000000007"/>
    <m/>
    <s v="Non-Essential"/>
    <s v="PERSONAL SPENDING"/>
    <s v="Conveinence Store"/>
  </r>
  <r>
    <n v="2021"/>
    <x v="7"/>
    <d v="2021-08-22T00:00:00"/>
    <d v="2021-08-22T00:00:00"/>
    <s v="CASHBACK BONUS REDEMPTION PYMT/STMT CRDT"/>
    <n v="-38.86"/>
    <x v="10"/>
    <m/>
    <s v="Payment"/>
    <n v="1221.3500000000008"/>
    <m/>
    <m/>
    <m/>
    <m/>
  </r>
  <r>
    <n v="2021"/>
    <x v="7"/>
    <d v="2021-08-22T00:00:00"/>
    <d v="2021-08-22T00:00:00"/>
    <s v="INTERNET PAYMENT - THANK YOU"/>
    <n v="-961.14"/>
    <x v="0"/>
    <m/>
    <s v="Payment"/>
    <n v="260.21000000000083"/>
    <m/>
    <m/>
    <m/>
    <m/>
  </r>
  <r>
    <n v="2021"/>
    <x v="7"/>
    <d v="2021-08-22T00:00:00"/>
    <d v="2021-08-22T00:00:00"/>
    <s v="REUNION TOWER OBSERVAT 214-712-7060 TX02265R"/>
    <n v="38.97"/>
    <x v="13"/>
    <m/>
    <s v="Variable"/>
    <n v="299.18000000000086"/>
    <s v="Road Trip"/>
    <s v="Non-Essential"/>
    <s v="RECREATION &amp; ENTERTAINMENT"/>
    <s v="Family Activities"/>
  </r>
  <r>
    <n v="2021"/>
    <x v="7"/>
    <d v="2021-08-22T00:00:00"/>
    <d v="2021-08-22T00:00:00"/>
    <s v="USPS CHANGE OF ADDRESS 800-238-3150 TN"/>
    <n v="1.05"/>
    <x v="11"/>
    <m/>
    <s v="Variable"/>
    <n v="300.23000000000087"/>
    <m/>
    <s v="Essential"/>
    <s v="SAVINGS, INVESTING, &amp; DEBT"/>
    <s v="Government Services"/>
  </r>
  <r>
    <n v="2021"/>
    <x v="7"/>
    <d v="2021-08-23T00:00:00"/>
    <d v="2021-08-23T00:00:00"/>
    <s v="JIMMY JOHNS - 1740 RICHMOND VA"/>
    <n v="16.28"/>
    <x v="7"/>
    <m/>
    <s v="Variable"/>
    <n v="316.5100000000009"/>
    <m/>
    <s v="Non-Essential"/>
    <s v="RECREATION &amp; ENTERTAINMENT"/>
    <s v="Resteraunts"/>
  </r>
  <r>
    <n v="2021"/>
    <x v="7"/>
    <d v="2021-08-24T00:00:00"/>
    <d v="2021-08-24T00:00:00"/>
    <s v="JIMMY JOHNS - 1741 RICHMOND VA"/>
    <n v="8.51"/>
    <x v="7"/>
    <m/>
    <s v="Variable"/>
    <n v="325.02000000000089"/>
    <m/>
    <s v="Non-Essential"/>
    <s v="RECREATION &amp; ENTERTAINMENT"/>
    <s v="Resteraunts"/>
  </r>
  <r>
    <n v="2021"/>
    <x v="7"/>
    <d v="2021-08-24T00:00:00"/>
    <d v="2021-08-24T00:00:00"/>
    <s v="THE HOME DEPOT #4632 RICHMOND VA"/>
    <n v="81.069999999999993"/>
    <x v="14"/>
    <m/>
    <s v="Variable"/>
    <n v="406.09000000000088"/>
    <m/>
    <s v="Essential"/>
    <s v="HOME"/>
    <s v="Home Supplies"/>
  </r>
  <r>
    <n v="2021"/>
    <x v="7"/>
    <d v="2021-08-24T00:00:00"/>
    <d v="2021-08-26T00:00:00"/>
    <s v="USPS PO BOXES ONLINE 800-344-7779 DC"/>
    <n v="-97"/>
    <x v="0"/>
    <m/>
    <s v="Payment"/>
    <n v="309.09000000000088"/>
    <m/>
    <s v="Essential"/>
    <s v="UTILITIES"/>
    <s v="PO Boxes"/>
  </r>
  <r>
    <n v="2021"/>
    <x v="7"/>
    <d v="2021-08-25T00:00:00"/>
    <d v="2021-08-25T00:00:00"/>
    <s v="AMZN MKTP US*251E06OQ0 AMZN.COM/BILLWA6VCJ7N5UKI9"/>
    <n v="10.59"/>
    <x v="3"/>
    <m/>
    <s v="Variable"/>
    <n v="319.68000000000086"/>
    <m/>
    <s v="Essential"/>
    <s v="MEDICAL &amp; HEALTHCARE"/>
    <s v="Eye Care"/>
  </r>
  <r>
    <n v="2021"/>
    <x v="7"/>
    <d v="2021-08-25T00:00:00"/>
    <d v="2021-08-25T00:00:00"/>
    <s v="JIMMY JOHNS - 3133 RICHMOND VA"/>
    <n v="8.1999999999999993"/>
    <x v="7"/>
    <m/>
    <s v="Variable"/>
    <n v="327.88000000000085"/>
    <m/>
    <s v="Non-Essential"/>
    <s v="RECREATION &amp; ENTERTAINMENT"/>
    <s v="Resteraunts"/>
  </r>
  <r>
    <n v="2021"/>
    <x v="7"/>
    <d v="2021-08-25T00:00:00"/>
    <d v="2021-08-25T00:00:00"/>
    <s v="THE HOME DEPOT #4632 RICHMOND VA"/>
    <n v="8.44"/>
    <x v="14"/>
    <m/>
    <s v="Variable"/>
    <n v="336.32000000000085"/>
    <m/>
    <s v="Essential"/>
    <s v="HOME"/>
    <s v="Home Supplies"/>
  </r>
  <r>
    <n v="2021"/>
    <x v="7"/>
    <d v="2021-08-26T00:00:00"/>
    <d v="2021-08-26T00:00:00"/>
    <s v="AUDIBLE*2D3RB32Z2 AMZN.COM/BILLNJQ932JGGF4H3"/>
    <n v="17.46"/>
    <x v="1"/>
    <m/>
    <s v="Fixed"/>
    <n v="353.78000000000083"/>
    <s v="Audible"/>
    <s v="Non-Essential"/>
    <s v="RECREATION &amp; ENTERTAINMENT"/>
    <s v="Subscription"/>
  </r>
  <r>
    <n v="2021"/>
    <x v="7"/>
    <d v="2021-08-26T00:00:00"/>
    <d v="2021-08-26T00:00:00"/>
    <s v="EZPASSVA AUTO REPLENISH 877-7627824 VA"/>
    <n v="35"/>
    <x v="13"/>
    <m/>
    <s v="Variable"/>
    <n v="388.78000000000083"/>
    <m/>
    <s v="Essential"/>
    <s v="TRANSPORTATION"/>
    <s v="Tolls"/>
  </r>
  <r>
    <n v="2021"/>
    <x v="7"/>
    <d v="2021-08-26T00:00:00"/>
    <d v="2021-08-26T00:00:00"/>
    <s v="INTERNET PAYMENT - THANK YOU"/>
    <n v="-1040.93"/>
    <x v="0"/>
    <m/>
    <s v="Payment"/>
    <n v="-652.14999999999918"/>
    <m/>
    <m/>
    <m/>
    <m/>
  </r>
  <r>
    <n v="2021"/>
    <x v="7"/>
    <d v="2021-08-26T00:00:00"/>
    <d v="2021-08-26T00:00:00"/>
    <s v="TACO BELL 18147 RICHMOND VA"/>
    <n v="9.27"/>
    <x v="7"/>
    <m/>
    <s v="Variable"/>
    <n v="-642.8799999999992"/>
    <m/>
    <s v="Non-Essential"/>
    <s v="RECREATION &amp; ENTERTAINMENT"/>
    <s v="Resteraunts"/>
  </r>
  <r>
    <n v="2021"/>
    <x v="7"/>
    <d v="2021-08-26T00:00:00"/>
    <d v="2021-08-26T00:00:00"/>
    <s v="WALMART SC 02821 RICHMOND VA"/>
    <n v="7.41"/>
    <x v="3"/>
    <m/>
    <s v="Variable"/>
    <n v="-635.46999999999923"/>
    <m/>
    <s v="Non-Essential"/>
    <s v="PERSONAL SPENDING"/>
    <s v="Walmart/Target Run"/>
  </r>
  <r>
    <n v="2021"/>
    <x v="7"/>
    <d v="2021-08-27T00:00:00"/>
    <d v="2021-08-27T00:00:00"/>
    <s v="AUDIBLE*2D9SS87X2 AMZN.COM/BILLNJ1WZ0U42YG4M"/>
    <n v="22.05"/>
    <x v="1"/>
    <m/>
    <s v="Fixed"/>
    <n v="-613.41999999999928"/>
    <s v="Audible"/>
    <s v="Non-Essential"/>
    <s v="RECREATION &amp; ENTERTAINMENT"/>
    <s v="Subscription"/>
  </r>
  <r>
    <n v="2021"/>
    <x v="7"/>
    <d v="2021-08-27T00:00:00"/>
    <d v="2021-08-27T00:00:00"/>
    <s v="BP#9818212GOLDIES CONVEN RICHMOND VA"/>
    <n v="7.68"/>
    <x v="2"/>
    <m/>
    <s v="Variable"/>
    <n v="-605.73999999999933"/>
    <m/>
    <s v="Essential"/>
    <s v="TRANSPORTATION"/>
    <s v="Gas"/>
  </r>
  <r>
    <n v="2021"/>
    <x v="7"/>
    <d v="2021-08-27T00:00:00"/>
    <d v="2021-08-27T00:00:00"/>
    <s v="BP#9818212GOLDIES CONVEN RICHMOND VA"/>
    <n v="20.420000000000002"/>
    <x v="2"/>
    <m/>
    <s v="Variable"/>
    <n v="-585.31999999999937"/>
    <m/>
    <s v="Essential"/>
    <s v="TRANSPORTATION"/>
    <s v="Gas"/>
  </r>
  <r>
    <n v="2021"/>
    <x v="7"/>
    <d v="2021-08-27T00:00:00"/>
    <d v="2021-08-27T00:00:00"/>
    <s v="MOORE STREET CAFE RICHMOND VA"/>
    <n v="25.54"/>
    <x v="7"/>
    <m/>
    <s v="Variable"/>
    <n v="-559.7799999999994"/>
    <s v="Last Richmond"/>
    <s v="Non-Essential"/>
    <s v="RECREATION &amp; ENTERTAINMENT"/>
    <s v="Resteraunts"/>
  </r>
  <r>
    <n v="2021"/>
    <x v="7"/>
    <d v="2021-08-27T00:00:00"/>
    <d v="2021-08-27T00:00:00"/>
    <s v="PAYPAL *COUPLECENTS 402-935-7733 CA"/>
    <n v="9.99"/>
    <x v="1"/>
    <m/>
    <s v="Fixed"/>
    <n v="-549.7899999999994"/>
    <s v="Couple Cents"/>
    <s v="Non-Essential"/>
    <s v="RECREATION &amp; ENTERTAINMENT"/>
    <s v="Subscription"/>
  </r>
  <r>
    <n v="2021"/>
    <x v="7"/>
    <d v="2021-08-27T00:00:00"/>
    <d v="2021-08-27T00:00:00"/>
    <s v="SQ *WILD BEAN &amp; THUNDE LEWISBURG WV0001152921510492179121"/>
    <n v="35.78"/>
    <x v="6"/>
    <m/>
    <s v="Variable"/>
    <n v="-514.00999999999942"/>
    <s v="Road Trip"/>
    <s v="Essential"/>
    <s v="FOOD"/>
    <s v="Groceries"/>
  </r>
  <r>
    <n v="2021"/>
    <x v="7"/>
    <d v="2021-08-28T00:00:00"/>
    <d v="2021-08-28T00:00:00"/>
    <s v="BP#8774481MAPCO #3416 NASHVILLE TN"/>
    <n v="19.5"/>
    <x v="2"/>
    <m/>
    <s v="Variable"/>
    <n v="-494.50999999999942"/>
    <s v="Road Trip"/>
    <s v="Essential"/>
    <s v="TRANSPORTATION"/>
    <s v="Gas"/>
  </r>
  <r>
    <n v="2021"/>
    <x v="7"/>
    <d v="2021-08-28T00:00:00"/>
    <d v="2021-08-28T00:00:00"/>
    <s v="IN *MUSICIANS HALL FAM NASHVILLE TNAPNYE865"/>
    <n v="49.99"/>
    <x v="3"/>
    <m/>
    <s v="Variable"/>
    <n v="-444.51999999999941"/>
    <s v="Road Trip"/>
    <s v="Non-Essential"/>
    <s v="RECREATION &amp; ENTERTAINMENT"/>
    <s v="Family Activities"/>
  </r>
  <r>
    <n v="2021"/>
    <x v="7"/>
    <d v="2021-08-28T00:00:00"/>
    <d v="2021-08-28T00:00:00"/>
    <s v="L2G*METRO PARKS 615-86 NASHVILLE TN3813151451"/>
    <n v="20.46"/>
    <x v="11"/>
    <m/>
    <s v="Variable"/>
    <n v="-424.05999999999943"/>
    <s v="Road Trip"/>
    <s v="Non-Essential"/>
    <s v="RECREATION &amp; ENTERTAINMENT"/>
    <s v="Family Activities"/>
  </r>
  <r>
    <n v="2021"/>
    <x v="7"/>
    <d v="2021-08-28T00:00:00"/>
    <d v="2021-08-28T00:00:00"/>
    <s v="PP*ELTOROLOCO SAN JOSE CA"/>
    <n v="32.82"/>
    <x v="7"/>
    <m/>
    <s v="Variable"/>
    <n v="-391.23999999999944"/>
    <s v="Road Trip"/>
    <s v="Non-Essential"/>
    <s v="RECREATION &amp; ENTERTAINMENT"/>
    <s v="Resteraunts"/>
  </r>
  <r>
    <n v="2021"/>
    <x v="7"/>
    <d v="2021-08-28T00:00:00"/>
    <d v="2021-08-28T00:00:00"/>
    <s v="SHELL 10011455010 LEXINGTON KY"/>
    <n v="24.34"/>
    <x v="2"/>
    <m/>
    <s v="Variable"/>
    <n v="-366.89999999999947"/>
    <s v="Road Trip"/>
    <s v="Essential"/>
    <s v="TRANSPORTATION"/>
    <s v="Gas"/>
  </r>
  <r>
    <n v="2021"/>
    <x v="7"/>
    <d v="2021-08-28T00:00:00"/>
    <d v="2021-08-28T00:00:00"/>
    <s v="VEGE LICIOUS LLC NASHVILLE TN"/>
    <n v="51.53"/>
    <x v="7"/>
    <m/>
    <s v="Variable"/>
    <n v="-315.36999999999944"/>
    <s v="Road Trip"/>
    <s v="Non-Essential"/>
    <s v="RECREATION &amp; ENTERTAINMENT"/>
    <s v="Resteraunts"/>
  </r>
  <r>
    <n v="2021"/>
    <x v="7"/>
    <d v="2021-08-29T00:00:00"/>
    <d v="2021-08-29T00:00:00"/>
    <s v="APPLE.COM/BILL 866-712-7753 CAAPPLE PAY ENDING IN 4775MMW65YVSJHA0"/>
    <n v="10.59"/>
    <x v="1"/>
    <m/>
    <s v="Fixed"/>
    <n v="-304.77999999999946"/>
    <s v="Apple Music"/>
    <s v="Non-Essential"/>
    <s v="RECREATION &amp; ENTERTAINMENT"/>
    <s v="Streaming Services"/>
  </r>
  <r>
    <n v="2021"/>
    <x v="7"/>
    <d v="2021-08-29T00:00:00"/>
    <d v="2021-08-29T00:00:00"/>
    <s v="BP#9473786FAIRMONT CITY FAIRMONT CITYIL"/>
    <n v="31.13"/>
    <x v="2"/>
    <m/>
    <s v="Variable"/>
    <n v="-273.64999999999947"/>
    <s v="Road Trip"/>
    <s v="Essential"/>
    <s v="TRANSPORTATION"/>
    <s v="Gas"/>
  </r>
  <r>
    <n v="2021"/>
    <x v="7"/>
    <d v="2021-08-29T00:00:00"/>
    <d v="2021-08-29T00:00:00"/>
    <s v="CITY MUSEUM RETAIL LAKEWOOD NJ"/>
    <n v="36.450000000000003"/>
    <x v="13"/>
    <m/>
    <s v="Variable"/>
    <n v="-237.19999999999948"/>
    <s v="Road Trip"/>
    <s v="Non-Essential"/>
    <s v="RECREATION &amp; ENTERTAINMENT"/>
    <s v="Family Activities"/>
  </r>
  <r>
    <n v="2021"/>
    <x v="7"/>
    <d v="2021-08-29T00:00:00"/>
    <d v="2021-08-29T00:00:00"/>
    <s v="GATEWAY ARCH MUSEUM STOR SAINT LOUIS MO"/>
    <n v="30.9"/>
    <x v="3"/>
    <m/>
    <s v="Variable"/>
    <n v="-206.29999999999947"/>
    <s v="Road Trip"/>
    <s v="Non-Essential"/>
    <s v="RECREATION &amp; ENTERTAINMENT"/>
    <s v="Family Activities"/>
  </r>
  <r>
    <n v="2021"/>
    <x v="7"/>
    <d v="2021-08-29T00:00:00"/>
    <d v="2021-08-29T00:00:00"/>
    <s v="GATEWAY ARCH MUSEUM STOR SAINT LOUIS MO"/>
    <n v="35"/>
    <x v="3"/>
    <m/>
    <s v="Variable"/>
    <n v="-171.29999999999947"/>
    <s v="Road Trip"/>
    <s v="Non-Essential"/>
    <s v="RECREATION &amp; ENTERTAINMENT"/>
    <s v="Family Activities"/>
  </r>
  <r>
    <n v="2021"/>
    <x v="7"/>
    <d v="2021-08-29T00:00:00"/>
    <d v="2021-08-29T00:00:00"/>
    <s v="LIM*RIDE COST 8885463345 CA"/>
    <n v="2.2599999999999998"/>
    <x v="13"/>
    <m/>
    <s v="Variable"/>
    <n v="-169.03999999999948"/>
    <s v="Road Trip"/>
    <s v="Essential"/>
    <s v="TRANSPORTATION"/>
    <s v="Rideshare"/>
  </r>
  <r>
    <n v="2021"/>
    <x v="7"/>
    <d v="2021-08-29T00:00:00"/>
    <d v="2021-08-29T00:00:00"/>
    <s v="LIM*RIDE COST 8885463345 CA"/>
    <n v="2.2799999999999998"/>
    <x v="13"/>
    <m/>
    <s v="Variable"/>
    <n v="-166.75999999999948"/>
    <s v="Road Trip"/>
    <s v="Essential"/>
    <s v="TRANSPORTATION"/>
    <s v="Rideshare"/>
  </r>
  <r>
    <n v="2021"/>
    <x v="7"/>
    <d v="2021-08-29T00:00:00"/>
    <d v="2021-08-29T00:00:00"/>
    <s v="LIM*RIDE COST 8885463345 CA"/>
    <n v="3.04"/>
    <x v="13"/>
    <m/>
    <s v="Variable"/>
    <n v="-163.71999999999949"/>
    <s v="Road Trip"/>
    <s v="Essential"/>
    <s v="TRANSPORTATION"/>
    <s v="Rideshare"/>
  </r>
  <r>
    <n v="2021"/>
    <x v="7"/>
    <d v="2021-08-29T00:00:00"/>
    <d v="2021-08-29T00:00:00"/>
    <s v="LIM*RIDE COST 8885463345 CA"/>
    <n v="4.8499999999999996"/>
    <x v="13"/>
    <m/>
    <s v="Variable"/>
    <n v="-158.86999999999949"/>
    <s v="Road Trip"/>
    <s v="Essential"/>
    <s v="TRANSPORTATION"/>
    <s v="Rideshare"/>
  </r>
  <r>
    <n v="2021"/>
    <x v="7"/>
    <d v="2021-08-29T00:00:00"/>
    <d v="2021-08-29T00:00:00"/>
    <s v="LIM*RIDE COST 8885463345 CA"/>
    <n v="6.34"/>
    <x v="13"/>
    <m/>
    <s v="Variable"/>
    <n v="-152.52999999999949"/>
    <s v="Road Trip"/>
    <s v="Essential"/>
    <s v="TRANSPORTATION"/>
    <s v="Rideshare"/>
  </r>
  <r>
    <n v="2021"/>
    <x v="7"/>
    <d v="2021-08-30T00:00:00"/>
    <d v="2021-08-30T00:00:00"/>
    <s v="CCBILL.COM 888-5969279 AZ"/>
    <n v="4.99"/>
    <x v="1"/>
    <m/>
    <s v="Fixed"/>
    <n v="-147.53999999999948"/>
    <s v="oyf"/>
    <s v="Non-Essential"/>
    <s v="RECREATION &amp; ENTERTAINMENT"/>
    <s v="Subscription"/>
  </r>
  <r>
    <n v="2021"/>
    <x v="7"/>
    <d v="2021-08-30T00:00:00"/>
    <d v="2021-08-30T00:00:00"/>
    <s v="FUEL &amp; FOOD OKLAHOMA CITYOK"/>
    <n v="27.23"/>
    <x v="2"/>
    <m/>
    <s v="Variable"/>
    <n v="-120.30999999999948"/>
    <s v="Road Trip"/>
    <s v="Essential"/>
    <s v="TRANSPORTATION"/>
    <s v="Gas"/>
  </r>
  <r>
    <n v="2021"/>
    <x v="7"/>
    <d v="2021-08-30T00:00:00"/>
    <d v="2021-08-30T00:00:00"/>
    <s v="KAI VIETNAMESE CUISINE TULSA OK"/>
    <n v="30"/>
    <x v="7"/>
    <m/>
    <s v="Variable"/>
    <n v="-90.309999999999476"/>
    <s v="Road Trip"/>
    <s v="Non-Essential"/>
    <s v="RECREATION &amp; ENTERTAINMENT"/>
    <s v="Resteraunts"/>
  </r>
  <r>
    <n v="2021"/>
    <x v="7"/>
    <d v="2021-08-30T00:00:00"/>
    <d v="2021-08-30T00:00:00"/>
    <s v="PARKMOBILE 770-818-9036 GAAPPLE PAY ENDING IN 4775450622009"/>
    <n v="1"/>
    <x v="8"/>
    <m/>
    <s v="Variable"/>
    <n v="-89.309999999999476"/>
    <s v="Road Trip"/>
    <s v="Essential"/>
    <s v="TRANSPORTATION"/>
    <s v="Parking"/>
  </r>
  <r>
    <n v="2021"/>
    <x v="7"/>
    <d v="2021-08-30T00:00:00"/>
    <d v="2021-08-30T00:00:00"/>
    <s v="SQ *BLACK WALL STREET TULSA OK0002305843014497838651"/>
    <n v="67.56"/>
    <x v="8"/>
    <m/>
    <s v="Variable"/>
    <n v="-21.749999999999474"/>
    <s v="Road Trip"/>
    <s v="Essential"/>
    <s v="TRANSPORTATION"/>
    <s v="Rideshare"/>
  </r>
  <r>
    <n v="2021"/>
    <x v="7"/>
    <d v="2021-08-31T00:00:00"/>
    <d v="2021-08-31T00:00:00"/>
    <s v="DPJ*OKC NATIONAL MEMORIA OKLAHOMA CITYOK"/>
    <n v="5"/>
    <x v="8"/>
    <m/>
    <s v="Variable"/>
    <n v="-16.749999999999474"/>
    <s v="Road Trip"/>
    <s v="Non-Essential"/>
    <s v="RECREATION &amp; ENTERTAINMENT"/>
    <s v="Family Activities"/>
  </r>
  <r>
    <n v="2021"/>
    <x v="7"/>
    <d v="2021-08-31T00:00:00"/>
    <d v="2021-08-31T00:00:00"/>
    <s v="LIM*RIDE COST 8885463345 CA"/>
    <n v="2.44"/>
    <x v="13"/>
    <m/>
    <s v="Variable"/>
    <n v="-14.309999999999475"/>
    <s v="Road Trip"/>
    <s v="Essential"/>
    <s v="TRANSPORTATION"/>
    <s v="Rideshare"/>
  </r>
  <r>
    <n v="2021"/>
    <x v="7"/>
    <d v="2021-08-31T00:00:00"/>
    <d v="2021-08-31T00:00:00"/>
    <s v="OKLAHOMA CITY NATIONAL M OKLAHOMA CITYOK"/>
    <n v="15"/>
    <x v="13"/>
    <m/>
    <s v="Variable"/>
    <n v="0.6900000000005253"/>
    <s v="Road Trip"/>
    <s v="Non-Essential"/>
    <s v="RECREATION &amp; ENTERTAINMENT"/>
    <s v="Family Activities"/>
  </r>
  <r>
    <n v="2021"/>
    <x v="7"/>
    <d v="2021-08-31T00:00:00"/>
    <d v="2021-08-31T00:00:00"/>
    <s v="OOZIE RESTAURANT LLC OKLAHOMA CITYOK"/>
    <n v="50"/>
    <x v="7"/>
    <m/>
    <s v="Variable"/>
    <n v="50.690000000000524"/>
    <s v="Road Trip"/>
    <s v="Non-Essential"/>
    <s v="RECREATION &amp; ENTERTAINMENT"/>
    <s v="Resteraunts"/>
  </r>
  <r>
    <n v="2021"/>
    <x v="7"/>
    <d v="2021-08-31T00:00:00"/>
    <d v="2021-08-31T00:00:00"/>
    <s v="PARKMOBILE 770-818-9036 GAAPPLE PAY ENDING IN 4775450655263"/>
    <n v="1"/>
    <x v="8"/>
    <m/>
    <s v="Variable"/>
    <n v="51.690000000000524"/>
    <s v="Road Trip"/>
    <s v="Essential"/>
    <s v="TRANSPORTATION"/>
    <s v="Parking"/>
  </r>
  <r>
    <n v="2021"/>
    <x v="8"/>
    <d v="2021-09-01T00:00:00"/>
    <d v="2021-09-01T00:00:00"/>
    <s v="LIM*RIDE COST 8885463345 CA"/>
    <n v="3.77"/>
    <x v="13"/>
    <m/>
    <s v="Variable"/>
    <n v="55.460000000000527"/>
    <s v="Road Trip"/>
    <s v="Essential"/>
    <s v="TRANSPORTATION"/>
    <s v="Rideshare"/>
  </r>
  <r>
    <n v="2021"/>
    <x v="8"/>
    <d v="2021-09-01T00:00:00"/>
    <d v="2021-09-01T00:00:00"/>
    <s v="NETFLIX.COM NETFLIX.COM CA51012077542"/>
    <n v="14.83"/>
    <x v="1"/>
    <m/>
    <s v="Fixed"/>
    <n v="70.290000000000532"/>
    <s v="Netflix"/>
    <s v="Non-Essential"/>
    <s v="RECREATION &amp; ENTERTAINMENT"/>
    <s v="Streaming Services"/>
  </r>
  <r>
    <n v="2021"/>
    <x v="8"/>
    <d v="2021-09-01T00:00:00"/>
    <d v="2021-09-01T00:00:00"/>
    <s v="SPOTIFY P16BA1A5E9 8777781161 NY"/>
    <n v="9.99"/>
    <x v="1"/>
    <m/>
    <s v="Fixed"/>
    <n v="80.280000000000527"/>
    <s v="Spotify"/>
    <s v="Non-Essential"/>
    <s v="RECREATION &amp; ENTERTAINMENT"/>
    <s v="Streaming Services"/>
  </r>
  <r>
    <n v="2021"/>
    <x v="8"/>
    <d v="2021-09-01T00:00:00"/>
    <d v="2021-09-03T00:00:00"/>
    <s v="7-ELEVEN 35789 BELTON TX"/>
    <n v="5.41"/>
    <x v="2"/>
    <m/>
    <s v="Variable"/>
    <n v="85.690000000000524"/>
    <s v="Road Trip"/>
    <s v="Essential"/>
    <s v="TRANSPORTATION"/>
    <s v="Gas"/>
  </r>
  <r>
    <n v="2021"/>
    <x v="8"/>
    <d v="2021-09-01T00:00:00"/>
    <d v="2021-09-03T00:00:00"/>
    <s v="IN N OUT BURGER 275 LANCASTER TX"/>
    <n v="15.37"/>
    <x v="7"/>
    <m/>
    <s v="Variable"/>
    <n v="101.06000000000053"/>
    <s v="Road Trip"/>
    <s v="Non-Essential"/>
    <s v="RECREATION &amp; ENTERTAINMENT"/>
    <s v="Resteraunts"/>
  </r>
  <r>
    <n v="2021"/>
    <x v="8"/>
    <d v="2021-09-01T00:00:00"/>
    <d v="2021-09-03T00:00:00"/>
    <s v="THE SIXTH FLOOR MUSEUM DALLAS TX00137R"/>
    <n v="10"/>
    <x v="8"/>
    <m/>
    <s v="Variable"/>
    <n v="111.06000000000053"/>
    <s v="Road Trip"/>
    <s v="Essential"/>
    <s v="TRANSPORTATION"/>
    <s v="Rideshare"/>
  </r>
  <r>
    <n v="2021"/>
    <x v="8"/>
    <d v="2021-09-01T00:00:00"/>
    <d v="2021-09-03T00:00:00"/>
    <s v="UCHI AUSTIN AUSTIN TX00190R"/>
    <n v="80"/>
    <x v="7"/>
    <m/>
    <s v="Variable"/>
    <n v="191.06000000000051"/>
    <s v="Road Trip"/>
    <s v="Non-Essential"/>
    <s v="RECREATION &amp; ENTERTAINMENT"/>
    <s v="Resteraunts"/>
  </r>
  <r>
    <n v="2021"/>
    <x v="8"/>
    <d v="2021-09-02T00:00:00"/>
    <d v="2021-09-03T00:00:00"/>
    <s v="AF*NICOLAN LLC 866-648-1536 AZ"/>
    <n v="40"/>
    <x v="8"/>
    <m/>
    <s v="Variable"/>
    <n v="231.06000000000051"/>
    <s v="Phoenix Apartment Search"/>
    <s v="Non-Essential"/>
    <s v="PERSONAL SPENDING"/>
    <s v="Pay Walls"/>
  </r>
  <r>
    <n v="2021"/>
    <x v="8"/>
    <d v="2021-09-02T00:00:00"/>
    <d v="2021-09-03T00:00:00"/>
    <s v="APPLE.COM/BILL 866-712-7753 CAAPPLE PAY ENDING IN 4775MMW66086XZA0"/>
    <n v="11.64"/>
    <x v="3"/>
    <m/>
    <s v="Variable"/>
    <n v="242.7000000000005"/>
    <s v="Donda"/>
    <s v="Non-Essential"/>
    <s v="RECREATION &amp; ENTERTAINMENT"/>
    <s v="Merchandise"/>
  </r>
  <r>
    <n v="2021"/>
    <x v="8"/>
    <d v="2021-09-02T00:00:00"/>
    <d v="2021-09-03T00:00:00"/>
    <s v="BIRD* RIDE 8662052442 CA"/>
    <n v="20"/>
    <x v="13"/>
    <m/>
    <s v="Variable"/>
    <n v="262.7000000000005"/>
    <s v="Road Trip"/>
    <s v="Essential"/>
    <s v="TRANSPORTATION"/>
    <s v="Rideshare"/>
  </r>
  <r>
    <n v="2021"/>
    <x v="8"/>
    <d v="2021-09-02T00:00:00"/>
    <d v="2021-09-03T00:00:00"/>
    <s v="KRYSTAL AND SAAGAR 2025317527 DC"/>
    <n v="10"/>
    <x v="1"/>
    <m/>
    <s v="Fixed"/>
    <n v="272.7000000000005"/>
    <s v="News"/>
    <s v="Non-Essential"/>
    <s v="RECREATION &amp; ENTERTAINMENT"/>
    <s v="Subscription"/>
  </r>
  <r>
    <n v="2021"/>
    <x v="8"/>
    <d v="2021-09-02T00:00:00"/>
    <d v="2021-09-03T00:00:00"/>
    <s v="LIDS 5557 SAN ANTONIO TX"/>
    <n v="37.880000000000003"/>
    <x v="3"/>
    <m/>
    <s v="Variable"/>
    <n v="310.5800000000005"/>
    <s v="Road Trip"/>
    <s v="Non-Essential"/>
    <s v="PERSONAL SPENDING"/>
    <s v="Merchandise"/>
  </r>
  <r>
    <n v="2021"/>
    <x v="8"/>
    <d v="2021-09-02T00:00:00"/>
    <d v="2021-09-03T00:00:00"/>
    <s v="LIM*RIDE COST 8885463345 CA"/>
    <n v="0.94"/>
    <x v="13"/>
    <m/>
    <s v="Variable"/>
    <n v="311.52000000000049"/>
    <s v="Road Trip"/>
    <s v="Essential"/>
    <s v="TRANSPORTATION"/>
    <s v="Rideshare"/>
  </r>
  <r>
    <n v="2021"/>
    <x v="8"/>
    <d v="2021-09-02T00:00:00"/>
    <d v="2021-09-03T00:00:00"/>
    <s v="LIM*RIDE COST 8885463345 CA"/>
    <n v="0.94"/>
    <x v="13"/>
    <m/>
    <s v="Variable"/>
    <n v="312.46000000000049"/>
    <s v="Road Trip"/>
    <s v="Essential"/>
    <s v="TRANSPORTATION"/>
    <s v="Rideshare"/>
  </r>
  <r>
    <n v="2021"/>
    <x v="8"/>
    <d v="2021-09-02T00:00:00"/>
    <d v="2021-09-03T00:00:00"/>
    <s v="LIM*RIDE COST 8885463345 CA"/>
    <n v="1.57"/>
    <x v="13"/>
    <m/>
    <s v="Variable"/>
    <n v="314.03000000000048"/>
    <s v="Road Trip"/>
    <s v="Essential"/>
    <s v="TRANSPORTATION"/>
    <s v="Rideshare"/>
  </r>
  <r>
    <n v="2021"/>
    <x v="8"/>
    <d v="2021-09-02T00:00:00"/>
    <d v="2021-09-03T00:00:00"/>
    <s v="STARBUCKS STORE 06306 SAN ANTONIO TX3EF53745BEFA712833"/>
    <n v="2.4500000000000002"/>
    <x v="7"/>
    <m/>
    <s v="Variable"/>
    <n v="316.48000000000047"/>
    <s v="Road Trip"/>
    <s v="Non-Essential"/>
    <s v="RECREATION &amp; ENTERTAINMENT"/>
    <s v="Resteraunts"/>
  </r>
  <r>
    <n v="2021"/>
    <x v="8"/>
    <d v="2021-09-02T00:00:00"/>
    <d v="2021-09-03T00:00:00"/>
    <s v="THE ALAMO 2102251391 TX"/>
    <n v="9"/>
    <x v="13"/>
    <m/>
    <s v="Variable"/>
    <n v="325.48000000000047"/>
    <s v="Road Trip"/>
    <s v="Non-Essential"/>
    <s v="RECREATION &amp; ENTERTAINMENT"/>
    <s v="Family Activities"/>
  </r>
  <r>
    <n v="2021"/>
    <x v="8"/>
    <d v="2021-09-02T00:00:00"/>
    <d v="2021-09-03T00:00:00"/>
    <s v="THE ALAMO 2102251391 TX"/>
    <n v="31"/>
    <x v="13"/>
    <m/>
    <s v="Variable"/>
    <n v="356.48000000000047"/>
    <s v="Road Trip"/>
    <s v="Non-Essential"/>
    <s v="RECREATION &amp; ENTERTAINMENT"/>
    <s v="Family Activities"/>
  </r>
  <r>
    <n v="2021"/>
    <x v="8"/>
    <d v="2021-09-02T00:00:00"/>
    <d v="2021-09-03T00:00:00"/>
    <s v="TSFM ONLINE TICKET SLS 214-747-6660 TX2219697"/>
    <n v="47.5"/>
    <x v="13"/>
    <m/>
    <s v="Variable"/>
    <n v="403.98000000000047"/>
    <s v="Road Trip"/>
    <s v="Non-Essential"/>
    <s v="RECREATION &amp; ENTERTAINMENT"/>
    <s v="Family Activities"/>
  </r>
  <r>
    <n v="2021"/>
    <x v="8"/>
    <d v="2021-09-02T00:00:00"/>
    <d v="2021-09-03T00:00:00"/>
    <s v="WHEELS RIDE IN STYLE 8882407120 CAAPPLE PAY ENDING IN 4775"/>
    <n v="6.72"/>
    <x v="13"/>
    <m/>
    <s v="Variable"/>
    <n v="410.7000000000005"/>
    <s v="Road Trip"/>
    <s v="Non-Essential"/>
    <s v="RECREATION &amp; ENTERTAINMENT"/>
    <s v="Family Activities"/>
  </r>
  <r>
    <n v="2021"/>
    <x v="8"/>
    <d v="2021-09-03T00:00:00"/>
    <d v="2021-09-03T00:00:00"/>
    <s v="EXXONMOBIL MC CAMEY TX"/>
    <n v="39.69"/>
    <x v="2"/>
    <m/>
    <s v="Variable"/>
    <n v="450.3900000000005"/>
    <s v="Road Trip"/>
    <s v="Essential"/>
    <s v="TRANSPORTATION"/>
    <s v="Gas"/>
  </r>
  <r>
    <n v="2021"/>
    <x v="8"/>
    <d v="2021-09-03T00:00:00"/>
    <d v="2021-09-03T00:00:00"/>
    <s v="EXXONMOBIL SAN ANTONIO TX"/>
    <n v="18.059999999999999"/>
    <x v="2"/>
    <m/>
    <s v="Variable"/>
    <n v="468.4500000000005"/>
    <s v="Road Trip"/>
    <s v="Essential"/>
    <s v="TRANSPORTATION"/>
    <s v="Gas"/>
  </r>
  <r>
    <n v="2021"/>
    <x v="8"/>
    <d v="2021-09-03T00:00:00"/>
    <d v="2021-09-03T00:00:00"/>
    <s v="MUSTANG FRANKLING PLAZA DALLAS TX"/>
    <n v="4"/>
    <x v="8"/>
    <m/>
    <s v="Variable"/>
    <n v="472.4500000000005"/>
    <s v="Road Trip"/>
    <s v="Non-Essential"/>
    <s v="RECREATION &amp; ENTERTAINMENT"/>
    <s v="Family Activities"/>
  </r>
  <r>
    <n v="2021"/>
    <x v="8"/>
    <d v="2021-09-03T00:00:00"/>
    <d v="2021-09-03T00:00:00"/>
    <s v="PAYPAL *HULU 402-935-7733 CA"/>
    <n v="11.99"/>
    <x v="1"/>
    <m/>
    <s v="Fixed"/>
    <n v="484.44000000000051"/>
    <s v="Hulu"/>
    <s v="Non-Essential"/>
    <s v="RECREATION &amp; ENTERTAINMENT"/>
    <s v="Streaming Services"/>
  </r>
  <r>
    <n v="2021"/>
    <x v="8"/>
    <d v="2021-09-03T00:00:00"/>
    <d v="2021-09-03T00:00:00"/>
    <s v="SPEEDWAY 09810 715 N. ST EL PASO TX"/>
    <n v="35.380000000000003"/>
    <x v="2"/>
    <m/>
    <s v="Variable"/>
    <n v="519.8200000000005"/>
    <s v="Road Trip"/>
    <s v="Essential"/>
    <s v="TRANSPORTATION"/>
    <s v="Gas"/>
  </r>
  <r>
    <n v="2021"/>
    <x v="8"/>
    <d v="2021-09-03T00:00:00"/>
    <d v="2021-09-03T00:00:00"/>
    <s v="STATE FARM INSURANCE 800-956-6310 IL"/>
    <n v="68.52"/>
    <x v="1"/>
    <m/>
    <s v="Fixed"/>
    <n v="588.34000000000049"/>
    <s v="State Farm"/>
    <s v="Essential"/>
    <s v="INSURANCE"/>
    <s v="Auto Insurance"/>
  </r>
  <r>
    <n v="2021"/>
    <x v="8"/>
    <d v="2021-09-03T00:00:00"/>
    <d v="2021-09-03T00:00:00"/>
    <s v="TST* BEST QUALITY DAUGHT SAN ANTONIO TX"/>
    <n v="125.03"/>
    <x v="7"/>
    <m/>
    <s v="Variable"/>
    <n v="713.37000000000046"/>
    <s v="Road Trip"/>
    <s v="Non-Essential"/>
    <s v="RECREATION &amp; ENTERTAINMENT"/>
    <s v="Resteraunts"/>
  </r>
  <r>
    <n v="2021"/>
    <x v="8"/>
    <d v="2021-09-04T00:00:00"/>
    <d v="2021-09-04T00:00:00"/>
    <s v="JIFFY LUBE #1807 PHOENIX AZ"/>
    <n v="93.71"/>
    <x v="12"/>
    <m/>
    <s v="Fixed"/>
    <n v="807.0800000000005"/>
    <s v="Road Trip"/>
    <s v="Essential"/>
    <s v="TRANSPORTATION"/>
    <s v="Maintenance"/>
  </r>
  <r>
    <n v="2021"/>
    <x v="8"/>
    <d v="2021-09-05T00:00:00"/>
    <d v="2021-09-05T00:00:00"/>
    <s v="INTERNET PAYMENT - THANK YOU"/>
    <n v="-1253.96"/>
    <x v="0"/>
    <m/>
    <s v="Payment"/>
    <n v="-446.87999999999954"/>
    <m/>
    <m/>
    <m/>
    <m/>
  </r>
  <r>
    <n v="2021"/>
    <x v="8"/>
    <d v="2021-09-05T00:00:00"/>
    <d v="2021-09-05T00:00:00"/>
    <s v="LAZ PARKING 340137-LUKE 858-587-8888 AZ"/>
    <n v="10"/>
    <x v="8"/>
    <m/>
    <s v="Variable"/>
    <n v="-436.87999999999954"/>
    <m/>
    <s v="Essential"/>
    <s v="TRANSPORTATION"/>
    <s v="Parking"/>
  </r>
  <r>
    <n v="2021"/>
    <x v="8"/>
    <d v="2021-09-05T00:00:00"/>
    <d v="2021-09-05T00:00:00"/>
    <s v="QT 407 PHOENIX AZ0040702DNAXPWTE"/>
    <n v="29.12"/>
    <x v="2"/>
    <m/>
    <s v="Variable"/>
    <n v="-407.75999999999954"/>
    <m/>
    <s v="Essential"/>
    <s v="TRANSPORTATION"/>
    <s v="Gas"/>
  </r>
  <r>
    <n v="2021"/>
    <x v="8"/>
    <d v="2021-09-05T00:00:00"/>
    <d v="2021-09-05T00:00:00"/>
    <s v="TST* AINSWORTH PHOENIX AZ"/>
    <n v="80"/>
    <x v="7"/>
    <m/>
    <s v="Variable"/>
    <n v="-327.75999999999954"/>
    <m/>
    <s v="Non-Essential"/>
    <s v="RECREATION &amp; ENTERTAINMENT"/>
    <s v="Resteraunts"/>
  </r>
  <r>
    <n v="2021"/>
    <x v="8"/>
    <d v="2021-09-05T00:00:00"/>
    <d v="2021-09-05T00:00:00"/>
    <s v="WALMART SC 02112 SCOTTSDALE AZ"/>
    <n v="28.16"/>
    <x v="3"/>
    <m/>
    <s v="Variable"/>
    <n v="-299.59999999999951"/>
    <m/>
    <s v="Non-Essential"/>
    <s v="PERSONAL SPENDING"/>
    <s v="Walmart/Target Run"/>
  </r>
  <r>
    <n v="2021"/>
    <x v="8"/>
    <d v="2021-09-06T00:00:00"/>
    <d v="2021-09-06T00:00:00"/>
    <s v="PRIME VIDEO*2G9AC2CO1 888-802-3080 WA4WWO5UY57M7"/>
    <n v="14.99"/>
    <x v="3"/>
    <m/>
    <s v="Variable"/>
    <n v="-284.6099999999995"/>
    <s v="Rick and Morty Season 5"/>
    <s v="Non-Essential"/>
    <s v="RECREATION &amp; ENTERTAINMENT"/>
    <s v="Merchandise"/>
  </r>
  <r>
    <n v="2021"/>
    <x v="8"/>
    <d v="2021-09-06T00:00:00"/>
    <d v="2021-09-06T00:00:00"/>
    <s v="VEGAN HOUSE PHOENIX AZ"/>
    <n v="60"/>
    <x v="7"/>
    <m/>
    <s v="Variable"/>
    <n v="-224.6099999999995"/>
    <m/>
    <s v="Non-Essential"/>
    <s v="RECREATION &amp; ENTERTAINMENT"/>
    <s v="Resteraunts"/>
  </r>
  <r>
    <n v="2021"/>
    <x v="8"/>
    <d v="2021-09-07T00:00:00"/>
    <d v="2021-09-07T00:00:00"/>
    <s v="AMAZON.COM*2G8KE5OH0 AMZN.COM/BILLWA1JIZVW8KGTQ"/>
    <n v="27.15"/>
    <x v="3"/>
    <m/>
    <s v="Variable"/>
    <n v="-197.4599999999995"/>
    <s v="Confessions of a Civil Engineer"/>
    <s v="Non-Essential"/>
    <s v="PERSONAL SPENDING"/>
    <s v="Merchandise"/>
  </r>
  <r>
    <n v="2021"/>
    <x v="8"/>
    <d v="2021-09-07T00:00:00"/>
    <d v="2021-09-07T00:00:00"/>
    <s v="OFFICEMAX/DEPOT 6188 SCOTTSDALE AZ"/>
    <n v="30.94"/>
    <x v="3"/>
    <m/>
    <s v="Variable"/>
    <n v="-166.5199999999995"/>
    <m/>
    <s v="Essential"/>
    <s v="HOME"/>
    <s v="Office Supplies"/>
  </r>
  <r>
    <n v="2021"/>
    <x v="8"/>
    <d v="2021-09-07T00:00:00"/>
    <d v="2021-09-07T00:00:00"/>
    <s v="WALMART SC 02766 SCOTTSDALE (NAZ"/>
    <n v="122.55"/>
    <x v="3"/>
    <m/>
    <s v="Variable"/>
    <n v="-43.969999999999501"/>
    <m/>
    <s v="Non-Essential"/>
    <s v="PERSONAL SPENDING"/>
    <s v="Walmart/Target Run"/>
  </r>
  <r>
    <n v="2021"/>
    <x v="8"/>
    <d v="2021-09-08T00:00:00"/>
    <d v="2021-09-08T00:00:00"/>
    <s v="CAVASSON EASTSIDE CAFE SCOTTSDALE AZ"/>
    <n v="2.97"/>
    <x v="7"/>
    <m/>
    <s v="Variable"/>
    <n v="-40.999999999999503"/>
    <m/>
    <s v="Non-Essential"/>
    <s v="RECREATION &amp; ENTERTAINMENT"/>
    <s v="Resteraunts"/>
  </r>
  <r>
    <n v="2021"/>
    <x v="8"/>
    <d v="2021-09-08T00:00:00"/>
    <d v="2021-09-08T00:00:00"/>
    <s v="CAVASSON EASTSIDE CAFE SCOTTSDALE AZ"/>
    <n v="8.64"/>
    <x v="7"/>
    <m/>
    <s v="Variable"/>
    <n v="-32.359999999999502"/>
    <m/>
    <s v="Non-Essential"/>
    <s v="RECREATION &amp; ENTERTAINMENT"/>
    <s v="Resteraunts"/>
  </r>
  <r>
    <n v="2021"/>
    <x v="8"/>
    <d v="2021-09-08T00:00:00"/>
    <d v="2021-09-08T00:00:00"/>
    <s v="CCBILL.COM 888-5969279 AZ"/>
    <n v="11"/>
    <x v="1"/>
    <m/>
    <s v="Fixed"/>
    <n v="-21.359999999999502"/>
    <s v="oyf"/>
    <s v="Non-Essential"/>
    <s v="RECREATION &amp; ENTERTAINMENT"/>
    <s v="Subscription"/>
  </r>
  <r>
    <n v="2021"/>
    <x v="8"/>
    <d v="2021-09-08T00:00:00"/>
    <d v="2021-09-08T00:00:00"/>
    <s v="CVS/PHARMACY #09297 PHOENIX AZAPPLE PAY ENDING IN 4775"/>
    <n v="53"/>
    <x v="3"/>
    <m/>
    <s v="Variable"/>
    <n v="31.640000000000498"/>
    <m/>
    <s v="Non-Essential"/>
    <s v="PERSONAL SPENDING"/>
    <s v="Conveinence Store"/>
  </r>
  <r>
    <n v="2021"/>
    <x v="8"/>
    <d v="2021-09-08T00:00:00"/>
    <d v="2021-09-08T00:00:00"/>
    <s v="FANDANGO 866-857-5191 CAAPPLE PAY ENDING IN 4775"/>
    <n v="25.58"/>
    <x v="13"/>
    <m/>
    <s v="Variable"/>
    <n v="57.220000000000496"/>
    <m/>
    <s v="Non-Essential"/>
    <s v="RECREATION &amp; ENTERTAINMENT"/>
    <s v="Family Activities"/>
  </r>
  <r>
    <n v="2021"/>
    <x v="8"/>
    <d v="2021-09-08T00:00:00"/>
    <d v="2021-09-08T00:00:00"/>
    <s v="TMOBILE*POSTPAID PDA 800-937-8997 WA911600776"/>
    <n v="86.25"/>
    <x v="1"/>
    <m/>
    <s v="Fixed"/>
    <n v="143.47000000000048"/>
    <s v="T-Mobile"/>
    <s v="Essential"/>
    <s v="UTILITIES"/>
    <s v="Phone"/>
  </r>
  <r>
    <n v="2021"/>
    <x v="8"/>
    <d v="2021-09-09T00:00:00"/>
    <d v="2021-09-09T00:00:00"/>
    <s v="CAVASSON EASTSIDE CAFE SCOTTSDALE AZAPPLE PAY ENDING IN 4775"/>
    <n v="8.59"/>
    <x v="7"/>
    <m/>
    <s v="Variable"/>
    <n v="152.06000000000049"/>
    <m/>
    <s v="Non-Essential"/>
    <s v="RECREATION &amp; ENTERTAINMENT"/>
    <s v="Resteraunts"/>
  </r>
  <r>
    <n v="2021"/>
    <x v="8"/>
    <d v="2021-09-09T00:00:00"/>
    <d v="2021-09-09T00:00:00"/>
    <s v="CIRCLE K 00114 PHOENIX AZ00946R"/>
    <n v="28.76"/>
    <x v="2"/>
    <m/>
    <s v="Variable"/>
    <n v="180.82000000000048"/>
    <m/>
    <s v="Essential"/>
    <s v="TRANSPORTATION"/>
    <s v="Gas"/>
  </r>
  <r>
    <n v="2021"/>
    <x v="8"/>
    <d v="2021-09-09T00:00:00"/>
    <d v="2021-09-09T00:00:00"/>
    <s v="THE TACO SPOT TEMPE AZ"/>
    <n v="48.5"/>
    <x v="7"/>
    <m/>
    <s v="Variable"/>
    <n v="229.32000000000048"/>
    <m/>
    <s v="Non-Essential"/>
    <s v="RECREATION &amp; ENTERTAINMENT"/>
    <s v="Resteraunts"/>
  </r>
  <r>
    <n v="2021"/>
    <x v="8"/>
    <d v="2021-09-10T00:00:00"/>
    <d v="2021-09-10T00:00:00"/>
    <s v="CAFE RIO 0084 SCOTTSDALE SCOTTSDALE AZ"/>
    <n v="11.87"/>
    <x v="7"/>
    <m/>
    <s v="Variable"/>
    <n v="241.19000000000048"/>
    <m/>
    <s v="Non-Essential"/>
    <s v="RECREATION &amp; ENTERTAINMENT"/>
    <s v="Resteraunts"/>
  </r>
  <r>
    <n v="2021"/>
    <x v="8"/>
    <d v="2021-09-10T00:00:00"/>
    <d v="2021-09-10T00:00:00"/>
    <s v="CAVASSON EASTSIDE CAFE SCOTTSDALE AZAPPLE PAY ENDING IN 4775"/>
    <n v="11.71"/>
    <x v="7"/>
    <m/>
    <s v="Variable"/>
    <n v="252.90000000000049"/>
    <m/>
    <s v="Non-Essential"/>
    <s v="RECREATION &amp; ENTERTAINMENT"/>
    <s v="Resteraunts"/>
  </r>
  <r>
    <n v="2021"/>
    <x v="8"/>
    <d v="2021-09-10T00:00:00"/>
    <d v="2021-09-10T00:00:00"/>
    <s v="INTERNET PAYMENT - THANK YOU"/>
    <n v="-925.18"/>
    <x v="0"/>
    <m/>
    <s v="Payment"/>
    <n v="-672.27999999999952"/>
    <m/>
    <m/>
    <m/>
    <m/>
  </r>
  <r>
    <n v="2021"/>
    <x v="8"/>
    <d v="2021-09-10T00:00:00"/>
    <d v="2021-09-10T00:00:00"/>
    <s v="WILDERNESS DTPHX PHOENIX AZ"/>
    <n v="60"/>
    <x v="7"/>
    <m/>
    <s v="Variable"/>
    <n v="-612.27999999999952"/>
    <m/>
    <s v="Non-Essential"/>
    <s v="RECREATION &amp; ENTERTAINMENT"/>
    <s v="Resteraunts"/>
  </r>
  <r>
    <n v="2021"/>
    <x v="8"/>
    <d v="2021-09-11T00:00:00"/>
    <d v="2021-09-11T00:00:00"/>
    <s v="APPLE.COM/BILL 866-712-7753 CAAPPLE PAY ENDING IN 4775MMW68F776WA0"/>
    <n v="15.68"/>
    <x v="1"/>
    <m/>
    <s v="Fixed"/>
    <n v="-596.59999999999957"/>
    <s v="HBO"/>
    <s v="Non-Essential"/>
    <s v="RECREATION &amp; ENTERTAINMENT"/>
    <s v="Streaming Services"/>
  </r>
  <r>
    <n v="2021"/>
    <x v="8"/>
    <d v="2021-09-11T00:00:00"/>
    <d v="2021-09-11T00:00:00"/>
    <s v="APPLE.COM/BILL 866-712-7753 CAAPPLE PAY ENDING IN 4775MMW68F776WA0"/>
    <n v="8.68"/>
    <x v="1"/>
    <m/>
    <s v="Fixed"/>
    <n v="-587.91999999999962"/>
    <s v="Audible"/>
    <s v="Non-Essential"/>
    <s v="RECREATION &amp; ENTERTAINMENT"/>
    <s v="Subscription"/>
  </r>
  <r>
    <n v="2021"/>
    <x v="8"/>
    <d v="2021-09-11T00:00:00"/>
    <d v="2021-09-11T00:00:00"/>
    <s v="BASILIC VIETNAMESE BAR PHOENIX AZ"/>
    <n v="60"/>
    <x v="7"/>
    <m/>
    <s v="Variable"/>
    <n v="-536.59999999999957"/>
    <m/>
    <s v="Non-Essential"/>
    <s v="RECREATION &amp; ENTERTAINMENT"/>
    <s v="Resteraunts"/>
  </r>
  <r>
    <n v="2021"/>
    <x v="8"/>
    <d v="2021-09-11T00:00:00"/>
    <d v="2021-09-11T00:00:00"/>
    <s v="PARKMOBILE 770-818-9036 GAAPPLE PAY ENDING IN 4775455077960"/>
    <n v="1.85"/>
    <x v="8"/>
    <m/>
    <s v="Variable"/>
    <n v="-534.74999999999955"/>
    <m/>
    <s v="Essential"/>
    <s v="TRANSPORTATION"/>
    <s v="Parking"/>
  </r>
  <r>
    <n v="2021"/>
    <x v="8"/>
    <d v="2021-09-11T00:00:00"/>
    <d v="2021-09-11T00:00:00"/>
    <s v="PARKMOBILE 770-818-9036 GAAPPLE PAY ENDING IN 4775455089061"/>
    <n v="1.85"/>
    <x v="8"/>
    <m/>
    <s v="Variable"/>
    <n v="-532.89999999999952"/>
    <m/>
    <s v="Essential"/>
    <s v="TRANSPORTATION"/>
    <s v="Parking"/>
  </r>
  <r>
    <n v="2021"/>
    <x v="8"/>
    <d v="2021-09-11T00:00:00"/>
    <d v="2021-09-11T00:00:00"/>
    <s v="PARKMOBILE 770-818-9036 GAAPPLE PAY ENDING IN 4775455092750"/>
    <n v="1.85"/>
    <x v="8"/>
    <m/>
    <s v="Variable"/>
    <n v="-531.0499999999995"/>
    <m/>
    <s v="Essential"/>
    <s v="TRANSPORTATION"/>
    <s v="Parking"/>
  </r>
  <r>
    <n v="2021"/>
    <x v="8"/>
    <d v="2021-09-11T00:00:00"/>
    <d v="2021-09-11T00:00:00"/>
    <s v="PY *AZ ICLF 602-258-0109 AZPY *AZ ICLF"/>
    <n v="80"/>
    <x v="8"/>
    <m/>
    <s v="Variable"/>
    <n v="-451.0499999999995"/>
    <s v="Harry Potter Night"/>
    <s v="Non-Essential"/>
    <s v="RECREATION &amp; ENTERTAINMENT"/>
    <s v="Family Activities"/>
  </r>
  <r>
    <n v="2021"/>
    <x v="8"/>
    <d v="2021-09-11T00:00:00"/>
    <d v="2021-09-11T00:00:00"/>
    <s v="SQ *GIANT COFFEE PHOENIX AZAPPLE PAY ENDING IN 47750002305843014550413401"/>
    <n v="10.33"/>
    <x v="7"/>
    <m/>
    <s v="Variable"/>
    <n v="-440.71999999999952"/>
    <m/>
    <s v="Non-Essential"/>
    <s v="RECREATION &amp; ENTERTAINMENT"/>
    <s v="Resteraunts"/>
  </r>
  <r>
    <n v="2021"/>
    <x v="8"/>
    <d v="2021-09-11T00:00:00"/>
    <d v="2021-09-11T00:00:00"/>
    <s v="SQ *MIGHTY MOO ICE CRE YOUNGTOWN AZ0001152921510548067930"/>
    <n v="19.149999999999999"/>
    <x v="7"/>
    <m/>
    <s v="Variable"/>
    <n v="-421.56999999999954"/>
    <m/>
    <s v="Non-Essential"/>
    <s v="RECREATION &amp; ENTERTAINMENT"/>
    <s v="Resteraunts"/>
  </r>
  <r>
    <n v="2021"/>
    <x v="8"/>
    <d v="2021-09-11T00:00:00"/>
    <d v="2021-09-11T00:00:00"/>
    <s v="STAPLES 00102632105 PHOENIX AZAPPLE PAY ENDING IN 4775"/>
    <n v="144.91999999999999"/>
    <x v="3"/>
    <m/>
    <s v="Variable"/>
    <n v="-276.64999999999952"/>
    <m/>
    <s v="Essential"/>
    <s v="HOME"/>
    <s v="Office Supplies"/>
  </r>
  <r>
    <n v="2021"/>
    <x v="8"/>
    <d v="2021-09-12T00:00:00"/>
    <d v="2021-09-12T00:00:00"/>
    <s v="APPLE.COM/BILL 111-111-1111 CAAPPLE PAY ENDING IN 4775"/>
    <n v="15.89"/>
    <x v="1"/>
    <m/>
    <s v="Fixed"/>
    <n v="-260.75999999999954"/>
    <s v="Tinder"/>
    <s v="Non-Essential"/>
    <s v="RECREATION &amp; ENTERTAINMENT"/>
    <s v="Subscription"/>
  </r>
  <r>
    <n v="2021"/>
    <x v="8"/>
    <d v="2021-09-12T00:00:00"/>
    <d v="2021-09-12T00:00:00"/>
    <s v="PAYPAL *VIZMEDIALLC 888-221-1161 CA"/>
    <n v="1.99"/>
    <x v="1"/>
    <m/>
    <s v="Fixed"/>
    <n v="-258.76999999999953"/>
    <s v="Manga"/>
    <s v="Non-Essential"/>
    <s v="RECREATION &amp; ENTERTAINMENT"/>
    <s v="Streaming Services"/>
  </r>
  <r>
    <n v="2021"/>
    <x v="8"/>
    <d v="2021-09-12T00:00:00"/>
    <d v="2021-09-12T00:00:00"/>
    <s v="U HAUL STORE 0082427 804-3584978 VA"/>
    <n v="1130"/>
    <x v="3"/>
    <m/>
    <s v="Variable"/>
    <n v="871.23000000000047"/>
    <m/>
    <s v="Essential"/>
    <s v="UTILITIES"/>
    <s v="Storage"/>
  </r>
  <r>
    <n v="2021"/>
    <x v="8"/>
    <d v="2021-09-13T00:00:00"/>
    <d v="2021-09-13T00:00:00"/>
    <s v="SHELL 57442225306 TEMPE AZ"/>
    <n v="35.9"/>
    <x v="2"/>
    <m/>
    <s v="Variable"/>
    <n v="907.13000000000045"/>
    <m/>
    <s v="Essential"/>
    <s v="TRANSPORTATION"/>
    <s v="Gas"/>
  </r>
  <r>
    <n v="2021"/>
    <x v="8"/>
    <d v="2021-09-13T00:00:00"/>
    <d v="2021-09-13T00:00:00"/>
    <s v="STAPLES 00102616105 GLENDALE AZAPPLE PAY ENDING IN 4775"/>
    <n v="1.85"/>
    <x v="3"/>
    <m/>
    <s v="Variable"/>
    <n v="908.98000000000047"/>
    <m/>
    <s v="Essential"/>
    <s v="HOME"/>
    <s v="Office Supplies"/>
  </r>
  <r>
    <n v="2021"/>
    <x v="8"/>
    <d v="2021-09-13T00:00:00"/>
    <d v="2021-09-13T00:00:00"/>
    <s v="STAPLES 00102616105 GLENDALE AZAPPLE PAY ENDING IN 4775"/>
    <n v="15.27"/>
    <x v="3"/>
    <m/>
    <s v="Variable"/>
    <n v="924.25000000000045"/>
    <m/>
    <s v="Essential"/>
    <s v="HOME"/>
    <s v="Office Supplies"/>
  </r>
  <r>
    <n v="2021"/>
    <x v="8"/>
    <d v="2021-09-14T00:00:00"/>
    <d v="2021-09-14T00:00:00"/>
    <s v="CAVASSON EASTSIDE CAFE SCOTTSDALE AZ"/>
    <n v="2.7"/>
    <x v="7"/>
    <m/>
    <s v="Variable"/>
    <n v="926.9500000000005"/>
    <m/>
    <s v="Non-Essential"/>
    <s v="RECREATION &amp; ENTERTAINMENT"/>
    <s v="Resteraunts"/>
  </r>
  <r>
    <n v="2021"/>
    <x v="8"/>
    <d v="2021-09-14T00:00:00"/>
    <d v="2021-09-14T00:00:00"/>
    <s v="CAVASSON EASTSIDE CAFE SCOTTSDALE AZAPPLE PAY ENDING IN 4775"/>
    <n v="5.93"/>
    <x v="7"/>
    <m/>
    <s v="Variable"/>
    <n v="932.88000000000045"/>
    <m/>
    <s v="Non-Essential"/>
    <s v="RECREATION &amp; ENTERTAINMENT"/>
    <s v="Resteraunts"/>
  </r>
  <r>
    <n v="2021"/>
    <x v="8"/>
    <d v="2021-09-14T00:00:00"/>
    <d v="2021-09-14T00:00:00"/>
    <s v="CAVASSON EASTSIDE CAFE SCOTTSDALE AZ"/>
    <n v="8.82"/>
    <x v="7"/>
    <m/>
    <s v="Variable"/>
    <n v="941.7000000000005"/>
    <m/>
    <s v="Non-Essential"/>
    <s v="RECREATION &amp; ENTERTAINMENT"/>
    <s v="Resteraunts"/>
  </r>
  <r>
    <n v="2021"/>
    <x v="8"/>
    <d v="2021-09-14T00:00:00"/>
    <d v="2021-09-14T00:00:00"/>
    <s v="CCBILL.COM 888-5969279 AZ"/>
    <n v="3"/>
    <x v="1"/>
    <m/>
    <s v="Fixed"/>
    <n v="944.7000000000005"/>
    <s v="oyf"/>
    <s v="Non-Essential"/>
    <s v="RECREATION &amp; ENTERTAINMENT"/>
    <s v="Subscription"/>
  </r>
  <r>
    <n v="2021"/>
    <x v="8"/>
    <d v="2021-09-15T00:00:00"/>
    <d v="2021-09-15T00:00:00"/>
    <s v="SP * WIDE WORLD MAPS &amp; 6022792323 AZ"/>
    <n v="82.37"/>
    <x v="3"/>
    <m/>
    <s v="Variable"/>
    <n v="1027.0700000000006"/>
    <m/>
    <s v="Non-Essential"/>
    <s v="PERSONAL SPENDING"/>
    <s v="Merchandise"/>
  </r>
  <r>
    <n v="2021"/>
    <x v="8"/>
    <d v="2021-09-15T00:00:00"/>
    <d v="2021-09-15T00:00:00"/>
    <s v="TACO BELL #23057 PHOENIX AZ"/>
    <n v="16.809999999999999"/>
    <x v="7"/>
    <m/>
    <s v="Variable"/>
    <n v="1043.8800000000006"/>
    <m/>
    <s v="Non-Essential"/>
    <s v="RECREATION &amp; ENTERTAINMENT"/>
    <s v="Resteraunts"/>
  </r>
  <r>
    <n v="2021"/>
    <x v="8"/>
    <d v="2021-09-16T00:00:00"/>
    <d v="2021-09-16T00:00:00"/>
    <s v="ACE PARKING 1309 SAN DIEGO CA"/>
    <n v="2"/>
    <x v="8"/>
    <m/>
    <s v="Variable"/>
    <n v="1045.8800000000006"/>
    <m/>
    <s v="Essential"/>
    <s v="TRANSPORTATION"/>
    <s v="Parking"/>
  </r>
  <r>
    <n v="2021"/>
    <x v="8"/>
    <d v="2021-09-16T00:00:00"/>
    <d v="2021-09-16T00:00:00"/>
    <s v="BOSA 8TH/B SAN DIEGO CA"/>
    <n v="30"/>
    <x v="8"/>
    <m/>
    <s v="Variable"/>
    <n v="1075.8800000000006"/>
    <m/>
    <s v="Non-Essential"/>
    <s v="RECREATION &amp; ENTERTAINMENT"/>
    <s v="Resteraunts"/>
  </r>
  <r>
    <n v="2021"/>
    <x v="8"/>
    <d v="2021-09-16T00:00:00"/>
    <d v="2021-09-16T00:00:00"/>
    <s v="GLENNS MARKET SAN DIEGO CA"/>
    <n v="7.49"/>
    <x v="6"/>
    <m/>
    <s v="Variable"/>
    <n v="1083.3700000000006"/>
    <m/>
    <s v="Essential"/>
    <s v="FOOD"/>
    <s v="Groceries"/>
  </r>
  <r>
    <n v="2021"/>
    <x v="8"/>
    <d v="2021-09-16T00:00:00"/>
    <d v="2021-09-16T00:00:00"/>
    <s v="ROXY'S TACOS SAN DIEGO CA"/>
    <n v="25"/>
    <x v="7"/>
    <m/>
    <s v="Variable"/>
    <n v="1108.3700000000006"/>
    <m/>
    <s v="Non-Essential"/>
    <s v="RECREATION &amp; ENTERTAINMENT"/>
    <s v="Resteraunts"/>
  </r>
  <r>
    <n v="2021"/>
    <x v="8"/>
    <d v="2021-09-16T00:00:00"/>
    <d v="2021-09-16T00:00:00"/>
    <s v="SHELL 57442518304 GILA BEND AZ"/>
    <n v="27.38"/>
    <x v="2"/>
    <m/>
    <s v="Variable"/>
    <n v="1135.7500000000007"/>
    <m/>
    <s v="Essential"/>
    <s v="TRANSPORTATION"/>
    <s v="Gas"/>
  </r>
  <r>
    <n v="2021"/>
    <x v="8"/>
    <d v="2021-09-16T00:00:00"/>
    <d v="2021-09-16T00:00:00"/>
    <s v="SHELL 57442736005 SAN DIEGO CA"/>
    <n v="1.61"/>
    <x v="2"/>
    <m/>
    <s v="Variable"/>
    <n v="1137.3600000000006"/>
    <m/>
    <s v="Essential"/>
    <s v="TRANSPORTATION"/>
    <s v="Gas"/>
  </r>
  <r>
    <n v="2021"/>
    <x v="8"/>
    <d v="2021-09-16T00:00:00"/>
    <d v="2021-09-16T00:00:00"/>
    <s v="SQ *HOLSEM COFFEE SAN DIEGO CA0002305843014572475252"/>
    <n v="6.75"/>
    <x v="7"/>
    <m/>
    <s v="Variable"/>
    <n v="1144.1100000000006"/>
    <m/>
    <s v="Non-Essential"/>
    <s v="RECREATION &amp; ENTERTAINMENT"/>
    <s v="Resteraunts"/>
  </r>
  <r>
    <n v="2021"/>
    <x v="8"/>
    <d v="2021-09-16T00:00:00"/>
    <d v="2021-09-16T00:00:00"/>
    <s v="SQ *NORTH END COFFEEHO YUMA AZ0001152921510561442057"/>
    <n v="9.6300000000000008"/>
    <x v="7"/>
    <m/>
    <s v="Variable"/>
    <n v="1153.7400000000007"/>
    <m/>
    <s v="Non-Essential"/>
    <s v="RECREATION &amp; ENTERTAINMENT"/>
    <s v="Resteraunts"/>
  </r>
  <r>
    <n v="2021"/>
    <x v="8"/>
    <d v="2021-09-16T00:00:00"/>
    <d v="2021-09-16T00:00:00"/>
    <s v="SQ *OBSERVATORY NORTH LA MESA CA0001152921510564111901"/>
    <n v="7"/>
    <x v="6"/>
    <m/>
    <s v="Variable"/>
    <n v="1160.7400000000007"/>
    <m/>
    <s v="Essential"/>
    <s v="FOOD"/>
    <s v="Groceries"/>
  </r>
  <r>
    <n v="2021"/>
    <x v="8"/>
    <d v="2021-09-17T00:00:00"/>
    <d v="2021-09-17T00:00:00"/>
    <s v="7-ELEVEN 26201 MESA AZ"/>
    <n v="1.0900000000000001"/>
    <x v="2"/>
    <m/>
    <s v="Variable"/>
    <n v="1161.8300000000006"/>
    <m/>
    <s v="Essential"/>
    <s v="TRANSPORTATION"/>
    <s v="Gas"/>
  </r>
  <r>
    <n v="2021"/>
    <x v="8"/>
    <d v="2021-09-17T00:00:00"/>
    <d v="2021-09-17T00:00:00"/>
    <s v="ABC BICYCLES &amp; JET SKI R MESA AZ"/>
    <n v="59.57"/>
    <x v="3"/>
    <m/>
    <s v="Variable"/>
    <n v="1221.4000000000005"/>
    <m/>
    <s v="Non-Essential"/>
    <s v="RECREATION &amp; ENTERTAINMENT"/>
    <s v="Sporting Events"/>
  </r>
  <r>
    <n v="2021"/>
    <x v="8"/>
    <d v="2021-09-17T00:00:00"/>
    <d v="2021-09-17T00:00:00"/>
    <s v="APPLE.COM/BILL 866-712-7753 CAAPPLE PAY ENDING IN 4775MMW6DH65BYA0"/>
    <n v="5.29"/>
    <x v="1"/>
    <m/>
    <s v="Fixed"/>
    <n v="1226.6900000000005"/>
    <s v="Apple TV+"/>
    <s v="Non-Essential"/>
    <s v="RECREATION &amp; ENTERTAINMENT"/>
    <s v="Streaming Services"/>
  </r>
  <r>
    <n v="2021"/>
    <x v="8"/>
    <d v="2021-09-17T00:00:00"/>
    <d v="2021-09-17T00:00:00"/>
    <s v="CIRCLE K 05187 YUMA AZ01772R"/>
    <n v="5.78"/>
    <x v="2"/>
    <m/>
    <s v="Variable"/>
    <n v="1232.4700000000005"/>
    <m/>
    <s v="Essential"/>
    <s v="TRANSPORTATION"/>
    <s v="Gas"/>
  </r>
  <r>
    <n v="2021"/>
    <x v="8"/>
    <d v="2021-09-17T00:00:00"/>
    <d v="2021-09-17T00:00:00"/>
    <s v="CIRCLE K 05187 YUMA AZ01747R"/>
    <n v="21.78"/>
    <x v="2"/>
    <m/>
    <s v="Variable"/>
    <n v="1254.2500000000005"/>
    <m/>
    <s v="Essential"/>
    <s v="TRANSPORTATION"/>
    <s v="Gas"/>
  </r>
  <r>
    <n v="2021"/>
    <x v="8"/>
    <d v="2021-09-17T00:00:00"/>
    <d v="2021-09-17T00:00:00"/>
    <s v="IN N OUT BURGER 128 SAN DIEGO CA"/>
    <n v="8.6199999999999992"/>
    <x v="7"/>
    <m/>
    <s v="Variable"/>
    <n v="1262.8700000000003"/>
    <m/>
    <s v="Non-Essential"/>
    <s v="RECREATION &amp; ENTERTAINMENT"/>
    <s v="Resteraunts"/>
  </r>
  <r>
    <n v="2021"/>
    <x v="8"/>
    <d v="2021-09-17T00:00:00"/>
    <d v="2021-09-17T00:00:00"/>
    <s v="INTERNET PAYMENT - THANK YOU"/>
    <n v="-925.99"/>
    <x v="0"/>
    <m/>
    <s v="Payment"/>
    <n v="336.88000000000034"/>
    <m/>
    <m/>
    <m/>
    <m/>
  </r>
  <r>
    <n v="2021"/>
    <x v="8"/>
    <d v="2021-09-17T00:00:00"/>
    <d v="2021-09-17T00:00:00"/>
    <s v="JAMES BLAKE MERCH SAN DIEGO CA"/>
    <n v="50"/>
    <x v="3"/>
    <m/>
    <s v="Variable"/>
    <n v="386.88000000000034"/>
    <m/>
    <s v="Non-Essential"/>
    <s v="PERSONAL SPENDING"/>
    <s v="Merchandise"/>
  </r>
  <r>
    <n v="2021"/>
    <x v="8"/>
    <d v="2021-09-17T00:00:00"/>
    <d v="2021-09-17T00:00:00"/>
    <s v="MESA DRUMMER BAR &amp; GRILL MESA AZ"/>
    <n v="20"/>
    <x v="7"/>
    <m/>
    <s v="Variable"/>
    <n v="406.88000000000034"/>
    <m/>
    <s v="Non-Essential"/>
    <s v="RECREATION &amp; ENTERTAINMENT"/>
    <s v="Resteraunts"/>
  </r>
  <r>
    <n v="2021"/>
    <x v="8"/>
    <d v="2021-09-17T00:00:00"/>
    <d v="2021-09-17T00:00:00"/>
    <s v="MTS- PRONTO 619-595-5636 CA6588551817"/>
    <n v="30"/>
    <x v="13"/>
    <m/>
    <s v="Variable"/>
    <n v="436.88000000000034"/>
    <s v="AZ Rail"/>
    <s v="Essential"/>
    <s v="TRANSPORTATION"/>
    <s v="Public Transit"/>
  </r>
  <r>
    <n v="2021"/>
    <x v="8"/>
    <d v="2021-09-17T00:00:00"/>
    <d v="2021-09-17T00:00:00"/>
    <s v="PAYPAL *AIRBNB HM2YDHF 402-935-7733 CA"/>
    <n v="86.74"/>
    <x v="13"/>
    <m/>
    <s v="Variable"/>
    <n v="523.62000000000035"/>
    <m/>
    <s v="Essential"/>
    <s v="HOME"/>
    <s v="Rent"/>
  </r>
  <r>
    <n v="2021"/>
    <x v="8"/>
    <d v="2021-09-17T00:00:00"/>
    <d v="2021-09-17T00:00:00"/>
    <s v="SQ *ORO BREWING COMPAN MESA AZ0001152921510568447558"/>
    <n v="30"/>
    <x v="7"/>
    <m/>
    <s v="Variable"/>
    <n v="553.62000000000035"/>
    <m/>
    <s v="Non-Essential"/>
    <s v="RECREATION &amp; ENTERTAINMENT"/>
    <s v="Resteraunts"/>
  </r>
  <r>
    <n v="2021"/>
    <x v="8"/>
    <d v="2021-09-18T00:00:00"/>
    <d v="2021-09-18T00:00:00"/>
    <s v="ARCO #42463 AMPM MESA AZ"/>
    <n v="31.15"/>
    <x v="2"/>
    <m/>
    <s v="Variable"/>
    <n v="584.77000000000032"/>
    <m/>
    <s v="Essential"/>
    <s v="TRANSPORTATION"/>
    <s v="Gas"/>
  </r>
  <r>
    <n v="2021"/>
    <x v="8"/>
    <d v="2021-09-18T00:00:00"/>
    <d v="2021-09-18T00:00:00"/>
    <s v="LYFT *1 RIDE 09-16 855-865-9553 CA"/>
    <n v="10.67"/>
    <x v="13"/>
    <m/>
    <s v="Variable"/>
    <n v="595.44000000000028"/>
    <m/>
    <s v="Essential"/>
    <s v="TRANSPORTATION"/>
    <s v="Rideshare"/>
  </r>
  <r>
    <n v="2021"/>
    <x v="8"/>
    <d v="2021-09-18T00:00:00"/>
    <d v="2021-09-18T00:00:00"/>
    <s v="PAYPAL *STEAM GAMES 402-935-7733 CA"/>
    <n v="4.99"/>
    <x v="3"/>
    <m/>
    <s v="Variable"/>
    <n v="600.43000000000029"/>
    <m/>
    <s v="Non-Essential"/>
    <s v="RECREATION &amp; ENTERTAINMENT"/>
    <s v="Video Games"/>
  </r>
  <r>
    <n v="2021"/>
    <x v="8"/>
    <d v="2021-09-18T00:00:00"/>
    <d v="2021-09-18T00:00:00"/>
    <s v="TST* WORTH TAKEAWAY MESA AZAPPLE PAY ENDING IN 4775"/>
    <n v="15.95"/>
    <x v="7"/>
    <m/>
    <s v="Variable"/>
    <n v="616.38000000000034"/>
    <m/>
    <s v="Non-Essential"/>
    <s v="RECREATION &amp; ENTERTAINMENT"/>
    <s v="Resteraunts"/>
  </r>
  <r>
    <n v="2021"/>
    <x v="8"/>
    <d v="2021-09-19T00:00:00"/>
    <d v="2021-09-19T00:00:00"/>
    <s v="SAFEWAY #2821 GLENDALE AZAPPLE PAY ENDING IN 4775"/>
    <n v="58.37"/>
    <x v="6"/>
    <m/>
    <s v="Variable"/>
    <n v="674.75000000000034"/>
    <m/>
    <s v="Essential"/>
    <s v="FOOD"/>
    <s v="Groceries"/>
  </r>
  <r>
    <n v="2021"/>
    <x v="8"/>
    <d v="2021-09-19T00:00:00"/>
    <d v="2021-09-19T00:00:00"/>
    <s v="WALMART SC 02113 PHOENIX AZ"/>
    <n v="213.94"/>
    <x v="3"/>
    <m/>
    <s v="Variable"/>
    <n v="888.69000000000028"/>
    <m/>
    <s v="Non-Essential"/>
    <s v="PERSONAL SPENDING"/>
    <s v="Walmart/Target Run"/>
  </r>
  <r>
    <n v="2021"/>
    <x v="8"/>
    <d v="2021-09-19T00:00:00"/>
    <d v="2021-09-19T00:00:00"/>
    <s v="ZUKIS PITA LLC PHOENIX AZ"/>
    <n v="30"/>
    <x v="7"/>
    <m/>
    <s v="Variable"/>
    <n v="918.69000000000028"/>
    <m/>
    <s v="Non-Essential"/>
    <s v="RECREATION &amp; ENTERTAINMENT"/>
    <s v="Resteraunts"/>
  </r>
  <r>
    <n v="2021"/>
    <x v="8"/>
    <d v="2021-09-20T00:00:00"/>
    <d v="2021-09-20T00:00:00"/>
    <s v="SALAD AND GO #1117 PHOENIX AZ"/>
    <n v="12.47"/>
    <x v="7"/>
    <m/>
    <s v="Variable"/>
    <n v="931.16000000000031"/>
    <m/>
    <s v="Non-Essential"/>
    <s v="RECREATION &amp; ENTERTAINMENT"/>
    <s v="Resteraunts"/>
  </r>
  <r>
    <n v="2021"/>
    <x v="8"/>
    <d v="2021-09-20T00:00:00"/>
    <d v="2021-09-20T00:00:00"/>
    <s v="TARGET PHOENIX AZAPPLE PAY ENDING IN 4775"/>
    <n v="5.42"/>
    <x v="3"/>
    <m/>
    <s v="Variable"/>
    <n v="936.58000000000027"/>
    <m/>
    <s v="Non-Essential"/>
    <s v="PERSONAL SPENDING"/>
    <s v="Walmart/Target Run"/>
  </r>
  <r>
    <n v="2021"/>
    <x v="8"/>
    <d v="2021-09-20T00:00:00"/>
    <d v="2021-09-20T00:00:00"/>
    <s v="TST* RAMEN HOOD SCOTTSDALE AZ"/>
    <n v="18.25"/>
    <x v="7"/>
    <m/>
    <s v="Variable"/>
    <n v="954.83000000000027"/>
    <m/>
    <s v="Non-Essential"/>
    <s v="RECREATION &amp; ENTERTAINMENT"/>
    <s v="Resteraunts"/>
  </r>
  <r>
    <n v="2021"/>
    <x v="8"/>
    <d v="2021-09-20T00:00:00"/>
    <d v="2021-09-20T00:00:00"/>
    <s v="TST* WOW WOW HAWAIIAN LE GLENDALE AZ"/>
    <n v="13.29"/>
    <x v="7"/>
    <m/>
    <s v="Variable"/>
    <n v="968.12000000000023"/>
    <m/>
    <s v="Non-Essential"/>
    <s v="RECREATION &amp; ENTERTAINMENT"/>
    <s v="Resteraunts"/>
  </r>
  <r>
    <n v="2021"/>
    <x v="8"/>
    <d v="2021-09-21T00:00:00"/>
    <d v="2021-09-21T00:00:00"/>
    <s v="CAVASSON EASTSIDE CAFE SCOTTSDALE AZAPPLE PAY ENDING IN 4775"/>
    <n v="6.47"/>
    <x v="7"/>
    <m/>
    <s v="Variable"/>
    <n v="974.59000000000026"/>
    <m/>
    <s v="Non-Essential"/>
    <s v="RECREATION &amp; ENTERTAINMENT"/>
    <s v="Resteraunts"/>
  </r>
  <r>
    <n v="2021"/>
    <x v="8"/>
    <d v="2021-09-22T00:00:00"/>
    <d v="2021-09-22T00:00:00"/>
    <s v="COCONUT'S FISH CAFE, SCO SCOTTSDALE AZ"/>
    <n v="30.44"/>
    <x v="7"/>
    <m/>
    <s v="Variable"/>
    <n v="1005.0300000000003"/>
    <m/>
    <s v="Non-Essential"/>
    <s v="RECREATION &amp; ENTERTAINMENT"/>
    <s v="Resteraunts"/>
  </r>
  <r>
    <n v="2021"/>
    <x v="8"/>
    <d v="2021-09-22T00:00:00"/>
    <d v="2021-09-22T00:00:00"/>
    <s v="MUSICAL INSTRUMENT MUSEU PHOENIX AZ"/>
    <n v="67"/>
    <x v="8"/>
    <m/>
    <s v="Variable"/>
    <n v="1072.0300000000002"/>
    <m/>
    <s v="Non-Essential"/>
    <s v="RECREATION &amp; ENTERTAINMENT"/>
    <s v="Concerts"/>
  </r>
  <r>
    <n v="2021"/>
    <x v="8"/>
    <d v="2021-09-22T00:00:00"/>
    <d v="2021-09-22T00:00:00"/>
    <s v="PP*PP ROKU FOR CRUNCHYR 402-935-7733 CA"/>
    <n v="7.99"/>
    <x v="1"/>
    <m/>
    <s v="Fixed"/>
    <n v="1080.0200000000002"/>
    <s v="Crunchyroll"/>
    <s v="Non-Essential"/>
    <s v="RECREATION &amp; ENTERTAINMENT"/>
    <s v="Streaming Services"/>
  </r>
  <r>
    <n v="2021"/>
    <x v="8"/>
    <d v="2021-09-22T00:00:00"/>
    <d v="2021-09-22T00:00:00"/>
    <s v="U-HAUL MOVING &amp; STORAGE 800-789-3638 AZ"/>
    <n v="126.55"/>
    <x v="8"/>
    <m/>
    <s v="Variable"/>
    <n v="1206.5700000000002"/>
    <m/>
    <s v="Essential"/>
    <s v="UTILITIES"/>
    <s v="Storage"/>
  </r>
  <r>
    <n v="2021"/>
    <x v="8"/>
    <d v="2021-09-23T00:00:00"/>
    <d v="2021-09-23T00:00:00"/>
    <s v="CAVASSON EASTSIDE CAFE SCOTTSDALE AZAPPLE PAY ENDING IN 4775"/>
    <n v="8.09"/>
    <x v="7"/>
    <m/>
    <s v="Variable"/>
    <n v="1214.6600000000001"/>
    <m/>
    <s v="Non-Essential"/>
    <s v="RECREATION &amp; ENTERTAINMENT"/>
    <s v="Resteraunts"/>
  </r>
  <r>
    <n v="2021"/>
    <x v="8"/>
    <d v="2021-09-23T00:00:00"/>
    <d v="2021-09-23T00:00:00"/>
    <s v="CAVIAR*BOP AND ROLL 6506819470 CAAPPLE PAY ENDING IN 4775"/>
    <n v="47.89"/>
    <x v="7"/>
    <m/>
    <s v="Variable"/>
    <n v="1262.5500000000002"/>
    <m/>
    <s v="Non-Essential"/>
    <s v="RECREATION &amp; ENTERTAINMENT"/>
    <s v="Resteraunts"/>
  </r>
  <r>
    <n v="2021"/>
    <x v="8"/>
    <d v="2021-09-23T00:00:00"/>
    <d v="2021-09-23T00:00:00"/>
    <s v="CIRCLE K 00114 PHOENIX AZ02308R"/>
    <n v="32.979999999999997"/>
    <x v="2"/>
    <m/>
    <s v="Variable"/>
    <n v="1295.5300000000002"/>
    <m/>
    <s v="Essential"/>
    <s v="TRANSPORTATION"/>
    <s v="Gas"/>
  </r>
  <r>
    <n v="2021"/>
    <x v="8"/>
    <d v="2021-09-23T00:00:00"/>
    <d v="2021-09-23T00:00:00"/>
    <s v="U-HAUL MOVING &amp; STORAGE 800-789-3638 AZ"/>
    <n v="85.79"/>
    <x v="13"/>
    <m/>
    <s v="Variable"/>
    <n v="1381.3200000000002"/>
    <m/>
    <s v="Essential"/>
    <s v="UTILITIES"/>
    <s v="Storage"/>
  </r>
  <r>
    <n v="2021"/>
    <x v="8"/>
    <d v="2021-09-23T00:00:00"/>
    <d v="2021-09-23T00:00:00"/>
    <s v="WALGREENS #5893 PHOENIX AZ"/>
    <n v="37.979999999999997"/>
    <x v="3"/>
    <m/>
    <s v="Variable"/>
    <n v="1419.3000000000002"/>
    <m/>
    <s v="Non-Essential"/>
    <s v="PERSONAL SPENDING"/>
    <s v="Conveinence Store"/>
  </r>
  <r>
    <n v="2021"/>
    <x v="8"/>
    <d v="2021-09-24T00:00:00"/>
    <d v="2021-09-24T00:00:00"/>
    <s v="CIRCLE K 00114 PHOENIX AZ02457R"/>
    <n v="6.08"/>
    <x v="2"/>
    <m/>
    <s v="Variable"/>
    <n v="1425.38"/>
    <m/>
    <s v="Essential"/>
    <s v="TRANSPORTATION"/>
    <s v="Gas"/>
  </r>
  <r>
    <n v="2021"/>
    <x v="8"/>
    <d v="2021-09-24T00:00:00"/>
    <d v="2021-09-24T00:00:00"/>
    <s v="JIMMY JOHNS - 2500 - ECO PHOENIX AZAPPLE PAY ENDING IN 4775"/>
    <n v="20.57"/>
    <x v="7"/>
    <m/>
    <s v="Variable"/>
    <n v="1445.95"/>
    <m/>
    <s v="Non-Essential"/>
    <s v="RECREATION &amp; ENTERTAINMENT"/>
    <s v="Resteraunts"/>
  </r>
  <r>
    <n v="2021"/>
    <x v="8"/>
    <d v="2021-09-24T00:00:00"/>
    <d v="2021-09-24T00:00:00"/>
    <s v="TARGET TOLLESON AZ"/>
    <n v="71.75"/>
    <x v="6"/>
    <m/>
    <s v="Variable"/>
    <n v="1517.7"/>
    <m/>
    <s v="Essential"/>
    <s v="FOOD"/>
    <s v="Groceries"/>
  </r>
  <r>
    <n v="2021"/>
    <x v="8"/>
    <d v="2021-09-25T00:00:00"/>
    <d v="2021-09-25T00:00:00"/>
    <s v="AMZN MKTP US*2G2048UX2 AMZN.COM/BILLWA2O0OKSKY6VK"/>
    <n v="13.74"/>
    <x v="3"/>
    <m/>
    <s v="Variable"/>
    <n v="1531.44"/>
    <s v="light switches"/>
    <s v="Essential"/>
    <s v="HOME"/>
    <s v="Home Supplies"/>
  </r>
  <r>
    <n v="2021"/>
    <x v="8"/>
    <d v="2021-09-25T00:00:00"/>
    <d v="2021-09-25T00:00:00"/>
    <s v="CLR*STRETCHZONE480687187 480-687-1874 TXCLR*STRETCHZONE480687187"/>
    <n v="320"/>
    <x v="1"/>
    <m/>
    <s v="Fixed"/>
    <n v="1851.44"/>
    <s v="Stretch Zone"/>
    <s v="Non-Essential"/>
    <s v="PERSONAL SPENDING"/>
    <s v="Health (Experimental)"/>
  </r>
  <r>
    <n v="2021"/>
    <x v="8"/>
    <d v="2021-09-25T00:00:00"/>
    <d v="2021-09-25T00:00:00"/>
    <s v="INTERNET PAYMENT - THANK YOU"/>
    <n v="-1500"/>
    <x v="0"/>
    <m/>
    <s v="Payment"/>
    <n v="351.44000000000005"/>
    <m/>
    <m/>
    <m/>
    <m/>
  </r>
  <r>
    <n v="2021"/>
    <x v="8"/>
    <d v="2021-09-25T00:00:00"/>
    <d v="2021-09-25T00:00:00"/>
    <s v="JIMMY JOHNS - 2500 - ECO PHOENIX AZAPPLE PAY ENDING IN 4775"/>
    <n v="26.97"/>
    <x v="7"/>
    <m/>
    <s v="Variable"/>
    <n v="378.41000000000008"/>
    <m/>
    <s v="Non-Essential"/>
    <s v="RECREATION &amp; ENTERTAINMENT"/>
    <s v="Resteraunts"/>
  </r>
  <r>
    <n v="2021"/>
    <x v="8"/>
    <d v="2021-09-26T00:00:00"/>
    <d v="2021-09-26T00:00:00"/>
    <s v="SQ *HOT DAISY PIZZA PHOENIX AZ0001152921510603415746"/>
    <n v="4.34"/>
    <x v="7"/>
    <m/>
    <s v="Variable"/>
    <n v="382.75000000000006"/>
    <m/>
    <s v="Non-Essential"/>
    <s v="RECREATION &amp; ENTERTAINMENT"/>
    <s v="Resteraunts"/>
  </r>
  <r>
    <n v="2021"/>
    <x v="8"/>
    <d v="2021-09-26T00:00:00"/>
    <d v="2021-09-26T00:00:00"/>
    <s v="THE ARROGANT BUTCHER PHOENIX AZ"/>
    <n v="75"/>
    <x v="7"/>
    <m/>
    <s v="Variable"/>
    <n v="457.75000000000006"/>
    <m/>
    <s v="Non-Essential"/>
    <s v="RECREATION &amp; ENTERTAINMENT"/>
    <s v="Resteraunts"/>
  </r>
  <r>
    <n v="2021"/>
    <x v="8"/>
    <d v="2021-09-26T00:00:00"/>
    <d v="2021-09-26T00:00:00"/>
    <s v="WALGREENS #5893 PHOENIX AZ"/>
    <n v="33.82"/>
    <x v="3"/>
    <m/>
    <s v="Variable"/>
    <n v="491.57000000000005"/>
    <m/>
    <s v="Non-Essential"/>
    <s v="PERSONAL SPENDING"/>
    <s v="Conveinence Store"/>
  </r>
  <r>
    <n v="2021"/>
    <x v="8"/>
    <d v="2021-09-27T00:00:00"/>
    <d v="2021-09-27T00:00:00"/>
    <s v="PAYPAL *COUPLECENTS 402-935-7733 CA"/>
    <n v="9.99"/>
    <x v="1"/>
    <m/>
    <s v="Fixed"/>
    <n v="501.56000000000006"/>
    <s v="Couple Cents"/>
    <s v="Non-Essential"/>
    <s v="RECREATION &amp; ENTERTAINMENT"/>
    <s v="Subscription"/>
  </r>
  <r>
    <n v="2021"/>
    <x v="8"/>
    <d v="2021-09-27T00:00:00"/>
    <d v="2021-09-27T00:00:00"/>
    <s v="SAFEWAY #2651 PHOENIX AZAPPLE PAY ENDING IN 4775"/>
    <n v="24.72"/>
    <x v="6"/>
    <m/>
    <s v="Variable"/>
    <n v="526.28000000000009"/>
    <m/>
    <s v="Essential"/>
    <s v="FOOD"/>
    <s v="Groceries"/>
  </r>
  <r>
    <n v="2021"/>
    <x v="8"/>
    <d v="2021-09-27T00:00:00"/>
    <d v="2021-09-27T00:00:00"/>
    <s v="SLICE*HOTDAISYPIZZA 8889749928 NY"/>
    <n v="39.5"/>
    <x v="7"/>
    <m/>
    <s v="Variable"/>
    <n v="565.78000000000009"/>
    <m/>
    <s v="Non-Essential"/>
    <s v="RECREATION &amp; ENTERTAINMENT"/>
    <s v="Resteraunts"/>
  </r>
  <r>
    <n v="2021"/>
    <x v="8"/>
    <d v="2021-09-28T00:00:00"/>
    <d v="2021-09-28T00:00:00"/>
    <s v="USPS CHANGE OF ADDRESS 800-238-3150 TN"/>
    <n v="1.1000000000000001"/>
    <x v="11"/>
    <m/>
    <s v="Variable"/>
    <n v="566.88000000000011"/>
    <m/>
    <s v="Essential"/>
    <s v="UTILITIES"/>
    <s v="Government Services"/>
  </r>
  <r>
    <n v="2021"/>
    <x v="8"/>
    <d v="2021-09-28T00:00:00"/>
    <d v="2021-09-28T00:00:00"/>
    <s v="USPS CHANGE OF ADDRESS 800-238-3150 TN"/>
    <n v="1.1000000000000001"/>
    <x v="11"/>
    <m/>
    <s v="Variable"/>
    <n v="567.98000000000013"/>
    <m/>
    <s v="Essential"/>
    <s v="UTILITIES"/>
    <s v="Government Services"/>
  </r>
  <r>
    <n v="2021"/>
    <x v="8"/>
    <d v="2021-09-28T00:00:00"/>
    <d v="2021-09-28T00:00:00"/>
    <s v="USPS CHANGE OF ADDRESS 800-238-3150 TN"/>
    <n v="1.1000000000000001"/>
    <x v="11"/>
    <m/>
    <s v="Variable"/>
    <n v="569.08000000000015"/>
    <m/>
    <s v="Essential"/>
    <s v="UTILITIES"/>
    <s v="Government Services"/>
  </r>
  <r>
    <n v="2021"/>
    <x v="8"/>
    <d v="2021-09-28T00:00:00"/>
    <d v="2021-09-28T00:00:00"/>
    <s v="USPS CHANGE OF ADDRESS 800-238-3150 TN"/>
    <n v="1.1000000000000001"/>
    <x v="11"/>
    <m/>
    <s v="Variable"/>
    <n v="570.18000000000018"/>
    <m/>
    <s v="Essential"/>
    <s v="UTILITIES"/>
    <s v="Government Services"/>
  </r>
  <r>
    <n v="2021"/>
    <x v="8"/>
    <d v="2021-09-29T00:00:00"/>
    <d v="2021-09-29T00:00:00"/>
    <s v="APPLE.COM/BILL 866-712-7753 CAAPPLE PAY ENDING IN 4775MMW6J5JFWTA0"/>
    <n v="10.59"/>
    <x v="1"/>
    <m/>
    <s v="Fixed"/>
    <n v="580.77000000000021"/>
    <s v="Apple Music"/>
    <s v="Non-Essential"/>
    <s v="RECREATION &amp; ENTERTAINMENT"/>
    <s v="Streaming Services"/>
  </r>
  <r>
    <n v="2021"/>
    <x v="8"/>
    <d v="2021-09-29T00:00:00"/>
    <d v="2021-09-29T00:00:00"/>
    <s v="AZ MVD WEB 602-217-0072 AZ"/>
    <n v="25"/>
    <x v="11"/>
    <m/>
    <s v="Variable"/>
    <n v="605.77000000000021"/>
    <s v="Arizona ID"/>
    <s v="Essential"/>
    <s v="TRANSPORTATION"/>
    <s v="DMV Fees"/>
  </r>
  <r>
    <n v="2021"/>
    <x v="8"/>
    <d v="2021-09-29T00:00:00"/>
    <d v="2021-09-29T00:00:00"/>
    <s v="AZ VEHICLE EMISSIONS PHOENIX AZ"/>
    <n v="17"/>
    <x v="12"/>
    <m/>
    <s v="Fixed"/>
    <n v="622.77000000000021"/>
    <m/>
    <s v="Essential"/>
    <s v="TRANSPORTATION"/>
    <s v="DMV Fees"/>
  </r>
  <r>
    <n v="2021"/>
    <x v="8"/>
    <d v="2021-09-29T00:00:00"/>
    <d v="2021-09-29T00:00:00"/>
    <s v="CIRCLE K 01569 PHOENIX AZ02961R"/>
    <n v="33.01"/>
    <x v="2"/>
    <m/>
    <s v="Variable"/>
    <n v="655.7800000000002"/>
    <m/>
    <s v="Essential"/>
    <s v="TRANSPORTATION"/>
    <s v="Gas"/>
  </r>
  <r>
    <n v="2021"/>
    <x v="8"/>
    <d v="2021-09-29T00:00:00"/>
    <d v="2021-09-29T00:00:00"/>
    <s v="JIMMY JOHNS - 2500 - ECO PHOENIX AZAPPLE PAY ENDING IN 4775"/>
    <n v="21.44"/>
    <x v="7"/>
    <m/>
    <s v="Variable"/>
    <n v="677.22000000000025"/>
    <m/>
    <s v="Non-Essential"/>
    <s v="RECREATION &amp; ENTERTAINMENT"/>
    <s v="Resteraunts"/>
  </r>
  <r>
    <n v="2021"/>
    <x v="8"/>
    <d v="2021-09-29T00:00:00"/>
    <d v="2021-09-29T00:00:00"/>
    <s v="SAFEWAY #2651 PHOENIX AZAPPLE PAY ENDING IN 4775"/>
    <n v="18.48"/>
    <x v="6"/>
    <m/>
    <s v="Variable"/>
    <n v="695.70000000000027"/>
    <m/>
    <s v="Essential"/>
    <s v="FOOD"/>
    <s v="Groceries"/>
  </r>
  <r>
    <n v="2021"/>
    <x v="8"/>
    <d v="2021-09-29T00:00:00"/>
    <d v="2021-09-29T00:00:00"/>
    <s v="WALGREENS #5893 PHOENIX AZ"/>
    <n v="20.71"/>
    <x v="3"/>
    <m/>
    <s v="Variable"/>
    <n v="716.41000000000031"/>
    <m/>
    <s v="Non-Essential"/>
    <s v="PERSONAL SPENDING"/>
    <s v="Conveinence Store"/>
  </r>
  <r>
    <n v="2021"/>
    <x v="8"/>
    <d v="2021-09-30T00:00:00"/>
    <d v="2021-09-30T00:00:00"/>
    <s v="TEMPE MVD TEMPE AZ"/>
    <n v="111.51"/>
    <x v="11"/>
    <m/>
    <s v="Variable"/>
    <n v="827.9200000000003"/>
    <s v="Registration"/>
    <s v="Essential"/>
    <s v="TRANSPORTATION"/>
    <s v="DMV Fees"/>
  </r>
  <r>
    <n v="2021"/>
    <x v="8"/>
    <d v="2021-09-30T00:00:00"/>
    <d v="2021-10-03T00:00:00"/>
    <s v="CCBILL.COM 888-5969279 AZ"/>
    <n v="4.99"/>
    <x v="1"/>
    <m/>
    <s v="Fixed"/>
    <n v="832.91000000000031"/>
    <s v="oyf"/>
    <s v="Non-Essential"/>
    <s v="RECREATION &amp; ENTERTAINMENT"/>
    <s v="Subscription"/>
  </r>
  <r>
    <n v="2021"/>
    <x v="8"/>
    <d v="2021-09-30T00:00:00"/>
    <d v="2021-10-03T00:00:00"/>
    <s v="JIMMY JOHNS - 2500 - ECO PHOENIX AZAPPLE PAY ENDING IN 4775"/>
    <n v="24.96"/>
    <x v="7"/>
    <m/>
    <s v="Variable"/>
    <n v="857.87000000000035"/>
    <m/>
    <s v="Non-Essential"/>
    <s v="RECREATION &amp; ENTERTAINMENT"/>
    <s v="Resteraunts"/>
  </r>
  <r>
    <n v="2021"/>
    <x v="8"/>
    <d v="2021-09-30T00:00:00"/>
    <d v="2021-10-03T00:00:00"/>
    <s v="SAFEWAY #1549 SCOTTSDALE AZ"/>
    <n v="4.8499999999999996"/>
    <x v="6"/>
    <m/>
    <s v="Variable"/>
    <n v="862.72000000000037"/>
    <m/>
    <s v="Essential"/>
    <s v="FOOD"/>
    <s v="Groceries"/>
  </r>
  <r>
    <n v="2021"/>
    <x v="9"/>
    <d v="2021-10-01T00:00:00"/>
    <d v="2021-10-03T00:00:00"/>
    <s v="GYRO 101 SCOTTSDALE AZ"/>
    <n v="23.2"/>
    <x v="7"/>
    <m/>
    <s v="Variable"/>
    <n v="885.92000000000041"/>
    <m/>
    <s v="Non-Essential"/>
    <s v="RECREATION &amp; ENTERTAINMENT"/>
    <s v="Resteraunts"/>
  </r>
  <r>
    <n v="2021"/>
    <x v="9"/>
    <d v="2021-10-01T00:00:00"/>
    <d v="2021-10-03T00:00:00"/>
    <s v="NETFLIX.COM NETFLIX.COM CA51939963204"/>
    <n v="14.83"/>
    <x v="1"/>
    <m/>
    <s v="Fixed"/>
    <n v="900.75000000000045"/>
    <s v="Netflix"/>
    <s v="Non-Essential"/>
    <s v="RECREATION &amp; ENTERTAINMENT"/>
    <s v="Streaming Services"/>
  </r>
  <r>
    <n v="2021"/>
    <x v="9"/>
    <d v="2021-10-01T00:00:00"/>
    <d v="2021-10-03T00:00:00"/>
    <s v="PAYPAL *RAILCDC 402-935-7733 CA"/>
    <n v="100"/>
    <x v="8"/>
    <m/>
    <s v="Variable"/>
    <n v="1000.7500000000005"/>
    <s v="Donation for Strong Towns"/>
    <s v="Non-Essential"/>
    <s v="PERSONAL SPENDING"/>
    <s v="Gifts/Donations"/>
  </r>
  <r>
    <n v="2021"/>
    <x v="9"/>
    <d v="2021-10-01T00:00:00"/>
    <d v="2021-10-03T00:00:00"/>
    <s v="SPOTIFY P17410D70A 8777781161 NY"/>
    <n v="9.99"/>
    <x v="1"/>
    <m/>
    <s v="Fixed"/>
    <n v="1010.7400000000005"/>
    <s v="Spotify"/>
    <s v="Non-Essential"/>
    <s v="RECREATION &amp; ENTERTAINMENT"/>
    <s v="Streaming Services"/>
  </r>
  <r>
    <n v="2021"/>
    <x v="9"/>
    <d v="2021-10-02T00:00:00"/>
    <d v="2021-10-03T00:00:00"/>
    <s v="KRYSTAL AND SAAGAR 2025317527 DC"/>
    <n v="10"/>
    <x v="1"/>
    <m/>
    <s v="Fixed"/>
    <n v="1020.7400000000005"/>
    <s v="News"/>
    <s v="Non-Essential"/>
    <s v="RECREATION &amp; ENTERTAINMENT"/>
    <s v="Subscription"/>
  </r>
  <r>
    <n v="2021"/>
    <x v="9"/>
    <d v="2021-10-02T00:00:00"/>
    <d v="2021-10-03T00:00:00"/>
    <s v="SQ *ABEE NETH TEMPE AZ0001152921510628100397"/>
    <n v="30.82"/>
    <x v="8"/>
    <m/>
    <s v="Variable"/>
    <n v="1051.5600000000004"/>
    <m/>
    <s v="Non-Essential"/>
    <s v="RECREATION &amp; ENTERTAINMENT"/>
    <s v="Merchandise"/>
  </r>
  <r>
    <n v="2021"/>
    <x v="9"/>
    <d v="2021-10-02T00:00:00"/>
    <d v="2021-10-03T00:00:00"/>
    <s v="WALGREENS #5893 PHOENIX AZ"/>
    <n v="20.09"/>
    <x v="3"/>
    <m/>
    <s v="Variable"/>
    <n v="1071.6500000000003"/>
    <m/>
    <s v="Non-Essential"/>
    <s v="PERSONAL SPENDING"/>
    <s v="Conveinence Store"/>
  </r>
  <r>
    <n v="2021"/>
    <x v="9"/>
    <d v="2021-10-03T00:00:00"/>
    <d v="2021-10-03T00:00:00"/>
    <s v="PAYPAL *HULU 402-935-7733 CA"/>
    <n v="11.99"/>
    <x v="1"/>
    <m/>
    <s v="Fixed"/>
    <n v="1083.6400000000003"/>
    <s v="Hulu"/>
    <s v="Non-Essential"/>
    <s v="RECREATION &amp; ENTERTAINMENT"/>
    <s v="Streaming Services"/>
  </r>
  <r>
    <n v="2021"/>
    <x v="9"/>
    <d v="2021-10-03T00:00:00"/>
    <d v="2021-10-03T00:00:00"/>
    <s v="TST* COMICX RESTAURANT B PHOENIX AZ"/>
    <n v="76.89"/>
    <x v="7"/>
    <m/>
    <s v="Variable"/>
    <n v="1160.5300000000004"/>
    <m/>
    <s v="Non-Essential"/>
    <s v="RECREATION &amp; ENTERTAINMENT"/>
    <s v="Resteraunts"/>
  </r>
  <r>
    <n v="2021"/>
    <x v="9"/>
    <d v="2021-10-04T00:00:00"/>
    <d v="2021-10-04T00:00:00"/>
    <s v="SAFEWAY #2651 PHOENIX AZ"/>
    <n v="11.97"/>
    <x v="6"/>
    <m/>
    <s v="Variable"/>
    <n v="1172.5000000000005"/>
    <m/>
    <s v="Essential"/>
    <s v="FOOD"/>
    <s v="Groceries"/>
  </r>
  <r>
    <n v="2021"/>
    <x v="9"/>
    <d v="2021-10-04T00:00:00"/>
    <d v="2021-10-04T00:00:00"/>
    <s v="STARBUCKS STORE 05326 PHOENIX AZC7D8D844F518694271"/>
    <n v="8.91"/>
    <x v="7"/>
    <m/>
    <s v="Variable"/>
    <n v="1181.4100000000005"/>
    <m/>
    <s v="Non-Essential"/>
    <s v="RECREATION &amp; ENTERTAINMENT"/>
    <s v="Resteraunts"/>
  </r>
  <r>
    <n v="2021"/>
    <x v="9"/>
    <d v="2021-10-05T00:00:00"/>
    <d v="2021-10-05T00:00:00"/>
    <s v="INTERNET PAYMENT - THANK YOU"/>
    <n v="-1682.31"/>
    <x v="0"/>
    <m/>
    <s v="Payment"/>
    <n v="-500.89999999999941"/>
    <m/>
    <m/>
    <m/>
    <m/>
  </r>
  <r>
    <n v="2021"/>
    <x v="9"/>
    <d v="2021-10-05T00:00:00"/>
    <d v="2021-10-05T00:00:00"/>
    <s v="PANDA EXPRESS 1185 SCOTTSDALE AZ"/>
    <n v="11.21"/>
    <x v="7"/>
    <m/>
    <s v="Variable"/>
    <n v="-489.68999999999943"/>
    <m/>
    <s v="Non-Essential"/>
    <s v="RECREATION &amp; ENTERTAINMENT"/>
    <s v="Resteraunts"/>
  </r>
  <r>
    <n v="2021"/>
    <x v="9"/>
    <d v="2021-10-05T00:00:00"/>
    <d v="2021-10-05T00:00:00"/>
    <s v="STATE FARM INSURANCE 800-956-6310 IL"/>
    <n v="84.85"/>
    <x v="1"/>
    <m/>
    <s v="Fixed"/>
    <n v="-404.83999999999946"/>
    <s v="State Farm"/>
    <s v="Essential"/>
    <s v="INSURANCE"/>
    <s v="Auto Insurance"/>
  </r>
  <r>
    <n v="2021"/>
    <x v="9"/>
    <d v="2021-10-05T00:00:00"/>
    <d v="2021-10-05T00:00:00"/>
    <s v="TOCAYA KIERLAND COMMOMS SCOTTSDALE AZ"/>
    <n v="13.6"/>
    <x v="7"/>
    <m/>
    <s v="Variable"/>
    <n v="-391.23999999999944"/>
    <m/>
    <s v="Non-Essential"/>
    <s v="RECREATION &amp; ENTERTAINMENT"/>
    <s v="Resteraunts"/>
  </r>
  <r>
    <n v="2021"/>
    <x v="9"/>
    <d v="2021-10-05T00:00:00"/>
    <d v="2021-10-05T00:00:00"/>
    <s v="WALMART SC 02515 PHOENIX (EASTAZ"/>
    <n v="12.97"/>
    <x v="3"/>
    <m/>
    <s v="Variable"/>
    <n v="-378.26999999999941"/>
    <m/>
    <s v="Essential"/>
    <s v="HOME"/>
    <s v="Home Maintenance"/>
  </r>
  <r>
    <n v="2021"/>
    <x v="9"/>
    <d v="2021-10-05T00:00:00"/>
    <d v="2021-10-05T00:00:00"/>
    <s v="WALMART SC 02515 PHOENIX (EASTAZ"/>
    <n v="23.79"/>
    <x v="3"/>
    <m/>
    <s v="Variable"/>
    <n v="-354.47999999999939"/>
    <m/>
    <s v="Essential"/>
    <s v="HOME"/>
    <s v="Home Maintenance"/>
  </r>
  <r>
    <n v="2021"/>
    <x v="9"/>
    <d v="2021-10-06T00:00:00"/>
    <d v="2021-10-06T00:00:00"/>
    <s v="AQUA SCIENCE - AQUASCIEN TEMPE AZ"/>
    <n v="189.95"/>
    <x v="8"/>
    <m/>
    <s v="Variable"/>
    <n v="-164.5299999999994"/>
    <m/>
    <s v="Essential"/>
    <s v="HOME"/>
    <s v="Home Maintenance"/>
  </r>
  <r>
    <n v="2021"/>
    <x v="9"/>
    <d v="2021-10-06T00:00:00"/>
    <d v="2021-10-06T00:00:00"/>
    <s v="THE HOME DEPOT #0477 PHOENIX AZ"/>
    <n v="5.4"/>
    <x v="14"/>
    <m/>
    <s v="Variable"/>
    <n v="-159.1299999999994"/>
    <m/>
    <s v="Essential"/>
    <s v="HOME"/>
    <s v="Home Maintenance"/>
  </r>
  <r>
    <n v="2021"/>
    <x v="9"/>
    <d v="2021-10-06T00:00:00"/>
    <d v="2021-10-06T00:00:00"/>
    <s v="WALMART SC 02515 PHOENIX (EASTAZ"/>
    <n v="42.46"/>
    <x v="3"/>
    <m/>
    <s v="Variable"/>
    <n v="-116.66999999999939"/>
    <m/>
    <s v="Essential"/>
    <s v="HOME"/>
    <s v="Home Maintenance"/>
  </r>
  <r>
    <n v="2021"/>
    <x v="9"/>
    <d v="2021-10-07T00:00:00"/>
    <d v="2021-10-07T00:00:00"/>
    <s v="CVS/PHARMACY #09252 SCOTTSDALE AZ"/>
    <n v="6"/>
    <x v="3"/>
    <m/>
    <s v="Variable"/>
    <n v="-110.66999999999939"/>
    <m/>
    <s v="Non-Essential"/>
    <s v="PERSONAL SPENDING"/>
    <s v="Conveinence Store"/>
  </r>
  <r>
    <n v="2021"/>
    <x v="9"/>
    <d v="2021-10-07T00:00:00"/>
    <d v="2021-10-07T00:00:00"/>
    <s v="WALMART FUEL 02766 SCOTTSDALE AZ"/>
    <n v="28.19"/>
    <x v="2"/>
    <m/>
    <s v="Variable"/>
    <n v="-82.479999999999393"/>
    <m/>
    <s v="Essential"/>
    <s v="TRANSPORTATION"/>
    <s v="Gas"/>
  </r>
  <r>
    <n v="2021"/>
    <x v="9"/>
    <d v="2021-10-07T00:00:00"/>
    <d v="2021-10-07T00:00:00"/>
    <s v="WALMART SC 02766 SCOTTSDALE (NAZ"/>
    <n v="32.090000000000003"/>
    <x v="3"/>
    <m/>
    <s v="Variable"/>
    <n v="-50.38999999999939"/>
    <m/>
    <s v="Essential"/>
    <s v="HOME"/>
    <s v="Home Maintenance"/>
  </r>
  <r>
    <n v="2021"/>
    <x v="9"/>
    <d v="2021-10-08T00:00:00"/>
    <d v="2021-10-08T00:00:00"/>
    <s v="CAFE RIO 0084 SCOTTSDALE SCOTTSDALE AZ"/>
    <n v="12.84"/>
    <x v="7"/>
    <m/>
    <s v="Variable"/>
    <n v="-37.549999999999386"/>
    <m/>
    <s v="Non-Essential"/>
    <s v="RECREATION &amp; ENTERTAINMENT"/>
    <s v="Resteraunts"/>
  </r>
  <r>
    <n v="2021"/>
    <x v="9"/>
    <d v="2021-10-08T00:00:00"/>
    <d v="2021-10-08T00:00:00"/>
    <s v="CCBILL.COM 888-5969279 AZ"/>
    <n v="11"/>
    <x v="1"/>
    <m/>
    <s v="Fixed"/>
    <n v="-26.549999999999386"/>
    <s v="oyf"/>
    <s v="Non-Essential"/>
    <s v="RECREATION &amp; ENTERTAINMENT"/>
    <s v="Subscription"/>
  </r>
  <r>
    <n v="2021"/>
    <x v="9"/>
    <d v="2021-10-08T00:00:00"/>
    <d v="2021-10-08T00:00:00"/>
    <s v="VIET SHACK LLC TEMPE AZ00829R"/>
    <n v="4.78"/>
    <x v="7"/>
    <m/>
    <s v="Variable"/>
    <n v="-21.769999999999385"/>
    <m/>
    <s v="Non-Essential"/>
    <s v="RECREATION &amp; ENTERTAINMENT"/>
    <s v="Resteraunts"/>
  </r>
  <r>
    <n v="2021"/>
    <x v="9"/>
    <d v="2021-10-09T00:00:00"/>
    <d v="2021-10-09T00:00:00"/>
    <s v="ATI4523-010849955 310-627-2866 CAAPPLE PAY ENDING IN 4775"/>
    <n v="4"/>
    <x v="13"/>
    <m/>
    <s v="Variable"/>
    <n v="-17.769999999999385"/>
    <m/>
    <s v="Essential"/>
    <s v="TRANSPORTATION"/>
    <s v="Rideshare"/>
  </r>
  <r>
    <n v="2021"/>
    <x v="9"/>
    <d v="2021-10-09T00:00:00"/>
    <d v="2021-10-09T00:00:00"/>
    <s v="GOODWILL # 187 TEMPE AZ"/>
    <n v="1.24"/>
    <x v="3"/>
    <m/>
    <s v="Variable"/>
    <n v="-16.529999999999387"/>
    <m/>
    <s v="Non-Essential"/>
    <s v="PERSONAL SPENDING"/>
    <s v="Merchandise"/>
  </r>
  <r>
    <n v="2021"/>
    <x v="9"/>
    <d v="2021-10-09T00:00:00"/>
    <d v="2021-10-09T00:00:00"/>
    <s v="JOBOT COFFEE PHOENIX AZ"/>
    <n v="8"/>
    <x v="7"/>
    <m/>
    <s v="Variable"/>
    <n v="-8.5299999999993865"/>
    <m/>
    <s v="Non-Essential"/>
    <s v="RECREATION &amp; ENTERTAINMENT"/>
    <s v="Resteraunts"/>
  </r>
  <r>
    <n v="2021"/>
    <x v="9"/>
    <d v="2021-10-09T00:00:00"/>
    <d v="2021-10-09T00:00:00"/>
    <s v="PAYPAL *MYFICO COM 402-935-7733 CA"/>
    <n v="31.75"/>
    <x v="8"/>
    <m/>
    <s v="Variable"/>
    <n v="23.220000000000613"/>
    <m/>
    <s v="Non-Essential"/>
    <s v="PERSONAL SPENDING"/>
    <s v="Self Care"/>
  </r>
  <r>
    <n v="2021"/>
    <x v="9"/>
    <d v="2021-10-09T00:00:00"/>
    <d v="2021-10-09T00:00:00"/>
    <s v="SANTAMADRETACOSHOP TEMPE AZ"/>
    <n v="29.49"/>
    <x v="7"/>
    <m/>
    <s v="Variable"/>
    <n v="52.710000000000612"/>
    <m/>
    <s v="Non-Essential"/>
    <s v="RECREATION &amp; ENTERTAINMENT"/>
    <s v="Resteraunts"/>
  </r>
  <r>
    <n v="2021"/>
    <x v="9"/>
    <d v="2021-10-10T00:00:00"/>
    <d v="2021-10-10T00:00:00"/>
    <s v="AMAZON.COM*271026X70 AMZN.COM/BILLWA6QNHOBYNV07"/>
    <n v="27.78"/>
    <x v="3"/>
    <m/>
    <s v="Variable"/>
    <n v="80.490000000000606"/>
    <s v="HD for Computer"/>
    <s v="Essential"/>
    <s v="HOME"/>
    <s v="Office Supplies"/>
  </r>
  <r>
    <n v="2021"/>
    <x v="9"/>
    <d v="2021-10-10T00:00:00"/>
    <d v="2021-10-10T00:00:00"/>
    <s v="APPLE.COM/BILL 866-712-7753 CAAPPLE PAY ENDING IN 4775MMW6N22SQSA0"/>
    <n v="42.39"/>
    <x v="1"/>
    <m/>
    <s v="Fixed"/>
    <n v="122.88000000000061"/>
    <s v="Bumble"/>
    <s v="Non-Essential"/>
    <s v="RECREATION &amp; ENTERTAINMENT"/>
    <s v="Subscription"/>
  </r>
  <r>
    <n v="2021"/>
    <x v="9"/>
    <d v="2021-10-10T00:00:00"/>
    <d v="2021-10-10T00:00:00"/>
    <s v="LOWE'S OF S. SCOTTSDALE, SCOTTSDALE AZ"/>
    <n v="161.61000000000001"/>
    <x v="14"/>
    <m/>
    <s v="Variable"/>
    <n v="284.49000000000063"/>
    <m/>
    <s v="Essential"/>
    <s v="HOME"/>
    <s v="Home Maintenance"/>
  </r>
  <r>
    <n v="2021"/>
    <x v="9"/>
    <d v="2021-10-11T00:00:00"/>
    <d v="2021-10-11T00:00:00"/>
    <s v="BASKETBALL MONSTER 262-684-9090 WI"/>
    <n v="69.95"/>
    <x v="3"/>
    <m/>
    <s v="Variable"/>
    <n v="354.44000000000062"/>
    <m/>
    <s v="Non-Essential"/>
    <s v="RECREATION &amp; ENTERTAINMENT"/>
    <s v="Subscription"/>
  </r>
  <r>
    <n v="2021"/>
    <x v="9"/>
    <d v="2021-10-11T00:00:00"/>
    <d v="2021-10-11T00:00:00"/>
    <s v="PAYPAL *NEWEGGCOM 402-935-7733 CA"/>
    <n v="20.62"/>
    <x v="3"/>
    <m/>
    <s v="Variable"/>
    <n v="375.06000000000063"/>
    <m/>
    <s v="Non-Essential"/>
    <s v="PERSONAL SPENDING"/>
    <s v="Merchandise"/>
  </r>
  <r>
    <n v="2021"/>
    <x v="9"/>
    <d v="2021-10-11T00:00:00"/>
    <d v="2021-10-11T00:00:00"/>
    <s v="PAYPAL *NEWEGGCOM 402-935-7733 CA"/>
    <n v="173.81"/>
    <x v="3"/>
    <m/>
    <s v="Variable"/>
    <n v="548.87000000000057"/>
    <m/>
    <s v="Non-Essential"/>
    <s v="PERSONAL SPENDING"/>
    <s v="Merchandise"/>
  </r>
  <r>
    <n v="2021"/>
    <x v="9"/>
    <d v="2021-10-12T00:00:00"/>
    <d v="2021-10-12T00:00:00"/>
    <s v="PAYPAL *GAMERSNEXUS 402-935-7733 CA"/>
    <n v="124.99"/>
    <x v="3"/>
    <m/>
    <s v="Variable"/>
    <n v="673.86000000000058"/>
    <m/>
    <s v="Non-Essential"/>
    <s v="PERSONAL SPENDING"/>
    <s v="Merchandise"/>
  </r>
  <r>
    <n v="2021"/>
    <x v="9"/>
    <d v="2021-10-12T00:00:00"/>
    <d v="2021-10-12T00:00:00"/>
    <s v="PAYPAL *VIZMEDIALLC 888-221-1161 CA"/>
    <n v="1.99"/>
    <x v="1"/>
    <m/>
    <s v="Fixed"/>
    <n v="675.85000000000059"/>
    <s v="Manga"/>
    <s v="Non-Essential"/>
    <s v="RECREATION &amp; ENTERTAINMENT"/>
    <s v="Streaming Services"/>
  </r>
  <r>
    <n v="2021"/>
    <x v="9"/>
    <d v="2021-10-14T00:00:00"/>
    <d v="2021-10-14T00:00:00"/>
    <s v="AMAZON.COM*2751M5IF0 AMZN.COM/BILLWA165YQNKHUIE"/>
    <n v="31.87"/>
    <x v="3"/>
    <m/>
    <s v="Variable"/>
    <n v="707.7200000000006"/>
    <m/>
    <s v="Non-Essential"/>
    <s v="PERSONAL SPENDING"/>
    <s v="Merchandise"/>
  </r>
  <r>
    <n v="2021"/>
    <x v="9"/>
    <d v="2021-10-14T00:00:00"/>
    <d v="2021-10-14T00:00:00"/>
    <s v="CHEBA HUT- PHOENIX AZ OL PHOENIX AZ"/>
    <n v="13.45"/>
    <x v="7"/>
    <m/>
    <s v="Variable"/>
    <n v="721.17000000000064"/>
    <m/>
    <s v="Non-Essential"/>
    <s v="RECREATION &amp; ENTERTAINMENT"/>
    <s v="Resteraunts"/>
  </r>
  <r>
    <n v="2021"/>
    <x v="9"/>
    <d v="2021-10-14T00:00:00"/>
    <d v="2021-10-14T00:00:00"/>
    <s v="PAYPAL *CREATORWARE 402-935-7733 CA"/>
    <n v="44.98"/>
    <x v="3"/>
    <m/>
    <s v="Variable"/>
    <n v="766.15000000000066"/>
    <m/>
    <s v="Non-Essential"/>
    <s v="PERSONAL SPENDING"/>
    <s v="Merchandise"/>
  </r>
  <r>
    <n v="2021"/>
    <x v="9"/>
    <d v="2021-10-15T00:00:00"/>
    <d v="2021-10-15T00:00:00"/>
    <s v="APPLE.COM/BILL 866-712-7753 CAAPPLE PAY ENDING IN 4775MMW6N3DV6SA0"/>
    <n v="15.89"/>
    <x v="1"/>
    <m/>
    <s v="Fixed"/>
    <n v="782.04000000000065"/>
    <s v="HBO"/>
    <s v="Non-Essential"/>
    <s v="RECREATION &amp; ENTERTAINMENT"/>
    <s v="Streaming Services"/>
  </r>
  <r>
    <n v="2021"/>
    <x v="9"/>
    <d v="2021-10-15T00:00:00"/>
    <d v="2021-10-15T00:00:00"/>
    <s v="SAFEWAY #2651 PHOENIX AZ"/>
    <n v="84.14"/>
    <x v="6"/>
    <m/>
    <s v="Variable"/>
    <n v="866.18000000000063"/>
    <m/>
    <s v="Essential"/>
    <s v="FOOD"/>
    <s v="Groceries"/>
  </r>
  <r>
    <n v="2021"/>
    <x v="9"/>
    <d v="2021-10-16T00:00:00"/>
    <d v="2021-10-16T00:00:00"/>
    <s v="CIRCLE K 08841 PHOENIX AZ01628R"/>
    <n v="34.35"/>
    <x v="2"/>
    <m/>
    <s v="Variable"/>
    <n v="900.53000000000065"/>
    <m/>
    <s v="Essential"/>
    <s v="TRANSPORTATION"/>
    <s v="Gas"/>
  </r>
  <r>
    <n v="2021"/>
    <x v="9"/>
    <d v="2021-10-17T00:00:00"/>
    <d v="2021-10-17T00:00:00"/>
    <s v="AMZN MKTP US*2Y2H57JD1 AMZN.COM/BILLWA2N8OWIZUJO6"/>
    <n v="39.68"/>
    <x v="3"/>
    <m/>
    <s v="Variable"/>
    <n v="940.2100000000006"/>
    <m/>
    <s v="Non-Essential"/>
    <s v="PERSONAL SPENDING"/>
    <s v="Self Care"/>
  </r>
  <r>
    <n v="2021"/>
    <x v="9"/>
    <d v="2021-10-17T00:00:00"/>
    <d v="2021-10-17T00:00:00"/>
    <s v="APPLE.COM/BILL 866-712-7753 CAAPPLE PAY ENDING IN 4775MMW6SBGS16A0"/>
    <n v="5.29"/>
    <x v="1"/>
    <m/>
    <s v="Fixed"/>
    <n v="945.50000000000057"/>
    <s v="Apple TV+"/>
    <s v="Non-Essential"/>
    <s v="RECREATION &amp; ENTERTAINMENT"/>
    <s v="Streaming Services"/>
  </r>
  <r>
    <n v="2021"/>
    <x v="9"/>
    <d v="2021-10-17T00:00:00"/>
    <d v="2021-10-17T00:00:00"/>
    <s v="PAYPAL *STEAM GAMES 402-935-7733 CA"/>
    <n v="59.99"/>
    <x v="3"/>
    <m/>
    <s v="Variable"/>
    <n v="1005.4900000000006"/>
    <m/>
    <s v="Non-Essential"/>
    <s v="RECREATION &amp; ENTERTAINMENT"/>
    <s v="Video Games"/>
  </r>
  <r>
    <n v="2021"/>
    <x v="9"/>
    <d v="2021-10-17T00:00:00"/>
    <d v="2021-10-17T00:00:00"/>
    <s v="SQ *SUNVALLEYBEES SCOTTSDALE AZ0002305843014715920317"/>
    <n v="15.45"/>
    <x v="6"/>
    <m/>
    <s v="Variable"/>
    <n v="1020.9400000000006"/>
    <m/>
    <s v="Essential"/>
    <s v="FOOD"/>
    <s v="Groceries"/>
  </r>
  <r>
    <n v="2021"/>
    <x v="9"/>
    <d v="2021-10-17T00:00:00"/>
    <d v="2021-10-17T00:00:00"/>
    <s v="TMOBILE*AUTO PAY 800-937-8997 WA955036750"/>
    <n v="80"/>
    <x v="1"/>
    <m/>
    <s v="Fixed"/>
    <n v="1100.9400000000005"/>
    <s v="T-Mobile"/>
    <s v="Essential"/>
    <s v="UTILITIES"/>
    <s v="Phone"/>
  </r>
  <r>
    <n v="2021"/>
    <x v="9"/>
    <d v="2021-10-17T00:00:00"/>
    <d v="2021-10-17T00:00:00"/>
    <s v="UBR POSTMATES 866-576-1039 CA"/>
    <n v="22.81"/>
    <x v="7"/>
    <m/>
    <s v="Variable"/>
    <n v="1123.7500000000005"/>
    <m/>
    <s v="Non-Essential"/>
    <s v="RECREATION &amp; ENTERTAINMENT"/>
    <s v="Resteraunts"/>
  </r>
  <r>
    <n v="2021"/>
    <x v="9"/>
    <d v="2021-10-18T00:00:00"/>
    <d v="2021-10-18T00:00:00"/>
    <s v="SQ *PITA CAFE SCOTTSDALE AZ0002305843014719231735"/>
    <n v="26.69"/>
    <x v="7"/>
    <m/>
    <s v="Variable"/>
    <n v="1150.4400000000005"/>
    <m/>
    <s v="Non-Essential"/>
    <s v="RECREATION &amp; ENTERTAINMENT"/>
    <s v="Resteraunts"/>
  </r>
  <r>
    <n v="2021"/>
    <x v="9"/>
    <d v="2021-10-19T00:00:00"/>
    <d v="2021-10-19T00:00:00"/>
    <s v="AJO ALS ME* AJO ALS ME 8887072469 AZ"/>
    <n v="19.28"/>
    <x v="7"/>
    <m/>
    <s v="Variable"/>
    <n v="1169.7200000000005"/>
    <m/>
    <s v="Non-Essential"/>
    <s v="RECREATION &amp; ENTERTAINMENT"/>
    <s v="Resteraunts"/>
  </r>
  <r>
    <n v="2021"/>
    <x v="9"/>
    <d v="2021-10-19T00:00:00"/>
    <d v="2021-10-19T00:00:00"/>
    <s v="CAVASSON EASTSIDE CAFE SCOTTSDALE AZ"/>
    <n v="6.13"/>
    <x v="7"/>
    <m/>
    <s v="Variable"/>
    <n v="1175.8500000000006"/>
    <m/>
    <s v="Non-Essential"/>
    <s v="RECREATION &amp; ENTERTAINMENT"/>
    <s v="Resteraunts"/>
  </r>
  <r>
    <n v="2021"/>
    <x v="9"/>
    <d v="2021-10-19T00:00:00"/>
    <d v="2021-10-19T00:00:00"/>
    <s v="FRESHMINT SCOTTSDALE AZ01903R"/>
    <n v="35"/>
    <x v="7"/>
    <m/>
    <s v="Variable"/>
    <n v="1210.8500000000006"/>
    <m/>
    <s v="Non-Essential"/>
    <s v="RECREATION &amp; ENTERTAINMENT"/>
    <s v="Resteraunts"/>
  </r>
  <r>
    <n v="2021"/>
    <x v="9"/>
    <d v="2021-10-20T00:00:00"/>
    <d v="2021-10-20T00:00:00"/>
    <s v="CAVASSON EASTSIDE CAFE SCOTTSDALE AZ"/>
    <n v="10.45"/>
    <x v="7"/>
    <m/>
    <s v="Variable"/>
    <n v="1221.3000000000006"/>
    <m/>
    <s v="Non-Essential"/>
    <s v="RECREATION &amp; ENTERTAINMENT"/>
    <s v="Resteraunts"/>
  </r>
  <r>
    <n v="2021"/>
    <x v="9"/>
    <d v="2021-10-20T00:00:00"/>
    <d v="2021-10-20T00:00:00"/>
    <s v="GOOGLE *YOUTUBE TV G.CO/HELPPAY#CAP0EQ8SVG"/>
    <n v="70.58"/>
    <x v="1"/>
    <m/>
    <s v="Fixed"/>
    <n v="1291.8800000000006"/>
    <s v="Youtube TV"/>
    <s v="Non-Essential"/>
    <s v="RECREATION &amp; ENTERTAINMENT"/>
    <s v="Streaming Services"/>
  </r>
  <r>
    <n v="2021"/>
    <x v="9"/>
    <d v="2021-10-21T00:00:00"/>
    <d v="2021-10-21T00:00:00"/>
    <s v="AMZN MKTP US*2Y7IO6Z42 AMZN.COM/BILLWA7EE3JBIA1TB"/>
    <n v="26.65"/>
    <x v="3"/>
    <m/>
    <s v="Variable"/>
    <n v="1318.5300000000007"/>
    <s v="Air Fresheners"/>
    <s v="Essential"/>
    <s v="HOME"/>
    <s v="Home Supplies"/>
  </r>
  <r>
    <n v="2021"/>
    <x v="9"/>
    <d v="2021-10-21T00:00:00"/>
    <d v="2021-10-21T00:00:00"/>
    <s v="JIMMY JOHNS - 2500 PHOENIX AZ"/>
    <n v="10.72"/>
    <x v="7"/>
    <m/>
    <s v="Variable"/>
    <n v="1329.2500000000007"/>
    <m/>
    <s v="Non-Essential"/>
    <s v="RECREATION &amp; ENTERTAINMENT"/>
    <s v="Resteraunts"/>
  </r>
  <r>
    <n v="2021"/>
    <x v="9"/>
    <d v="2021-10-21T00:00:00"/>
    <d v="2021-10-21T00:00:00"/>
    <s v="PP*PP ROKU FOR CRUNCHYR 402-935-7733 CA"/>
    <n v="7.99"/>
    <x v="1"/>
    <m/>
    <s v="Fixed"/>
    <n v="1337.2400000000007"/>
    <s v="Crunchyroll"/>
    <s v="Non-Essential"/>
    <s v="RECREATION &amp; ENTERTAINMENT"/>
    <s v="Streaming Services"/>
  </r>
  <r>
    <n v="2021"/>
    <x v="9"/>
    <d v="2021-10-22T00:00:00"/>
    <d v="2021-10-22T00:00:00"/>
    <s v="DICKS SPORTING GOODS#362 TEMPE AZ"/>
    <n v="103"/>
    <x v="3"/>
    <m/>
    <s v="Variable"/>
    <n v="1440.2400000000007"/>
    <m/>
    <s v="Non-Essential"/>
    <s v="PERSONAL SPENDING"/>
    <s v="Clothes"/>
  </r>
  <r>
    <n v="2021"/>
    <x v="9"/>
    <d v="2021-10-22T00:00:00"/>
    <d v="2021-10-22T00:00:00"/>
    <s v="PANDA EXPRESS #1326 TEMPE AZ"/>
    <n v="12.57"/>
    <x v="7"/>
    <m/>
    <s v="Variable"/>
    <n v="1452.8100000000006"/>
    <m/>
    <s v="Non-Essential"/>
    <s v="RECREATION &amp; ENTERTAINMENT"/>
    <s v="Resteraunts"/>
  </r>
  <r>
    <n v="2021"/>
    <x v="9"/>
    <d v="2021-10-23T00:00:00"/>
    <d v="2021-10-23T00:00:00"/>
    <s v="APPLE.COM/BILL 866-712-7753 CAAPPLE PAY ENDING IN 4775MMW6V37SW4A0"/>
    <n v="105.99"/>
    <x v="1"/>
    <m/>
    <s v="Fixed"/>
    <n v="1558.8000000000006"/>
    <s v="Lucid"/>
    <s v="Non-Essential"/>
    <s v="RECREATION &amp; ENTERTAINMENT"/>
    <s v="Subscription"/>
  </r>
  <r>
    <n v="2021"/>
    <x v="9"/>
    <d v="2021-10-23T00:00:00"/>
    <d v="2021-10-23T00:00:00"/>
    <s v="CB LIVE F&amp;B PHOENIX AZ"/>
    <n v="40"/>
    <x v="13"/>
    <m/>
    <s v="Variable"/>
    <n v="1598.8000000000006"/>
    <s v="Comedy Club"/>
    <s v="Non-Essential"/>
    <s v="RECREATION &amp; ENTERTAINMENT"/>
    <s v="Concerts"/>
  </r>
  <r>
    <n v="2021"/>
    <x v="9"/>
    <d v="2021-10-23T00:00:00"/>
    <d v="2021-10-23T00:00:00"/>
    <s v="UBR POSTMATES 866-576-1039 CA"/>
    <n v="17.54"/>
    <x v="7"/>
    <m/>
    <s v="Variable"/>
    <n v="1616.3400000000006"/>
    <m/>
    <s v="Non-Essential"/>
    <s v="RECREATION &amp; ENTERTAINMENT"/>
    <s v="Resteraunts"/>
  </r>
  <r>
    <n v="2021"/>
    <x v="9"/>
    <d v="2021-10-25T00:00:00"/>
    <d v="2021-10-25T00:00:00"/>
    <s v="CLR*STRETCHZONE480687187 480-687-1874 TXCLR*STRETCHZONE480687187"/>
    <n v="320"/>
    <x v="1"/>
    <m/>
    <s v="Fixed"/>
    <n v="1936.3400000000006"/>
    <s v="Stretch Zone"/>
    <s v="Non-Essential"/>
    <s v="PERSONAL SPENDING"/>
    <s v="Health (Experimental)"/>
  </r>
  <r>
    <n v="2021"/>
    <x v="9"/>
    <d v="2021-10-25T00:00:00"/>
    <d v="2021-10-25T00:00:00"/>
    <s v="LTF*LIFE TIME MO DUES 888-430-6432 MN111888758-298D"/>
    <n v="16.149999999999999"/>
    <x v="1"/>
    <m/>
    <s v="Fixed"/>
    <n v="1952.4900000000007"/>
    <s v="Lifetime Gym"/>
    <s v="Non-Essential"/>
    <s v="PERSONAL SPENDING"/>
    <s v="Gym"/>
  </r>
  <r>
    <n v="2021"/>
    <x v="9"/>
    <d v="2021-10-25T00:00:00"/>
    <d v="2021-10-25T00:00:00"/>
    <s v="SAFEWAY #2651 PHOENIX AZ"/>
    <n v="14.49"/>
    <x v="6"/>
    <m/>
    <s v="Variable"/>
    <n v="1966.9800000000007"/>
    <m/>
    <s v="Essential"/>
    <s v="FOOD"/>
    <s v="Groceries"/>
  </r>
  <r>
    <n v="2021"/>
    <x v="9"/>
    <d v="2021-10-25T00:00:00"/>
    <d v="2021-10-25T00:00:00"/>
    <s v="TST* BREAKFAST CLUB - BI PHOENIX AZ"/>
    <n v="39.08"/>
    <x v="7"/>
    <m/>
    <s v="Variable"/>
    <n v="2006.0600000000006"/>
    <m/>
    <s v="Non-Essential"/>
    <s v="RECREATION &amp; ENTERTAINMENT"/>
    <s v="Resteraunts"/>
  </r>
  <r>
    <n v="2021"/>
    <x v="9"/>
    <d v="2021-10-26T00:00:00"/>
    <d v="2021-10-26T00:00:00"/>
    <s v="CIRCLE K 05325 PHOENIX AZ02623R"/>
    <n v="35.58"/>
    <x v="2"/>
    <m/>
    <s v="Variable"/>
    <n v="2041.6400000000006"/>
    <m/>
    <s v="Essential"/>
    <s v="TRANSPORTATION"/>
    <s v="Gas"/>
  </r>
  <r>
    <n v="2021"/>
    <x v="9"/>
    <d v="2021-10-26T00:00:00"/>
    <d v="2021-10-26T00:00:00"/>
    <s v="TEACHING &amp; LEARNING STUF PHOENIX AZ"/>
    <n v="48.86"/>
    <x v="3"/>
    <m/>
    <s v="Variable"/>
    <n v="2090.5000000000005"/>
    <s v="Ryan's Daughter Birthday"/>
    <s v="Non-Essential"/>
    <s v="PERSONAL SPENDING"/>
    <s v="Gifts/Donations"/>
  </r>
  <r>
    <n v="2021"/>
    <x v="9"/>
    <d v="2021-10-26T00:00:00"/>
    <d v="2021-10-26T00:00:00"/>
    <s v="TEHARU SUSHI. SCOTTSDALE AZ"/>
    <n v="30"/>
    <x v="7"/>
    <m/>
    <s v="Variable"/>
    <n v="2120.5000000000005"/>
    <m/>
    <s v="Non-Essential"/>
    <s v="RECREATION &amp; ENTERTAINMENT"/>
    <s v="Resteraunts"/>
  </r>
  <r>
    <n v="2021"/>
    <x v="9"/>
    <d v="2021-10-27T00:00:00"/>
    <d v="2021-10-27T00:00:00"/>
    <s v="GOOGLE *YOUTUBE TV G.CO/HELPPAY#CAP0ECGHLN"/>
    <n v="24.37"/>
    <x v="1"/>
    <m/>
    <s v="Fixed"/>
    <n v="2144.8700000000003"/>
    <s v="Youtube TV"/>
    <s v="Non-Essential"/>
    <s v="RECREATION &amp; ENTERTAINMENT"/>
    <s v="Streaming Services"/>
  </r>
  <r>
    <n v="2021"/>
    <x v="9"/>
    <d v="2021-10-27T00:00:00"/>
    <d v="2021-10-27T00:00:00"/>
    <s v="RADI8 HOT YOGA PHOENIX AZ"/>
    <n v="198.74"/>
    <x v="3"/>
    <m/>
    <s v="Variable"/>
    <n v="2343.6100000000006"/>
    <s v="Yoga Mat &amp; blocks &amp; belt"/>
    <s v="Non-Essential"/>
    <s v="PERSONAL SPENDING"/>
    <s v="Merchandise"/>
  </r>
  <r>
    <n v="2021"/>
    <x v="9"/>
    <d v="2021-10-28T00:00:00"/>
    <d v="2021-10-28T00:00:00"/>
    <s v="APPLE STORE #R292 SCOTTSDALE AZR292112081501"/>
    <n v="366.23"/>
    <x v="3"/>
    <m/>
    <s v="Variable"/>
    <n v="2709.8400000000006"/>
    <s v="Apple Watch"/>
    <s v="Non-Essential"/>
    <s v="PERSONAL SPENDING"/>
    <s v="Merchandise"/>
  </r>
  <r>
    <n v="2021"/>
    <x v="9"/>
    <d v="2021-10-29T00:00:00"/>
    <d v="2021-10-29T00:00:00"/>
    <s v="0190 AMC DESERT RIDGE 18 PHOENIX AZ"/>
    <n v="17.14"/>
    <x v="13"/>
    <m/>
    <s v="Variable"/>
    <n v="2726.9800000000005"/>
    <m/>
    <s v="Non-Essential"/>
    <s v="RECREATION &amp; ENTERTAINMENT"/>
    <s v="Family Activities"/>
  </r>
  <r>
    <n v="2021"/>
    <x v="9"/>
    <d v="2021-10-29T00:00:00"/>
    <d v="2021-10-29T00:00:00"/>
    <s v="CAFE RIO 0084 SCOTTSDALE SCOTTSDALE AZ"/>
    <n v="27.41"/>
    <x v="7"/>
    <m/>
    <s v="Variable"/>
    <n v="2754.3900000000003"/>
    <m/>
    <s v="Non-Essential"/>
    <s v="RECREATION &amp; ENTERTAINMENT"/>
    <s v="Resteraunts"/>
  </r>
  <r>
    <n v="2021"/>
    <x v="9"/>
    <d v="2021-10-29T00:00:00"/>
    <d v="2021-10-29T00:00:00"/>
    <s v="TACO BELL 037539 MESA AZ"/>
    <n v="5.73"/>
    <x v="7"/>
    <m/>
    <s v="Variable"/>
    <n v="2760.1200000000003"/>
    <m/>
    <s v="Non-Essential"/>
    <s v="RECREATION &amp; ENTERTAINMENT"/>
    <s v="Resteraunts"/>
  </r>
  <r>
    <n v="2021"/>
    <x v="9"/>
    <d v="2021-10-29T00:00:00"/>
    <d v="2021-10-29T00:00:00"/>
    <s v="TARGET PHOENIX AZ"/>
    <n v="92.77"/>
    <x v="6"/>
    <m/>
    <s v="Variable"/>
    <n v="2852.8900000000003"/>
    <m/>
    <s v="Essential"/>
    <s v="FOOD"/>
    <s v="Groceries"/>
  </r>
  <r>
    <n v="2021"/>
    <x v="9"/>
    <d v="2021-10-30T00:00:00"/>
    <d v="2021-10-30T00:00:00"/>
    <s v="CIRCLE K 05282 PHOENIX AZ03016R"/>
    <n v="4.88"/>
    <x v="2"/>
    <m/>
    <s v="Variable"/>
    <n v="2857.7700000000004"/>
    <m/>
    <s v="Essential"/>
    <s v="TRANSPORTATION"/>
    <s v="Gas"/>
  </r>
  <r>
    <n v="2021"/>
    <x v="9"/>
    <d v="2021-10-30T00:00:00"/>
    <d v="2021-10-30T00:00:00"/>
    <s v="TARGET PHOENIX AZ"/>
    <n v="5.48"/>
    <x v="3"/>
    <m/>
    <s v="Variable"/>
    <n v="2863.2500000000005"/>
    <m/>
    <s v="Non-Essential"/>
    <s v="PERSONAL SPENDING"/>
    <s v="Walmart/Target Run"/>
  </r>
  <r>
    <n v="2021"/>
    <x v="9"/>
    <d v="2021-10-30T00:00:00"/>
    <d v="2021-10-30T00:00:00"/>
    <s v="TARGET PHOENIX AZ"/>
    <n v="8.1300000000000008"/>
    <x v="3"/>
    <m/>
    <s v="Variable"/>
    <n v="2871.3800000000006"/>
    <m/>
    <s v="Non-Essential"/>
    <s v="PERSONAL SPENDING"/>
    <s v="Walmart/Target Run"/>
  </r>
  <r>
    <n v="2021"/>
    <x v="9"/>
    <d v="2021-10-30T00:00:00"/>
    <d v="2021-11-01T00:00:00"/>
    <s v="DICKS SPORTING GOODS#362 TEMPE AZ"/>
    <n v="-32.42"/>
    <x v="0"/>
    <m/>
    <s v="Payment"/>
    <n v="2838.9600000000005"/>
    <m/>
    <s v="Non-Essential"/>
    <s v="PERSONAL SPENDING"/>
    <s v="Merchandise"/>
  </r>
  <r>
    <n v="2021"/>
    <x v="10"/>
    <d v="2021-11-01T00:00:00"/>
    <d v="2021-11-01T00:00:00"/>
    <s v="CAVASSON EASTSIDE CAFE SCOTTSDALE AZ"/>
    <n v="10.71"/>
    <x v="7"/>
    <m/>
    <s v="Variable"/>
    <n v="2849.6700000000005"/>
    <m/>
    <s v="Non-Essential"/>
    <s v="RECREATION &amp; ENTERTAINMENT"/>
    <s v="Resteraunts"/>
  </r>
  <r>
    <n v="2021"/>
    <x v="10"/>
    <d v="2021-11-01T00:00:00"/>
    <d v="2021-11-01T00:00:00"/>
    <s v="NETFLIX.COM NETFLIX.COM CA52884692859"/>
    <n v="14.83"/>
    <x v="1"/>
    <m/>
    <s v="Fixed"/>
    <n v="2864.5000000000005"/>
    <s v="Netflix"/>
    <s v="Non-Essential"/>
    <s v="RECREATION &amp; ENTERTAINMENT"/>
    <s v="Streaming Services"/>
  </r>
  <r>
    <n v="2021"/>
    <x v="10"/>
    <d v="2021-11-01T00:00:00"/>
    <d v="2021-11-03T00:00:00"/>
    <s v="SPOTIFY P17C2D5552 8777781161 NY"/>
    <n v="9.99"/>
    <x v="1"/>
    <m/>
    <s v="Fixed"/>
    <n v="2874.4900000000002"/>
    <s v="Spotify"/>
    <s v="Non-Essential"/>
    <s v="RECREATION &amp; ENTERTAINMENT"/>
    <s v="Streaming Services"/>
  </r>
  <r>
    <n v="2021"/>
    <x v="10"/>
    <d v="2021-11-02T00:00:00"/>
    <d v="2021-11-03T00:00:00"/>
    <s v="KRYSTAL AND SAAGAR 2025317527 DC"/>
    <n v="10"/>
    <x v="1"/>
    <m/>
    <s v="Fixed"/>
    <n v="2884.4900000000002"/>
    <s v="News"/>
    <s v="Non-Essential"/>
    <s v="RECREATION &amp; ENTERTAINMENT"/>
    <s v="Subscription"/>
  </r>
  <r>
    <n v="2021"/>
    <x v="10"/>
    <d v="2021-11-03T00:00:00"/>
    <d v="2021-11-03T00:00:00"/>
    <s v="CASHBACK BONUS REDEMPTION PYMT/STMT CRDT"/>
    <n v="-43.38"/>
    <x v="10"/>
    <m/>
    <s v="Payment"/>
    <n v="2841.11"/>
    <m/>
    <m/>
    <m/>
    <m/>
  </r>
  <r>
    <n v="2021"/>
    <x v="10"/>
    <d v="2021-11-03T00:00:00"/>
    <d v="2021-11-03T00:00:00"/>
    <s v="INTERNET PAYMENT - THANK YOU"/>
    <n v="-1000"/>
    <x v="0"/>
    <m/>
    <s v="Payment"/>
    <n v="1841.1100000000001"/>
    <m/>
    <m/>
    <m/>
    <m/>
  </r>
  <r>
    <n v="2021"/>
    <x v="10"/>
    <d v="2021-11-03T00:00:00"/>
    <d v="2021-11-03T00:00:00"/>
    <s v="PAYPAL *HULU 402-935-7733 CA"/>
    <n v="12.99"/>
    <x v="1"/>
    <m/>
    <s v="Fixed"/>
    <n v="1854.1000000000001"/>
    <s v="Hulu"/>
    <s v="Non-Essential"/>
    <s v="RECREATION &amp; ENTERTAINMENT"/>
    <s v="Streaming Services"/>
  </r>
  <r>
    <n v="2021"/>
    <x v="10"/>
    <d v="2021-11-03T00:00:00"/>
    <d v="2021-11-03T00:00:00"/>
    <s v="STATE FARM INSURANCE 800-956-6310 IL"/>
    <n v="102.79"/>
    <x v="1"/>
    <m/>
    <s v="Fixed"/>
    <n v="1956.89"/>
    <s v="State Farm"/>
    <s v="Essential"/>
    <s v="INSURANCE"/>
    <s v="Auto Insurance"/>
  </r>
  <r>
    <n v="2021"/>
    <x v="10"/>
    <d v="2021-11-03T00:00:00"/>
    <d v="2021-11-03T00:00:00"/>
    <s v="UBR POSTMATES 866-576-1039 CA"/>
    <n v="17.29"/>
    <x v="7"/>
    <m/>
    <s v="Variable"/>
    <n v="1974.18"/>
    <m/>
    <s v="Non-Essential"/>
    <s v="RECREATION &amp; ENTERTAINMENT"/>
    <s v="Resteraunts"/>
  </r>
  <r>
    <n v="2021"/>
    <x v="10"/>
    <d v="2021-11-03T00:00:00"/>
    <d v="2021-11-03T00:00:00"/>
    <s v="WALMART SC 02515 PHOENIX (EASTAZ"/>
    <n v="34.590000000000003"/>
    <x v="3"/>
    <m/>
    <s v="Variable"/>
    <n v="2008.77"/>
    <m/>
    <s v="Non-Essential"/>
    <s v="PERSONAL SPENDING"/>
    <s v="Walmart/Target Run"/>
  </r>
  <r>
    <n v="2021"/>
    <x v="10"/>
    <d v="2021-11-05T00:00:00"/>
    <d v="2021-11-05T00:00:00"/>
    <s v="GREKA PITA PHOENIX AZ"/>
    <n v="14.98"/>
    <x v="7"/>
    <m/>
    <s v="Variable"/>
    <n v="2023.75"/>
    <m/>
    <s v="Non-Essential"/>
    <s v="RECREATION &amp; ENTERTAINMENT"/>
    <s v="Resteraunts"/>
  </r>
  <r>
    <n v="2021"/>
    <x v="10"/>
    <d v="2021-11-05T00:00:00"/>
    <d v="2021-11-05T00:00:00"/>
    <s v="PAYPAL *UNIQLO USA 402-935-7733 CA"/>
    <n v="107.36"/>
    <x v="3"/>
    <m/>
    <s v="Variable"/>
    <n v="2131.11"/>
    <s v="Tennis Shirts"/>
    <s v="Non-Essential"/>
    <s v="PERSONAL SPENDING"/>
    <s v="Clothes"/>
  </r>
  <r>
    <n v="2021"/>
    <x v="10"/>
    <d v="2021-11-05T00:00:00"/>
    <d v="2021-11-05T00:00:00"/>
    <s v="STAPLES 00102632105 PHOENIX AZ"/>
    <n v="17.37"/>
    <x v="3"/>
    <m/>
    <s v="Variable"/>
    <n v="2148.48"/>
    <m/>
    <s v="Non-Essential"/>
    <s v="PERSONAL SPENDING"/>
    <s v="Merchandise"/>
  </r>
  <r>
    <n v="2021"/>
    <x v="10"/>
    <d v="2021-11-06T00:00:00"/>
    <d v="2021-11-06T00:00:00"/>
    <s v="INTERNET PAYMENT - THANK YOU"/>
    <n v="-1000"/>
    <x v="0"/>
    <m/>
    <s v="Payment"/>
    <n v="1148.48"/>
    <m/>
    <m/>
    <m/>
    <m/>
  </r>
  <r>
    <n v="2021"/>
    <x v="10"/>
    <d v="2021-11-06T00:00:00"/>
    <d v="2021-11-06T00:00:00"/>
    <s v="TRADER JOE'S #090 QPS PHOENIX AZ"/>
    <n v="62.05"/>
    <x v="6"/>
    <m/>
    <s v="Variable"/>
    <n v="1210.53"/>
    <m/>
    <s v="Essential"/>
    <s v="FOOD"/>
    <s v="Groceries"/>
  </r>
  <r>
    <n v="2021"/>
    <x v="10"/>
    <d v="2021-11-07T00:00:00"/>
    <d v="2021-11-07T00:00:00"/>
    <s v="4041 CENTRAL PLAZA LLC WOODLAND HILLCA"/>
    <n v="5"/>
    <x v="13"/>
    <m/>
    <s v="Variable"/>
    <n v="1215.53"/>
    <s v="Parking"/>
    <s v="Essential"/>
    <s v="TRANSPORTATION"/>
    <s v="Parking"/>
  </r>
  <r>
    <n v="2021"/>
    <x v="10"/>
    <d v="2021-11-07T00:00:00"/>
    <d v="2021-11-07T00:00:00"/>
    <s v="OLLIE VAUGHN S PHOENIX AZ"/>
    <n v="9.7799999999999994"/>
    <x v="7"/>
    <m/>
    <s v="Variable"/>
    <n v="1225.31"/>
    <m/>
    <s v="Non-Essential"/>
    <s v="RECREATION &amp; ENTERTAINMENT"/>
    <s v="Resteraunts"/>
  </r>
  <r>
    <n v="2021"/>
    <x v="10"/>
    <d v="2021-11-07T00:00:00"/>
    <d v="2021-11-07T00:00:00"/>
    <s v="OLLIE VAUGHN S PHOENIX AZ"/>
    <n v="16.690000000000001"/>
    <x v="7"/>
    <m/>
    <s v="Variable"/>
    <n v="1242"/>
    <m/>
    <s v="Non-Essential"/>
    <s v="RECREATION &amp; ENTERTAINMENT"/>
    <s v="Resteraunts"/>
  </r>
  <r>
    <n v="2021"/>
    <x v="10"/>
    <d v="2021-11-07T00:00:00"/>
    <d v="2021-11-07T00:00:00"/>
    <s v="SEE TICKETS *PHOENIX PRI 323-908-0607 CASEE TICKETS *PHOENIX PRI"/>
    <n v="35"/>
    <x v="13"/>
    <m/>
    <s v="Variable"/>
    <n v="1277"/>
    <s v="Phoenix Pride"/>
    <s v="Non-Essential"/>
    <s v="RECREATION &amp; ENTERTAINMENT"/>
    <s v="Family Activities"/>
  </r>
  <r>
    <n v="2021"/>
    <x v="10"/>
    <d v="2021-11-07T00:00:00"/>
    <d v="2021-11-07T00:00:00"/>
    <s v="STAPLES 00103929105 PHOENIX AZ"/>
    <n v="10.82"/>
    <x v="3"/>
    <m/>
    <s v="Variable"/>
    <n v="1287.82"/>
    <m/>
    <s v="Non-Essential"/>
    <s v="PERSONAL SPENDING"/>
    <s v="Merchandise"/>
  </r>
  <r>
    <n v="2021"/>
    <x v="10"/>
    <d v="2021-11-08T00:00:00"/>
    <d v="2021-11-08T00:00:00"/>
    <s v="WALGREENS #6063 PHOENIX AZ"/>
    <n v="50.46"/>
    <x v="3"/>
    <m/>
    <s v="Variable"/>
    <n v="1338.28"/>
    <m/>
    <s v="Non-Essential"/>
    <s v="PERSONAL SPENDING"/>
    <s v="Conveinence Store"/>
  </r>
  <r>
    <n v="2021"/>
    <x v="10"/>
    <d v="2021-11-09T00:00:00"/>
    <d v="2021-11-09T00:00:00"/>
    <s v="CITY OF RICHMOND 804-646-6452 VAB1L08I1020876"/>
    <n v="134.18"/>
    <x v="11"/>
    <m/>
    <s v="Variable"/>
    <n v="1472.46"/>
    <m/>
    <s v="Essential"/>
    <s v="UTILITIES"/>
    <s v="Government Services"/>
  </r>
  <r>
    <n v="2021"/>
    <x v="10"/>
    <d v="2021-11-09T00:00:00"/>
    <d v="2021-11-09T00:00:00"/>
    <s v="CVS/PHARMACY #09252 SCOTTSDALE AZ"/>
    <n v="20.83"/>
    <x v="3"/>
    <m/>
    <s v="Variable"/>
    <n v="1493.29"/>
    <m/>
    <s v="Non-Essential"/>
    <s v="PERSONAL SPENDING"/>
    <s v="Conveinence Store"/>
  </r>
  <r>
    <n v="2021"/>
    <x v="10"/>
    <d v="2021-11-09T00:00:00"/>
    <d v="2021-11-09T00:00:00"/>
    <s v="ICI*FEE RCHMND WEB PMT 866-342-9267 MAB1L08I1020878"/>
    <n v="3.96"/>
    <x v="11"/>
    <m/>
    <s v="Variable"/>
    <n v="1497.25"/>
    <m/>
    <s v="Essential"/>
    <s v="UTILITIES"/>
    <s v="Government Services"/>
  </r>
  <r>
    <n v="2021"/>
    <x v="10"/>
    <d v="2021-11-09T00:00:00"/>
    <d v="2021-11-09T00:00:00"/>
    <s v="SAFEWAY #1549 SCOTTSDALE AZ"/>
    <n v="41.34"/>
    <x v="6"/>
    <m/>
    <s v="Variable"/>
    <n v="1538.59"/>
    <m/>
    <s v="Essential"/>
    <s v="FOOD"/>
    <s v="Groceries"/>
  </r>
  <r>
    <n v="2021"/>
    <x v="10"/>
    <d v="2021-11-09T00:00:00"/>
    <d v="2021-11-09T00:00:00"/>
    <s v="SNOOZE 306 CIRCLE RECORD 720-547-8160 AZ"/>
    <n v="27.82"/>
    <x v="7"/>
    <m/>
    <s v="Variable"/>
    <n v="1566.4099999999999"/>
    <m/>
    <s v="Non-Essential"/>
    <s v="RECREATION &amp; ENTERTAINMENT"/>
    <s v="Resteraunts"/>
  </r>
  <r>
    <n v="2021"/>
    <x v="10"/>
    <d v="2021-11-09T00:00:00"/>
    <d v="2021-11-09T00:00:00"/>
    <s v="TENNIS WAREHOUSE, RACQUE 805-781-6464 GA"/>
    <n v="25"/>
    <x v="3"/>
    <m/>
    <s v="Variable"/>
    <n v="1591.4099999999999"/>
    <m/>
    <s v="Non-Essential"/>
    <s v="PERSONAL SPENDING"/>
    <s v="Merchandise"/>
  </r>
  <r>
    <n v="2021"/>
    <x v="10"/>
    <d v="2021-11-10T00:00:00"/>
    <d v="2021-11-10T00:00:00"/>
    <s v="TST* KAHVI 1 PHOENIX AZ"/>
    <n v="20.37"/>
    <x v="7"/>
    <m/>
    <s v="Variable"/>
    <n v="1611.7799999999997"/>
    <m/>
    <s v="Non-Essential"/>
    <s v="RECREATION &amp; ENTERTAINMENT"/>
    <s v="Resteraunts"/>
  </r>
  <r>
    <n v="2021"/>
    <x v="10"/>
    <d v="2021-11-12T00:00:00"/>
    <d v="2021-11-12T00:00:00"/>
    <s v="PAYPAL *VIZMEDIALLC 888-221-1161 CA"/>
    <n v="1.99"/>
    <x v="1"/>
    <m/>
    <s v="Fixed"/>
    <n v="1613.7699999999998"/>
    <s v="Manga"/>
    <s v="Non-Essential"/>
    <s v="RECREATION &amp; ENTERTAINMENT"/>
    <s v="Streaming Services"/>
  </r>
  <r>
    <n v="2021"/>
    <x v="10"/>
    <d v="2021-11-12T00:00:00"/>
    <d v="2021-11-12T00:00:00"/>
    <s v="SNOOZE 306 CIRCLE RECORD 720-547-8160 AZ"/>
    <n v="34.92"/>
    <x v="7"/>
    <m/>
    <s v="Variable"/>
    <n v="1648.6899999999998"/>
    <m/>
    <s v="Non-Essential"/>
    <s v="RECREATION &amp; ENTERTAINMENT"/>
    <s v="Resteraunts"/>
  </r>
  <r>
    <n v="2021"/>
    <x v="10"/>
    <d v="2021-11-13T00:00:00"/>
    <d v="2021-11-13T00:00:00"/>
    <s v="DARUMA SUSHI &amp; RAMEN MESA AZ"/>
    <n v="50"/>
    <x v="7"/>
    <m/>
    <s v="Variable"/>
    <n v="1698.6899999999998"/>
    <m/>
    <s v="Non-Essential"/>
    <s v="RECREATION &amp; ENTERTAINMENT"/>
    <s v="Resteraunts"/>
  </r>
  <r>
    <n v="2021"/>
    <x v="10"/>
    <d v="2021-11-14T00:00:00"/>
    <d v="2021-11-14T00:00:00"/>
    <s v="PP*EB PHOENIX PIZZA FES 888-221-1161 CA"/>
    <n v="15.33"/>
    <x v="13"/>
    <m/>
    <s v="Variable"/>
    <n v="1714.0199999999998"/>
    <m/>
    <s v="Non-Essential"/>
    <s v="RECREATION &amp; ENTERTAINMENT"/>
    <s v="Family Activities"/>
  </r>
  <r>
    <n v="2021"/>
    <x v="10"/>
    <d v="2021-11-14T00:00:00"/>
    <d v="2021-11-14T00:00:00"/>
    <s v="PROVECHO LLC PHOENIX AZ"/>
    <n v="26.84"/>
    <x v="7"/>
    <m/>
    <s v="Variable"/>
    <n v="1740.8599999999997"/>
    <m/>
    <s v="Non-Essential"/>
    <s v="RECREATION &amp; ENTERTAINMENT"/>
    <s v="Resteraunts"/>
  </r>
  <r>
    <n v="2021"/>
    <x v="10"/>
    <d v="2021-11-14T00:00:00"/>
    <d v="2021-11-14T00:00:00"/>
    <s v="SPIN MOBILITY SPIN.APP CA"/>
    <n v="0.15"/>
    <x v="13"/>
    <m/>
    <s v="Variable"/>
    <n v="1741.0099999999998"/>
    <m/>
    <s v="Essential"/>
    <s v="TRANSPORTATION"/>
    <s v="Rideshare"/>
  </r>
  <r>
    <n v="2021"/>
    <x v="10"/>
    <d v="2021-11-14T00:00:00"/>
    <d v="2021-11-14T00:00:00"/>
    <s v="SPIN MOBILITY SPIN.APP CA"/>
    <n v="8.6199999999999992"/>
    <x v="13"/>
    <m/>
    <s v="Variable"/>
    <n v="1749.6299999999997"/>
    <m/>
    <s v="Essential"/>
    <s v="TRANSPORTATION"/>
    <s v="Rideshare"/>
  </r>
  <r>
    <n v="2021"/>
    <x v="10"/>
    <d v="2021-11-14T00:00:00"/>
    <d v="2021-11-14T00:00:00"/>
    <s v="SPIN MOBILITY SPIN.APP CA"/>
    <n v="10.1"/>
    <x v="13"/>
    <m/>
    <s v="Variable"/>
    <n v="1759.7299999999996"/>
    <m/>
    <s v="Essential"/>
    <s v="TRANSPORTATION"/>
    <s v="Rideshare"/>
  </r>
  <r>
    <n v="2021"/>
    <x v="10"/>
    <d v="2021-11-14T00:00:00"/>
    <d v="2021-11-14T00:00:00"/>
    <s v="SQ *FOXY FRUIT ACAI BO PHOENIX AZ0001152921510778104855"/>
    <n v="11.05"/>
    <x v="7"/>
    <m/>
    <s v="Variable"/>
    <n v="1770.7799999999995"/>
    <m/>
    <s v="Non-Essential"/>
    <s v="RECREATION &amp; ENTERTAINMENT"/>
    <s v="Resteraunts"/>
  </r>
  <r>
    <n v="2021"/>
    <x v="10"/>
    <d v="2021-11-14T00:00:00"/>
    <d v="2021-11-14T00:00:00"/>
    <s v="SQ *INTO THE FIRE PIZZ PEORIA AZ0001152921510778856563"/>
    <n v="6.5"/>
    <x v="7"/>
    <m/>
    <s v="Variable"/>
    <n v="1777.2799999999995"/>
    <m/>
    <s v="Non-Essential"/>
    <s v="RECREATION &amp; ENTERTAINMENT"/>
    <s v="Resteraunts"/>
  </r>
  <r>
    <n v="2021"/>
    <x v="10"/>
    <d v="2021-11-14T00:00:00"/>
    <d v="2021-11-14T00:00:00"/>
    <s v="SQ *L'IMPASTO LLC GLENDALE AZ0001152921510778773196"/>
    <n v="6.01"/>
    <x v="7"/>
    <m/>
    <s v="Variable"/>
    <n v="1783.2899999999995"/>
    <m/>
    <s v="Non-Essential"/>
    <s v="RECREATION &amp; ENTERTAINMENT"/>
    <s v="Resteraunts"/>
  </r>
  <r>
    <n v="2021"/>
    <x v="10"/>
    <d v="2021-11-15T00:00:00"/>
    <d v="2021-11-15T00:00:00"/>
    <s v="AMAZON.COM*QR44A6673 AMZN.COM/BILLWA1XUR5X09EIT"/>
    <n v="30"/>
    <x v="3"/>
    <m/>
    <s v="Variable"/>
    <n v="1813.2899999999995"/>
    <s v="Coco 5"/>
    <s v="Non-Essential"/>
    <s v="PERSONAL SPENDING"/>
    <s v="Merchandise"/>
  </r>
  <r>
    <n v="2021"/>
    <x v="10"/>
    <d v="2021-11-15T00:00:00"/>
    <d v="2021-11-15T00:00:00"/>
    <s v="CAVASSON EASTSIDE CAFE SCOTTSDALE AZ"/>
    <n v="3.78"/>
    <x v="7"/>
    <m/>
    <s v="Variable"/>
    <n v="1817.0699999999995"/>
    <m/>
    <s v="Non-Essential"/>
    <s v="RECREATION &amp; ENTERTAINMENT"/>
    <s v="Resteraunts"/>
  </r>
  <r>
    <n v="2021"/>
    <x v="10"/>
    <d v="2021-11-15T00:00:00"/>
    <d v="2021-11-15T00:00:00"/>
    <s v="DIRECTPAY FULL BALANCESEE DETAILS OF YOUR NEXT DIRECTPAY BELOW"/>
    <n v="-1675.51"/>
    <x v="0"/>
    <m/>
    <s v="Payment"/>
    <n v="141.55999999999949"/>
    <m/>
    <m/>
    <m/>
    <m/>
  </r>
  <r>
    <n v="2021"/>
    <x v="10"/>
    <d v="2021-11-16T00:00:00"/>
    <d v="2021-11-16T00:00:00"/>
    <s v="APPLE.COM/BILL 866-712-7753 CAAPPLE PAY ENDING IN 4775MMW712259LA0"/>
    <n v="15.89"/>
    <x v="1"/>
    <m/>
    <s v="Fixed"/>
    <n v="157.44999999999948"/>
    <s v="HBO"/>
    <s v="Non-Essential"/>
    <s v="RECREATION &amp; ENTERTAINMENT"/>
    <s v="Streaming Services"/>
  </r>
  <r>
    <n v="2021"/>
    <x v="10"/>
    <d v="2021-11-16T00:00:00"/>
    <d v="2021-11-16T00:00:00"/>
    <s v="CAFE RIO 0084 SCOTTSDALE SCOTTSDALE AZ"/>
    <n v="17.690000000000001"/>
    <x v="7"/>
    <m/>
    <s v="Variable"/>
    <n v="175.13999999999947"/>
    <m/>
    <s v="Non-Essential"/>
    <s v="RECREATION &amp; ENTERTAINMENT"/>
    <s v="Resteraunts"/>
  </r>
  <r>
    <n v="2021"/>
    <x v="10"/>
    <d v="2021-11-16T00:00:00"/>
    <d v="2021-11-16T00:00:00"/>
    <s v="CAVASSON EASTSIDE CAFE SCOTTSDALE AZ"/>
    <n v="9.1"/>
    <x v="7"/>
    <m/>
    <s v="Variable"/>
    <n v="184.23999999999947"/>
    <m/>
    <s v="Non-Essential"/>
    <s v="RECREATION &amp; ENTERTAINMENT"/>
    <s v="Resteraunts"/>
  </r>
  <r>
    <n v="2021"/>
    <x v="10"/>
    <d v="2021-11-16T00:00:00"/>
    <d v="2021-11-16T00:00:00"/>
    <s v="PP*TICKETFULFI SAN HOLO 402-935-7733 CA"/>
    <n v="140.26"/>
    <x v="13"/>
    <m/>
    <s v="Variable"/>
    <n v="324.49999999999943"/>
    <m/>
    <s v="Non-Essential"/>
    <s v="RECREATION &amp; ENTERTAINMENT"/>
    <s v="Concerts"/>
  </r>
  <r>
    <n v="2021"/>
    <x v="10"/>
    <d v="2021-11-17T00:00:00"/>
    <d v="2021-11-17T00:00:00"/>
    <s v="SQ *F U T U R O PHOENIX AZ0001152921510786541447"/>
    <n v="9.6"/>
    <x v="7"/>
    <m/>
    <s v="Variable"/>
    <n v="334.09999999999945"/>
    <s v="Coffee"/>
    <s v="Non-Essential"/>
    <s v="RECREATION &amp; ENTERTAINMENT"/>
    <s v="Resteraunts"/>
  </r>
  <r>
    <n v="2021"/>
    <x v="10"/>
    <d v="2021-11-17T00:00:00"/>
    <d v="2021-11-17T00:00:00"/>
    <s v="SQ *STOOP KID PHOENIX AZ0001152921510786599124"/>
    <n v="13.8"/>
    <x v="7"/>
    <m/>
    <s v="Variable"/>
    <n v="347.89999999999947"/>
    <m/>
    <s v="Non-Essential"/>
    <s v="RECREATION &amp; ENTERTAINMENT"/>
    <s v="Resteraunts"/>
  </r>
  <r>
    <n v="2021"/>
    <x v="10"/>
    <d v="2021-11-17T00:00:00"/>
    <d v="2021-11-17T00:00:00"/>
    <s v="TMOBILE*AUTO PAY 800-937-8997 WA989020797"/>
    <n v="70"/>
    <x v="1"/>
    <m/>
    <s v="Fixed"/>
    <n v="417.89999999999947"/>
    <s v="T-Mobile"/>
    <s v="Essential"/>
    <s v="UTILITIES"/>
    <s v="Phone"/>
  </r>
  <r>
    <n v="2021"/>
    <x v="10"/>
    <d v="2021-11-17T00:00:00"/>
    <d v="2021-11-17T00:00:00"/>
    <s v="TST* 12 WEST BREWING- ME MESA AZ"/>
    <n v="8.8000000000000007"/>
    <x v="7"/>
    <m/>
    <s v="Variable"/>
    <n v="426.69999999999948"/>
    <m/>
    <s v="Non-Essential"/>
    <s v="RECREATION &amp; ENTERTAINMENT"/>
    <s v="Resteraunts"/>
  </r>
  <r>
    <n v="2021"/>
    <x v="10"/>
    <d v="2021-11-18T00:00:00"/>
    <d v="2021-11-18T00:00:00"/>
    <s v="INTERNET PAYMENT - THANK YOU"/>
    <n v="-500"/>
    <x v="0"/>
    <m/>
    <s v="Payment"/>
    <n v="-73.300000000000523"/>
    <m/>
    <m/>
    <m/>
    <m/>
  </r>
  <r>
    <n v="2021"/>
    <x v="10"/>
    <d v="2021-11-18T00:00:00"/>
    <d v="2021-11-18T00:00:00"/>
    <s v="SP * PHOENIX GENERAL 6026164676 AZ"/>
    <n v="27.16"/>
    <x v="3"/>
    <m/>
    <s v="Variable"/>
    <n v="-46.140000000000526"/>
    <s v="Ming Thing"/>
    <s v="Non-Essential"/>
    <s v="PERSONAL SPENDING"/>
    <s v="Merchandise"/>
  </r>
  <r>
    <n v="2021"/>
    <x v="10"/>
    <d v="2021-11-18T00:00:00"/>
    <d v="2021-11-18T00:00:00"/>
    <s v="SPIN MOBILITY SPIN.APP CA"/>
    <n v="4.5599999999999996"/>
    <x v="13"/>
    <m/>
    <s v="Variable"/>
    <n v="-41.580000000000524"/>
    <m/>
    <s v="Essential"/>
    <s v="TRANSPORTATION"/>
    <s v="Rideshare"/>
  </r>
  <r>
    <n v="2021"/>
    <x v="10"/>
    <d v="2021-11-18T00:00:00"/>
    <d v="2021-11-18T00:00:00"/>
    <s v="SPIN MOBILITY SPIN.APP CA"/>
    <n v="15.64"/>
    <x v="13"/>
    <m/>
    <s v="Variable"/>
    <n v="-25.940000000000524"/>
    <m/>
    <s v="Essential"/>
    <s v="TRANSPORTATION"/>
    <s v="Rideshare"/>
  </r>
  <r>
    <n v="2021"/>
    <x v="10"/>
    <d v="2021-11-18T00:00:00"/>
    <d v="2021-11-18T00:00:00"/>
    <s v="SQ *F U T U R O PHOENIX AZ0001152921510791196723"/>
    <n v="16.739999999999998"/>
    <x v="7"/>
    <m/>
    <s v="Variable"/>
    <n v="-9.2000000000005251"/>
    <m/>
    <s v="Non-Essential"/>
    <s v="RECREATION &amp; ENTERTAINMENT"/>
    <s v="Resteraunts"/>
  </r>
  <r>
    <n v="2021"/>
    <x v="10"/>
    <d v="2021-11-18T00:00:00"/>
    <d v="2021-11-18T00:00:00"/>
    <s v="TACO CHELO PHOENIX AZ01820R"/>
    <n v="12"/>
    <x v="7"/>
    <m/>
    <s v="Variable"/>
    <n v="2.7999999999994749"/>
    <m/>
    <s v="Non-Essential"/>
    <s v="RECREATION &amp; ENTERTAINMENT"/>
    <s v="Resteraunts"/>
  </r>
  <r>
    <n v="2021"/>
    <x v="10"/>
    <d v="2021-11-18T00:00:00"/>
    <d v="2021-11-18T00:00:00"/>
    <s v="THE VAN BUREN PHOENIX AZ"/>
    <n v="30"/>
    <x v="7"/>
    <m/>
    <s v="Variable"/>
    <n v="32.799999999999471"/>
    <m/>
    <s v="Non-Essential"/>
    <s v="RECREATION &amp; ENTERTAINMENT"/>
    <s v="Resteraunts"/>
  </r>
  <r>
    <n v="2021"/>
    <x v="10"/>
    <d v="2021-11-18T00:00:00"/>
    <d v="2021-11-18T00:00:00"/>
    <s v="ZIGGYS PIZZA AND STARDUS PHOENIX AZ"/>
    <n v="50"/>
    <x v="7"/>
    <m/>
    <s v="Variable"/>
    <n v="82.799999999999471"/>
    <m/>
    <s v="Non-Essential"/>
    <s v="RECREATION &amp; ENTERTAINMENT"/>
    <s v="Resteraunts"/>
  </r>
  <r>
    <n v="2021"/>
    <x v="10"/>
    <d v="2021-11-19T00:00:00"/>
    <d v="2021-11-19T00:00:00"/>
    <s v="GOOGLE *YOUTUBE TV G.CO/HELPPAY#CAP0FG6SGH"/>
    <n v="102.06"/>
    <x v="1"/>
    <m/>
    <s v="Fixed"/>
    <n v="184.85999999999947"/>
    <s v="Youtube TV"/>
    <s v="Non-Essential"/>
    <s v="RECREATION &amp; ENTERTAINMENT"/>
    <s v="Streaming Services"/>
  </r>
  <r>
    <n v="2021"/>
    <x v="10"/>
    <d v="2021-11-19T00:00:00"/>
    <d v="2021-11-19T00:00:00"/>
    <s v="SAN HOLO PHOENIX AZ"/>
    <n v="30"/>
    <x v="3"/>
    <m/>
    <s v="Variable"/>
    <n v="214.85999999999947"/>
    <m/>
    <s v="Non-Essential"/>
    <s v="PERSONAL SPENDING"/>
    <s v="Merchandise"/>
  </r>
  <r>
    <n v="2021"/>
    <x v="10"/>
    <d v="2021-11-19T00:00:00"/>
    <d v="2021-11-19T00:00:00"/>
    <s v="SQ *HOT DAISY PIZZA PHOENIX AZ0001152921510797121765"/>
    <n v="22"/>
    <x v="7"/>
    <m/>
    <s v="Variable"/>
    <n v="236.85999999999947"/>
    <m/>
    <s v="Non-Essential"/>
    <s v="RECREATION &amp; ENTERTAINMENT"/>
    <s v="Resteraunts"/>
  </r>
  <r>
    <n v="2021"/>
    <x v="10"/>
    <d v="2021-11-19T00:00:00"/>
    <d v="2021-11-19T00:00:00"/>
    <s v="TACO BOYS PHOENIX AZ"/>
    <n v="15.22"/>
    <x v="7"/>
    <m/>
    <s v="Variable"/>
    <n v="252.07999999999947"/>
    <m/>
    <s v="Non-Essential"/>
    <s v="RECREATION &amp; ENTERTAINMENT"/>
    <s v="Resteraunts"/>
  </r>
  <r>
    <n v="2021"/>
    <x v="10"/>
    <d v="2021-11-19T00:00:00"/>
    <d v="2021-11-19T00:00:00"/>
    <s v="TIP SAN HOLO PHOENIX AZ"/>
    <n v="4.5"/>
    <x v="3"/>
    <m/>
    <s v="Variable"/>
    <n v="256.57999999999947"/>
    <m/>
    <s v="Non-Essential"/>
    <s v="RECREATION &amp; ENTERTAINMENT"/>
    <s v="Resteraunts"/>
  </r>
  <r>
    <n v="2021"/>
    <x v="10"/>
    <d v="2021-11-20T00:00:00"/>
    <d v="2021-11-20T00:00:00"/>
    <s v="APPLE.COM/BILL 866-712-7753 CAAPPLE PAY ENDING IN 4775MMW73JBJBKA0"/>
    <n v="5.29"/>
    <x v="1"/>
    <m/>
    <s v="Fixed"/>
    <n v="261.86999999999949"/>
    <s v="Apple TV+"/>
    <s v="Non-Essential"/>
    <s v="RECREATION &amp; ENTERTAINMENT"/>
    <s v="Streaming Services"/>
  </r>
  <r>
    <n v="2021"/>
    <x v="10"/>
    <d v="2021-11-20T00:00:00"/>
    <d v="2021-11-20T00:00:00"/>
    <s v="KING OF GYROS TEMPE AZ"/>
    <n v="15"/>
    <x v="7"/>
    <m/>
    <s v="Variable"/>
    <n v="276.86999999999949"/>
    <m/>
    <s v="Non-Essential"/>
    <s v="RECREATION &amp; ENTERTAINMENT"/>
    <s v="Resteraunts"/>
  </r>
  <r>
    <n v="2021"/>
    <x v="10"/>
    <d v="2021-11-21T00:00:00"/>
    <d v="2021-11-21T00:00:00"/>
    <s v="MORNING GLORY CAFE PHOENIX AZ"/>
    <n v="54.57"/>
    <x v="7"/>
    <m/>
    <s v="Variable"/>
    <n v="331.43999999999949"/>
    <m/>
    <s v="Non-Essential"/>
    <s v="RECREATION &amp; ENTERTAINMENT"/>
    <s v="Resteraunts"/>
  </r>
  <r>
    <n v="2021"/>
    <x v="10"/>
    <d v="2021-11-21T00:00:00"/>
    <d v="2021-11-21T00:00:00"/>
    <s v="PP*PP ROKU FOR CRUNCHYR 402-935-7733 CA"/>
    <n v="7.99"/>
    <x v="1"/>
    <m/>
    <s v="Fixed"/>
    <n v="339.4299999999995"/>
    <s v="Crunchyroll"/>
    <s v="Non-Essential"/>
    <s v="RECREATION &amp; ENTERTAINMENT"/>
    <s v="Streaming Services"/>
  </r>
  <r>
    <n v="2021"/>
    <x v="10"/>
    <d v="2021-11-21T00:00:00"/>
    <d v="2021-11-21T00:00:00"/>
    <s v="TARGET PHOENIX AZ"/>
    <n v="81.86"/>
    <x v="6"/>
    <m/>
    <s v="Variable"/>
    <n v="421.28999999999951"/>
    <m/>
    <s v="Essential"/>
    <s v="FOOD"/>
    <s v="Groceries"/>
  </r>
  <r>
    <n v="2021"/>
    <x v="10"/>
    <d v="2021-11-22T00:00:00"/>
    <d v="2021-11-22T00:00:00"/>
    <s v="JIMMY JOHNS - 2500 - ECO PHOENIX AZAPPLE PAY ENDING IN 4775"/>
    <n v="17.23"/>
    <x v="7"/>
    <m/>
    <s v="Variable"/>
    <n v="438.51999999999953"/>
    <m/>
    <s v="Non-Essential"/>
    <s v="RECREATION &amp; ENTERTAINMENT"/>
    <s v="Resteraunts"/>
  </r>
  <r>
    <n v="2021"/>
    <x v="10"/>
    <d v="2021-11-22T00:00:00"/>
    <d v="2021-11-22T00:00:00"/>
    <s v="STAPLES 00103929105 PHOENIX AZ"/>
    <n v="75.510000000000005"/>
    <x v="3"/>
    <m/>
    <s v="Variable"/>
    <n v="514.02999999999952"/>
    <m/>
    <s v="Non-Essential"/>
    <s v="PERSONAL SPENDING"/>
    <s v="Merchandise"/>
  </r>
  <r>
    <n v="2021"/>
    <x v="10"/>
    <d v="2021-11-22T00:00:00"/>
    <d v="2021-11-22T00:00:00"/>
    <s v="WALGREENS #3464 PHOENIX AZ"/>
    <n v="52.11"/>
    <x v="3"/>
    <m/>
    <s v="Variable"/>
    <n v="566.13999999999953"/>
    <m/>
    <s v="Non-Essential"/>
    <s v="PERSONAL SPENDING"/>
    <s v="Conveinence Store"/>
  </r>
  <r>
    <n v="2021"/>
    <x v="10"/>
    <d v="2021-11-23T00:00:00"/>
    <d v="2021-11-23T00:00:00"/>
    <s v="SAFEWAY #2651 PHOENIX AZAPPLE PAY ENDING IN 4775"/>
    <n v="32.71"/>
    <x v="6"/>
    <m/>
    <s v="Variable"/>
    <n v="598.84999999999957"/>
    <m/>
    <s v="Essential"/>
    <s v="FOOD"/>
    <s v="Groceries"/>
  </r>
  <r>
    <n v="2021"/>
    <x v="10"/>
    <d v="2021-11-24T00:00:00"/>
    <d v="2021-11-24T00:00:00"/>
    <s v="CAFE RIO 0055 CAMELBACK PHOENIX AZAPPLE PAY ENDING IN 4775"/>
    <n v="14.63"/>
    <x v="7"/>
    <m/>
    <s v="Variable"/>
    <n v="613.47999999999956"/>
    <m/>
    <s v="Non-Essential"/>
    <s v="RECREATION &amp; ENTERTAINMENT"/>
    <s v="Resteraunts"/>
  </r>
  <r>
    <n v="2021"/>
    <x v="10"/>
    <d v="2021-11-25T00:00:00"/>
    <d v="2021-11-25T00:00:00"/>
    <s v="CLR*STRETCHZONE480687187 480-687-1874 TXCLR*STRETCHZONE480687187"/>
    <n v="320"/>
    <x v="1"/>
    <m/>
    <s v="Fixed"/>
    <n v="933.47999999999956"/>
    <s v="Stretch Zone"/>
    <s v="Non-Essential"/>
    <s v="PERSONAL SPENDING"/>
    <s v="Health (Experimental)"/>
  </r>
  <r>
    <n v="2021"/>
    <x v="10"/>
    <d v="2021-11-25T00:00:00"/>
    <d v="2021-11-25T00:00:00"/>
    <s v="SAFEWAY #2651 PHOENIX AZ"/>
    <n v="17.350000000000001"/>
    <x v="6"/>
    <m/>
    <s v="Variable"/>
    <n v="950.82999999999959"/>
    <m/>
    <s v="Essential"/>
    <s v="FOOD"/>
    <s v="Groceries"/>
  </r>
  <r>
    <n v="2021"/>
    <x v="10"/>
    <d v="2021-11-26T00:00:00"/>
    <d v="2021-11-26T00:00:00"/>
    <s v="PAYPAL *SPORTPLANLT 402-935-7733 CA"/>
    <n v="29.99"/>
    <x v="3"/>
    <m/>
    <s v="Variable"/>
    <n v="980.8199999999996"/>
    <m/>
    <s v="Non-Essential"/>
    <s v="PERSONAL SPENDING"/>
    <s v="Pay Walls"/>
  </r>
  <r>
    <n v="2021"/>
    <x v="10"/>
    <d v="2021-11-26T00:00:00"/>
    <d v="2021-11-26T00:00:00"/>
    <s v="THE ACTUARIAL BOOKSTORE 6034301252 NH"/>
    <n v="60"/>
    <x v="3"/>
    <m/>
    <s v="Variable"/>
    <n v="1040.8199999999997"/>
    <m/>
    <s v="Non-Essential"/>
    <s v="PERSONAL SPENDING"/>
    <s v="Merchandise"/>
  </r>
  <r>
    <n v="2021"/>
    <x v="10"/>
    <d v="2021-11-27T00:00:00"/>
    <d v="2021-11-27T00:00:00"/>
    <s v="PAYPAL *FORWARD 402-935-7733 CA"/>
    <n v="1455.66"/>
    <x v="16"/>
    <m/>
    <s v="Variable"/>
    <n v="2496.4799999999996"/>
    <s v="Scam"/>
    <m/>
    <m/>
    <m/>
  </r>
  <r>
    <n v="2021"/>
    <x v="10"/>
    <d v="2021-11-28T00:00:00"/>
    <d v="2021-11-28T00:00:00"/>
    <s v="OLLIE VAUGHN S PHOENIX AZ"/>
    <n v="34.61"/>
    <x v="7"/>
    <m/>
    <s v="Variable"/>
    <n v="2531.0899999999997"/>
    <m/>
    <s v="Non-Essential"/>
    <s v="RECREATION &amp; ENTERTAINMENT"/>
    <s v="Resteraunts"/>
  </r>
  <r>
    <n v="2021"/>
    <x v="10"/>
    <d v="2021-11-28T00:00:00"/>
    <d v="2021-11-28T00:00:00"/>
    <s v="TST* WOW WOW HAWAIIAN LE PHOENIX AZ"/>
    <n v="26.21"/>
    <x v="7"/>
    <m/>
    <s v="Variable"/>
    <n v="2557.2999999999997"/>
    <m/>
    <s v="Non-Essential"/>
    <s v="RECREATION &amp; ENTERTAINMENT"/>
    <s v="Resteraunts"/>
  </r>
  <r>
    <n v="2021"/>
    <x v="10"/>
    <d v="2021-11-29T00:00:00"/>
    <d v="2021-11-29T00:00:00"/>
    <s v="JIMMY JOHNS - 2500 PHOENIX AZ"/>
    <n v="10.72"/>
    <x v="7"/>
    <m/>
    <s v="Variable"/>
    <n v="2568.0199999999995"/>
    <m/>
    <s v="Non-Essential"/>
    <s v="RECREATION &amp; ENTERTAINMENT"/>
    <s v="Resteraunts"/>
  </r>
  <r>
    <n v="2021"/>
    <x v="10"/>
    <d v="2021-11-30T00:00:00"/>
    <d v="2021-12-03T00:00:00"/>
    <s v="JIMMY JOHNS - 2500 - ECO PHOENIX AZITEM TRANSFERRED FROM PREV ACCOUNT"/>
    <n v="12.13"/>
    <x v="7"/>
    <m/>
    <s v="Variable"/>
    <n v="2580.1499999999996"/>
    <m/>
    <s v="Non-Essential"/>
    <s v="RECREATION &amp; ENTERTAINMENT"/>
    <s v="Resteraunts"/>
  </r>
  <r>
    <n v="2021"/>
    <x v="10"/>
    <d v="2021-11-30T00:00:00"/>
    <d v="2021-12-03T00:00:00"/>
    <s v="SAFEWAY #2651 PHOENIX AZITEM TRANSFERRED FROM PREV ACCOUNT"/>
    <n v="50.84"/>
    <x v="7"/>
    <m/>
    <s v="Variable"/>
    <n v="2630.99"/>
    <m/>
    <s v="Non-Essential"/>
    <s v="RECREATION &amp; ENTERTAINMENT"/>
    <s v="Resteraunts"/>
  </r>
  <r>
    <n v="2021"/>
    <x v="11"/>
    <d v="2021-12-01T00:00:00"/>
    <d v="2021-12-03T00:00:00"/>
    <s v="NETFLIX.COM NETFLIX.COM CAITEM TRANSFERRED FROM PREV ACCOUNT"/>
    <n v="14.83"/>
    <x v="1"/>
    <m/>
    <s v="Fixed"/>
    <n v="2645.8199999999997"/>
    <s v="Netflix"/>
    <s v="Non-Essential"/>
    <s v="RECREATION &amp; ENTERTAINMENT"/>
    <s v="Streaming Services"/>
  </r>
  <r>
    <n v="2021"/>
    <x v="11"/>
    <d v="2021-12-01T00:00:00"/>
    <d v="2021-12-03T00:00:00"/>
    <s v="PHOENIX TENNIS CENTER PHOENIX AZITEM TRANSFERRED FROM PREV ACCOUNT"/>
    <n v="7.59"/>
    <x v="3"/>
    <m/>
    <s v="Variable"/>
    <n v="2653.41"/>
    <m/>
    <s v="Non-Essential"/>
    <s v="PERSONAL SPENDING"/>
    <s v="Merchandise"/>
  </r>
  <r>
    <n v="2021"/>
    <x v="11"/>
    <d v="2021-12-01T00:00:00"/>
    <d v="2021-12-03T00:00:00"/>
    <s v="SPOTIFY P1844E76C2 8777781161 NYITEM TRANSFERRED FROM PREV ACCOUNT"/>
    <n v="9.99"/>
    <x v="1"/>
    <m/>
    <s v="Fixed"/>
    <n v="2663.3999999999996"/>
    <s v="Spotify"/>
    <s v="Non-Essential"/>
    <s v="RECREATION &amp; ENTERTAINMENT"/>
    <s v="Streaming Services"/>
  </r>
  <r>
    <n v="2021"/>
    <x v="11"/>
    <d v="2021-12-02T00:00:00"/>
    <d v="2021-12-03T00:00:00"/>
    <s v="KRYSTAL AND SAAGAR 2025317527 DCITEM TRANSFERRED FROM PREV ACCOUNT"/>
    <n v="10"/>
    <x v="1"/>
    <m/>
    <s v="Fixed"/>
    <n v="2673.3999999999996"/>
    <s v="News"/>
    <s v="Non-Essential"/>
    <s v="RECREATION &amp; ENTERTAINMENT"/>
    <s v="Subscription"/>
  </r>
  <r>
    <n v="2021"/>
    <x v="11"/>
    <d v="2021-12-03T00:00:00"/>
    <d v="2021-11-27T00:00:00"/>
    <s v="PAYPAL *FORWARD 402-935-7733 CASECURITY DISPUTE ADJUSTMENT"/>
    <n v="-1455.66"/>
    <x v="0"/>
    <m/>
    <s v="Payment"/>
    <n v="1217.7399999999996"/>
    <s v="Scam Refund"/>
    <m/>
    <m/>
    <m/>
  </r>
  <r>
    <n v="2021"/>
    <x v="11"/>
    <d v="2021-12-03T00:00:00"/>
    <d v="2021-12-03T00:00:00"/>
    <s v="SQ *HOT DAISY PIZZA PHOENIX AZITEM TRANSFERRED FROM PREV ACCOUNT"/>
    <n v="25"/>
    <x v="3"/>
    <m/>
    <s v="Variable"/>
    <n v="1242.7399999999996"/>
    <m/>
    <m/>
    <m/>
    <m/>
  </r>
  <r>
    <n v="2021"/>
    <x v="11"/>
    <d v="2021-12-03T00:00:00"/>
    <d v="2021-12-03T00:00:00"/>
    <s v="STATE FARM INSURANCE 800-956-6310 ILITEM TRANSFERRED FROM PREV ACCOUNT"/>
    <n v="60.44"/>
    <x v="1"/>
    <m/>
    <s v="Fixed"/>
    <n v="1303.1799999999996"/>
    <s v="State Farm"/>
    <s v="Essential"/>
    <s v="INSURANCE"/>
    <s v="Auto Insurance"/>
  </r>
  <r>
    <n v="2021"/>
    <x v="11"/>
    <d v="2021-12-04T00:00:00"/>
    <d v="2021-12-04T00:00:00"/>
    <s v="CHURCH S CHICKEN #0840 PHOENIX AZITEM TRANSFERRED FROM PREV ACCOUNT"/>
    <n v="7.04"/>
    <x v="7"/>
    <m/>
    <s v="Variable"/>
    <n v="1310.2199999999996"/>
    <m/>
    <s v="Non-Essential"/>
    <s v="RECREATION &amp; ENTERTAINMENT"/>
    <s v="Resteraunts"/>
  </r>
  <r>
    <n v="2021"/>
    <x v="11"/>
    <d v="2021-12-04T00:00:00"/>
    <d v="2021-12-04T00:00:00"/>
    <s v="R.T. OSULLIVANS SPORTS SCOTTSDALE AZITEM TRANSFERRED FROM PREV ACCOUNT"/>
    <n v="33"/>
    <x v="7"/>
    <m/>
    <s v="Variable"/>
    <n v="1343.2199999999996"/>
    <m/>
    <s v="Non-Essential"/>
    <s v="RECREATION &amp; ENTERTAINMENT"/>
    <s v="Resteraunts"/>
  </r>
  <r>
    <n v="2021"/>
    <x v="11"/>
    <d v="2021-12-04T00:00:00"/>
    <d v="2021-12-04T00:00:00"/>
    <s v="ROADRUNNER LOUNGE SCOTTSDALE AZITEM TRANSFERRED FROM PREV ACCOUNT"/>
    <n v="26"/>
    <x v="7"/>
    <m/>
    <s v="Variable"/>
    <n v="1369.2199999999996"/>
    <m/>
    <s v="Non-Essential"/>
    <s v="RECREATION &amp; ENTERTAINMENT"/>
    <s v="Resteraunts"/>
  </r>
  <r>
    <n v="2021"/>
    <x v="11"/>
    <d v="2021-12-04T00:00:00"/>
    <d v="2021-12-04T00:00:00"/>
    <s v="ROCKBAR INC. SCOTTSDALE AZITEM TRANSFERRED FROM PREV ACCOUNT"/>
    <n v="10"/>
    <x v="7"/>
    <m/>
    <s v="Variable"/>
    <n v="1379.2199999999996"/>
    <m/>
    <s v="Non-Essential"/>
    <s v="RECREATION &amp; ENTERTAINMENT"/>
    <s v="Resteraunts"/>
  </r>
  <r>
    <n v="2021"/>
    <x v="11"/>
    <d v="2021-12-05T00:00:00"/>
    <d v="2021-12-05T00:00:00"/>
    <s v="CASHBACK BONUS REDEMPTION PYMT/STMT CRDT"/>
    <n v="-44.4"/>
    <x v="10"/>
    <m/>
    <s v="Payment"/>
    <n v="1334.8199999999995"/>
    <m/>
    <m/>
    <m/>
    <m/>
  </r>
  <r>
    <n v="2021"/>
    <x v="11"/>
    <d v="2021-12-05T00:00:00"/>
    <d v="2021-12-05T00:00:00"/>
    <s v="CIRCLE K 01613 SCOTTSDALE AZITEM TRANSFERRED FROM PREV ACCOUNT"/>
    <n v="34.22"/>
    <x v="7"/>
    <m/>
    <s v="Variable"/>
    <n v="1369.0399999999995"/>
    <m/>
    <s v="Non-Essential"/>
    <s v="RECREATION &amp; ENTERTAINMENT"/>
    <s v="Resteraunts"/>
  </r>
  <r>
    <n v="2021"/>
    <x v="11"/>
    <d v="2021-12-05T00:00:00"/>
    <d v="2021-12-05T00:00:00"/>
    <s v="INTERNET PAYMENT - THANK YOU"/>
    <n v="-257.26"/>
    <x v="0"/>
    <m/>
    <s v="Payment"/>
    <n v="1111.7799999999995"/>
    <m/>
    <m/>
    <m/>
    <m/>
  </r>
  <r>
    <n v="2021"/>
    <x v="11"/>
    <d v="2021-12-05T00:00:00"/>
    <d v="2021-12-05T00:00:00"/>
    <s v="SQ *CREW COFFEE LLC SCOTTSDALE AZITEM TRANSFERRED FROM PREV ACCOUNT"/>
    <n v="8.48"/>
    <x v="7"/>
    <m/>
    <s v="Variable"/>
    <n v="1120.2599999999995"/>
    <m/>
    <s v="Non-Essential"/>
    <s v="RECREATION &amp; ENTERTAINMENT"/>
    <s v="Resteraunts"/>
  </r>
  <r>
    <n v="2021"/>
    <x v="11"/>
    <d v="2021-12-05T00:00:00"/>
    <d v="2021-12-05T00:00:00"/>
    <s v="TST* CITIZEN PUBLIC HOUS SCOTTSDALE AZITEM TRANSFERRED FROM PREV ACCOUNT"/>
    <n v="62.39"/>
    <x v="7"/>
    <m/>
    <s v="Variable"/>
    <n v="1182.6499999999996"/>
    <m/>
    <s v="Non-Essential"/>
    <s v="RECREATION &amp; ENTERTAINMENT"/>
    <s v="Resteraunts"/>
  </r>
  <r>
    <n v="2021"/>
    <x v="11"/>
    <d v="2021-12-05T00:00:00"/>
    <d v="2021-12-05T00:00:00"/>
    <s v="UBER TRIP 866-576-1039 CAITEM TRANSFERRED FROM PREV ACCOUNT"/>
    <n v="7.81"/>
    <x v="13"/>
    <m/>
    <s v="Variable"/>
    <n v="1190.4599999999996"/>
    <m/>
    <s v="Essential"/>
    <s v="TRANSPORTATION"/>
    <s v="Rideshare"/>
  </r>
  <r>
    <n v="2021"/>
    <x v="11"/>
    <d v="2021-12-05T00:00:00"/>
    <d v="2021-12-05T00:00:00"/>
    <s v="UBER TRIP 866-576-1039 CAITEM TRANSFERRED FROM PREV ACCOUNT"/>
    <n v="19.14"/>
    <x v="13"/>
    <m/>
    <s v="Variable"/>
    <n v="1209.5999999999997"/>
    <m/>
    <s v="Essential"/>
    <s v="TRANSPORTATION"/>
    <s v="Rideshare"/>
  </r>
  <r>
    <n v="2021"/>
    <x v="11"/>
    <d v="2021-12-05T00:00:00"/>
    <d v="2021-12-05T00:00:00"/>
    <s v="UBER TRIP 866-576-1039 CAITEM TRANSFERRED FROM PREV ACCOUNT"/>
    <n v="23.24"/>
    <x v="13"/>
    <m/>
    <s v="Variable"/>
    <n v="1232.8399999999997"/>
    <m/>
    <s v="Essential"/>
    <s v="TRANSPORTATION"/>
    <s v="Rideshare"/>
  </r>
  <r>
    <n v="2021"/>
    <x v="11"/>
    <d v="2021-12-05T00:00:00"/>
    <d v="2021-12-05T00:00:00"/>
    <s v="UBER TRIP 866-576-1039 CAITEM TRANSFERRED FROM PREV ACCOUNT"/>
    <n v="35"/>
    <x v="13"/>
    <m/>
    <s v="Variable"/>
    <n v="1267.8399999999997"/>
    <m/>
    <s v="Essential"/>
    <s v="TRANSPORTATION"/>
    <s v="Rideshare"/>
  </r>
  <r>
    <n v="2021"/>
    <x v="11"/>
    <d v="2021-12-07T00:00:00"/>
    <d v="2021-12-07T00:00:00"/>
    <s v="THE ACTUARIAL BOOKSTORE 6034301252 NHITEM TRANSFERRED FROM PREV ACCOUNT"/>
    <n v="-60"/>
    <x v="0"/>
    <m/>
    <s v="Payment"/>
    <n v="1207.8399999999997"/>
    <m/>
    <s v="Non-Essential"/>
    <s v="PERSONAL SPENDING"/>
    <s v="Merchandise"/>
  </r>
  <r>
    <n v="2021"/>
    <x v="11"/>
    <d v="2021-12-08T00:00:00"/>
    <d v="2021-12-08T00:00:00"/>
    <s v="DRI*NVIDIA STORE NVIDIA.COM MNITEM TRANSFERRED FROM PREV ACCOUNT"/>
    <n v="4.99"/>
    <x v="1"/>
    <m/>
    <s v="Fixed"/>
    <n v="1212.8299999999997"/>
    <m/>
    <s v="Non-Essential"/>
    <s v="RECREATION &amp; ENTERTAINMENT"/>
    <s v="Video Games"/>
  </r>
  <r>
    <n v="2021"/>
    <x v="11"/>
    <d v="2021-12-08T00:00:00"/>
    <d v="2021-12-08T00:00:00"/>
    <s v="SQ *SCOTTSDALE ELKS LO SCOTTSDALE AZ0001152921510860576876"/>
    <n v="10"/>
    <x v="7"/>
    <m/>
    <s v="Variable"/>
    <n v="1222.8299999999997"/>
    <m/>
    <s v="Non-Essential"/>
    <s v="RECREATION &amp; ENTERTAINMENT"/>
    <s v="Resteraunts"/>
  </r>
  <r>
    <n v="2021"/>
    <x v="11"/>
    <d v="2021-12-09T00:00:00"/>
    <d v="2021-12-09T00:00:00"/>
    <s v="47 - EC - LOU MALNATIS P PHOENIX AZ"/>
    <n v="67.25"/>
    <x v="7"/>
    <m/>
    <s v="Variable"/>
    <n v="1290.0799999999997"/>
    <m/>
    <s v="Non-Essential"/>
    <s v="RECREATION &amp; ENTERTAINMENT"/>
    <s v="Resteraunts"/>
  </r>
  <r>
    <n v="2021"/>
    <x v="11"/>
    <d v="2021-12-09T00:00:00"/>
    <d v="2021-12-09T00:00:00"/>
    <s v="FRYS-FOOD-DRG #010 GLENDALE AZ"/>
    <n v="18.11"/>
    <x v="6"/>
    <m/>
    <s v="Variable"/>
    <n v="1308.1899999999996"/>
    <m/>
    <s v="Essential"/>
    <s v="FOOD"/>
    <s v="Groceries"/>
  </r>
  <r>
    <n v="2021"/>
    <x v="11"/>
    <d v="2021-12-11T00:00:00"/>
    <d v="2021-12-11T00:00:00"/>
    <s v="APPLE.COM/BILL 866-712-7753 CAAPPLE PAY ENDING IN 4775MMW7D41QDDA0"/>
    <n v="15.89"/>
    <x v="1"/>
    <m/>
    <s v="Fixed"/>
    <n v="1324.0799999999997"/>
    <s v="HBO"/>
    <s v="Non-Essential"/>
    <s v="RECREATION &amp; ENTERTAINMENT"/>
    <s v="Streaming Services"/>
  </r>
  <r>
    <n v="2021"/>
    <x v="11"/>
    <d v="2021-12-11T00:00:00"/>
    <d v="2021-12-11T00:00:00"/>
    <s v="SQ *CONCEPTUALLY SOCIA PHOENIX AZ0001152921510873179610"/>
    <n v="14.5"/>
    <x v="3"/>
    <m/>
    <s v="Variable"/>
    <n v="1338.5799999999997"/>
    <m/>
    <s v="Non-Essential"/>
    <s v="PERSONAL SPENDING"/>
    <s v="Merchandise"/>
  </r>
  <r>
    <n v="2021"/>
    <x v="11"/>
    <d v="2021-12-12T00:00:00"/>
    <d v="2021-12-12T00:00:00"/>
    <s v="ACT CITY OF TEMPE TEMPE AZUIHWWQ5M62440040"/>
    <n v="16"/>
    <x v="11"/>
    <m/>
    <s v="Variable"/>
    <n v="1354.5799999999997"/>
    <m/>
    <s v="Non-Essential"/>
    <s v="PERSONAL SPENDING"/>
    <s v="Merchandise"/>
  </r>
  <r>
    <n v="2021"/>
    <x v="11"/>
    <d v="2021-12-12T00:00:00"/>
    <d v="2021-12-12T00:00:00"/>
    <s v="EXXONMOBIL TEMPE AZ"/>
    <n v="38.19"/>
    <x v="2"/>
    <m/>
    <s v="Variable"/>
    <n v="1392.7699999999998"/>
    <m/>
    <s v="Essential"/>
    <s v="TRANSPORTATION"/>
    <s v="Gas"/>
  </r>
  <r>
    <n v="2021"/>
    <x v="11"/>
    <d v="2021-12-12T00:00:00"/>
    <d v="2021-12-12T00:00:00"/>
    <s v="POPEYES 13481 CHANDLER AZ"/>
    <n v="16.63"/>
    <x v="7"/>
    <m/>
    <s v="Variable"/>
    <n v="1409.3999999999999"/>
    <m/>
    <s v="Non-Essential"/>
    <s v="RECREATION &amp; ENTERTAINMENT"/>
    <s v="Resteraunts"/>
  </r>
  <r>
    <n v="2021"/>
    <x v="11"/>
    <d v="2021-12-12T00:00:00"/>
    <d v="2021-12-12T00:00:00"/>
    <s v="SQ *CAHOKIA LLC PHOENIX AZ0001152921510874691885"/>
    <n v="74.930000000000007"/>
    <x v="3"/>
    <m/>
    <s v="Variable"/>
    <n v="1484.33"/>
    <m/>
    <s v="Non-Essential"/>
    <s v="PERSONAL SPENDING"/>
    <s v="Merchandise"/>
  </r>
  <r>
    <n v="2021"/>
    <x v="11"/>
    <d v="2021-12-12T00:00:00"/>
    <d v="2021-12-12T00:00:00"/>
    <s v="SQ *CUTIES LEMONADE IN PHOENIX AZ0002305843014955297881"/>
    <n v="9.99"/>
    <x v="7"/>
    <m/>
    <s v="Variable"/>
    <n v="1494.32"/>
    <m/>
    <s v="Non-Essential"/>
    <s v="RECREATION &amp; ENTERTAINMENT"/>
    <s v="Resteraunts"/>
  </r>
  <r>
    <n v="2021"/>
    <x v="11"/>
    <d v="2021-12-12T00:00:00"/>
    <d v="2021-12-12T00:00:00"/>
    <s v="SQ *ESPOSITE VENTURES SCOTTSDALE AZ0001152921510874436006"/>
    <n v="16.100000000000001"/>
    <x v="7"/>
    <m/>
    <s v="Variable"/>
    <n v="1510.4199999999998"/>
    <m/>
    <s v="Non-Essential"/>
    <s v="RECREATION &amp; ENTERTAINMENT"/>
    <s v="Resteraunts"/>
  </r>
  <r>
    <n v="2021"/>
    <x v="11"/>
    <d v="2021-12-12T00:00:00"/>
    <d v="2021-12-12T00:00:00"/>
    <s v="TST* WOW WOW HAWAIIAN LE PHOENIX AZ"/>
    <n v="7.68"/>
    <x v="7"/>
    <m/>
    <s v="Variable"/>
    <n v="1518.1"/>
    <m/>
    <s v="Non-Essential"/>
    <s v="RECREATION &amp; ENTERTAINMENT"/>
    <s v="Resteraunts"/>
  </r>
  <r>
    <n v="2021"/>
    <x v="11"/>
    <d v="2021-12-13T00:00:00"/>
    <d v="2021-12-13T00:00:00"/>
    <s v="REI #56 PARADISE VAL PHOENIX AZ4989930560257702"/>
    <n v="64.069999999999993"/>
    <x v="3"/>
    <m/>
    <s v="Variable"/>
    <n v="1582.1699999999998"/>
    <m/>
    <s v="Essential"/>
    <s v="MEDICAL &amp; HEALTHCARE"/>
    <s v="Medical Devices &amp; Supplies"/>
  </r>
  <r>
    <n v="2021"/>
    <x v="11"/>
    <d v="2021-12-13T00:00:00"/>
    <d v="2021-12-13T00:00:00"/>
    <s v="SQ *PHOENIX CENTER FOR PHOENIX AZ0001152921510877034008"/>
    <n v="40"/>
    <x v="7"/>
    <m/>
    <s v="Variable"/>
    <n v="1622.1699999999998"/>
    <m/>
    <s v="Non-Essential"/>
    <s v="RECREATION &amp; ENTERTAINMENT"/>
    <s v="Resteraunts"/>
  </r>
  <r>
    <n v="2021"/>
    <x v="11"/>
    <d v="2021-12-13T00:00:00"/>
    <d v="2021-12-13T00:00:00"/>
    <s v="TARGET 00002337091 PHOENIX AZ"/>
    <n v="13.97"/>
    <x v="6"/>
    <m/>
    <s v="Variable"/>
    <n v="1636.1399999999999"/>
    <m/>
    <s v="Essential"/>
    <s v="FOOD"/>
    <s v="Groceries"/>
  </r>
  <r>
    <n v="2021"/>
    <x v="11"/>
    <d v="2021-12-13T00:00:00"/>
    <d v="2021-12-13T00:00:00"/>
    <s v="WALGREENS #5893 PHOENIX AZ"/>
    <n v="9.01"/>
    <x v="6"/>
    <m/>
    <s v="Variable"/>
    <n v="1645.1499999999999"/>
    <m/>
    <s v="Essential"/>
    <s v="FOOD"/>
    <s v="Groceries"/>
  </r>
  <r>
    <n v="2021"/>
    <x v="11"/>
    <d v="2021-12-14T00:00:00"/>
    <d v="2021-12-14T00:00:00"/>
    <s v="PANDA EXPRESS 1185 SCOTTSDALE AZ"/>
    <n v="13"/>
    <x v="7"/>
    <m/>
    <s v="Variable"/>
    <n v="1658.1499999999999"/>
    <m/>
    <s v="Non-Essential"/>
    <s v="RECREATION &amp; ENTERTAINMENT"/>
    <s v="Resteraunts"/>
  </r>
  <r>
    <n v="2021"/>
    <x v="11"/>
    <d v="2021-12-16T00:00:00"/>
    <d v="2021-12-16T00:00:00"/>
    <s v="CHEBA HUT - PHOENIX AZ PHOENIX AZ"/>
    <n v="18.27"/>
    <x v="7"/>
    <m/>
    <s v="Variable"/>
    <n v="1676.4199999999998"/>
    <m/>
    <s v="Non-Essential"/>
    <s v="RECREATION &amp; ENTERTAINMENT"/>
    <s v="Resteraunts"/>
  </r>
  <r>
    <n v="2021"/>
    <x v="11"/>
    <d v="2021-12-16T00:00:00"/>
    <d v="2021-12-16T00:00:00"/>
    <s v="CIRCLE K 05296 SCOTTSDALE AZ01629R"/>
    <n v="42.19"/>
    <x v="2"/>
    <m/>
    <s v="Variable"/>
    <n v="1718.61"/>
    <m/>
    <s v="Essential"/>
    <s v="TRANSPORTATION"/>
    <s v="Gas"/>
  </r>
  <r>
    <n v="2021"/>
    <x v="11"/>
    <d v="2021-12-16T00:00:00"/>
    <d v="2021-12-16T00:00:00"/>
    <s v="INTERNET PAYMENT - THANK YOU"/>
    <n v="-1500"/>
    <x v="0"/>
    <m/>
    <s v="Payment"/>
    <n v="218.6099999999999"/>
    <m/>
    <m/>
    <m/>
    <m/>
  </r>
  <r>
    <n v="2021"/>
    <x v="11"/>
    <d v="2021-12-16T00:00:00"/>
    <d v="2021-12-16T00:00:00"/>
    <s v="PANDA EXPRESS 1185 SCOTTSDALE AZ"/>
    <n v="12.83"/>
    <x v="7"/>
    <m/>
    <s v="Variable"/>
    <n v="231.43999999999991"/>
    <m/>
    <s v="Non-Essential"/>
    <s v="RECREATION &amp; ENTERTAINMENT"/>
    <s v="Resteraunts"/>
  </r>
  <r>
    <n v="2021"/>
    <x v="11"/>
    <d v="2021-12-16T00:00:00"/>
    <d v="2021-12-16T00:00:00"/>
    <s v="PHOENIX SUNS CONCESSIONS PHOENIX AZ"/>
    <n v="9.61"/>
    <x v="7"/>
    <m/>
    <s v="Variable"/>
    <n v="241.0499999999999"/>
    <m/>
    <s v="Non-Essential"/>
    <s v="RECREATION &amp; ENTERTAINMENT"/>
    <s v="Resteraunts"/>
  </r>
  <r>
    <n v="2021"/>
    <x v="11"/>
    <d v="2021-12-16T00:00:00"/>
    <d v="2021-12-16T00:00:00"/>
    <s v="TST* WILDFLOWER - SCOTTS SCOTTSDALE AZ"/>
    <n v="28.16"/>
    <x v="7"/>
    <m/>
    <s v="Variable"/>
    <n v="269.20999999999992"/>
    <m/>
    <s v="Non-Essential"/>
    <s v="RECREATION &amp; ENTERTAINMENT"/>
    <s v="Resteraunts"/>
  </r>
  <r>
    <n v="2021"/>
    <x v="11"/>
    <d v="2021-12-17T00:00:00"/>
    <d v="2021-12-17T00:00:00"/>
    <s v="APPLE.COM/BILL 866-712-7753 CAAPPLE PAY ENDING IN 4775MMW7GJW55YA0"/>
    <n v="5.29"/>
    <x v="1"/>
    <m/>
    <s v="Fixed"/>
    <n v="274.49999999999994"/>
    <s v="Apple TV+"/>
    <s v="Non-Essential"/>
    <s v="RECREATION &amp; ENTERTAINMENT"/>
    <s v="Streaming Services"/>
  </r>
  <r>
    <n v="2021"/>
    <x v="11"/>
    <d v="2021-12-17T00:00:00"/>
    <d v="2021-12-17T00:00:00"/>
    <s v="FILIBERTO'S - 19TH AVE PHOENIX AZ"/>
    <n v="37.42"/>
    <x v="7"/>
    <m/>
    <s v="Variable"/>
    <n v="311.91999999999996"/>
    <m/>
    <s v="Non-Essential"/>
    <s v="RECREATION &amp; ENTERTAINMENT"/>
    <s v="Resteraunts"/>
  </r>
  <r>
    <n v="2021"/>
    <x v="11"/>
    <d v="2021-12-17T00:00:00"/>
    <d v="2021-12-17T00:00:00"/>
    <s v="GAMETIME TICKETS 415-890-4071 CAAPPLE PAY ENDING IN 4775"/>
    <n v="64"/>
    <x v="13"/>
    <m/>
    <s v="Variable"/>
    <n v="375.91999999999996"/>
    <m/>
    <s v="Non-Essential"/>
    <s v="RECREATION &amp; ENTERTAINMENT"/>
    <s v="Sporting Events"/>
  </r>
  <r>
    <n v="2021"/>
    <x v="11"/>
    <d v="2021-12-17T00:00:00"/>
    <d v="2021-12-17T00:00:00"/>
    <s v="SPIN MOBILITY SPIN.APP CAITEM TRANSFERRED FROM PREV ACCOUNT"/>
    <n v="4.1900000000000004"/>
    <x v="13"/>
    <m/>
    <s v="Variable"/>
    <n v="380.10999999999996"/>
    <m/>
    <s v="Essential"/>
    <s v="TRANSPORTATION"/>
    <s v="Rideshare"/>
  </r>
  <r>
    <n v="2021"/>
    <x v="11"/>
    <d v="2021-12-17T00:00:00"/>
    <d v="2021-12-17T00:00:00"/>
    <s v="TMOBILE*AUTO PAY 800-937-8997 WAITEM TRANSFERRED FROM PREV ACCOUNT"/>
    <n v="70"/>
    <x v="1"/>
    <m/>
    <s v="Fixed"/>
    <n v="450.10999999999996"/>
    <s v="T-Mobile"/>
    <s v="Essential"/>
    <s v="UTILITIES"/>
    <s v="Phone"/>
  </r>
  <r>
    <n v="2021"/>
    <x v="11"/>
    <d v="2021-12-17T00:00:00"/>
    <d v="2021-12-17T00:00:00"/>
    <s v="WALMART SC 02113 PHOENIX AZ"/>
    <n v="46.57"/>
    <x v="3"/>
    <m/>
    <s v="Variable"/>
    <n v="496.67999999999995"/>
    <m/>
    <s v="Non-Essential"/>
    <s v="PERSONAL SPENDING"/>
    <s v="Walmart/Target Run"/>
  </r>
  <r>
    <n v="2021"/>
    <x v="11"/>
    <d v="2021-12-18T00:00:00"/>
    <d v="2021-12-18T00:00:00"/>
    <s v="ATI3997-217101129 310-627-2866 CAAPPLE PAY ENDING IN 4775"/>
    <n v="12.26"/>
    <x v="13"/>
    <m/>
    <s v="Variable"/>
    <n v="508.93999999999994"/>
    <m/>
    <s v="Non-Essential"/>
    <s v="MISCELLANEUS"/>
    <s v="--"/>
  </r>
  <r>
    <n v="2021"/>
    <x v="11"/>
    <d v="2021-12-18T00:00:00"/>
    <d v="2021-12-18T00:00:00"/>
    <s v="FRYS-FOOD-DRG #005 SCOTTSDALE AZ"/>
    <n v="16.190000000000001"/>
    <x v="6"/>
    <m/>
    <s v="Variable"/>
    <n v="525.13"/>
    <m/>
    <s v="Essential"/>
    <s v="FOOD"/>
    <s v="Groceries"/>
  </r>
  <r>
    <n v="2021"/>
    <x v="11"/>
    <d v="2021-12-18T00:00:00"/>
    <d v="2021-12-18T00:00:00"/>
    <s v="JCPENNEY 2846 PHOENIX AZ"/>
    <n v="103.09"/>
    <x v="3"/>
    <m/>
    <s v="Variable"/>
    <n v="628.22"/>
    <s v="Christmas"/>
    <s v="Non-Essential"/>
    <s v="PERSONAL SPENDING"/>
    <s v="Gifts/Donations"/>
  </r>
  <r>
    <n v="2021"/>
    <x v="11"/>
    <d v="2021-12-18T00:00:00"/>
    <d v="2021-12-18T00:00:00"/>
    <s v="MILLIES HALLMARK PHOENIX AZ"/>
    <n v="50.99"/>
    <x v="3"/>
    <m/>
    <s v="Variable"/>
    <n v="679.21"/>
    <s v="Christmas"/>
    <s v="Non-Essential"/>
    <s v="PERSONAL SPENDING"/>
    <s v="Gifts/Donations"/>
  </r>
  <r>
    <n v="2021"/>
    <x v="11"/>
    <d v="2021-12-18T00:00:00"/>
    <d v="2021-12-18T00:00:00"/>
    <s v="PAPA CHEVOS TACO SHOP PHOENIX AZ"/>
    <n v="28.46"/>
    <x v="7"/>
    <m/>
    <s v="Variable"/>
    <n v="707.67000000000007"/>
    <m/>
    <s v="Non-Essential"/>
    <s v="RECREATION &amp; ENTERTAINMENT"/>
    <s v="Resteraunts"/>
  </r>
  <r>
    <n v="2021"/>
    <x v="11"/>
    <d v="2021-12-18T00:00:00"/>
    <d v="2021-12-18T00:00:00"/>
    <s v="SPIN MOBILITY SPIN.APP CAAPPLE PAY ENDING IN 4775"/>
    <n v="11.28"/>
    <x v="13"/>
    <m/>
    <s v="Variable"/>
    <n v="718.95"/>
    <m/>
    <s v="Essential"/>
    <s v="TRANSPORTATION"/>
    <s v="Rideshare"/>
  </r>
  <r>
    <n v="2021"/>
    <x v="11"/>
    <d v="2021-12-18T00:00:00"/>
    <d v="2021-12-18T00:00:00"/>
    <s v="TARGET PHOENIX AZ"/>
    <n v="49.06"/>
    <x v="6"/>
    <m/>
    <s v="Variable"/>
    <n v="768.01"/>
    <m/>
    <s v="Essential"/>
    <s v="FOOD"/>
    <s v="Groceries"/>
  </r>
  <r>
    <n v="2021"/>
    <x v="11"/>
    <d v="2021-12-19T00:00:00"/>
    <d v="2021-12-19T00:00:00"/>
    <s v="5GUYS 0567 QSR PHOENIX AZ"/>
    <n v="17.78"/>
    <x v="7"/>
    <m/>
    <s v="Variable"/>
    <n v="785.79"/>
    <m/>
    <s v="Non-Essential"/>
    <s v="RECREATION &amp; ENTERTAINMENT"/>
    <s v="Resteraunts"/>
  </r>
  <r>
    <n v="2021"/>
    <x v="11"/>
    <d v="2021-12-19T00:00:00"/>
    <d v="2021-12-19T00:00:00"/>
    <s v="DESERT BOTANICAL GARDE PHOENIX AZ1581000155192112191120"/>
    <n v="265"/>
    <x v="3"/>
    <m/>
    <s v="Variable"/>
    <n v="1050.79"/>
    <s v="Christmas"/>
    <s v="Non-Essential"/>
    <s v="PERSONAL SPENDING"/>
    <s v="Gifts/Donations"/>
  </r>
  <r>
    <n v="2021"/>
    <x v="11"/>
    <d v="2021-12-19T00:00:00"/>
    <d v="2021-12-19T00:00:00"/>
    <s v="TARGET PHOENIX AZ"/>
    <n v="7.57"/>
    <x v="6"/>
    <m/>
    <s v="Variable"/>
    <n v="1058.3599999999999"/>
    <m/>
    <s v="Essential"/>
    <s v="FOOD"/>
    <s v="Groceries"/>
  </r>
  <r>
    <n v="2021"/>
    <x v="11"/>
    <d v="2021-12-19T00:00:00"/>
    <d v="2021-12-19T00:00:00"/>
    <s v="THE UPS STORE 38 SCOTTSDALE AZ"/>
    <n v="50.62"/>
    <x v="8"/>
    <m/>
    <s v="Variable"/>
    <n v="1108.9799999999998"/>
    <s v="Christmas"/>
    <s v="Non-Essential"/>
    <s v="PERSONAL SPENDING"/>
    <s v="Gifts/Donations"/>
  </r>
  <r>
    <n v="2021"/>
    <x v="11"/>
    <d v="2021-12-20T00:00:00"/>
    <d v="2021-12-20T00:00:00"/>
    <s v="GOOGLE *YOUTUBE TV G.CO/HELPPAY#CAITEM TRANSFERRED FROM PREV ACCOUNT"/>
    <n v="102.06"/>
    <x v="1"/>
    <m/>
    <s v="Fixed"/>
    <n v="1211.0399999999997"/>
    <s v="Youtube TV"/>
    <s v="Non-Essential"/>
    <s v="RECREATION &amp; ENTERTAINMENT"/>
    <s v="Streaming Services"/>
  </r>
  <r>
    <n v="2021"/>
    <x v="11"/>
    <d v="2021-12-20T00:00:00"/>
    <d v="2021-12-20T00:00:00"/>
    <s v="PREP &amp; PASTRY SCOTTSDALE AZ"/>
    <n v="34.04"/>
    <x v="7"/>
    <m/>
    <s v="Variable"/>
    <n v="1245.0799999999997"/>
    <m/>
    <s v="Non-Essential"/>
    <s v="RECREATION &amp; ENTERTAINMENT"/>
    <s v="Resteraunts"/>
  </r>
  <r>
    <n v="2021"/>
    <x v="11"/>
    <d v="2021-12-20T00:00:00"/>
    <d v="2021-12-20T00:00:00"/>
    <s v="THE UPS STORE 4080 PHOENIX AZ"/>
    <n v="186.56"/>
    <x v="8"/>
    <m/>
    <s v="Variable"/>
    <n v="1431.6399999999996"/>
    <s v="Christmas"/>
    <s v="Non-Essential"/>
    <s v="PERSONAL SPENDING"/>
    <s v="Gifts/Donations"/>
  </r>
  <r>
    <n v="2021"/>
    <x v="11"/>
    <d v="2021-12-20T00:00:00"/>
    <d v="2021-12-20T00:00:00"/>
    <s v="USPS PO 0363720072 PHOENIX AZ"/>
    <n v="4.0599999999999996"/>
    <x v="11"/>
    <m/>
    <s v="Variable"/>
    <n v="1435.6999999999996"/>
    <m/>
    <s v="Essential"/>
    <s v="UTILITIES"/>
    <s v="PO Boxes"/>
  </r>
  <r>
    <n v="2021"/>
    <x v="11"/>
    <d v="2021-12-21T00:00:00"/>
    <d v="2021-12-21T00:00:00"/>
    <s v="CCBILL.COM 888-5969279 AZITEM TRANSFERRED FROM PREV ACCOUNT"/>
    <n v="3.3"/>
    <x v="1"/>
    <m/>
    <s v="Fixed"/>
    <n v="1438.9999999999995"/>
    <s v="oyf"/>
    <s v="Non-Essential"/>
    <s v="RECREATION &amp; ENTERTAINMENT"/>
    <s v="Subscription"/>
  </r>
  <r>
    <n v="2021"/>
    <x v="11"/>
    <d v="2021-12-21T00:00:00"/>
    <d v="2021-12-21T00:00:00"/>
    <s v="CCBILL.COM 888-5969279 AZITEM TRANSFERRED FROM PREV ACCOUNT"/>
    <n v="3.49"/>
    <x v="1"/>
    <m/>
    <s v="Fixed"/>
    <n v="1442.4899999999996"/>
    <s v="oyf"/>
    <s v="Non-Essential"/>
    <s v="RECREATION &amp; ENTERTAINMENT"/>
    <s v="Subscription"/>
  </r>
  <r>
    <n v="2021"/>
    <x v="11"/>
    <d v="2021-12-21T00:00:00"/>
    <d v="2021-12-21T00:00:00"/>
    <s v="CHINO BANDIDO PHOENIX AZ"/>
    <n v="27.95"/>
    <x v="7"/>
    <m/>
    <s v="Variable"/>
    <n v="1470.4399999999996"/>
    <m/>
    <s v="Non-Essential"/>
    <s v="RECREATION &amp; ENTERTAINMENT"/>
    <s v="Resteraunts"/>
  </r>
  <r>
    <n v="2021"/>
    <x v="11"/>
    <d v="2021-12-22T00:00:00"/>
    <d v="2021-12-22T00:00:00"/>
    <s v="SCHLOTZSKY'S 1046 PHOENIX AZ"/>
    <n v="29.19"/>
    <x v="7"/>
    <m/>
    <s v="Variable"/>
    <n v="1499.6299999999997"/>
    <m/>
    <s v="Non-Essential"/>
    <s v="RECREATION &amp; ENTERTAINMENT"/>
    <s v="Resteraunts"/>
  </r>
  <r>
    <n v="2021"/>
    <x v="11"/>
    <d v="2021-12-22T00:00:00"/>
    <d v="2021-12-22T00:00:00"/>
    <s v="TRACK MARKET &amp; LIQUOR PHOENIX AZ"/>
    <n v="12"/>
    <x v="6"/>
    <m/>
    <s v="Variable"/>
    <n v="1511.6299999999997"/>
    <m/>
    <s v="Essential"/>
    <s v="FOOD"/>
    <s v="Groceries"/>
  </r>
  <r>
    <n v="2021"/>
    <x v="11"/>
    <d v="2021-12-23T00:00:00"/>
    <d v="2021-12-23T00:00:00"/>
    <s v="SAFEWAY #2651 PHOENIX AZ"/>
    <n v="56.23"/>
    <x v="6"/>
    <m/>
    <s v="Variable"/>
    <n v="1567.8599999999997"/>
    <m/>
    <s v="Essential"/>
    <s v="FOOD"/>
    <s v="Groceries"/>
  </r>
  <r>
    <n v="2021"/>
    <x v="11"/>
    <d v="2021-12-23T00:00:00"/>
    <d v="2021-12-23T00:00:00"/>
    <s v="SAFEWAY.COM #2651 877-505-4040 AZ36908260"/>
    <n v="47.58"/>
    <x v="6"/>
    <m/>
    <s v="Variable"/>
    <n v="1615.4399999999996"/>
    <m/>
    <s v="Essential"/>
    <s v="FOOD"/>
    <s v="Groceries"/>
  </r>
  <r>
    <n v="2021"/>
    <x v="11"/>
    <d v="2021-12-24T00:00:00"/>
    <d v="2021-12-24T00:00:00"/>
    <s v="HODORI RESTAURANT. MESA AZ"/>
    <n v="60"/>
    <x v="7"/>
    <m/>
    <s v="Variable"/>
    <n v="1675.4399999999996"/>
    <m/>
    <s v="Non-Essential"/>
    <s v="RECREATION &amp; ENTERTAINMENT"/>
    <s v="Resteraunts"/>
  </r>
  <r>
    <n v="2021"/>
    <x v="11"/>
    <d v="2021-12-25T00:00:00"/>
    <d v="2021-12-25T00:00:00"/>
    <s v="CAFE RIO 0055 CAMELBACK PHOENIX AZ"/>
    <n v="39.64"/>
    <x v="7"/>
    <m/>
    <s v="Variable"/>
    <n v="1715.0799999999997"/>
    <m/>
    <s v="Non-Essential"/>
    <s v="RECREATION &amp; ENTERTAINMENT"/>
    <s v="Resteraunts"/>
  </r>
  <r>
    <n v="2021"/>
    <x v="11"/>
    <d v="2021-12-25T00:00:00"/>
    <d v="2021-12-25T00:00:00"/>
    <s v="CLR*STRETCHZONE480687187 480-687-1874 TITEM TRANSFERRED FROM PREV ACCOUNT"/>
    <n v="79"/>
    <x v="1"/>
    <m/>
    <s v="Fixed"/>
    <n v="1794.0799999999997"/>
    <s v="Stretch Zone"/>
    <s v="Non-Essential"/>
    <s v="PERSONAL SPENDING"/>
    <s v="Health (Experimental)"/>
  </r>
  <r>
    <n v="2021"/>
    <x v="11"/>
    <d v="2021-12-25T00:00:00"/>
    <d v="2021-12-25T00:00:00"/>
    <s v="PHOENIX SUNS CONCESSIONS PHOENIX AZAPPLE PAY ENDING IN 4775"/>
    <n v="33"/>
    <x v="7"/>
    <m/>
    <s v="Variable"/>
    <n v="1827.0799999999997"/>
    <m/>
    <s v="Non-Essential"/>
    <s v="RECREATION &amp; ENTERTAINMENT"/>
    <s v="Resteraunts"/>
  </r>
  <r>
    <n v="2021"/>
    <x v="11"/>
    <d v="2021-12-25T00:00:00"/>
    <d v="2021-12-25T00:00:00"/>
    <s v="PHOENIX SUNS PHOENIX AZ"/>
    <n v="65.14"/>
    <x v="3"/>
    <m/>
    <s v="Variable"/>
    <n v="1892.2199999999998"/>
    <m/>
    <s v="Non-Essential"/>
    <s v="PERSONAL SPENDING"/>
    <s v="Merchandise"/>
  </r>
  <r>
    <n v="2021"/>
    <x v="11"/>
    <d v="2021-12-26T00:00:00"/>
    <d v="2021-12-26T00:00:00"/>
    <s v="AMZN MKTP US*440CG8N43 AMZN.COM/BILLWAITEM TRANSFERRED FROM PREV ACCOUNT"/>
    <n v="78.06"/>
    <x v="3"/>
    <m/>
    <s v="Variable"/>
    <n v="1970.2799999999997"/>
    <m/>
    <s v="Non-Essential"/>
    <s v="PERSONAL SPENDING"/>
    <s v="Merchandise"/>
  </r>
  <r>
    <n v="2021"/>
    <x v="11"/>
    <d v="2021-12-26T00:00:00"/>
    <d v="2021-12-26T00:00:00"/>
    <s v="TRADER JOE'S #090 QPS PHOENIX AZ"/>
    <n v="34.200000000000003"/>
    <x v="6"/>
    <m/>
    <s v="Variable"/>
    <n v="2004.4799999999998"/>
    <m/>
    <s v="Essential"/>
    <s v="FOOD"/>
    <s v="Groceries"/>
  </r>
  <r>
    <n v="2021"/>
    <x v="11"/>
    <d v="2021-12-27T00:00:00"/>
    <d v="2021-12-27T00:00:00"/>
    <s v="TACO BELL 037567 SCOTTSDALE AZ"/>
    <n v="8.4600000000000009"/>
    <x v="7"/>
    <m/>
    <s v="Variable"/>
    <n v="2012.9399999999998"/>
    <m/>
    <s v="Non-Essential"/>
    <s v="RECREATION &amp; ENTERTAINMENT"/>
    <s v="Resteraunts"/>
  </r>
  <r>
    <n v="2021"/>
    <x v="11"/>
    <d v="2021-12-28T00:00:00"/>
    <d v="2021-12-28T00:00:00"/>
    <s v="PANDA EXPRESS 1185 SCOTTSDALE AZ"/>
    <n v="11"/>
    <x v="7"/>
    <m/>
    <s v="Variable"/>
    <n v="2023.9399999999998"/>
    <m/>
    <s v="Non-Essential"/>
    <s v="RECREATION &amp; ENTERTAINMENT"/>
    <s v="Resteraunts"/>
  </r>
  <r>
    <n v="2021"/>
    <x v="11"/>
    <d v="2021-12-29T00:00:00"/>
    <d v="2021-12-29T00:00:00"/>
    <s v="JIMMY JOHNS - 2500 PHOENIX AZ"/>
    <n v="14.76"/>
    <x v="7"/>
    <m/>
    <s v="Variable"/>
    <n v="2038.6999999999998"/>
    <m/>
    <s v="Non-Essential"/>
    <s v="RECREATION &amp; ENTERTAINMENT"/>
    <s v="Resteraunts"/>
  </r>
  <r>
    <n v="2021"/>
    <x v="11"/>
    <d v="2021-12-30T00:00:00"/>
    <d v="2021-12-30T00:00:00"/>
    <s v="JIFFY LUBE #3327 CHANDLER AZ"/>
    <n v="93.25"/>
    <x v="12"/>
    <m/>
    <s v="Fixed"/>
    <n v="2131.9499999999998"/>
    <m/>
    <s v="Essential"/>
    <s v="TRANSPORTATION"/>
    <s v="Maintenance"/>
  </r>
  <r>
    <n v="2021"/>
    <x v="11"/>
    <d v="2021-12-30T00:00:00"/>
    <d v="2021-12-30T00:00:00"/>
    <s v="MICROSOFT MICROSOFT 36 REDMOND WAITEM TRANSFERRED FROM PREV ACCOUNT"/>
    <n v="99.99"/>
    <x v="1"/>
    <m/>
    <s v="Fixed"/>
    <n v="2231.9399999999996"/>
    <s v="Microsoft 365"/>
    <s v="Non-Essential"/>
    <s v="PERSONAL SPENDING"/>
    <s v="Subscription"/>
  </r>
  <r>
    <n v="2021"/>
    <x v="11"/>
    <d v="2021-12-30T00:00:00"/>
    <d v="2021-12-30T00:00:00"/>
    <s v="PHOENIX SUNS 602-514-5444 AZMIC3556E00-5JSUJ"/>
    <n v="366.66"/>
    <x v="13"/>
    <m/>
    <s v="Variable"/>
    <n v="2598.5999999999995"/>
    <m/>
    <s v="Non-Essential"/>
    <s v="RECREATION &amp; ENTERTAINMENT"/>
    <s v="Sporting Events"/>
  </r>
  <r>
    <n v="2021"/>
    <x v="11"/>
    <d v="2021-12-31T00:00:00"/>
    <d v="2021-12-31T00:00:00"/>
    <s v="TST* WOW WOW HAWAIIAN LE PHOENIX AZ"/>
    <n v="6.56"/>
    <x v="7"/>
    <m/>
    <s v="Variable"/>
    <n v="2605.1599999999994"/>
    <m/>
    <s v="Non-Essential"/>
    <s v="RECREATION &amp; ENTERTAINMENT"/>
    <s v="Resteraunts"/>
  </r>
  <r>
    <n v="2021"/>
    <x v="11"/>
    <d v="2021-12-31T00:00:00"/>
    <d v="2021-12-31T00:00:00"/>
    <s v="WALMART SC 02113 PHOENIX AZ"/>
    <n v="77.81"/>
    <x v="3"/>
    <m/>
    <s v="Variable"/>
    <n v="2682.9699999999993"/>
    <m/>
    <s v="Non-Essential"/>
    <s v="PERSONAL SPENDING"/>
    <s v="Walmart/Target Ru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473673-03DB-4D41-B523-1172670A6D50}"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20" firstHeaderRow="1" firstDataRow="2" firstDataCol="1"/>
  <pivotFields count="14">
    <pivotField numFmtId="1" showAll="0"/>
    <pivotField axis="axisRow" numFmtId="1" showAll="0">
      <items count="13">
        <item x="0"/>
        <item x="1"/>
        <item x="2"/>
        <item x="3"/>
        <item x="4"/>
        <item x="5"/>
        <item x="6"/>
        <item x="7"/>
        <item x="8"/>
        <item x="9"/>
        <item x="10"/>
        <item x="11"/>
        <item t="default"/>
      </items>
    </pivotField>
    <pivotField numFmtId="14" showAll="0"/>
    <pivotField numFmtId="14" showAll="0"/>
    <pivotField showAll="0"/>
    <pivotField dataField="1" numFmtId="164" showAll="0"/>
    <pivotField axis="axisCol" multipleItemSelectionAllowed="1" showAll="0">
      <items count="19">
        <item h="1" x="1"/>
        <item h="1" x="12"/>
        <item h="1" x="10"/>
        <item h="1" x="15"/>
        <item h="1" x="16"/>
        <item h="1" x="9"/>
        <item h="1" x="4"/>
        <item h="1" x="2"/>
        <item h="1" x="11"/>
        <item h="1" x="14"/>
        <item h="1" x="5"/>
        <item h="1" x="3"/>
        <item h="1" x="0"/>
        <item x="7"/>
        <item m="1" x="17"/>
        <item h="1" x="8"/>
        <item x="6"/>
        <item h="1" x="13"/>
        <item t="default"/>
      </items>
    </pivotField>
    <pivotField showAll="0"/>
    <pivotField showAll="0"/>
    <pivotField numFmtId="164"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6"/>
  </colFields>
  <colItems count="3">
    <i>
      <x v="13"/>
    </i>
    <i>
      <x v="16"/>
    </i>
    <i t="grand">
      <x/>
    </i>
  </colItems>
  <dataFields count="1">
    <dataField name="Sum of Amount" fld="5" baseField="0" baseItem="0" numFmtId="166"/>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710CEA-E27E-4A54-B6F3-3B1A1E29CC9C}" name="Table3" displayName="Table3" ref="A1:J294" totalsRowCount="1" headerRowCellStyle="Normal 10">
  <autoFilter ref="A1:J293" xr:uid="{D5710CEA-E27E-4A54-B6F3-3B1A1E29CC9C}"/>
  <tableColumns count="10">
    <tableColumn id="1" xr3:uid="{0D89A42E-F08B-4930-82B8-066283DCB254}" name="Month" totalsRowDxfId="360" dataCellStyle="Normal 10">
      <calculatedColumnFormula>MONTH(C2)</calculatedColumnFormula>
    </tableColumn>
    <tableColumn id="2" xr3:uid="{C1400DAA-6C90-4F44-8A72-14721FD199CB}" name="Day" totalsRowDxfId="359" dataCellStyle="Normal 10">
      <calculatedColumnFormula>DAY(C2)</calculatedColumnFormula>
    </tableColumn>
    <tableColumn id="3" xr3:uid="{DA6B6B8A-BEBE-43C0-81C0-4BAB5623AB3E}" name="Date" dataDxfId="358" totalsRowDxfId="357" dataCellStyle="Normal 10"/>
    <tableColumn id="4" xr3:uid="{A5B4EFF3-1031-4441-AFBB-7C0ACEFCA935}" name="Description2" totalsRowDxfId="356" dataCellStyle="Normal 10">
      <calculatedColumnFormula>LEFT(E2, FIND(" ",E2)-1)</calculatedColumnFormula>
    </tableColumn>
    <tableColumn id="5" xr3:uid="{1BBF6166-443E-4079-956B-E5CF33FBE31D}" name="Description" totalsRowDxfId="355" dataCellStyle="Normal 10"/>
    <tableColumn id="6" xr3:uid="{B7017840-2FFA-4995-BB97-06B101D316FE}" name="Amount" dataDxfId="354" totalsRowDxfId="353" dataCellStyle="Currency"/>
    <tableColumn id="7" xr3:uid="{7976E17D-9750-48E0-9F23-BDF35301A4D2}" name="Primary" dataDxfId="352" totalsRowDxfId="351" dataCellStyle="Normal 10"/>
    <tableColumn id="8" xr3:uid="{DD363B47-5698-4940-B263-E51A986A17F5}" name="Main Category" dataDxfId="350" totalsRowDxfId="349" dataCellStyle="Normal 2"/>
    <tableColumn id="9" xr3:uid="{0ADB6F08-54DD-467A-B253-0ACE141681E2}" name="Secondary Category" dataDxfId="348" totalsRowDxfId="347" dataCellStyle="Normal 10"/>
    <tableColumn id="10" xr3:uid="{AB946CE3-58D8-4E9E-95A4-FC651F4179A6}" name="Specific Category" dataDxfId="346" totalsRowDxfId="345" dataCellStyle="Normal 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1C9D36-B353-46D7-91DF-DB4E8F869738}" name="Table1" displayName="Table1" ref="A1:N1034" headerRowDxfId="344" headerRowBorderDxfId="343" tableBorderDxfId="342" headerRowCellStyle="Normal 2">
  <autoFilter ref="A1:N1034" xr:uid="{685C96C8-7254-425B-861C-3AE606D68153}">
    <filterColumn colId="6">
      <filters>
        <filter val="Restaurants"/>
        <filter val="Supermarkets"/>
      </filters>
    </filterColumn>
  </autoFilter>
  <tableColumns count="14">
    <tableColumn id="1" xr3:uid="{9532BC8C-B97B-4444-BB57-F4C0D9771C83}" name="Year" totalsRowLabel="Total" dataDxfId="341" totalsRowDxfId="340" dataCellStyle="Comma 2">
      <calculatedColumnFormula>YEAR(C2)</calculatedColumnFormula>
    </tableColumn>
    <tableColumn id="2" xr3:uid="{A3971AEA-3879-4E81-A959-05452EF14DF2}" name="Month" dataDxfId="339" totalsRowDxfId="338" dataCellStyle="Comma 2">
      <calculatedColumnFormula>MONTH(C2)</calculatedColumnFormula>
    </tableColumn>
    <tableColumn id="3" xr3:uid="{9D741CD6-C90B-4AB0-BF10-3216AA2E28BC}" name="Trans. date" dataDxfId="337" totalsRowDxfId="336" dataCellStyle="Normal 2"/>
    <tableColumn id="4" xr3:uid="{0E290611-4BCB-4598-B959-315B06C0378F}" name="Post date" dataDxfId="335" totalsRowDxfId="334" dataCellStyle="Normal 2"/>
    <tableColumn id="5" xr3:uid="{56C30FE8-176C-472C-A021-CBCEFB2D3496}" name="Description" dataDxfId="333" totalsRowDxfId="332" dataCellStyle="Normal 2"/>
    <tableColumn id="6" xr3:uid="{C12BA7AB-D67B-430C-80E4-06482598CEFD}" name="Amount" dataDxfId="331" totalsRowDxfId="330" dataCellStyle="Normal 2"/>
    <tableColumn id="7" xr3:uid="{2ABB4ABB-E33E-4F3F-8CAE-E33B6A669FF8}" name="Category" dataDxfId="329" totalsRowDxfId="328" dataCellStyle="Normal 2"/>
    <tableColumn id="14" xr3:uid="{224F37A3-A7D3-4BFA-89FF-39AAE3A0A68D}" name="Category_2" dataDxfId="8" totalsRowDxfId="9" dataCellStyle="Normal 2"/>
    <tableColumn id="8" xr3:uid="{D8E173AF-DBD3-417A-BADB-93BAC75FF2BD}" name="Expense Type" dataDxfId="327" totalsRowDxfId="326" dataCellStyle="Normal 2">
      <calculatedColumnFormula>VLOOKUP(G2,Expense_Lookup,2,0)</calculatedColumnFormula>
    </tableColumn>
    <tableColumn id="9" xr3:uid="{EFE0819E-4246-4F87-9225-A36EF6548835}" name="Cumulative" dataDxfId="325" totalsRowDxfId="324" dataCellStyle="Normal 2">
      <calculatedColumnFormula>J1+F2</calculatedColumnFormula>
    </tableColumn>
    <tableColumn id="10" xr3:uid="{E9FAD54C-50CA-4F0F-B0DD-A209C1AE9FF2}" name="Association" dataDxfId="323" totalsRowDxfId="322" dataCellStyle="Normal 2"/>
    <tableColumn id="11" xr3:uid="{DBC2C911-2D44-4C3B-9F67-82912C5B1E42}" name="Main Category" dataDxfId="321" totalsRowDxfId="320" dataCellStyle="Normal 2"/>
    <tableColumn id="12" xr3:uid="{E6F188B1-81D0-4A0F-877A-0778603C1612}" name="Secondary Category" dataDxfId="319"/>
    <tableColumn id="13" xr3:uid="{11A9D4CB-6E1E-4934-B989-F16B39200A57}" name="Specific Category" totalsRowFunction="count" dataDxfId="3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FF553A-6128-46CF-A4CD-5B7B9F49E0E1}" name="Income14" displayName="Income14" ref="C5:Q10" totalsRowCount="1" headerRowDxfId="317" dataDxfId="316" totalsRowDxfId="315">
  <autoFilter ref="C5:Q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6BB2E098-95C6-4C79-87F5-A1B9F0EA6F02}" name="INCOME" totalsRowLabel="Total" totalsRowDxfId="314"/>
    <tableColumn id="2" xr3:uid="{D9DDEB99-0CEF-4EBE-8B7F-E33AF5819C50}" name="January" totalsRowFunction="sum" dataDxfId="313" totalsRowDxfId="312">
      <calculatedColumnFormula array="1">SUM(SUMIFS('Wells Fargo'!$F:$F,'Wells Fargo'!$G:$G,{"Nationwide";"Elephant"},'Wells Fargo'!$A:$A, D3))</calculatedColumnFormula>
    </tableColumn>
    <tableColumn id="3" xr3:uid="{79CA570B-F2C5-4FAB-B25F-0A2874ECE5C8}" name="February" totalsRowFunction="sum" totalsRowDxfId="311"/>
    <tableColumn id="4" xr3:uid="{2BF53FB7-9792-43F9-8C0B-C4164D25B8D4}" name="March" totalsRowFunction="sum" totalsRowDxfId="310"/>
    <tableColumn id="5" xr3:uid="{A423250B-00F4-4CA1-9FC8-8FD9B4AF2EC4}" name="April" totalsRowFunction="sum" totalsRowDxfId="309"/>
    <tableColumn id="6" xr3:uid="{69B64F5C-4436-45F5-89C3-B1011026B0BD}" name="May" totalsRowFunction="sum" totalsRowDxfId="308"/>
    <tableColumn id="7" xr3:uid="{4C87132D-2107-4B85-98CC-0195B1B78BAC}" name="June" totalsRowFunction="sum" totalsRowDxfId="307"/>
    <tableColumn id="8" xr3:uid="{CA804F34-AECA-44F9-AB1D-68CE42CD3416}" name="July" totalsRowFunction="sum" totalsRowDxfId="306"/>
    <tableColumn id="9" xr3:uid="{C92113C0-E8AA-49C4-9B94-7755096ABF66}" name="August" totalsRowFunction="sum" totalsRowDxfId="305"/>
    <tableColumn id="10" xr3:uid="{2A8A5D0B-06EA-4670-8E59-19A0C9F6A7F9}" name="September" totalsRowFunction="sum" totalsRowDxfId="304"/>
    <tableColumn id="11" xr3:uid="{F4B2F11A-619B-4391-A6D9-AAD034A41BC4}" name="October" totalsRowFunction="sum" totalsRowDxfId="303"/>
    <tableColumn id="12" xr3:uid="{F6254F05-DCDD-4C13-8671-95770C881DFE}" name="November" totalsRowFunction="sum" totalsRowDxfId="302"/>
    <tableColumn id="13" xr3:uid="{78F17CA6-AAB4-4D22-A589-C47B99FD272E}" name="December" totalsRowFunction="sum" totalsRowDxfId="301"/>
    <tableColumn id="14" xr3:uid="{F649DFE0-0AA7-443D-88F1-2790DFA6C1AB}" name="Year" totalsRowFunction="sum" totalsRowDxfId="300">
      <calculatedColumnFormula>SUM(Income14[[#This Row],[January]:[December]])</calculatedColumnFormula>
    </tableColumn>
    <tableColumn id="15" xr3:uid="{5494F317-E129-4A67-8187-FC54CB7BD8DE}" name="Sparkline" totalsRowDxfId="299"/>
  </tableColumns>
  <tableStyleInfo showFirstColumn="1" showLastColumn="0" showRowStripes="0" showColumnStripes="1"/>
  <extLst>
    <ext xmlns:x14="http://schemas.microsoft.com/office/spreadsheetml/2009/9/main" uri="{504A1905-F514-4f6f-8877-14C23A59335A}">
      <x14:table altTextSummary="Enter Income items and monthly amounts in this table. Annual amount and monthly Totals are auto calculated and sparklines are updated"/>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EFD6040-14E9-4B37-9D43-02B09CDE4EE4}" name="Home" displayName="Home" ref="C13:Q21" totalsRowCount="1" headerRowDxfId="298" dataDxfId="297" totalsRowDxfId="296">
  <autoFilter ref="C13:Q20"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55BD67E-0771-44C4-B0AC-5ADCE12A0F2E}" name="HOME" totalsRowLabel="Total" totalsRowDxfId="295"/>
    <tableColumn id="2" xr3:uid="{345CBABB-75DE-472E-A66A-FE6960C280DF}" name="January" totalsRowFunction="sum" dataDxfId="294" totalsRowDxfId="293">
      <calculatedColumnFormula array="1">SUM(SUMIFS('Wells Fargo'!$F:$F,'Wells Fargo'!$G:$G,{"Amar - Rent";"New Manchester - Rent"},'Wells Fargo'!$A:$A,'PERSONAL BUDGET - WIP'!D3))*-1</calculatedColumnFormula>
    </tableColumn>
    <tableColumn id="3" xr3:uid="{A558F48E-5F05-402C-80DE-ADA05DC3845A}" name="February" totalsRowFunction="sum" dataDxfId="292" totalsRowDxfId="291">
      <calculatedColumnFormula array="1">SUM(SUMIFS('Wells Fargo'!$F:$F,'Wells Fargo'!$G:$G,{"Amar - Rent";"New Manchester - Rent"},'Wells Fargo'!$A:$A,'PERSONAL BUDGET - WIP'!E3-1))</calculatedColumnFormula>
    </tableColumn>
    <tableColumn id="4" xr3:uid="{F6D74EE0-7231-4E87-99A4-F35F34C511DA}" name="March" totalsRowFunction="sum" totalsRowDxfId="290"/>
    <tableColumn id="5" xr3:uid="{C9BFE9DA-B3FB-4235-8E02-4C868C01881C}" name="April" totalsRowFunction="sum" dataDxfId="289" totalsRowDxfId="288"/>
    <tableColumn id="6" xr3:uid="{ED50E6F7-1C69-404E-820A-5BAC6B1351E2}" name="May" totalsRowFunction="sum" dataDxfId="287" totalsRowDxfId="286"/>
    <tableColumn id="7" xr3:uid="{73EA07BE-5DBA-48E2-9727-B80C331A786F}" name="June" totalsRowFunction="sum" dataDxfId="285" totalsRowDxfId="284">
      <calculatedColumnFormula>SUMIFS(Table1[Amount], Table1[Secondary Category],"HOME", Table1[Specific Category],$C14,Table1[Month],I$3) + -1*SUMIFS(Table3[Amount], Table3[Secondary Category], "HOME", Table3[Specific Category],$C14, Table3[Month], I$3)</calculatedColumnFormula>
    </tableColumn>
    <tableColumn id="8" xr3:uid="{BC46BEC6-526D-4167-8179-288716D55C9D}" name="July" totalsRowFunction="sum" dataDxfId="283" totalsRowDxfId="282"/>
    <tableColumn id="9" xr3:uid="{DC0ADB43-24A4-4B51-BEF5-CFD4D2218DE8}" name="August" totalsRowFunction="sum" dataDxfId="281" totalsRowDxfId="280">
      <calculatedColumnFormula>SUMIFS(Table1[Amount], Table1[Secondary Category],"HOME", Table1[Specific Category],$C14,Table1[Month],K$3) + -1*SUMIFS(Table3[Amount], Table3[Secondary Category], "HOME", Table3[Specific Category],$C14, Table3[Month], K$3)</calculatedColumnFormula>
    </tableColumn>
    <tableColumn id="10" xr3:uid="{14D9944E-515D-480D-8DB1-2962BCEA2241}" name="September" totalsRowFunction="sum" dataDxfId="279" totalsRowDxfId="278">
      <calculatedColumnFormula>SUMIFS(Table1[Amount], Table1[Secondary Category],"HOME", Table1[Specific Category],$C14,Table1[Month],L$3) + -1*SUMIFS(Table3[Amount], Table3[Secondary Category], "HOME", Table3[Specific Category],$C14, Table3[Month], L$3)</calculatedColumnFormula>
    </tableColumn>
    <tableColumn id="11" xr3:uid="{B04ADF47-D808-45E2-8A94-AAF7E554ADBA}" name="October" totalsRowFunction="sum" dataDxfId="277" totalsRowDxfId="276">
      <calculatedColumnFormula>SUMIFS(Table1[Amount], Table1[Secondary Category],"HOME", Table1[Specific Category],$C14,Table1[Month],M$3) + -1*SUMIFS(Table3[Amount], Table3[Secondary Category], "HOME", Table3[Specific Category],$C14, Table3[Month], M$3)</calculatedColumnFormula>
    </tableColumn>
    <tableColumn id="12" xr3:uid="{C4E5B066-36FB-4014-A7CA-08C578078C52}" name="November" totalsRowFunction="sum" dataDxfId="275" totalsRowDxfId="274">
      <calculatedColumnFormula>SUMIFS(Table1[Amount], Table1[Secondary Category],"HOME", Table1[Specific Category],$C14,Table1[Month],N$3) + -1*SUMIFS(Table3[Amount], Table3[Secondary Category], "HOME", Table3[Specific Category],$C14, Table3[Month], N$3)</calculatedColumnFormula>
    </tableColumn>
    <tableColumn id="13" xr3:uid="{6AF7D4EF-F380-42BE-9E5C-83380FA83CA6}" name="December" totalsRowFunction="sum" dataDxfId="273" totalsRowDxfId="272">
      <calculatedColumnFormula>SUMIFS(Table1[Amount], Table1[Secondary Category],"HOME", Table1[Specific Category],$C14,Table1[Month],O$3) + -1*SUMIFS(Table3[Amount], Table3[Secondary Category], "HOME", Table3[Specific Category],$C14, Table3[Month], O$3)</calculatedColumnFormula>
    </tableColumn>
    <tableColumn id="14" xr3:uid="{89761127-2D7A-4FFE-A7E3-30FE7841E03B}" name="Year" totalsRowFunction="sum" totalsRowDxfId="271">
      <calculatedColumnFormula>SUM(Home[[#This Row],[January]:[December]])</calculatedColumnFormula>
    </tableColumn>
    <tableColumn id="15" xr3:uid="{780A4E83-643A-42AF-AEED-D760ED09D5FA}" name="Sparkline" totalsRowDxfId="270"/>
  </tableColumns>
  <tableStyleInfo showFirstColumn="1" showLastColumn="0" showRowStripes="0" showColumnStripes="1"/>
  <extLst>
    <ext xmlns:x14="http://schemas.microsoft.com/office/spreadsheetml/2009/9/main" uri="{504A1905-F514-4f6f-8877-14C23A59335A}">
      <x14:table altTextSummary="Enter Home expense items and monthly amounts in this table. Annual amount and monthly Totals are auto calculated and sparklines are updated"/>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5656C5-9432-4F47-88D7-65483A9A85DD}" name="Transportation" displayName="Transportation" ref="C23:Q32" totalsRowCount="1" headerRowDxfId="269" dataDxfId="268" totalsRowDxfId="267">
  <autoFilter ref="C23:Q31"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8B82633-9FA2-4127-8F97-2F152736A2CC}" name="Transportation" totalsRowLabel="Total" dataDxfId="266" totalsRowDxfId="265" dataCellStyle="Normal 12"/>
    <tableColumn id="2" xr3:uid="{99726158-EBB0-4886-93C3-7BBB236AF5AE}" name="January" totalsRowFunction="sum" dataDxfId="264" totalsRowDxfId="263">
      <calculatedColumnFormula>SUMIFS(Table1[Amount], Table1[Secondary Category],"TRANSPORTATION", Table1[Specific Category],$C24,Table1[Month],D$3) + -1*SUMIFS(Table3[Amount], Table3[Secondary Category], "TRANSPORTATION", Table3[Specific Category],$C24, Table3[Month], D$3)</calculatedColumnFormula>
    </tableColumn>
    <tableColumn id="3" xr3:uid="{A85B4586-2869-4C6F-99EB-603CC548BD8C}" name="February" totalsRowFunction="sum" dataDxfId="262" totalsRowDxfId="261">
      <calculatedColumnFormula>SUMIFS(Table1[Amount], Table1[Secondary Category],"TRANSPORTATION", Table1[Specific Category],$C24,Table1[Month],E$3) + -1*SUMIFS(Table3[Amount], Table3[Secondary Category], "TRANSPORTATION", Table3[Specific Category],$C24, Table3[Month], E$3)</calculatedColumnFormula>
    </tableColumn>
    <tableColumn id="4" xr3:uid="{1F318A9F-7A6C-4F7A-B09B-2F71664F41D5}" name="March" totalsRowFunction="sum" dataDxfId="260" totalsRowDxfId="259">
      <calculatedColumnFormula>SUMIFS(Table1[Amount], Table1[Secondary Category],"TRANSPORTATION", Table1[Specific Category],$C24,Table1[Month],F$3) + -1*SUMIFS(Table3[Amount], Table3[Secondary Category], "TRANSPORTATION", Table3[Specific Category],$C24, Table3[Month], F$3)</calculatedColumnFormula>
    </tableColumn>
    <tableColumn id="5" xr3:uid="{1E5176B2-6A69-440D-A2BB-923E01CCA009}" name="April" totalsRowFunction="sum" totalsRowDxfId="258">
      <calculatedColumnFormula>SUMIFS(Table1[Amount], Table1[Secondary Category],"TRANSPORTATION", Table1[Specific Category],$C24,Table1[Month],G$3) + -1*SUMIFS(Table3[Amount], Table3[Secondary Category], "TRANSPORTATION", Table3[Specific Category],$C24, Table3[Month], G$3)</calculatedColumnFormula>
    </tableColumn>
    <tableColumn id="6" xr3:uid="{A816AA70-40B1-4BD8-B9BF-42018974ED00}" name="May" totalsRowFunction="sum" dataDxfId="257" totalsRowDxfId="256">
      <calculatedColumnFormula>SUMIFS(Table1[Amount], Table1[Secondary Category],"TRANSPORTATION", Table1[Specific Category],$C24,Table1[Month],H$3) + -1*SUMIFS(Table3[Amount], Table3[Secondary Category], "TRANSPORTATION", Table3[Specific Category],$C24, Table3[Month], H$3)</calculatedColumnFormula>
    </tableColumn>
    <tableColumn id="7" xr3:uid="{66C0191A-DE73-4E37-9154-969FD69245A7}" name="June" totalsRowFunction="sum" totalsRowDxfId="255">
      <calculatedColumnFormula>SUMIFS(Table1[Amount], Table1[Secondary Category],"TRANSPORTATION", Table1[Specific Category],$C24,Table1[Month],I$3) + -1*SUMIFS(Table3[Amount], Table3[Secondary Category], "TRANSPORTATION", Table3[Specific Category],$C24, Table3[Month], I$3)</calculatedColumnFormula>
    </tableColumn>
    <tableColumn id="8" xr3:uid="{55542483-2C4A-4067-90A2-A3B74845D168}" name="July" totalsRowFunction="sum" dataDxfId="254" totalsRowDxfId="253">
      <calculatedColumnFormula>SUMIFS(Table1[Amount], Table1[Secondary Category],"TRANSPORTATION", Table1[Specific Category],$C24,Table1[Month],J$3) + -1*SUMIFS(Table3[Amount], Table3[Secondary Category], "TRANSPORTATION", Table3[Specific Category],$C24, Table3[Month], J$3)</calculatedColumnFormula>
    </tableColumn>
    <tableColumn id="9" xr3:uid="{E056D5B4-AE92-41E8-9949-84158F3ED254}" name="August" totalsRowFunction="sum" totalsRowDxfId="252">
      <calculatedColumnFormula>SUMIFS(Table1[Amount], Table1[Secondary Category],"TRANSPORTATION", Table1[Specific Category],$C24,Table1[Month],K$3) + -1*SUMIFS(Table3[Amount], Table3[Secondary Category], "TRANSPORTATION", Table3[Specific Category],$C24, Table3[Month], K$3)</calculatedColumnFormula>
    </tableColumn>
    <tableColumn id="10" xr3:uid="{7C3ECC08-AFDB-436A-8EE2-B2E849EFEAF4}" name="September" totalsRowFunction="sum" dataDxfId="251" totalsRowDxfId="250">
      <calculatedColumnFormula>SUMIFS(Table1[Amount], Table1[Secondary Category],"TRANSPORTATION", Table1[Specific Category],$C24,Table1[Month],L$3) + -1*SUMIFS(Table3[Amount], Table3[Secondary Category], "TRANSPORTATION", Table3[Specific Category],$C24, Table3[Month], L$3)</calculatedColumnFormula>
    </tableColumn>
    <tableColumn id="11" xr3:uid="{7A015039-86B6-42A6-BFCC-93D66751F49A}" name="October" totalsRowFunction="sum" totalsRowDxfId="249">
      <calculatedColumnFormula>SUMIFS(Table1[Amount], Table1[Secondary Category],"TRANSPORTATION", Table1[Specific Category],$C24,Table1[Month],M$3) + -1*SUMIFS(Table3[Amount], Table3[Secondary Category], "TRANSPORTATION", Table3[Specific Category],$C24, Table3[Month], M$3)</calculatedColumnFormula>
    </tableColumn>
    <tableColumn id="12" xr3:uid="{57A6236D-F7CF-42C3-986C-50816EA05098}" name="November" totalsRowFunction="sum" dataDxfId="248" totalsRowDxfId="247">
      <calculatedColumnFormula>SUMIFS(Table1[Amount], Table1[Secondary Category],"TRANSPORTATION", Table1[Specific Category],$C24,Table1[Month],N$3) + -1*SUMIFS(Table3[Amount], Table3[Secondary Category], "TRANSPORTATION", Table3[Specific Category],$C24, Table3[Month], N$3)</calculatedColumnFormula>
    </tableColumn>
    <tableColumn id="13" xr3:uid="{B4606A44-B90E-414B-A74B-D2BF130153EC}" name="December" totalsRowFunction="sum" totalsRowDxfId="246">
      <calculatedColumnFormula>SUMIFS(Table1[Amount], Table1[Secondary Category],"TRANSPORTATION", Table1[Specific Category],$C24,Table1[Month],O$3) + -1*SUMIFS(Table3[Amount], Table3[Secondary Category], "TRANSPORTATION", Table3[Specific Category],$C24, Table3[Month], O$3)</calculatedColumnFormula>
    </tableColumn>
    <tableColumn id="14" xr3:uid="{CF80CFE9-8691-48F1-8A76-C18040D9A64F}" name="Year" totalsRowFunction="sum" dataDxfId="245" totalsRowDxfId="244">
      <calculatedColumnFormula>SUM(Transportation[[#This Row],[January]:[December]])</calculatedColumnFormula>
    </tableColumn>
    <tableColumn id="15" xr3:uid="{1AD404BA-E118-4EBD-93E6-2F92858CBC65}" name="Sparkline" totalsRowDxfId="243"/>
  </tableColumns>
  <tableStyleInfo showFirstColumn="1" showLastColumn="0" showRowStripes="0" showColumnStripes="1"/>
  <extLst>
    <ext xmlns:x14="http://schemas.microsoft.com/office/spreadsheetml/2009/9/main" uri="{504A1905-F514-4f6f-8877-14C23A59335A}">
      <x14:table altTextSummary="Enter Daily expense items and monthly amounts in this table. Annual amount and monthly Totals are auto calculated and sparklines are updated"/>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A93746E-BDA5-40E1-A310-5DB5D8947462}" name="Food" displayName="Food" ref="C34:Q38" totalsRowCount="1" headerRowDxfId="242" dataDxfId="241" totalsRowDxfId="240">
  <autoFilter ref="C34:Q37"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AC89876-A977-49CC-B3F4-2BFFB2CEB545}" name="Food" totalsRowLabel="Total" dataDxfId="239" totalsRowDxfId="238" dataCellStyle="Normal 12"/>
    <tableColumn id="2" xr3:uid="{6EAB42F1-E3DB-4820-82FE-4ACDA5024177}" name="January" totalsRowFunction="sum" dataDxfId="237" totalsRowDxfId="236">
      <calculatedColumnFormula>SUMIFS(Table1[Amount], Table1[Secondary Category],"FOOD", Table1[Specific Category],$C35,Table1[Month],D$3) + -1*SUMIFS(Table3[Amount], Table3[Secondary Category], "FOOD", Table3[Specific Category],$C35, Table3[Month], D$3)</calculatedColumnFormula>
    </tableColumn>
    <tableColumn id="3" xr3:uid="{E33AEC59-D94B-41C5-A273-73904A416352}" name="February" totalsRowFunction="sum" totalsRowDxfId="235">
      <calculatedColumnFormula>SUMIFS(Table1[Amount], Table1[Secondary Category],"FOOD", Table1[Specific Category],$C35,Table1[Month],E$3) + -1*SUMIFS(Table3[Amount], Table3[Secondary Category], "FOOD", Table3[Specific Category],$C35, Table3[Month], E$3)</calculatedColumnFormula>
    </tableColumn>
    <tableColumn id="4" xr3:uid="{01F3D021-1F1F-4EDB-A51E-AAF7C69BE802}" name="March" totalsRowFunction="sum" dataDxfId="234" totalsRowDxfId="233">
      <calculatedColumnFormula>SUMIFS(Table1[Amount], Table1[Secondary Category],"FOOD", Table1[Specific Category],$C35,Table1[Month],F$3) + -1*SUMIFS(Table3[Amount], Table3[Secondary Category], "FOOD", Table3[Specific Category],$C35, Table3[Month], F$3)</calculatedColumnFormula>
    </tableColumn>
    <tableColumn id="5" xr3:uid="{B7A271D2-3F64-46F6-8ADD-C688E527635A}" name="April" totalsRowFunction="sum" totalsRowDxfId="232">
      <calculatedColumnFormula>SUMIFS(Table1[Amount], Table1[Secondary Category],"FOOD", Table1[Specific Category],$C35,Table1[Month],G$3) + -1*SUMIFS(Table3[Amount], Table3[Secondary Category], "FOOD", Table3[Specific Category],$C35, Table3[Month], G$3)</calculatedColumnFormula>
    </tableColumn>
    <tableColumn id="6" xr3:uid="{4054708D-9177-4797-BFC6-FBB9239F78C2}" name="May" totalsRowFunction="sum" dataDxfId="231" totalsRowDxfId="230">
      <calculatedColumnFormula>SUMIFS(Table1[Amount], Table1[Secondary Category],"FOOD", Table1[Specific Category],$C35,Table1[Month],H$3) + -1*SUMIFS(Table3[Amount], Table3[Secondary Category], "FOOD", Table3[Specific Category],$C35, Table3[Month], H$3)</calculatedColumnFormula>
    </tableColumn>
    <tableColumn id="7" xr3:uid="{85990CCC-3E35-4BBC-B208-AE9423DAD93A}" name="June" totalsRowFunction="sum" totalsRowDxfId="229">
      <calculatedColumnFormula>SUMIFS(Table1[Amount], Table1[Secondary Category],"FOOD", Table1[Specific Category],$C35,Table1[Month],I$3) + -1*SUMIFS(Table3[Amount], Table3[Secondary Category], "FOOD", Table3[Specific Category],$C35, Table3[Month], I$3)</calculatedColumnFormula>
    </tableColumn>
    <tableColumn id="8" xr3:uid="{4693357F-8709-4136-B79E-3938E4CC9FC9}" name="July" totalsRowFunction="sum" dataDxfId="228" totalsRowDxfId="227">
      <calculatedColumnFormula>SUMIFS(Table1[Amount], Table1[Secondary Category],"FOOD", Table1[Specific Category],$C35,Table1[Month],J$3) + -1*SUMIFS(Table3[Amount], Table3[Secondary Category], "FOOD", Table3[Specific Category],$C35, Table3[Month], J$3)</calculatedColumnFormula>
    </tableColumn>
    <tableColumn id="9" xr3:uid="{D7A9C245-0F7A-4EDA-9F04-41D7C1E7A108}" name="August" totalsRowFunction="sum" totalsRowDxfId="226">
      <calculatedColumnFormula>SUMIFS(Table1[Amount], Table1[Secondary Category],"FOOD", Table1[Specific Category],$C35,Table1[Month],K$3) + -1*SUMIFS(Table3[Amount], Table3[Secondary Category], "FOOD", Table3[Specific Category],$C35, Table3[Month], K$3)</calculatedColumnFormula>
    </tableColumn>
    <tableColumn id="10" xr3:uid="{A4B0D908-D968-4D83-BE4B-E33F5AAE760A}" name="September" totalsRowFunction="sum" dataDxfId="225" totalsRowDxfId="224">
      <calculatedColumnFormula>SUMIFS(Table1[Amount], Table1[Secondary Category],"FOOD", Table1[Specific Category],$C35,Table1[Month],L$3) + -1*SUMIFS(Table3[Amount], Table3[Secondary Category], "FOOD", Table3[Specific Category],$C35, Table3[Month], L$3)</calculatedColumnFormula>
    </tableColumn>
    <tableColumn id="11" xr3:uid="{6D7E9DBF-F1C9-40AB-8E5A-16550D55D226}" name="October" totalsRowFunction="sum" totalsRowDxfId="223">
      <calculatedColumnFormula>SUMIFS(Table1[Amount], Table1[Secondary Category],"FOOD", Table1[Specific Category],$C35,Table1[Month],M$3) + -1*SUMIFS(Table3[Amount], Table3[Secondary Category], "FOOD", Table3[Specific Category],$C35, Table3[Month], M$3)</calculatedColumnFormula>
    </tableColumn>
    <tableColumn id="12" xr3:uid="{0FA3B0DB-92B4-4E69-A9EB-8456982CC108}" name="November" totalsRowFunction="sum" dataDxfId="222" totalsRowDxfId="221">
      <calculatedColumnFormula>SUMIFS(Table1[Amount], Table1[Secondary Category],"FOOD", Table1[Specific Category],$C35,Table1[Month],N$3) + -1*SUMIFS(Table3[Amount], Table3[Secondary Category], "FOOD", Table3[Specific Category],$C35, Table3[Month], N$3)</calculatedColumnFormula>
    </tableColumn>
    <tableColumn id="13" xr3:uid="{08C9FE6C-5C0B-4D42-9FFB-25010D746A84}" name="December" totalsRowFunction="sum" totalsRowDxfId="220">
      <calculatedColumnFormula>SUMIFS(Table1[Amount], Table1[Secondary Category],"FOOD", Table1[Specific Category],$C35,Table1[Month],O$3) + -1*SUMIFS(Table3[Amount], Table3[Secondary Category], "FOOD", Table3[Specific Category],$C35, Table3[Month], O$3)</calculatedColumnFormula>
    </tableColumn>
    <tableColumn id="14" xr3:uid="{62974BCE-30E3-40BB-AA6B-53C561F0535D}" name="Year" totalsRowFunction="sum" dataDxfId="219" totalsRowDxfId="218">
      <calculatedColumnFormula>SUM(Food[[#This Row],[January]:[December]])</calculatedColumnFormula>
    </tableColumn>
    <tableColumn id="15" xr3:uid="{485D60EB-1F5A-4EB2-8727-BAF6EC8E3C3B}" name="Sparkline" totalsRowDxfId="217"/>
  </tableColumns>
  <tableStyleInfo showFirstColumn="1" showLastColumn="0" showRowStripes="0" showColumnStripes="1"/>
  <extLst>
    <ext xmlns:x14="http://schemas.microsoft.com/office/spreadsheetml/2009/9/main" uri="{504A1905-F514-4f6f-8877-14C23A59335A}">
      <x14:table altTextSummary="Enter Transportation expense items and monthly amounts in this table. Annual amount and monthly Totals are auto calculated and sparklines are updated"/>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B1E951D-30E8-48FB-B33E-022F08A5791F}" name="Utilities" displayName="Utilities" ref="C41:Q49" totalsRowCount="1" headerRowDxfId="216" dataDxfId="215" totalsRowDxfId="214">
  <autoFilter ref="C41:Q48"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C7696D4-15EC-41C1-B872-45946A0B0883}" name="Utilities" totalsRowLabel="Total" dataDxfId="213" totalsRowDxfId="212" dataCellStyle="Normal 12"/>
    <tableColumn id="2" xr3:uid="{57424BF2-C523-4DF2-816F-141176A85F16}" name="January" totalsRowFunction="sum" dataDxfId="211" totalsRowDxfId="210">
      <calculatedColumnFormula>SUMIFS(Table1[Amount], Table1[Secondary Category],"UTILITIES", Table1[Specific Category],$C42,Table1[Month],D$3) + -1*SUMIFS(Table3[Amount], Table3[Secondary Category], "UTILITIES", Table3[Specific Category],$C42, Table3[Month], D$3)</calculatedColumnFormula>
    </tableColumn>
    <tableColumn id="3" xr3:uid="{168E12AB-A402-414A-BAD6-1BF845FF8D24}" name="February" totalsRowFunction="sum" totalsRowDxfId="209">
      <calculatedColumnFormula>SUMIFS(Table1[Amount], Table1[Secondary Category],"UTILITIES", Table1[Specific Category],$C42,Table1[Month],E$3) + -1*SUMIFS(Table3[Amount], Table3[Secondary Category], "UTILITIES", Table3[Specific Category],$C42, Table3[Month], E$3)</calculatedColumnFormula>
    </tableColumn>
    <tableColumn id="4" xr3:uid="{352AAE8A-4FE6-4DE0-AC3F-FC7B32EC55A0}" name="March" totalsRowFunction="sum" totalsRowDxfId="208">
      <calculatedColumnFormula>SUMIFS(Table1[Amount], Table1[Secondary Category],"UTILITIES", Table1[Specific Category],$C42,Table1[Month],F$3) + -1*SUMIFS(Table3[Amount], Table3[Secondary Category], "UTILITIES", Table3[Specific Category],$C42, Table3[Month], F$3)</calculatedColumnFormula>
    </tableColumn>
    <tableColumn id="5" xr3:uid="{712F2476-33ED-4001-A17D-E8D1DDE89666}" name="April" totalsRowFunction="sum" totalsRowDxfId="207">
      <calculatedColumnFormula>SUMIFS(Table1[Amount], Table1[Secondary Category],"UTILITIES", Table1[Specific Category],$C42,Table1[Month],G$3) + -1*SUMIFS(Table3[Amount], Table3[Secondary Category], "UTILITIES", Table3[Specific Category],$C42, Table3[Month], G$3)</calculatedColumnFormula>
    </tableColumn>
    <tableColumn id="6" xr3:uid="{17EDAF40-6F23-4D80-8595-8E20378356EF}" name="May" totalsRowFunction="sum" totalsRowDxfId="206">
      <calculatedColumnFormula>SUMIFS(Table1[Amount], Table1[Secondary Category],"UTILITIES", Table1[Specific Category],$C42,Table1[Month],H$3) + -1*SUMIFS(Table3[Amount], Table3[Secondary Category], "UTILITIES", Table3[Specific Category],$C42, Table3[Month], H$3)</calculatedColumnFormula>
    </tableColumn>
    <tableColumn id="7" xr3:uid="{E3A920F6-BCC5-402E-A8A1-1CFD89F783B2}" name="June" totalsRowFunction="sum" totalsRowDxfId="205">
      <calculatedColumnFormula>SUMIFS(Table1[Amount], Table1[Secondary Category],"UTILITIES", Table1[Specific Category],$C42,Table1[Month],I$3) + -1*SUMIFS(Table3[Amount], Table3[Secondary Category], "UTILITIES", Table3[Specific Category],$C42, Table3[Month], I$3)</calculatedColumnFormula>
    </tableColumn>
    <tableColumn id="8" xr3:uid="{1E18D711-AA79-4DBC-ACA1-7FF177DF0AAA}" name="July" totalsRowFunction="sum" totalsRowDxfId="204">
      <calculatedColumnFormula>SUMIFS(Table1[Amount], Table1[Secondary Category],"UTILITIES", Table1[Specific Category],$C42,Table1[Month],J$3) + -1*SUMIFS(Table3[Amount], Table3[Secondary Category], "UTILITIES", Table3[Specific Category],$C42, Table3[Month], J$3)</calculatedColumnFormula>
    </tableColumn>
    <tableColumn id="9" xr3:uid="{E79365F4-E1F4-4F79-9EF0-C46E26D14533}" name="August" totalsRowFunction="sum" totalsRowDxfId="203">
      <calculatedColumnFormula>SUMIFS(Table1[Amount], Table1[Secondary Category],"UTILITIES", Table1[Specific Category],$C42,Table1[Month],K$3) + -1*SUMIFS(Table3[Amount], Table3[Secondary Category], "UTILITIES", Table3[Specific Category],$C42, Table3[Month], K$3)</calculatedColumnFormula>
    </tableColumn>
    <tableColumn id="10" xr3:uid="{F64408A0-DD3E-4952-83AE-A2CC25AB18CA}" name="September" totalsRowFunction="sum" totalsRowDxfId="202">
      <calculatedColumnFormula>SUMIFS(Table1[Amount], Table1[Secondary Category],"UTILITIES", Table1[Specific Category],$C42,Table1[Month],L$3) + -1*SUMIFS(Table3[Amount], Table3[Secondary Category], "UTILITIES", Table3[Specific Category],$C42, Table3[Month], L$3)</calculatedColumnFormula>
    </tableColumn>
    <tableColumn id="11" xr3:uid="{5550FB4F-E244-43E9-83A9-A4C18F425961}" name="October" totalsRowFunction="sum" totalsRowDxfId="201">
      <calculatedColumnFormula>SUMIFS(Table1[Amount], Table1[Secondary Category],"UTILITIES", Table1[Specific Category],$C42,Table1[Month],M$3) + -1*SUMIFS(Table3[Amount], Table3[Secondary Category], "UTILITIES", Table3[Specific Category],$C42, Table3[Month], M$3)</calculatedColumnFormula>
    </tableColumn>
    <tableColumn id="12" xr3:uid="{594A339F-FC19-4793-84CE-9DEF5D2A6543}" name="November" totalsRowFunction="sum" totalsRowDxfId="200">
      <calculatedColumnFormula>SUMIFS(Table1[Amount], Table1[Secondary Category],"UTILITIES", Table1[Specific Category],$C42,Table1[Month],N$3) + -1*SUMIFS(Table3[Amount], Table3[Secondary Category], "UTILITIES", Table3[Specific Category],$C42, Table3[Month], N$3)</calculatedColumnFormula>
    </tableColumn>
    <tableColumn id="13" xr3:uid="{FD96EF4D-80A6-47F9-A418-8BE2766E3378}" name="December" totalsRowFunction="sum" totalsRowDxfId="199">
      <calculatedColumnFormula>SUMIFS(Table1[Amount], Table1[Secondary Category],"UTILITIES", Table1[Specific Category],$C42,Table1[Month],O$3) + -1*SUMIFS(Table3[Amount], Table3[Secondary Category], "UTILITIES", Table3[Specific Category],$C42, Table3[Month], O$3)</calculatedColumnFormula>
    </tableColumn>
    <tableColumn id="14" xr3:uid="{352CED3E-93BF-4B57-B9BD-D508B27D81F6}" name="Year" totalsRowFunction="sum" totalsRowDxfId="198">
      <calculatedColumnFormula>SUM(Utilities[[#This Row],[January]:[December]])</calculatedColumnFormula>
    </tableColumn>
    <tableColumn id="15" xr3:uid="{C68F3BB8-C943-4A49-B5F9-DD442DCA6912}" name="Sparkline" totalsRowDxfId="197"/>
  </tableColumns>
  <tableStyleInfo showFirstColumn="1" showLastColumn="0" showRowStripes="0" showColumnStripes="1"/>
  <extLst>
    <ext xmlns:x14="http://schemas.microsoft.com/office/spreadsheetml/2009/9/main" uri="{504A1905-F514-4f6f-8877-14C23A59335A}">
      <x14:table altTextSummary="Enter Entertainment expense items and monthly amounts in this table. Annual amount and monthly Totals are auto calculated and sparklines are updated"/>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AE1E771-C0B0-4AAE-9C9E-911AD47556AC}" name="Insurance" displayName="Insurance" ref="C52:Q54" totalsRowCount="1" headerRowDxfId="196" dataDxfId="195" totalsRowDxfId="194">
  <autoFilter ref="C52:Q53"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AF316A6-0D49-43B4-9C6F-9A2DBCE9B5FE}" name="Insurance" totalsRowLabel="Total" totalsRowDxfId="193"/>
    <tableColumn id="2" xr3:uid="{7F7673E6-D729-44F5-8EC5-85AC8F518844}" name="January" totalsRowFunction="sum" dataDxfId="192" totalsRowDxfId="191" dataCellStyle="Normal 12">
      <calculatedColumnFormula>SUMIFS(Table1[Amount], Table1[Secondary Category],"INSURANCE", Table1[Specific Category],$C53,Table1[Month],D$3) + -1*SUMIFS(Table3[Amount], Table3[Secondary Category], "INSURANCE", Table3[Specific Category],$C53, Table3[Month], D$3)</calculatedColumnFormula>
    </tableColumn>
    <tableColumn id="3" xr3:uid="{D6797321-4AE3-4E02-BC47-0F8959157942}" name="February" totalsRowFunction="sum" totalsRowDxfId="190">
      <calculatedColumnFormula>SUMIFS(Table1[Amount], Table1[Secondary Category],"INSURANCE", Table1[Specific Category],$C53,Table1[Month],E$3) + -1*SUMIFS(Table3[Amount], Table3[Secondary Category], "INSURANCE", Table3[Specific Category],$C53, Table3[Month], E$3)</calculatedColumnFormula>
    </tableColumn>
    <tableColumn id="4" xr3:uid="{EB21C391-884C-43E8-A889-AAB0BAE53E35}" name="March" totalsRowFunction="sum" totalsRowDxfId="189">
      <calculatedColumnFormula>SUMIFS(Table1[Amount], Table1[Secondary Category],"INSURANCE", Table1[Specific Category],$C53,Table1[Month],F$3) + -1*SUMIFS(Table3[Amount], Table3[Secondary Category], "INSURANCE", Table3[Specific Category],$C53, Table3[Month], F$3)</calculatedColumnFormula>
    </tableColumn>
    <tableColumn id="5" xr3:uid="{02FB19F5-8CB8-4E13-AD52-1115C0987F91}" name="April" totalsRowFunction="sum" totalsRowDxfId="188">
      <calculatedColumnFormula>SUMIFS(Table1[Amount], Table1[Secondary Category],"INSURANCE", Table1[Specific Category],$C53,Table1[Month],G$3) + -1*SUMIFS(Table3[Amount], Table3[Secondary Category], "INSURANCE", Table3[Specific Category],$C53, Table3[Month], G$3)</calculatedColumnFormula>
    </tableColumn>
    <tableColumn id="6" xr3:uid="{2632EBEC-3AE9-4EA9-A39C-7CD4F7E9EC1D}" name="May" totalsRowFunction="sum" totalsRowDxfId="187">
      <calculatedColumnFormula>SUMIFS(Table1[Amount], Table1[Secondary Category],"INSURANCE", Table1[Specific Category],$C53,Table1[Month],H$3) + -1*SUMIFS(Table3[Amount], Table3[Secondary Category], "INSURANCE", Table3[Specific Category],$C53, Table3[Month], H$3)</calculatedColumnFormula>
    </tableColumn>
    <tableColumn id="7" xr3:uid="{C554D2C2-2A51-4579-BA76-39DC4EC82EF9}" name="June" totalsRowFunction="sum" totalsRowDxfId="186">
      <calculatedColumnFormula>SUMIFS(Table1[Amount], Table1[Secondary Category],"INSURANCE", Table1[Specific Category],$C53,Table1[Month],I$3) + -1*SUMIFS(Table3[Amount], Table3[Secondary Category], "INSURANCE", Table3[Specific Category],$C53, Table3[Month], I$3)</calculatedColumnFormula>
    </tableColumn>
    <tableColumn id="8" xr3:uid="{1BBE64C7-BC4A-4F8D-96D3-DE24BECC0E34}" name="July" totalsRowFunction="sum" totalsRowDxfId="185">
      <calculatedColumnFormula>SUMIFS(Table1[Amount], Table1[Secondary Category],"INSURANCE", Table1[Specific Category],$C53,Table1[Month],J$3) + -1*SUMIFS(Table3[Amount], Table3[Secondary Category], "INSURANCE", Table3[Specific Category],$C53, Table3[Month], J$3)</calculatedColumnFormula>
    </tableColumn>
    <tableColumn id="9" xr3:uid="{4E7E1AEE-F40B-49C4-994A-9268818C1C29}" name="August" totalsRowFunction="sum" totalsRowDxfId="184">
      <calculatedColumnFormula>SUMIFS(Table1[Amount], Table1[Secondary Category],"INSURANCE", Table1[Specific Category],$C53,Table1[Month],K$3) + -1*SUMIFS(Table3[Amount], Table3[Secondary Category], "INSURANCE", Table3[Specific Category],$C53, Table3[Month], K$3)</calculatedColumnFormula>
    </tableColumn>
    <tableColumn id="10" xr3:uid="{B85214E7-8ABD-44E9-975C-1948CCE4070D}" name="September" totalsRowFunction="sum" totalsRowDxfId="183">
      <calculatedColumnFormula>SUMIFS(Table1[Amount], Table1[Secondary Category],"INSURANCE", Table1[Specific Category],$C53,Table1[Month],L$3) + -1*SUMIFS(Table3[Amount], Table3[Secondary Category], "INSURANCE", Table3[Specific Category],$C53, Table3[Month], L$3)</calculatedColumnFormula>
    </tableColumn>
    <tableColumn id="11" xr3:uid="{CC4559E6-ACCA-4BFE-AFDD-318E46D5AC22}" name="October" totalsRowFunction="sum" totalsRowDxfId="182">
      <calculatedColumnFormula>SUMIFS(Table1[Amount], Table1[Secondary Category],"INSURANCE", Table1[Specific Category],$C53,Table1[Month],M$3) + -1*SUMIFS(Table3[Amount], Table3[Secondary Category], "INSURANCE", Table3[Specific Category],$C53, Table3[Month], M$3)</calculatedColumnFormula>
    </tableColumn>
    <tableColumn id="12" xr3:uid="{9E0CECB1-06C2-4054-9010-00D420B3BEC7}" name="November" totalsRowFunction="sum" totalsRowDxfId="181">
      <calculatedColumnFormula>SUMIFS(Table1[Amount], Table1[Secondary Category],"INSURANCE", Table1[Specific Category],$C53,Table1[Month],N$3) + -1*SUMIFS(Table3[Amount], Table3[Secondary Category], "INSURANCE", Table3[Specific Category],$C53, Table3[Month], N$3)</calculatedColumnFormula>
    </tableColumn>
    <tableColumn id="13" xr3:uid="{49D0D7B0-D8CB-4E57-BC2B-BA22105AD82C}" name="December" totalsRowFunction="sum" totalsRowDxfId="180">
      <calculatedColumnFormula>SUMIFS(Table1[Amount], Table1[Secondary Category],"INSURANCE", Table1[Specific Category],$C53,Table1[Month],O$3) + -1*SUMIFS(Table3[Amount], Table3[Secondary Category], "INSURANCE", Table3[Specific Category],$C53, Table3[Month], O$3)</calculatedColumnFormula>
    </tableColumn>
    <tableColumn id="14" xr3:uid="{648C0F2A-D036-4EDA-A3B1-50314CC53D24}" name="Year" totalsRowFunction="sum" totalsRowDxfId="179">
      <calculatedColumnFormula>SUM(Insurance[[#This Row],[January]:[December]])</calculatedColumnFormula>
    </tableColumn>
    <tableColumn id="15" xr3:uid="{6D672594-5463-44D9-89C8-45957704244A}" name="Sparkline" totalsRowDxfId="178"/>
  </tableColumns>
  <tableStyleInfo showFirstColumn="1" showLastColumn="0" showRowStripes="0" showColumnStripes="1"/>
  <extLst>
    <ext xmlns:x14="http://schemas.microsoft.com/office/spreadsheetml/2009/9/main" uri="{504A1905-F514-4f6f-8877-14C23A59335A}">
      <x14:table altTextSummary="Enter Health expense items and monthly amounts in this table. Annual amount and monthly Totals are auto calculated and sparklines are updated"/>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F4646E3-1DBD-4613-8A10-5C231E5F3BBA}" name="Health" displayName="Health" ref="C57:Q65" totalsRowCount="1" headerRowDxfId="177" dataDxfId="176" totalsRowDxfId="175">
  <autoFilter ref="C57:Q64"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6728363-91BF-49A6-8B33-38DB92FF9DA4}" name="Medical &amp; Healthcare" totalsRowLabel="Total" dataDxfId="174" totalsRowDxfId="173" dataCellStyle="Normal 12"/>
    <tableColumn id="2" xr3:uid="{68604652-8C9C-4EA5-A46C-425ABA228D4C}" name="January" totalsRowFunction="sum" dataDxfId="172" totalsRowDxfId="171">
      <calculatedColumnFormula>SUMIFS(Table1[Amount], Table1[Secondary Category],"MEDICAL &amp; HEALTHCARE", Table1[Specific Category],$C58,Table1[Month],D$3) + -1*SUMIFS(Table3[Amount], Table3[Secondary Category], "MEDICAL &amp; HEALTHCARE", Table3[Specific Category],$C58, Table3[Month], D$3)</calculatedColumnFormula>
    </tableColumn>
    <tableColumn id="3" xr3:uid="{3E9BAE07-02A3-4F2E-8190-74845208B6D8}" name="February" totalsRowFunction="sum" totalsRowDxfId="170">
      <calculatedColumnFormula>SUMIFS(Table1[Amount], Table1[Secondary Category],"MEDICAL &amp; HEALTHCARE", Table1[Specific Category],$C58,Table1[Month],E$3) + -1*SUMIFS(Table3[Amount], Table3[Secondary Category], "MEDICAL &amp; HEALTHCARE", Table3[Specific Category],$C58, Table3[Month], E$3)</calculatedColumnFormula>
    </tableColumn>
    <tableColumn id="4" xr3:uid="{4105778C-B5B3-49E0-B4E7-02FC925C6D3B}" name="March" totalsRowFunction="sum" totalsRowDxfId="169">
      <calculatedColumnFormula>SUMIFS(Table1[Amount], Table1[Secondary Category],"MEDICAL &amp; HEALTHCARE", Table1[Specific Category],$C58,Table1[Month],F$3) + -1*SUMIFS(Table3[Amount], Table3[Secondary Category], "MEDICAL &amp; HEALTHCARE", Table3[Specific Category],$C58, Table3[Month], F$3)</calculatedColumnFormula>
    </tableColumn>
    <tableColumn id="5" xr3:uid="{EC9BF928-DE33-4673-9477-6ABE10FB6016}" name="April" totalsRowFunction="sum" totalsRowDxfId="168">
      <calculatedColumnFormula>SUMIFS(Table1[Amount], Table1[Secondary Category],"MEDICAL &amp; HEALTHCARE", Table1[Specific Category],$C58,Table1[Month],G$3) + -1*SUMIFS(Table3[Amount], Table3[Secondary Category], "MEDICAL &amp; HEALTHCARE", Table3[Specific Category],$C58, Table3[Month], G$3)</calculatedColumnFormula>
    </tableColumn>
    <tableColumn id="6" xr3:uid="{283EA6B9-4254-4B73-B1DB-D7B74158121E}" name="May" totalsRowFunction="sum" totalsRowDxfId="167">
      <calculatedColumnFormula>SUMIFS(Table1[Amount], Table1[Secondary Category],"MEDICAL &amp; HEALTHCARE", Table1[Specific Category],$C58,Table1[Month],H$3) + -1*SUMIFS(Table3[Amount], Table3[Secondary Category], "MEDICAL &amp; HEALTHCARE", Table3[Specific Category],$C58, Table3[Month], H$3)</calculatedColumnFormula>
    </tableColumn>
    <tableColumn id="7" xr3:uid="{E78E86CE-0FFD-4AC1-B753-885AB19D41B7}" name="June" totalsRowFunction="sum" totalsRowDxfId="166">
      <calculatedColumnFormula>SUMIFS(Table1[Amount], Table1[Secondary Category],"MEDICAL &amp; HEALTHCARE", Table1[Specific Category],$C58,Table1[Month],I$3) + -1*SUMIFS(Table3[Amount], Table3[Secondary Category], "MEDICAL &amp; HEALTHCARE", Table3[Specific Category],$C58, Table3[Month], I$3)</calculatedColumnFormula>
    </tableColumn>
    <tableColumn id="8" xr3:uid="{066B249F-F7F1-4547-846A-BCA529C3FFDB}" name="July" totalsRowFunction="sum" totalsRowDxfId="165">
      <calculatedColumnFormula>SUMIFS(Table1[Amount], Table1[Secondary Category],"MEDICAL &amp; HEALTHCARE", Table1[Specific Category],$C58,Table1[Month],J$3) + -1*SUMIFS(Table3[Amount], Table3[Secondary Category], "MEDICAL &amp; HEALTHCARE", Table3[Specific Category],$C58, Table3[Month], J$3)</calculatedColumnFormula>
    </tableColumn>
    <tableColumn id="9" xr3:uid="{39B496C7-A91C-4034-B7BF-E0404E174139}" name="August" totalsRowFunction="sum" totalsRowDxfId="164">
      <calculatedColumnFormula>SUMIFS(Table1[Amount], Table1[Secondary Category],"MEDICAL &amp; HEALTHCARE", Table1[Specific Category],$C58,Table1[Month],K$3) + -1*SUMIFS(Table3[Amount], Table3[Secondary Category], "MEDICAL &amp; HEALTHCARE", Table3[Specific Category],$C58, Table3[Month], K$3)</calculatedColumnFormula>
    </tableColumn>
    <tableColumn id="10" xr3:uid="{9BACB12F-E20E-47EE-8360-3FF48F941C5A}" name="September" totalsRowFunction="sum" totalsRowDxfId="163">
      <calculatedColumnFormula>SUMIFS(Table1[Amount], Table1[Secondary Category],"MEDICAL &amp; HEALTHCARE", Table1[Specific Category],$C58,Table1[Month],L$3) + -1*SUMIFS(Table3[Amount], Table3[Secondary Category], "MEDICAL &amp; HEALTHCARE", Table3[Specific Category],$C58, Table3[Month], L$3)</calculatedColumnFormula>
    </tableColumn>
    <tableColumn id="11" xr3:uid="{60E76E4C-1BFD-450D-A199-A666A451D868}" name="October" totalsRowFunction="sum" totalsRowDxfId="162">
      <calculatedColumnFormula>SUMIFS(Table1[Amount], Table1[Secondary Category],"MEDICAL &amp; HEALTHCARE", Table1[Specific Category],$C58,Table1[Month],M$3) + -1*SUMIFS(Table3[Amount], Table3[Secondary Category], "MEDICAL &amp; HEALTHCARE", Table3[Specific Category],$C58, Table3[Month], M$3)</calculatedColumnFormula>
    </tableColumn>
    <tableColumn id="12" xr3:uid="{3F6ED0EB-BF66-4690-A985-695174326D36}" name="November" totalsRowFunction="sum" totalsRowDxfId="161">
      <calculatedColumnFormula>SUMIFS(Table1[Amount], Table1[Secondary Category],"MEDICAL &amp; HEALTHCARE", Table1[Specific Category],$C58,Table1[Month],N$3) + -1*SUMIFS(Table3[Amount], Table3[Secondary Category], "MEDICAL &amp; HEALTHCARE", Table3[Specific Category],$C58, Table3[Month], N$3)</calculatedColumnFormula>
    </tableColumn>
    <tableColumn id="13" xr3:uid="{55F94D91-3AB7-4DF4-81F5-ED2CCA162B7A}" name="December" totalsRowFunction="sum" totalsRowDxfId="160">
      <calculatedColumnFormula>SUMIFS(Table1[Amount], Table1[Secondary Category],"MEDICAL &amp; HEALTHCARE", Table1[Specific Category],$C58,Table1[Month],O$3) + -1*SUMIFS(Table3[Amount], Table3[Secondary Category], "MEDICAL &amp; HEALTHCARE", Table3[Specific Category],$C58, Table3[Month], O$3)</calculatedColumnFormula>
    </tableColumn>
    <tableColumn id="14" xr3:uid="{859CA716-6A0E-4F93-BD51-7DA8266E3C18}" name="Year" totalsRowFunction="sum" totalsRowDxfId="159">
      <calculatedColumnFormula>SUM(Health[[#This Row],[January]:[December]])</calculatedColumnFormula>
    </tableColumn>
    <tableColumn id="15" xr3:uid="{5A7B0FF9-3A83-408D-B68E-44A27722A07D}" name="Sparkline" totalsRowDxfId="158"/>
  </tableColumns>
  <tableStyleInfo showFirstColumn="1" showLastColumn="0" showRowStripes="0" showColumnStripes="1"/>
  <extLst>
    <ext xmlns:x14="http://schemas.microsoft.com/office/spreadsheetml/2009/9/main" uri="{504A1905-F514-4f6f-8877-14C23A59335A}">
      <x14:table altTextSummary="Enter Vacations expense items and monthly amounts in this table. Annual amount and monthly Totals are auto calculated and sparklines are updated"/>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F702B5-6237-4E6E-93C9-D316D5531FDE}" name="Savings" displayName="Savings" ref="C68:Q77" totalsRowCount="1" headerRowDxfId="157" dataDxfId="156" totalsRowDxfId="155">
  <autoFilter ref="C68:Q76"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56F8EC-FDFA-4D7C-95F6-457284112C28}" name="Savings, Investing &amp; Debt" totalsRowLabel="Total" dataDxfId="154" totalsRowDxfId="153" dataCellStyle="Normal 12"/>
    <tableColumn id="2" xr3:uid="{6C055DB4-D8B4-404E-999A-8035C9E83E1E}" name="January" totalsRowFunction="sum" dataDxfId="152" totalsRowDxfId="151">
      <calculatedColumnFormula>SUMIFS(Table1[Amount], Table1[Secondary Category],"SAVINGS, INVESTING, &amp; DEBT", Table1[Specific Category],$C69,Table1[Month],D$3) + -1*SUMIFS(Table3[Amount], Table3[Secondary Category], "SAVINGS, INVESTING, &amp; DEBT", Table3[Specific Category],$C69, Table3[Month], D$3)</calculatedColumnFormula>
    </tableColumn>
    <tableColumn id="3" xr3:uid="{09ADFD48-F844-426E-A768-0809324382DC}" name="February" totalsRowFunction="sum" dataDxfId="150" totalsRowDxfId="149">
      <calculatedColumnFormula>SUMIFS(Table1[Amount], Table1[Secondary Category],"SAVINGS, INVESTING, &amp; DEBT", Table1[Specific Category],$C69,Table1[Month],E$3) + -1*SUMIFS(Table3[Amount], Table3[Secondary Category], "SAVINGS, INVESTING, &amp; DEBT", Table3[Specific Category],$C69, Table3[Month], E$3)</calculatedColumnFormula>
    </tableColumn>
    <tableColumn id="4" xr3:uid="{ECE5D7ED-E378-433E-9938-B4F717592F66}" name="March" totalsRowFunction="sum" dataDxfId="148" totalsRowDxfId="147">
      <calculatedColumnFormula>SUMIFS(Table1[Amount], Table1[Secondary Category],"SAVINGS, INVESTING, &amp; DEBT", Table1[Specific Category],$C69,Table1[Month],F$3) + -1*SUMIFS(Table3[Amount], Table3[Secondary Category], "SAVINGS, INVESTING, &amp; DEBT", Table3[Specific Category],$C69, Table3[Month], F$3)</calculatedColumnFormula>
    </tableColumn>
    <tableColumn id="5" xr3:uid="{CD4372D9-1D2F-454B-B88F-CA5419B0262B}" name="April" totalsRowFunction="sum" dataDxfId="146" totalsRowDxfId="145">
      <calculatedColumnFormula>SUMIFS(Table1[Amount], Table1[Secondary Category],"SAVINGS, INVESTING, &amp; DEBT", Table1[Specific Category],$C69,Table1[Month],G$3) + -1*SUMIFS(Table3[Amount], Table3[Secondary Category], "SAVINGS, INVESTING, &amp; DEBT", Table3[Specific Category],$C69, Table3[Month], G$3)</calculatedColumnFormula>
    </tableColumn>
    <tableColumn id="6" xr3:uid="{7F9E9F1E-0DD1-4C39-A7FC-85546C842D76}" name="May" totalsRowFunction="sum" dataDxfId="144" totalsRowDxfId="143">
      <calculatedColumnFormula>SUMIFS(Table1[Amount], Table1[Secondary Category],"SAVINGS, INVESTING, &amp; DEBT", Table1[Specific Category],$C69,Table1[Month],H$3) + -1*SUMIFS(Table3[Amount], Table3[Secondary Category], "SAVINGS, INVESTING, &amp; DEBT", Table3[Specific Category],$C69, Table3[Month], H$3)</calculatedColumnFormula>
    </tableColumn>
    <tableColumn id="7" xr3:uid="{7824978F-ABD9-48D1-A8D9-85DD1BBE407E}" name="June" totalsRowFunction="sum" dataDxfId="142" totalsRowDxfId="141">
      <calculatedColumnFormula>SUMIFS(Table1[Amount], Table1[Secondary Category],"SAVINGS, INVESTING, &amp; DEBT", Table1[Specific Category],$C69,Table1[Month],I$3) + -1*SUMIFS(Table3[Amount], Table3[Secondary Category], "SAVINGS, INVESTING, &amp; DEBT", Table3[Specific Category],$C69, Table3[Month], I$3)</calculatedColumnFormula>
    </tableColumn>
    <tableColumn id="8" xr3:uid="{B04077C7-A11B-4777-8EA1-50F9D3984288}" name="July" totalsRowFunction="sum" dataDxfId="140" totalsRowDxfId="139">
      <calculatedColumnFormula>SUMIFS(Table1[Amount], Table1[Secondary Category],"SAVINGS, INVESTING, &amp; DEBT", Table1[Specific Category],$C69,Table1[Month],J$3) + -1*SUMIFS(Table3[Amount], Table3[Secondary Category], "SAVINGS, INVESTING, &amp; DEBT", Table3[Specific Category],$C69, Table3[Month], J$3)</calculatedColumnFormula>
    </tableColumn>
    <tableColumn id="9" xr3:uid="{28463AAE-87B8-4894-870B-0D3E35237434}" name="August" totalsRowFunction="sum" dataDxfId="138" totalsRowDxfId="137">
      <calculatedColumnFormula>SUMIFS(Table1[Amount], Table1[Secondary Category],"SAVINGS, INVESTING, &amp; DEBT", Table1[Specific Category],$C69,Table1[Month],K$3) + -1*SUMIFS(Table3[Amount], Table3[Secondary Category], "SAVINGS, INVESTING, &amp; DEBT", Table3[Specific Category],$C69, Table3[Month], K$3)</calculatedColumnFormula>
    </tableColumn>
    <tableColumn id="10" xr3:uid="{E26D28BD-8335-4728-8811-31AD9CE67E54}" name="September" totalsRowFunction="sum" dataDxfId="136" totalsRowDxfId="135">
      <calculatedColumnFormula>SUMIFS(Table1[Amount], Table1[Secondary Category],"SAVINGS, INVESTING, &amp; DEBT", Table1[Specific Category],$C69,Table1[Month],L$3) + -1*SUMIFS(Table3[Amount], Table3[Secondary Category], "SAVINGS, INVESTING, &amp; DEBT", Table3[Specific Category],$C69, Table3[Month], L$3)</calculatedColumnFormula>
    </tableColumn>
    <tableColumn id="11" xr3:uid="{1D4CE72B-941D-45CB-BF64-502B4758BEAC}" name="October" totalsRowFunction="sum" dataDxfId="134" totalsRowDxfId="133">
      <calculatedColumnFormula>SUMIFS(Table1[Amount], Table1[Secondary Category],"SAVINGS, INVESTING, &amp; DEBT", Table1[Specific Category],$C69,Table1[Month],M$3) + -1*SUMIFS(Table3[Amount], Table3[Secondary Category], "SAVINGS, INVESTING, &amp; DEBT", Table3[Specific Category],$C69, Table3[Month], M$3)</calculatedColumnFormula>
    </tableColumn>
    <tableColumn id="12" xr3:uid="{4B7A5370-8D5C-4048-8FA7-5ACE2B4D76EC}" name="November" totalsRowFunction="sum" dataDxfId="132" totalsRowDxfId="131">
      <calculatedColumnFormula>SUMIFS(Table1[Amount], Table1[Secondary Category],"SAVINGS, INVESTING, &amp; DEBT", Table1[Specific Category],$C69,Table1[Month],N$3) + -1*SUMIFS(Table3[Amount], Table3[Secondary Category], "SAVINGS, INVESTING, &amp; DEBT", Table3[Specific Category],$C69, Table3[Month], N$3)</calculatedColumnFormula>
    </tableColumn>
    <tableColumn id="13" xr3:uid="{87200730-C402-4E44-8ABC-9D5AB2683B70}" name="December" totalsRowFunction="sum" dataDxfId="130" totalsRowDxfId="129">
      <calculatedColumnFormula>SUMIFS(Table1[Amount], Table1[Secondary Category],"SAVINGS, INVESTING, &amp; DEBT", Table1[Specific Category],$C69,Table1[Month],O$3) + -1*SUMIFS(Table3[Amount], Table3[Secondary Category], "SAVINGS, INVESTING, &amp; DEBT", Table3[Specific Category],$C69, Table3[Month], O$3)</calculatedColumnFormula>
    </tableColumn>
    <tableColumn id="14" xr3:uid="{12330B25-E7B8-44C7-A52B-CD0FF301144C}" name="Year" totalsRowFunction="sum" dataDxfId="128" totalsRowDxfId="127">
      <calculatedColumnFormula>SUM(Savings[[#This Row],[January]:[December]])</calculatedColumnFormula>
    </tableColumn>
    <tableColumn id="15" xr3:uid="{5EDF3232-A86D-45C3-A221-11D9409DA33E}" name="Sparkline" dataDxfId="126" totalsRowDxfId="125"/>
  </tableColumns>
  <tableStyleInfo showFirstColumn="1" showLastColumn="0" showRowStripes="0" showColumnStripes="1"/>
  <extLst>
    <ext xmlns:x14="http://schemas.microsoft.com/office/spreadsheetml/2009/9/main" uri="{504A1905-F514-4f6f-8877-14C23A59335A}">
      <x14:table altTextSummary="Enter Recreation expense items and monthly amounts in this table. Annual amount and monthly Totals are auto calculated and sparklines are updated"/>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9155196-3CF1-457B-A485-DA8DEF6C42E5}" name="Personal" displayName="Personal" ref="C80:Q92" totalsRowCount="1" headerRowDxfId="124" dataDxfId="123" totalsRowDxfId="122">
  <autoFilter ref="C80:Q91"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9DA6E5F-22D8-4C35-A13F-D3724883E893}" name="Personal Spending" totalsRowLabel="Total" dataDxfId="121" totalsRowDxfId="120" dataCellStyle="Normal 12"/>
    <tableColumn id="2" xr3:uid="{CEBEA1A4-9F5A-4B9E-A410-8E03FD169794}" name="January" totalsRowFunction="sum" dataDxfId="119" totalsRowDxfId="118">
      <calculatedColumnFormula>SUMIFS(Table1[Amount], Table1[Secondary Category],"PERSONAL SPENDING", Table1[Specific Category],$C81,Table1[Month],D$3) + -1*SUMIFS(Table3[Amount], Table3[Secondary Category], "PERSONAL SPENDING", Table3[Specific Category],$C81, Table3[Month], D$3)</calculatedColumnFormula>
    </tableColumn>
    <tableColumn id="3" xr3:uid="{CFFBC6EB-4ECA-4244-80AF-69705D5FA56B}" name="February" totalsRowFunction="sum" dataDxfId="117" totalsRowDxfId="116">
      <calculatedColumnFormula>SUMIFS(Table1[Amount], Table1[Secondary Category],"PERSONAL SPENDING", Table1[Specific Category],$C81,Table1[Month],E$3) + -1*SUMIFS(Table3[Amount], Table3[Secondary Category], "PERSONAL SPENDING", Table3[Specific Category],$C81, Table3[Month], E$3)</calculatedColumnFormula>
    </tableColumn>
    <tableColumn id="4" xr3:uid="{15EB6C80-2FD8-4485-BA74-F3E825A0B084}" name="March" totalsRowFunction="sum" totalsRowDxfId="115">
      <calculatedColumnFormula>SUMIFS(Table1[Amount], Table1[Secondary Category],"PERSONAL SPENDING", Table1[Specific Category],$C81,Table1[Month],F$3) + -1*SUMIFS(Table3[Amount], Table3[Secondary Category], "PERSONAL SPENDING", Table3[Specific Category],$C81, Table3[Month], F$3)</calculatedColumnFormula>
    </tableColumn>
    <tableColumn id="5" xr3:uid="{0248A6F1-A4AA-4C6A-A964-03DB53CAB97C}" name="April" totalsRowFunction="sum" dataDxfId="114" totalsRowDxfId="113">
      <calculatedColumnFormula>SUMIFS(Table1[Amount], Table1[Secondary Category],"PERSONAL SPENDING", Table1[Specific Category],$C81,Table1[Month],G$3) + -1*SUMIFS(Table3[Amount], Table3[Secondary Category], "PERSONAL SPENDING", Table3[Specific Category],$C81, Table3[Month], G$3)</calculatedColumnFormula>
    </tableColumn>
    <tableColumn id="6" xr3:uid="{9E636F14-CF11-44B9-A53C-4E4900809567}" name="May" totalsRowFunction="sum" dataDxfId="112" totalsRowDxfId="111">
      <calculatedColumnFormula>SUMIFS(Table1[Amount], Table1[Secondary Category],"PERSONAL SPENDING", Table1[Specific Category],$C81,Table1[Month],H$3) + -1*SUMIFS(Table3[Amount], Table3[Secondary Category], "PERSONAL SPENDING", Table3[Specific Category],$C81, Table3[Month], H$3)</calculatedColumnFormula>
    </tableColumn>
    <tableColumn id="7" xr3:uid="{E2DBF36F-3CA1-4531-A83E-AE01652F6E9A}" name="June" totalsRowFunction="sum" dataDxfId="110" totalsRowDxfId="109">
      <calculatedColumnFormula>SUMIFS(Table1[Amount], Table1[Secondary Category],"PERSONAL SPENDING", Table1[Specific Category],$C81,Table1[Month],I$3) + -1*SUMIFS(Table3[Amount], Table3[Secondary Category], "PERSONAL SPENDING", Table3[Specific Category],$C81, Table3[Month], I$3)</calculatedColumnFormula>
    </tableColumn>
    <tableColumn id="8" xr3:uid="{D64F5840-2256-473F-9F33-2FA0AB0E1510}" name="July" totalsRowFunction="sum" dataDxfId="108" totalsRowDxfId="107">
      <calculatedColumnFormula>SUMIFS(Table1[Amount], Table1[Secondary Category],"PERSONAL SPENDING", Table1[Specific Category],$C81,Table1[Month],J$3) + -1*SUMIFS(Table3[Amount], Table3[Secondary Category], "PERSONAL SPENDING", Table3[Specific Category],$C81, Table3[Month], J$3)</calculatedColumnFormula>
    </tableColumn>
    <tableColumn id="9" xr3:uid="{52FEEDE7-2D45-4DA1-9129-C59E0AD5A8CA}" name="August" totalsRowFunction="sum" dataDxfId="106" totalsRowDxfId="105">
      <calculatedColumnFormula>SUMIFS(Table1[Amount], Table1[Secondary Category],"PERSONAL SPENDING", Table1[Specific Category],$C81,Table1[Month],K$3) + -1*SUMIFS(Table3[Amount], Table3[Secondary Category], "PERSONAL SPENDING", Table3[Specific Category],$C81, Table3[Month], K$3)</calculatedColumnFormula>
    </tableColumn>
    <tableColumn id="10" xr3:uid="{CED74AE8-7BEF-41B3-9BA1-58C2D6F1155B}" name="September" totalsRowFunction="sum" dataDxfId="104" totalsRowDxfId="103">
      <calculatedColumnFormula>SUMIFS(Table1[Amount], Table1[Secondary Category],"PERSONAL SPENDING", Table1[Specific Category],$C81,Table1[Month],L$3) + -1*SUMIFS(Table3[Amount], Table3[Secondary Category], "PERSONAL SPENDING", Table3[Specific Category],$C81, Table3[Month], L$3)</calculatedColumnFormula>
    </tableColumn>
    <tableColumn id="11" xr3:uid="{DC3422BD-BE59-44BA-BB0F-29539013687A}" name="October" totalsRowFunction="sum" dataDxfId="102" totalsRowDxfId="101">
      <calculatedColumnFormula>SUMIFS(Table1[Amount], Table1[Secondary Category],"PERSONAL SPENDING", Table1[Specific Category],$C81,Table1[Month],M$3) + -1*SUMIFS(Table3[Amount], Table3[Secondary Category], "PERSONAL SPENDING", Table3[Specific Category],$C81, Table3[Month], M$3)</calculatedColumnFormula>
    </tableColumn>
    <tableColumn id="12" xr3:uid="{1EB96579-24A1-48A1-8E6C-AE46E8B10BEA}" name="November" totalsRowFunction="sum" dataDxfId="100" totalsRowDxfId="99">
      <calculatedColumnFormula>SUMIFS(Table1[Amount], Table1[Secondary Category],"PERSONAL SPENDING", Table1[Specific Category],$C81,Table1[Month],N$3) + -1*SUMIFS(Table3[Amount], Table3[Secondary Category], "PERSONAL SPENDING", Table3[Specific Category],$C81, Table3[Month], N$3)</calculatedColumnFormula>
    </tableColumn>
    <tableColumn id="13" xr3:uid="{36492FB7-DA08-4A37-A29D-3812D6FC3945}" name="December" totalsRowFunction="sum" dataDxfId="98" totalsRowDxfId="97">
      <calculatedColumnFormula>SUMIFS(Table1[Amount], Table1[Secondary Category],"PERSONAL SPENDING", Table1[Specific Category],$C81,Table1[Month],O$3) + -1*SUMIFS(Table3[Amount], Table3[Secondary Category], "PERSONAL SPENDING", Table3[Specific Category],$C81, Table3[Month], O$3)</calculatedColumnFormula>
    </tableColumn>
    <tableColumn id="14" xr3:uid="{00DA5EAC-C057-4D02-A2BB-FF2ACA9F3E01}" name="Year" totalsRowFunction="sum" dataDxfId="96" totalsRowDxfId="95">
      <calculatedColumnFormula>SUM(Personal[[#This Row],[January]:[December]])</calculatedColumnFormula>
    </tableColumn>
    <tableColumn id="15" xr3:uid="{628DA1AA-34CD-40DB-92F1-0EB0D94F318B}" name="Sparkline" dataDxfId="94" totalsRowDxfId="93"/>
  </tableColumns>
  <tableStyleInfo showFirstColumn="1" showLastColumn="0" showRowStripes="0" showColumnStripes="1"/>
  <extLst>
    <ext xmlns:x14="http://schemas.microsoft.com/office/spreadsheetml/2009/9/main" uri="{504A1905-F514-4f6f-8877-14C23A59335A}">
      <x14:table altTextSummary="Enter Dues and Subscription items and monthly amounts in this table. Annual amount and monthly Totals are auto calculated and sparklines are updated"/>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DCAD063-9373-4D9E-8F3C-7DB87F56330F}" name="Recreation" displayName="Recreation" ref="C94:Q105" totalsRowCount="1" headerRowDxfId="92" dataDxfId="91" totalsRowDxfId="90">
  <autoFilter ref="C94:Q104"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5E3E216-06A4-4AC2-A019-9C8FBAC03E1A}" name="Recreation &amp; Entertainment" totalsRowLabel="Total" dataDxfId="89" totalsRowDxfId="88" dataCellStyle="Normal 12"/>
    <tableColumn id="2" xr3:uid="{DEABC9FB-265F-4DA2-8A10-C6F570F62BEC}" name="January" totalsRowFunction="sum" dataDxfId="87" totalsRowDxfId="86">
      <calculatedColumnFormula>SUMIFS(Table1[Amount], Table1[Secondary Category],"RECREATION &amp; ENTERTAINMENT", Table1[Specific Category],$C95,Table1[Month],D$3) + -1*SUMIFS(Table3[Amount], Table3[Secondary Category], "RECREATION &amp; ENTERTAINMENT", Table3[Specific Category],$C95, Table3[Month], D$3)</calculatedColumnFormula>
    </tableColumn>
    <tableColumn id="3" xr3:uid="{96DF45AD-F1DE-4737-8CA0-A60A12718CFF}" name="February" totalsRowFunction="sum" dataDxfId="85" totalsRowDxfId="84">
      <calculatedColumnFormula>SUMIFS(Table1[Amount], Table1[Secondary Category],"RECREATION &amp; ENTERTAINMENT", Table1[Specific Category],$C95,Table1[Month],E$3) + -1*SUMIFS(Table3[Amount], Table3[Secondary Category], "RECREATION &amp; ENTERTAINMENT", Table3[Specific Category],$C95, Table3[Month], E$3)</calculatedColumnFormula>
    </tableColumn>
    <tableColumn id="4" xr3:uid="{A4FE367A-6AA5-499D-B588-84C7493E78A8}" name="March" totalsRowFunction="sum" totalsRowDxfId="83">
      <calculatedColumnFormula>SUMIFS(Table1[Amount], Table1[Secondary Category],"RECREATION &amp; ENTERTAINMENT", Table1[Specific Category],$C95,Table1[Month],F$3) + -1*SUMIFS(Table3[Amount], Table3[Secondary Category], "RECREATION &amp; ENTERTAINMENT", Table3[Specific Category],$C95, Table3[Month], F$3)</calculatedColumnFormula>
    </tableColumn>
    <tableColumn id="5" xr3:uid="{70ABFEB7-F334-4237-82A8-79FE13BBCA3D}" name="April" totalsRowFunction="sum" dataDxfId="82" totalsRowDxfId="81">
      <calculatedColumnFormula>SUMIFS(Table1[Amount], Table1[Secondary Category],"RECREATION &amp; ENTERTAINMENT", Table1[Specific Category],$C95,Table1[Month],G$3) + -1*SUMIFS(Table3[Amount], Table3[Secondary Category], "RECREATION &amp; ENTERTAINMENT", Table3[Specific Category],$C95, Table3[Month], G$3)</calculatedColumnFormula>
    </tableColumn>
    <tableColumn id="6" xr3:uid="{819B9FB9-BD98-48A0-94BB-0D5E6CFE3BEB}" name="May" totalsRowFunction="sum" totalsRowDxfId="80">
      <calculatedColumnFormula>SUMIFS(Table1[Amount], Table1[Secondary Category],"RECREATION &amp; ENTERTAINMENT", Table1[Specific Category],$C95,Table1[Month],H$3) + -1*SUMIFS(Table3[Amount], Table3[Secondary Category], "RECREATION &amp; ENTERTAINMENT", Table3[Specific Category],$C95, Table3[Month], H$3)</calculatedColumnFormula>
    </tableColumn>
    <tableColumn id="7" xr3:uid="{05A1947F-87C3-42F5-B4F0-031130821D41}" name="June" totalsRowFunction="sum" dataDxfId="79" totalsRowDxfId="78">
      <calculatedColumnFormula>SUMIFS(Table1[Amount], Table1[Secondary Category],"RECREATION &amp; ENTERTAINMENT", Table1[Specific Category],$C95,Table1[Month],I$3) + -1*SUMIFS(Table3[Amount], Table3[Secondary Category], "RECREATION &amp; ENTERTAINMENT", Table3[Specific Category],$C95, Table3[Month], I$3)</calculatedColumnFormula>
    </tableColumn>
    <tableColumn id="8" xr3:uid="{9D33A712-CDDD-4554-9916-1C9B1E8C9712}" name="July" totalsRowFunction="sum" totalsRowDxfId="77">
      <calculatedColumnFormula>SUMIFS(Table1[Amount], Table1[Secondary Category],"RECREATION &amp; ENTERTAINMENT", Table1[Specific Category],$C95,Table1[Month],J$3) + -1*SUMIFS(Table3[Amount], Table3[Secondary Category], "RECREATION &amp; ENTERTAINMENT", Table3[Specific Category],$C95, Table3[Month], J$3)</calculatedColumnFormula>
    </tableColumn>
    <tableColumn id="9" xr3:uid="{0B7D64B9-89B8-4047-A5A4-8CF65A9B25A7}" name="August" totalsRowFunction="sum" dataDxfId="76" totalsRowDxfId="75">
      <calculatedColumnFormula>SUMIFS(Table1[Amount], Table1[Secondary Category],"RECREATION &amp; ENTERTAINMENT", Table1[Specific Category],$C95,Table1[Month],K$3) + -1*SUMIFS(Table3[Amount], Table3[Secondary Category], "RECREATION &amp; ENTERTAINMENT", Table3[Specific Category],$C95, Table3[Month], K$3)</calculatedColumnFormula>
    </tableColumn>
    <tableColumn id="10" xr3:uid="{218C8B90-F34D-4F38-9C2D-78AF4A725109}" name="September" totalsRowFunction="sum" totalsRowDxfId="74">
      <calculatedColumnFormula>SUMIFS(Table1[Amount], Table1[Secondary Category],"RECREATION &amp; ENTERTAINMENT", Table1[Specific Category],$C95,Table1[Month],L$3) + -1*SUMIFS(Table3[Amount], Table3[Secondary Category], "RECREATION &amp; ENTERTAINMENT", Table3[Specific Category],$C95, Table3[Month], L$3)</calculatedColumnFormula>
    </tableColumn>
    <tableColumn id="11" xr3:uid="{1BF3061A-4D80-4446-9948-8D8F7A55922D}" name="October" totalsRowFunction="sum" dataDxfId="73" totalsRowDxfId="72">
      <calculatedColumnFormula>SUMIFS(Table1[Amount], Table1[Secondary Category],"RECREATION &amp; ENTERTAINMENT", Table1[Specific Category],$C95,Table1[Month],M$3) + -1*SUMIFS(Table3[Amount], Table3[Secondary Category], "RECREATION &amp; ENTERTAINMENT", Table3[Specific Category],$C95, Table3[Month], M$3)</calculatedColumnFormula>
    </tableColumn>
    <tableColumn id="12" xr3:uid="{1ACC8F82-112A-4895-B301-9B59E8C8BA75}" name="November" totalsRowFunction="sum" totalsRowDxfId="71">
      <calculatedColumnFormula>SUMIFS(Table1[Amount], Table1[Secondary Category],"RECREATION &amp; ENTERTAINMENT", Table1[Specific Category],$C95,Table1[Month],N$3) + -1*SUMIFS(Table3[Amount], Table3[Secondary Category], "RECREATION &amp; ENTERTAINMENT", Table3[Specific Category],$C95, Table3[Month], N$3)</calculatedColumnFormula>
    </tableColumn>
    <tableColumn id="13" xr3:uid="{5F8FF70B-78C3-41B5-8035-F625B3C6B666}" name="December" totalsRowFunction="sum" dataDxfId="70" totalsRowDxfId="69">
      <calculatedColumnFormula>SUMIFS(Table1[Amount], Table1[Secondary Category],"RECREATION &amp; ENTERTAINMENT", Table1[Specific Category],$C95,Table1[Month],O$3) + -1*SUMIFS(Table3[Amount], Table3[Secondary Category], "RECREATION &amp; ENTERTAINMENT", Table3[Specific Category],$C95, Table3[Month], O$3)</calculatedColumnFormula>
    </tableColumn>
    <tableColumn id="14" xr3:uid="{9BB8419E-1776-474C-8159-EF4D625034B4}" name="Year" totalsRowFunction="sum" totalsRowDxfId="68">
      <calculatedColumnFormula>SUM(Recreation[[#This Row],[January]:[December]])</calculatedColumnFormula>
    </tableColumn>
    <tableColumn id="15" xr3:uid="{BBE3140F-A514-46B3-AA96-445507CDED49}" name="Sparkline" dataDxfId="67" totalsRowDxfId="66"/>
  </tableColumns>
  <tableStyleInfo showFirstColumn="1" showLastColumn="0" showRowStripes="0" showColumnStripes="1"/>
  <extLst>
    <ext xmlns:x14="http://schemas.microsoft.com/office/spreadsheetml/2009/9/main" uri="{504A1905-F514-4f6f-8877-14C23A59335A}">
      <x14:table altTextSummary="Enter Personal expenses items and monthly amounts in this table. Annual amount and monthly Totals are auto calculated and sparklines are updated"/>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537F53F-DFAC-45E3-9C9E-8A691C6D5A44}" name="Misc" displayName="Misc" ref="C108:Q111" totalsRowCount="1" headerRowDxfId="65" dataDxfId="64" totalsRowDxfId="63">
  <autoFilter ref="C108:Q110" xr:uid="{00000000-0009-0000-0100-00000B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774A550C-CE0F-40AC-BAD5-999AFB6CB2B2}" name="Miscellaneus" totalsRowLabel="Total" dataDxfId="62" totalsRowDxfId="61" dataCellStyle="Normal 12"/>
    <tableColumn id="2" xr3:uid="{041281BC-8C00-4E0D-90DF-61D824AD4E84}" name="January" totalsRowFunction="sum" dataDxfId="60" totalsRowDxfId="59">
      <calculatedColumnFormula>SUMIFS(Table1[Amount], Table1[Secondary Category],"MISCELLANEUS", Table1[Specific Category],$C109,Table1[Month],D$3) + -1*SUMIFS(Table3[Amount], Table3[Secondary Category], "MISCELLANEUS", Table3[Specific Category],$C109, Table3[Month], D$3)</calculatedColumnFormula>
    </tableColumn>
    <tableColumn id="3" xr3:uid="{50604083-5BDC-4EFE-9779-284BE1E3E946}" name="February" totalsRowFunction="sum" dataDxfId="58" totalsRowDxfId="57">
      <calculatedColumnFormula>SUMIFS(Table1[Amount], Table1[Secondary Category],"MISCELLANEUS", Table1[Specific Category],$C109,Table1[Month],E$3) + -1*SUMIFS(Table3[Amount], Table3[Secondary Category], "MISCELLANEUS", Table3[Specific Category],$C109, Table3[Month], E$3)</calculatedColumnFormula>
    </tableColumn>
    <tableColumn id="4" xr3:uid="{199C60A0-45B1-4298-9C8B-EFD7F4705F77}" name="March" totalsRowFunction="sum" totalsRowDxfId="56">
      <calculatedColumnFormula>SUMIFS(Table1[Amount], Table1[Secondary Category],"MISCELLANEUS", Table1[Specific Category],$C109,Table1[Month],F$3) + -1*SUMIFS(Table3[Amount], Table3[Secondary Category], "MISCELLANEUS", Table3[Specific Category],$C109, Table3[Month], F$3)</calculatedColumnFormula>
    </tableColumn>
    <tableColumn id="5" xr3:uid="{74B6CBF8-3E25-4280-B8D5-A70B93918C37}" name="April" totalsRowFunction="sum" dataDxfId="55" totalsRowDxfId="54">
      <calculatedColumnFormula>SUMIFS(Table1[Amount], Table1[Secondary Category],"MISCELLANEUS", Table1[Specific Category],$C109,Table1[Month],G$3) + -1*SUMIFS(Table3[Amount], Table3[Secondary Category], "MISCELLANEUS", Table3[Specific Category],$C109, Table3[Month], G$3)</calculatedColumnFormula>
    </tableColumn>
    <tableColumn id="6" xr3:uid="{201DC9E1-1AD0-41EC-9F72-4A8D213E633C}" name="May" totalsRowFunction="sum" totalsRowDxfId="53">
      <calculatedColumnFormula>SUMIFS(Table1[Amount], Table1[Secondary Category],"MISCELLANEUS", Table1[Specific Category],$C109,Table1[Month],H$3) + -1*SUMIFS(Table3[Amount], Table3[Secondary Category], "MISCELLANEUS", Table3[Specific Category],$C109, Table3[Month], H$3)</calculatedColumnFormula>
    </tableColumn>
    <tableColumn id="7" xr3:uid="{969CF6B3-61DD-4FF9-AC56-D8F0E6830FCD}" name="June" totalsRowFunction="sum" dataDxfId="52" totalsRowDxfId="51">
      <calculatedColumnFormula>SUMIFS(Table1[Amount], Table1[Secondary Category],"MISCELLANEUS", Table1[Specific Category],$C109,Table1[Month],I$3) + -1*SUMIFS(Table3[Amount], Table3[Secondary Category], "MISCELLANEUS", Table3[Specific Category],$C109, Table3[Month], I$3)</calculatedColumnFormula>
    </tableColumn>
    <tableColumn id="8" xr3:uid="{48E13813-9B1E-4875-A151-1277E56D5AE5}" name="July" totalsRowFunction="sum" totalsRowDxfId="50">
      <calculatedColumnFormula>SUMIFS(Table1[Amount], Table1[Secondary Category],"MISCELLANEUS", Table1[Specific Category],$C109,Table1[Month],J$3) + -1*SUMIFS(Table3[Amount], Table3[Secondary Category], "MISCELLANEUS", Table3[Specific Category],$C109, Table3[Month], J$3)</calculatedColumnFormula>
    </tableColumn>
    <tableColumn id="9" xr3:uid="{937B61E7-4784-4503-ACDA-42FEC70759EB}" name="August" totalsRowFunction="sum" dataDxfId="49" totalsRowDxfId="48">
      <calculatedColumnFormula>SUMIFS(Table1[Amount], Table1[Secondary Category],"MISCELLANEUS", Table1[Specific Category],$C109,Table1[Month],K$3) + -1*SUMIFS(Table3[Amount], Table3[Secondary Category], "MISCELLANEUS", Table3[Specific Category],$C109, Table3[Month], K$3)</calculatedColumnFormula>
    </tableColumn>
    <tableColumn id="10" xr3:uid="{6929FDF4-996A-42B7-A853-846800BFED27}" name="September" totalsRowFunction="sum" totalsRowDxfId="47">
      <calculatedColumnFormula>SUMIFS(Table1[Amount], Table1[Secondary Category],"MISCELLANEUS", Table1[Specific Category],$C109,Table1[Month],L$3) + -1*SUMIFS(Table3[Amount], Table3[Secondary Category], "MISCELLANEUS", Table3[Specific Category],$C109, Table3[Month], L$3)</calculatedColumnFormula>
    </tableColumn>
    <tableColumn id="11" xr3:uid="{AAB10C59-5640-410C-8F5C-B654ADCCB68D}" name="October" totalsRowFunction="sum" dataDxfId="46" totalsRowDxfId="45">
      <calculatedColumnFormula>SUMIFS(Table1[Amount], Table1[Secondary Category],"MISCELLANEUS", Table1[Specific Category],$C109,Table1[Month],M$3) + -1*SUMIFS(Table3[Amount], Table3[Secondary Category], "MISCELLANEUS", Table3[Specific Category],$C109, Table3[Month], M$3)</calculatedColumnFormula>
    </tableColumn>
    <tableColumn id="12" xr3:uid="{D5EF8D0E-C96B-422C-BF76-5CA22ED72177}" name="November" totalsRowFunction="sum" totalsRowDxfId="44">
      <calculatedColumnFormula>SUMIFS(Table1[Amount], Table1[Secondary Category],"MISCELLANEUS", Table1[Specific Category],$C109,Table1[Month],N$3) + -1*SUMIFS(Table3[Amount], Table3[Secondary Category], "MISCELLANEUS", Table3[Specific Category],$C109, Table3[Month], N$3)</calculatedColumnFormula>
    </tableColumn>
    <tableColumn id="13" xr3:uid="{01EBDB16-7855-4257-915C-467BA0AF130B}" name="December" totalsRowFunction="sum" dataDxfId="43" totalsRowDxfId="42">
      <calculatedColumnFormula>SUMIFS(Table1[Amount], Table1[Secondary Category],"MISCELLANEUS", Table1[Specific Category],$C109,Table1[Month],O$3) + -1*SUMIFS(Table3[Amount], Table3[Secondary Category], "MISCELLANEUS", Table3[Specific Category],$C109, Table3[Month], O$3)</calculatedColumnFormula>
    </tableColumn>
    <tableColumn id="14" xr3:uid="{18D3C6EF-5B5D-466C-9C9B-ABE61C8A29D7}" name="Year" totalsRowFunction="sum" totalsRowDxfId="41">
      <calculatedColumnFormula>SUM(Misc[[#This Row],[January]:[December]])</calculatedColumnFormula>
    </tableColumn>
    <tableColumn id="15" xr3:uid="{68269F2B-BE9C-4944-9801-9B3764A75EF7}" name="Sparkline" dataDxfId="40" totalsRowDxfId="39"/>
  </tableColumns>
  <tableStyleInfo showFirstColumn="1" showLastColumn="0" showRowStripes="0" showColumnStripes="1"/>
  <extLst>
    <ext xmlns:x14="http://schemas.microsoft.com/office/spreadsheetml/2009/9/main" uri="{504A1905-F514-4f6f-8877-14C23A59335A}">
      <x14:table altTextSummary="Enter Financial Obligations items and monthly amounts in this table. Annual amount and monthly Totals are auto calculated and sparklines are updated"/>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1C98B73-1A82-4204-8103-0E539076A71D}" name="Totals" displayName="Totals" ref="C114:Q116" totalsRowShown="0" headerRowDxfId="38" dataDxfId="37" headerRowCellStyle="Heading 3">
  <tableColumns count="15">
    <tableColumn id="1" xr3:uid="{47E7B069-D671-4AB4-A506-8DE7890EE771}" name="TOTALS" dataDxfId="36"/>
    <tableColumn id="2" xr3:uid="{C167B79B-241D-455F-A68E-E93EEE95D0B0}" name="JAN" dataDxfId="35">
      <calculatedColumnFormula>SUM(Income14[[#Totals],[January]],Misc[[#Totals],[January]],Recreation[[#Totals],[January]],Personal[[#Totals],[January]],Savings[[#Totals],[January]],Health[[#Totals],[January]],Insurance[[#Totals],[January]],Utilities[[#Totals],[January]],Food[[#Totals],[January]],Transportation[[#Totals],[January]],Home[[#Totals],[January]])</calculatedColumnFormula>
    </tableColumn>
    <tableColumn id="3" xr3:uid="{D4BD936D-B318-41A2-8AAE-225341F44820}" name="FEB" dataDxfId="34">
      <calculatedColumnFormula>Income14[[#Totals],[February]]-E114</calculatedColumnFormula>
    </tableColumn>
    <tableColumn id="4" xr3:uid="{9DB5C81F-430D-4FB8-AD62-8B6F16BD6B24}" name="MAR" dataDxfId="33">
      <calculatedColumnFormula>Income14[[#Totals],[March]]-F114</calculatedColumnFormula>
    </tableColumn>
    <tableColumn id="5" xr3:uid="{43B96B36-76F2-4F7B-BC4C-AEC31296307D}" name="APR" dataDxfId="32">
      <calculatedColumnFormula>Income14[[#Totals],[April]]-G114</calculatedColumnFormula>
    </tableColumn>
    <tableColumn id="6" xr3:uid="{4B2A57AD-543F-48AB-871F-06B7FE4073B4}" name="MAY" dataDxfId="31">
      <calculatedColumnFormula>Income14[[#Totals],[May]]-H114</calculatedColumnFormula>
    </tableColumn>
    <tableColumn id="7" xr3:uid="{0BEB5383-8921-4B39-9E02-99E7D946FE5D}" name="JUN" dataDxfId="30">
      <calculatedColumnFormula>Income14[[#Totals],[June]]-I114</calculatedColumnFormula>
    </tableColumn>
    <tableColumn id="8" xr3:uid="{7DA4F8EF-80B1-4154-8EC0-945DD4D2999B}" name="JUL" dataDxfId="29">
      <calculatedColumnFormula>Income14[[#Totals],[July]]-J114</calculatedColumnFormula>
    </tableColumn>
    <tableColumn id="9" xr3:uid="{AE2E04DB-24B3-4A83-8C74-33471D466CBB}" name="AUG" dataDxfId="28">
      <calculatedColumnFormula>Income14[[#Totals],[August]]-K114</calculatedColumnFormula>
    </tableColumn>
    <tableColumn id="10" xr3:uid="{F28339DB-9DE8-425B-86ED-EF0BF968FC8C}" name="SEP" dataDxfId="27">
      <calculatedColumnFormula>Income14[[#Totals],[September]]-L114</calculatedColumnFormula>
    </tableColumn>
    <tableColumn id="11" xr3:uid="{24923772-B9A1-4695-9395-83911E771E4C}" name="OCT" dataDxfId="26">
      <calculatedColumnFormula>Income14[[#Totals],[October]]-M114</calculatedColumnFormula>
    </tableColumn>
    <tableColumn id="12" xr3:uid="{7C096916-7245-4057-A6A5-8C874E7999F3}" name="NOV" dataDxfId="25">
      <calculatedColumnFormula>Income14[[#Totals],[November]]-N114</calculatedColumnFormula>
    </tableColumn>
    <tableColumn id="13" xr3:uid="{4942DC7E-DA13-4FDE-B054-E512EAECDAF2}" name="DEC" dataDxfId="24">
      <calculatedColumnFormula>Income14[[#Totals],[December]]-O114</calculatedColumnFormula>
    </tableColumn>
    <tableColumn id="14" xr3:uid="{A2B3264C-B037-4961-A36F-5BA7B27FDD1A}" name="YEAR" dataDxfId="23"/>
    <tableColumn id="15" xr3:uid="{19FED85D-8B81-465F-AC3C-09D94D8B85BF}" name="SPARKLINE" dataDxfId="22"/>
  </tableColumns>
  <tableStyleInfo showFirstColumn="1" showLastColumn="0" showRowStripes="0" showColumnStripes="1"/>
  <extLst>
    <ext xmlns:x14="http://schemas.microsoft.com/office/spreadsheetml/2009/9/main" uri="{504A1905-F514-4f6f-8877-14C23A59335A}">
      <x14:table altTextSummary="Total expenses and Cash shortage or surplus are auto calculated for each month and entire year, and sparklines are updated in this table"/>
    </ext>
  </extLst>
</table>
</file>

<file path=xl/theme/theme1.xml><?xml version="1.0" encoding="utf-8"?>
<a:theme xmlns:a="http://schemas.openxmlformats.org/drawingml/2006/main" name="Tradeshow">
  <a:themeElements>
    <a:clrScheme name="Expense Calendar">
      <a:dk1>
        <a:srgbClr val="000000"/>
      </a:dk1>
      <a:lt1>
        <a:srgbClr val="FFFFFF"/>
      </a:lt1>
      <a:dk2>
        <a:srgbClr val="635C50"/>
      </a:dk2>
      <a:lt2>
        <a:srgbClr val="E8E7E5"/>
      </a:lt2>
      <a:accent1>
        <a:srgbClr val="84C183"/>
      </a:accent1>
      <a:accent2>
        <a:srgbClr val="F4D647"/>
      </a:accent2>
      <a:accent3>
        <a:srgbClr val="82CECC"/>
      </a:accent3>
      <a:accent4>
        <a:srgbClr val="FFAD2E"/>
      </a:accent4>
      <a:accent5>
        <a:srgbClr val="E67342"/>
      </a:accent5>
      <a:accent6>
        <a:srgbClr val="B580A1"/>
      </a:accent6>
      <a:hlink>
        <a:srgbClr val="82CECC"/>
      </a:hlink>
      <a:folHlink>
        <a:srgbClr val="B580A1"/>
      </a:folHlink>
    </a:clrScheme>
    <a:fontScheme name="Expense Calendar">
      <a:majorFont>
        <a:latin typeface="Bookman Old Style"/>
        <a:ea typeface=""/>
        <a:cs typeface=""/>
      </a:majorFont>
      <a:minorFont>
        <a:latin typeface="Arial"/>
        <a:ea typeface=""/>
        <a:cs typeface=""/>
      </a:minorFont>
    </a:fontScheme>
    <a:fmtScheme name="Tradeshow">
      <a:fillStyleLst>
        <a:solidFill>
          <a:schemeClr val="phClr"/>
        </a:solidFill>
        <a:gradFill rotWithShape="1">
          <a:gsLst>
            <a:gs pos="0">
              <a:schemeClr val="phClr">
                <a:tint val="45000"/>
                <a:satMod val="300000"/>
              </a:schemeClr>
            </a:gs>
            <a:gs pos="35000">
              <a:schemeClr val="phClr">
                <a:tint val="45000"/>
                <a:satMod val="300000"/>
              </a:schemeClr>
            </a:gs>
            <a:gs pos="69000">
              <a:schemeClr val="phClr">
                <a:tint val="45000"/>
                <a:satMod val="350000"/>
              </a:schemeClr>
            </a:gs>
            <a:gs pos="100000">
              <a:schemeClr val="phClr">
                <a:tint val="60000"/>
                <a:satMod val="350000"/>
              </a:schemeClr>
            </a:gs>
          </a:gsLst>
          <a:path path="circle">
            <a:fillToRect l="50000" t="50000" r="100000" b="100000"/>
          </a:path>
        </a:gradFill>
        <a:gradFill rotWithShape="1">
          <a:gsLst>
            <a:gs pos="0">
              <a:schemeClr val="phClr">
                <a:shade val="47500"/>
                <a:satMod val="137000"/>
              </a:schemeClr>
            </a:gs>
            <a:gs pos="55000">
              <a:schemeClr val="phClr">
                <a:shade val="69000"/>
                <a:satMod val="137000"/>
              </a:schemeClr>
            </a:gs>
            <a:gs pos="100000">
              <a:schemeClr val="phClr">
                <a:shade val="98000"/>
                <a:satMod val="137000"/>
              </a:schemeClr>
            </a:gs>
          </a:gsLst>
          <a:lin ang="16200000" scaled="0"/>
        </a:gradFill>
      </a:fillStyleLst>
      <a:lnStyleLst>
        <a:ln w="9525" cap="rnd" cmpd="sng" algn="ctr">
          <a:solidFill>
            <a:schemeClr val="phClr"/>
          </a:solidFill>
          <a:prstDash val="solid"/>
        </a:ln>
        <a:ln w="38475" cap="flat" cmpd="sng" algn="ctr">
          <a:solidFill>
            <a:schemeClr val="phClr"/>
          </a:solidFill>
          <a:prstDash val="solid"/>
        </a:ln>
        <a:ln w="54850" cap="flat" cmpd="sng" algn="ctr">
          <a:solidFill>
            <a:schemeClr val="phClr"/>
          </a:solidFill>
          <a:prstDash val="solid"/>
        </a:ln>
      </a:lnStyleLst>
      <a:effectStyleLst>
        <a:effectStyle>
          <a:effectLst>
            <a:outerShdw blurRad="50800" dist="25400" dir="5400000" rotWithShape="0">
              <a:srgbClr val="000000">
                <a:alpha val="55000"/>
              </a:srgbClr>
            </a:outerShdw>
          </a:effectLst>
        </a:effectStyle>
        <a:effectStyle>
          <a:effectLst>
            <a:outerShdw blurRad="50800" dist="25400" dir="5400000" rotWithShape="0">
              <a:srgbClr val="000000">
                <a:alpha val="44000"/>
              </a:srgbClr>
            </a:outerShdw>
          </a:effectLst>
        </a:effectStyle>
        <a:effectStyle>
          <a:effectLst>
            <a:outerShdw blurRad="50800" dist="25400" dir="5400000" rotWithShape="0">
              <a:srgbClr val="000000">
                <a:alpha val="55000"/>
              </a:srgbClr>
            </a:outerShdw>
          </a:effectLst>
          <a:scene3d>
            <a:camera prst="orthographicFront">
              <a:rot lat="0" lon="0" rev="0"/>
            </a:camera>
            <a:lightRig rig="brightRoom" dir="tl">
              <a:rot lat="0" lon="0" rev="3600000"/>
            </a:lightRig>
          </a:scene3d>
          <a:sp3d contourW="31750" prstMaterial="flat">
            <a:bevelT w="127000" h="254000" prst="angle"/>
            <a:contourClr>
              <a:schemeClr val="phClr">
                <a:shade val="20000"/>
              </a:schemeClr>
            </a:contourClr>
          </a:sp3d>
        </a:effectStyle>
      </a:effectStyleLst>
      <a:bgFillStyleLst>
        <a:solidFill>
          <a:schemeClr val="phClr"/>
        </a:solidFill>
        <a:gradFill rotWithShape="1">
          <a:gsLst>
            <a:gs pos="20000">
              <a:schemeClr val="phClr">
                <a:tint val="80000"/>
                <a:lumMod val="100000"/>
              </a:schemeClr>
            </a:gs>
            <a:gs pos="100000">
              <a:schemeClr val="phClr">
                <a:tint val="100000"/>
                <a:lumMod val="80000"/>
              </a:schemeClr>
            </a:gs>
          </a:gsLst>
          <a:path path="circle">
            <a:fillToRect l="50000" t="20000" r="100000" b="100000"/>
          </a:path>
        </a:gradFill>
        <a:gradFill rotWithShape="1">
          <a:gsLst>
            <a:gs pos="0">
              <a:schemeClr val="phClr">
                <a:tint val="100000"/>
                <a:lumMod val="100000"/>
              </a:schemeClr>
            </a:gs>
            <a:gs pos="100000">
              <a:schemeClr val="phClr">
                <a:shade val="100000"/>
                <a:lumMod val="60000"/>
              </a:schemeClr>
            </a:gs>
          </a:gsLst>
          <a:path path="circle">
            <a:fillToRect l="50000" t="20000" r="100000" b="10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drawing" Target="../drawings/drawing4.xml"/><Relationship Id="rId1" Type="http://schemas.openxmlformats.org/officeDocument/2006/relationships/printerSettings" Target="../printerSettings/printerSettings2.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FEAD7-88F2-46FC-803D-C310896A282C}">
  <sheetPr>
    <tabColor rgb="FFFFC000"/>
  </sheetPr>
  <dimension ref="A1:M294"/>
  <sheetViews>
    <sheetView workbookViewId="0"/>
  </sheetViews>
  <sheetFormatPr defaultColWidth="9.1640625" defaultRowHeight="14.25" x14ac:dyDescent="0.2"/>
  <cols>
    <col min="1" max="1" width="12.1640625" style="82" customWidth="1"/>
    <col min="2" max="2" width="9.1640625" style="82"/>
    <col min="3" max="3" width="14.1640625" style="82" bestFit="1" customWidth="1"/>
    <col min="4" max="4" width="20.6640625" style="82" customWidth="1"/>
    <col min="5" max="5" width="141.5" style="82" bestFit="1" customWidth="1"/>
    <col min="6" max="6" width="15.33203125" style="82" bestFit="1" customWidth="1"/>
    <col min="7" max="7" width="39.1640625" style="82" bestFit="1" customWidth="1"/>
    <col min="8" max="8" width="25.33203125" bestFit="1" customWidth="1"/>
    <col min="9" max="9" width="34" style="82" bestFit="1" customWidth="1"/>
    <col min="10" max="10" width="30.33203125" style="82" bestFit="1" customWidth="1"/>
    <col min="11" max="16384" width="9.1640625" style="82"/>
  </cols>
  <sheetData>
    <row r="1" spans="1:12" x14ac:dyDescent="0.2">
      <c r="A1" s="82" t="s">
        <v>14</v>
      </c>
      <c r="B1" s="82" t="s">
        <v>332</v>
      </c>
      <c r="C1" s="82" t="s">
        <v>479</v>
      </c>
      <c r="D1" s="82" t="s">
        <v>501</v>
      </c>
      <c r="E1" s="82" t="s">
        <v>0</v>
      </c>
      <c r="F1" s="82" t="s">
        <v>1</v>
      </c>
      <c r="G1" s="82" t="s">
        <v>533</v>
      </c>
      <c r="H1" s="82" t="s">
        <v>1246</v>
      </c>
      <c r="I1" s="82" t="s">
        <v>1248</v>
      </c>
      <c r="J1" s="82" t="s">
        <v>1249</v>
      </c>
    </row>
    <row r="2" spans="1:12" x14ac:dyDescent="0.2">
      <c r="A2" s="82">
        <f>MONTH(C2)</f>
        <v>1</v>
      </c>
      <c r="B2" s="82">
        <f>DAY(C2)</f>
        <v>4</v>
      </c>
      <c r="C2" s="83">
        <v>44200</v>
      </c>
      <c r="D2" s="82" t="s">
        <v>490</v>
      </c>
      <c r="E2" s="82" t="s">
        <v>359</v>
      </c>
      <c r="F2" s="84">
        <v>-700</v>
      </c>
      <c r="G2" s="82" t="s">
        <v>486</v>
      </c>
      <c r="H2" s="231" t="s">
        <v>1236</v>
      </c>
      <c r="I2" s="232" t="s">
        <v>1242</v>
      </c>
      <c r="J2" s="233" t="s">
        <v>486</v>
      </c>
    </row>
    <row r="3" spans="1:12" x14ac:dyDescent="0.2">
      <c r="A3" s="82">
        <f t="shared" ref="A3:A66" si="0">MONTH(C3)</f>
        <v>1</v>
      </c>
      <c r="B3" s="82">
        <f t="shared" ref="B3:B66" si="1">DAY(C3)</f>
        <v>4</v>
      </c>
      <c r="C3" s="83">
        <v>44200</v>
      </c>
      <c r="D3" s="82" t="s">
        <v>109</v>
      </c>
      <c r="E3" s="82" t="s">
        <v>360</v>
      </c>
      <c r="F3" s="84">
        <v>600</v>
      </c>
      <c r="G3" s="82" t="s">
        <v>11</v>
      </c>
      <c r="H3" s="231"/>
      <c r="I3" s="232"/>
      <c r="J3" s="233"/>
    </row>
    <row r="4" spans="1:12" x14ac:dyDescent="0.2">
      <c r="A4" s="82">
        <f t="shared" si="0"/>
        <v>1</v>
      </c>
      <c r="B4" s="82">
        <f t="shared" si="1"/>
        <v>15</v>
      </c>
      <c r="C4" s="83">
        <v>44211</v>
      </c>
      <c r="D4" s="82" t="s">
        <v>490</v>
      </c>
      <c r="E4" s="82" t="s">
        <v>361</v>
      </c>
      <c r="F4" s="84">
        <v>-729.23</v>
      </c>
      <c r="G4" s="82" t="s">
        <v>486</v>
      </c>
      <c r="H4" s="231" t="s">
        <v>1236</v>
      </c>
      <c r="I4" s="232" t="s">
        <v>1242</v>
      </c>
      <c r="J4" s="233" t="s">
        <v>486</v>
      </c>
    </row>
    <row r="5" spans="1:12" x14ac:dyDescent="0.2">
      <c r="A5" s="82">
        <f t="shared" si="0"/>
        <v>1</v>
      </c>
      <c r="B5" s="82">
        <f t="shared" si="1"/>
        <v>15</v>
      </c>
      <c r="C5" s="83">
        <v>44211</v>
      </c>
      <c r="D5" s="82" t="s">
        <v>10</v>
      </c>
      <c r="E5" s="82" t="s">
        <v>362</v>
      </c>
      <c r="F5" s="84">
        <v>1459.65</v>
      </c>
      <c r="G5" s="82" t="s">
        <v>10</v>
      </c>
      <c r="H5" s="231"/>
      <c r="I5" s="232"/>
      <c r="J5" s="233"/>
    </row>
    <row r="6" spans="1:12" x14ac:dyDescent="0.2">
      <c r="A6" s="82">
        <f t="shared" si="0"/>
        <v>1</v>
      </c>
      <c r="B6" s="82">
        <f t="shared" si="1"/>
        <v>19</v>
      </c>
      <c r="C6" s="83">
        <v>44215</v>
      </c>
      <c r="D6" s="82" t="s">
        <v>481</v>
      </c>
      <c r="E6" s="82" t="s">
        <v>363</v>
      </c>
      <c r="F6" s="84">
        <v>-569.12</v>
      </c>
      <c r="G6" s="82" t="s">
        <v>71</v>
      </c>
      <c r="H6" s="231" t="s">
        <v>1236</v>
      </c>
      <c r="I6" s="232" t="s">
        <v>1242</v>
      </c>
      <c r="J6" s="233" t="s">
        <v>1375</v>
      </c>
    </row>
    <row r="7" spans="1:12" x14ac:dyDescent="0.2">
      <c r="A7" s="82">
        <f t="shared" si="0"/>
        <v>1</v>
      </c>
      <c r="B7" s="82">
        <f t="shared" si="1"/>
        <v>19</v>
      </c>
      <c r="C7" s="83">
        <v>44215</v>
      </c>
      <c r="D7" s="82" t="s">
        <v>481</v>
      </c>
      <c r="E7" s="82" t="s">
        <v>364</v>
      </c>
      <c r="F7" s="84">
        <v>-78.86</v>
      </c>
      <c r="G7" s="82" t="s">
        <v>505</v>
      </c>
      <c r="H7" s="231" t="s">
        <v>1236</v>
      </c>
      <c r="I7" s="232" t="s">
        <v>1239</v>
      </c>
      <c r="J7" s="233" t="s">
        <v>1259</v>
      </c>
    </row>
    <row r="8" spans="1:12" x14ac:dyDescent="0.2">
      <c r="A8" s="82">
        <f t="shared" si="0"/>
        <v>1</v>
      </c>
      <c r="B8" s="82">
        <f t="shared" si="1"/>
        <v>19</v>
      </c>
      <c r="C8" s="83">
        <v>44215</v>
      </c>
      <c r="D8" s="82" t="s">
        <v>481</v>
      </c>
      <c r="E8" s="82" t="s">
        <v>365</v>
      </c>
      <c r="F8" s="84">
        <v>150</v>
      </c>
      <c r="G8" s="82" t="s">
        <v>510</v>
      </c>
      <c r="H8" s="231" t="s">
        <v>1236</v>
      </c>
      <c r="I8" s="232" t="s">
        <v>1242</v>
      </c>
      <c r="J8" s="233" t="s">
        <v>1375</v>
      </c>
    </row>
    <row r="9" spans="1:12" x14ac:dyDescent="0.2">
      <c r="A9" s="82">
        <f t="shared" si="0"/>
        <v>1</v>
      </c>
      <c r="B9" s="82">
        <f t="shared" si="1"/>
        <v>21</v>
      </c>
      <c r="C9" s="83">
        <v>44217</v>
      </c>
      <c r="D9" s="82" t="s">
        <v>482</v>
      </c>
      <c r="E9" s="82" t="s">
        <v>366</v>
      </c>
      <c r="F9" s="84">
        <v>-155</v>
      </c>
      <c r="G9" s="82" t="s">
        <v>515</v>
      </c>
      <c r="H9" s="231" t="s">
        <v>1237</v>
      </c>
      <c r="I9" s="232" t="s">
        <v>1244</v>
      </c>
      <c r="J9" s="233" t="s">
        <v>56</v>
      </c>
      <c r="K9" s="85"/>
    </row>
    <row r="10" spans="1:12" x14ac:dyDescent="0.2">
      <c r="A10" s="82">
        <f t="shared" si="0"/>
        <v>1</v>
      </c>
      <c r="B10" s="82">
        <f t="shared" si="1"/>
        <v>22</v>
      </c>
      <c r="C10" s="83">
        <v>44218</v>
      </c>
      <c r="D10" s="82" t="s">
        <v>482</v>
      </c>
      <c r="E10" s="82" t="s">
        <v>367</v>
      </c>
      <c r="F10" s="84">
        <v>-75</v>
      </c>
      <c r="G10" s="82" t="s">
        <v>525</v>
      </c>
      <c r="H10" s="231" t="s">
        <v>1236</v>
      </c>
      <c r="I10" s="232" t="s">
        <v>670</v>
      </c>
      <c r="J10" s="233" t="s">
        <v>1287</v>
      </c>
      <c r="K10" s="85"/>
    </row>
    <row r="11" spans="1:12" x14ac:dyDescent="0.2">
      <c r="A11" s="82">
        <f t="shared" si="0"/>
        <v>1</v>
      </c>
      <c r="B11" s="82">
        <f t="shared" si="1"/>
        <v>26</v>
      </c>
      <c r="C11" s="83">
        <v>44222</v>
      </c>
      <c r="D11" s="82" t="s">
        <v>483</v>
      </c>
      <c r="E11" s="82" t="s">
        <v>368</v>
      </c>
      <c r="F11" s="84">
        <v>155</v>
      </c>
      <c r="G11" s="82" t="s">
        <v>515</v>
      </c>
      <c r="H11" s="231" t="s">
        <v>1237</v>
      </c>
      <c r="I11" s="232" t="s">
        <v>1244</v>
      </c>
      <c r="J11" s="233" t="s">
        <v>56</v>
      </c>
      <c r="L11" s="85"/>
    </row>
    <row r="12" spans="1:12" x14ac:dyDescent="0.2">
      <c r="A12" s="82">
        <f t="shared" si="0"/>
        <v>1</v>
      </c>
      <c r="B12" s="82">
        <f t="shared" si="1"/>
        <v>28</v>
      </c>
      <c r="C12" s="83">
        <v>44224</v>
      </c>
      <c r="D12" s="82" t="s">
        <v>484</v>
      </c>
      <c r="E12" s="82" t="s">
        <v>369</v>
      </c>
      <c r="F12" s="84">
        <v>-100</v>
      </c>
      <c r="G12" s="82" t="s">
        <v>502</v>
      </c>
      <c r="H12" s="231" t="s">
        <v>1236</v>
      </c>
      <c r="I12" s="232" t="s">
        <v>1242</v>
      </c>
      <c r="J12" s="233" t="s">
        <v>1372</v>
      </c>
    </row>
    <row r="13" spans="1:12" x14ac:dyDescent="0.2">
      <c r="A13" s="82">
        <f t="shared" si="0"/>
        <v>1</v>
      </c>
      <c r="B13" s="82">
        <f t="shared" si="1"/>
        <v>28</v>
      </c>
      <c r="C13" s="83">
        <v>44224</v>
      </c>
      <c r="D13" s="82" t="s">
        <v>484</v>
      </c>
      <c r="E13" s="82" t="s">
        <v>369</v>
      </c>
      <c r="F13" s="84">
        <v>-50</v>
      </c>
      <c r="G13" s="82" t="s">
        <v>502</v>
      </c>
      <c r="H13" s="231" t="s">
        <v>1236</v>
      </c>
      <c r="I13" s="232" t="s">
        <v>1242</v>
      </c>
      <c r="J13" s="233" t="s">
        <v>1372</v>
      </c>
    </row>
    <row r="14" spans="1:12" x14ac:dyDescent="0.2">
      <c r="A14" s="82">
        <f t="shared" si="0"/>
        <v>1</v>
      </c>
      <c r="B14" s="82">
        <f t="shared" si="1"/>
        <v>28</v>
      </c>
      <c r="C14" s="83">
        <v>44224</v>
      </c>
      <c r="D14" s="82" t="s">
        <v>485</v>
      </c>
      <c r="E14" s="82" t="s">
        <v>370</v>
      </c>
      <c r="F14" s="84">
        <v>388.47</v>
      </c>
      <c r="G14" s="82" t="s">
        <v>492</v>
      </c>
      <c r="H14" s="231"/>
      <c r="I14" s="232"/>
      <c r="J14" s="233"/>
      <c r="L14" s="85"/>
    </row>
    <row r="15" spans="1:12" x14ac:dyDescent="0.2">
      <c r="A15" s="82">
        <f t="shared" si="0"/>
        <v>1</v>
      </c>
      <c r="B15" s="82">
        <f t="shared" si="1"/>
        <v>29</v>
      </c>
      <c r="C15" s="83">
        <v>44225</v>
      </c>
      <c r="D15" s="82" t="s">
        <v>481</v>
      </c>
      <c r="E15" s="82" t="s">
        <v>371</v>
      </c>
      <c r="F15" s="84">
        <v>-728.15</v>
      </c>
      <c r="G15" s="82" t="s">
        <v>71</v>
      </c>
      <c r="H15" s="231" t="s">
        <v>1236</v>
      </c>
      <c r="I15" s="232" t="s">
        <v>1242</v>
      </c>
      <c r="J15" s="233" t="s">
        <v>1375</v>
      </c>
    </row>
    <row r="16" spans="1:12" x14ac:dyDescent="0.2">
      <c r="A16" s="82">
        <f t="shared" si="0"/>
        <v>1</v>
      </c>
      <c r="B16" s="82">
        <f t="shared" si="1"/>
        <v>29</v>
      </c>
      <c r="C16" s="83">
        <v>44225</v>
      </c>
      <c r="D16" s="82" t="s">
        <v>481</v>
      </c>
      <c r="E16" s="82" t="s">
        <v>372</v>
      </c>
      <c r="F16" s="84">
        <v>-700</v>
      </c>
      <c r="G16" s="82" t="s">
        <v>506</v>
      </c>
      <c r="H16" s="231" t="s">
        <v>1236</v>
      </c>
      <c r="I16" s="232" t="s">
        <v>670</v>
      </c>
      <c r="J16" s="233" t="s">
        <v>678</v>
      </c>
    </row>
    <row r="17" spans="1:12" x14ac:dyDescent="0.2">
      <c r="A17" s="82">
        <f t="shared" si="0"/>
        <v>1</v>
      </c>
      <c r="B17" s="82">
        <f t="shared" si="1"/>
        <v>29</v>
      </c>
      <c r="C17" s="83">
        <v>44225</v>
      </c>
      <c r="D17" s="82" t="s">
        <v>10</v>
      </c>
      <c r="E17" s="82" t="s">
        <v>373</v>
      </c>
      <c r="F17" s="84">
        <v>1459.64</v>
      </c>
      <c r="G17" s="82" t="s">
        <v>10</v>
      </c>
      <c r="H17" s="231"/>
      <c r="I17" s="232"/>
      <c r="J17" s="233"/>
    </row>
    <row r="18" spans="1:12" x14ac:dyDescent="0.2">
      <c r="A18" s="82">
        <f t="shared" si="0"/>
        <v>2</v>
      </c>
      <c r="B18" s="82">
        <f t="shared" si="1"/>
        <v>2</v>
      </c>
      <c r="C18" s="83">
        <v>44229</v>
      </c>
      <c r="D18" s="82" t="s">
        <v>486</v>
      </c>
      <c r="E18" s="82" t="s">
        <v>374</v>
      </c>
      <c r="F18" s="84">
        <v>-1</v>
      </c>
      <c r="G18" s="82" t="s">
        <v>93</v>
      </c>
      <c r="H18" s="231" t="s">
        <v>1236</v>
      </c>
      <c r="I18" s="232" t="s">
        <v>1242</v>
      </c>
      <c r="J18" s="233" t="s">
        <v>1372</v>
      </c>
    </row>
    <row r="19" spans="1:12" x14ac:dyDescent="0.2">
      <c r="A19" s="82">
        <f t="shared" si="0"/>
        <v>2</v>
      </c>
      <c r="B19" s="82">
        <f t="shared" si="1"/>
        <v>2</v>
      </c>
      <c r="C19" s="83">
        <v>44229</v>
      </c>
      <c r="D19" s="82" t="s">
        <v>482</v>
      </c>
      <c r="E19" s="82" t="s">
        <v>375</v>
      </c>
      <c r="F19" s="84">
        <v>-36.840000000000003</v>
      </c>
      <c r="G19" s="82" t="s">
        <v>526</v>
      </c>
      <c r="H19" s="231" t="s">
        <v>1237</v>
      </c>
      <c r="I19" s="232" t="s">
        <v>1300</v>
      </c>
      <c r="J19" s="233" t="s">
        <v>1291</v>
      </c>
      <c r="K19" s="85"/>
    </row>
    <row r="20" spans="1:12" x14ac:dyDescent="0.2">
      <c r="A20" s="82">
        <f t="shared" si="0"/>
        <v>2</v>
      </c>
      <c r="B20" s="82">
        <f t="shared" si="1"/>
        <v>2</v>
      </c>
      <c r="C20" s="83">
        <v>44229</v>
      </c>
      <c r="D20" s="82" t="s">
        <v>487</v>
      </c>
      <c r="E20" s="82" t="s">
        <v>376</v>
      </c>
      <c r="F20" s="84">
        <v>495</v>
      </c>
      <c r="G20" s="82" t="s">
        <v>71</v>
      </c>
      <c r="H20" s="231" t="s">
        <v>1236</v>
      </c>
      <c r="I20" s="232" t="s">
        <v>1242</v>
      </c>
      <c r="J20" s="233" t="s">
        <v>1375</v>
      </c>
      <c r="L20" s="85"/>
    </row>
    <row r="21" spans="1:12" x14ac:dyDescent="0.2">
      <c r="A21" s="82">
        <f t="shared" si="0"/>
        <v>2</v>
      </c>
      <c r="B21" s="82">
        <f t="shared" si="1"/>
        <v>3</v>
      </c>
      <c r="C21" s="83">
        <v>44230</v>
      </c>
      <c r="D21" s="82" t="s">
        <v>488</v>
      </c>
      <c r="E21" s="82" t="s">
        <v>377</v>
      </c>
      <c r="F21" s="84">
        <v>-157.47</v>
      </c>
      <c r="G21" s="82" t="s">
        <v>486</v>
      </c>
      <c r="H21" s="231" t="s">
        <v>1236</v>
      </c>
      <c r="I21" s="232" t="s">
        <v>1242</v>
      </c>
      <c r="J21" s="233" t="s">
        <v>486</v>
      </c>
    </row>
    <row r="22" spans="1:12" x14ac:dyDescent="0.2">
      <c r="A22" s="82">
        <f t="shared" si="0"/>
        <v>2</v>
      </c>
      <c r="B22" s="82">
        <f t="shared" si="1"/>
        <v>3</v>
      </c>
      <c r="C22" s="83">
        <v>44230</v>
      </c>
      <c r="D22" s="82" t="s">
        <v>482</v>
      </c>
      <c r="E22" s="82" t="s">
        <v>378</v>
      </c>
      <c r="F22" s="84">
        <v>-600</v>
      </c>
      <c r="G22" s="82" t="s">
        <v>92</v>
      </c>
      <c r="H22" s="231" t="s">
        <v>1237</v>
      </c>
      <c r="I22" s="232" t="s">
        <v>1244</v>
      </c>
      <c r="J22" s="233" t="s">
        <v>56</v>
      </c>
      <c r="K22" s="85"/>
    </row>
    <row r="23" spans="1:12" x14ac:dyDescent="0.2">
      <c r="A23" s="82">
        <f t="shared" si="0"/>
        <v>2</v>
      </c>
      <c r="B23" s="82">
        <f t="shared" si="1"/>
        <v>4</v>
      </c>
      <c r="C23" s="83">
        <v>44231</v>
      </c>
      <c r="D23" s="82" t="s">
        <v>484</v>
      </c>
      <c r="E23" s="82" t="s">
        <v>379</v>
      </c>
      <c r="F23" s="84">
        <v>-50</v>
      </c>
      <c r="G23" s="82" t="s">
        <v>502</v>
      </c>
      <c r="H23" s="231" t="s">
        <v>1236</v>
      </c>
      <c r="I23" s="232" t="s">
        <v>1242</v>
      </c>
      <c r="J23" s="233" t="s">
        <v>1372</v>
      </c>
    </row>
    <row r="24" spans="1:12" x14ac:dyDescent="0.2">
      <c r="A24" s="82">
        <f t="shared" si="0"/>
        <v>2</v>
      </c>
      <c r="B24" s="82">
        <f t="shared" si="1"/>
        <v>8</v>
      </c>
      <c r="C24" s="83">
        <v>44235</v>
      </c>
      <c r="D24" s="82" t="s">
        <v>484</v>
      </c>
      <c r="E24" s="82" t="s">
        <v>380</v>
      </c>
      <c r="F24" s="84">
        <v>-40</v>
      </c>
      <c r="G24" s="82" t="s">
        <v>502</v>
      </c>
      <c r="H24" s="231" t="s">
        <v>1236</v>
      </c>
      <c r="I24" s="232" t="s">
        <v>1242</v>
      </c>
      <c r="J24" s="233" t="s">
        <v>1372</v>
      </c>
    </row>
    <row r="25" spans="1:12" x14ac:dyDescent="0.2">
      <c r="A25" s="82">
        <f t="shared" si="0"/>
        <v>2</v>
      </c>
      <c r="B25" s="82">
        <f t="shared" si="1"/>
        <v>8</v>
      </c>
      <c r="C25" s="83">
        <v>44235</v>
      </c>
      <c r="D25" s="82" t="s">
        <v>484</v>
      </c>
      <c r="E25" s="82" t="s">
        <v>380</v>
      </c>
      <c r="F25" s="84">
        <v>-10</v>
      </c>
      <c r="G25" s="82" t="s">
        <v>502</v>
      </c>
      <c r="H25" s="231" t="s">
        <v>1236</v>
      </c>
      <c r="I25" s="232" t="s">
        <v>1242</v>
      </c>
      <c r="J25" s="233" t="s">
        <v>1372</v>
      </c>
    </row>
    <row r="26" spans="1:12" x14ac:dyDescent="0.2">
      <c r="A26" s="82">
        <f t="shared" si="0"/>
        <v>2</v>
      </c>
      <c r="B26" s="82">
        <f t="shared" si="1"/>
        <v>9</v>
      </c>
      <c r="C26" s="83">
        <v>44236</v>
      </c>
      <c r="D26" s="82" t="s">
        <v>489</v>
      </c>
      <c r="E26" s="82" t="s">
        <v>381</v>
      </c>
      <c r="F26" s="84">
        <v>138.47999999999999</v>
      </c>
      <c r="G26" s="82" t="s">
        <v>492</v>
      </c>
      <c r="H26" s="231"/>
      <c r="I26" s="232"/>
      <c r="J26" s="233"/>
    </row>
    <row r="27" spans="1:12" x14ac:dyDescent="0.2">
      <c r="A27" s="82">
        <f t="shared" si="0"/>
        <v>2</v>
      </c>
      <c r="B27" s="82">
        <f t="shared" si="1"/>
        <v>12</v>
      </c>
      <c r="C27" s="83">
        <v>44239</v>
      </c>
      <c r="D27" s="82" t="s">
        <v>490</v>
      </c>
      <c r="E27" s="82" t="s">
        <v>382</v>
      </c>
      <c r="F27" s="84">
        <v>-715.37</v>
      </c>
      <c r="G27" s="82" t="s">
        <v>486</v>
      </c>
      <c r="H27" s="231" t="s">
        <v>1236</v>
      </c>
      <c r="I27" s="232" t="s">
        <v>1242</v>
      </c>
      <c r="J27" s="233" t="s">
        <v>486</v>
      </c>
    </row>
    <row r="28" spans="1:12" x14ac:dyDescent="0.2">
      <c r="A28" s="82">
        <f t="shared" si="0"/>
        <v>2</v>
      </c>
      <c r="B28" s="82">
        <f t="shared" si="1"/>
        <v>12</v>
      </c>
      <c r="C28" s="83">
        <v>44239</v>
      </c>
      <c r="D28" s="82" t="s">
        <v>481</v>
      </c>
      <c r="E28" s="82" t="s">
        <v>383</v>
      </c>
      <c r="F28" s="84">
        <v>-350</v>
      </c>
      <c r="G28" s="82" t="s">
        <v>71</v>
      </c>
      <c r="H28" s="231" t="s">
        <v>1236</v>
      </c>
      <c r="I28" s="232" t="s">
        <v>1242</v>
      </c>
      <c r="J28" s="233" t="s">
        <v>1375</v>
      </c>
    </row>
    <row r="29" spans="1:12" x14ac:dyDescent="0.2">
      <c r="A29" s="82">
        <f t="shared" si="0"/>
        <v>2</v>
      </c>
      <c r="B29" s="82">
        <f t="shared" si="1"/>
        <v>12</v>
      </c>
      <c r="C29" s="83">
        <v>44239</v>
      </c>
      <c r="D29" s="82" t="s">
        <v>484</v>
      </c>
      <c r="E29" s="82" t="s">
        <v>384</v>
      </c>
      <c r="F29" s="84">
        <v>-100</v>
      </c>
      <c r="G29" s="82" t="s">
        <v>502</v>
      </c>
      <c r="H29" s="231" t="s">
        <v>1236</v>
      </c>
      <c r="I29" s="232" t="s">
        <v>1242</v>
      </c>
      <c r="J29" s="233" t="s">
        <v>1372</v>
      </c>
    </row>
    <row r="30" spans="1:12" x14ac:dyDescent="0.2">
      <c r="A30" s="82">
        <f t="shared" si="0"/>
        <v>2</v>
      </c>
      <c r="B30" s="82">
        <f t="shared" si="1"/>
        <v>12</v>
      </c>
      <c r="C30" s="83">
        <v>44239</v>
      </c>
      <c r="D30" s="82" t="s">
        <v>10</v>
      </c>
      <c r="E30" s="82" t="s">
        <v>385</v>
      </c>
      <c r="F30" s="84">
        <v>1809.65</v>
      </c>
      <c r="G30" s="82" t="s">
        <v>10</v>
      </c>
      <c r="H30" s="231"/>
      <c r="I30" s="232"/>
      <c r="J30" s="233"/>
    </row>
    <row r="31" spans="1:12" x14ac:dyDescent="0.2">
      <c r="A31" s="82">
        <f t="shared" si="0"/>
        <v>2</v>
      </c>
      <c r="B31" s="82">
        <f t="shared" si="1"/>
        <v>16</v>
      </c>
      <c r="C31" s="83">
        <v>44243</v>
      </c>
      <c r="D31" s="82" t="s">
        <v>481</v>
      </c>
      <c r="E31" s="82" t="s">
        <v>386</v>
      </c>
      <c r="F31" s="84">
        <v>-500</v>
      </c>
      <c r="G31" s="82" t="s">
        <v>71</v>
      </c>
      <c r="H31" s="231" t="s">
        <v>1236</v>
      </c>
      <c r="I31" s="232" t="s">
        <v>1242</v>
      </c>
      <c r="J31" s="233" t="s">
        <v>1375</v>
      </c>
    </row>
    <row r="32" spans="1:12" x14ac:dyDescent="0.2">
      <c r="A32" s="82">
        <f t="shared" si="0"/>
        <v>2</v>
      </c>
      <c r="B32" s="82">
        <f t="shared" si="1"/>
        <v>16</v>
      </c>
      <c r="C32" s="83">
        <v>44243</v>
      </c>
      <c r="D32" s="82" t="s">
        <v>491</v>
      </c>
      <c r="E32" s="82" t="s">
        <v>387</v>
      </c>
      <c r="F32" s="84">
        <v>-100</v>
      </c>
      <c r="G32" s="82" t="s">
        <v>502</v>
      </c>
      <c r="H32" s="231" t="s">
        <v>1236</v>
      </c>
      <c r="I32" s="232" t="s">
        <v>1242</v>
      </c>
      <c r="J32" s="233" t="s">
        <v>1372</v>
      </c>
    </row>
    <row r="33" spans="1:12" x14ac:dyDescent="0.2">
      <c r="A33" s="82">
        <f t="shared" si="0"/>
        <v>2</v>
      </c>
      <c r="B33" s="82">
        <f t="shared" si="1"/>
        <v>16</v>
      </c>
      <c r="C33" s="83">
        <v>44243</v>
      </c>
      <c r="D33" s="82" t="s">
        <v>484</v>
      </c>
      <c r="E33" s="82" t="s">
        <v>388</v>
      </c>
      <c r="F33" s="84">
        <v>-100</v>
      </c>
      <c r="G33" s="82" t="s">
        <v>502</v>
      </c>
      <c r="H33" s="231" t="s">
        <v>1236</v>
      </c>
      <c r="I33" s="232" t="s">
        <v>1242</v>
      </c>
      <c r="J33" s="233" t="s">
        <v>1372</v>
      </c>
    </row>
    <row r="34" spans="1:12" x14ac:dyDescent="0.2">
      <c r="A34" s="82">
        <f t="shared" si="0"/>
        <v>2</v>
      </c>
      <c r="B34" s="82">
        <f t="shared" si="1"/>
        <v>16</v>
      </c>
      <c r="C34" s="83">
        <v>44243</v>
      </c>
      <c r="D34" s="82" t="s">
        <v>483</v>
      </c>
      <c r="E34" s="82" t="s">
        <v>389</v>
      </c>
      <c r="F34" s="84">
        <v>492.5</v>
      </c>
      <c r="G34" s="82" t="s">
        <v>92</v>
      </c>
      <c r="H34" s="231" t="s">
        <v>1237</v>
      </c>
      <c r="I34" s="232" t="s">
        <v>1244</v>
      </c>
      <c r="J34" s="233" t="s">
        <v>56</v>
      </c>
      <c r="L34" s="85"/>
    </row>
    <row r="35" spans="1:12" x14ac:dyDescent="0.2">
      <c r="A35" s="82">
        <f t="shared" si="0"/>
        <v>2</v>
      </c>
      <c r="B35" s="82">
        <f t="shared" si="1"/>
        <v>17</v>
      </c>
      <c r="C35" s="83">
        <v>44244</v>
      </c>
      <c r="D35" s="82" t="s">
        <v>484</v>
      </c>
      <c r="E35" s="82" t="s">
        <v>390</v>
      </c>
      <c r="F35" s="84">
        <v>-300</v>
      </c>
      <c r="G35" s="82" t="s">
        <v>502</v>
      </c>
      <c r="H35" s="231" t="s">
        <v>1236</v>
      </c>
      <c r="I35" s="232" t="s">
        <v>1242</v>
      </c>
      <c r="J35" s="233" t="s">
        <v>1372</v>
      </c>
    </row>
    <row r="36" spans="1:12" x14ac:dyDescent="0.2">
      <c r="A36" s="82">
        <f t="shared" si="0"/>
        <v>2</v>
      </c>
      <c r="B36" s="82">
        <f t="shared" si="1"/>
        <v>17</v>
      </c>
      <c r="C36" s="83">
        <v>44244</v>
      </c>
      <c r="D36" s="82" t="s">
        <v>484</v>
      </c>
      <c r="E36" s="82" t="s">
        <v>390</v>
      </c>
      <c r="F36" s="84">
        <v>-150</v>
      </c>
      <c r="G36" s="82" t="s">
        <v>502</v>
      </c>
      <c r="H36" s="231" t="s">
        <v>1236</v>
      </c>
      <c r="I36" s="232" t="s">
        <v>1242</v>
      </c>
      <c r="J36" s="233" t="s">
        <v>1372</v>
      </c>
    </row>
    <row r="37" spans="1:12" x14ac:dyDescent="0.2">
      <c r="A37" s="82">
        <f t="shared" si="0"/>
        <v>2</v>
      </c>
      <c r="B37" s="82">
        <f t="shared" si="1"/>
        <v>17</v>
      </c>
      <c r="C37" s="83">
        <v>44244</v>
      </c>
      <c r="D37" s="82" t="s">
        <v>484</v>
      </c>
      <c r="E37" s="82" t="s">
        <v>390</v>
      </c>
      <c r="F37" s="84">
        <v>-50</v>
      </c>
      <c r="G37" s="82" t="s">
        <v>502</v>
      </c>
      <c r="H37" s="231" t="s">
        <v>1236</v>
      </c>
      <c r="I37" s="232" t="s">
        <v>1242</v>
      </c>
      <c r="J37" s="233" t="s">
        <v>1372</v>
      </c>
    </row>
    <row r="38" spans="1:12" x14ac:dyDescent="0.2">
      <c r="A38" s="82">
        <f t="shared" si="0"/>
        <v>2</v>
      </c>
      <c r="B38" s="82">
        <f t="shared" si="1"/>
        <v>17</v>
      </c>
      <c r="C38" s="83">
        <v>44244</v>
      </c>
      <c r="D38" s="82" t="s">
        <v>496</v>
      </c>
      <c r="E38" s="82" t="s">
        <v>391</v>
      </c>
      <c r="F38" s="84">
        <v>56.74</v>
      </c>
      <c r="G38" s="82" t="s">
        <v>502</v>
      </c>
      <c r="H38" s="231" t="s">
        <v>1236</v>
      </c>
      <c r="I38" s="232" t="s">
        <v>1242</v>
      </c>
      <c r="J38" s="233" t="s">
        <v>1372</v>
      </c>
    </row>
    <row r="39" spans="1:12" x14ac:dyDescent="0.2">
      <c r="A39" s="82">
        <f t="shared" si="0"/>
        <v>2</v>
      </c>
      <c r="B39" s="82">
        <f t="shared" si="1"/>
        <v>19</v>
      </c>
      <c r="C39" s="83">
        <v>44246</v>
      </c>
      <c r="D39" s="82" t="s">
        <v>484</v>
      </c>
      <c r="E39" s="82" t="s">
        <v>392</v>
      </c>
      <c r="F39" s="84">
        <v>-100</v>
      </c>
      <c r="G39" s="82" t="s">
        <v>502</v>
      </c>
      <c r="H39" s="231" t="s">
        <v>1236</v>
      </c>
      <c r="I39" s="232" t="s">
        <v>1242</v>
      </c>
      <c r="J39" s="233" t="s">
        <v>1372</v>
      </c>
    </row>
    <row r="40" spans="1:12" x14ac:dyDescent="0.2">
      <c r="A40" s="82">
        <f t="shared" si="0"/>
        <v>2</v>
      </c>
      <c r="B40" s="82">
        <f t="shared" si="1"/>
        <v>19</v>
      </c>
      <c r="C40" s="83">
        <v>44246</v>
      </c>
      <c r="D40" s="82" t="s">
        <v>489</v>
      </c>
      <c r="E40" s="82" t="s">
        <v>393</v>
      </c>
      <c r="F40" s="84">
        <v>138.47</v>
      </c>
      <c r="G40" s="82" t="s">
        <v>492</v>
      </c>
      <c r="H40" s="231"/>
      <c r="I40" s="232"/>
      <c r="J40" s="233"/>
    </row>
    <row r="41" spans="1:12" x14ac:dyDescent="0.2">
      <c r="A41" s="82">
        <f t="shared" si="0"/>
        <v>2</v>
      </c>
      <c r="B41" s="82">
        <f t="shared" si="1"/>
        <v>22</v>
      </c>
      <c r="C41" s="83">
        <v>44249</v>
      </c>
      <c r="D41" s="82" t="s">
        <v>481</v>
      </c>
      <c r="E41" s="82" t="s">
        <v>394</v>
      </c>
      <c r="F41" s="84">
        <v>-81.319999999999993</v>
      </c>
      <c r="G41" s="82" t="s">
        <v>505</v>
      </c>
      <c r="H41" s="231" t="s">
        <v>1236</v>
      </c>
      <c r="I41" s="232" t="s">
        <v>1239</v>
      </c>
      <c r="J41" s="233" t="s">
        <v>1259</v>
      </c>
    </row>
    <row r="42" spans="1:12" x14ac:dyDescent="0.2">
      <c r="A42" s="82">
        <f t="shared" si="0"/>
        <v>2</v>
      </c>
      <c r="B42" s="82">
        <f t="shared" si="1"/>
        <v>23</v>
      </c>
      <c r="C42" s="83">
        <v>44250</v>
      </c>
      <c r="D42" s="82" t="s">
        <v>493</v>
      </c>
      <c r="E42" s="82" t="s">
        <v>395</v>
      </c>
      <c r="F42" s="84">
        <v>-0.01</v>
      </c>
      <c r="G42" s="82" t="s">
        <v>503</v>
      </c>
      <c r="H42" s="231" t="s">
        <v>1236</v>
      </c>
      <c r="I42" s="232" t="s">
        <v>632</v>
      </c>
      <c r="J42" s="233" t="s">
        <v>503</v>
      </c>
    </row>
    <row r="43" spans="1:12" x14ac:dyDescent="0.2">
      <c r="A43" s="82">
        <f t="shared" si="0"/>
        <v>2</v>
      </c>
      <c r="B43" s="82">
        <f t="shared" si="1"/>
        <v>23</v>
      </c>
      <c r="C43" s="83">
        <v>44250</v>
      </c>
      <c r="D43" s="82" t="s">
        <v>493</v>
      </c>
      <c r="E43" s="82" t="s">
        <v>396</v>
      </c>
      <c r="F43" s="84">
        <v>0.01</v>
      </c>
      <c r="G43" s="82" t="s">
        <v>503</v>
      </c>
      <c r="H43" s="231"/>
      <c r="I43" s="232"/>
      <c r="J43" s="233"/>
    </row>
    <row r="44" spans="1:12" x14ac:dyDescent="0.2">
      <c r="A44" s="82">
        <f t="shared" si="0"/>
        <v>2</v>
      </c>
      <c r="B44" s="82">
        <f t="shared" si="1"/>
        <v>26</v>
      </c>
      <c r="C44" s="83">
        <v>44253</v>
      </c>
      <c r="D44" s="82" t="s">
        <v>490</v>
      </c>
      <c r="E44" s="82" t="s">
        <v>397</v>
      </c>
      <c r="F44" s="84">
        <v>-770.55</v>
      </c>
      <c r="G44" s="82" t="s">
        <v>486</v>
      </c>
      <c r="H44" s="231" t="s">
        <v>1236</v>
      </c>
      <c r="I44" s="232" t="s">
        <v>1242</v>
      </c>
      <c r="J44" s="233" t="s">
        <v>486</v>
      </c>
    </row>
    <row r="45" spans="1:12" x14ac:dyDescent="0.2">
      <c r="A45" s="82">
        <f t="shared" si="0"/>
        <v>2</v>
      </c>
      <c r="B45" s="82">
        <f t="shared" si="1"/>
        <v>26</v>
      </c>
      <c r="C45" s="83">
        <v>44253</v>
      </c>
      <c r="D45" s="82" t="s">
        <v>481</v>
      </c>
      <c r="E45" s="82" t="s">
        <v>398</v>
      </c>
      <c r="F45" s="84">
        <v>-700</v>
      </c>
      <c r="G45" s="82" t="s">
        <v>506</v>
      </c>
      <c r="H45" s="231" t="s">
        <v>1236</v>
      </c>
      <c r="I45" s="232" t="s">
        <v>670</v>
      </c>
      <c r="J45" s="233" t="s">
        <v>678</v>
      </c>
    </row>
    <row r="46" spans="1:12" x14ac:dyDescent="0.2">
      <c r="A46" s="82">
        <f t="shared" si="0"/>
        <v>2</v>
      </c>
      <c r="B46" s="82">
        <f t="shared" si="1"/>
        <v>26</v>
      </c>
      <c r="C46" s="83">
        <v>44253</v>
      </c>
      <c r="D46" s="82" t="s">
        <v>109</v>
      </c>
      <c r="E46" s="82" t="s">
        <v>399</v>
      </c>
      <c r="F46" s="84">
        <v>2420</v>
      </c>
      <c r="G46" s="82" t="s">
        <v>480</v>
      </c>
      <c r="H46" s="231"/>
      <c r="I46" s="232"/>
      <c r="J46" s="233"/>
    </row>
    <row r="47" spans="1:12" x14ac:dyDescent="0.2">
      <c r="A47" s="82">
        <f t="shared" si="0"/>
        <v>2</v>
      </c>
      <c r="B47" s="82">
        <f t="shared" si="1"/>
        <v>26</v>
      </c>
      <c r="C47" s="83">
        <v>44253</v>
      </c>
      <c r="D47" s="82" t="s">
        <v>10</v>
      </c>
      <c r="E47" s="82" t="s">
        <v>400</v>
      </c>
      <c r="F47" s="84">
        <v>1459.65</v>
      </c>
      <c r="G47" s="82" t="s">
        <v>10</v>
      </c>
      <c r="H47" s="231"/>
      <c r="I47" s="232"/>
      <c r="J47" s="233"/>
    </row>
    <row r="48" spans="1:12" x14ac:dyDescent="0.2">
      <c r="A48" s="82">
        <f t="shared" si="0"/>
        <v>3</v>
      </c>
      <c r="B48" s="82">
        <f t="shared" si="1"/>
        <v>1</v>
      </c>
      <c r="C48" s="83">
        <v>44256</v>
      </c>
      <c r="D48" s="82" t="s">
        <v>484</v>
      </c>
      <c r="E48" s="82" t="s">
        <v>401</v>
      </c>
      <c r="F48" s="84">
        <v>-200</v>
      </c>
      <c r="G48" s="82" t="s">
        <v>502</v>
      </c>
      <c r="H48" s="231" t="s">
        <v>1236</v>
      </c>
      <c r="I48" s="232" t="s">
        <v>1242</v>
      </c>
      <c r="J48" s="233" t="s">
        <v>1372</v>
      </c>
    </row>
    <row r="49" spans="1:13" x14ac:dyDescent="0.2">
      <c r="A49" s="82">
        <f t="shared" si="0"/>
        <v>3</v>
      </c>
      <c r="B49" s="82">
        <f t="shared" si="1"/>
        <v>1</v>
      </c>
      <c r="C49" s="83">
        <v>44256</v>
      </c>
      <c r="D49" s="82" t="s">
        <v>484</v>
      </c>
      <c r="E49" s="82" t="s">
        <v>401</v>
      </c>
      <c r="F49" s="84">
        <v>-200</v>
      </c>
      <c r="G49" s="82" t="s">
        <v>502</v>
      </c>
      <c r="H49" s="231" t="s">
        <v>1236</v>
      </c>
      <c r="I49" s="232" t="s">
        <v>1242</v>
      </c>
      <c r="J49" s="233" t="s">
        <v>1372</v>
      </c>
    </row>
    <row r="50" spans="1:13" x14ac:dyDescent="0.2">
      <c r="A50" s="82">
        <f t="shared" si="0"/>
        <v>3</v>
      </c>
      <c r="B50" s="82">
        <f t="shared" si="1"/>
        <v>1</v>
      </c>
      <c r="C50" s="83">
        <v>44256</v>
      </c>
      <c r="D50" s="82" t="s">
        <v>482</v>
      </c>
      <c r="E50" s="82" t="s">
        <v>402</v>
      </c>
      <c r="F50" s="84">
        <v>-500</v>
      </c>
      <c r="G50" s="82" t="s">
        <v>35</v>
      </c>
      <c r="H50" s="231" t="s">
        <v>1237</v>
      </c>
      <c r="I50" s="232" t="s">
        <v>1244</v>
      </c>
      <c r="J50" s="233" t="s">
        <v>56</v>
      </c>
      <c r="K50" s="85"/>
    </row>
    <row r="51" spans="1:13" x14ac:dyDescent="0.2">
      <c r="A51" s="82">
        <f t="shared" si="0"/>
        <v>3</v>
      </c>
      <c r="B51" s="82">
        <f t="shared" si="1"/>
        <v>2</v>
      </c>
      <c r="C51" s="83">
        <v>44257</v>
      </c>
      <c r="D51" s="82" t="s">
        <v>484</v>
      </c>
      <c r="E51" s="82" t="s">
        <v>403</v>
      </c>
      <c r="F51" s="84">
        <v>-1000</v>
      </c>
      <c r="G51" s="82" t="s">
        <v>502</v>
      </c>
      <c r="H51" s="231" t="s">
        <v>1236</v>
      </c>
      <c r="I51" s="232" t="s">
        <v>1242</v>
      </c>
      <c r="J51" s="233" t="s">
        <v>1372</v>
      </c>
    </row>
    <row r="52" spans="1:13" x14ac:dyDescent="0.2">
      <c r="A52" s="82">
        <f t="shared" si="0"/>
        <v>3</v>
      </c>
      <c r="B52" s="82">
        <f t="shared" si="1"/>
        <v>2</v>
      </c>
      <c r="C52" s="83">
        <v>44257</v>
      </c>
      <c r="D52" s="82" t="s">
        <v>484</v>
      </c>
      <c r="E52" s="82" t="s">
        <v>403</v>
      </c>
      <c r="F52" s="84">
        <v>-500</v>
      </c>
      <c r="G52" s="82" t="s">
        <v>502</v>
      </c>
      <c r="H52" s="231" t="s">
        <v>1236</v>
      </c>
      <c r="I52" s="232" t="s">
        <v>1242</v>
      </c>
      <c r="J52" s="233" t="s">
        <v>1372</v>
      </c>
    </row>
    <row r="53" spans="1:13" x14ac:dyDescent="0.2">
      <c r="A53" s="82">
        <f t="shared" si="0"/>
        <v>3</v>
      </c>
      <c r="B53" s="82">
        <f t="shared" si="1"/>
        <v>4</v>
      </c>
      <c r="C53" s="83">
        <v>44259</v>
      </c>
      <c r="D53" s="82" t="s">
        <v>489</v>
      </c>
      <c r="E53" s="82" t="s">
        <v>404</v>
      </c>
      <c r="F53" s="84">
        <v>138.47</v>
      </c>
      <c r="G53" s="82" t="s">
        <v>492</v>
      </c>
      <c r="H53" s="231"/>
      <c r="I53" s="232"/>
      <c r="J53" s="233"/>
    </row>
    <row r="54" spans="1:13" x14ac:dyDescent="0.2">
      <c r="A54" s="82">
        <f t="shared" si="0"/>
        <v>3</v>
      </c>
      <c r="B54" s="82">
        <f t="shared" si="1"/>
        <v>9</v>
      </c>
      <c r="C54" s="83">
        <v>44264</v>
      </c>
      <c r="D54" s="82" t="s">
        <v>481</v>
      </c>
      <c r="E54" s="82" t="s">
        <v>405</v>
      </c>
      <c r="F54" s="84">
        <v>-150</v>
      </c>
      <c r="G54" s="82" t="s">
        <v>507</v>
      </c>
      <c r="H54" s="231" t="s">
        <v>1236</v>
      </c>
      <c r="I54" s="232" t="s">
        <v>1239</v>
      </c>
      <c r="J54" s="233" t="s">
        <v>1258</v>
      </c>
    </row>
    <row r="55" spans="1:13" x14ac:dyDescent="0.2">
      <c r="A55" s="82">
        <f t="shared" si="0"/>
        <v>3</v>
      </c>
      <c r="B55" s="82">
        <f t="shared" si="1"/>
        <v>9</v>
      </c>
      <c r="C55" s="83">
        <v>44264</v>
      </c>
      <c r="D55" s="82" t="s">
        <v>495</v>
      </c>
      <c r="E55" s="82" t="s">
        <v>406</v>
      </c>
      <c r="F55" s="84">
        <v>55</v>
      </c>
      <c r="G55" s="82" t="s">
        <v>480</v>
      </c>
      <c r="H55" s="231"/>
      <c r="I55" s="232"/>
      <c r="J55" s="233"/>
    </row>
    <row r="56" spans="1:13" x14ac:dyDescent="0.2">
      <c r="A56" s="82">
        <f t="shared" si="0"/>
        <v>3</v>
      </c>
      <c r="B56" s="82">
        <f t="shared" si="1"/>
        <v>10</v>
      </c>
      <c r="C56" s="83">
        <v>44265</v>
      </c>
      <c r="D56" s="82" t="s">
        <v>484</v>
      </c>
      <c r="E56" s="82" t="s">
        <v>407</v>
      </c>
      <c r="F56" s="84">
        <v>-200</v>
      </c>
      <c r="G56" s="82" t="s">
        <v>502</v>
      </c>
      <c r="H56" s="231" t="s">
        <v>1236</v>
      </c>
      <c r="I56" s="232" t="s">
        <v>1242</v>
      </c>
      <c r="J56" s="233" t="s">
        <v>1372</v>
      </c>
    </row>
    <row r="57" spans="1:13" x14ac:dyDescent="0.2">
      <c r="A57" s="82">
        <f t="shared" si="0"/>
        <v>3</v>
      </c>
      <c r="B57" s="82">
        <f t="shared" si="1"/>
        <v>10</v>
      </c>
      <c r="C57" s="83">
        <v>44265</v>
      </c>
      <c r="D57" s="82" t="s">
        <v>483</v>
      </c>
      <c r="E57" s="82" t="s">
        <v>408</v>
      </c>
      <c r="F57" s="84">
        <v>227.35</v>
      </c>
      <c r="G57" s="82" t="s">
        <v>35</v>
      </c>
      <c r="H57" s="231" t="s">
        <v>1237</v>
      </c>
      <c r="I57" s="232" t="s">
        <v>1244</v>
      </c>
      <c r="J57" s="233" t="s">
        <v>56</v>
      </c>
      <c r="L57" s="85"/>
    </row>
    <row r="58" spans="1:13" x14ac:dyDescent="0.2">
      <c r="A58" s="82">
        <f t="shared" si="0"/>
        <v>3</v>
      </c>
      <c r="B58" s="82">
        <f t="shared" si="1"/>
        <v>12</v>
      </c>
      <c r="C58" s="83">
        <v>44267</v>
      </c>
      <c r="D58" s="82" t="s">
        <v>490</v>
      </c>
      <c r="E58" s="82" t="s">
        <v>409</v>
      </c>
      <c r="F58" s="84">
        <v>-1160.3800000000001</v>
      </c>
      <c r="G58" s="82" t="s">
        <v>486</v>
      </c>
      <c r="H58" s="231" t="s">
        <v>1236</v>
      </c>
      <c r="I58" s="232" t="s">
        <v>1242</v>
      </c>
      <c r="J58" s="233" t="s">
        <v>486</v>
      </c>
    </row>
    <row r="59" spans="1:13" x14ac:dyDescent="0.2">
      <c r="A59" s="82">
        <f t="shared" si="0"/>
        <v>3</v>
      </c>
      <c r="B59" s="82">
        <f t="shared" si="1"/>
        <v>12</v>
      </c>
      <c r="C59" s="83">
        <v>44267</v>
      </c>
      <c r="D59" s="82" t="s">
        <v>10</v>
      </c>
      <c r="E59" s="82" t="s">
        <v>410</v>
      </c>
      <c r="F59" s="84">
        <v>1459.64</v>
      </c>
      <c r="G59" s="82" t="s">
        <v>10</v>
      </c>
      <c r="H59" s="231"/>
      <c r="I59" s="232"/>
      <c r="J59" s="233"/>
    </row>
    <row r="60" spans="1:13" x14ac:dyDescent="0.2">
      <c r="A60" s="82">
        <f t="shared" si="0"/>
        <v>3</v>
      </c>
      <c r="B60" s="82">
        <f t="shared" si="1"/>
        <v>16</v>
      </c>
      <c r="C60" s="83">
        <v>44271</v>
      </c>
      <c r="D60" s="82" t="s">
        <v>493</v>
      </c>
      <c r="E60" s="82" t="s">
        <v>411</v>
      </c>
      <c r="F60" s="84">
        <v>-25.57</v>
      </c>
      <c r="G60" s="82" t="s">
        <v>503</v>
      </c>
      <c r="H60" s="231" t="s">
        <v>1236</v>
      </c>
      <c r="I60" s="232" t="s">
        <v>632</v>
      </c>
      <c r="J60" s="233" t="s">
        <v>503</v>
      </c>
    </row>
    <row r="61" spans="1:13" x14ac:dyDescent="0.2">
      <c r="A61" s="82">
        <f t="shared" si="0"/>
        <v>3</v>
      </c>
      <c r="B61" s="82">
        <f t="shared" si="1"/>
        <v>17</v>
      </c>
      <c r="C61" s="83">
        <v>44272</v>
      </c>
      <c r="D61" s="82" t="s">
        <v>490</v>
      </c>
      <c r="E61" s="82" t="s">
        <v>412</v>
      </c>
      <c r="F61" s="84">
        <v>-471.27</v>
      </c>
      <c r="G61" s="82" t="s">
        <v>486</v>
      </c>
      <c r="H61" s="231" t="s">
        <v>1236</v>
      </c>
      <c r="I61" s="232" t="s">
        <v>1242</v>
      </c>
      <c r="J61" s="233" t="s">
        <v>486</v>
      </c>
    </row>
    <row r="62" spans="1:13" x14ac:dyDescent="0.2">
      <c r="A62" s="82">
        <f t="shared" si="0"/>
        <v>3</v>
      </c>
      <c r="B62" s="82">
        <f t="shared" si="1"/>
        <v>17</v>
      </c>
      <c r="C62" s="83">
        <v>44272</v>
      </c>
      <c r="D62" s="82" t="s">
        <v>481</v>
      </c>
      <c r="E62" s="82" t="s">
        <v>413</v>
      </c>
      <c r="F62" s="84">
        <v>-700</v>
      </c>
      <c r="G62" s="82" t="s">
        <v>506</v>
      </c>
      <c r="H62" s="231" t="s">
        <v>1236</v>
      </c>
      <c r="I62" s="232" t="s">
        <v>670</v>
      </c>
      <c r="J62" s="233" t="s">
        <v>678</v>
      </c>
    </row>
    <row r="63" spans="1:13" x14ac:dyDescent="0.2">
      <c r="A63" s="82">
        <f t="shared" si="0"/>
        <v>3</v>
      </c>
      <c r="B63" s="82">
        <f t="shared" si="1"/>
        <v>17</v>
      </c>
      <c r="C63" s="83">
        <v>44272</v>
      </c>
      <c r="D63" s="82" t="s">
        <v>481</v>
      </c>
      <c r="E63" s="82" t="s">
        <v>414</v>
      </c>
      <c r="F63" s="84">
        <v>-39.700000000000003</v>
      </c>
      <c r="G63" s="82" t="s">
        <v>505</v>
      </c>
      <c r="H63" s="231" t="s">
        <v>1236</v>
      </c>
      <c r="I63" s="232" t="s">
        <v>1239</v>
      </c>
      <c r="J63" s="233" t="s">
        <v>1259</v>
      </c>
    </row>
    <row r="64" spans="1:13" x14ac:dyDescent="0.2">
      <c r="A64" s="82">
        <f t="shared" si="0"/>
        <v>3</v>
      </c>
      <c r="B64" s="82">
        <f t="shared" si="1"/>
        <v>17</v>
      </c>
      <c r="C64" s="83">
        <v>44272</v>
      </c>
      <c r="D64" s="82" t="s">
        <v>494</v>
      </c>
      <c r="E64" s="82" t="s">
        <v>415</v>
      </c>
      <c r="F64" s="84">
        <v>-1000</v>
      </c>
      <c r="G64" s="82" t="s">
        <v>508</v>
      </c>
      <c r="H64" s="231" t="s">
        <v>1237</v>
      </c>
      <c r="I64" s="232" t="s">
        <v>1244</v>
      </c>
      <c r="J64" s="233" t="s">
        <v>56</v>
      </c>
      <c r="M64" s="85"/>
    </row>
    <row r="65" spans="1:13" x14ac:dyDescent="0.2">
      <c r="A65" s="82">
        <f t="shared" si="0"/>
        <v>3</v>
      </c>
      <c r="B65" s="82">
        <f t="shared" si="1"/>
        <v>17</v>
      </c>
      <c r="C65" s="83">
        <v>44272</v>
      </c>
      <c r="D65" s="82" t="s">
        <v>494</v>
      </c>
      <c r="E65" s="82" t="s">
        <v>416</v>
      </c>
      <c r="F65" s="84">
        <v>1000</v>
      </c>
      <c r="G65" s="82" t="s">
        <v>508</v>
      </c>
      <c r="H65" s="231" t="s">
        <v>1237</v>
      </c>
      <c r="I65" s="232" t="s">
        <v>1244</v>
      </c>
      <c r="J65" s="233" t="s">
        <v>56</v>
      </c>
      <c r="M65" s="85"/>
    </row>
    <row r="66" spans="1:13" x14ac:dyDescent="0.2">
      <c r="A66" s="82">
        <f t="shared" si="0"/>
        <v>3</v>
      </c>
      <c r="B66" s="82">
        <f t="shared" si="1"/>
        <v>17</v>
      </c>
      <c r="C66" s="83">
        <v>44272</v>
      </c>
      <c r="D66" s="82" t="s">
        <v>109</v>
      </c>
      <c r="E66" s="82" t="s">
        <v>417</v>
      </c>
      <c r="F66" s="84">
        <v>2800</v>
      </c>
      <c r="G66" s="82" t="s">
        <v>12</v>
      </c>
      <c r="H66" s="231"/>
      <c r="I66" s="232"/>
      <c r="J66" s="233"/>
    </row>
    <row r="67" spans="1:13" x14ac:dyDescent="0.2">
      <c r="A67" s="82">
        <f t="shared" ref="A67:A128" si="2">MONTH(C67)</f>
        <v>3</v>
      </c>
      <c r="B67" s="82">
        <f t="shared" ref="B67:B128" si="3">DAY(C67)</f>
        <v>19</v>
      </c>
      <c r="C67" s="83">
        <v>44274</v>
      </c>
      <c r="D67" s="82" t="s">
        <v>490</v>
      </c>
      <c r="E67" s="82" t="s">
        <v>418</v>
      </c>
      <c r="F67" s="84">
        <v>-50.34</v>
      </c>
      <c r="G67" s="82" t="s">
        <v>486</v>
      </c>
      <c r="H67" s="231" t="s">
        <v>1236</v>
      </c>
      <c r="I67" s="232" t="s">
        <v>1242</v>
      </c>
      <c r="J67" s="233" t="s">
        <v>486</v>
      </c>
    </row>
    <row r="68" spans="1:13" x14ac:dyDescent="0.2">
      <c r="A68" s="82">
        <f t="shared" si="2"/>
        <v>3</v>
      </c>
      <c r="B68" s="82">
        <f t="shared" si="3"/>
        <v>23</v>
      </c>
      <c r="C68" s="83">
        <v>44278</v>
      </c>
      <c r="D68" s="82" t="s">
        <v>481</v>
      </c>
      <c r="E68" s="82" t="s">
        <v>419</v>
      </c>
      <c r="F68" s="84">
        <v>-59</v>
      </c>
      <c r="G68" s="82" t="s">
        <v>71</v>
      </c>
      <c r="H68" s="231" t="s">
        <v>1236</v>
      </c>
      <c r="I68" s="232" t="s">
        <v>1242</v>
      </c>
      <c r="J68" s="233" t="s">
        <v>1375</v>
      </c>
    </row>
    <row r="69" spans="1:13" x14ac:dyDescent="0.2">
      <c r="A69" s="82">
        <f t="shared" si="2"/>
        <v>3</v>
      </c>
      <c r="B69" s="82">
        <f t="shared" si="3"/>
        <v>23</v>
      </c>
      <c r="C69" s="83">
        <v>44278</v>
      </c>
      <c r="D69" s="82" t="s">
        <v>481</v>
      </c>
      <c r="E69" s="82" t="s">
        <v>420</v>
      </c>
      <c r="F69" s="84">
        <v>-40</v>
      </c>
      <c r="G69" s="82" t="s">
        <v>208</v>
      </c>
      <c r="H69" s="231" t="s">
        <v>1236</v>
      </c>
      <c r="I69" s="232" t="s">
        <v>1242</v>
      </c>
      <c r="J69" s="233" t="s">
        <v>1375</v>
      </c>
    </row>
    <row r="70" spans="1:13" x14ac:dyDescent="0.2">
      <c r="A70" s="82">
        <f t="shared" si="2"/>
        <v>3</v>
      </c>
      <c r="B70" s="82">
        <f t="shared" si="3"/>
        <v>23</v>
      </c>
      <c r="C70" s="83">
        <v>44278</v>
      </c>
      <c r="D70" s="82" t="s">
        <v>481</v>
      </c>
      <c r="E70" s="82" t="s">
        <v>421</v>
      </c>
      <c r="F70" s="84">
        <v>-8.33</v>
      </c>
      <c r="G70" s="82" t="s">
        <v>208</v>
      </c>
      <c r="H70" s="231" t="s">
        <v>1236</v>
      </c>
      <c r="I70" s="232" t="s">
        <v>1242</v>
      </c>
      <c r="J70" s="233" t="s">
        <v>1375</v>
      </c>
    </row>
    <row r="71" spans="1:13" x14ac:dyDescent="0.2">
      <c r="A71" s="82">
        <f t="shared" si="2"/>
        <v>3</v>
      </c>
      <c r="B71" s="82">
        <f t="shared" si="3"/>
        <v>26</v>
      </c>
      <c r="C71" s="83">
        <v>44281</v>
      </c>
      <c r="D71" s="82" t="s">
        <v>490</v>
      </c>
      <c r="E71" s="82" t="s">
        <v>422</v>
      </c>
      <c r="F71" s="84">
        <v>-264.60000000000002</v>
      </c>
      <c r="G71" s="82" t="s">
        <v>486</v>
      </c>
      <c r="H71" s="231" t="s">
        <v>1236</v>
      </c>
      <c r="I71" s="232" t="s">
        <v>1242</v>
      </c>
      <c r="J71" s="233" t="s">
        <v>486</v>
      </c>
    </row>
    <row r="72" spans="1:13" x14ac:dyDescent="0.2">
      <c r="A72" s="82">
        <f t="shared" si="2"/>
        <v>3</v>
      </c>
      <c r="B72" s="82">
        <f t="shared" si="3"/>
        <v>26</v>
      </c>
      <c r="C72" s="83">
        <v>44281</v>
      </c>
      <c r="D72" s="82" t="s">
        <v>10</v>
      </c>
      <c r="E72" s="82" t="s">
        <v>423</v>
      </c>
      <c r="F72" s="84">
        <v>1457.82</v>
      </c>
      <c r="G72" s="82" t="s">
        <v>10</v>
      </c>
      <c r="H72" s="231"/>
      <c r="I72" s="232"/>
      <c r="J72" s="233"/>
    </row>
    <row r="73" spans="1:13" x14ac:dyDescent="0.2">
      <c r="A73" s="82">
        <f t="shared" si="2"/>
        <v>3</v>
      </c>
      <c r="B73" s="82">
        <f t="shared" si="3"/>
        <v>29</v>
      </c>
      <c r="C73" s="83">
        <v>44284</v>
      </c>
      <c r="D73" s="82" t="s">
        <v>481</v>
      </c>
      <c r="E73" s="82" t="s">
        <v>424</v>
      </c>
      <c r="F73" s="84">
        <v>-20</v>
      </c>
      <c r="G73" s="82" t="s">
        <v>209</v>
      </c>
      <c r="H73" s="231" t="s">
        <v>1236</v>
      </c>
      <c r="I73" s="232" t="s">
        <v>1242</v>
      </c>
      <c r="J73" s="233" t="s">
        <v>1375</v>
      </c>
    </row>
    <row r="74" spans="1:13" x14ac:dyDescent="0.2">
      <c r="A74" s="82">
        <f t="shared" si="2"/>
        <v>3</v>
      </c>
      <c r="B74" s="82">
        <f t="shared" si="3"/>
        <v>31</v>
      </c>
      <c r="C74" s="83">
        <v>44286</v>
      </c>
      <c r="D74" s="82" t="s">
        <v>490</v>
      </c>
      <c r="E74" s="82" t="s">
        <v>425</v>
      </c>
      <c r="F74" s="84">
        <v>-465.03</v>
      </c>
      <c r="G74" s="82" t="s">
        <v>486</v>
      </c>
      <c r="H74" s="231" t="s">
        <v>1236</v>
      </c>
      <c r="I74" s="232" t="s">
        <v>1242</v>
      </c>
      <c r="J74" s="233" t="s">
        <v>486</v>
      </c>
    </row>
    <row r="75" spans="1:13" x14ac:dyDescent="0.2">
      <c r="A75" s="82">
        <f t="shared" si="2"/>
        <v>4</v>
      </c>
      <c r="B75" s="82">
        <f t="shared" si="3"/>
        <v>1</v>
      </c>
      <c r="C75" s="83">
        <v>44287</v>
      </c>
      <c r="D75" s="82" t="s">
        <v>482</v>
      </c>
      <c r="E75" s="82" t="s">
        <v>426</v>
      </c>
      <c r="F75" s="84">
        <v>-400</v>
      </c>
      <c r="G75" s="82" t="s">
        <v>37</v>
      </c>
      <c r="H75" s="231" t="s">
        <v>1237</v>
      </c>
      <c r="I75" s="232" t="s">
        <v>1244</v>
      </c>
      <c r="J75" s="233" t="s">
        <v>56</v>
      </c>
      <c r="K75" s="85"/>
    </row>
    <row r="76" spans="1:13" x14ac:dyDescent="0.2">
      <c r="A76" s="82">
        <f t="shared" si="2"/>
        <v>4</v>
      </c>
      <c r="B76" s="82">
        <f t="shared" si="3"/>
        <v>9</v>
      </c>
      <c r="C76" s="83">
        <v>44295</v>
      </c>
      <c r="D76" s="82" t="s">
        <v>490</v>
      </c>
      <c r="E76" s="82" t="s">
        <v>427</v>
      </c>
      <c r="F76" s="84">
        <v>-450.02</v>
      </c>
      <c r="G76" s="82" t="s">
        <v>486</v>
      </c>
      <c r="H76" s="231" t="s">
        <v>1236</v>
      </c>
      <c r="I76" s="232" t="s">
        <v>1242</v>
      </c>
      <c r="J76" s="233" t="s">
        <v>486</v>
      </c>
    </row>
    <row r="77" spans="1:13" x14ac:dyDescent="0.2">
      <c r="A77" s="82">
        <f t="shared" si="2"/>
        <v>4</v>
      </c>
      <c r="B77" s="82">
        <f t="shared" si="3"/>
        <v>9</v>
      </c>
      <c r="C77" s="83">
        <v>44295</v>
      </c>
      <c r="D77" s="82" t="s">
        <v>10</v>
      </c>
      <c r="E77" s="82" t="s">
        <v>428</v>
      </c>
      <c r="F77" s="84">
        <v>1242.82</v>
      </c>
      <c r="G77" s="82" t="s">
        <v>10</v>
      </c>
      <c r="H77" s="231"/>
      <c r="I77" s="232"/>
      <c r="J77" s="233"/>
    </row>
    <row r="78" spans="1:13" x14ac:dyDescent="0.2">
      <c r="A78" s="82">
        <f t="shared" si="2"/>
        <v>4</v>
      </c>
      <c r="B78" s="82">
        <f t="shared" si="3"/>
        <v>12</v>
      </c>
      <c r="C78" s="83">
        <v>44298</v>
      </c>
      <c r="D78" s="82" t="s">
        <v>481</v>
      </c>
      <c r="E78" s="82" t="s">
        <v>429</v>
      </c>
      <c r="F78" s="84">
        <v>-138.52000000000001</v>
      </c>
      <c r="G78" s="82" t="s">
        <v>505</v>
      </c>
      <c r="H78" s="231" t="s">
        <v>1236</v>
      </c>
      <c r="I78" s="232" t="s">
        <v>1239</v>
      </c>
      <c r="J78" s="233" t="s">
        <v>1259</v>
      </c>
    </row>
    <row r="79" spans="1:13" x14ac:dyDescent="0.2">
      <c r="A79" s="82">
        <f t="shared" si="2"/>
        <v>4</v>
      </c>
      <c r="B79" s="82">
        <f t="shared" si="3"/>
        <v>12</v>
      </c>
      <c r="C79" s="83">
        <v>44298</v>
      </c>
      <c r="D79" s="82" t="s">
        <v>481</v>
      </c>
      <c r="E79" s="82" t="s">
        <v>430</v>
      </c>
      <c r="F79" s="84">
        <v>-100</v>
      </c>
      <c r="G79" s="82" t="s">
        <v>507</v>
      </c>
      <c r="H79" s="231" t="s">
        <v>1236</v>
      </c>
      <c r="I79" s="232" t="s">
        <v>1239</v>
      </c>
      <c r="J79" s="233" t="s">
        <v>1258</v>
      </c>
    </row>
    <row r="80" spans="1:13" x14ac:dyDescent="0.2">
      <c r="A80" s="82">
        <f t="shared" si="2"/>
        <v>4</v>
      </c>
      <c r="B80" s="82">
        <f t="shared" si="3"/>
        <v>12</v>
      </c>
      <c r="C80" s="83">
        <v>44298</v>
      </c>
      <c r="D80" s="82" t="s">
        <v>482</v>
      </c>
      <c r="E80" s="82" t="s">
        <v>431</v>
      </c>
      <c r="F80" s="84">
        <v>-250</v>
      </c>
      <c r="G80" s="82" t="s">
        <v>509</v>
      </c>
      <c r="H80" s="231" t="s">
        <v>1237</v>
      </c>
      <c r="I80" s="232" t="s">
        <v>1244</v>
      </c>
      <c r="J80" s="233" t="s">
        <v>56</v>
      </c>
      <c r="K80" s="85"/>
    </row>
    <row r="81" spans="1:12" x14ac:dyDescent="0.2">
      <c r="A81" s="82">
        <f t="shared" si="2"/>
        <v>4</v>
      </c>
      <c r="B81" s="82">
        <f t="shared" si="3"/>
        <v>19</v>
      </c>
      <c r="C81" s="83">
        <v>44305</v>
      </c>
      <c r="D81" s="82" t="s">
        <v>481</v>
      </c>
      <c r="E81" s="82" t="s">
        <v>432</v>
      </c>
      <c r="F81" s="84">
        <v>50</v>
      </c>
      <c r="G81" s="82" t="s">
        <v>510</v>
      </c>
      <c r="H81" s="231"/>
      <c r="I81" s="232"/>
      <c r="J81" s="233"/>
    </row>
    <row r="82" spans="1:12" x14ac:dyDescent="0.2">
      <c r="A82" s="82">
        <f t="shared" si="2"/>
        <v>4</v>
      </c>
      <c r="B82" s="82">
        <f t="shared" si="3"/>
        <v>19</v>
      </c>
      <c r="C82" s="83">
        <v>44305</v>
      </c>
      <c r="D82" s="82" t="s">
        <v>497</v>
      </c>
      <c r="E82" s="82" t="s">
        <v>433</v>
      </c>
      <c r="F82" s="84">
        <v>30</v>
      </c>
      <c r="G82" s="82" t="s">
        <v>3</v>
      </c>
      <c r="H82" s="231"/>
      <c r="I82" s="232"/>
      <c r="J82" s="233"/>
    </row>
    <row r="83" spans="1:12" x14ac:dyDescent="0.2">
      <c r="A83" s="82">
        <f t="shared" si="2"/>
        <v>4</v>
      </c>
      <c r="B83" s="82">
        <f t="shared" si="3"/>
        <v>20</v>
      </c>
      <c r="C83" s="83">
        <v>44306</v>
      </c>
      <c r="D83" s="82" t="s">
        <v>483</v>
      </c>
      <c r="E83" s="82" t="s">
        <v>434</v>
      </c>
      <c r="F83" s="84">
        <v>189</v>
      </c>
      <c r="G83" s="82" t="s">
        <v>35</v>
      </c>
      <c r="H83" s="231" t="s">
        <v>1237</v>
      </c>
      <c r="I83" s="232" t="s">
        <v>1244</v>
      </c>
      <c r="J83" s="233" t="s">
        <v>56</v>
      </c>
      <c r="L83" s="85"/>
    </row>
    <row r="84" spans="1:12" x14ac:dyDescent="0.2">
      <c r="A84" s="82">
        <f t="shared" si="2"/>
        <v>4</v>
      </c>
      <c r="B84" s="82">
        <f t="shared" si="3"/>
        <v>23</v>
      </c>
      <c r="C84" s="83">
        <v>44309</v>
      </c>
      <c r="D84" s="82" t="s">
        <v>481</v>
      </c>
      <c r="E84" s="82" t="s">
        <v>435</v>
      </c>
      <c r="F84" s="84">
        <v>-700</v>
      </c>
      <c r="G84" s="82" t="s">
        <v>506</v>
      </c>
      <c r="H84" s="231" t="s">
        <v>1236</v>
      </c>
      <c r="I84" s="232" t="s">
        <v>670</v>
      </c>
      <c r="J84" s="233" t="s">
        <v>678</v>
      </c>
    </row>
    <row r="85" spans="1:12" x14ac:dyDescent="0.2">
      <c r="A85" s="82">
        <f t="shared" si="2"/>
        <v>4</v>
      </c>
      <c r="B85" s="82">
        <f t="shared" si="3"/>
        <v>23</v>
      </c>
      <c r="C85" s="83">
        <v>44309</v>
      </c>
      <c r="D85" s="82" t="s">
        <v>482</v>
      </c>
      <c r="E85" s="82" t="s">
        <v>436</v>
      </c>
      <c r="F85" s="84">
        <v>-10.6</v>
      </c>
      <c r="G85" s="82" t="s">
        <v>526</v>
      </c>
      <c r="H85" s="231" t="s">
        <v>1237</v>
      </c>
      <c r="I85" s="232" t="s">
        <v>1300</v>
      </c>
      <c r="J85" s="233" t="s">
        <v>1269</v>
      </c>
      <c r="K85" s="85"/>
    </row>
    <row r="86" spans="1:12" x14ac:dyDescent="0.2">
      <c r="A86" s="82">
        <f t="shared" si="2"/>
        <v>4</v>
      </c>
      <c r="B86" s="82">
        <f t="shared" si="3"/>
        <v>23</v>
      </c>
      <c r="C86" s="83">
        <v>44309</v>
      </c>
      <c r="D86" s="82" t="s">
        <v>10</v>
      </c>
      <c r="E86" s="82" t="s">
        <v>437</v>
      </c>
      <c r="F86" s="84">
        <v>1174.51</v>
      </c>
      <c r="G86" s="82" t="s">
        <v>10</v>
      </c>
      <c r="H86" s="231"/>
      <c r="I86" s="232"/>
      <c r="J86" s="233"/>
    </row>
    <row r="87" spans="1:12" x14ac:dyDescent="0.2">
      <c r="A87" s="82">
        <f t="shared" si="2"/>
        <v>4</v>
      </c>
      <c r="B87" s="82">
        <f t="shared" si="3"/>
        <v>30</v>
      </c>
      <c r="C87" s="83">
        <v>44316</v>
      </c>
      <c r="D87" s="82" t="s">
        <v>482</v>
      </c>
      <c r="E87" s="82" t="s">
        <v>438</v>
      </c>
      <c r="F87" s="84">
        <v>-50</v>
      </c>
      <c r="G87" s="82" t="s">
        <v>509</v>
      </c>
      <c r="H87" s="231" t="s">
        <v>1237</v>
      </c>
      <c r="I87" s="232" t="s">
        <v>1244</v>
      </c>
      <c r="J87" s="233" t="s">
        <v>56</v>
      </c>
      <c r="K87" s="85"/>
    </row>
    <row r="88" spans="1:12" x14ac:dyDescent="0.2">
      <c r="A88" s="82">
        <f t="shared" si="2"/>
        <v>5</v>
      </c>
      <c r="B88" s="82">
        <f t="shared" si="3"/>
        <v>3</v>
      </c>
      <c r="C88" s="83">
        <v>44319</v>
      </c>
      <c r="D88" s="82" t="s">
        <v>481</v>
      </c>
      <c r="E88" s="82" t="s">
        <v>439</v>
      </c>
      <c r="F88" s="84">
        <v>-50</v>
      </c>
      <c r="G88" s="82" t="s">
        <v>511</v>
      </c>
      <c r="H88" s="231" t="s">
        <v>1236</v>
      </c>
      <c r="I88" s="232" t="s">
        <v>1242</v>
      </c>
      <c r="J88" s="233" t="s">
        <v>1375</v>
      </c>
    </row>
    <row r="89" spans="1:12" x14ac:dyDescent="0.2">
      <c r="A89" s="82">
        <f t="shared" si="2"/>
        <v>5</v>
      </c>
      <c r="B89" s="82">
        <f t="shared" si="3"/>
        <v>5</v>
      </c>
      <c r="C89" s="83">
        <v>44321</v>
      </c>
      <c r="D89" s="82" t="s">
        <v>490</v>
      </c>
      <c r="E89" s="82" t="s">
        <v>440</v>
      </c>
      <c r="F89" s="84">
        <v>-1404.1</v>
      </c>
      <c r="G89" s="82" t="s">
        <v>486</v>
      </c>
      <c r="H89" s="231" t="s">
        <v>1236</v>
      </c>
      <c r="I89" s="232" t="s">
        <v>1242</v>
      </c>
      <c r="J89" s="233" t="s">
        <v>486</v>
      </c>
    </row>
    <row r="90" spans="1:12" x14ac:dyDescent="0.2">
      <c r="A90" s="82">
        <f t="shared" si="2"/>
        <v>5</v>
      </c>
      <c r="B90" s="82">
        <f t="shared" si="3"/>
        <v>6</v>
      </c>
      <c r="C90" s="83">
        <v>44322</v>
      </c>
      <c r="D90" s="82" t="s">
        <v>498</v>
      </c>
      <c r="E90" s="82" t="s">
        <v>441</v>
      </c>
      <c r="F90" s="84">
        <v>-200</v>
      </c>
      <c r="G90" s="82" t="s">
        <v>518</v>
      </c>
      <c r="H90" s="231" t="s">
        <v>1236</v>
      </c>
      <c r="I90" s="232" t="s">
        <v>670</v>
      </c>
      <c r="J90" s="233" t="s">
        <v>678</v>
      </c>
    </row>
    <row r="91" spans="1:12" x14ac:dyDescent="0.2">
      <c r="A91" s="82">
        <f t="shared" si="2"/>
        <v>5</v>
      </c>
      <c r="B91" s="82">
        <f t="shared" si="3"/>
        <v>6</v>
      </c>
      <c r="C91" s="83">
        <v>44322</v>
      </c>
      <c r="D91" s="82" t="s">
        <v>498</v>
      </c>
      <c r="E91" s="82" t="s">
        <v>442</v>
      </c>
      <c r="F91" s="84">
        <v>-200</v>
      </c>
      <c r="G91" s="82" t="s">
        <v>519</v>
      </c>
      <c r="H91" s="231" t="s">
        <v>1236</v>
      </c>
      <c r="I91" s="232" t="s">
        <v>670</v>
      </c>
      <c r="J91" s="233" t="s">
        <v>678</v>
      </c>
    </row>
    <row r="92" spans="1:12" x14ac:dyDescent="0.2">
      <c r="A92" s="82">
        <f t="shared" si="2"/>
        <v>5</v>
      </c>
      <c r="B92" s="82">
        <f t="shared" si="3"/>
        <v>7</v>
      </c>
      <c r="C92" s="83">
        <v>44323</v>
      </c>
      <c r="D92" s="82" t="s">
        <v>10</v>
      </c>
      <c r="E92" s="82" t="s">
        <v>443</v>
      </c>
      <c r="F92" s="84">
        <v>1174.52</v>
      </c>
      <c r="G92" s="82" t="s">
        <v>10</v>
      </c>
      <c r="H92" s="231"/>
      <c r="I92" s="232"/>
      <c r="J92" s="233"/>
    </row>
    <row r="93" spans="1:12" x14ac:dyDescent="0.2">
      <c r="A93" s="82">
        <f t="shared" si="2"/>
        <v>5</v>
      </c>
      <c r="B93" s="82">
        <f t="shared" si="3"/>
        <v>7</v>
      </c>
      <c r="C93" s="83">
        <v>44323</v>
      </c>
      <c r="D93" s="162" t="s">
        <v>489</v>
      </c>
      <c r="E93" s="82" t="s">
        <v>444</v>
      </c>
      <c r="F93" s="84">
        <v>803.91</v>
      </c>
      <c r="G93" s="82" t="s">
        <v>492</v>
      </c>
      <c r="H93" s="231"/>
      <c r="I93" s="232"/>
      <c r="J93" s="233"/>
    </row>
    <row r="94" spans="1:12" x14ac:dyDescent="0.2">
      <c r="A94" s="82">
        <f t="shared" si="2"/>
        <v>5</v>
      </c>
      <c r="B94" s="82">
        <f t="shared" si="3"/>
        <v>10</v>
      </c>
      <c r="C94" s="83">
        <v>44326</v>
      </c>
      <c r="D94" s="82" t="s">
        <v>481</v>
      </c>
      <c r="E94" s="82" t="s">
        <v>445</v>
      </c>
      <c r="F94" s="84">
        <v>-150</v>
      </c>
      <c r="G94" s="82" t="s">
        <v>507</v>
      </c>
      <c r="H94" s="231" t="s">
        <v>1236</v>
      </c>
      <c r="I94" s="232" t="s">
        <v>1239</v>
      </c>
      <c r="J94" s="233" t="s">
        <v>1258</v>
      </c>
    </row>
    <row r="95" spans="1:12" x14ac:dyDescent="0.2">
      <c r="A95" s="82">
        <f t="shared" si="2"/>
        <v>5</v>
      </c>
      <c r="B95" s="82">
        <f t="shared" si="3"/>
        <v>10</v>
      </c>
      <c r="C95" s="83">
        <v>44326</v>
      </c>
      <c r="D95" s="82" t="s">
        <v>481</v>
      </c>
      <c r="E95" s="82" t="s">
        <v>446</v>
      </c>
      <c r="F95" s="84">
        <v>-136.13999999999999</v>
      </c>
      <c r="G95" s="82" t="s">
        <v>505</v>
      </c>
      <c r="H95" s="231" t="s">
        <v>1236</v>
      </c>
      <c r="I95" s="232" t="s">
        <v>1239</v>
      </c>
      <c r="J95" s="233" t="s">
        <v>1259</v>
      </c>
    </row>
    <row r="96" spans="1:12" x14ac:dyDescent="0.2">
      <c r="A96" s="82">
        <f t="shared" si="2"/>
        <v>5</v>
      </c>
      <c r="B96" s="82">
        <f t="shared" si="3"/>
        <v>11</v>
      </c>
      <c r="C96" s="83">
        <v>44327</v>
      </c>
      <c r="D96" s="82" t="s">
        <v>493</v>
      </c>
      <c r="E96" s="82" t="s">
        <v>447</v>
      </c>
      <c r="F96" s="84">
        <v>-28.93</v>
      </c>
      <c r="G96" s="82" t="s">
        <v>503</v>
      </c>
      <c r="H96" s="231" t="s">
        <v>1236</v>
      </c>
      <c r="I96" s="232" t="s">
        <v>632</v>
      </c>
      <c r="J96" s="233" t="s">
        <v>503</v>
      </c>
    </row>
    <row r="97" spans="1:12" x14ac:dyDescent="0.2">
      <c r="A97" s="82">
        <f t="shared" si="2"/>
        <v>5</v>
      </c>
      <c r="B97" s="82">
        <f t="shared" si="3"/>
        <v>12</v>
      </c>
      <c r="C97" s="83">
        <v>44328</v>
      </c>
      <c r="D97" s="82" t="s">
        <v>481</v>
      </c>
      <c r="E97" s="82" t="s">
        <v>448</v>
      </c>
      <c r="F97" s="84">
        <v>150</v>
      </c>
      <c r="G97" s="82" t="s">
        <v>510</v>
      </c>
      <c r="H97" s="231" t="s">
        <v>1236</v>
      </c>
      <c r="I97" s="232" t="s">
        <v>1242</v>
      </c>
      <c r="J97" s="233" t="s">
        <v>1375</v>
      </c>
    </row>
    <row r="98" spans="1:12" x14ac:dyDescent="0.2">
      <c r="A98" s="82">
        <f t="shared" si="2"/>
        <v>5</v>
      </c>
      <c r="B98" s="82">
        <f t="shared" si="3"/>
        <v>14</v>
      </c>
      <c r="C98" s="83">
        <v>44330</v>
      </c>
      <c r="D98" s="82" t="s">
        <v>493</v>
      </c>
      <c r="E98" s="82" t="s">
        <v>449</v>
      </c>
      <c r="F98" s="84">
        <v>-21.39</v>
      </c>
      <c r="G98" s="82" t="s">
        <v>503</v>
      </c>
      <c r="H98" s="231" t="s">
        <v>1236</v>
      </c>
      <c r="I98" s="232" t="s">
        <v>632</v>
      </c>
      <c r="J98" s="233" t="s">
        <v>503</v>
      </c>
    </row>
    <row r="99" spans="1:12" x14ac:dyDescent="0.2">
      <c r="A99" s="82">
        <f t="shared" si="2"/>
        <v>5</v>
      </c>
      <c r="B99" s="82">
        <f t="shared" si="3"/>
        <v>14</v>
      </c>
      <c r="C99" s="83">
        <v>44330</v>
      </c>
      <c r="D99" s="82" t="s">
        <v>483</v>
      </c>
      <c r="E99" s="82" t="s">
        <v>450</v>
      </c>
      <c r="F99" s="84">
        <v>136.13999999999999</v>
      </c>
      <c r="G99" s="82" t="s">
        <v>35</v>
      </c>
      <c r="H99" s="231" t="s">
        <v>1237</v>
      </c>
      <c r="I99" s="232" t="s">
        <v>1244</v>
      </c>
      <c r="J99" s="233" t="s">
        <v>56</v>
      </c>
      <c r="L99" s="85"/>
    </row>
    <row r="100" spans="1:12" x14ac:dyDescent="0.2">
      <c r="A100" s="82">
        <f t="shared" si="2"/>
        <v>5</v>
      </c>
      <c r="B100" s="82">
        <f t="shared" si="3"/>
        <v>17</v>
      </c>
      <c r="C100" s="83">
        <v>44333</v>
      </c>
      <c r="D100" s="82" t="s">
        <v>481</v>
      </c>
      <c r="E100" s="82" t="s">
        <v>451</v>
      </c>
      <c r="F100" s="84">
        <v>-220</v>
      </c>
      <c r="G100" s="82" t="s">
        <v>71</v>
      </c>
      <c r="H100" s="231" t="s">
        <v>1236</v>
      </c>
      <c r="I100" s="232" t="s">
        <v>1242</v>
      </c>
      <c r="J100" s="233" t="s">
        <v>1375</v>
      </c>
    </row>
    <row r="101" spans="1:12" x14ac:dyDescent="0.2">
      <c r="A101" s="82">
        <f t="shared" si="2"/>
        <v>5</v>
      </c>
      <c r="B101" s="82">
        <f t="shared" si="3"/>
        <v>20</v>
      </c>
      <c r="C101" s="83">
        <v>44336</v>
      </c>
      <c r="D101" s="82" t="s">
        <v>481</v>
      </c>
      <c r="E101" s="82" t="s">
        <v>452</v>
      </c>
      <c r="F101" s="84">
        <v>-85</v>
      </c>
      <c r="G101" s="82" t="s">
        <v>71</v>
      </c>
      <c r="H101" s="231" t="s">
        <v>1236</v>
      </c>
      <c r="I101" s="232" t="s">
        <v>1242</v>
      </c>
      <c r="J101" s="233" t="s">
        <v>1375</v>
      </c>
    </row>
    <row r="102" spans="1:12" x14ac:dyDescent="0.2">
      <c r="A102" s="82">
        <f t="shared" si="2"/>
        <v>5</v>
      </c>
      <c r="B102" s="82">
        <f t="shared" si="3"/>
        <v>21</v>
      </c>
      <c r="C102" s="83">
        <v>44337</v>
      </c>
      <c r="D102" s="82" t="s">
        <v>481</v>
      </c>
      <c r="E102" s="82" t="s">
        <v>453</v>
      </c>
      <c r="F102" s="84">
        <v>-340</v>
      </c>
      <c r="G102" s="82" t="s">
        <v>512</v>
      </c>
      <c r="H102" s="231" t="s">
        <v>1236</v>
      </c>
      <c r="I102" s="232" t="s">
        <v>1242</v>
      </c>
      <c r="J102" s="233" t="s">
        <v>1375</v>
      </c>
    </row>
    <row r="103" spans="1:12" x14ac:dyDescent="0.2">
      <c r="A103" s="82">
        <f t="shared" si="2"/>
        <v>5</v>
      </c>
      <c r="B103" s="82">
        <f t="shared" si="3"/>
        <v>21</v>
      </c>
      <c r="C103" s="83">
        <v>44337</v>
      </c>
      <c r="D103" s="82" t="s">
        <v>10</v>
      </c>
      <c r="E103" s="82" t="s">
        <v>454</v>
      </c>
      <c r="F103" s="84">
        <v>1342.98</v>
      </c>
      <c r="G103" s="82" t="s">
        <v>10</v>
      </c>
      <c r="H103" s="231"/>
      <c r="I103" s="232"/>
      <c r="J103" s="233"/>
    </row>
    <row r="104" spans="1:12" x14ac:dyDescent="0.2">
      <c r="A104" s="82">
        <f t="shared" si="2"/>
        <v>5</v>
      </c>
      <c r="B104" s="82">
        <f t="shared" si="3"/>
        <v>24</v>
      </c>
      <c r="C104" s="83">
        <v>44340</v>
      </c>
      <c r="D104" s="82" t="s">
        <v>490</v>
      </c>
      <c r="E104" s="82" t="s">
        <v>455</v>
      </c>
      <c r="F104" s="84">
        <v>-1412.32</v>
      </c>
      <c r="G104" s="82" t="s">
        <v>486</v>
      </c>
      <c r="H104" s="231" t="s">
        <v>1236</v>
      </c>
      <c r="I104" s="232" t="s">
        <v>1242</v>
      </c>
      <c r="J104" s="233" t="s">
        <v>486</v>
      </c>
    </row>
    <row r="105" spans="1:12" x14ac:dyDescent="0.2">
      <c r="A105" s="82">
        <f t="shared" si="2"/>
        <v>5</v>
      </c>
      <c r="B105" s="82">
        <f t="shared" si="3"/>
        <v>24</v>
      </c>
      <c r="C105" s="83">
        <v>44340</v>
      </c>
      <c r="D105" s="82" t="s">
        <v>482</v>
      </c>
      <c r="E105" s="82" t="s">
        <v>456</v>
      </c>
      <c r="F105" s="84">
        <v>-50</v>
      </c>
      <c r="G105" s="82" t="s">
        <v>517</v>
      </c>
      <c r="H105" s="231" t="s">
        <v>1236</v>
      </c>
      <c r="I105" s="232" t="s">
        <v>1242</v>
      </c>
      <c r="J105" s="233" t="s">
        <v>1375</v>
      </c>
      <c r="K105" s="85"/>
    </row>
    <row r="106" spans="1:12" x14ac:dyDescent="0.2">
      <c r="A106" s="82">
        <f t="shared" si="2"/>
        <v>5</v>
      </c>
      <c r="B106" s="82">
        <f t="shared" si="3"/>
        <v>24</v>
      </c>
      <c r="C106" s="83">
        <v>44340</v>
      </c>
      <c r="D106" s="82" t="s">
        <v>482</v>
      </c>
      <c r="E106" s="82" t="s">
        <v>457</v>
      </c>
      <c r="F106" s="84">
        <v>-50</v>
      </c>
      <c r="G106" s="82" t="s">
        <v>516</v>
      </c>
      <c r="H106" s="231" t="s">
        <v>1237</v>
      </c>
      <c r="I106" s="232" t="s">
        <v>1300</v>
      </c>
      <c r="J106" s="233" t="s">
        <v>1299</v>
      </c>
      <c r="K106" s="85"/>
    </row>
    <row r="107" spans="1:12" x14ac:dyDescent="0.2">
      <c r="A107" s="82">
        <f t="shared" si="2"/>
        <v>5</v>
      </c>
      <c r="B107" s="82">
        <f t="shared" si="3"/>
        <v>24</v>
      </c>
      <c r="C107" s="83">
        <v>44340</v>
      </c>
      <c r="D107" s="82" t="s">
        <v>482</v>
      </c>
      <c r="E107" s="82" t="s">
        <v>458</v>
      </c>
      <c r="F107" s="84">
        <v>-120</v>
      </c>
      <c r="G107" s="82" t="s">
        <v>92</v>
      </c>
      <c r="H107" s="231" t="s">
        <v>1237</v>
      </c>
      <c r="I107" s="232" t="s">
        <v>1244</v>
      </c>
      <c r="J107" s="233" t="s">
        <v>56</v>
      </c>
      <c r="K107" s="85"/>
    </row>
    <row r="108" spans="1:12" x14ac:dyDescent="0.2">
      <c r="A108" s="82">
        <f t="shared" si="2"/>
        <v>5</v>
      </c>
      <c r="B108" s="82">
        <f t="shared" si="3"/>
        <v>24</v>
      </c>
      <c r="C108" s="83">
        <v>44340</v>
      </c>
      <c r="D108" s="82" t="s">
        <v>487</v>
      </c>
      <c r="E108" s="82" t="s">
        <v>459</v>
      </c>
      <c r="F108" s="84">
        <v>815.63</v>
      </c>
      <c r="G108" s="82" t="s">
        <v>71</v>
      </c>
      <c r="H108" s="231" t="s">
        <v>1236</v>
      </c>
      <c r="I108" s="232" t="s">
        <v>1242</v>
      </c>
      <c r="J108" s="233" t="s">
        <v>1375</v>
      </c>
      <c r="L108" s="85"/>
    </row>
    <row r="109" spans="1:12" x14ac:dyDescent="0.2">
      <c r="A109" s="82">
        <f t="shared" si="2"/>
        <v>5</v>
      </c>
      <c r="B109" s="82">
        <f t="shared" si="3"/>
        <v>25</v>
      </c>
      <c r="C109" s="83">
        <v>44341</v>
      </c>
      <c r="D109" s="82" t="s">
        <v>481</v>
      </c>
      <c r="E109" s="82" t="s">
        <v>460</v>
      </c>
      <c r="F109" s="84">
        <v>-215.27</v>
      </c>
      <c r="G109" s="82" t="s">
        <v>71</v>
      </c>
      <c r="H109" s="231" t="s">
        <v>1236</v>
      </c>
      <c r="I109" s="232" t="s">
        <v>1242</v>
      </c>
      <c r="J109" s="233" t="s">
        <v>1375</v>
      </c>
    </row>
    <row r="110" spans="1:12" x14ac:dyDescent="0.2">
      <c r="A110" s="82">
        <f t="shared" si="2"/>
        <v>5</v>
      </c>
      <c r="B110" s="82">
        <f t="shared" si="3"/>
        <v>28</v>
      </c>
      <c r="C110" s="83">
        <v>44344</v>
      </c>
      <c r="D110" s="82" t="s">
        <v>482</v>
      </c>
      <c r="E110" s="82" t="s">
        <v>461</v>
      </c>
      <c r="F110" s="84">
        <v>-140</v>
      </c>
      <c r="G110" s="82" t="s">
        <v>37</v>
      </c>
      <c r="H110" s="231" t="s">
        <v>1237</v>
      </c>
      <c r="I110" s="232" t="s">
        <v>1244</v>
      </c>
      <c r="J110" s="233" t="s">
        <v>56</v>
      </c>
      <c r="K110" s="85"/>
    </row>
    <row r="111" spans="1:12" x14ac:dyDescent="0.2">
      <c r="A111" s="82">
        <f t="shared" si="2"/>
        <v>6</v>
      </c>
      <c r="B111" s="82">
        <f t="shared" si="3"/>
        <v>1</v>
      </c>
      <c r="C111" s="83">
        <v>44348</v>
      </c>
      <c r="D111" s="82" t="s">
        <v>482</v>
      </c>
      <c r="E111" s="82" t="s">
        <v>462</v>
      </c>
      <c r="F111" s="84">
        <v>-500</v>
      </c>
      <c r="G111" s="82" t="s">
        <v>35</v>
      </c>
      <c r="H111" s="231" t="s">
        <v>1237</v>
      </c>
      <c r="I111" s="232" t="s">
        <v>1244</v>
      </c>
      <c r="J111" s="233" t="s">
        <v>56</v>
      </c>
      <c r="K111" s="85"/>
    </row>
    <row r="112" spans="1:12" x14ac:dyDescent="0.2">
      <c r="A112" s="82">
        <f t="shared" si="2"/>
        <v>6</v>
      </c>
      <c r="B112" s="82">
        <f t="shared" si="3"/>
        <v>1</v>
      </c>
      <c r="C112" s="83">
        <v>44348</v>
      </c>
      <c r="D112" s="82" t="s">
        <v>484</v>
      </c>
      <c r="E112" s="82" t="s">
        <v>463</v>
      </c>
      <c r="F112" s="84">
        <v>2000</v>
      </c>
      <c r="G112" s="82" t="s">
        <v>502</v>
      </c>
      <c r="H112" s="231" t="s">
        <v>1236</v>
      </c>
      <c r="I112" s="232" t="s">
        <v>1242</v>
      </c>
      <c r="J112" s="233" t="s">
        <v>1372</v>
      </c>
    </row>
    <row r="113" spans="1:12" x14ac:dyDescent="0.2">
      <c r="A113" s="82">
        <f t="shared" si="2"/>
        <v>6</v>
      </c>
      <c r="B113" s="82">
        <f t="shared" si="3"/>
        <v>4</v>
      </c>
      <c r="C113" s="83">
        <v>44351</v>
      </c>
      <c r="D113" s="82" t="s">
        <v>481</v>
      </c>
      <c r="E113" s="82" t="s">
        <v>464</v>
      </c>
      <c r="F113" s="84">
        <v>-118</v>
      </c>
      <c r="G113" s="82" t="s">
        <v>505</v>
      </c>
      <c r="H113" s="231" t="s">
        <v>1236</v>
      </c>
      <c r="I113" s="232" t="s">
        <v>1239</v>
      </c>
      <c r="J113" s="233" t="s">
        <v>1259</v>
      </c>
    </row>
    <row r="114" spans="1:12" x14ac:dyDescent="0.2">
      <c r="A114" s="82">
        <f t="shared" si="2"/>
        <v>6</v>
      </c>
      <c r="B114" s="82">
        <f t="shared" si="3"/>
        <v>4</v>
      </c>
      <c r="C114" s="83">
        <v>44351</v>
      </c>
      <c r="D114" s="82" t="s">
        <v>482</v>
      </c>
      <c r="E114" s="82" t="s">
        <v>465</v>
      </c>
      <c r="F114" s="84">
        <v>-2041.66</v>
      </c>
      <c r="G114" s="82" t="s">
        <v>513</v>
      </c>
      <c r="H114" s="231" t="s">
        <v>1236</v>
      </c>
      <c r="I114" s="232" t="s">
        <v>670</v>
      </c>
      <c r="J114" s="233" t="s">
        <v>678</v>
      </c>
    </row>
    <row r="115" spans="1:12" x14ac:dyDescent="0.2">
      <c r="A115" s="82">
        <f>MONTH(C115)</f>
        <v>6</v>
      </c>
      <c r="B115" s="82">
        <f>DAY(C115)</f>
        <v>4</v>
      </c>
      <c r="C115" s="83">
        <v>44351</v>
      </c>
      <c r="D115" s="82" t="e">
        <f>LEFT(E115, FIND(" ",E115)-1)</f>
        <v>#VALUE!</v>
      </c>
      <c r="F115" s="234">
        <v>807</v>
      </c>
      <c r="G115" s="230"/>
      <c r="H115" s="231" t="s">
        <v>1236</v>
      </c>
      <c r="I115" s="232" t="s">
        <v>670</v>
      </c>
      <c r="J115" s="233" t="s">
        <v>678</v>
      </c>
    </row>
    <row r="116" spans="1:12" x14ac:dyDescent="0.2">
      <c r="A116" s="82">
        <f t="shared" si="2"/>
        <v>6</v>
      </c>
      <c r="B116" s="82">
        <f t="shared" si="3"/>
        <v>4</v>
      </c>
      <c r="C116" s="83">
        <v>44351</v>
      </c>
      <c r="D116" s="82" t="s">
        <v>10</v>
      </c>
      <c r="E116" s="82" t="s">
        <v>466</v>
      </c>
      <c r="F116" s="84">
        <v>1174.51</v>
      </c>
      <c r="G116" s="82" t="s">
        <v>10</v>
      </c>
      <c r="H116" s="231"/>
      <c r="I116" s="232"/>
      <c r="J116" s="233"/>
    </row>
    <row r="117" spans="1:12" x14ac:dyDescent="0.2">
      <c r="A117" s="82">
        <f t="shared" si="2"/>
        <v>6</v>
      </c>
      <c r="B117" s="82">
        <f t="shared" si="3"/>
        <v>7</v>
      </c>
      <c r="C117" s="83">
        <v>44354</v>
      </c>
      <c r="D117" s="82" t="s">
        <v>490</v>
      </c>
      <c r="E117" s="82" t="s">
        <v>467</v>
      </c>
      <c r="F117" s="84">
        <v>-1368.32</v>
      </c>
      <c r="G117" s="82" t="s">
        <v>486</v>
      </c>
      <c r="H117" s="231" t="s">
        <v>1236</v>
      </c>
      <c r="I117" s="232" t="s">
        <v>1242</v>
      </c>
      <c r="J117" s="233" t="s">
        <v>486</v>
      </c>
    </row>
    <row r="118" spans="1:12" x14ac:dyDescent="0.2">
      <c r="A118" s="82">
        <f t="shared" si="2"/>
        <v>6</v>
      </c>
      <c r="B118" s="82">
        <f t="shared" si="3"/>
        <v>7</v>
      </c>
      <c r="C118" s="83">
        <v>44354</v>
      </c>
      <c r="D118" s="82" t="s">
        <v>481</v>
      </c>
      <c r="E118" s="82" t="s">
        <v>468</v>
      </c>
      <c r="F118" s="84">
        <v>-564.69000000000005</v>
      </c>
      <c r="G118" s="96" t="s">
        <v>604</v>
      </c>
      <c r="H118" s="231" t="s">
        <v>1237</v>
      </c>
      <c r="I118" s="232" t="s">
        <v>1243</v>
      </c>
      <c r="J118" s="233" t="s">
        <v>1273</v>
      </c>
    </row>
    <row r="119" spans="1:12" x14ac:dyDescent="0.2">
      <c r="A119" s="82">
        <f t="shared" si="2"/>
        <v>6</v>
      </c>
      <c r="B119" s="82">
        <f t="shared" si="3"/>
        <v>7</v>
      </c>
      <c r="C119" s="83">
        <v>44354</v>
      </c>
      <c r="D119" s="82" t="s">
        <v>481</v>
      </c>
      <c r="E119" s="82" t="s">
        <v>469</v>
      </c>
      <c r="F119" s="84">
        <v>-70.58</v>
      </c>
      <c r="G119" s="96" t="s">
        <v>604</v>
      </c>
      <c r="H119" s="231" t="s">
        <v>1237</v>
      </c>
      <c r="I119" s="232" t="s">
        <v>1243</v>
      </c>
      <c r="J119" s="233" t="s">
        <v>1273</v>
      </c>
    </row>
    <row r="120" spans="1:12" x14ac:dyDescent="0.2">
      <c r="A120" s="82">
        <f t="shared" si="2"/>
        <v>6</v>
      </c>
      <c r="B120" s="82">
        <f t="shared" si="3"/>
        <v>7</v>
      </c>
      <c r="C120" s="83">
        <v>44354</v>
      </c>
      <c r="D120" s="82" t="s">
        <v>485</v>
      </c>
      <c r="E120" s="82" t="s">
        <v>470</v>
      </c>
      <c r="F120" s="84">
        <v>-200</v>
      </c>
      <c r="G120" s="82" t="s">
        <v>520</v>
      </c>
      <c r="H120" s="231" t="s">
        <v>1236</v>
      </c>
      <c r="I120" s="232" t="s">
        <v>670</v>
      </c>
      <c r="J120" s="233" t="s">
        <v>1277</v>
      </c>
      <c r="L120" s="85"/>
    </row>
    <row r="121" spans="1:12" x14ac:dyDescent="0.2">
      <c r="A121" s="82">
        <f t="shared" si="2"/>
        <v>6</v>
      </c>
      <c r="B121" s="82">
        <f t="shared" si="3"/>
        <v>7</v>
      </c>
      <c r="C121" s="83">
        <v>44354</v>
      </c>
      <c r="D121" s="82" t="s">
        <v>483</v>
      </c>
      <c r="E121" s="82" t="s">
        <v>471</v>
      </c>
      <c r="F121" s="84">
        <v>128.05000000000001</v>
      </c>
      <c r="G121" s="82" t="s">
        <v>37</v>
      </c>
      <c r="H121" s="231" t="s">
        <v>1237</v>
      </c>
      <c r="I121" s="232" t="s">
        <v>1244</v>
      </c>
      <c r="J121" s="233" t="s">
        <v>56</v>
      </c>
      <c r="L121" s="85"/>
    </row>
    <row r="122" spans="1:12" x14ac:dyDescent="0.2">
      <c r="A122" s="82">
        <f t="shared" si="2"/>
        <v>6</v>
      </c>
      <c r="B122" s="82">
        <f t="shared" si="3"/>
        <v>8</v>
      </c>
      <c r="C122" s="83">
        <v>44355</v>
      </c>
      <c r="D122" s="82" t="s">
        <v>482</v>
      </c>
      <c r="E122" s="82" t="s">
        <v>472</v>
      </c>
      <c r="F122" s="84">
        <v>-12.17</v>
      </c>
      <c r="G122" s="230" t="s">
        <v>1255</v>
      </c>
      <c r="H122" s="231" t="s">
        <v>1236</v>
      </c>
      <c r="I122" s="232" t="s">
        <v>1238</v>
      </c>
      <c r="J122" s="233" t="s">
        <v>1255</v>
      </c>
      <c r="K122" s="85"/>
    </row>
    <row r="123" spans="1:12" x14ac:dyDescent="0.2">
      <c r="A123" s="82">
        <f t="shared" si="2"/>
        <v>6</v>
      </c>
      <c r="B123" s="82">
        <f t="shared" si="3"/>
        <v>8</v>
      </c>
      <c r="C123" s="83">
        <v>44355</v>
      </c>
      <c r="D123" s="82" t="s">
        <v>489</v>
      </c>
      <c r="E123" s="82" t="s">
        <v>473</v>
      </c>
      <c r="F123" s="84">
        <v>415.42</v>
      </c>
      <c r="G123" s="82" t="s">
        <v>492</v>
      </c>
      <c r="H123" s="231"/>
      <c r="I123" s="232"/>
      <c r="J123" s="233"/>
    </row>
    <row r="124" spans="1:12" x14ac:dyDescent="0.2">
      <c r="A124" s="82">
        <f t="shared" si="2"/>
        <v>6</v>
      </c>
      <c r="B124" s="82">
        <f t="shared" si="3"/>
        <v>9</v>
      </c>
      <c r="C124" s="83">
        <v>44356</v>
      </c>
      <c r="D124" s="82" t="s">
        <v>484</v>
      </c>
      <c r="E124" s="82" t="s">
        <v>474</v>
      </c>
      <c r="F124" s="84">
        <v>1158.2</v>
      </c>
      <c r="G124" s="82" t="s">
        <v>502</v>
      </c>
      <c r="H124" s="231" t="s">
        <v>1236</v>
      </c>
      <c r="I124" s="232" t="s">
        <v>1242</v>
      </c>
      <c r="J124" s="233" t="s">
        <v>1372</v>
      </c>
    </row>
    <row r="125" spans="1:12" x14ac:dyDescent="0.2">
      <c r="A125" s="82">
        <f t="shared" si="2"/>
        <v>6</v>
      </c>
      <c r="B125" s="82">
        <f t="shared" si="3"/>
        <v>11</v>
      </c>
      <c r="C125" s="83">
        <v>44358</v>
      </c>
      <c r="D125" s="82" t="s">
        <v>481</v>
      </c>
      <c r="E125" s="82" t="s">
        <v>475</v>
      </c>
      <c r="F125" s="84">
        <v>-78.75</v>
      </c>
      <c r="G125" s="82" t="s">
        <v>514</v>
      </c>
      <c r="H125" s="231" t="s">
        <v>1237</v>
      </c>
      <c r="I125" s="232" t="s">
        <v>1243</v>
      </c>
      <c r="J125" s="233" t="s">
        <v>1273</v>
      </c>
    </row>
    <row r="126" spans="1:12" x14ac:dyDescent="0.2">
      <c r="A126" s="82">
        <f t="shared" si="2"/>
        <v>6</v>
      </c>
      <c r="B126" s="82">
        <f t="shared" si="3"/>
        <v>14</v>
      </c>
      <c r="C126" s="83">
        <v>44361</v>
      </c>
      <c r="D126" s="82" t="s">
        <v>485</v>
      </c>
      <c r="E126" s="82" t="s">
        <v>476</v>
      </c>
      <c r="F126" s="84">
        <v>-200</v>
      </c>
      <c r="G126" s="82" t="s">
        <v>516</v>
      </c>
      <c r="H126" s="231" t="s">
        <v>1237</v>
      </c>
      <c r="I126" s="232" t="s">
        <v>1300</v>
      </c>
      <c r="J126" s="233" t="s">
        <v>1299</v>
      </c>
      <c r="L126" s="85"/>
    </row>
    <row r="127" spans="1:12" x14ac:dyDescent="0.2">
      <c r="A127" s="82">
        <f t="shared" si="2"/>
        <v>6</v>
      </c>
      <c r="B127" s="82">
        <f t="shared" si="3"/>
        <v>16</v>
      </c>
      <c r="C127" s="83">
        <v>44363</v>
      </c>
      <c r="D127" s="82" t="s">
        <v>499</v>
      </c>
      <c r="E127" s="82" t="s">
        <v>477</v>
      </c>
      <c r="F127" s="84">
        <v>-33.61</v>
      </c>
      <c r="G127" s="82" t="s">
        <v>504</v>
      </c>
      <c r="H127" s="231" t="s">
        <v>1236</v>
      </c>
      <c r="I127" s="232" t="s">
        <v>1239</v>
      </c>
      <c r="J127" s="233" t="s">
        <v>1259</v>
      </c>
    </row>
    <row r="128" spans="1:12" x14ac:dyDescent="0.2">
      <c r="A128" s="82">
        <f t="shared" si="2"/>
        <v>6</v>
      </c>
      <c r="B128" s="82">
        <f t="shared" si="3"/>
        <v>17</v>
      </c>
      <c r="C128" s="83">
        <v>44364</v>
      </c>
      <c r="D128" s="82" t="s">
        <v>500</v>
      </c>
      <c r="E128" s="82" t="s">
        <v>478</v>
      </c>
      <c r="F128" s="84">
        <v>4436.57</v>
      </c>
      <c r="G128" s="82" t="s">
        <v>500</v>
      </c>
      <c r="H128" s="231"/>
      <c r="I128" s="232"/>
      <c r="J128" s="233"/>
    </row>
    <row r="129" spans="1:10" x14ac:dyDescent="0.2">
      <c r="A129" s="82">
        <f t="shared" ref="A129:A149" si="4">MONTH(C129)</f>
        <v>6</v>
      </c>
      <c r="B129" s="82">
        <f t="shared" ref="B129:B149" si="5">DAY(C129)</f>
        <v>18</v>
      </c>
      <c r="C129" s="83">
        <v>44365</v>
      </c>
      <c r="D129" s="82" t="str">
        <f>LEFT(E129, FIND(" ",E129)-1)</f>
        <v>PRINCIPAL</v>
      </c>
      <c r="E129" s="82" t="s">
        <v>606</v>
      </c>
      <c r="F129" s="84">
        <v>3967.1</v>
      </c>
      <c r="G129" s="96" t="s">
        <v>626</v>
      </c>
      <c r="H129" s="231"/>
      <c r="I129" s="232"/>
      <c r="J129" s="233"/>
    </row>
    <row r="130" spans="1:10" x14ac:dyDescent="0.2">
      <c r="A130" s="82">
        <f t="shared" si="4"/>
        <v>6</v>
      </c>
      <c r="B130" s="82">
        <f t="shared" si="5"/>
        <v>18</v>
      </c>
      <c r="C130" s="83">
        <v>44365</v>
      </c>
      <c r="D130" s="82" t="str">
        <f t="shared" ref="D130:D194" si="6">LEFT(E130, FIND(" ",E130)-1)</f>
        <v>Elephant</v>
      </c>
      <c r="E130" s="82" t="s">
        <v>607</v>
      </c>
      <c r="F130" s="84">
        <v>680.02</v>
      </c>
      <c r="G130" s="96" t="s">
        <v>10</v>
      </c>
      <c r="H130" s="231"/>
      <c r="I130" s="232"/>
      <c r="J130" s="233"/>
    </row>
    <row r="131" spans="1:10" x14ac:dyDescent="0.2">
      <c r="A131" s="82">
        <f t="shared" si="4"/>
        <v>6</v>
      </c>
      <c r="B131" s="82">
        <f t="shared" si="5"/>
        <v>21</v>
      </c>
      <c r="C131" s="83">
        <v>44368</v>
      </c>
      <c r="D131" s="82" t="str">
        <f t="shared" si="6"/>
        <v>VENMO</v>
      </c>
      <c r="E131" s="82" t="s">
        <v>608</v>
      </c>
      <c r="F131" s="84">
        <v>-2738.5</v>
      </c>
      <c r="G131" s="96" t="s">
        <v>627</v>
      </c>
      <c r="H131" s="231" t="s">
        <v>1236</v>
      </c>
      <c r="I131" s="232" t="s">
        <v>1242</v>
      </c>
      <c r="J131" s="233" t="s">
        <v>1375</v>
      </c>
    </row>
    <row r="132" spans="1:10" x14ac:dyDescent="0.2">
      <c r="A132" s="82">
        <f t="shared" si="4"/>
        <v>6</v>
      </c>
      <c r="B132" s="82">
        <f t="shared" si="5"/>
        <v>21</v>
      </c>
      <c r="C132" s="83">
        <v>44368</v>
      </c>
      <c r="D132" s="82" t="str">
        <f t="shared" si="6"/>
        <v>VENMO</v>
      </c>
      <c r="E132" s="82" t="s">
        <v>609</v>
      </c>
      <c r="F132" s="84">
        <v>-615</v>
      </c>
      <c r="G132" s="96" t="s">
        <v>628</v>
      </c>
      <c r="H132" s="231" t="s">
        <v>1236</v>
      </c>
      <c r="I132" s="232" t="s">
        <v>1242</v>
      </c>
      <c r="J132" s="233" t="s">
        <v>1375</v>
      </c>
    </row>
    <row r="133" spans="1:10" x14ac:dyDescent="0.2">
      <c r="A133" s="82">
        <f t="shared" si="4"/>
        <v>6</v>
      </c>
      <c r="B133" s="82">
        <f t="shared" si="5"/>
        <v>23</v>
      </c>
      <c r="C133" s="83">
        <v>44370</v>
      </c>
      <c r="D133" s="82" t="str">
        <f t="shared" si="6"/>
        <v>DISCOVER</v>
      </c>
      <c r="E133" s="82" t="s">
        <v>610</v>
      </c>
      <c r="F133" s="84">
        <v>-1869</v>
      </c>
      <c r="G133" s="96" t="s">
        <v>486</v>
      </c>
      <c r="H133" s="231" t="s">
        <v>1236</v>
      </c>
      <c r="I133" s="232" t="s">
        <v>1242</v>
      </c>
      <c r="J133" s="233" t="s">
        <v>486</v>
      </c>
    </row>
    <row r="134" spans="1:10" x14ac:dyDescent="0.2">
      <c r="A134" s="82">
        <f t="shared" si="4"/>
        <v>6</v>
      </c>
      <c r="B134" s="82">
        <f t="shared" si="5"/>
        <v>23</v>
      </c>
      <c r="C134" s="83">
        <v>44370</v>
      </c>
      <c r="D134" s="82" t="str">
        <f t="shared" si="6"/>
        <v>PURCHASE</v>
      </c>
      <c r="E134" s="82" t="s">
        <v>611</v>
      </c>
      <c r="F134" s="84">
        <v>-20</v>
      </c>
      <c r="G134" s="96" t="s">
        <v>602</v>
      </c>
      <c r="H134" s="231" t="s">
        <v>1237</v>
      </c>
      <c r="I134" s="232" t="s">
        <v>1300</v>
      </c>
      <c r="J134" s="233" t="s">
        <v>1290</v>
      </c>
    </row>
    <row r="135" spans="1:10" x14ac:dyDescent="0.2">
      <c r="A135" s="82">
        <f t="shared" si="4"/>
        <v>6</v>
      </c>
      <c r="B135" s="82">
        <f t="shared" si="5"/>
        <v>23</v>
      </c>
      <c r="C135" s="83">
        <v>44370</v>
      </c>
      <c r="D135" s="82" t="str">
        <f t="shared" si="6"/>
        <v>PRINCIPAL</v>
      </c>
      <c r="E135" s="82" t="s">
        <v>612</v>
      </c>
      <c r="F135" s="84">
        <v>198.46</v>
      </c>
      <c r="G135" s="96" t="s">
        <v>626</v>
      </c>
      <c r="H135" s="231"/>
      <c r="I135" s="232"/>
      <c r="J135" s="233"/>
    </row>
    <row r="136" spans="1:10" x14ac:dyDescent="0.2">
      <c r="A136" s="82">
        <f t="shared" si="4"/>
        <v>6</v>
      </c>
      <c r="B136" s="82">
        <f t="shared" si="5"/>
        <v>25</v>
      </c>
      <c r="C136" s="83">
        <v>44372</v>
      </c>
      <c r="D136" s="82" t="str">
        <f t="shared" si="6"/>
        <v>PURCHASE</v>
      </c>
      <c r="E136" s="82" t="s">
        <v>613</v>
      </c>
      <c r="F136" s="84">
        <v>-58.57</v>
      </c>
      <c r="G136" s="96" t="s">
        <v>629</v>
      </c>
      <c r="H136" s="231" t="s">
        <v>1237</v>
      </c>
      <c r="I136" s="232" t="s">
        <v>1243</v>
      </c>
      <c r="J136" s="233" t="s">
        <v>679</v>
      </c>
    </row>
    <row r="137" spans="1:10" x14ac:dyDescent="0.2">
      <c r="A137" s="82">
        <f t="shared" si="4"/>
        <v>6</v>
      </c>
      <c r="B137" s="82">
        <f t="shared" si="5"/>
        <v>30</v>
      </c>
      <c r="C137" s="83">
        <v>44377</v>
      </c>
      <c r="D137" s="82" t="str">
        <f t="shared" si="6"/>
        <v>New</v>
      </c>
      <c r="E137" s="82" t="s">
        <v>614</v>
      </c>
      <c r="F137" s="84">
        <v>-1804.34</v>
      </c>
      <c r="G137" s="151" t="s">
        <v>513</v>
      </c>
      <c r="H137" s="231" t="s">
        <v>1236</v>
      </c>
      <c r="I137" s="232" t="s">
        <v>670</v>
      </c>
      <c r="J137" s="233" t="s">
        <v>678</v>
      </c>
    </row>
    <row r="138" spans="1:10" x14ac:dyDescent="0.2">
      <c r="A138" s="82">
        <f>MONTH(C138)</f>
        <v>6</v>
      </c>
      <c r="B138" s="82">
        <f>DAY(C138)</f>
        <v>30</v>
      </c>
      <c r="C138" s="83">
        <v>44377</v>
      </c>
      <c r="D138" s="82" t="e">
        <f>LEFT(E138, FIND(" ",E138)-1)</f>
        <v>#VALUE!</v>
      </c>
      <c r="F138" s="234">
        <v>912.5</v>
      </c>
      <c r="G138" s="230"/>
      <c r="H138" s="231" t="s">
        <v>1236</v>
      </c>
      <c r="I138" s="250" t="s">
        <v>670</v>
      </c>
      <c r="J138" s="251" t="s">
        <v>678</v>
      </c>
    </row>
    <row r="139" spans="1:10" x14ac:dyDescent="0.2">
      <c r="A139" s="82">
        <f t="shared" si="4"/>
        <v>7</v>
      </c>
      <c r="B139" s="82">
        <f t="shared" si="5"/>
        <v>1</v>
      </c>
      <c r="C139" s="83">
        <v>44378</v>
      </c>
      <c r="D139" s="82" t="str">
        <f t="shared" si="6"/>
        <v>DISCOVER</v>
      </c>
      <c r="E139" s="82" t="s">
        <v>615</v>
      </c>
      <c r="F139" s="84">
        <v>-871.96</v>
      </c>
      <c r="G139" s="96" t="s">
        <v>486</v>
      </c>
      <c r="H139" s="231" t="s">
        <v>1236</v>
      </c>
      <c r="I139" s="232" t="s">
        <v>1242</v>
      </c>
      <c r="J139" s="233" t="s">
        <v>486</v>
      </c>
    </row>
    <row r="140" spans="1:10" x14ac:dyDescent="0.2">
      <c r="A140" s="82">
        <f t="shared" si="4"/>
        <v>7</v>
      </c>
      <c r="B140" s="82">
        <f t="shared" si="5"/>
        <v>1</v>
      </c>
      <c r="C140" s="83">
        <v>44378</v>
      </c>
      <c r="D140" s="82" t="str">
        <f t="shared" si="6"/>
        <v>Nationwide</v>
      </c>
      <c r="E140" s="82" t="s">
        <v>616</v>
      </c>
      <c r="F140" s="84">
        <v>1583.62</v>
      </c>
      <c r="G140" s="96" t="s">
        <v>500</v>
      </c>
      <c r="H140" s="231"/>
      <c r="I140" s="232"/>
      <c r="J140" s="233"/>
    </row>
    <row r="141" spans="1:10" x14ac:dyDescent="0.2">
      <c r="A141" s="82">
        <f t="shared" si="4"/>
        <v>7</v>
      </c>
      <c r="B141" s="82">
        <f t="shared" si="5"/>
        <v>6</v>
      </c>
      <c r="C141" s="83">
        <v>44383</v>
      </c>
      <c r="D141" s="82" t="str">
        <f t="shared" si="6"/>
        <v>DISCOVER</v>
      </c>
      <c r="E141" s="82" t="s">
        <v>617</v>
      </c>
      <c r="F141" s="84">
        <v>-367.73</v>
      </c>
      <c r="G141" s="96" t="s">
        <v>486</v>
      </c>
      <c r="H141" s="231" t="s">
        <v>1236</v>
      </c>
      <c r="I141" s="232" t="s">
        <v>1242</v>
      </c>
      <c r="J141" s="233" t="s">
        <v>486</v>
      </c>
    </row>
    <row r="142" spans="1:10" x14ac:dyDescent="0.2">
      <c r="A142" s="82">
        <f t="shared" si="4"/>
        <v>7</v>
      </c>
      <c r="B142" s="82">
        <f t="shared" si="5"/>
        <v>6</v>
      </c>
      <c r="C142" s="83">
        <v>44383</v>
      </c>
      <c r="D142" s="82" t="str">
        <f t="shared" si="6"/>
        <v>VENMO</v>
      </c>
      <c r="E142" s="82" t="s">
        <v>618</v>
      </c>
      <c r="F142" s="84">
        <v>-32</v>
      </c>
      <c r="G142" s="96" t="s">
        <v>604</v>
      </c>
      <c r="H142" s="231" t="s">
        <v>1236</v>
      </c>
      <c r="I142" s="232" t="s">
        <v>1242</v>
      </c>
      <c r="J142" s="233" t="s">
        <v>1375</v>
      </c>
    </row>
    <row r="143" spans="1:10" x14ac:dyDescent="0.2">
      <c r="A143" s="82">
        <f t="shared" si="4"/>
        <v>7</v>
      </c>
      <c r="B143" s="82">
        <f t="shared" si="5"/>
        <v>6</v>
      </c>
      <c r="C143" s="83">
        <v>44383</v>
      </c>
      <c r="D143" s="82" t="str">
        <f t="shared" si="6"/>
        <v>DISCOVER</v>
      </c>
      <c r="E143" s="82" t="s">
        <v>619</v>
      </c>
      <c r="F143" s="84">
        <v>-1854.26</v>
      </c>
      <c r="G143" s="96" t="s">
        <v>486</v>
      </c>
      <c r="H143" s="231" t="s">
        <v>1236</v>
      </c>
      <c r="I143" s="232" t="s">
        <v>1242</v>
      </c>
      <c r="J143" s="233" t="s">
        <v>486</v>
      </c>
    </row>
    <row r="144" spans="1:10" x14ac:dyDescent="0.2">
      <c r="A144" s="82">
        <f t="shared" si="4"/>
        <v>7</v>
      </c>
      <c r="B144" s="82">
        <f t="shared" si="5"/>
        <v>6</v>
      </c>
      <c r="C144" s="83">
        <v>44383</v>
      </c>
      <c r="D144" s="82" t="str">
        <f t="shared" si="6"/>
        <v>PURCHASE</v>
      </c>
      <c r="E144" s="82" t="s">
        <v>620</v>
      </c>
      <c r="F144" s="84">
        <v>-35.700000000000003</v>
      </c>
      <c r="G144" s="96" t="s">
        <v>604</v>
      </c>
      <c r="H144" s="231" t="s">
        <v>1236</v>
      </c>
      <c r="I144" s="232" t="s">
        <v>1238</v>
      </c>
      <c r="J144" s="233" t="s">
        <v>1255</v>
      </c>
    </row>
    <row r="145" spans="1:10" x14ac:dyDescent="0.2">
      <c r="A145" s="82">
        <f t="shared" si="4"/>
        <v>7</v>
      </c>
      <c r="B145" s="82">
        <f t="shared" si="5"/>
        <v>6</v>
      </c>
      <c r="C145" s="83">
        <v>44383</v>
      </c>
      <c r="D145" s="82" t="str">
        <f t="shared" si="6"/>
        <v>PURCHASE</v>
      </c>
      <c r="E145" s="82" t="s">
        <v>621</v>
      </c>
      <c r="F145" s="84">
        <v>-26.66</v>
      </c>
      <c r="G145" s="96" t="s">
        <v>604</v>
      </c>
      <c r="H145" s="231" t="s">
        <v>1236</v>
      </c>
      <c r="I145" s="232" t="s">
        <v>1238</v>
      </c>
      <c r="J145" s="233" t="s">
        <v>1255</v>
      </c>
    </row>
    <row r="146" spans="1:10" x14ac:dyDescent="0.2">
      <c r="A146" s="82">
        <f t="shared" si="4"/>
        <v>7</v>
      </c>
      <c r="B146" s="82">
        <f t="shared" si="5"/>
        <v>6</v>
      </c>
      <c r="C146" s="83">
        <v>44383</v>
      </c>
      <c r="D146" s="82" t="str">
        <f t="shared" si="6"/>
        <v>PURCHASE</v>
      </c>
      <c r="E146" s="82" t="s">
        <v>622</v>
      </c>
      <c r="F146" s="84">
        <v>-222.5</v>
      </c>
      <c r="G146" s="96" t="s">
        <v>604</v>
      </c>
      <c r="H146" s="231" t="s">
        <v>1237</v>
      </c>
      <c r="I146" s="232" t="s">
        <v>1243</v>
      </c>
      <c r="J146" s="233" t="s">
        <v>679</v>
      </c>
    </row>
    <row r="147" spans="1:10" x14ac:dyDescent="0.2">
      <c r="A147" s="82">
        <f t="shared" si="4"/>
        <v>7</v>
      </c>
      <c r="B147" s="82">
        <f t="shared" si="5"/>
        <v>6</v>
      </c>
      <c r="C147" s="83">
        <v>44383</v>
      </c>
      <c r="D147" s="82" t="str">
        <f t="shared" si="6"/>
        <v>VENMO</v>
      </c>
      <c r="E147" s="82" t="s">
        <v>623</v>
      </c>
      <c r="F147" s="84">
        <v>1076.8800000000001</v>
      </c>
      <c r="G147" s="162" t="s">
        <v>71</v>
      </c>
      <c r="H147" s="231" t="s">
        <v>1236</v>
      </c>
      <c r="I147" s="232" t="s">
        <v>1242</v>
      </c>
      <c r="J147" s="233" t="s">
        <v>1375</v>
      </c>
    </row>
    <row r="148" spans="1:10" x14ac:dyDescent="0.2">
      <c r="A148" s="82">
        <f t="shared" si="4"/>
        <v>7</v>
      </c>
      <c r="B148" s="82">
        <f t="shared" si="5"/>
        <v>7</v>
      </c>
      <c r="C148" s="83">
        <v>44384</v>
      </c>
      <c r="D148" s="82" t="str">
        <f t="shared" si="6"/>
        <v>BEST</v>
      </c>
      <c r="E148" s="82" t="s">
        <v>624</v>
      </c>
      <c r="F148" s="84">
        <v>-95.38</v>
      </c>
      <c r="G148" s="96" t="s">
        <v>486</v>
      </c>
      <c r="H148" s="231" t="s">
        <v>1236</v>
      </c>
      <c r="I148" s="232" t="s">
        <v>1242</v>
      </c>
      <c r="J148" s="233" t="s">
        <v>486</v>
      </c>
    </row>
    <row r="149" spans="1:10" x14ac:dyDescent="0.2">
      <c r="A149" s="82">
        <f t="shared" si="4"/>
        <v>7</v>
      </c>
      <c r="B149" s="82">
        <f t="shared" si="5"/>
        <v>7</v>
      </c>
      <c r="C149" s="83">
        <v>44384</v>
      </c>
      <c r="D149" s="82" t="str">
        <f t="shared" si="6"/>
        <v>PURCHASE</v>
      </c>
      <c r="E149" s="82" t="s">
        <v>625</v>
      </c>
      <c r="F149" s="84">
        <v>-30</v>
      </c>
      <c r="G149" s="96" t="s">
        <v>629</v>
      </c>
      <c r="H149" s="231" t="s">
        <v>1237</v>
      </c>
      <c r="I149" s="232" t="s">
        <v>1243</v>
      </c>
      <c r="J149" s="233" t="s">
        <v>679</v>
      </c>
    </row>
    <row r="150" spans="1:10" x14ac:dyDescent="0.2">
      <c r="A150" s="82">
        <f t="shared" ref="A150:A165" si="7">MONTH(C150)</f>
        <v>7</v>
      </c>
      <c r="B150" s="82">
        <f t="shared" ref="B150:B165" si="8">DAY(C150)</f>
        <v>12</v>
      </c>
      <c r="C150" s="83">
        <v>44389</v>
      </c>
      <c r="D150" s="82" t="str">
        <f t="shared" si="6"/>
        <v>PURCHASE</v>
      </c>
      <c r="E150" s="82" t="s">
        <v>720</v>
      </c>
      <c r="F150" s="84">
        <v>-143.24</v>
      </c>
      <c r="G150" s="162" t="s">
        <v>602</v>
      </c>
      <c r="H150" s="231" t="s">
        <v>1237</v>
      </c>
      <c r="I150" s="232" t="s">
        <v>1300</v>
      </c>
      <c r="J150" s="233" t="s">
        <v>1290</v>
      </c>
    </row>
    <row r="151" spans="1:10" x14ac:dyDescent="0.2">
      <c r="A151" s="82">
        <f t="shared" si="7"/>
        <v>7</v>
      </c>
      <c r="B151" s="82">
        <f t="shared" si="8"/>
        <v>13</v>
      </c>
      <c r="C151" s="83">
        <v>44390</v>
      </c>
      <c r="D151" s="82" t="str">
        <f t="shared" si="6"/>
        <v>PURCHASE</v>
      </c>
      <c r="E151" s="82" t="s">
        <v>721</v>
      </c>
      <c r="F151" s="84">
        <v>-411.99</v>
      </c>
      <c r="G151" s="162" t="s">
        <v>736</v>
      </c>
      <c r="H151" s="231" t="s">
        <v>1236</v>
      </c>
      <c r="I151" s="232" t="s">
        <v>632</v>
      </c>
      <c r="J151" s="233" t="s">
        <v>1251</v>
      </c>
    </row>
    <row r="152" spans="1:10" x14ac:dyDescent="0.2">
      <c r="A152" s="82">
        <f t="shared" si="7"/>
        <v>7</v>
      </c>
      <c r="B152" s="82">
        <f t="shared" si="8"/>
        <v>13</v>
      </c>
      <c r="C152" s="83">
        <v>44390</v>
      </c>
      <c r="D152" s="82" t="str">
        <f t="shared" si="6"/>
        <v>VENMO</v>
      </c>
      <c r="E152" s="82" t="s">
        <v>722</v>
      </c>
      <c r="F152" s="84">
        <v>156.77000000000001</v>
      </c>
      <c r="G152" s="162" t="s">
        <v>71</v>
      </c>
      <c r="H152" s="231" t="s">
        <v>1236</v>
      </c>
      <c r="I152" s="232" t="s">
        <v>1242</v>
      </c>
      <c r="J152" s="233" t="s">
        <v>1375</v>
      </c>
    </row>
    <row r="153" spans="1:10" x14ac:dyDescent="0.2">
      <c r="A153" s="82">
        <f t="shared" si="7"/>
        <v>7</v>
      </c>
      <c r="B153" s="82">
        <f t="shared" si="8"/>
        <v>14</v>
      </c>
      <c r="C153" s="83">
        <v>44391</v>
      </c>
      <c r="D153" s="82" t="str">
        <f t="shared" si="6"/>
        <v>VENMO</v>
      </c>
      <c r="E153" s="82" t="s">
        <v>723</v>
      </c>
      <c r="F153" s="84">
        <v>-500</v>
      </c>
      <c r="G153" s="162" t="s">
        <v>737</v>
      </c>
      <c r="H153" s="231" t="s">
        <v>1237</v>
      </c>
      <c r="I153" s="232" t="s">
        <v>1300</v>
      </c>
      <c r="J153" s="233" t="s">
        <v>68</v>
      </c>
    </row>
    <row r="154" spans="1:10" x14ac:dyDescent="0.2">
      <c r="A154" s="82">
        <f t="shared" si="7"/>
        <v>7</v>
      </c>
      <c r="B154" s="82">
        <f t="shared" si="8"/>
        <v>15</v>
      </c>
      <c r="C154" s="83">
        <v>44392</v>
      </c>
      <c r="D154" s="82" t="str">
        <f t="shared" si="6"/>
        <v>VENMO</v>
      </c>
      <c r="E154" s="82" t="s">
        <v>724</v>
      </c>
      <c r="F154" s="84">
        <v>-400</v>
      </c>
      <c r="G154" s="162" t="s">
        <v>738</v>
      </c>
      <c r="H154" s="231" t="s">
        <v>1237</v>
      </c>
      <c r="I154" s="232" t="s">
        <v>1300</v>
      </c>
      <c r="J154" s="233" t="s">
        <v>68</v>
      </c>
    </row>
    <row r="155" spans="1:10" x14ac:dyDescent="0.2">
      <c r="A155" s="82">
        <f t="shared" si="7"/>
        <v>7</v>
      </c>
      <c r="B155" s="82">
        <f t="shared" si="8"/>
        <v>15</v>
      </c>
      <c r="C155" s="83">
        <v>44392</v>
      </c>
      <c r="D155" s="82" t="str">
        <f t="shared" si="6"/>
        <v>Nationwide</v>
      </c>
      <c r="E155" s="82" t="s">
        <v>725</v>
      </c>
      <c r="F155" s="84">
        <v>1583.61</v>
      </c>
      <c r="G155" s="162" t="s">
        <v>500</v>
      </c>
      <c r="H155" s="231"/>
      <c r="I155" s="232"/>
      <c r="J155" s="233"/>
    </row>
    <row r="156" spans="1:10" x14ac:dyDescent="0.2">
      <c r="A156" s="82">
        <f t="shared" si="7"/>
        <v>7</v>
      </c>
      <c r="B156" s="82">
        <f t="shared" si="8"/>
        <v>16</v>
      </c>
      <c r="C156" s="83">
        <v>44393</v>
      </c>
      <c r="D156" s="82" t="str">
        <f t="shared" si="6"/>
        <v>DISCOVER</v>
      </c>
      <c r="E156" s="82" t="s">
        <v>726</v>
      </c>
      <c r="F156" s="84">
        <v>-1000</v>
      </c>
      <c r="G156" s="162" t="s">
        <v>486</v>
      </c>
      <c r="H156" s="231" t="s">
        <v>1236</v>
      </c>
      <c r="I156" s="232" t="s">
        <v>1242</v>
      </c>
      <c r="J156" s="233" t="s">
        <v>486</v>
      </c>
    </row>
    <row r="157" spans="1:10" x14ac:dyDescent="0.2">
      <c r="A157" s="82">
        <f t="shared" si="7"/>
        <v>7</v>
      </c>
      <c r="B157" s="82">
        <f t="shared" si="8"/>
        <v>16</v>
      </c>
      <c r="C157" s="83">
        <v>44393</v>
      </c>
      <c r="D157" s="82" t="str">
        <f t="shared" si="6"/>
        <v>PURCHASE</v>
      </c>
      <c r="E157" s="82" t="s">
        <v>727</v>
      </c>
      <c r="F157" s="84">
        <v>-200</v>
      </c>
      <c r="G157" s="162" t="s">
        <v>37</v>
      </c>
      <c r="H157" s="231" t="s">
        <v>1237</v>
      </c>
      <c r="I157" s="232" t="s">
        <v>1244</v>
      </c>
      <c r="J157" s="233" t="s">
        <v>56</v>
      </c>
    </row>
    <row r="158" spans="1:10" x14ac:dyDescent="0.2">
      <c r="A158" s="82">
        <f t="shared" si="7"/>
        <v>7</v>
      </c>
      <c r="B158" s="82">
        <f t="shared" si="8"/>
        <v>16</v>
      </c>
      <c r="C158" s="83">
        <v>44393</v>
      </c>
      <c r="D158" s="82" t="str">
        <f t="shared" si="6"/>
        <v>VENMO</v>
      </c>
      <c r="E158" s="82" t="s">
        <v>728</v>
      </c>
      <c r="F158" s="84">
        <v>500</v>
      </c>
      <c r="G158" s="162" t="s">
        <v>739</v>
      </c>
      <c r="H158" s="231" t="s">
        <v>1237</v>
      </c>
      <c r="I158" s="232" t="s">
        <v>1300</v>
      </c>
      <c r="J158" s="233" t="s">
        <v>68</v>
      </c>
    </row>
    <row r="159" spans="1:10" x14ac:dyDescent="0.2">
      <c r="A159" s="82">
        <f t="shared" si="7"/>
        <v>7</v>
      </c>
      <c r="B159" s="82">
        <f t="shared" si="8"/>
        <v>16</v>
      </c>
      <c r="C159" s="83">
        <v>44393</v>
      </c>
      <c r="D159" s="82" t="str">
        <f t="shared" si="6"/>
        <v>VENMO</v>
      </c>
      <c r="E159" s="82" t="s">
        <v>729</v>
      </c>
      <c r="F159" s="84">
        <v>400</v>
      </c>
      <c r="G159" s="162" t="s">
        <v>738</v>
      </c>
      <c r="H159" s="231" t="s">
        <v>1237</v>
      </c>
      <c r="I159" s="232" t="s">
        <v>1300</v>
      </c>
      <c r="J159" s="233" t="s">
        <v>68</v>
      </c>
    </row>
    <row r="160" spans="1:10" x14ac:dyDescent="0.2">
      <c r="A160" s="82">
        <f t="shared" si="7"/>
        <v>7</v>
      </c>
      <c r="B160" s="82">
        <f t="shared" si="8"/>
        <v>19</v>
      </c>
      <c r="C160" s="83">
        <v>44396</v>
      </c>
      <c r="D160" s="82" t="str">
        <f t="shared" si="6"/>
        <v>DOMINION</v>
      </c>
      <c r="E160" s="82" t="s">
        <v>730</v>
      </c>
      <c r="F160" s="84">
        <v>-120.94</v>
      </c>
      <c r="G160" s="162" t="s">
        <v>504</v>
      </c>
      <c r="H160" s="231" t="s">
        <v>1236</v>
      </c>
      <c r="I160" s="232" t="s">
        <v>1239</v>
      </c>
      <c r="J160" s="233" t="s">
        <v>1259</v>
      </c>
    </row>
    <row r="161" spans="1:10" x14ac:dyDescent="0.2">
      <c r="A161" s="82">
        <f t="shared" si="7"/>
        <v>7</v>
      </c>
      <c r="B161" s="82">
        <f t="shared" si="8"/>
        <v>21</v>
      </c>
      <c r="C161" s="83">
        <v>44398</v>
      </c>
      <c r="D161" s="82" t="str">
        <f t="shared" si="6"/>
        <v>GasBuddy</v>
      </c>
      <c r="E161" s="82" t="s">
        <v>731</v>
      </c>
      <c r="F161" s="84">
        <v>-29.73</v>
      </c>
      <c r="G161" s="162" t="s">
        <v>503</v>
      </c>
      <c r="H161" s="231" t="s">
        <v>1236</v>
      </c>
      <c r="I161" s="232" t="s">
        <v>632</v>
      </c>
      <c r="J161" s="233" t="s">
        <v>503</v>
      </c>
    </row>
    <row r="162" spans="1:10" x14ac:dyDescent="0.2">
      <c r="A162" s="82">
        <f t="shared" si="7"/>
        <v>7</v>
      </c>
      <c r="B162" s="82">
        <f t="shared" si="8"/>
        <v>21</v>
      </c>
      <c r="C162" s="83">
        <v>44398</v>
      </c>
      <c r="D162" s="82" t="str">
        <f t="shared" si="6"/>
        <v>VENMO</v>
      </c>
      <c r="E162" s="82" t="s">
        <v>732</v>
      </c>
      <c r="F162" s="84">
        <v>937.5</v>
      </c>
      <c r="G162" s="162" t="s">
        <v>71</v>
      </c>
      <c r="H162" s="231" t="s">
        <v>1236</v>
      </c>
      <c r="I162" s="232" t="s">
        <v>670</v>
      </c>
      <c r="J162" s="233" t="s">
        <v>678</v>
      </c>
    </row>
    <row r="163" spans="1:10" x14ac:dyDescent="0.2">
      <c r="A163" s="82">
        <f t="shared" si="7"/>
        <v>7</v>
      </c>
      <c r="B163" s="82">
        <f t="shared" si="8"/>
        <v>22</v>
      </c>
      <c r="C163" s="83">
        <v>44399</v>
      </c>
      <c r="D163" s="82" t="str">
        <f t="shared" si="6"/>
        <v>DISCOVER</v>
      </c>
      <c r="E163" s="82" t="s">
        <v>733</v>
      </c>
      <c r="F163" s="84">
        <v>-1518.65</v>
      </c>
      <c r="G163" s="162" t="s">
        <v>486</v>
      </c>
      <c r="H163" s="231" t="s">
        <v>1236</v>
      </c>
      <c r="I163" s="232" t="s">
        <v>1242</v>
      </c>
      <c r="J163" s="233" t="s">
        <v>486</v>
      </c>
    </row>
    <row r="164" spans="1:10" x14ac:dyDescent="0.2">
      <c r="A164" s="82">
        <f t="shared" si="7"/>
        <v>7</v>
      </c>
      <c r="B164" s="82">
        <f t="shared" si="8"/>
        <v>22</v>
      </c>
      <c r="C164" s="83">
        <v>44399</v>
      </c>
      <c r="D164" s="82" t="str">
        <f t="shared" si="6"/>
        <v>New</v>
      </c>
      <c r="E164" s="82" t="s">
        <v>734</v>
      </c>
      <c r="F164" s="84">
        <v>-1825</v>
      </c>
      <c r="G164" s="151" t="s">
        <v>513</v>
      </c>
      <c r="H164" s="231" t="s">
        <v>1236</v>
      </c>
      <c r="I164" s="232" t="s">
        <v>670</v>
      </c>
      <c r="J164" s="233" t="s">
        <v>678</v>
      </c>
    </row>
    <row r="165" spans="1:10" x14ac:dyDescent="0.2">
      <c r="A165" s="82">
        <f t="shared" si="7"/>
        <v>7</v>
      </c>
      <c r="B165" s="82">
        <f t="shared" si="8"/>
        <v>22</v>
      </c>
      <c r="C165" s="83">
        <v>44399</v>
      </c>
      <c r="D165" s="82" t="str">
        <f t="shared" si="6"/>
        <v>HEALTHEQUITY</v>
      </c>
      <c r="E165" s="82" t="s">
        <v>735</v>
      </c>
      <c r="F165" s="84">
        <v>200</v>
      </c>
      <c r="G165" s="162" t="s">
        <v>492</v>
      </c>
      <c r="H165" s="231"/>
      <c r="I165" s="232"/>
      <c r="J165" s="233"/>
    </row>
    <row r="166" spans="1:10" x14ac:dyDescent="0.2">
      <c r="A166" s="82">
        <f t="shared" ref="A166:A176" si="9">MONTH(C166)</f>
        <v>7</v>
      </c>
      <c r="B166" s="82">
        <f t="shared" ref="B166:B176" si="10">DAY(C166)</f>
        <v>27</v>
      </c>
      <c r="C166" s="83">
        <v>44404</v>
      </c>
      <c r="D166" s="82" t="str">
        <f t="shared" si="6"/>
        <v>NW</v>
      </c>
      <c r="E166" s="82" t="s">
        <v>803</v>
      </c>
      <c r="F166" s="84">
        <v>30</v>
      </c>
      <c r="G166" s="169" t="s">
        <v>814</v>
      </c>
      <c r="H166" s="231"/>
      <c r="I166" s="232"/>
      <c r="J166" s="233"/>
    </row>
    <row r="167" spans="1:10" x14ac:dyDescent="0.2">
      <c r="A167" s="82">
        <f t="shared" si="9"/>
        <v>7</v>
      </c>
      <c r="B167" s="82">
        <f t="shared" si="10"/>
        <v>28</v>
      </c>
      <c r="C167" s="83">
        <v>44405</v>
      </c>
      <c r="D167" s="82" t="str">
        <f t="shared" si="6"/>
        <v>VENMO</v>
      </c>
      <c r="E167" s="82" t="s">
        <v>804</v>
      </c>
      <c r="F167" s="84">
        <v>162.02000000000001</v>
      </c>
      <c r="G167" s="169" t="s">
        <v>535</v>
      </c>
      <c r="H167" s="231" t="s">
        <v>1236</v>
      </c>
      <c r="I167" s="232" t="s">
        <v>1242</v>
      </c>
      <c r="J167" s="233" t="s">
        <v>1375</v>
      </c>
    </row>
    <row r="168" spans="1:10" x14ac:dyDescent="0.2">
      <c r="A168" s="82">
        <f t="shared" si="9"/>
        <v>7</v>
      </c>
      <c r="B168" s="82">
        <f t="shared" si="10"/>
        <v>29</v>
      </c>
      <c r="C168" s="83">
        <v>44406</v>
      </c>
      <c r="D168" s="82" t="str">
        <f t="shared" si="6"/>
        <v>Nationwide</v>
      </c>
      <c r="E168" s="82" t="s">
        <v>805</v>
      </c>
      <c r="F168" s="84">
        <v>1733.66</v>
      </c>
      <c r="G168" s="169" t="s">
        <v>500</v>
      </c>
      <c r="H168" s="231"/>
      <c r="I168" s="232"/>
      <c r="J168" s="233"/>
    </row>
    <row r="169" spans="1:10" x14ac:dyDescent="0.2">
      <c r="A169" s="82">
        <f t="shared" si="9"/>
        <v>8</v>
      </c>
      <c r="B169" s="82">
        <f t="shared" si="10"/>
        <v>4</v>
      </c>
      <c r="C169" s="83">
        <v>44412</v>
      </c>
      <c r="D169" s="82" t="str">
        <f t="shared" si="6"/>
        <v>DISCOVER</v>
      </c>
      <c r="E169" s="82" t="s">
        <v>806</v>
      </c>
      <c r="F169" s="84">
        <v>-1173.17</v>
      </c>
      <c r="G169" s="169" t="s">
        <v>486</v>
      </c>
      <c r="H169" s="231" t="s">
        <v>1236</v>
      </c>
      <c r="I169" s="232" t="s">
        <v>1242</v>
      </c>
      <c r="J169" s="233" t="s">
        <v>486</v>
      </c>
    </row>
    <row r="170" spans="1:10" x14ac:dyDescent="0.2">
      <c r="A170" s="82">
        <f t="shared" si="9"/>
        <v>8</v>
      </c>
      <c r="B170" s="82">
        <f t="shared" si="10"/>
        <v>5</v>
      </c>
      <c r="C170" s="83">
        <v>44413</v>
      </c>
      <c r="D170" s="82" t="str">
        <f t="shared" si="6"/>
        <v>PURCHASE</v>
      </c>
      <c r="E170" s="82" t="s">
        <v>807</v>
      </c>
      <c r="F170" s="84">
        <v>-230</v>
      </c>
      <c r="G170" s="169" t="s">
        <v>37</v>
      </c>
      <c r="H170" s="231" t="s">
        <v>1237</v>
      </c>
      <c r="I170" s="232" t="s">
        <v>1244</v>
      </c>
      <c r="J170" s="233" t="s">
        <v>56</v>
      </c>
    </row>
    <row r="171" spans="1:10" x14ac:dyDescent="0.2">
      <c r="A171" s="82">
        <f t="shared" si="9"/>
        <v>8</v>
      </c>
      <c r="B171" s="82">
        <f t="shared" si="10"/>
        <v>9</v>
      </c>
      <c r="C171" s="83">
        <v>44417</v>
      </c>
      <c r="D171" s="82" t="str">
        <f t="shared" si="6"/>
        <v>PURCHASE</v>
      </c>
      <c r="E171" s="82" t="s">
        <v>808</v>
      </c>
      <c r="F171" s="84">
        <v>-40</v>
      </c>
      <c r="G171" s="169" t="s">
        <v>509</v>
      </c>
      <c r="H171" s="231" t="s">
        <v>1237</v>
      </c>
      <c r="I171" s="232" t="s">
        <v>1244</v>
      </c>
      <c r="J171" s="233" t="s">
        <v>56</v>
      </c>
    </row>
    <row r="172" spans="1:10" x14ac:dyDescent="0.2">
      <c r="A172" s="82">
        <f t="shared" si="9"/>
        <v>8</v>
      </c>
      <c r="B172" s="82">
        <f t="shared" si="10"/>
        <v>11</v>
      </c>
      <c r="C172" s="83">
        <v>44419</v>
      </c>
      <c r="D172" s="82" t="str">
        <f t="shared" si="6"/>
        <v>PURCHASE</v>
      </c>
      <c r="E172" s="82" t="s">
        <v>809</v>
      </c>
      <c r="F172" s="84">
        <v>-20</v>
      </c>
      <c r="G172" s="169" t="s">
        <v>72</v>
      </c>
      <c r="H172" s="231" t="s">
        <v>1236</v>
      </c>
      <c r="I172" s="232" t="s">
        <v>1242</v>
      </c>
      <c r="J172" s="233" t="s">
        <v>1375</v>
      </c>
    </row>
    <row r="173" spans="1:10" x14ac:dyDescent="0.2">
      <c r="A173" s="82">
        <f t="shared" si="9"/>
        <v>8</v>
      </c>
      <c r="B173" s="82">
        <f t="shared" si="10"/>
        <v>11</v>
      </c>
      <c r="C173" s="83">
        <v>44419</v>
      </c>
      <c r="D173" s="82" t="str">
        <f t="shared" si="6"/>
        <v>PURCHASE</v>
      </c>
      <c r="E173" s="82" t="s">
        <v>810</v>
      </c>
      <c r="F173" s="84">
        <v>-15</v>
      </c>
      <c r="G173" s="169" t="s">
        <v>815</v>
      </c>
      <c r="H173" s="231" t="s">
        <v>1237</v>
      </c>
      <c r="I173" s="232" t="s">
        <v>1243</v>
      </c>
      <c r="J173" s="233" t="s">
        <v>1273</v>
      </c>
    </row>
    <row r="174" spans="1:10" x14ac:dyDescent="0.2">
      <c r="A174" s="82">
        <f t="shared" si="9"/>
        <v>8</v>
      </c>
      <c r="B174" s="82">
        <f t="shared" si="10"/>
        <v>12</v>
      </c>
      <c r="C174" s="83">
        <v>44420</v>
      </c>
      <c r="D174" s="82" t="str">
        <f t="shared" si="6"/>
        <v>Nationwide</v>
      </c>
      <c r="E174" s="82" t="s">
        <v>811</v>
      </c>
      <c r="F174" s="84">
        <v>2033.65</v>
      </c>
      <c r="G174" s="169" t="s">
        <v>500</v>
      </c>
      <c r="H174" s="231"/>
      <c r="I174" s="232"/>
      <c r="J174" s="233"/>
    </row>
    <row r="175" spans="1:10" x14ac:dyDescent="0.2">
      <c r="A175" s="82">
        <f t="shared" si="9"/>
        <v>8</v>
      </c>
      <c r="B175" s="82">
        <f t="shared" si="10"/>
        <v>16</v>
      </c>
      <c r="C175" s="83">
        <v>44424</v>
      </c>
      <c r="D175" s="82" t="str">
        <f t="shared" si="6"/>
        <v>PURCHASE</v>
      </c>
      <c r="E175" s="82" t="s">
        <v>812</v>
      </c>
      <c r="F175" s="84">
        <v>-200</v>
      </c>
      <c r="G175" s="169" t="s">
        <v>35</v>
      </c>
      <c r="H175" s="231" t="s">
        <v>1237</v>
      </c>
      <c r="I175" s="232" t="s">
        <v>1244</v>
      </c>
      <c r="J175" s="233" t="s">
        <v>56</v>
      </c>
    </row>
    <row r="176" spans="1:10" x14ac:dyDescent="0.2">
      <c r="A176" s="82">
        <f t="shared" si="9"/>
        <v>8</v>
      </c>
      <c r="B176" s="82">
        <f t="shared" si="10"/>
        <v>16</v>
      </c>
      <c r="C176" s="83">
        <v>44424</v>
      </c>
      <c r="D176" s="82" t="str">
        <f t="shared" si="6"/>
        <v>PURCHASE</v>
      </c>
      <c r="E176" s="82" t="s">
        <v>813</v>
      </c>
      <c r="F176" s="84">
        <v>-70</v>
      </c>
      <c r="G176" s="173" t="s">
        <v>92</v>
      </c>
      <c r="H176" s="231" t="s">
        <v>1237</v>
      </c>
      <c r="I176" s="232" t="s">
        <v>1244</v>
      </c>
      <c r="J176" s="233" t="s">
        <v>56</v>
      </c>
    </row>
    <row r="177" spans="1:10" x14ac:dyDescent="0.2">
      <c r="A177" s="82">
        <f t="shared" ref="A177:A184" si="11">MONTH(C177)</f>
        <v>8</v>
      </c>
      <c r="B177" s="82">
        <f t="shared" ref="B177:B184" si="12">DAY(C177)</f>
        <v>20</v>
      </c>
      <c r="C177" s="83">
        <v>44428</v>
      </c>
      <c r="D177" s="82" t="str">
        <f t="shared" si="6"/>
        <v>DOMINION</v>
      </c>
      <c r="E177" s="82" t="s">
        <v>878</v>
      </c>
      <c r="F177" s="84">
        <v>-86.17</v>
      </c>
      <c r="G177" s="173" t="s">
        <v>504</v>
      </c>
      <c r="H177" s="231" t="s">
        <v>1236</v>
      </c>
      <c r="I177" s="232" t="s">
        <v>1239</v>
      </c>
      <c r="J177" s="233" t="s">
        <v>1259</v>
      </c>
    </row>
    <row r="178" spans="1:10" x14ac:dyDescent="0.2">
      <c r="A178" s="82">
        <f t="shared" si="11"/>
        <v>8</v>
      </c>
      <c r="B178" s="82">
        <f t="shared" si="12"/>
        <v>23</v>
      </c>
      <c r="C178" s="83">
        <v>44431</v>
      </c>
      <c r="D178" s="82" t="str">
        <f t="shared" si="6"/>
        <v>DISCOVER</v>
      </c>
      <c r="E178" s="82" t="s">
        <v>879</v>
      </c>
      <c r="F178" s="84">
        <v>-961.14</v>
      </c>
      <c r="G178" s="173" t="s">
        <v>486</v>
      </c>
      <c r="H178" s="231" t="s">
        <v>1236</v>
      </c>
      <c r="I178" s="232" t="s">
        <v>1242</v>
      </c>
      <c r="J178" s="233" t="s">
        <v>486</v>
      </c>
    </row>
    <row r="179" spans="1:10" x14ac:dyDescent="0.2">
      <c r="A179" s="82">
        <f t="shared" si="11"/>
        <v>8</v>
      </c>
      <c r="B179" s="82">
        <f t="shared" si="12"/>
        <v>23</v>
      </c>
      <c r="C179" s="83">
        <v>44431</v>
      </c>
      <c r="D179" s="82" t="str">
        <f t="shared" si="6"/>
        <v>PURCHASE</v>
      </c>
      <c r="E179" s="82" t="s">
        <v>880</v>
      </c>
      <c r="F179" s="84">
        <v>-230</v>
      </c>
      <c r="G179" s="173" t="s">
        <v>37</v>
      </c>
      <c r="H179" s="231" t="s">
        <v>1237</v>
      </c>
      <c r="I179" s="232" t="s">
        <v>1244</v>
      </c>
      <c r="J179" s="233" t="s">
        <v>56</v>
      </c>
    </row>
    <row r="180" spans="1:10" x14ac:dyDescent="0.2">
      <c r="A180" s="82">
        <f t="shared" si="11"/>
        <v>8</v>
      </c>
      <c r="B180" s="82">
        <f t="shared" si="12"/>
        <v>23</v>
      </c>
      <c r="C180" s="83">
        <v>44431</v>
      </c>
      <c r="D180" s="82" t="str">
        <f t="shared" si="6"/>
        <v>PURCHASE</v>
      </c>
      <c r="E180" s="82" t="s">
        <v>881</v>
      </c>
      <c r="F180" s="84">
        <v>-30</v>
      </c>
      <c r="G180" s="173" t="s">
        <v>886</v>
      </c>
      <c r="H180" s="231" t="s">
        <v>1237</v>
      </c>
      <c r="I180" s="232" t="s">
        <v>1243</v>
      </c>
      <c r="J180" s="233" t="s">
        <v>1273</v>
      </c>
    </row>
    <row r="181" spans="1:10" x14ac:dyDescent="0.2">
      <c r="A181" s="82">
        <f t="shared" si="11"/>
        <v>8</v>
      </c>
      <c r="B181" s="82">
        <f t="shared" si="12"/>
        <v>26</v>
      </c>
      <c r="C181" s="83">
        <v>44434</v>
      </c>
      <c r="D181" s="82" t="str">
        <f t="shared" si="6"/>
        <v>DISCOVER</v>
      </c>
      <c r="E181" s="82" t="s">
        <v>882</v>
      </c>
      <c r="F181" s="84">
        <v>-1040.93</v>
      </c>
      <c r="G181" s="173" t="s">
        <v>486</v>
      </c>
      <c r="H181" s="231" t="s">
        <v>1236</v>
      </c>
      <c r="I181" s="232" t="s">
        <v>1242</v>
      </c>
      <c r="J181" s="233" t="s">
        <v>486</v>
      </c>
    </row>
    <row r="182" spans="1:10" x14ac:dyDescent="0.2">
      <c r="A182" s="82">
        <f t="shared" si="11"/>
        <v>8</v>
      </c>
      <c r="B182" s="82">
        <f t="shared" si="12"/>
        <v>26</v>
      </c>
      <c r="C182" s="83">
        <v>44434</v>
      </c>
      <c r="D182" s="82" t="str">
        <f t="shared" si="6"/>
        <v>Nationwide</v>
      </c>
      <c r="E182" s="82" t="s">
        <v>883</v>
      </c>
      <c r="F182" s="84">
        <v>2033.65</v>
      </c>
      <c r="G182" s="173" t="s">
        <v>500</v>
      </c>
      <c r="H182" s="231"/>
      <c r="I182" s="232"/>
      <c r="J182" s="233"/>
    </row>
    <row r="183" spans="1:10" x14ac:dyDescent="0.2">
      <c r="A183" s="82">
        <f t="shared" si="11"/>
        <v>8</v>
      </c>
      <c r="B183" s="82">
        <f t="shared" si="12"/>
        <v>27</v>
      </c>
      <c r="C183" s="83">
        <v>44435</v>
      </c>
      <c r="D183" s="82" t="str">
        <f t="shared" si="6"/>
        <v>New</v>
      </c>
      <c r="E183" s="82" t="s">
        <v>884</v>
      </c>
      <c r="F183" s="84">
        <v>-348.05</v>
      </c>
      <c r="G183" s="173" t="s">
        <v>513</v>
      </c>
      <c r="H183" s="231" t="s">
        <v>1236</v>
      </c>
      <c r="I183" s="232" t="s">
        <v>670</v>
      </c>
      <c r="J183" s="233" t="s">
        <v>678</v>
      </c>
    </row>
    <row r="184" spans="1:10" x14ac:dyDescent="0.2">
      <c r="A184" s="82">
        <f t="shared" si="11"/>
        <v>9</v>
      </c>
      <c r="B184" s="82">
        <f t="shared" si="12"/>
        <v>1</v>
      </c>
      <c r="C184" s="83">
        <v>44440</v>
      </c>
      <c r="D184" s="82" t="str">
        <f t="shared" si="6"/>
        <v>PURCHASE</v>
      </c>
      <c r="E184" s="82" t="s">
        <v>885</v>
      </c>
      <c r="F184" s="84">
        <v>-200</v>
      </c>
      <c r="G184" s="173" t="s">
        <v>509</v>
      </c>
      <c r="H184" s="231" t="s">
        <v>1237</v>
      </c>
      <c r="I184" s="232" t="s">
        <v>1244</v>
      </c>
      <c r="J184" s="233" t="s">
        <v>56</v>
      </c>
    </row>
    <row r="185" spans="1:10" x14ac:dyDescent="0.2">
      <c r="A185" s="82">
        <f t="shared" ref="A185:A217" si="13">MONTH(C185)</f>
        <v>9</v>
      </c>
      <c r="B185" s="82">
        <f t="shared" ref="B185:B217" si="14">DAY(C185)</f>
        <v>7</v>
      </c>
      <c r="C185" s="83">
        <v>44446</v>
      </c>
      <c r="D185" s="82" t="str">
        <f t="shared" si="6"/>
        <v>VENMO</v>
      </c>
      <c r="E185" s="82" t="s">
        <v>970</v>
      </c>
      <c r="F185" s="84">
        <v>-92.68</v>
      </c>
      <c r="G185" s="180" t="s">
        <v>71</v>
      </c>
      <c r="H185" s="231" t="s">
        <v>1236</v>
      </c>
      <c r="I185" s="232" t="s">
        <v>1242</v>
      </c>
      <c r="J185" s="233" t="s">
        <v>1375</v>
      </c>
    </row>
    <row r="186" spans="1:10" x14ac:dyDescent="0.2">
      <c r="A186" s="82">
        <f t="shared" si="13"/>
        <v>9</v>
      </c>
      <c r="B186" s="82">
        <f t="shared" si="14"/>
        <v>7</v>
      </c>
      <c r="C186" s="83">
        <v>44446</v>
      </c>
      <c r="D186" s="82" t="str">
        <f t="shared" si="6"/>
        <v>VENMO</v>
      </c>
      <c r="E186" s="82" t="s">
        <v>971</v>
      </c>
      <c r="F186" s="84">
        <v>-32.28</v>
      </c>
      <c r="G186" s="180" t="s">
        <v>71</v>
      </c>
      <c r="H186" s="231" t="s">
        <v>1236</v>
      </c>
      <c r="I186" s="232" t="s">
        <v>1242</v>
      </c>
      <c r="J186" s="233" t="s">
        <v>1375</v>
      </c>
    </row>
    <row r="187" spans="1:10" x14ac:dyDescent="0.2">
      <c r="A187" s="82">
        <f t="shared" si="13"/>
        <v>9</v>
      </c>
      <c r="B187" s="82">
        <f t="shared" si="14"/>
        <v>7</v>
      </c>
      <c r="C187" s="83">
        <v>44446</v>
      </c>
      <c r="D187" s="82" t="str">
        <f t="shared" si="6"/>
        <v>DISCOVER</v>
      </c>
      <c r="E187" s="82" t="s">
        <v>972</v>
      </c>
      <c r="F187" s="84">
        <v>-1253.96</v>
      </c>
      <c r="G187" s="180" t="s">
        <v>486</v>
      </c>
      <c r="H187" s="231" t="s">
        <v>1236</v>
      </c>
      <c r="I187" s="232" t="s">
        <v>1242</v>
      </c>
      <c r="J187" s="233" t="s">
        <v>486</v>
      </c>
    </row>
    <row r="188" spans="1:10" x14ac:dyDescent="0.2">
      <c r="A188" s="82">
        <f t="shared" si="13"/>
        <v>9</v>
      </c>
      <c r="B188" s="82">
        <f t="shared" si="14"/>
        <v>7</v>
      </c>
      <c r="C188" s="83">
        <v>44446</v>
      </c>
      <c r="D188" s="82" t="str">
        <f t="shared" si="6"/>
        <v>BEST</v>
      </c>
      <c r="E188" s="82" t="s">
        <v>973</v>
      </c>
      <c r="F188" s="84">
        <v>-190.78</v>
      </c>
      <c r="G188" s="180" t="s">
        <v>1005</v>
      </c>
      <c r="H188" s="231" t="s">
        <v>1236</v>
      </c>
      <c r="I188" s="232" t="s">
        <v>1242</v>
      </c>
      <c r="J188" s="233" t="s">
        <v>486</v>
      </c>
    </row>
    <row r="189" spans="1:10" x14ac:dyDescent="0.2">
      <c r="A189" s="82">
        <f t="shared" si="13"/>
        <v>9</v>
      </c>
      <c r="B189" s="82">
        <f t="shared" si="14"/>
        <v>7</v>
      </c>
      <c r="C189" s="83">
        <v>44446</v>
      </c>
      <c r="D189" s="82" t="str">
        <f t="shared" si="6"/>
        <v>VENMO</v>
      </c>
      <c r="E189" s="82" t="s">
        <v>974</v>
      </c>
      <c r="F189" s="84">
        <v>-97.02</v>
      </c>
      <c r="G189" s="180" t="s">
        <v>71</v>
      </c>
      <c r="H189" s="231" t="s">
        <v>1236</v>
      </c>
      <c r="I189" s="232" t="s">
        <v>1242</v>
      </c>
      <c r="J189" s="233" t="s">
        <v>1375</v>
      </c>
    </row>
    <row r="190" spans="1:10" x14ac:dyDescent="0.2">
      <c r="A190" s="82">
        <f t="shared" si="13"/>
        <v>9</v>
      </c>
      <c r="B190" s="82">
        <f t="shared" si="14"/>
        <v>7</v>
      </c>
      <c r="C190" s="83">
        <v>44446</v>
      </c>
      <c r="D190" s="82" t="str">
        <f t="shared" si="6"/>
        <v>VENMO</v>
      </c>
      <c r="E190" s="82" t="s">
        <v>975</v>
      </c>
      <c r="F190" s="84">
        <v>911.7</v>
      </c>
      <c r="G190" s="180" t="s">
        <v>71</v>
      </c>
      <c r="H190" s="231" t="s">
        <v>1236</v>
      </c>
      <c r="I190" s="232" t="s">
        <v>1242</v>
      </c>
      <c r="J190" s="233" t="s">
        <v>1375</v>
      </c>
    </row>
    <row r="191" spans="1:10" x14ac:dyDescent="0.2">
      <c r="A191" s="82">
        <f t="shared" si="13"/>
        <v>9</v>
      </c>
      <c r="B191" s="82">
        <f t="shared" si="14"/>
        <v>7</v>
      </c>
      <c r="C191" s="83">
        <v>44446</v>
      </c>
      <c r="D191" s="82" t="str">
        <f t="shared" si="6"/>
        <v>MONEY</v>
      </c>
      <c r="E191" s="82" t="s">
        <v>976</v>
      </c>
      <c r="F191" s="84">
        <v>103.42</v>
      </c>
      <c r="G191" s="230" t="s">
        <v>508</v>
      </c>
      <c r="H191" s="231" t="s">
        <v>1237</v>
      </c>
      <c r="I191" s="232" t="s">
        <v>1244</v>
      </c>
      <c r="J191" s="233" t="s">
        <v>56</v>
      </c>
    </row>
    <row r="192" spans="1:10" x14ac:dyDescent="0.2">
      <c r="A192" s="82">
        <f t="shared" si="13"/>
        <v>9</v>
      </c>
      <c r="B192" s="82">
        <f t="shared" si="14"/>
        <v>8</v>
      </c>
      <c r="C192" s="83">
        <v>44447</v>
      </c>
      <c r="D192" s="82" t="str">
        <f t="shared" si="6"/>
        <v>Patientco</v>
      </c>
      <c r="E192" s="82" t="s">
        <v>977</v>
      </c>
      <c r="F192" s="84">
        <v>-419.93</v>
      </c>
      <c r="G192" s="180" t="s">
        <v>1007</v>
      </c>
      <c r="H192" s="231" t="s">
        <v>1236</v>
      </c>
      <c r="I192" s="232" t="s">
        <v>1241</v>
      </c>
      <c r="J192" s="233" t="s">
        <v>1289</v>
      </c>
    </row>
    <row r="193" spans="1:10" x14ac:dyDescent="0.2">
      <c r="A193" s="82">
        <f t="shared" si="13"/>
        <v>9</v>
      </c>
      <c r="B193" s="82">
        <f t="shared" si="14"/>
        <v>9</v>
      </c>
      <c r="C193" s="83">
        <v>44448</v>
      </c>
      <c r="D193" s="82" t="str">
        <f t="shared" si="6"/>
        <v>PURCHASE</v>
      </c>
      <c r="E193" s="82" t="s">
        <v>978</v>
      </c>
      <c r="F193" s="84">
        <v>-8</v>
      </c>
      <c r="G193" s="180" t="s">
        <v>1008</v>
      </c>
      <c r="H193" s="231" t="s">
        <v>1237</v>
      </c>
      <c r="I193" s="232" t="s">
        <v>1243</v>
      </c>
      <c r="J193" s="233" t="s">
        <v>1273</v>
      </c>
    </row>
    <row r="194" spans="1:10" x14ac:dyDescent="0.2">
      <c r="A194" s="82">
        <f t="shared" si="13"/>
        <v>9</v>
      </c>
      <c r="B194" s="82">
        <f t="shared" si="14"/>
        <v>9</v>
      </c>
      <c r="C194" s="83">
        <v>44448</v>
      </c>
      <c r="D194" s="82" t="str">
        <f t="shared" si="6"/>
        <v>Nationwide</v>
      </c>
      <c r="E194" s="82" t="s">
        <v>979</v>
      </c>
      <c r="F194" s="84">
        <v>2033.66</v>
      </c>
      <c r="G194" s="180" t="s">
        <v>500</v>
      </c>
      <c r="H194" s="231"/>
      <c r="I194" s="232"/>
      <c r="J194" s="233"/>
    </row>
    <row r="195" spans="1:10" x14ac:dyDescent="0.2">
      <c r="A195" s="82">
        <f t="shared" si="13"/>
        <v>9</v>
      </c>
      <c r="B195" s="82">
        <f t="shared" si="14"/>
        <v>10</v>
      </c>
      <c r="C195" s="83">
        <v>44449</v>
      </c>
      <c r="D195" s="82" t="str">
        <f t="shared" ref="D195:D261" si="15">LEFT(E195, FIND(" ",E195)-1)</f>
        <v>DISCOVER</v>
      </c>
      <c r="E195" s="82" t="s">
        <v>980</v>
      </c>
      <c r="F195" s="84">
        <v>-925.18</v>
      </c>
      <c r="G195" s="180" t="s">
        <v>486</v>
      </c>
      <c r="H195" s="231" t="s">
        <v>1236</v>
      </c>
      <c r="I195" s="232" t="s">
        <v>1242</v>
      </c>
      <c r="J195" s="233" t="s">
        <v>486</v>
      </c>
    </row>
    <row r="196" spans="1:10" x14ac:dyDescent="0.2">
      <c r="A196" s="82">
        <f t="shared" si="13"/>
        <v>9</v>
      </c>
      <c r="B196" s="82">
        <f t="shared" si="14"/>
        <v>10</v>
      </c>
      <c r="C196" s="83">
        <v>44449</v>
      </c>
      <c r="D196" s="82" t="str">
        <f t="shared" si="15"/>
        <v>VENMO</v>
      </c>
      <c r="E196" s="82" t="s">
        <v>981</v>
      </c>
      <c r="F196" s="84">
        <v>282.35000000000002</v>
      </c>
      <c r="G196" s="180" t="s">
        <v>71</v>
      </c>
      <c r="H196" s="231" t="s">
        <v>1236</v>
      </c>
      <c r="I196" s="232" t="s">
        <v>1242</v>
      </c>
      <c r="J196" s="233" t="s">
        <v>1375</v>
      </c>
    </row>
    <row r="197" spans="1:10" x14ac:dyDescent="0.2">
      <c r="A197" s="82">
        <f t="shared" si="13"/>
        <v>9</v>
      </c>
      <c r="B197" s="82">
        <f t="shared" si="14"/>
        <v>13</v>
      </c>
      <c r="C197" s="83">
        <v>44452</v>
      </c>
      <c r="D197" s="82" t="str">
        <f t="shared" si="15"/>
        <v>BEST</v>
      </c>
      <c r="E197" s="82" t="s">
        <v>982</v>
      </c>
      <c r="F197" s="84">
        <v>-608.14</v>
      </c>
      <c r="G197" s="180" t="s">
        <v>1005</v>
      </c>
      <c r="H197" s="231" t="s">
        <v>1236</v>
      </c>
      <c r="I197" s="232" t="s">
        <v>1242</v>
      </c>
      <c r="J197" s="233" t="s">
        <v>486</v>
      </c>
    </row>
    <row r="198" spans="1:10" x14ac:dyDescent="0.2">
      <c r="A198" s="82">
        <f t="shared" si="13"/>
        <v>9</v>
      </c>
      <c r="B198" s="82">
        <f t="shared" si="14"/>
        <v>13</v>
      </c>
      <c r="C198" s="83">
        <v>44452</v>
      </c>
      <c r="D198" s="82" t="str">
        <f t="shared" si="15"/>
        <v>HEALTHEQUITY</v>
      </c>
      <c r="E198" s="82" t="s">
        <v>983</v>
      </c>
      <c r="F198" s="84">
        <v>419.93</v>
      </c>
      <c r="G198" s="180" t="s">
        <v>492</v>
      </c>
      <c r="H198" s="231"/>
      <c r="I198" s="232"/>
      <c r="J198" s="233"/>
    </row>
    <row r="199" spans="1:10" x14ac:dyDescent="0.2">
      <c r="A199" s="82">
        <f t="shared" si="13"/>
        <v>9</v>
      </c>
      <c r="B199" s="82">
        <f t="shared" si="14"/>
        <v>14</v>
      </c>
      <c r="C199" s="83">
        <v>44453</v>
      </c>
      <c r="D199" s="82" t="str">
        <f t="shared" si="15"/>
        <v>VENMO</v>
      </c>
      <c r="E199" s="82" t="s">
        <v>984</v>
      </c>
      <c r="F199" s="84">
        <v>-100</v>
      </c>
      <c r="G199" s="180" t="s">
        <v>1006</v>
      </c>
      <c r="H199" s="231" t="s">
        <v>1237</v>
      </c>
      <c r="I199" s="232" t="s">
        <v>1300</v>
      </c>
      <c r="J199" s="233" t="s">
        <v>1299</v>
      </c>
    </row>
    <row r="200" spans="1:10" x14ac:dyDescent="0.2">
      <c r="A200" s="82">
        <f t="shared" si="13"/>
        <v>9</v>
      </c>
      <c r="B200" s="82">
        <f t="shared" si="14"/>
        <v>16</v>
      </c>
      <c r="C200" s="83">
        <v>44455</v>
      </c>
      <c r="D200" s="82" t="str">
        <f t="shared" si="15"/>
        <v>PURCHASE</v>
      </c>
      <c r="E200" s="82" t="s">
        <v>985</v>
      </c>
      <c r="F200" s="84">
        <v>-48.02</v>
      </c>
      <c r="G200" s="180" t="s">
        <v>503</v>
      </c>
      <c r="H200" s="231" t="s">
        <v>1236</v>
      </c>
      <c r="I200" s="232" t="s">
        <v>632</v>
      </c>
      <c r="J200" s="233" t="s">
        <v>503</v>
      </c>
    </row>
    <row r="201" spans="1:10" x14ac:dyDescent="0.2">
      <c r="A201" s="82">
        <f t="shared" si="13"/>
        <v>9</v>
      </c>
      <c r="B201" s="82">
        <f t="shared" si="14"/>
        <v>20</v>
      </c>
      <c r="C201" s="83">
        <v>44459</v>
      </c>
      <c r="D201" s="82" t="str">
        <f t="shared" si="15"/>
        <v>DOMINION</v>
      </c>
      <c r="E201" s="82" t="s">
        <v>986</v>
      </c>
      <c r="F201" s="84">
        <v>-120.69</v>
      </c>
      <c r="G201" s="180" t="s">
        <v>504</v>
      </c>
      <c r="H201" s="231" t="s">
        <v>1236</v>
      </c>
      <c r="I201" s="232" t="s">
        <v>1239</v>
      </c>
      <c r="J201" s="233" t="s">
        <v>1259</v>
      </c>
    </row>
    <row r="202" spans="1:10" x14ac:dyDescent="0.2">
      <c r="A202" s="82">
        <f t="shared" si="13"/>
        <v>9</v>
      </c>
      <c r="B202" s="82">
        <f t="shared" si="14"/>
        <v>20</v>
      </c>
      <c r="C202" s="83">
        <v>44459</v>
      </c>
      <c r="D202" s="82" t="str">
        <f t="shared" si="15"/>
        <v>DISCOVER</v>
      </c>
      <c r="E202" s="82" t="s">
        <v>987</v>
      </c>
      <c r="F202" s="84">
        <v>-925.99</v>
      </c>
      <c r="G202" s="180" t="s">
        <v>486</v>
      </c>
      <c r="H202" s="231" t="s">
        <v>1236</v>
      </c>
      <c r="I202" s="232" t="s">
        <v>1242</v>
      </c>
      <c r="J202" s="233" t="s">
        <v>486</v>
      </c>
    </row>
    <row r="203" spans="1:10" x14ac:dyDescent="0.2">
      <c r="A203" s="82">
        <f t="shared" si="13"/>
        <v>9</v>
      </c>
      <c r="B203" s="82">
        <f t="shared" si="14"/>
        <v>20</v>
      </c>
      <c r="C203" s="83">
        <v>44459</v>
      </c>
      <c r="D203" s="82" t="str">
        <f t="shared" si="15"/>
        <v>PURCHASE</v>
      </c>
      <c r="E203" s="82" t="s">
        <v>988</v>
      </c>
      <c r="F203" s="84">
        <v>-60</v>
      </c>
      <c r="G203" s="180" t="s">
        <v>37</v>
      </c>
      <c r="H203" s="231" t="s">
        <v>1237</v>
      </c>
      <c r="I203" s="232" t="s">
        <v>1244</v>
      </c>
      <c r="J203" s="233" t="s">
        <v>56</v>
      </c>
    </row>
    <row r="204" spans="1:10" x14ac:dyDescent="0.2">
      <c r="A204" s="82">
        <f t="shared" si="13"/>
        <v>9</v>
      </c>
      <c r="B204" s="82">
        <f t="shared" si="14"/>
        <v>23</v>
      </c>
      <c r="C204" s="83">
        <v>44462</v>
      </c>
      <c r="D204" s="82" t="str">
        <f t="shared" si="15"/>
        <v>TRANSFER</v>
      </c>
      <c r="E204" s="82" t="s">
        <v>989</v>
      </c>
      <c r="F204" s="84">
        <v>-500</v>
      </c>
      <c r="G204" s="180" t="s">
        <v>508</v>
      </c>
      <c r="H204" s="231" t="s">
        <v>1237</v>
      </c>
      <c r="I204" s="232" t="s">
        <v>1244</v>
      </c>
      <c r="J204" s="233" t="s">
        <v>56</v>
      </c>
    </row>
    <row r="205" spans="1:10" x14ac:dyDescent="0.2">
      <c r="A205" s="82">
        <f t="shared" si="13"/>
        <v>9</v>
      </c>
      <c r="B205" s="82">
        <f t="shared" si="14"/>
        <v>23</v>
      </c>
      <c r="C205" s="83">
        <v>44462</v>
      </c>
      <c r="D205" s="82" t="str">
        <f t="shared" si="15"/>
        <v>Nationwide</v>
      </c>
      <c r="E205" s="82" t="s">
        <v>990</v>
      </c>
      <c r="F205" s="84">
        <v>2179.34</v>
      </c>
      <c r="G205" s="180" t="s">
        <v>500</v>
      </c>
      <c r="H205" s="231"/>
      <c r="I205" s="232"/>
      <c r="J205" s="233"/>
    </row>
    <row r="206" spans="1:10" x14ac:dyDescent="0.2">
      <c r="A206" s="82">
        <f t="shared" si="13"/>
        <v>9</v>
      </c>
      <c r="B206" s="82">
        <f t="shared" si="14"/>
        <v>24</v>
      </c>
      <c r="C206" s="83">
        <v>44463</v>
      </c>
      <c r="D206" s="82" t="str">
        <f t="shared" si="15"/>
        <v>VENMO</v>
      </c>
      <c r="E206" s="82" t="s">
        <v>991</v>
      </c>
      <c r="F206" s="84">
        <v>-250</v>
      </c>
      <c r="G206" s="180" t="s">
        <v>1003</v>
      </c>
      <c r="H206" s="231" t="s">
        <v>1236</v>
      </c>
      <c r="I206" s="232" t="s">
        <v>670</v>
      </c>
      <c r="J206" s="233" t="s">
        <v>678</v>
      </c>
    </row>
    <row r="207" spans="1:10" x14ac:dyDescent="0.2">
      <c r="A207" s="82">
        <f t="shared" si="13"/>
        <v>9</v>
      </c>
      <c r="B207" s="82">
        <f t="shared" si="14"/>
        <v>24</v>
      </c>
      <c r="C207" s="83">
        <v>44463</v>
      </c>
      <c r="D207" s="82" t="str">
        <f t="shared" si="15"/>
        <v>PURCHASE</v>
      </c>
      <c r="E207" s="82" t="s">
        <v>992</v>
      </c>
      <c r="F207" s="84">
        <v>-10</v>
      </c>
      <c r="G207" s="180" t="s">
        <v>35</v>
      </c>
      <c r="H207" s="231" t="s">
        <v>1237</v>
      </c>
      <c r="I207" s="232" t="s">
        <v>1244</v>
      </c>
      <c r="J207" s="233" t="s">
        <v>56</v>
      </c>
    </row>
    <row r="208" spans="1:10" x14ac:dyDescent="0.2">
      <c r="A208" s="82">
        <f t="shared" si="13"/>
        <v>9</v>
      </c>
      <c r="B208" s="82">
        <f t="shared" si="14"/>
        <v>24</v>
      </c>
      <c r="C208" s="83">
        <v>44463</v>
      </c>
      <c r="D208" s="82" t="str">
        <f t="shared" si="15"/>
        <v>DEPOSIT</v>
      </c>
      <c r="E208" s="82" t="s">
        <v>993</v>
      </c>
      <c r="F208" s="84">
        <v>436.2</v>
      </c>
      <c r="G208" s="180" t="s">
        <v>513</v>
      </c>
      <c r="H208" s="231"/>
      <c r="I208" s="232"/>
      <c r="J208" s="233"/>
    </row>
    <row r="209" spans="1:10" x14ac:dyDescent="0.2">
      <c r="A209" s="82">
        <f t="shared" si="13"/>
        <v>9</v>
      </c>
      <c r="B209" s="82">
        <f t="shared" si="14"/>
        <v>27</v>
      </c>
      <c r="C209" s="83">
        <v>44466</v>
      </c>
      <c r="D209" s="82" t="str">
        <f t="shared" si="15"/>
        <v>VENMO</v>
      </c>
      <c r="E209" s="82" t="s">
        <v>994</v>
      </c>
      <c r="F209" s="84">
        <v>-1551.11</v>
      </c>
      <c r="G209" s="230" t="s">
        <v>1003</v>
      </c>
      <c r="H209" s="231" t="s">
        <v>1236</v>
      </c>
      <c r="I209" s="232" t="s">
        <v>670</v>
      </c>
      <c r="J209" s="233" t="s">
        <v>678</v>
      </c>
    </row>
    <row r="210" spans="1:10" x14ac:dyDescent="0.2">
      <c r="A210" s="82">
        <f t="shared" si="13"/>
        <v>9</v>
      </c>
      <c r="B210" s="82">
        <f t="shared" si="14"/>
        <v>27</v>
      </c>
      <c r="C210" s="83">
        <v>44466</v>
      </c>
      <c r="D210" s="82" t="str">
        <f t="shared" si="15"/>
        <v>DISCOVER</v>
      </c>
      <c r="E210" s="82" t="s">
        <v>995</v>
      </c>
      <c r="F210" s="84">
        <v>-1500</v>
      </c>
      <c r="G210" s="180" t="s">
        <v>486</v>
      </c>
      <c r="H210" s="231" t="s">
        <v>1236</v>
      </c>
      <c r="I210" s="232" t="s">
        <v>1242</v>
      </c>
      <c r="J210" s="233" t="s">
        <v>486</v>
      </c>
    </row>
    <row r="211" spans="1:10" x14ac:dyDescent="0.2">
      <c r="A211" s="82">
        <f t="shared" si="13"/>
        <v>9</v>
      </c>
      <c r="B211" s="82">
        <f t="shared" si="14"/>
        <v>27</v>
      </c>
      <c r="C211" s="83">
        <v>44466</v>
      </c>
      <c r="D211" s="82" t="str">
        <f t="shared" si="15"/>
        <v>VENMO</v>
      </c>
      <c r="E211" s="82" t="s">
        <v>996</v>
      </c>
      <c r="F211" s="84">
        <v>-101.11</v>
      </c>
      <c r="G211" s="180" t="s">
        <v>1003</v>
      </c>
      <c r="H211" s="231" t="s">
        <v>1236</v>
      </c>
      <c r="I211" s="232" t="s">
        <v>670</v>
      </c>
      <c r="J211" s="233" t="s">
        <v>678</v>
      </c>
    </row>
    <row r="212" spans="1:10" x14ac:dyDescent="0.2">
      <c r="A212" s="82">
        <f t="shared" si="13"/>
        <v>9</v>
      </c>
      <c r="B212" s="82">
        <f t="shared" si="14"/>
        <v>27</v>
      </c>
      <c r="C212" s="83">
        <v>44466</v>
      </c>
      <c r="D212" s="82" t="str">
        <f t="shared" si="15"/>
        <v>PURCHASE</v>
      </c>
      <c r="E212" s="82" t="s">
        <v>997</v>
      </c>
      <c r="F212" s="84">
        <v>-95</v>
      </c>
      <c r="G212" s="180" t="s">
        <v>1004</v>
      </c>
      <c r="H212" s="231" t="s">
        <v>1236</v>
      </c>
      <c r="I212" s="232" t="s">
        <v>670</v>
      </c>
      <c r="J212" s="233" t="s">
        <v>1277</v>
      </c>
    </row>
    <row r="213" spans="1:10" x14ac:dyDescent="0.2">
      <c r="A213" s="82">
        <f t="shared" si="13"/>
        <v>9</v>
      </c>
      <c r="B213" s="82">
        <f t="shared" si="14"/>
        <v>27</v>
      </c>
      <c r="C213" s="83">
        <v>44466</v>
      </c>
      <c r="D213" s="82" t="str">
        <f t="shared" si="15"/>
        <v>VENMO</v>
      </c>
      <c r="E213" s="82" t="s">
        <v>998</v>
      </c>
      <c r="F213" s="84">
        <v>188.34</v>
      </c>
      <c r="G213" s="180" t="s">
        <v>504</v>
      </c>
      <c r="H213" s="231" t="s">
        <v>1237</v>
      </c>
      <c r="I213" s="232" t="s">
        <v>1244</v>
      </c>
      <c r="J213" s="233" t="s">
        <v>56</v>
      </c>
    </row>
    <row r="214" spans="1:10" x14ac:dyDescent="0.2">
      <c r="A214" s="82">
        <f t="shared" si="13"/>
        <v>9</v>
      </c>
      <c r="B214" s="82">
        <f t="shared" si="14"/>
        <v>27</v>
      </c>
      <c r="C214" s="83">
        <v>44466</v>
      </c>
      <c r="D214" s="82" t="str">
        <f t="shared" si="15"/>
        <v>NW</v>
      </c>
      <c r="E214" s="82" t="s">
        <v>999</v>
      </c>
      <c r="F214" s="84">
        <v>30</v>
      </c>
      <c r="G214" s="169" t="s">
        <v>814</v>
      </c>
      <c r="H214" s="231"/>
      <c r="I214" s="232"/>
      <c r="J214" s="233"/>
    </row>
    <row r="215" spans="1:10" x14ac:dyDescent="0.2">
      <c r="A215" s="82">
        <f t="shared" si="13"/>
        <v>9</v>
      </c>
      <c r="B215" s="82">
        <f t="shared" si="14"/>
        <v>28</v>
      </c>
      <c r="C215" s="83">
        <v>44467</v>
      </c>
      <c r="D215" s="82" t="str">
        <f t="shared" si="15"/>
        <v>TRANSFER</v>
      </c>
      <c r="E215" s="82" t="s">
        <v>1000</v>
      </c>
      <c r="F215" s="84">
        <v>500</v>
      </c>
      <c r="G215" s="180" t="s">
        <v>508</v>
      </c>
      <c r="H215" s="231" t="s">
        <v>1237</v>
      </c>
      <c r="I215" s="232" t="s">
        <v>1244</v>
      </c>
      <c r="J215" s="233" t="s">
        <v>56</v>
      </c>
    </row>
    <row r="216" spans="1:10" x14ac:dyDescent="0.2">
      <c r="A216" s="82">
        <f t="shared" si="13"/>
        <v>9</v>
      </c>
      <c r="B216" s="82">
        <f t="shared" si="14"/>
        <v>28</v>
      </c>
      <c r="C216" s="83">
        <v>44467</v>
      </c>
      <c r="D216" s="82" t="str">
        <f t="shared" si="15"/>
        <v>VENMO</v>
      </c>
      <c r="E216" s="82" t="s">
        <v>1001</v>
      </c>
      <c r="F216" s="84">
        <v>1866.67</v>
      </c>
      <c r="G216" s="180" t="s">
        <v>71</v>
      </c>
      <c r="H216" s="231" t="s">
        <v>1236</v>
      </c>
      <c r="I216" s="232" t="s">
        <v>670</v>
      </c>
      <c r="J216" s="233" t="s">
        <v>678</v>
      </c>
    </row>
    <row r="217" spans="1:10" x14ac:dyDescent="0.2">
      <c r="A217" s="82">
        <f t="shared" si="13"/>
        <v>10</v>
      </c>
      <c r="B217" s="82">
        <f t="shared" si="14"/>
        <v>1</v>
      </c>
      <c r="C217" s="83">
        <v>44470</v>
      </c>
      <c r="D217" s="82" t="str">
        <f t="shared" si="15"/>
        <v>VENMO</v>
      </c>
      <c r="E217" s="82" t="s">
        <v>1002</v>
      </c>
      <c r="F217" s="84">
        <v>-1866.67</v>
      </c>
      <c r="G217" s="180" t="s">
        <v>1003</v>
      </c>
      <c r="H217" s="231" t="s">
        <v>1236</v>
      </c>
      <c r="I217" s="232" t="s">
        <v>670</v>
      </c>
      <c r="J217" s="233" t="s">
        <v>678</v>
      </c>
    </row>
    <row r="218" spans="1:10" x14ac:dyDescent="0.2">
      <c r="A218" s="82">
        <f t="shared" ref="A218:A244" si="16">MONTH(C218)</f>
        <v>10</v>
      </c>
      <c r="B218" s="82">
        <f t="shared" ref="B218:B244" si="17">DAY(C218)</f>
        <v>4</v>
      </c>
      <c r="C218" s="83">
        <v>44473</v>
      </c>
      <c r="D218" s="82" t="str">
        <f t="shared" si="15"/>
        <v>VENMO</v>
      </c>
      <c r="E218" s="82" t="s">
        <v>1095</v>
      </c>
      <c r="F218" s="84">
        <v>-155</v>
      </c>
      <c r="G218" s="230" t="s">
        <v>1357</v>
      </c>
      <c r="H218" s="231" t="s">
        <v>1236</v>
      </c>
      <c r="I218" s="232" t="s">
        <v>670</v>
      </c>
      <c r="J218" s="233" t="s">
        <v>1281</v>
      </c>
    </row>
    <row r="219" spans="1:10" x14ac:dyDescent="0.2">
      <c r="A219" s="82">
        <f t="shared" si="16"/>
        <v>10</v>
      </c>
      <c r="B219" s="82">
        <f t="shared" si="17"/>
        <v>5</v>
      </c>
      <c r="C219" s="83">
        <v>44474</v>
      </c>
      <c r="D219" s="82" t="str">
        <f t="shared" si="15"/>
        <v>MONEY</v>
      </c>
      <c r="E219" s="82" t="s">
        <v>1096</v>
      </c>
      <c r="F219" s="84">
        <v>170</v>
      </c>
      <c r="G219" s="230" t="s">
        <v>92</v>
      </c>
      <c r="H219" s="231" t="s">
        <v>1237</v>
      </c>
      <c r="I219" s="232" t="s">
        <v>1244</v>
      </c>
      <c r="J219" s="233" t="s">
        <v>56</v>
      </c>
    </row>
    <row r="220" spans="1:10" x14ac:dyDescent="0.2">
      <c r="A220" s="82">
        <f t="shared" si="16"/>
        <v>10</v>
      </c>
      <c r="B220" s="82">
        <f t="shared" si="17"/>
        <v>5</v>
      </c>
      <c r="C220" s="83">
        <v>44474</v>
      </c>
      <c r="D220" s="82" t="str">
        <f t="shared" si="15"/>
        <v>MONEY</v>
      </c>
      <c r="E220" s="82" t="s">
        <v>1097</v>
      </c>
      <c r="F220" s="84">
        <v>100</v>
      </c>
      <c r="G220" s="230" t="s">
        <v>509</v>
      </c>
      <c r="H220" s="231" t="s">
        <v>1237</v>
      </c>
      <c r="I220" s="232" t="s">
        <v>1244</v>
      </c>
      <c r="J220" s="233" t="s">
        <v>56</v>
      </c>
    </row>
    <row r="221" spans="1:10" x14ac:dyDescent="0.2">
      <c r="A221" s="82">
        <f t="shared" si="16"/>
        <v>10</v>
      </c>
      <c r="B221" s="82">
        <f t="shared" si="17"/>
        <v>7</v>
      </c>
      <c r="C221" s="83">
        <v>44476</v>
      </c>
      <c r="D221" s="82" t="str">
        <f t="shared" si="15"/>
        <v>Nationwide</v>
      </c>
      <c r="E221" s="82" t="s">
        <v>1098</v>
      </c>
      <c r="F221" s="84">
        <v>2029.34</v>
      </c>
      <c r="G221" s="181" t="s">
        <v>500</v>
      </c>
      <c r="H221" s="231"/>
      <c r="I221" s="232"/>
      <c r="J221" s="233"/>
    </row>
    <row r="222" spans="1:10" x14ac:dyDescent="0.2">
      <c r="A222" s="82">
        <f t="shared" si="16"/>
        <v>10</v>
      </c>
      <c r="B222" s="82">
        <f t="shared" si="17"/>
        <v>8</v>
      </c>
      <c r="C222" s="83">
        <v>44477</v>
      </c>
      <c r="D222" s="82" t="str">
        <f t="shared" si="15"/>
        <v>BEST</v>
      </c>
      <c r="E222" s="82" t="s">
        <v>1099</v>
      </c>
      <c r="F222" s="84">
        <v>-2378.52</v>
      </c>
      <c r="G222" s="180" t="s">
        <v>1005</v>
      </c>
      <c r="H222" s="231" t="s">
        <v>1236</v>
      </c>
      <c r="I222" s="232" t="s">
        <v>1242</v>
      </c>
      <c r="J222" s="233" t="s">
        <v>486</v>
      </c>
    </row>
    <row r="223" spans="1:10" x14ac:dyDescent="0.2">
      <c r="A223" s="82">
        <f t="shared" si="16"/>
        <v>10</v>
      </c>
      <c r="B223" s="82">
        <f t="shared" si="17"/>
        <v>12</v>
      </c>
      <c r="C223" s="83">
        <v>44481</v>
      </c>
      <c r="D223" s="82" t="str">
        <f t="shared" si="15"/>
        <v>APS</v>
      </c>
      <c r="E223" s="82" t="s">
        <v>1100</v>
      </c>
      <c r="F223" s="84">
        <v>-14.71</v>
      </c>
      <c r="G223" s="181" t="s">
        <v>1122</v>
      </c>
      <c r="H223" s="231" t="s">
        <v>1236</v>
      </c>
      <c r="I223" s="232" t="s">
        <v>1239</v>
      </c>
      <c r="J223" s="233" t="s">
        <v>1259</v>
      </c>
    </row>
    <row r="224" spans="1:10" x14ac:dyDescent="0.2">
      <c r="A224" s="82">
        <f t="shared" si="16"/>
        <v>10</v>
      </c>
      <c r="B224" s="82">
        <f t="shared" si="17"/>
        <v>12</v>
      </c>
      <c r="C224" s="83">
        <v>44481</v>
      </c>
      <c r="D224" s="82" t="str">
        <f t="shared" si="15"/>
        <v>PURCHASE</v>
      </c>
      <c r="E224" s="82" t="s">
        <v>1101</v>
      </c>
      <c r="F224" s="84">
        <v>-34.43</v>
      </c>
      <c r="G224" s="230" t="s">
        <v>1366</v>
      </c>
      <c r="H224" s="231" t="s">
        <v>1237</v>
      </c>
      <c r="I224" s="232" t="s">
        <v>1300</v>
      </c>
      <c r="J224" s="233" t="s">
        <v>1286</v>
      </c>
    </row>
    <row r="225" spans="1:10" x14ac:dyDescent="0.2">
      <c r="A225" s="82">
        <f t="shared" si="16"/>
        <v>10</v>
      </c>
      <c r="B225" s="82">
        <f t="shared" si="17"/>
        <v>12</v>
      </c>
      <c r="C225" s="83">
        <v>44481</v>
      </c>
      <c r="D225" s="82" t="str">
        <f t="shared" si="15"/>
        <v>PURCHASE</v>
      </c>
      <c r="E225" s="82" t="s">
        <v>1102</v>
      </c>
      <c r="F225" s="84">
        <v>-350</v>
      </c>
      <c r="G225" s="181" t="s">
        <v>37</v>
      </c>
      <c r="H225" s="231" t="s">
        <v>1237</v>
      </c>
      <c r="I225" s="232" t="s">
        <v>1244</v>
      </c>
      <c r="J225" s="233" t="s">
        <v>56</v>
      </c>
    </row>
    <row r="226" spans="1:10" x14ac:dyDescent="0.2">
      <c r="A226" s="82">
        <f t="shared" si="16"/>
        <v>10</v>
      </c>
      <c r="B226" s="82">
        <f t="shared" si="17"/>
        <v>12</v>
      </c>
      <c r="C226" s="83">
        <v>44481</v>
      </c>
      <c r="D226" s="82" t="str">
        <f t="shared" si="15"/>
        <v>FIDELITY</v>
      </c>
      <c r="E226" s="82" t="s">
        <v>1103</v>
      </c>
      <c r="F226" s="84">
        <v>1201.5999999999999</v>
      </c>
      <c r="G226" s="181" t="s">
        <v>1123</v>
      </c>
      <c r="H226" s="231"/>
      <c r="I226" s="232"/>
      <c r="J226" s="233"/>
    </row>
    <row r="227" spans="1:10" x14ac:dyDescent="0.2">
      <c r="A227" s="82">
        <f t="shared" si="16"/>
        <v>10</v>
      </c>
      <c r="B227" s="82">
        <f t="shared" si="17"/>
        <v>18</v>
      </c>
      <c r="C227" s="83">
        <v>44487</v>
      </c>
      <c r="D227" s="82" t="str">
        <f t="shared" si="15"/>
        <v>VENMO</v>
      </c>
      <c r="E227" s="82" t="s">
        <v>1104</v>
      </c>
      <c r="F227" s="84">
        <v>-50</v>
      </c>
      <c r="G227" s="230" t="s">
        <v>1358</v>
      </c>
      <c r="H227" s="231" t="s">
        <v>1237</v>
      </c>
      <c r="I227" s="232" t="s">
        <v>1243</v>
      </c>
      <c r="J227" s="233" t="s">
        <v>1272</v>
      </c>
    </row>
    <row r="228" spans="1:10" x14ac:dyDescent="0.2">
      <c r="A228" s="82">
        <f t="shared" si="16"/>
        <v>10</v>
      </c>
      <c r="B228" s="82">
        <f t="shared" si="17"/>
        <v>20</v>
      </c>
      <c r="C228" s="83">
        <v>44489</v>
      </c>
      <c r="D228" s="82" t="str">
        <f t="shared" si="15"/>
        <v>TRANSFER</v>
      </c>
      <c r="E228" s="82" t="s">
        <v>1105</v>
      </c>
      <c r="F228" s="84">
        <v>377.98</v>
      </c>
      <c r="G228" s="181" t="s">
        <v>508</v>
      </c>
      <c r="H228" s="231" t="s">
        <v>1237</v>
      </c>
      <c r="I228" s="232" t="s">
        <v>1244</v>
      </c>
      <c r="J228" s="233" t="s">
        <v>56</v>
      </c>
    </row>
    <row r="229" spans="1:10" x14ac:dyDescent="0.2">
      <c r="A229" s="82">
        <f t="shared" si="16"/>
        <v>10</v>
      </c>
      <c r="B229" s="82">
        <f t="shared" si="17"/>
        <v>20</v>
      </c>
      <c r="C229" s="83">
        <v>44489</v>
      </c>
      <c r="D229" s="82" t="str">
        <f t="shared" si="15"/>
        <v>TRANSFER</v>
      </c>
      <c r="E229" s="82" t="s">
        <v>1106</v>
      </c>
      <c r="F229" s="84">
        <v>812.12</v>
      </c>
      <c r="G229" s="181" t="s">
        <v>508</v>
      </c>
      <c r="H229" s="231" t="s">
        <v>1237</v>
      </c>
      <c r="I229" s="232" t="s">
        <v>1244</v>
      </c>
      <c r="J229" s="233" t="s">
        <v>56</v>
      </c>
    </row>
    <row r="230" spans="1:10" x14ac:dyDescent="0.2">
      <c r="A230" s="82">
        <f t="shared" si="16"/>
        <v>10</v>
      </c>
      <c r="B230" s="82">
        <f t="shared" si="17"/>
        <v>21</v>
      </c>
      <c r="C230" s="83">
        <v>44490</v>
      </c>
      <c r="D230" s="82" t="str">
        <f t="shared" si="15"/>
        <v>VENMO</v>
      </c>
      <c r="E230" s="82" t="s">
        <v>1107</v>
      </c>
      <c r="F230" s="84">
        <v>-1682.31</v>
      </c>
      <c r="G230" s="230" t="s">
        <v>486</v>
      </c>
      <c r="H230" s="231" t="s">
        <v>1236</v>
      </c>
      <c r="I230" s="232" t="s">
        <v>1242</v>
      </c>
      <c r="J230" s="233" t="s">
        <v>486</v>
      </c>
    </row>
    <row r="231" spans="1:10" x14ac:dyDescent="0.2">
      <c r="A231" s="82">
        <f t="shared" si="16"/>
        <v>10</v>
      </c>
      <c r="B231" s="82">
        <f t="shared" si="17"/>
        <v>21</v>
      </c>
      <c r="C231" s="83">
        <v>44490</v>
      </c>
      <c r="D231" s="82" t="str">
        <f t="shared" si="15"/>
        <v>Nationwide</v>
      </c>
      <c r="E231" s="82" t="s">
        <v>1108</v>
      </c>
      <c r="F231" s="84">
        <v>1900.88</v>
      </c>
      <c r="G231" s="181" t="s">
        <v>500</v>
      </c>
      <c r="H231" s="231"/>
      <c r="I231" s="232"/>
      <c r="J231" s="233"/>
    </row>
    <row r="232" spans="1:10" x14ac:dyDescent="0.2">
      <c r="A232" s="82">
        <f t="shared" si="16"/>
        <v>10</v>
      </c>
      <c r="B232" s="82">
        <f t="shared" si="17"/>
        <v>25</v>
      </c>
      <c r="C232" s="83">
        <v>44494</v>
      </c>
      <c r="D232" s="82" t="str">
        <f t="shared" si="15"/>
        <v>VENMO</v>
      </c>
      <c r="E232" s="82" t="s">
        <v>1109</v>
      </c>
      <c r="F232" s="84">
        <v>-75.260000000000005</v>
      </c>
      <c r="G232" s="230" t="s">
        <v>1359</v>
      </c>
      <c r="H232" s="231" t="s">
        <v>1237</v>
      </c>
      <c r="I232" s="232" t="s">
        <v>1243</v>
      </c>
      <c r="J232" s="233" t="s">
        <v>1273</v>
      </c>
    </row>
    <row r="233" spans="1:10" x14ac:dyDescent="0.2">
      <c r="A233" s="82">
        <f t="shared" si="16"/>
        <v>10</v>
      </c>
      <c r="B233" s="82">
        <f t="shared" si="17"/>
        <v>29</v>
      </c>
      <c r="C233" s="83">
        <v>44498</v>
      </c>
      <c r="D233" s="82" t="str">
        <f t="shared" si="15"/>
        <v>LIFETIME</v>
      </c>
      <c r="E233" s="82" t="s">
        <v>1110</v>
      </c>
      <c r="F233" s="84">
        <v>21.88</v>
      </c>
      <c r="G233" s="181" t="s">
        <v>1124</v>
      </c>
      <c r="H233" s="231"/>
      <c r="I233" s="232"/>
      <c r="J233" s="233"/>
    </row>
    <row r="234" spans="1:10" x14ac:dyDescent="0.2">
      <c r="A234" s="82">
        <f t="shared" si="16"/>
        <v>11</v>
      </c>
      <c r="B234" s="82">
        <f t="shared" si="17"/>
        <v>1</v>
      </c>
      <c r="C234" s="83">
        <v>44501</v>
      </c>
      <c r="D234" s="82" t="str">
        <f t="shared" si="15"/>
        <v>VENMO</v>
      </c>
      <c r="E234" s="82" t="s">
        <v>1111</v>
      </c>
      <c r="F234" s="84">
        <v>-1676.72</v>
      </c>
      <c r="G234" s="181" t="s">
        <v>1003</v>
      </c>
      <c r="H234" s="231" t="s">
        <v>1236</v>
      </c>
      <c r="I234" s="232" t="s">
        <v>670</v>
      </c>
      <c r="J234" s="233" t="s">
        <v>678</v>
      </c>
    </row>
    <row r="235" spans="1:10" x14ac:dyDescent="0.2">
      <c r="A235" s="82">
        <f t="shared" si="16"/>
        <v>11</v>
      </c>
      <c r="B235" s="82">
        <f t="shared" si="17"/>
        <v>3</v>
      </c>
      <c r="C235" s="83">
        <v>44503</v>
      </c>
      <c r="D235" s="82" t="str">
        <f t="shared" si="15"/>
        <v>DISCOVER</v>
      </c>
      <c r="E235" s="82" t="s">
        <v>1112</v>
      </c>
      <c r="F235" s="84">
        <v>-1000</v>
      </c>
      <c r="G235" s="181" t="s">
        <v>486</v>
      </c>
      <c r="H235" s="231" t="s">
        <v>1236</v>
      </c>
      <c r="I235" s="232" t="s">
        <v>1242</v>
      </c>
      <c r="J235" s="233" t="s">
        <v>486</v>
      </c>
    </row>
    <row r="236" spans="1:10" x14ac:dyDescent="0.2">
      <c r="A236" s="82">
        <f t="shared" si="16"/>
        <v>11</v>
      </c>
      <c r="B236" s="82">
        <f t="shared" si="17"/>
        <v>3</v>
      </c>
      <c r="C236" s="83">
        <v>44503</v>
      </c>
      <c r="D236" s="82" t="str">
        <f t="shared" si="15"/>
        <v>APS</v>
      </c>
      <c r="E236" s="82" t="s">
        <v>1113</v>
      </c>
      <c r="F236" s="84">
        <v>-166.33</v>
      </c>
      <c r="G236" s="181" t="s">
        <v>1122</v>
      </c>
      <c r="H236" s="231" t="s">
        <v>1236</v>
      </c>
      <c r="I236" s="232" t="s">
        <v>1239</v>
      </c>
      <c r="J236" s="233" t="s">
        <v>1259</v>
      </c>
    </row>
    <row r="237" spans="1:10" x14ac:dyDescent="0.2">
      <c r="A237" s="82">
        <f t="shared" si="16"/>
        <v>11</v>
      </c>
      <c r="B237" s="82">
        <f t="shared" si="17"/>
        <v>4</v>
      </c>
      <c r="C237" s="83">
        <v>44504</v>
      </c>
      <c r="D237" s="82" t="str">
        <f t="shared" si="15"/>
        <v>Nationwide</v>
      </c>
      <c r="E237" s="82" t="s">
        <v>1114</v>
      </c>
      <c r="F237" s="84">
        <v>1900.87</v>
      </c>
      <c r="G237" s="181" t="s">
        <v>500</v>
      </c>
      <c r="H237" s="231"/>
      <c r="I237" s="232"/>
      <c r="J237" s="233"/>
    </row>
    <row r="238" spans="1:10" x14ac:dyDescent="0.2">
      <c r="A238" s="82">
        <f t="shared" si="16"/>
        <v>11</v>
      </c>
      <c r="B238" s="82">
        <f t="shared" si="17"/>
        <v>5</v>
      </c>
      <c r="C238" s="83">
        <v>44505</v>
      </c>
      <c r="D238" s="82" t="str">
        <f t="shared" si="15"/>
        <v>PURCHASE</v>
      </c>
      <c r="E238" s="82" t="s">
        <v>1115</v>
      </c>
      <c r="F238" s="84">
        <v>-69.47</v>
      </c>
      <c r="G238" s="230" t="s">
        <v>1280</v>
      </c>
      <c r="H238" s="231" t="s">
        <v>1236</v>
      </c>
      <c r="I238" s="232" t="s">
        <v>670</v>
      </c>
      <c r="J238" s="233" t="s">
        <v>1280</v>
      </c>
    </row>
    <row r="239" spans="1:10" x14ac:dyDescent="0.2">
      <c r="A239" s="82">
        <f t="shared" si="16"/>
        <v>11</v>
      </c>
      <c r="B239" s="82">
        <f t="shared" si="17"/>
        <v>5</v>
      </c>
      <c r="C239" s="83">
        <v>44505</v>
      </c>
      <c r="D239" s="82" t="str">
        <f t="shared" si="15"/>
        <v>LIFETIME</v>
      </c>
      <c r="E239" s="82" t="s">
        <v>1116</v>
      </c>
      <c r="F239" s="84">
        <v>60.95</v>
      </c>
      <c r="G239" s="181" t="s">
        <v>1124</v>
      </c>
      <c r="H239" s="231"/>
      <c r="I239" s="232"/>
      <c r="J239" s="233"/>
    </row>
    <row r="240" spans="1:10" x14ac:dyDescent="0.2">
      <c r="A240" s="82">
        <f t="shared" si="16"/>
        <v>11</v>
      </c>
      <c r="B240" s="82">
        <f t="shared" si="17"/>
        <v>8</v>
      </c>
      <c r="C240" s="83">
        <v>44508</v>
      </c>
      <c r="D240" s="82" t="str">
        <f t="shared" si="15"/>
        <v>DISCOVER</v>
      </c>
      <c r="E240" s="82" t="s">
        <v>1117</v>
      </c>
      <c r="F240" s="84">
        <v>-1000</v>
      </c>
      <c r="G240" s="181" t="s">
        <v>486</v>
      </c>
      <c r="H240" s="231" t="s">
        <v>1236</v>
      </c>
      <c r="I240" s="232" t="s">
        <v>1242</v>
      </c>
      <c r="J240" s="233" t="s">
        <v>486</v>
      </c>
    </row>
    <row r="241" spans="1:10" x14ac:dyDescent="0.2">
      <c r="A241" s="82">
        <f t="shared" si="16"/>
        <v>11</v>
      </c>
      <c r="B241" s="82">
        <f t="shared" si="17"/>
        <v>9</v>
      </c>
      <c r="C241" s="83">
        <v>44509</v>
      </c>
      <c r="D241" s="82" t="str">
        <f t="shared" si="15"/>
        <v>VENMO</v>
      </c>
      <c r="E241" s="82" t="s">
        <v>1118</v>
      </c>
      <c r="F241" s="84">
        <v>-70</v>
      </c>
      <c r="G241" s="181" t="s">
        <v>1125</v>
      </c>
      <c r="H241" s="231" t="s">
        <v>1237</v>
      </c>
      <c r="I241" s="232" t="s">
        <v>1243</v>
      </c>
      <c r="J241" s="233" t="s">
        <v>1275</v>
      </c>
    </row>
    <row r="242" spans="1:10" x14ac:dyDescent="0.2">
      <c r="A242" s="82">
        <f t="shared" si="16"/>
        <v>11</v>
      </c>
      <c r="B242" s="82">
        <f t="shared" si="17"/>
        <v>12</v>
      </c>
      <c r="C242" s="83">
        <v>44512</v>
      </c>
      <c r="D242" s="82" t="str">
        <f t="shared" si="15"/>
        <v>PURCHASE</v>
      </c>
      <c r="E242" s="82" t="s">
        <v>1119</v>
      </c>
      <c r="F242" s="84">
        <v>-40</v>
      </c>
      <c r="G242" s="181" t="s">
        <v>37</v>
      </c>
      <c r="H242" s="231" t="s">
        <v>1237</v>
      </c>
      <c r="I242" s="232" t="s">
        <v>1244</v>
      </c>
      <c r="J242" s="233" t="s">
        <v>56</v>
      </c>
    </row>
    <row r="243" spans="1:10" x14ac:dyDescent="0.2">
      <c r="A243" s="82">
        <f t="shared" si="16"/>
        <v>11</v>
      </c>
      <c r="B243" s="82">
        <f t="shared" si="17"/>
        <v>12</v>
      </c>
      <c r="C243" s="83">
        <v>44512</v>
      </c>
      <c r="D243" s="82" t="str">
        <f t="shared" si="15"/>
        <v>VENMO</v>
      </c>
      <c r="E243" s="82" t="s">
        <v>1120</v>
      </c>
      <c r="F243" s="84">
        <v>36.1</v>
      </c>
      <c r="G243" s="230" t="s">
        <v>1360</v>
      </c>
      <c r="H243" s="231" t="s">
        <v>1236</v>
      </c>
      <c r="I243" s="232" t="s">
        <v>1242</v>
      </c>
      <c r="J243" s="233" t="s">
        <v>1375</v>
      </c>
    </row>
    <row r="244" spans="1:10" x14ac:dyDescent="0.2">
      <c r="A244" s="82">
        <f t="shared" si="16"/>
        <v>11</v>
      </c>
      <c r="B244" s="82">
        <f t="shared" si="17"/>
        <v>15</v>
      </c>
      <c r="C244" s="83">
        <v>44515</v>
      </c>
      <c r="D244" s="82" t="str">
        <f t="shared" si="15"/>
        <v>ATM</v>
      </c>
      <c r="E244" s="82" t="s">
        <v>1121</v>
      </c>
      <c r="F244" s="84">
        <v>-300</v>
      </c>
      <c r="G244" s="230" t="s">
        <v>1369</v>
      </c>
      <c r="H244" s="231" t="s">
        <v>1237</v>
      </c>
      <c r="I244" s="232" t="s">
        <v>1300</v>
      </c>
      <c r="J244" s="233" t="s">
        <v>68</v>
      </c>
    </row>
    <row r="245" spans="1:10" x14ac:dyDescent="0.2">
      <c r="A245" s="82">
        <f t="shared" ref="A245:A290" si="18">MONTH(C245)</f>
        <v>11</v>
      </c>
      <c r="B245" s="82">
        <f t="shared" ref="B245:B290" si="19">DAY(C245)</f>
        <v>17</v>
      </c>
      <c r="C245" s="83">
        <v>44517</v>
      </c>
      <c r="D245" s="82" t="str">
        <f t="shared" si="15"/>
        <v>VENMO</v>
      </c>
      <c r="E245" s="82" t="s">
        <v>1312</v>
      </c>
      <c r="F245" s="84"/>
      <c r="G245" s="230"/>
      <c r="H245" s="231"/>
      <c r="I245" s="232"/>
      <c r="J245" s="233"/>
    </row>
    <row r="246" spans="1:10" x14ac:dyDescent="0.2">
      <c r="C246" s="83"/>
      <c r="F246" s="84">
        <v>71</v>
      </c>
      <c r="G246" s="230" t="s">
        <v>1361</v>
      </c>
      <c r="H246" s="231" t="s">
        <v>1236</v>
      </c>
      <c r="I246" s="232" t="s">
        <v>1242</v>
      </c>
      <c r="J246" s="233" t="s">
        <v>1375</v>
      </c>
    </row>
    <row r="247" spans="1:10" x14ac:dyDescent="0.2">
      <c r="C247" s="83"/>
      <c r="F247" s="84">
        <v>-90</v>
      </c>
      <c r="G247" s="181" t="s">
        <v>1125</v>
      </c>
      <c r="H247" s="231" t="s">
        <v>1237</v>
      </c>
      <c r="I247" s="232" t="s">
        <v>1243</v>
      </c>
      <c r="J247" s="233" t="s">
        <v>1275</v>
      </c>
    </row>
    <row r="248" spans="1:10" x14ac:dyDescent="0.2">
      <c r="C248" s="83"/>
      <c r="F248" s="84">
        <v>200</v>
      </c>
      <c r="G248" s="230" t="s">
        <v>71</v>
      </c>
      <c r="H248" s="231" t="s">
        <v>1236</v>
      </c>
      <c r="I248" s="232" t="s">
        <v>1242</v>
      </c>
      <c r="J248" s="233" t="s">
        <v>1375</v>
      </c>
    </row>
    <row r="249" spans="1:10" x14ac:dyDescent="0.2">
      <c r="A249" s="82">
        <f t="shared" si="18"/>
        <v>11</v>
      </c>
      <c r="B249" s="82">
        <f t="shared" si="19"/>
        <v>18</v>
      </c>
      <c r="C249" s="83">
        <v>44518</v>
      </c>
      <c r="D249" s="82" t="str">
        <f t="shared" si="15"/>
        <v>VENMO</v>
      </c>
      <c r="E249" s="82" t="s">
        <v>1313</v>
      </c>
      <c r="F249" s="84">
        <v>-1866.67</v>
      </c>
      <c r="G249" s="181" t="s">
        <v>1003</v>
      </c>
      <c r="H249" s="231" t="s">
        <v>1236</v>
      </c>
      <c r="I249" s="232" t="s">
        <v>670</v>
      </c>
      <c r="J249" s="233" t="s">
        <v>678</v>
      </c>
    </row>
    <row r="250" spans="1:10" x14ac:dyDescent="0.2">
      <c r="A250" s="82">
        <f t="shared" si="18"/>
        <v>11</v>
      </c>
      <c r="B250" s="82">
        <f t="shared" si="19"/>
        <v>18</v>
      </c>
      <c r="C250" s="83">
        <v>44518</v>
      </c>
      <c r="D250" s="82" t="str">
        <f t="shared" si="15"/>
        <v>DISCOVER</v>
      </c>
      <c r="E250" s="82" t="s">
        <v>1314</v>
      </c>
      <c r="F250" s="84">
        <v>-500</v>
      </c>
      <c r="G250" s="181" t="s">
        <v>486</v>
      </c>
      <c r="H250" s="231" t="s">
        <v>1236</v>
      </c>
      <c r="I250" s="232" t="s">
        <v>1242</v>
      </c>
      <c r="J250" s="233" t="s">
        <v>486</v>
      </c>
    </row>
    <row r="251" spans="1:10" x14ac:dyDescent="0.2">
      <c r="A251" s="82">
        <f t="shared" si="18"/>
        <v>11</v>
      </c>
      <c r="B251" s="82">
        <f t="shared" si="19"/>
        <v>18</v>
      </c>
      <c r="C251" s="83">
        <v>44518</v>
      </c>
      <c r="D251" s="82" t="str">
        <f t="shared" si="15"/>
        <v>Nationwide</v>
      </c>
      <c r="E251" s="82" t="s">
        <v>1315</v>
      </c>
      <c r="F251" s="84">
        <v>1900.88</v>
      </c>
      <c r="G251" s="181" t="s">
        <v>500</v>
      </c>
      <c r="H251" s="231"/>
      <c r="I251" s="232"/>
      <c r="J251" s="233"/>
    </row>
    <row r="252" spans="1:10" x14ac:dyDescent="0.2">
      <c r="A252" s="82">
        <f t="shared" si="18"/>
        <v>11</v>
      </c>
      <c r="B252" s="82">
        <f t="shared" si="19"/>
        <v>19</v>
      </c>
      <c r="C252" s="83">
        <v>44519</v>
      </c>
      <c r="D252" s="82" t="str">
        <f t="shared" si="15"/>
        <v>VENMO</v>
      </c>
      <c r="E252" s="82" t="s">
        <v>1316</v>
      </c>
      <c r="F252" s="84">
        <v>-50</v>
      </c>
      <c r="G252" s="230" t="s">
        <v>1367</v>
      </c>
      <c r="H252" s="231" t="s">
        <v>1236</v>
      </c>
      <c r="I252" s="232" t="s">
        <v>1242</v>
      </c>
      <c r="J252" s="233" t="s">
        <v>1375</v>
      </c>
    </row>
    <row r="253" spans="1:10" x14ac:dyDescent="0.2">
      <c r="A253" s="82">
        <f t="shared" si="18"/>
        <v>11</v>
      </c>
      <c r="B253" s="82">
        <f t="shared" si="19"/>
        <v>23</v>
      </c>
      <c r="C253" s="83">
        <v>44523</v>
      </c>
      <c r="D253" s="82" t="str">
        <f t="shared" si="15"/>
        <v>VENMO</v>
      </c>
      <c r="E253" s="82" t="s">
        <v>1317</v>
      </c>
      <c r="F253" s="84">
        <v>-70</v>
      </c>
      <c r="G253" s="181" t="s">
        <v>1125</v>
      </c>
      <c r="H253" s="231" t="s">
        <v>1237</v>
      </c>
      <c r="I253" s="232" t="s">
        <v>1243</v>
      </c>
      <c r="J253" s="233" t="s">
        <v>1275</v>
      </c>
    </row>
    <row r="254" spans="1:10" x14ac:dyDescent="0.2">
      <c r="A254" s="82">
        <f t="shared" si="18"/>
        <v>11</v>
      </c>
      <c r="B254" s="82">
        <f t="shared" si="19"/>
        <v>30</v>
      </c>
      <c r="C254" s="83">
        <v>44530</v>
      </c>
      <c r="D254" s="82" t="str">
        <f t="shared" si="15"/>
        <v>GasBuddy</v>
      </c>
      <c r="E254" s="82" t="s">
        <v>1318</v>
      </c>
      <c r="F254" s="84">
        <v>-37.47</v>
      </c>
      <c r="G254" s="230" t="s">
        <v>503</v>
      </c>
      <c r="H254" s="231" t="s">
        <v>1236</v>
      </c>
      <c r="I254" s="232" t="s">
        <v>632</v>
      </c>
      <c r="J254" s="233" t="s">
        <v>503</v>
      </c>
    </row>
    <row r="255" spans="1:10" x14ac:dyDescent="0.2">
      <c r="A255" s="82">
        <f t="shared" si="18"/>
        <v>11</v>
      </c>
      <c r="B255" s="82">
        <f t="shared" si="19"/>
        <v>30</v>
      </c>
      <c r="C255" s="83">
        <v>44530</v>
      </c>
      <c r="D255" s="82" t="str">
        <f t="shared" si="15"/>
        <v>PURCHASE</v>
      </c>
      <c r="E255" s="82" t="s">
        <v>1319</v>
      </c>
      <c r="F255" s="84">
        <v>-10</v>
      </c>
      <c r="G255" s="230" t="s">
        <v>1365</v>
      </c>
      <c r="H255" s="231" t="s">
        <v>1237</v>
      </c>
      <c r="I255" s="232" t="s">
        <v>1243</v>
      </c>
      <c r="J255" s="233" t="s">
        <v>679</v>
      </c>
    </row>
    <row r="256" spans="1:10" x14ac:dyDescent="0.2">
      <c r="A256" s="82">
        <f t="shared" si="18"/>
        <v>12</v>
      </c>
      <c r="B256" s="82">
        <f t="shared" si="19"/>
        <v>1</v>
      </c>
      <c r="C256" s="83">
        <v>44531</v>
      </c>
      <c r="D256" s="82" t="str">
        <f t="shared" si="15"/>
        <v>VENMO</v>
      </c>
      <c r="E256" s="82" t="s">
        <v>1320</v>
      </c>
      <c r="F256" s="84">
        <v>-70</v>
      </c>
      <c r="G256" s="181" t="s">
        <v>1125</v>
      </c>
      <c r="H256" s="231" t="s">
        <v>1237</v>
      </c>
      <c r="I256" s="232" t="s">
        <v>1243</v>
      </c>
      <c r="J256" s="233" t="s">
        <v>1275</v>
      </c>
    </row>
    <row r="257" spans="1:10" x14ac:dyDescent="0.2">
      <c r="A257" s="82">
        <f t="shared" si="18"/>
        <v>12</v>
      </c>
      <c r="B257" s="82">
        <f t="shared" si="19"/>
        <v>2</v>
      </c>
      <c r="C257" s="83">
        <v>44532</v>
      </c>
      <c r="D257" s="82" t="str">
        <f t="shared" si="15"/>
        <v>Nationwide</v>
      </c>
      <c r="E257" s="82" t="s">
        <v>1321</v>
      </c>
      <c r="F257" s="84">
        <v>1962.31</v>
      </c>
      <c r="G257" s="181" t="s">
        <v>500</v>
      </c>
      <c r="H257" s="231"/>
      <c r="I257" s="232"/>
      <c r="J257" s="233"/>
    </row>
    <row r="258" spans="1:10" x14ac:dyDescent="0.2">
      <c r="A258" s="82">
        <f t="shared" si="18"/>
        <v>12</v>
      </c>
      <c r="B258" s="82">
        <f t="shared" si="19"/>
        <v>3</v>
      </c>
      <c r="C258" s="83">
        <v>44533</v>
      </c>
      <c r="D258" s="82" t="str">
        <f t="shared" si="15"/>
        <v>PURCHASE</v>
      </c>
      <c r="E258" s="82" t="s">
        <v>1322</v>
      </c>
      <c r="F258" s="84">
        <v>-13.22</v>
      </c>
      <c r="G258" s="230" t="s">
        <v>1365</v>
      </c>
      <c r="H258" s="231" t="s">
        <v>1237</v>
      </c>
      <c r="I258" s="232" t="s">
        <v>1243</v>
      </c>
      <c r="J258" s="233" t="s">
        <v>679</v>
      </c>
    </row>
    <row r="259" spans="1:10" x14ac:dyDescent="0.2">
      <c r="A259" s="82">
        <f t="shared" si="18"/>
        <v>12</v>
      </c>
      <c r="B259" s="82">
        <f t="shared" si="19"/>
        <v>3</v>
      </c>
      <c r="C259" s="83">
        <v>44533</v>
      </c>
      <c r="D259" s="82" t="str">
        <f t="shared" si="15"/>
        <v>LIFETIME</v>
      </c>
      <c r="E259" s="82" t="s">
        <v>1323</v>
      </c>
      <c r="F259" s="84">
        <v>1.66</v>
      </c>
      <c r="G259" s="230" t="s">
        <v>1124</v>
      </c>
      <c r="H259" s="231"/>
      <c r="I259" s="232"/>
      <c r="J259" s="233"/>
    </row>
    <row r="260" spans="1:10" x14ac:dyDescent="0.2">
      <c r="A260" s="82">
        <f t="shared" si="18"/>
        <v>12</v>
      </c>
      <c r="B260" s="82">
        <f t="shared" si="19"/>
        <v>6</v>
      </c>
      <c r="C260" s="83">
        <v>44536</v>
      </c>
      <c r="D260" s="82" t="str">
        <f t="shared" si="15"/>
        <v>VENMO</v>
      </c>
      <c r="E260" s="82" t="s">
        <v>1324</v>
      </c>
      <c r="F260" s="84">
        <v>-742.18</v>
      </c>
      <c r="G260" s="230" t="s">
        <v>71</v>
      </c>
      <c r="H260" s="231" t="s">
        <v>1236</v>
      </c>
      <c r="I260" s="232" t="s">
        <v>1242</v>
      </c>
      <c r="J260" s="233" t="s">
        <v>1375</v>
      </c>
    </row>
    <row r="261" spans="1:10" x14ac:dyDescent="0.2">
      <c r="A261" s="82">
        <f t="shared" si="18"/>
        <v>12</v>
      </c>
      <c r="B261" s="82">
        <f t="shared" si="19"/>
        <v>6</v>
      </c>
      <c r="C261" s="83">
        <v>44536</v>
      </c>
      <c r="D261" s="82" t="str">
        <f t="shared" si="15"/>
        <v>DISCOVER</v>
      </c>
      <c r="E261" s="82" t="s">
        <v>1325</v>
      </c>
      <c r="F261" s="84">
        <v>-257.26</v>
      </c>
      <c r="G261" s="181" t="s">
        <v>486</v>
      </c>
      <c r="H261" s="231" t="s">
        <v>1236</v>
      </c>
      <c r="I261" s="232" t="s">
        <v>1242</v>
      </c>
      <c r="J261" s="233" t="s">
        <v>486</v>
      </c>
    </row>
    <row r="262" spans="1:10" x14ac:dyDescent="0.2">
      <c r="A262" s="82">
        <f t="shared" si="18"/>
        <v>12</v>
      </c>
      <c r="B262" s="82">
        <f t="shared" si="19"/>
        <v>6</v>
      </c>
      <c r="C262" s="83">
        <v>44536</v>
      </c>
      <c r="D262" s="82" t="str">
        <f t="shared" ref="D262:D293" si="20">LEFT(E262, FIND(" ",E262)-1)</f>
        <v>PAYPAL</v>
      </c>
      <c r="E262" s="82" t="s">
        <v>1326</v>
      </c>
      <c r="F262" s="84">
        <v>-12.99</v>
      </c>
      <c r="G262" s="230" t="s">
        <v>298</v>
      </c>
      <c r="H262" s="231" t="s">
        <v>1237</v>
      </c>
      <c r="I262" s="232" t="s">
        <v>1243</v>
      </c>
      <c r="J262" s="233" t="s">
        <v>1279</v>
      </c>
    </row>
    <row r="263" spans="1:10" x14ac:dyDescent="0.2">
      <c r="A263" s="82">
        <f t="shared" si="18"/>
        <v>12</v>
      </c>
      <c r="B263" s="82">
        <f t="shared" si="19"/>
        <v>6</v>
      </c>
      <c r="C263" s="83">
        <v>44536</v>
      </c>
      <c r="D263" s="82" t="str">
        <f t="shared" si="20"/>
        <v>PURCHASE</v>
      </c>
      <c r="E263" s="82" t="s">
        <v>1327</v>
      </c>
      <c r="F263" s="84">
        <v>-413.18</v>
      </c>
      <c r="G263" s="230" t="s">
        <v>1356</v>
      </c>
      <c r="H263" s="231" t="s">
        <v>1237</v>
      </c>
      <c r="I263" s="232" t="s">
        <v>1243</v>
      </c>
      <c r="J263" s="233" t="s">
        <v>1272</v>
      </c>
    </row>
    <row r="264" spans="1:10" x14ac:dyDescent="0.2">
      <c r="A264" s="82">
        <f t="shared" si="18"/>
        <v>12</v>
      </c>
      <c r="B264" s="82">
        <f t="shared" si="19"/>
        <v>6</v>
      </c>
      <c r="C264" s="83">
        <v>44536</v>
      </c>
      <c r="D264" s="82" t="str">
        <f t="shared" si="20"/>
        <v>PURCHASE</v>
      </c>
      <c r="E264" s="82" t="s">
        <v>1328</v>
      </c>
      <c r="F264" s="84">
        <v>-16.989999999999998</v>
      </c>
      <c r="G264" s="230" t="s">
        <v>1255</v>
      </c>
      <c r="H264" s="231" t="s">
        <v>1236</v>
      </c>
      <c r="I264" s="232" t="s">
        <v>1238</v>
      </c>
      <c r="J264" s="233" t="s">
        <v>1255</v>
      </c>
    </row>
    <row r="265" spans="1:10" x14ac:dyDescent="0.2">
      <c r="A265" s="82">
        <f t="shared" si="18"/>
        <v>12</v>
      </c>
      <c r="B265" s="82">
        <f t="shared" si="19"/>
        <v>6</v>
      </c>
      <c r="C265" s="83">
        <v>44536</v>
      </c>
      <c r="D265" s="82" t="str">
        <f t="shared" si="20"/>
        <v>PURCHASE</v>
      </c>
      <c r="E265" s="82" t="s">
        <v>1329</v>
      </c>
      <c r="F265" s="84">
        <v>-150</v>
      </c>
      <c r="G265" s="230" t="s">
        <v>37</v>
      </c>
      <c r="H265" s="231" t="s">
        <v>1237</v>
      </c>
      <c r="I265" s="232" t="s">
        <v>1244</v>
      </c>
      <c r="J265" s="233" t="s">
        <v>56</v>
      </c>
    </row>
    <row r="266" spans="1:10" x14ac:dyDescent="0.2">
      <c r="A266" s="82">
        <f t="shared" si="18"/>
        <v>12</v>
      </c>
      <c r="B266" s="82">
        <f t="shared" si="19"/>
        <v>7</v>
      </c>
      <c r="C266" s="83">
        <v>44537</v>
      </c>
      <c r="D266" s="82" t="str">
        <f t="shared" si="20"/>
        <v>BEST</v>
      </c>
      <c r="E266" s="82" t="s">
        <v>1330</v>
      </c>
      <c r="F266" s="84">
        <v>-54.01</v>
      </c>
      <c r="G266" s="230" t="s">
        <v>1005</v>
      </c>
      <c r="H266" s="231" t="s">
        <v>1236</v>
      </c>
      <c r="I266" s="232" t="s">
        <v>1242</v>
      </c>
      <c r="J266" s="233" t="s">
        <v>486</v>
      </c>
    </row>
    <row r="267" spans="1:10" x14ac:dyDescent="0.2">
      <c r="A267" s="82">
        <f t="shared" si="18"/>
        <v>12</v>
      </c>
      <c r="B267" s="82">
        <f t="shared" si="19"/>
        <v>7</v>
      </c>
      <c r="C267" s="83">
        <v>44537</v>
      </c>
      <c r="D267" s="82" t="str">
        <f t="shared" si="20"/>
        <v>PURCHASE</v>
      </c>
      <c r="E267" s="82" t="s">
        <v>1331</v>
      </c>
      <c r="F267" s="84">
        <v>-7.58</v>
      </c>
      <c r="G267" s="230" t="s">
        <v>1365</v>
      </c>
      <c r="H267" s="231" t="s">
        <v>1237</v>
      </c>
      <c r="I267" s="232" t="s">
        <v>1243</v>
      </c>
      <c r="J267" s="233" t="s">
        <v>679</v>
      </c>
    </row>
    <row r="268" spans="1:10" x14ac:dyDescent="0.2">
      <c r="A268" s="82">
        <f t="shared" si="18"/>
        <v>12</v>
      </c>
      <c r="B268" s="82">
        <f t="shared" si="19"/>
        <v>9</v>
      </c>
      <c r="C268" s="83">
        <v>44539</v>
      </c>
      <c r="D268" s="82" t="str">
        <f t="shared" si="20"/>
        <v>VENMO</v>
      </c>
      <c r="E268" s="82" t="s">
        <v>1332</v>
      </c>
      <c r="F268" s="84">
        <v>-18</v>
      </c>
      <c r="G268" s="230" t="s">
        <v>1362</v>
      </c>
      <c r="H268" s="231" t="s">
        <v>1237</v>
      </c>
      <c r="I268" s="232" t="s">
        <v>1300</v>
      </c>
      <c r="J268" s="233" t="s">
        <v>68</v>
      </c>
    </row>
    <row r="269" spans="1:10" x14ac:dyDescent="0.2">
      <c r="A269" s="82">
        <f t="shared" si="18"/>
        <v>12</v>
      </c>
      <c r="B269" s="82">
        <f t="shared" si="19"/>
        <v>10</v>
      </c>
      <c r="C269" s="83">
        <v>44540</v>
      </c>
      <c r="D269" s="82" t="str">
        <f t="shared" si="20"/>
        <v>PURCHASE</v>
      </c>
      <c r="E269" s="82" t="s">
        <v>1333</v>
      </c>
      <c r="F269" s="84">
        <v>-22.31</v>
      </c>
      <c r="G269" s="230" t="s">
        <v>1255</v>
      </c>
      <c r="H269" s="231" t="s">
        <v>1236</v>
      </c>
      <c r="I269" s="232" t="s">
        <v>1238</v>
      </c>
      <c r="J269" s="233" t="s">
        <v>1255</v>
      </c>
    </row>
    <row r="270" spans="1:10" x14ac:dyDescent="0.2">
      <c r="A270" s="82">
        <f t="shared" si="18"/>
        <v>12</v>
      </c>
      <c r="B270" s="82">
        <f t="shared" si="19"/>
        <v>10</v>
      </c>
      <c r="C270" s="83">
        <v>44540</v>
      </c>
      <c r="D270" s="82" t="str">
        <f t="shared" si="20"/>
        <v>LIFETIME</v>
      </c>
      <c r="E270" s="82" t="s">
        <v>1334</v>
      </c>
      <c r="F270" s="84">
        <v>26.79</v>
      </c>
      <c r="G270" s="230" t="s">
        <v>1124</v>
      </c>
      <c r="H270" s="231"/>
      <c r="I270" s="232"/>
      <c r="J270" s="233"/>
    </row>
    <row r="271" spans="1:10" x14ac:dyDescent="0.2">
      <c r="A271" s="82">
        <f t="shared" si="18"/>
        <v>12</v>
      </c>
      <c r="B271" s="82">
        <f t="shared" si="19"/>
        <v>13</v>
      </c>
      <c r="C271" s="83">
        <v>44543</v>
      </c>
      <c r="D271" s="82" t="str">
        <f t="shared" si="20"/>
        <v>PAYPAL</v>
      </c>
      <c r="E271" s="82" t="s">
        <v>1335</v>
      </c>
      <c r="F271" s="84">
        <v>-1.99</v>
      </c>
      <c r="G271" s="230" t="s">
        <v>283</v>
      </c>
      <c r="H271" s="231" t="s">
        <v>1237</v>
      </c>
      <c r="I271" s="232" t="s">
        <v>1243</v>
      </c>
      <c r="J271" s="233" t="s">
        <v>1279</v>
      </c>
    </row>
    <row r="272" spans="1:10" x14ac:dyDescent="0.2">
      <c r="A272" s="82">
        <f t="shared" si="18"/>
        <v>12</v>
      </c>
      <c r="B272" s="82">
        <f t="shared" si="19"/>
        <v>14</v>
      </c>
      <c r="C272" s="83">
        <v>44544</v>
      </c>
      <c r="D272" s="82" t="str">
        <f t="shared" si="20"/>
        <v>APS</v>
      </c>
      <c r="E272" s="82" t="s">
        <v>1336</v>
      </c>
      <c r="F272" s="84">
        <v>-121.03</v>
      </c>
      <c r="G272" s="230" t="s">
        <v>1122</v>
      </c>
      <c r="H272" s="231" t="s">
        <v>1236</v>
      </c>
      <c r="I272" s="232" t="s">
        <v>1239</v>
      </c>
      <c r="J272" s="233" t="s">
        <v>1259</v>
      </c>
    </row>
    <row r="273" spans="1:10" x14ac:dyDescent="0.2">
      <c r="A273" s="82">
        <f t="shared" si="18"/>
        <v>12</v>
      </c>
      <c r="B273" s="82">
        <f t="shared" si="19"/>
        <v>15</v>
      </c>
      <c r="C273" s="83">
        <v>44545</v>
      </c>
      <c r="D273" s="82" t="str">
        <f t="shared" si="20"/>
        <v>MONEY</v>
      </c>
      <c r="E273" s="82" t="s">
        <v>1337</v>
      </c>
      <c r="F273" s="84">
        <v>100</v>
      </c>
      <c r="G273" s="230" t="s">
        <v>210</v>
      </c>
      <c r="H273" s="231" t="s">
        <v>1237</v>
      </c>
      <c r="I273" s="232" t="s">
        <v>1244</v>
      </c>
      <c r="J273" s="233" t="s">
        <v>56</v>
      </c>
    </row>
    <row r="274" spans="1:10" x14ac:dyDescent="0.2">
      <c r="A274" s="82">
        <f t="shared" si="18"/>
        <v>12</v>
      </c>
      <c r="B274" s="82">
        <f t="shared" si="19"/>
        <v>16</v>
      </c>
      <c r="C274" s="83">
        <v>44546</v>
      </c>
      <c r="D274" s="82" t="str">
        <f t="shared" si="20"/>
        <v>DISCOVER</v>
      </c>
      <c r="E274" s="82" t="s">
        <v>1338</v>
      </c>
      <c r="F274" s="84">
        <v>-1500</v>
      </c>
      <c r="G274" s="181" t="s">
        <v>486</v>
      </c>
      <c r="H274" s="231" t="s">
        <v>1236</v>
      </c>
      <c r="I274" s="232" t="s">
        <v>1242</v>
      </c>
      <c r="J274" s="233" t="s">
        <v>486</v>
      </c>
    </row>
    <row r="275" spans="1:10" x14ac:dyDescent="0.2">
      <c r="A275" s="82">
        <f t="shared" si="18"/>
        <v>12</v>
      </c>
      <c r="B275" s="82">
        <f t="shared" si="19"/>
        <v>16</v>
      </c>
      <c r="C275" s="83">
        <v>44546</v>
      </c>
      <c r="D275" s="82" t="str">
        <f t="shared" si="20"/>
        <v>Nationwide</v>
      </c>
      <c r="E275" s="82" t="s">
        <v>1339</v>
      </c>
      <c r="F275" s="84">
        <v>1962.32</v>
      </c>
      <c r="G275" s="181" t="s">
        <v>500</v>
      </c>
      <c r="H275" s="231"/>
      <c r="I275" s="232"/>
      <c r="J275" s="233"/>
    </row>
    <row r="276" spans="1:10" x14ac:dyDescent="0.2">
      <c r="A276" s="82">
        <f t="shared" si="18"/>
        <v>12</v>
      </c>
      <c r="B276" s="82">
        <f t="shared" si="19"/>
        <v>17</v>
      </c>
      <c r="C276" s="83">
        <v>44547</v>
      </c>
      <c r="D276" s="82" t="str">
        <f t="shared" si="20"/>
        <v>BEST</v>
      </c>
      <c r="E276" s="82" t="s">
        <v>1340</v>
      </c>
      <c r="F276" s="84">
        <v>-476</v>
      </c>
      <c r="G276" s="230" t="s">
        <v>1005</v>
      </c>
      <c r="H276" s="231" t="s">
        <v>1236</v>
      </c>
      <c r="I276" s="232" t="s">
        <v>1242</v>
      </c>
      <c r="J276" s="233" t="s">
        <v>486</v>
      </c>
    </row>
    <row r="277" spans="1:10" x14ac:dyDescent="0.2">
      <c r="A277" s="82">
        <f t="shared" si="18"/>
        <v>12</v>
      </c>
      <c r="B277" s="82">
        <f t="shared" si="19"/>
        <v>17</v>
      </c>
      <c r="C277" s="83">
        <v>44547</v>
      </c>
      <c r="D277" s="82" t="str">
        <f t="shared" si="20"/>
        <v>VENMO</v>
      </c>
      <c r="E277" s="82" t="s">
        <v>1341</v>
      </c>
      <c r="F277" s="84">
        <v>238</v>
      </c>
      <c r="G277" s="230" t="s">
        <v>1363</v>
      </c>
      <c r="H277" s="231" t="s">
        <v>1236</v>
      </c>
      <c r="I277" s="232" t="s">
        <v>1242</v>
      </c>
      <c r="J277" s="233" t="s">
        <v>1375</v>
      </c>
    </row>
    <row r="278" spans="1:10" x14ac:dyDescent="0.2">
      <c r="A278" s="82">
        <f t="shared" si="18"/>
        <v>12</v>
      </c>
      <c r="B278" s="82">
        <f t="shared" si="19"/>
        <v>17</v>
      </c>
      <c r="C278" s="83">
        <v>44547</v>
      </c>
      <c r="D278" s="82" t="str">
        <f t="shared" si="20"/>
        <v>LIFETIME</v>
      </c>
      <c r="E278" s="82" t="s">
        <v>1342</v>
      </c>
      <c r="F278" s="84">
        <v>2.63</v>
      </c>
      <c r="G278" s="230" t="s">
        <v>1124</v>
      </c>
      <c r="H278" s="231"/>
      <c r="I278" s="232"/>
      <c r="J278" s="233"/>
    </row>
    <row r="279" spans="1:10" x14ac:dyDescent="0.2">
      <c r="A279" s="82">
        <f t="shared" si="18"/>
        <v>12</v>
      </c>
      <c r="B279" s="82">
        <f t="shared" si="19"/>
        <v>20</v>
      </c>
      <c r="C279" s="83">
        <v>44550</v>
      </c>
      <c r="D279" s="82" t="str">
        <f t="shared" si="20"/>
        <v>PAYPAL</v>
      </c>
      <c r="E279" s="82" t="s">
        <v>1343</v>
      </c>
      <c r="F279" s="84">
        <v>-29.99</v>
      </c>
      <c r="G279" s="230" t="s">
        <v>1368</v>
      </c>
      <c r="H279" s="231" t="s">
        <v>1237</v>
      </c>
      <c r="I279" s="232" t="s">
        <v>1243</v>
      </c>
      <c r="J279" s="233" t="s">
        <v>1274</v>
      </c>
    </row>
    <row r="280" spans="1:10" x14ac:dyDescent="0.2">
      <c r="A280" s="82">
        <f t="shared" si="18"/>
        <v>12</v>
      </c>
      <c r="B280" s="82">
        <f t="shared" si="19"/>
        <v>20</v>
      </c>
      <c r="C280" s="83">
        <v>44550</v>
      </c>
      <c r="D280" s="82" t="str">
        <f t="shared" si="20"/>
        <v>ATM</v>
      </c>
      <c r="E280" s="82" t="s">
        <v>1344</v>
      </c>
      <c r="F280" s="84">
        <v>-200</v>
      </c>
      <c r="G280" s="230" t="s">
        <v>1369</v>
      </c>
      <c r="H280" s="231" t="s">
        <v>1237</v>
      </c>
      <c r="I280" s="232" t="s">
        <v>1300</v>
      </c>
      <c r="J280" s="233" t="s">
        <v>68</v>
      </c>
    </row>
    <row r="281" spans="1:10" x14ac:dyDescent="0.2">
      <c r="A281" s="82">
        <f t="shared" si="18"/>
        <v>12</v>
      </c>
      <c r="B281" s="82">
        <f t="shared" si="19"/>
        <v>21</v>
      </c>
      <c r="C281" s="83">
        <v>44551</v>
      </c>
      <c r="D281" s="82" t="str">
        <f t="shared" si="20"/>
        <v>PAYPAL</v>
      </c>
      <c r="E281" s="82" t="s">
        <v>1345</v>
      </c>
      <c r="F281" s="84">
        <v>-7.99</v>
      </c>
      <c r="G281" s="230" t="s">
        <v>1370</v>
      </c>
      <c r="H281" s="231" t="s">
        <v>1237</v>
      </c>
      <c r="I281" s="232" t="s">
        <v>1243</v>
      </c>
      <c r="J281" s="233" t="s">
        <v>1279</v>
      </c>
    </row>
    <row r="282" spans="1:10" x14ac:dyDescent="0.2">
      <c r="A282" s="82">
        <f t="shared" si="18"/>
        <v>12</v>
      </c>
      <c r="B282" s="82">
        <f t="shared" si="19"/>
        <v>22</v>
      </c>
      <c r="C282" s="83">
        <v>44552</v>
      </c>
      <c r="D282" s="82" t="str">
        <f t="shared" si="20"/>
        <v>PURCHASE</v>
      </c>
      <c r="E282" s="82" t="s">
        <v>1346</v>
      </c>
      <c r="F282" s="84">
        <v>-78.62</v>
      </c>
      <c r="G282" s="230" t="s">
        <v>1255</v>
      </c>
      <c r="H282" s="231" t="s">
        <v>1236</v>
      </c>
      <c r="I282" s="232" t="s">
        <v>1238</v>
      </c>
      <c r="J282" s="233" t="s">
        <v>1255</v>
      </c>
    </row>
    <row r="283" spans="1:10" x14ac:dyDescent="0.2">
      <c r="A283" s="82">
        <f t="shared" si="18"/>
        <v>12</v>
      </c>
      <c r="B283" s="82">
        <f t="shared" si="19"/>
        <v>22</v>
      </c>
      <c r="C283" s="83">
        <v>44552</v>
      </c>
      <c r="D283" s="82" t="str">
        <f t="shared" si="20"/>
        <v>ATM</v>
      </c>
      <c r="E283" s="82" t="s">
        <v>1347</v>
      </c>
      <c r="F283" s="84">
        <v>21</v>
      </c>
      <c r="G283" s="230" t="s">
        <v>1364</v>
      </c>
      <c r="H283" s="231" t="s">
        <v>1237</v>
      </c>
      <c r="I283" s="232" t="s">
        <v>1300</v>
      </c>
      <c r="J283" s="233" t="s">
        <v>68</v>
      </c>
    </row>
    <row r="284" spans="1:10" x14ac:dyDescent="0.2">
      <c r="A284" s="82">
        <f t="shared" si="18"/>
        <v>12</v>
      </c>
      <c r="B284" s="82">
        <f t="shared" si="19"/>
        <v>22</v>
      </c>
      <c r="C284" s="83">
        <v>44552</v>
      </c>
      <c r="D284" s="82" t="str">
        <f t="shared" si="20"/>
        <v>ATM</v>
      </c>
      <c r="E284" s="82" t="s">
        <v>1348</v>
      </c>
      <c r="F284" s="84">
        <v>131</v>
      </c>
      <c r="G284" s="230" t="s">
        <v>1364</v>
      </c>
      <c r="H284" s="231" t="s">
        <v>1237</v>
      </c>
      <c r="I284" s="232" t="s">
        <v>1300</v>
      </c>
      <c r="J284" s="233" t="s">
        <v>68</v>
      </c>
    </row>
    <row r="285" spans="1:10" x14ac:dyDescent="0.2">
      <c r="A285" s="82">
        <f t="shared" si="18"/>
        <v>12</v>
      </c>
      <c r="B285" s="82">
        <f t="shared" si="19"/>
        <v>23</v>
      </c>
      <c r="C285" s="83">
        <v>44553</v>
      </c>
      <c r="D285" s="82" t="str">
        <f t="shared" si="20"/>
        <v>LIFETIME</v>
      </c>
      <c r="E285" s="82" t="s">
        <v>1349</v>
      </c>
      <c r="F285" s="84">
        <v>5.99</v>
      </c>
      <c r="G285" s="230" t="s">
        <v>1124</v>
      </c>
      <c r="H285" s="231"/>
      <c r="I285" s="232"/>
      <c r="J285" s="233"/>
    </row>
    <row r="286" spans="1:10" x14ac:dyDescent="0.2">
      <c r="A286" s="82">
        <f t="shared" si="18"/>
        <v>12</v>
      </c>
      <c r="B286" s="82">
        <f t="shared" si="19"/>
        <v>27</v>
      </c>
      <c r="C286" s="83">
        <v>44557</v>
      </c>
      <c r="D286" s="82" t="str">
        <f t="shared" si="20"/>
        <v>VENMO</v>
      </c>
      <c r="E286" s="82" t="s">
        <v>1350</v>
      </c>
      <c r="F286" s="84">
        <v>-100</v>
      </c>
      <c r="G286" s="230" t="s">
        <v>1364</v>
      </c>
      <c r="H286" s="231" t="s">
        <v>1237</v>
      </c>
      <c r="I286" s="232" t="s">
        <v>1243</v>
      </c>
      <c r="J286" s="233" t="s">
        <v>1275</v>
      </c>
    </row>
    <row r="287" spans="1:10" x14ac:dyDescent="0.2">
      <c r="A287" s="82">
        <f t="shared" si="18"/>
        <v>12</v>
      </c>
      <c r="B287" s="82">
        <f t="shared" si="19"/>
        <v>27</v>
      </c>
      <c r="C287" s="83">
        <v>44557</v>
      </c>
      <c r="D287" s="82" t="str">
        <f t="shared" si="20"/>
        <v>VENMO</v>
      </c>
      <c r="E287" s="82" t="s">
        <v>1351</v>
      </c>
      <c r="F287" s="84">
        <v>-76.5</v>
      </c>
      <c r="G287" s="230" t="s">
        <v>1363</v>
      </c>
      <c r="H287" s="231" t="s">
        <v>1236</v>
      </c>
      <c r="I287" s="232" t="s">
        <v>1242</v>
      </c>
      <c r="J287" s="233" t="s">
        <v>1375</v>
      </c>
    </row>
    <row r="288" spans="1:10" x14ac:dyDescent="0.2">
      <c r="A288" s="82">
        <f t="shared" si="18"/>
        <v>12</v>
      </c>
      <c r="B288" s="82">
        <f t="shared" si="19"/>
        <v>29</v>
      </c>
      <c r="C288" s="83">
        <v>44559</v>
      </c>
      <c r="D288" s="82" t="str">
        <f t="shared" si="20"/>
        <v>VENMO</v>
      </c>
      <c r="E288" s="82" t="s">
        <v>1352</v>
      </c>
      <c r="F288" s="84">
        <v>933.33</v>
      </c>
      <c r="G288" s="181" t="s">
        <v>1003</v>
      </c>
      <c r="H288" s="231" t="s">
        <v>1236</v>
      </c>
      <c r="I288" s="232" t="s">
        <v>670</v>
      </c>
      <c r="J288" s="233" t="s">
        <v>678</v>
      </c>
    </row>
    <row r="289" spans="1:10" x14ac:dyDescent="0.2">
      <c r="A289" s="82">
        <f t="shared" si="18"/>
        <v>12</v>
      </c>
      <c r="B289" s="82">
        <f t="shared" si="19"/>
        <v>30</v>
      </c>
      <c r="C289" s="83">
        <v>44560</v>
      </c>
      <c r="D289" s="82" t="str">
        <f t="shared" si="20"/>
        <v>VENMO</v>
      </c>
      <c r="E289" s="82" t="s">
        <v>1353</v>
      </c>
      <c r="F289" s="84">
        <v>-1866.67</v>
      </c>
      <c r="G289" s="181" t="s">
        <v>1003</v>
      </c>
      <c r="H289" s="231" t="s">
        <v>1236</v>
      </c>
      <c r="I289" s="232" t="s">
        <v>670</v>
      </c>
      <c r="J289" s="233" t="s">
        <v>678</v>
      </c>
    </row>
    <row r="290" spans="1:10" x14ac:dyDescent="0.2">
      <c r="A290" s="82">
        <f t="shared" si="18"/>
        <v>12</v>
      </c>
      <c r="B290" s="82">
        <f t="shared" si="19"/>
        <v>30</v>
      </c>
      <c r="C290" s="83">
        <v>44560</v>
      </c>
      <c r="D290" s="82" t="str">
        <f t="shared" si="20"/>
        <v>MONEY</v>
      </c>
      <c r="E290" s="82" t="s">
        <v>1354</v>
      </c>
      <c r="F290" s="84">
        <v>40</v>
      </c>
      <c r="G290" s="230" t="s">
        <v>509</v>
      </c>
      <c r="H290" s="231" t="s">
        <v>1237</v>
      </c>
      <c r="I290" s="232" t="s">
        <v>1244</v>
      </c>
      <c r="J290" s="233" t="s">
        <v>56</v>
      </c>
    </row>
    <row r="291" spans="1:10" x14ac:dyDescent="0.2">
      <c r="A291" s="82">
        <f>MONTH(C291)</f>
        <v>10</v>
      </c>
      <c r="B291" s="82">
        <f>DAY(C291)</f>
        <v>30</v>
      </c>
      <c r="C291" s="83">
        <v>44499</v>
      </c>
      <c r="D291" s="82" t="e">
        <f>LEFT(E291, FIND(" ",E291)-1)</f>
        <v>#VALUE!</v>
      </c>
      <c r="F291" s="234">
        <v>933.33</v>
      </c>
      <c r="G291" s="230"/>
      <c r="H291" s="254" t="s">
        <v>1236</v>
      </c>
      <c r="I291" s="232" t="s">
        <v>670</v>
      </c>
      <c r="J291" s="233" t="s">
        <v>678</v>
      </c>
    </row>
    <row r="292" spans="1:10" x14ac:dyDescent="0.2">
      <c r="A292" s="82">
        <f t="shared" ref="A292:A293" si="21">MONTH(C292)</f>
        <v>11</v>
      </c>
      <c r="B292" s="82">
        <f t="shared" ref="B292:B293" si="22">DAY(C292)</f>
        <v>30</v>
      </c>
      <c r="C292" s="83">
        <v>44530</v>
      </c>
      <c r="D292" s="82" t="e">
        <f>LEFT(E292, FIND(" ",E292)-1)</f>
        <v>#VALUE!</v>
      </c>
      <c r="F292" s="253">
        <f>933.33*2</f>
        <v>1866.66</v>
      </c>
      <c r="G292" s="209"/>
      <c r="H292" s="254" t="s">
        <v>1236</v>
      </c>
      <c r="I292" s="232" t="s">
        <v>670</v>
      </c>
      <c r="J292" s="233" t="s">
        <v>678</v>
      </c>
    </row>
    <row r="293" spans="1:10" x14ac:dyDescent="0.2">
      <c r="A293" s="82">
        <f t="shared" si="21"/>
        <v>12</v>
      </c>
      <c r="B293" s="82">
        <f t="shared" si="22"/>
        <v>30</v>
      </c>
      <c r="C293" s="83">
        <v>44560</v>
      </c>
      <c r="D293" s="82" t="str">
        <f t="shared" si="20"/>
        <v>Nationwide</v>
      </c>
      <c r="E293" s="82" t="s">
        <v>1355</v>
      </c>
      <c r="F293" s="84">
        <v>2738.66</v>
      </c>
      <c r="G293" s="181" t="s">
        <v>500</v>
      </c>
      <c r="H293" s="231"/>
      <c r="I293" s="232"/>
      <c r="J293" s="233"/>
    </row>
    <row r="294" spans="1:10" x14ac:dyDescent="0.2">
      <c r="A294" s="209"/>
      <c r="B294" s="209"/>
      <c r="C294" s="252"/>
      <c r="D294" s="209"/>
      <c r="E294" s="209"/>
      <c r="F294" s="209"/>
      <c r="G294" s="209"/>
      <c r="H294" s="209"/>
      <c r="I294" s="209"/>
      <c r="J294" s="209"/>
    </row>
  </sheetData>
  <phoneticPr fontId="75" type="noConversion"/>
  <dataValidations count="4">
    <dataValidation type="list" allowBlank="1" showInputMessage="1" showErrorMessage="1" sqref="J12:J21 J230:J241 J122:J156 J158:J169 J88:J98 J35:J49 J84:J86 J76:J79 J66:J74 J100:J106 J291:J293 J172:J174 J177:J178 J180:J183 J108:J109 J205:J206 J185:J190 J226 J214 J192:J202 J10 J23:J33 J81:J82 J58:J63 J2:J8 J216:J218 J221:J224 J266:J272 J243:J264 J51:J56 J208:J212 J274:J289 J112:J120" xr:uid="{C717585C-0AF8-4BCB-9EC9-6B66E5D58850}">
      <formula1>OFFSET(CategoryNames,1,MATCH(I2,CategoryNames,0)-1,COUNTA(OFFSET(CategoryNames,1,MATCH(I2,CategoryNames,0),12,1)),1)</formula1>
    </dataValidation>
    <dataValidation type="list" allowBlank="1" showInputMessage="1" showErrorMessage="1" sqref="J22 J9 J50 J64:J65 J75 J107 J110:J111 J80 J87 J157 J170:J171 J175:J176 J179 J184 J203:J204 J207 J225 J227:J229 J242 J265 J11 J34 J83 J99 J121 J191 J215 J219:J220 J273 J57 J213 J290" xr:uid="{5FDC2243-F246-4D2D-998B-381457EF30EE}">
      <formula1>OFFSET(CategoryNames,1,MATCH(I9,CategoryNames,0)-1,COUNTA(OFFSET(CategoryNames,1,MATCH(I9,CategoryNames,0)-1,12,1)),1)</formula1>
    </dataValidation>
    <dataValidation type="list" allowBlank="1" showInputMessage="1" showErrorMessage="1" sqref="I2:I293" xr:uid="{10880538-2780-4A0A-A0A8-7805F1015019}">
      <formula1>IF(H2="Essential", Essential,Non_Essential)</formula1>
    </dataValidation>
    <dataValidation type="list" allowBlank="1" showInputMessage="1" showErrorMessage="1" sqref="H2:H293" xr:uid="{02C83C7B-8D07-425C-B926-34B259CA7166}">
      <formula1>"Essential, Non-Essential, --"</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38533-4B1C-4E05-8D9A-4AEB70CD80FC}">
  <sheetPr>
    <tabColor rgb="FFFFC000"/>
  </sheetPr>
  <dimension ref="A6:D20"/>
  <sheetViews>
    <sheetView tabSelected="1" workbookViewId="0">
      <selection activeCell="A6" sqref="A6:D20"/>
    </sheetView>
  </sheetViews>
  <sheetFormatPr defaultRowHeight="11.25" x14ac:dyDescent="0.2"/>
  <cols>
    <col min="1" max="1" width="15.6640625" bestFit="1" customWidth="1"/>
    <col min="2" max="2" width="17.83203125" bestFit="1" customWidth="1"/>
    <col min="3" max="3" width="14.6640625" bestFit="1" customWidth="1"/>
    <col min="4" max="5" width="11.6640625" bestFit="1" customWidth="1"/>
  </cols>
  <sheetData>
    <row r="6" spans="1:4" x14ac:dyDescent="0.2">
      <c r="A6" s="269" t="s">
        <v>1386</v>
      </c>
      <c r="B6" s="269" t="s">
        <v>1389</v>
      </c>
    </row>
    <row r="7" spans="1:4" x14ac:dyDescent="0.2">
      <c r="A7" s="269" t="s">
        <v>1384</v>
      </c>
      <c r="B7" t="s">
        <v>41</v>
      </c>
      <c r="C7" t="s">
        <v>90</v>
      </c>
      <c r="D7" t="s">
        <v>1385</v>
      </c>
    </row>
    <row r="8" spans="1:4" x14ac:dyDescent="0.2">
      <c r="A8" s="270">
        <v>1</v>
      </c>
      <c r="B8" s="89">
        <v>117.23</v>
      </c>
      <c r="C8" s="89">
        <v>138.13999999999999</v>
      </c>
      <c r="D8" s="89">
        <v>255.37</v>
      </c>
    </row>
    <row r="9" spans="1:4" x14ac:dyDescent="0.2">
      <c r="A9" s="270">
        <v>2</v>
      </c>
      <c r="B9" s="89">
        <v>51.96</v>
      </c>
      <c r="C9" s="89">
        <v>247.64999999999998</v>
      </c>
      <c r="D9" s="89">
        <v>299.60999999999996</v>
      </c>
    </row>
    <row r="10" spans="1:4" x14ac:dyDescent="0.2">
      <c r="A10" s="270">
        <v>3</v>
      </c>
      <c r="B10" s="89">
        <v>259.85000000000002</v>
      </c>
      <c r="C10" s="89">
        <v>132.85</v>
      </c>
      <c r="D10" s="89">
        <v>392.70000000000005</v>
      </c>
    </row>
    <row r="11" spans="1:4" x14ac:dyDescent="0.2">
      <c r="A11" s="270">
        <v>4</v>
      </c>
      <c r="B11" s="89">
        <v>487.13</v>
      </c>
      <c r="C11" s="89">
        <v>25.32</v>
      </c>
      <c r="D11" s="89">
        <v>512.45000000000005</v>
      </c>
    </row>
    <row r="12" spans="1:4" x14ac:dyDescent="0.2">
      <c r="A12" s="270">
        <v>5</v>
      </c>
      <c r="B12" s="89">
        <v>259.75</v>
      </c>
      <c r="C12" s="89">
        <v>321.41999999999996</v>
      </c>
      <c r="D12" s="89">
        <v>581.16999999999996</v>
      </c>
    </row>
    <row r="13" spans="1:4" x14ac:dyDescent="0.2">
      <c r="A13" s="270">
        <v>6</v>
      </c>
      <c r="B13" s="89">
        <v>472.59000000000009</v>
      </c>
      <c r="C13" s="89">
        <v>100.63999999999999</v>
      </c>
      <c r="D13" s="89">
        <v>573.23</v>
      </c>
    </row>
    <row r="14" spans="1:4" x14ac:dyDescent="0.2">
      <c r="A14" s="270">
        <v>7</v>
      </c>
      <c r="B14" s="89">
        <v>689.58</v>
      </c>
      <c r="C14" s="89">
        <v>328.94</v>
      </c>
      <c r="D14" s="89">
        <v>1018.52</v>
      </c>
    </row>
    <row r="15" spans="1:4" x14ac:dyDescent="0.2">
      <c r="A15" s="270">
        <v>8</v>
      </c>
      <c r="B15" s="89">
        <v>1021.4700000000001</v>
      </c>
      <c r="C15" s="89">
        <v>114.91</v>
      </c>
      <c r="D15" s="89">
        <v>1136.3800000000001</v>
      </c>
    </row>
    <row r="16" spans="1:4" x14ac:dyDescent="0.2">
      <c r="A16" s="270">
        <v>9</v>
      </c>
      <c r="B16" s="89">
        <v>1134.5000000000002</v>
      </c>
      <c r="C16" s="89">
        <v>192.66</v>
      </c>
      <c r="D16" s="89">
        <v>1327.1600000000003</v>
      </c>
    </row>
    <row r="17" spans="1:4" x14ac:dyDescent="0.2">
      <c r="A17" s="270">
        <v>10</v>
      </c>
      <c r="B17" s="89">
        <v>465.77999999999992</v>
      </c>
      <c r="C17" s="89">
        <v>218.82</v>
      </c>
      <c r="D17" s="89">
        <v>684.59999999999991</v>
      </c>
    </row>
    <row r="18" spans="1:4" x14ac:dyDescent="0.2">
      <c r="A18" s="270">
        <v>11</v>
      </c>
      <c r="B18" s="89">
        <v>697.63</v>
      </c>
      <c r="C18" s="89">
        <v>235.31</v>
      </c>
      <c r="D18" s="89">
        <v>932.94</v>
      </c>
    </row>
    <row r="19" spans="1:4" x14ac:dyDescent="0.2">
      <c r="A19" s="270">
        <v>12</v>
      </c>
      <c r="B19" s="89">
        <v>778.91000000000008</v>
      </c>
      <c r="C19" s="89">
        <v>263.91999999999996</v>
      </c>
      <c r="D19" s="89">
        <v>1042.83</v>
      </c>
    </row>
    <row r="20" spans="1:4" x14ac:dyDescent="0.2">
      <c r="A20" s="270" t="s">
        <v>1385</v>
      </c>
      <c r="B20" s="89">
        <v>6436.38</v>
      </c>
      <c r="C20" s="89">
        <v>2320.5800000000004</v>
      </c>
      <c r="D20" s="89">
        <v>8756.9600000000009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C96C8-7254-425B-861C-3AE606D68153}">
  <sheetPr>
    <tabColor rgb="FFFFC000"/>
  </sheetPr>
  <dimension ref="A1:AH1034"/>
  <sheetViews>
    <sheetView workbookViewId="0">
      <selection activeCell="G277" sqref="G277"/>
    </sheetView>
  </sheetViews>
  <sheetFormatPr defaultColWidth="9.33203125" defaultRowHeight="14.25" x14ac:dyDescent="0.2"/>
  <cols>
    <col min="1" max="1" width="10.1640625" style="11" customWidth="1"/>
    <col min="2" max="2" width="12.1640625" style="11" customWidth="1"/>
    <col min="3" max="3" width="25.1640625" style="12" bestFit="1" customWidth="1"/>
    <col min="4" max="4" width="17.6640625" style="12" bestFit="1" customWidth="1"/>
    <col min="5" max="5" width="103.6640625" style="81" customWidth="1"/>
    <col min="6" max="6" width="15.33203125" style="13" bestFit="1" customWidth="1"/>
    <col min="7" max="8" width="41.1640625" style="12" customWidth="1"/>
    <col min="9" max="9" width="22.33203125" style="12" customWidth="1"/>
    <col min="10" max="10" width="18.5" style="13" customWidth="1"/>
    <col min="11" max="11" width="40.1640625" style="12" bestFit="1" customWidth="1"/>
    <col min="12" max="12" width="40.1640625" style="12" customWidth="1"/>
    <col min="13" max="15" width="32.5" customWidth="1"/>
    <col min="16" max="16" width="9.33203125" style="3"/>
    <col min="17" max="17" width="16.5" style="3" bestFit="1" customWidth="1"/>
    <col min="18" max="18" width="14.6640625" style="3" bestFit="1" customWidth="1"/>
    <col min="19" max="19" width="9.33203125" style="3"/>
    <col min="20" max="20" width="29.33203125" style="3" bestFit="1" customWidth="1"/>
    <col min="21" max="21" width="12" style="3" bestFit="1" customWidth="1"/>
    <col min="22" max="33" width="15.83203125" style="3" customWidth="1"/>
    <col min="34" max="34" width="24.5" style="3" customWidth="1"/>
    <col min="35" max="16384" width="9.33203125" style="3"/>
  </cols>
  <sheetData>
    <row r="1" spans="1:34" ht="30" customHeight="1" x14ac:dyDescent="0.25">
      <c r="A1" s="199" t="s">
        <v>13</v>
      </c>
      <c r="B1" s="199" t="s">
        <v>14</v>
      </c>
      <c r="C1" s="200" t="s">
        <v>15</v>
      </c>
      <c r="D1" s="200" t="s">
        <v>16</v>
      </c>
      <c r="E1" s="201" t="s">
        <v>0</v>
      </c>
      <c r="F1" s="202" t="s">
        <v>1</v>
      </c>
      <c r="G1" s="200" t="s">
        <v>17</v>
      </c>
      <c r="H1" s="200" t="s">
        <v>1387</v>
      </c>
      <c r="I1" s="200" t="s">
        <v>18</v>
      </c>
      <c r="J1" s="202" t="s">
        <v>19</v>
      </c>
      <c r="K1" s="200" t="s">
        <v>20</v>
      </c>
      <c r="L1" s="200" t="s">
        <v>1246</v>
      </c>
      <c r="M1" s="200" t="s">
        <v>1248</v>
      </c>
      <c r="N1" s="200" t="s">
        <v>1249</v>
      </c>
      <c r="O1" s="206"/>
      <c r="Q1" s="227" t="s">
        <v>1236</v>
      </c>
      <c r="R1" s="228">
        <f>SUMIFS(Table1[Amount],Table1[Main Category], Q1)</f>
        <v>14607.940000000013</v>
      </c>
    </row>
    <row r="2" spans="1:34" ht="30" hidden="1" customHeight="1" x14ac:dyDescent="0.2">
      <c r="A2" s="17">
        <f>YEAR(C2)</f>
        <v>2021</v>
      </c>
      <c r="B2" s="17">
        <f>MONTH(C2)</f>
        <v>1</v>
      </c>
      <c r="C2" s="63">
        <v>44197</v>
      </c>
      <c r="D2" s="63">
        <v>44197</v>
      </c>
      <c r="E2" s="210" t="s">
        <v>21</v>
      </c>
      <c r="F2" s="6">
        <v>-700</v>
      </c>
      <c r="G2" s="5" t="s">
        <v>22</v>
      </c>
      <c r="H2" s="5"/>
      <c r="I2" s="5" t="str">
        <f>VLOOKUP(G2,Expense_Lookup,2,0)</f>
        <v>Payment</v>
      </c>
      <c r="J2" s="14">
        <v>728.15</v>
      </c>
      <c r="K2" s="5"/>
      <c r="L2" s="225"/>
      <c r="M2" s="226"/>
      <c r="N2" s="226"/>
      <c r="Q2" s="227" t="s">
        <v>1237</v>
      </c>
      <c r="R2" s="228">
        <f>SUMIFS(Table1[Amount],Table1[Main Category], Q2)</f>
        <v>19966.370000000003</v>
      </c>
    </row>
    <row r="3" spans="1:34" ht="30" hidden="1" customHeight="1" x14ac:dyDescent="0.2">
      <c r="A3" s="17">
        <f t="shared" ref="A3:A66" si="0">YEAR(C3)</f>
        <v>2021</v>
      </c>
      <c r="B3" s="17">
        <f t="shared" ref="B3:B66" si="1">MONTH(C3)</f>
        <v>1</v>
      </c>
      <c r="C3" s="63">
        <v>44197</v>
      </c>
      <c r="D3" s="63">
        <v>44199</v>
      </c>
      <c r="E3" s="210" t="s">
        <v>28</v>
      </c>
      <c r="F3" s="6">
        <v>13.99</v>
      </c>
      <c r="G3" s="16" t="s">
        <v>26</v>
      </c>
      <c r="H3" s="16"/>
      <c r="I3" s="5" t="str">
        <f t="shared" ref="I3:I34" si="2">VLOOKUP(G3,Expense_Lookup,2,0)</f>
        <v>Fixed</v>
      </c>
      <c r="J3" s="6">
        <f>J2+F3</f>
        <v>742.14</v>
      </c>
      <c r="K3" s="71" t="s">
        <v>7</v>
      </c>
      <c r="L3" s="224" t="s">
        <v>1237</v>
      </c>
      <c r="M3" s="2" t="s">
        <v>1243</v>
      </c>
      <c r="N3" s="2" t="s">
        <v>1279</v>
      </c>
      <c r="R3" s="229">
        <f>SUM(R1:R2)</f>
        <v>34574.310000000012</v>
      </c>
    </row>
    <row r="4" spans="1:34" ht="30" hidden="1" customHeight="1" thickBot="1" x14ac:dyDescent="0.2">
      <c r="A4" s="17">
        <f t="shared" si="0"/>
        <v>2021</v>
      </c>
      <c r="B4" s="17">
        <f t="shared" si="1"/>
        <v>1</v>
      </c>
      <c r="C4" s="63">
        <v>44197</v>
      </c>
      <c r="D4" s="63">
        <v>44199</v>
      </c>
      <c r="E4" s="210" t="s">
        <v>25</v>
      </c>
      <c r="F4" s="6">
        <v>9.99</v>
      </c>
      <c r="G4" s="16" t="s">
        <v>26</v>
      </c>
      <c r="H4" s="16"/>
      <c r="I4" s="5" t="str">
        <f t="shared" si="2"/>
        <v>Fixed</v>
      </c>
      <c r="J4" s="6">
        <f t="shared" ref="J4:J67" si="3">J3+F4</f>
        <v>752.13</v>
      </c>
      <c r="K4" s="71" t="s">
        <v>6</v>
      </c>
      <c r="L4" s="224" t="s">
        <v>1237</v>
      </c>
      <c r="M4" s="2" t="s">
        <v>1243</v>
      </c>
      <c r="N4" s="2" t="s">
        <v>1279</v>
      </c>
      <c r="V4" s="174" t="s">
        <v>2</v>
      </c>
      <c r="W4" s="174" t="s">
        <v>305</v>
      </c>
      <c r="X4" s="174" t="s">
        <v>306</v>
      </c>
      <c r="Y4" s="174" t="s">
        <v>307</v>
      </c>
      <c r="Z4" s="174" t="s">
        <v>308</v>
      </c>
      <c r="AA4" s="174" t="s">
        <v>279</v>
      </c>
      <c r="AB4" s="178" t="s">
        <v>326</v>
      </c>
      <c r="AC4" s="178" t="s">
        <v>328</v>
      </c>
      <c r="AD4" s="178" t="s">
        <v>329</v>
      </c>
      <c r="AE4" s="178" t="s">
        <v>327</v>
      </c>
      <c r="AF4" s="178" t="s">
        <v>330</v>
      </c>
      <c r="AG4" s="178" t="s">
        <v>331</v>
      </c>
      <c r="AH4" s="182" t="s">
        <v>1126</v>
      </c>
    </row>
    <row r="5" spans="1:34" ht="30" hidden="1" customHeight="1" thickTop="1" thickBot="1" x14ac:dyDescent="0.3">
      <c r="A5" s="17">
        <f t="shared" si="0"/>
        <v>2021</v>
      </c>
      <c r="B5" s="17">
        <f t="shared" si="1"/>
        <v>1</v>
      </c>
      <c r="C5" s="63">
        <v>44197</v>
      </c>
      <c r="D5" s="63">
        <v>44199</v>
      </c>
      <c r="E5" s="210" t="s">
        <v>23</v>
      </c>
      <c r="F5" s="6">
        <v>18.87</v>
      </c>
      <c r="G5" s="5" t="s">
        <v>24</v>
      </c>
      <c r="H5" s="5"/>
      <c r="I5" s="5" t="str">
        <f t="shared" si="2"/>
        <v>Variable</v>
      </c>
      <c r="J5" s="6">
        <f t="shared" si="3"/>
        <v>771</v>
      </c>
      <c r="K5" s="5"/>
      <c r="L5" s="224" t="s">
        <v>1236</v>
      </c>
      <c r="M5" s="2" t="s">
        <v>632</v>
      </c>
      <c r="N5" s="2" t="s">
        <v>503</v>
      </c>
      <c r="Q5" s="3" t="s">
        <v>27</v>
      </c>
      <c r="R5" s="7">
        <f>SUMIFS(F:F,I:I,Q5)</f>
        <v>30647.219999999994</v>
      </c>
      <c r="T5" s="8" t="str" cm="1">
        <f t="array" ref="T5:T22">_xlfn.UNIQUE(_xlfn._xlws.FILTER(G:G,(G:G&lt;&gt;0) ))</f>
        <v>Category</v>
      </c>
      <c r="U5" s="10"/>
      <c r="V5" s="7"/>
    </row>
    <row r="6" spans="1:34" ht="30" hidden="1" customHeight="1" thickTop="1" x14ac:dyDescent="0.25">
      <c r="A6" s="17">
        <f t="shared" si="0"/>
        <v>2021</v>
      </c>
      <c r="B6" s="17">
        <f t="shared" si="1"/>
        <v>1</v>
      </c>
      <c r="C6" s="63">
        <v>44201</v>
      </c>
      <c r="D6" s="63">
        <v>44201</v>
      </c>
      <c r="E6" s="210" t="s">
        <v>30</v>
      </c>
      <c r="F6" s="6">
        <v>39.950000000000003</v>
      </c>
      <c r="G6" s="16" t="s">
        <v>26</v>
      </c>
      <c r="H6" s="16"/>
      <c r="I6" s="5" t="str">
        <f t="shared" si="2"/>
        <v>Fixed</v>
      </c>
      <c r="J6" s="6">
        <f t="shared" si="3"/>
        <v>810.95</v>
      </c>
      <c r="K6" s="71" t="s">
        <v>292</v>
      </c>
      <c r="L6" s="224" t="s">
        <v>1237</v>
      </c>
      <c r="M6" s="2" t="s">
        <v>1300</v>
      </c>
      <c r="N6" s="2" t="s">
        <v>1282</v>
      </c>
      <c r="Q6" s="3" t="s">
        <v>29</v>
      </c>
      <c r="R6" s="7">
        <f>SUMIFS(F:F,I:I,Q6)</f>
        <v>7246.319999999997</v>
      </c>
      <c r="T6" s="9" t="str">
        <v>Payments and Credits</v>
      </c>
      <c r="U6" s="10" t="s">
        <v>31</v>
      </c>
      <c r="V6" s="7">
        <f t="shared" ref="V6:V22" si="4">SUMIFS(F:F,G:G,T6,$B:$B,1)</f>
        <v>-2157.38</v>
      </c>
      <c r="W6" s="7">
        <f t="shared" ref="W6:W22" si="5">SUMIFS(F:F,G:G,T6,$B:$B,2)</f>
        <v>-2256.4700000000003</v>
      </c>
      <c r="X6" s="7">
        <f t="shared" ref="X6:X22" si="6">SUMIFS(F:F,G:G,T6,$B:$B,3)</f>
        <v>-2413.62</v>
      </c>
      <c r="Y6" s="7">
        <f>SUMIFS($F:$F,$G:$G,$T6,$B:$B,4)</f>
        <v>-471.07</v>
      </c>
      <c r="Z6" s="7">
        <f t="shared" ref="Z6:Z22" si="7">SUMIFS($F:$F,$G:$G,$T6,$B:$B,5)</f>
        <v>-2855.16</v>
      </c>
      <c r="AA6" s="7">
        <f t="shared" ref="AA6:AA22" si="8">SUMIFS($F:$F,$G:$G,$T6,$B:$B,6)</f>
        <v>-3297.83</v>
      </c>
      <c r="AB6" s="7">
        <f t="shared" ref="AB6:AB22" si="9">SUMIFS($F:$F,$G:$G,$T6,$B:$B,7)</f>
        <v>-6127.09</v>
      </c>
      <c r="AC6" s="7">
        <f t="shared" ref="AC6:AC22" si="10">SUMIFS($F:$F,$G:$G,$T6,$B:$B,8)</f>
        <v>-3272.24</v>
      </c>
      <c r="AD6" s="7">
        <f t="shared" ref="AD6:AD22" si="11">SUMIFS($F:$F,$G:$G,$T6,$B:$B,9)</f>
        <v>-4605.13</v>
      </c>
      <c r="AE6" s="7">
        <f t="shared" ref="AE6:AE22" si="12">SUMIFS($F:$F,$G:$G,$T6,$B:$B,10)</f>
        <v>-1714.73</v>
      </c>
      <c r="AF6" s="7">
        <f t="shared" ref="AF6:AF22" si="13">SUMIFS($F:$F,$G:$G,$T6,$B:$B,11)</f>
        <v>-4175.51</v>
      </c>
      <c r="AG6" s="7">
        <f t="shared" ref="AG6:AG22" si="14">SUMIFS($F:$F,$G:$G,$T6,$B:$B,12)</f>
        <v>-3272.92</v>
      </c>
    </row>
    <row r="7" spans="1:34" ht="30" hidden="1" customHeight="1" x14ac:dyDescent="0.25">
      <c r="A7" s="17">
        <f t="shared" si="0"/>
        <v>2021</v>
      </c>
      <c r="B7" s="17">
        <f t="shared" si="1"/>
        <v>1</v>
      </c>
      <c r="C7" s="63">
        <v>44201</v>
      </c>
      <c r="D7" s="63">
        <v>44201</v>
      </c>
      <c r="E7" s="210" t="s">
        <v>32</v>
      </c>
      <c r="F7" s="6">
        <v>91.78</v>
      </c>
      <c r="G7" s="16" t="s">
        <v>26</v>
      </c>
      <c r="H7" s="16"/>
      <c r="I7" s="5" t="str">
        <f t="shared" si="2"/>
        <v>Fixed</v>
      </c>
      <c r="J7" s="6">
        <f t="shared" si="3"/>
        <v>902.73</v>
      </c>
      <c r="K7" s="71" t="s">
        <v>8</v>
      </c>
      <c r="L7" s="224" t="s">
        <v>1236</v>
      </c>
      <c r="M7" s="2" t="s">
        <v>1240</v>
      </c>
      <c r="N7" s="2" t="s">
        <v>1260</v>
      </c>
      <c r="R7" s="7">
        <f>SUM(R5:R6)</f>
        <v>37893.539999999994</v>
      </c>
      <c r="T7" s="9" t="str">
        <v>APP</v>
      </c>
      <c r="U7" s="10" t="s">
        <v>29</v>
      </c>
      <c r="V7" s="7">
        <f t="shared" si="4"/>
        <v>190.63000000000002</v>
      </c>
      <c r="W7" s="7">
        <f t="shared" si="5"/>
        <v>250.90000000000003</v>
      </c>
      <c r="X7" s="7">
        <f t="shared" si="6"/>
        <v>559.85000000000014</v>
      </c>
      <c r="Y7" s="7">
        <f t="shared" ref="Y7:Y22" si="15">SUMIFS(F:F,G:G,T7,$B:$B,4)</f>
        <v>334.83</v>
      </c>
      <c r="Z7" s="7">
        <f t="shared" si="7"/>
        <v>592.35</v>
      </c>
      <c r="AA7" s="7">
        <f t="shared" si="8"/>
        <v>579.08999999999992</v>
      </c>
      <c r="AB7" s="7">
        <f t="shared" si="9"/>
        <v>395.95</v>
      </c>
      <c r="AC7" s="7">
        <f t="shared" si="10"/>
        <v>655.42000000000007</v>
      </c>
      <c r="AD7" s="7">
        <f t="shared" si="11"/>
        <v>616.67000000000007</v>
      </c>
      <c r="AE7" s="7">
        <f t="shared" si="12"/>
        <v>833.3</v>
      </c>
      <c r="AF7" s="7">
        <f t="shared" si="13"/>
        <v>673.82</v>
      </c>
      <c r="AG7" s="7">
        <f t="shared" si="14"/>
        <v>479.27000000000004</v>
      </c>
      <c r="AH7" s="7">
        <f>SUM(V7:AG7)</f>
        <v>6162.0800000000008</v>
      </c>
    </row>
    <row r="8" spans="1:34" ht="30" hidden="1" customHeight="1" x14ac:dyDescent="0.25">
      <c r="A8" s="17">
        <f t="shared" si="0"/>
        <v>2021</v>
      </c>
      <c r="B8" s="17">
        <f t="shared" si="1"/>
        <v>1</v>
      </c>
      <c r="C8" s="63">
        <v>44201</v>
      </c>
      <c r="D8" s="63">
        <v>44201</v>
      </c>
      <c r="E8" s="210" t="s">
        <v>33</v>
      </c>
      <c r="F8" s="6">
        <v>19.989999999999998</v>
      </c>
      <c r="G8" s="20" t="s">
        <v>68</v>
      </c>
      <c r="H8" s="20"/>
      <c r="I8" s="5" t="str">
        <f t="shared" si="2"/>
        <v>Variable</v>
      </c>
      <c r="J8" s="6">
        <f t="shared" si="3"/>
        <v>922.72</v>
      </c>
      <c r="K8" s="176" t="s">
        <v>34</v>
      </c>
      <c r="L8" s="224" t="s">
        <v>1237</v>
      </c>
      <c r="M8" s="2" t="s">
        <v>1243</v>
      </c>
      <c r="N8" s="2" t="s">
        <v>1274</v>
      </c>
      <c r="Q8" s="192" t="s">
        <v>56</v>
      </c>
      <c r="T8" s="9" t="str">
        <v>Gasoline</v>
      </c>
      <c r="U8" s="10" t="s">
        <v>27</v>
      </c>
      <c r="V8" s="7">
        <f t="shared" si="4"/>
        <v>67.87</v>
      </c>
      <c r="W8" s="7">
        <f t="shared" si="5"/>
        <v>67.47</v>
      </c>
      <c r="X8" s="7">
        <f t="shared" si="6"/>
        <v>80.06</v>
      </c>
      <c r="Y8" s="7">
        <f t="shared" si="15"/>
        <v>125.95</v>
      </c>
      <c r="Z8" s="7">
        <f t="shared" si="7"/>
        <v>115.16</v>
      </c>
      <c r="AA8" s="7">
        <f t="shared" si="8"/>
        <v>104.56</v>
      </c>
      <c r="AB8" s="7">
        <f t="shared" si="9"/>
        <v>71.41</v>
      </c>
      <c r="AC8" s="7">
        <f t="shared" si="10"/>
        <v>199.87999999999997</v>
      </c>
      <c r="AD8" s="7">
        <f t="shared" si="11"/>
        <v>353.18</v>
      </c>
      <c r="AE8" s="7">
        <f t="shared" si="12"/>
        <v>103</v>
      </c>
      <c r="AF8" s="7">
        <f t="shared" si="13"/>
        <v>0</v>
      </c>
      <c r="AG8" s="7">
        <f t="shared" si="14"/>
        <v>80.38</v>
      </c>
      <c r="AH8" s="49">
        <f t="shared" ref="AH8:AH21" si="16">SUM(V8:AG8)</f>
        <v>1368.92</v>
      </c>
    </row>
    <row r="9" spans="1:34" ht="30" hidden="1" customHeight="1" x14ac:dyDescent="0.25">
      <c r="A9" s="17">
        <f t="shared" si="0"/>
        <v>2021</v>
      </c>
      <c r="B9" s="17">
        <f t="shared" si="1"/>
        <v>1</v>
      </c>
      <c r="C9" s="63">
        <v>44202</v>
      </c>
      <c r="D9" s="63">
        <v>44202</v>
      </c>
      <c r="E9" s="210" t="s">
        <v>36</v>
      </c>
      <c r="F9" s="6">
        <v>24.95</v>
      </c>
      <c r="G9" s="157" t="s">
        <v>56</v>
      </c>
      <c r="H9" s="157"/>
      <c r="I9" s="5" t="str">
        <f t="shared" si="2"/>
        <v>Variable</v>
      </c>
      <c r="J9" s="6">
        <f t="shared" si="3"/>
        <v>947.67000000000007</v>
      </c>
      <c r="K9" s="71" t="s">
        <v>35</v>
      </c>
      <c r="L9" s="224" t="s">
        <v>1237</v>
      </c>
      <c r="M9" s="2" t="s">
        <v>1244</v>
      </c>
      <c r="N9" s="2" t="s">
        <v>56</v>
      </c>
      <c r="Q9" s="3" t="s">
        <v>35</v>
      </c>
      <c r="R9" s="7">
        <f>SUMIFS(F:F,K:K,Q9)+SUMIFS('Cash Flow'!$B:$B,'Cash Flow'!$A:$A,Discover!Q9)*-1</f>
        <v>914.34999999999991</v>
      </c>
      <c r="T9" s="9" t="str">
        <v>Merchandise</v>
      </c>
      <c r="U9" s="10" t="s">
        <v>27</v>
      </c>
      <c r="V9" s="7">
        <f t="shared" si="4"/>
        <v>434.07999999999993</v>
      </c>
      <c r="W9" s="7">
        <f t="shared" si="5"/>
        <v>262.62999999999994</v>
      </c>
      <c r="X9" s="7">
        <f t="shared" si="6"/>
        <v>427.63999999999993</v>
      </c>
      <c r="Y9" s="7">
        <f t="shared" si="15"/>
        <v>334.36</v>
      </c>
      <c r="Z9" s="7">
        <f t="shared" si="7"/>
        <v>633.3499999999998</v>
      </c>
      <c r="AA9" s="7">
        <f t="shared" si="8"/>
        <v>1136.8900000000001</v>
      </c>
      <c r="AB9" s="7">
        <f t="shared" si="9"/>
        <v>1104.6699999999998</v>
      </c>
      <c r="AC9" s="7">
        <f t="shared" si="10"/>
        <v>662.17</v>
      </c>
      <c r="AD9" s="7">
        <f t="shared" si="11"/>
        <v>2140.89</v>
      </c>
      <c r="AE9" s="7">
        <f t="shared" si="12"/>
        <v>1489.4</v>
      </c>
      <c r="AF9" s="7">
        <f t="shared" si="13"/>
        <v>575.70000000000005</v>
      </c>
      <c r="AG9" s="7">
        <f t="shared" si="14"/>
        <v>872.75</v>
      </c>
      <c r="AH9" s="7">
        <f t="shared" si="16"/>
        <v>10074.530000000001</v>
      </c>
    </row>
    <row r="10" spans="1:34" ht="30" hidden="1" customHeight="1" x14ac:dyDescent="0.25">
      <c r="A10" s="17">
        <f t="shared" si="0"/>
        <v>2021</v>
      </c>
      <c r="B10" s="17">
        <f t="shared" si="1"/>
        <v>1</v>
      </c>
      <c r="C10" s="63">
        <v>44202</v>
      </c>
      <c r="D10" s="63">
        <v>44202</v>
      </c>
      <c r="E10" s="210" t="s">
        <v>38</v>
      </c>
      <c r="F10" s="6">
        <v>30</v>
      </c>
      <c r="G10" s="5" t="s">
        <v>45</v>
      </c>
      <c r="H10" s="5"/>
      <c r="I10" s="5" t="str">
        <f t="shared" si="2"/>
        <v>Variable</v>
      </c>
      <c r="J10" s="6">
        <f t="shared" si="3"/>
        <v>977.67000000000007</v>
      </c>
      <c r="K10" s="195" t="s">
        <v>1247</v>
      </c>
      <c r="L10" s="224" t="s">
        <v>1236</v>
      </c>
      <c r="M10" s="2" t="s">
        <v>1241</v>
      </c>
      <c r="N10" s="2" t="s">
        <v>1263</v>
      </c>
      <c r="Q10" s="3" t="s">
        <v>37</v>
      </c>
      <c r="R10" s="7">
        <f>SUMIFS(F:F,K:K,Q10)+SUMIFS('Cash Flow'!$B:$B,'Cash Flow'!$A:$A,Discover!Q10)*-1</f>
        <v>1774.95</v>
      </c>
      <c r="T10" s="9" t="str">
        <v>Family</v>
      </c>
      <c r="U10" s="10" t="s">
        <v>27</v>
      </c>
      <c r="V10" s="7">
        <f t="shared" si="4"/>
        <v>172.83999999999997</v>
      </c>
      <c r="W10" s="7">
        <f t="shared" si="5"/>
        <v>71.260000000000005</v>
      </c>
      <c r="X10" s="7">
        <f t="shared" si="6"/>
        <v>84.95</v>
      </c>
      <c r="Y10" s="7">
        <f t="shared" si="15"/>
        <v>9.9499999999999993</v>
      </c>
      <c r="Z10" s="7">
        <f t="shared" si="7"/>
        <v>91.85</v>
      </c>
      <c r="AA10" s="7">
        <f t="shared" si="8"/>
        <v>0</v>
      </c>
      <c r="AB10" s="7">
        <f t="shared" si="9"/>
        <v>0</v>
      </c>
      <c r="AC10" s="7">
        <f t="shared" si="10"/>
        <v>0</v>
      </c>
      <c r="AD10" s="7">
        <f t="shared" si="11"/>
        <v>0</v>
      </c>
      <c r="AE10" s="7">
        <f t="shared" si="12"/>
        <v>0</v>
      </c>
      <c r="AF10" s="7">
        <f t="shared" si="13"/>
        <v>0</v>
      </c>
      <c r="AG10" s="7">
        <f t="shared" si="14"/>
        <v>0</v>
      </c>
      <c r="AH10" s="7">
        <f t="shared" si="16"/>
        <v>430.84999999999991</v>
      </c>
    </row>
    <row r="11" spans="1:34" ht="30" customHeight="1" x14ac:dyDescent="0.25">
      <c r="A11" s="17">
        <f t="shared" si="0"/>
        <v>2021</v>
      </c>
      <c r="B11" s="17">
        <f t="shared" si="1"/>
        <v>1</v>
      </c>
      <c r="C11" s="63">
        <v>44202</v>
      </c>
      <c r="D11" s="63">
        <v>44202</v>
      </c>
      <c r="E11" s="210" t="s">
        <v>39</v>
      </c>
      <c r="F11" s="6">
        <v>24.24</v>
      </c>
      <c r="G11" s="5" t="s">
        <v>90</v>
      </c>
      <c r="H11" s="5"/>
      <c r="I11" s="5" t="str">
        <f t="shared" si="2"/>
        <v>Variable</v>
      </c>
      <c r="J11" s="6">
        <f t="shared" si="3"/>
        <v>1001.9100000000001</v>
      </c>
      <c r="K11" s="5"/>
      <c r="L11" s="224" t="s">
        <v>1236</v>
      </c>
      <c r="M11" s="2" t="s">
        <v>1238</v>
      </c>
      <c r="N11" s="2" t="s">
        <v>1255</v>
      </c>
      <c r="Q11" s="95" t="s">
        <v>92</v>
      </c>
      <c r="R11" s="7">
        <f>SUMIFS(F:F,K:K,Q11)+SUMIFS('Cash Flow'!$B:$B,'Cash Flow'!$A:$A,Discover!Q11)*-1</f>
        <v>127.5</v>
      </c>
      <c r="T11" s="9" t="str">
        <v>Medical Services</v>
      </c>
      <c r="U11" s="10" t="s">
        <v>27</v>
      </c>
      <c r="V11" s="7">
        <f t="shared" si="4"/>
        <v>70.509999999999991</v>
      </c>
      <c r="W11" s="7">
        <f t="shared" si="5"/>
        <v>0</v>
      </c>
      <c r="X11" s="7">
        <f t="shared" si="6"/>
        <v>0</v>
      </c>
      <c r="Y11" s="7">
        <f t="shared" si="15"/>
        <v>0</v>
      </c>
      <c r="Z11" s="7">
        <f t="shared" si="7"/>
        <v>0</v>
      </c>
      <c r="AA11" s="7">
        <f t="shared" si="8"/>
        <v>0</v>
      </c>
      <c r="AB11" s="7">
        <f t="shared" si="9"/>
        <v>0</v>
      </c>
      <c r="AC11" s="7">
        <f t="shared" si="10"/>
        <v>0</v>
      </c>
      <c r="AD11" s="7">
        <f t="shared" si="11"/>
        <v>0</v>
      </c>
      <c r="AE11" s="7">
        <f t="shared" si="12"/>
        <v>0</v>
      </c>
      <c r="AF11" s="7">
        <f t="shared" si="13"/>
        <v>0</v>
      </c>
      <c r="AG11" s="7">
        <f t="shared" si="14"/>
        <v>0</v>
      </c>
      <c r="AH11" s="7">
        <f t="shared" si="16"/>
        <v>70.509999999999991</v>
      </c>
    </row>
    <row r="12" spans="1:34" ht="30" customHeight="1" x14ac:dyDescent="0.25">
      <c r="A12" s="17">
        <f t="shared" si="0"/>
        <v>2021</v>
      </c>
      <c r="B12" s="17">
        <f t="shared" si="1"/>
        <v>1</v>
      </c>
      <c r="C12" s="63">
        <v>44203</v>
      </c>
      <c r="D12" s="63">
        <v>44203</v>
      </c>
      <c r="E12" s="210" t="s">
        <v>40</v>
      </c>
      <c r="F12" s="6">
        <v>12.09</v>
      </c>
      <c r="G12" s="5" t="s">
        <v>41</v>
      </c>
      <c r="H12" s="271" t="s">
        <v>1388</v>
      </c>
      <c r="I12" s="5" t="str">
        <f t="shared" si="2"/>
        <v>Variable</v>
      </c>
      <c r="J12" s="6">
        <f t="shared" si="3"/>
        <v>1014.0000000000001</v>
      </c>
      <c r="K12" s="5"/>
      <c r="L12" s="224" t="s">
        <v>1237</v>
      </c>
      <c r="M12" s="2" t="s">
        <v>1243</v>
      </c>
      <c r="N12" s="2" t="s">
        <v>679</v>
      </c>
      <c r="Q12" s="95" t="s">
        <v>509</v>
      </c>
      <c r="R12" s="7">
        <f>SUMIFS(F:F,K:K,Q12)+SUMIFS('Cash Flow'!$B:$B,'Cash Flow'!$A:$A,Discover!Q12)*-1</f>
        <v>455</v>
      </c>
      <c r="T12" s="9" t="str">
        <v>Supermarkets</v>
      </c>
      <c r="U12" s="10" t="s">
        <v>27</v>
      </c>
      <c r="V12" s="7">
        <f t="shared" si="4"/>
        <v>138.13999999999999</v>
      </c>
      <c r="W12" s="7">
        <f t="shared" si="5"/>
        <v>247.64999999999998</v>
      </c>
      <c r="X12" s="7">
        <f t="shared" si="6"/>
        <v>132.85</v>
      </c>
      <c r="Y12" s="7">
        <f t="shared" si="15"/>
        <v>25.32</v>
      </c>
      <c r="Z12" s="7">
        <f t="shared" si="7"/>
        <v>321.42</v>
      </c>
      <c r="AA12" s="7">
        <f t="shared" si="8"/>
        <v>100.64000000000001</v>
      </c>
      <c r="AB12" s="7">
        <f t="shared" si="9"/>
        <v>328.94</v>
      </c>
      <c r="AC12" s="7">
        <f t="shared" si="10"/>
        <v>114.91</v>
      </c>
      <c r="AD12" s="7">
        <f t="shared" si="11"/>
        <v>192.66</v>
      </c>
      <c r="AE12" s="7">
        <f t="shared" si="12"/>
        <v>218.82</v>
      </c>
      <c r="AF12" s="7">
        <f t="shared" si="13"/>
        <v>235.31</v>
      </c>
      <c r="AG12" s="7">
        <f t="shared" si="14"/>
        <v>263.91999999999996</v>
      </c>
      <c r="AH12" s="49">
        <f t="shared" si="16"/>
        <v>2320.5800000000004</v>
      </c>
    </row>
    <row r="13" spans="1:34" ht="30" customHeight="1" x14ac:dyDescent="0.25">
      <c r="A13" s="17">
        <f t="shared" si="0"/>
        <v>2021</v>
      </c>
      <c r="B13" s="17">
        <f t="shared" si="1"/>
        <v>1</v>
      </c>
      <c r="C13" s="63">
        <v>44203</v>
      </c>
      <c r="D13" s="63">
        <v>44203</v>
      </c>
      <c r="E13" s="210" t="s">
        <v>42</v>
      </c>
      <c r="F13" s="6">
        <v>44</v>
      </c>
      <c r="G13" s="5" t="s">
        <v>41</v>
      </c>
      <c r="H13" s="5"/>
      <c r="I13" s="5" t="str">
        <f t="shared" si="2"/>
        <v>Variable</v>
      </c>
      <c r="J13" s="6">
        <f t="shared" si="3"/>
        <v>1058</v>
      </c>
      <c r="K13" s="5"/>
      <c r="L13" s="224" t="s">
        <v>1237</v>
      </c>
      <c r="M13" s="2" t="s">
        <v>1243</v>
      </c>
      <c r="N13" s="2" t="s">
        <v>679</v>
      </c>
      <c r="Q13" s="95" t="s">
        <v>515</v>
      </c>
      <c r="R13" s="7">
        <f>SUMIFS(F:F,K:K,Q13)+SUMIFS('Cash Flow'!$B:$B,'Cash Flow'!$A:$A,Discover!Q13)*-1</f>
        <v>0</v>
      </c>
      <c r="T13" s="9" t="str">
        <v>Restaurants</v>
      </c>
      <c r="U13" s="10" t="s">
        <v>27</v>
      </c>
      <c r="V13" s="7">
        <f t="shared" si="4"/>
        <v>117.23</v>
      </c>
      <c r="W13" s="7">
        <f t="shared" si="5"/>
        <v>51.96</v>
      </c>
      <c r="X13" s="7">
        <f t="shared" si="6"/>
        <v>259.85000000000002</v>
      </c>
      <c r="Y13" s="7">
        <f t="shared" si="15"/>
        <v>487.13</v>
      </c>
      <c r="Z13" s="7">
        <f t="shared" si="7"/>
        <v>259.75</v>
      </c>
      <c r="AA13" s="7">
        <f t="shared" si="8"/>
        <v>472.59</v>
      </c>
      <c r="AB13" s="7">
        <f t="shared" si="9"/>
        <v>689.57999999999981</v>
      </c>
      <c r="AC13" s="7">
        <f t="shared" si="10"/>
        <v>1021.4699999999999</v>
      </c>
      <c r="AD13" s="7">
        <f t="shared" si="11"/>
        <v>1134.5000000000005</v>
      </c>
      <c r="AE13" s="7">
        <f t="shared" si="12"/>
        <v>465.78000000000003</v>
      </c>
      <c r="AF13" s="7">
        <f t="shared" si="13"/>
        <v>697.63000000000022</v>
      </c>
      <c r="AG13" s="7">
        <f t="shared" si="14"/>
        <v>778.91000000000008</v>
      </c>
      <c r="AH13" s="49">
        <f t="shared" si="16"/>
        <v>6436.3799999999992</v>
      </c>
    </row>
    <row r="14" spans="1:34" ht="30" customHeight="1" x14ac:dyDescent="0.25">
      <c r="A14" s="17">
        <f t="shared" si="0"/>
        <v>2021</v>
      </c>
      <c r="B14" s="17">
        <f t="shared" si="1"/>
        <v>1</v>
      </c>
      <c r="C14" s="63">
        <v>44203</v>
      </c>
      <c r="D14" s="63">
        <v>44203</v>
      </c>
      <c r="E14" s="210" t="s">
        <v>39</v>
      </c>
      <c r="F14" s="6">
        <v>14.52</v>
      </c>
      <c r="G14" s="5" t="s">
        <v>90</v>
      </c>
      <c r="H14" s="5"/>
      <c r="I14" s="5" t="str">
        <f t="shared" si="2"/>
        <v>Variable</v>
      </c>
      <c r="J14" s="6">
        <f t="shared" si="3"/>
        <v>1072.52</v>
      </c>
      <c r="K14" s="5"/>
      <c r="L14" s="224" t="s">
        <v>1236</v>
      </c>
      <c r="M14" s="2" t="s">
        <v>1238</v>
      </c>
      <c r="N14" s="2" t="s">
        <v>1255</v>
      </c>
      <c r="R14" s="7">
        <f>SUM(R9:R13)</f>
        <v>3271.8</v>
      </c>
      <c r="T14" s="9" t="str">
        <v>Services</v>
      </c>
      <c r="U14" s="10" t="s">
        <v>27</v>
      </c>
      <c r="V14" s="7">
        <f t="shared" si="4"/>
        <v>29.270000000000003</v>
      </c>
      <c r="W14" s="7">
        <f t="shared" si="5"/>
        <v>0</v>
      </c>
      <c r="X14" s="7">
        <f t="shared" si="6"/>
        <v>470</v>
      </c>
      <c r="Y14" s="7">
        <f t="shared" si="15"/>
        <v>98</v>
      </c>
      <c r="Z14" s="7">
        <f t="shared" si="7"/>
        <v>1.5</v>
      </c>
      <c r="AA14" s="7">
        <f t="shared" si="8"/>
        <v>213.84</v>
      </c>
      <c r="AB14" s="7">
        <f t="shared" si="9"/>
        <v>1904.5800000000002</v>
      </c>
      <c r="AC14" s="7">
        <f t="shared" si="10"/>
        <v>283.02999999999997</v>
      </c>
      <c r="AD14" s="7">
        <f t="shared" si="11"/>
        <v>375.09999999999997</v>
      </c>
      <c r="AE14" s="7">
        <f t="shared" si="12"/>
        <v>352.52</v>
      </c>
      <c r="AF14" s="7">
        <f t="shared" si="13"/>
        <v>0</v>
      </c>
      <c r="AG14" s="7">
        <f t="shared" si="14"/>
        <v>237.18</v>
      </c>
      <c r="AH14" s="7">
        <f t="shared" si="16"/>
        <v>3965.02</v>
      </c>
    </row>
    <row r="15" spans="1:34" ht="30" hidden="1" customHeight="1" x14ac:dyDescent="0.25">
      <c r="A15" s="17">
        <f t="shared" si="0"/>
        <v>2021</v>
      </c>
      <c r="B15" s="17">
        <f t="shared" si="1"/>
        <v>1</v>
      </c>
      <c r="C15" s="63">
        <v>44204</v>
      </c>
      <c r="D15" s="63">
        <v>44204</v>
      </c>
      <c r="E15" s="210" t="s">
        <v>43</v>
      </c>
      <c r="F15" s="6">
        <v>3.37</v>
      </c>
      <c r="G15" s="157" t="s">
        <v>56</v>
      </c>
      <c r="H15" s="157"/>
      <c r="I15" s="5" t="str">
        <f t="shared" si="2"/>
        <v>Variable</v>
      </c>
      <c r="J15" s="6">
        <f t="shared" si="3"/>
        <v>1075.8899999999999</v>
      </c>
      <c r="K15" s="5" t="s">
        <v>35</v>
      </c>
      <c r="L15" s="224" t="s">
        <v>1237</v>
      </c>
      <c r="M15" s="2" t="s">
        <v>1244</v>
      </c>
      <c r="N15" s="2" t="s">
        <v>56</v>
      </c>
      <c r="T15" s="9" t="str">
        <v>Education</v>
      </c>
      <c r="U15" s="10" t="s">
        <v>27</v>
      </c>
      <c r="V15" s="7">
        <f t="shared" si="4"/>
        <v>49</v>
      </c>
      <c r="W15" s="7">
        <f t="shared" si="5"/>
        <v>215</v>
      </c>
      <c r="X15" s="7">
        <f t="shared" si="6"/>
        <v>0</v>
      </c>
      <c r="Y15" s="7">
        <f t="shared" si="15"/>
        <v>0</v>
      </c>
      <c r="Z15" s="7">
        <f t="shared" si="7"/>
        <v>0</v>
      </c>
      <c r="AA15" s="7">
        <f t="shared" si="8"/>
        <v>199</v>
      </c>
      <c r="AB15" s="7">
        <f t="shared" si="9"/>
        <v>0</v>
      </c>
      <c r="AC15" s="7">
        <f t="shared" si="10"/>
        <v>4.8</v>
      </c>
      <c r="AD15" s="7">
        <f t="shared" si="11"/>
        <v>0</v>
      </c>
      <c r="AE15" s="7">
        <f t="shared" si="12"/>
        <v>0</v>
      </c>
      <c r="AF15" s="7">
        <f t="shared" si="13"/>
        <v>0</v>
      </c>
      <c r="AG15" s="7">
        <f t="shared" si="14"/>
        <v>0</v>
      </c>
      <c r="AH15" s="7">
        <f t="shared" si="16"/>
        <v>467.8</v>
      </c>
    </row>
    <row r="16" spans="1:34" ht="30" hidden="1" customHeight="1" x14ac:dyDescent="0.25">
      <c r="A16" s="17">
        <f t="shared" si="0"/>
        <v>2021</v>
      </c>
      <c r="B16" s="17">
        <f t="shared" si="1"/>
        <v>1</v>
      </c>
      <c r="C16" s="63">
        <v>44204</v>
      </c>
      <c r="D16" s="63">
        <v>44204</v>
      </c>
      <c r="E16" s="210" t="s">
        <v>44</v>
      </c>
      <c r="F16" s="6">
        <v>40.51</v>
      </c>
      <c r="G16" s="5" t="s">
        <v>45</v>
      </c>
      <c r="H16" s="5"/>
      <c r="I16" s="5" t="str">
        <f t="shared" si="2"/>
        <v>Variable</v>
      </c>
      <c r="J16" s="6">
        <f t="shared" si="3"/>
        <v>1116.3999999999999</v>
      </c>
      <c r="K16" s="5" t="s">
        <v>46</v>
      </c>
      <c r="L16" s="224" t="s">
        <v>1236</v>
      </c>
      <c r="M16" s="2" t="s">
        <v>1241</v>
      </c>
      <c r="N16" s="2" t="s">
        <v>1261</v>
      </c>
      <c r="Q16" s="192" t="s">
        <v>631</v>
      </c>
      <c r="T16" s="9" t="str">
        <v>Awards and Rebate Credits</v>
      </c>
      <c r="U16" s="10" t="s">
        <v>31</v>
      </c>
      <c r="V16" s="7">
        <f t="shared" si="4"/>
        <v>-22.18</v>
      </c>
      <c r="W16" s="7">
        <f t="shared" si="5"/>
        <v>-14</v>
      </c>
      <c r="X16" s="7">
        <f t="shared" si="6"/>
        <v>-14.05</v>
      </c>
      <c r="Y16" s="7">
        <f t="shared" si="15"/>
        <v>0</v>
      </c>
      <c r="Z16" s="7">
        <f t="shared" si="7"/>
        <v>0</v>
      </c>
      <c r="AA16" s="7">
        <f t="shared" si="8"/>
        <v>0</v>
      </c>
      <c r="AB16" s="7">
        <f t="shared" si="9"/>
        <v>0</v>
      </c>
      <c r="AC16" s="7">
        <f t="shared" si="10"/>
        <v>-38.86</v>
      </c>
      <c r="AD16" s="7">
        <f t="shared" si="11"/>
        <v>0</v>
      </c>
      <c r="AE16" s="7">
        <f t="shared" si="12"/>
        <v>0</v>
      </c>
      <c r="AF16" s="7">
        <f t="shared" si="13"/>
        <v>-43.38</v>
      </c>
      <c r="AG16" s="7">
        <f t="shared" si="14"/>
        <v>-44.4</v>
      </c>
      <c r="AH16" s="7">
        <f t="shared" si="16"/>
        <v>-176.87</v>
      </c>
    </row>
    <row r="17" spans="1:34" ht="30" customHeight="1" x14ac:dyDescent="0.25">
      <c r="A17" s="17">
        <f t="shared" si="0"/>
        <v>2021</v>
      </c>
      <c r="B17" s="17">
        <f t="shared" si="1"/>
        <v>1</v>
      </c>
      <c r="C17" s="63">
        <v>44205</v>
      </c>
      <c r="D17" s="63">
        <v>44205</v>
      </c>
      <c r="E17" s="210" t="s">
        <v>47</v>
      </c>
      <c r="F17" s="6">
        <v>30</v>
      </c>
      <c r="G17" s="16" t="s">
        <v>41</v>
      </c>
      <c r="H17" s="16"/>
      <c r="I17" s="5" t="str">
        <f t="shared" si="2"/>
        <v>Variable</v>
      </c>
      <c r="J17" s="6">
        <f t="shared" si="3"/>
        <v>1146.3999999999999</v>
      </c>
      <c r="K17" s="5" t="s">
        <v>48</v>
      </c>
      <c r="L17" s="224" t="s">
        <v>1237</v>
      </c>
      <c r="M17" s="2" t="s">
        <v>1243</v>
      </c>
      <c r="N17" s="2" t="s">
        <v>679</v>
      </c>
      <c r="Q17" s="56" t="s">
        <v>206</v>
      </c>
      <c r="R17" s="7">
        <f>SUMIFS(F:F,K:K,Q17)+SUMIFS('Cash Flow'!$B:$B,'Cash Flow'!$A:$A,Discover!Q17)*-1</f>
        <v>373.46000000000004</v>
      </c>
      <c r="T17" s="9" t="str">
        <v>Government Services</v>
      </c>
      <c r="U17" s="10" t="s">
        <v>27</v>
      </c>
      <c r="V17" s="7">
        <f t="shared" si="4"/>
        <v>0</v>
      </c>
      <c r="W17" s="7">
        <f t="shared" si="5"/>
        <v>40.15</v>
      </c>
      <c r="X17" s="7">
        <f t="shared" si="6"/>
        <v>0</v>
      </c>
      <c r="Y17" s="7">
        <f t="shared" si="15"/>
        <v>0</v>
      </c>
      <c r="Z17" s="7">
        <f t="shared" si="7"/>
        <v>26.35</v>
      </c>
      <c r="AA17" s="7">
        <f t="shared" si="8"/>
        <v>195.05</v>
      </c>
      <c r="AB17" s="7">
        <f t="shared" si="9"/>
        <v>194</v>
      </c>
      <c r="AC17" s="7">
        <f t="shared" si="10"/>
        <v>21.51</v>
      </c>
      <c r="AD17" s="7">
        <f t="shared" si="11"/>
        <v>140.91</v>
      </c>
      <c r="AE17" s="7">
        <f t="shared" si="12"/>
        <v>0</v>
      </c>
      <c r="AF17" s="7">
        <f t="shared" si="13"/>
        <v>138.14000000000001</v>
      </c>
      <c r="AG17" s="7">
        <f t="shared" si="14"/>
        <v>20.059999999999999</v>
      </c>
      <c r="AH17" s="7">
        <f t="shared" si="16"/>
        <v>776.17</v>
      </c>
    </row>
    <row r="18" spans="1:34" ht="30" hidden="1" customHeight="1" x14ac:dyDescent="0.25">
      <c r="A18" s="17">
        <f t="shared" si="0"/>
        <v>2021</v>
      </c>
      <c r="B18" s="17">
        <f t="shared" si="1"/>
        <v>1</v>
      </c>
      <c r="C18" s="63">
        <v>44205</v>
      </c>
      <c r="D18" s="63">
        <v>44205</v>
      </c>
      <c r="E18" s="210" t="s">
        <v>49</v>
      </c>
      <c r="F18" s="6">
        <v>37.5</v>
      </c>
      <c r="G18" s="5" t="s">
        <v>68</v>
      </c>
      <c r="H18" s="5"/>
      <c r="I18" s="5" t="str">
        <f t="shared" si="2"/>
        <v>Variable</v>
      </c>
      <c r="J18" s="6">
        <f t="shared" si="3"/>
        <v>1183.8999999999999</v>
      </c>
      <c r="K18" s="5"/>
      <c r="L18" s="224" t="s">
        <v>1237</v>
      </c>
      <c r="M18" s="2" t="s">
        <v>1300</v>
      </c>
      <c r="N18" s="2" t="s">
        <v>1286</v>
      </c>
      <c r="Q18" s="95" t="s">
        <v>604</v>
      </c>
      <c r="R18" s="7">
        <f>SUMIFS(F:F,K:K,Q18)+SUMIFS('Cash Flow'!$B:$B,'Cash Flow'!$A:$A,Discover!Q18)*-1</f>
        <v>1983.8</v>
      </c>
      <c r="T18" s="9" t="str">
        <v>Automotive</v>
      </c>
      <c r="U18" s="10" t="s">
        <v>29</v>
      </c>
      <c r="V18" s="7">
        <f t="shared" si="4"/>
        <v>0</v>
      </c>
      <c r="W18" s="7">
        <f t="shared" si="5"/>
        <v>0</v>
      </c>
      <c r="X18" s="7">
        <f t="shared" si="6"/>
        <v>86.17</v>
      </c>
      <c r="Y18" s="7">
        <f t="shared" si="15"/>
        <v>5.65</v>
      </c>
      <c r="Z18" s="7">
        <f t="shared" si="7"/>
        <v>401.19</v>
      </c>
      <c r="AA18" s="7">
        <f t="shared" si="8"/>
        <v>0</v>
      </c>
      <c r="AB18" s="7">
        <f t="shared" si="9"/>
        <v>394.26</v>
      </c>
      <c r="AC18" s="7">
        <f t="shared" si="10"/>
        <v>0</v>
      </c>
      <c r="AD18" s="7">
        <f t="shared" si="11"/>
        <v>110.71</v>
      </c>
      <c r="AE18" s="7">
        <f t="shared" si="12"/>
        <v>0</v>
      </c>
      <c r="AF18" s="7">
        <f t="shared" si="13"/>
        <v>0</v>
      </c>
      <c r="AG18" s="7">
        <f t="shared" si="14"/>
        <v>93.25</v>
      </c>
      <c r="AH18" s="49">
        <f t="shared" si="16"/>
        <v>1091.23</v>
      </c>
    </row>
    <row r="19" spans="1:34" ht="30" hidden="1" customHeight="1" x14ac:dyDescent="0.25">
      <c r="A19" s="17">
        <f t="shared" si="0"/>
        <v>2021</v>
      </c>
      <c r="B19" s="17">
        <f t="shared" si="1"/>
        <v>1</v>
      </c>
      <c r="C19" s="63">
        <v>44206</v>
      </c>
      <c r="D19" s="63">
        <v>44206</v>
      </c>
      <c r="E19" s="211" t="s">
        <v>50</v>
      </c>
      <c r="F19" s="6">
        <v>14.99</v>
      </c>
      <c r="G19" s="16" t="s">
        <v>26</v>
      </c>
      <c r="H19" s="16"/>
      <c r="I19" s="5" t="str">
        <f t="shared" si="2"/>
        <v>Fixed</v>
      </c>
      <c r="J19" s="6">
        <f t="shared" si="3"/>
        <v>1198.8899999999999</v>
      </c>
      <c r="K19" s="71" t="s">
        <v>293</v>
      </c>
      <c r="L19" s="224" t="s">
        <v>1237</v>
      </c>
      <c r="M19" s="2" t="s">
        <v>1243</v>
      </c>
      <c r="N19" s="2" t="s">
        <v>1279</v>
      </c>
      <c r="R19" s="7">
        <f>SUM(R17:R18)</f>
        <v>2357.2600000000002</v>
      </c>
      <c r="T19" s="9" t="str">
        <v>Travel/ Entertainment</v>
      </c>
      <c r="U19" s="10" t="s">
        <v>27</v>
      </c>
      <c r="V19" s="7">
        <f t="shared" si="4"/>
        <v>0</v>
      </c>
      <c r="W19" s="7">
        <f t="shared" si="5"/>
        <v>0</v>
      </c>
      <c r="X19" s="7">
        <f t="shared" si="6"/>
        <v>101.04</v>
      </c>
      <c r="Y19" s="7">
        <f t="shared" si="15"/>
        <v>4.24</v>
      </c>
      <c r="Z19" s="7">
        <f t="shared" si="7"/>
        <v>360.04999999999995</v>
      </c>
      <c r="AA19" s="7">
        <f t="shared" si="8"/>
        <v>179.76999999999998</v>
      </c>
      <c r="AB19" s="7">
        <f t="shared" si="9"/>
        <v>864.11999999999989</v>
      </c>
      <c r="AC19" s="7">
        <f t="shared" si="10"/>
        <v>241.28999999999996</v>
      </c>
      <c r="AD19" s="7">
        <f t="shared" si="11"/>
        <v>360.22</v>
      </c>
      <c r="AE19" s="7">
        <f t="shared" si="12"/>
        <v>61.14</v>
      </c>
      <c r="AF19" s="7">
        <f t="shared" si="13"/>
        <v>234.65999999999997</v>
      </c>
      <c r="AG19" s="7">
        <f t="shared" si="14"/>
        <v>543.58000000000004</v>
      </c>
      <c r="AH19" s="7">
        <f t="shared" si="16"/>
        <v>2950.1099999999992</v>
      </c>
    </row>
    <row r="20" spans="1:34" ht="30" hidden="1" customHeight="1" x14ac:dyDescent="0.25">
      <c r="A20" s="17">
        <f t="shared" si="0"/>
        <v>2021</v>
      </c>
      <c r="B20" s="17">
        <f t="shared" si="1"/>
        <v>1</v>
      </c>
      <c r="C20" s="63">
        <v>44206</v>
      </c>
      <c r="D20" s="63">
        <v>44206</v>
      </c>
      <c r="E20" s="210" t="s">
        <v>51</v>
      </c>
      <c r="F20" s="6">
        <v>14.47</v>
      </c>
      <c r="G20" s="5" t="s">
        <v>52</v>
      </c>
      <c r="H20" s="5"/>
      <c r="I20" s="5" t="str">
        <f t="shared" si="2"/>
        <v>Variable</v>
      </c>
      <c r="J20" s="6">
        <f t="shared" si="3"/>
        <v>1213.3599999999999</v>
      </c>
      <c r="K20" s="5" t="s">
        <v>53</v>
      </c>
      <c r="L20" s="224" t="s">
        <v>1237</v>
      </c>
      <c r="M20" s="2" t="s">
        <v>1244</v>
      </c>
      <c r="N20" s="2" t="s">
        <v>56</v>
      </c>
      <c r="Q20" s="192" t="s">
        <v>630</v>
      </c>
      <c r="T20" s="9" t="str">
        <v>Home Improvement</v>
      </c>
      <c r="U20" s="10" t="s">
        <v>27</v>
      </c>
      <c r="V20" s="7">
        <f t="shared" si="4"/>
        <v>0</v>
      </c>
      <c r="W20" s="7">
        <f t="shared" si="5"/>
        <v>0</v>
      </c>
      <c r="X20" s="7">
        <f t="shared" si="6"/>
        <v>0</v>
      </c>
      <c r="Y20" s="7">
        <f t="shared" si="15"/>
        <v>92.58</v>
      </c>
      <c r="Z20" s="7">
        <f t="shared" si="7"/>
        <v>54.37</v>
      </c>
      <c r="AA20" s="7">
        <f t="shared" si="8"/>
        <v>23.13</v>
      </c>
      <c r="AB20" s="7">
        <f t="shared" si="9"/>
        <v>0</v>
      </c>
      <c r="AC20" s="7">
        <f t="shared" si="10"/>
        <v>89.509999999999991</v>
      </c>
      <c r="AD20" s="7">
        <f t="shared" si="11"/>
        <v>0</v>
      </c>
      <c r="AE20" s="7">
        <f t="shared" si="12"/>
        <v>167.01000000000002</v>
      </c>
      <c r="AF20" s="7">
        <f t="shared" si="13"/>
        <v>0</v>
      </c>
      <c r="AG20" s="7">
        <f t="shared" si="14"/>
        <v>0</v>
      </c>
      <c r="AH20" s="7">
        <f t="shared" si="16"/>
        <v>426.6</v>
      </c>
    </row>
    <row r="21" spans="1:34" ht="30" hidden="1" customHeight="1" x14ac:dyDescent="0.25">
      <c r="A21" s="17">
        <f t="shared" si="0"/>
        <v>2021</v>
      </c>
      <c r="B21" s="17">
        <f t="shared" si="1"/>
        <v>1</v>
      </c>
      <c r="C21" s="63">
        <v>44206</v>
      </c>
      <c r="D21" s="63">
        <v>44206</v>
      </c>
      <c r="E21" s="210" t="s">
        <v>54</v>
      </c>
      <c r="F21" s="6">
        <v>11.45</v>
      </c>
      <c r="G21" s="5" t="s">
        <v>52</v>
      </c>
      <c r="H21" s="5"/>
      <c r="I21" s="5" t="str">
        <f t="shared" si="2"/>
        <v>Variable</v>
      </c>
      <c r="J21" s="6">
        <f t="shared" si="3"/>
        <v>1224.81</v>
      </c>
      <c r="K21" s="5" t="s">
        <v>53</v>
      </c>
      <c r="L21" s="224" t="s">
        <v>1237</v>
      </c>
      <c r="M21" s="2" t="s">
        <v>1244</v>
      </c>
      <c r="N21" s="2" t="s">
        <v>56</v>
      </c>
      <c r="Q21" s="68" t="s">
        <v>300</v>
      </c>
      <c r="R21" s="7">
        <f>SUMIFS(F:F,K:K,Q21)+SUMIFS('Cash Flow'!$B:$B,'Cash Flow'!$A:$A,Discover!Q21)*-1</f>
        <v>361.27</v>
      </c>
      <c r="T21" s="9" t="str">
        <v>Car Wash</v>
      </c>
      <c r="U21" s="10" t="s">
        <v>27</v>
      </c>
      <c r="V21" s="7">
        <f t="shared" si="4"/>
        <v>0</v>
      </c>
      <c r="W21" s="7">
        <f t="shared" si="5"/>
        <v>0</v>
      </c>
      <c r="X21" s="7">
        <f t="shared" si="6"/>
        <v>0</v>
      </c>
      <c r="Y21" s="7">
        <f t="shared" si="15"/>
        <v>0</v>
      </c>
      <c r="Z21" s="7">
        <f t="shared" si="7"/>
        <v>0</v>
      </c>
      <c r="AA21" s="7">
        <f t="shared" si="8"/>
        <v>0</v>
      </c>
      <c r="AB21" s="7">
        <f t="shared" si="9"/>
        <v>0</v>
      </c>
      <c r="AC21" s="7">
        <f t="shared" si="10"/>
        <v>63.08</v>
      </c>
      <c r="AD21" s="7">
        <f t="shared" si="11"/>
        <v>0</v>
      </c>
      <c r="AE21" s="7">
        <f t="shared" si="12"/>
        <v>0</v>
      </c>
      <c r="AF21" s="7">
        <f t="shared" si="13"/>
        <v>0</v>
      </c>
      <c r="AG21" s="7">
        <f t="shared" si="14"/>
        <v>0</v>
      </c>
      <c r="AH21" s="7">
        <f t="shared" si="16"/>
        <v>63.08</v>
      </c>
    </row>
    <row r="22" spans="1:34" ht="30" hidden="1" customHeight="1" x14ac:dyDescent="0.25">
      <c r="A22" s="17">
        <f t="shared" si="0"/>
        <v>2021</v>
      </c>
      <c r="B22" s="17">
        <f t="shared" si="1"/>
        <v>1</v>
      </c>
      <c r="C22" s="63">
        <v>44206</v>
      </c>
      <c r="D22" s="63">
        <v>44206</v>
      </c>
      <c r="E22" s="210" t="s">
        <v>49</v>
      </c>
      <c r="F22" s="6">
        <v>74.16</v>
      </c>
      <c r="G22" s="5" t="s">
        <v>68</v>
      </c>
      <c r="H22" s="5"/>
      <c r="I22" s="5" t="str">
        <f t="shared" si="2"/>
        <v>Variable</v>
      </c>
      <c r="J22" s="6">
        <f t="shared" si="3"/>
        <v>1298.97</v>
      </c>
      <c r="K22" s="5"/>
      <c r="L22" s="224" t="s">
        <v>1237</v>
      </c>
      <c r="M22" s="2" t="s">
        <v>1300</v>
      </c>
      <c r="N22" s="2" t="s">
        <v>1286</v>
      </c>
      <c r="Q22" s="95" t="s">
        <v>601</v>
      </c>
      <c r="R22" s="7">
        <f>SUMIFS(F:F,K:K,Q22)+SUMIFS('Cash Flow'!$B:$B,'Cash Flow'!$A:$A,Discover!Q22)*-1</f>
        <v>1380.63</v>
      </c>
      <c r="T22" s="9" t="str">
        <v>Department Stores</v>
      </c>
      <c r="U22" s="10" t="s">
        <v>27</v>
      </c>
      <c r="V22" s="7">
        <f t="shared" si="4"/>
        <v>0</v>
      </c>
      <c r="W22" s="7">
        <f t="shared" si="5"/>
        <v>0</v>
      </c>
      <c r="X22" s="7">
        <f t="shared" si="6"/>
        <v>0</v>
      </c>
      <c r="Y22" s="7">
        <f t="shared" si="15"/>
        <v>0</v>
      </c>
      <c r="Z22" s="7">
        <f t="shared" si="7"/>
        <v>0</v>
      </c>
      <c r="AA22" s="7">
        <f t="shared" si="8"/>
        <v>0</v>
      </c>
      <c r="AB22" s="7">
        <f t="shared" si="9"/>
        <v>0</v>
      </c>
      <c r="AC22" s="7">
        <f t="shared" si="10"/>
        <v>0</v>
      </c>
      <c r="AD22" s="7">
        <f t="shared" si="11"/>
        <v>0</v>
      </c>
      <c r="AE22" s="7">
        <f t="shared" si="12"/>
        <v>0</v>
      </c>
      <c r="AF22" s="7">
        <f t="shared" si="13"/>
        <v>1455.66</v>
      </c>
      <c r="AG22" s="7">
        <f t="shared" si="14"/>
        <v>0</v>
      </c>
    </row>
    <row r="23" spans="1:34" ht="30" hidden="1" customHeight="1" thickBot="1" x14ac:dyDescent="0.2">
      <c r="A23" s="17">
        <f t="shared" si="0"/>
        <v>2021</v>
      </c>
      <c r="B23" s="17">
        <f t="shared" si="1"/>
        <v>1</v>
      </c>
      <c r="C23" s="63">
        <v>44207</v>
      </c>
      <c r="D23" s="63">
        <v>44207</v>
      </c>
      <c r="E23" s="210" t="s">
        <v>55</v>
      </c>
      <c r="F23" s="6">
        <v>103</v>
      </c>
      <c r="G23" s="16" t="s">
        <v>56</v>
      </c>
      <c r="H23" s="16"/>
      <c r="I23" s="5" t="str">
        <f t="shared" si="2"/>
        <v>Variable</v>
      </c>
      <c r="J23" s="6">
        <f t="shared" si="3"/>
        <v>1401.97</v>
      </c>
      <c r="K23" s="5" t="s">
        <v>37</v>
      </c>
      <c r="L23" s="224" t="s">
        <v>1237</v>
      </c>
      <c r="M23" s="2" t="s">
        <v>1244</v>
      </c>
      <c r="N23" s="2" t="s">
        <v>56</v>
      </c>
      <c r="Q23" s="177" t="s">
        <v>877</v>
      </c>
      <c r="R23" s="7">
        <f>SUMIFS(F:F,K:K,Q23)+SUMIFS('Cash Flow'!$B:$B,'Cash Flow'!$A:$A,Discover!Q23)*-1</f>
        <v>1213.2900000000002</v>
      </c>
      <c r="V23" s="7">
        <f>SUM(V6:V22)</f>
        <v>-909.99000000000035</v>
      </c>
      <c r="W23" s="7">
        <f t="shared" ref="W23:AG23" si="17">SUM(W6:W22)</f>
        <v>-1063.4500000000003</v>
      </c>
      <c r="X23" s="7">
        <f t="shared" si="17"/>
        <v>-225.25999999999993</v>
      </c>
      <c r="Y23" s="49">
        <f t="shared" si="17"/>
        <v>1046.94</v>
      </c>
      <c r="Z23" s="49">
        <f t="shared" si="17"/>
        <v>2.1799999999997723</v>
      </c>
      <c r="AA23" s="49">
        <f t="shared" si="17"/>
        <v>-93.269999999999698</v>
      </c>
      <c r="AB23" s="49">
        <f t="shared" si="17"/>
        <v>-179.58000000000084</v>
      </c>
      <c r="AC23" s="49">
        <f t="shared" si="17"/>
        <v>45.970000000000383</v>
      </c>
      <c r="AD23" s="49">
        <f t="shared" si="17"/>
        <v>819.71000000000026</v>
      </c>
      <c r="AE23" s="49">
        <f t="shared" si="17"/>
        <v>1976.24</v>
      </c>
      <c r="AF23" s="49">
        <f t="shared" si="17"/>
        <v>-207.96999999999957</v>
      </c>
      <c r="AG23" s="49">
        <f t="shared" si="17"/>
        <v>51.980000000000246</v>
      </c>
    </row>
    <row r="24" spans="1:34" ht="30" hidden="1" customHeight="1" thickBot="1" x14ac:dyDescent="0.25">
      <c r="A24" s="17">
        <f t="shared" si="0"/>
        <v>2021</v>
      </c>
      <c r="B24" s="17">
        <f t="shared" si="1"/>
        <v>1</v>
      </c>
      <c r="C24" s="63">
        <v>44207</v>
      </c>
      <c r="D24" s="63">
        <v>44207</v>
      </c>
      <c r="E24" s="210" t="s">
        <v>57</v>
      </c>
      <c r="F24" s="6">
        <v>49</v>
      </c>
      <c r="G24" s="5" t="s">
        <v>91</v>
      </c>
      <c r="H24" s="5"/>
      <c r="I24" s="5" t="str">
        <f t="shared" si="2"/>
        <v>Variable</v>
      </c>
      <c r="J24" s="6">
        <f t="shared" si="3"/>
        <v>1450.97</v>
      </c>
      <c r="K24" s="5"/>
      <c r="L24" s="224" t="s">
        <v>1236</v>
      </c>
      <c r="M24" s="2" t="s">
        <v>670</v>
      </c>
      <c r="N24" s="2" t="s">
        <v>1287</v>
      </c>
      <c r="R24" s="7">
        <f>SUM(R21:R22)</f>
        <v>1741.9</v>
      </c>
      <c r="U24" s="91" t="s">
        <v>534</v>
      </c>
      <c r="V24" s="90">
        <f>SUM(V7:V15,V17:V22)</f>
        <v>1269.5699999999997</v>
      </c>
      <c r="W24" s="90">
        <f t="shared" ref="W24:AF24" si="18">SUM(W7:W15,W17:W22)</f>
        <v>1207.02</v>
      </c>
      <c r="X24" s="90">
        <f t="shared" si="18"/>
        <v>2202.41</v>
      </c>
      <c r="Y24" s="90">
        <f t="shared" si="18"/>
        <v>1518.01</v>
      </c>
      <c r="Z24" s="90">
        <f t="shared" si="18"/>
        <v>2857.3399999999992</v>
      </c>
      <c r="AA24" s="90">
        <f t="shared" si="18"/>
        <v>3204.5600000000004</v>
      </c>
      <c r="AB24" s="90">
        <f t="shared" si="18"/>
        <v>5947.51</v>
      </c>
      <c r="AC24" s="90">
        <f t="shared" si="18"/>
        <v>3357.0700000000006</v>
      </c>
      <c r="AD24" s="90">
        <f t="shared" si="18"/>
        <v>5424.84</v>
      </c>
      <c r="AE24" s="90">
        <f t="shared" si="18"/>
        <v>3690.9700000000003</v>
      </c>
      <c r="AF24" s="90">
        <f t="shared" si="18"/>
        <v>4010.92</v>
      </c>
      <c r="AG24" s="90">
        <f t="shared" ref="AG24" si="19">SUM(AG7:AG15,AG17:AG22)</f>
        <v>3369.3</v>
      </c>
    </row>
    <row r="25" spans="1:34" ht="30" hidden="1" customHeight="1" x14ac:dyDescent="0.2">
      <c r="A25" s="17">
        <f t="shared" si="0"/>
        <v>2021</v>
      </c>
      <c r="B25" s="17">
        <f t="shared" si="1"/>
        <v>1</v>
      </c>
      <c r="C25" s="63">
        <v>44208</v>
      </c>
      <c r="D25" s="63">
        <v>44208</v>
      </c>
      <c r="E25" s="210" t="s">
        <v>60</v>
      </c>
      <c r="F25" s="6">
        <v>23.27</v>
      </c>
      <c r="G25" s="5" t="s">
        <v>24</v>
      </c>
      <c r="H25" s="5"/>
      <c r="I25" s="5" t="str">
        <f t="shared" si="2"/>
        <v>Variable</v>
      </c>
      <c r="J25" s="6">
        <f t="shared" si="3"/>
        <v>1474.24</v>
      </c>
      <c r="K25" s="5"/>
      <c r="L25" s="224" t="s">
        <v>1236</v>
      </c>
      <c r="M25" s="2" t="s">
        <v>632</v>
      </c>
      <c r="N25" s="2" t="s">
        <v>503</v>
      </c>
    </row>
    <row r="26" spans="1:34" ht="30" hidden="1" customHeight="1" x14ac:dyDescent="0.2">
      <c r="A26" s="17">
        <f t="shared" si="0"/>
        <v>2021</v>
      </c>
      <c r="B26" s="17">
        <f t="shared" si="1"/>
        <v>1</v>
      </c>
      <c r="C26" s="63">
        <v>44208</v>
      </c>
      <c r="D26" s="63">
        <v>44208</v>
      </c>
      <c r="E26" s="210" t="s">
        <v>58</v>
      </c>
      <c r="F26" s="6">
        <v>3.33</v>
      </c>
      <c r="G26" s="157" t="s">
        <v>56</v>
      </c>
      <c r="H26" s="157"/>
      <c r="I26" s="5" t="str">
        <f t="shared" si="2"/>
        <v>Variable</v>
      </c>
      <c r="J26" s="6">
        <f t="shared" si="3"/>
        <v>1477.57</v>
      </c>
      <c r="K26" s="16" t="s">
        <v>35</v>
      </c>
      <c r="L26" s="224" t="s">
        <v>1237</v>
      </c>
      <c r="M26" s="2" t="s">
        <v>1244</v>
      </c>
      <c r="N26" s="2" t="s">
        <v>56</v>
      </c>
    </row>
    <row r="27" spans="1:34" ht="30" hidden="1" customHeight="1" x14ac:dyDescent="0.2">
      <c r="A27" s="17">
        <f t="shared" si="0"/>
        <v>2021</v>
      </c>
      <c r="B27" s="17">
        <f t="shared" si="1"/>
        <v>1</v>
      </c>
      <c r="C27" s="63">
        <v>44208</v>
      </c>
      <c r="D27" s="63">
        <v>44208</v>
      </c>
      <c r="E27" s="210" t="s">
        <v>59</v>
      </c>
      <c r="F27" s="6">
        <v>1.99</v>
      </c>
      <c r="G27" s="71" t="s">
        <v>26</v>
      </c>
      <c r="H27" s="71"/>
      <c r="I27" s="5" t="str">
        <f t="shared" si="2"/>
        <v>Fixed</v>
      </c>
      <c r="J27" s="6">
        <f t="shared" si="3"/>
        <v>1479.56</v>
      </c>
      <c r="K27" s="71" t="s">
        <v>283</v>
      </c>
      <c r="L27" s="224" t="s">
        <v>1237</v>
      </c>
      <c r="M27" s="2" t="s">
        <v>1243</v>
      </c>
      <c r="N27" s="2" t="s">
        <v>1279</v>
      </c>
    </row>
    <row r="28" spans="1:34" ht="30" hidden="1" customHeight="1" x14ac:dyDescent="0.2">
      <c r="A28" s="17">
        <f t="shared" si="0"/>
        <v>2021</v>
      </c>
      <c r="B28" s="17">
        <f t="shared" si="1"/>
        <v>1</v>
      </c>
      <c r="C28" s="63">
        <v>44211</v>
      </c>
      <c r="D28" s="63">
        <v>44211</v>
      </c>
      <c r="E28" s="210" t="s">
        <v>61</v>
      </c>
      <c r="F28" s="6">
        <v>-22.18</v>
      </c>
      <c r="G28" s="18" t="s">
        <v>62</v>
      </c>
      <c r="H28" s="18"/>
      <c r="I28" s="5" t="str">
        <f t="shared" si="2"/>
        <v>Payment</v>
      </c>
      <c r="J28" s="6">
        <f t="shared" si="3"/>
        <v>1457.3799999999999</v>
      </c>
      <c r="K28" s="5"/>
      <c r="L28" s="225"/>
      <c r="M28" s="226"/>
      <c r="N28" s="226"/>
    </row>
    <row r="29" spans="1:34" ht="30" hidden="1" customHeight="1" x14ac:dyDescent="0.2">
      <c r="A29" s="17">
        <f t="shared" si="0"/>
        <v>2021</v>
      </c>
      <c r="B29" s="17">
        <f t="shared" si="1"/>
        <v>1</v>
      </c>
      <c r="C29" s="63">
        <v>44211</v>
      </c>
      <c r="D29" s="63">
        <v>44211</v>
      </c>
      <c r="E29" s="210" t="s">
        <v>78</v>
      </c>
      <c r="F29" s="6">
        <v>-728.15</v>
      </c>
      <c r="G29" s="5" t="s">
        <v>22</v>
      </c>
      <c r="H29" s="5"/>
      <c r="I29" s="5" t="str">
        <f t="shared" si="2"/>
        <v>Payment</v>
      </c>
      <c r="J29" s="6">
        <f t="shared" si="3"/>
        <v>729.2299999999999</v>
      </c>
      <c r="K29" s="5"/>
      <c r="L29" s="225"/>
      <c r="M29" s="226"/>
      <c r="N29" s="226"/>
    </row>
    <row r="30" spans="1:34" ht="30" hidden="1" customHeight="1" x14ac:dyDescent="0.2">
      <c r="A30" s="17">
        <f t="shared" si="0"/>
        <v>2021</v>
      </c>
      <c r="B30" s="17">
        <f t="shared" si="1"/>
        <v>1</v>
      </c>
      <c r="C30" s="63">
        <v>44211</v>
      </c>
      <c r="D30" s="63">
        <v>44211</v>
      </c>
      <c r="E30" s="210" t="s">
        <v>21</v>
      </c>
      <c r="F30" s="6">
        <v>-729.23</v>
      </c>
      <c r="G30" s="5" t="s">
        <v>22</v>
      </c>
      <c r="H30" s="5"/>
      <c r="I30" s="5" t="str">
        <f t="shared" si="2"/>
        <v>Payment</v>
      </c>
      <c r="J30" s="6">
        <f t="shared" si="3"/>
        <v>0</v>
      </c>
      <c r="K30" s="5"/>
      <c r="L30" s="225"/>
      <c r="M30" s="226"/>
      <c r="N30" s="226"/>
    </row>
    <row r="31" spans="1:34" ht="30" hidden="1" customHeight="1" x14ac:dyDescent="0.2">
      <c r="A31" s="17">
        <f t="shared" si="0"/>
        <v>2021</v>
      </c>
      <c r="B31" s="17">
        <f t="shared" si="1"/>
        <v>1</v>
      </c>
      <c r="C31" s="63">
        <v>44211</v>
      </c>
      <c r="D31" s="63">
        <v>44211</v>
      </c>
      <c r="E31" s="210" t="s">
        <v>63</v>
      </c>
      <c r="F31" s="6">
        <v>4.32</v>
      </c>
      <c r="G31" s="157" t="s">
        <v>56</v>
      </c>
      <c r="H31" s="157"/>
      <c r="I31" s="5" t="str">
        <f t="shared" si="2"/>
        <v>Variable</v>
      </c>
      <c r="J31" s="6">
        <f t="shared" si="3"/>
        <v>4.32</v>
      </c>
      <c r="K31" s="5" t="s">
        <v>35</v>
      </c>
      <c r="L31" s="224" t="s">
        <v>1237</v>
      </c>
      <c r="M31" s="2" t="s">
        <v>1244</v>
      </c>
      <c r="N31" s="2" t="s">
        <v>56</v>
      </c>
    </row>
    <row r="32" spans="1:34" ht="30" hidden="1" customHeight="1" x14ac:dyDescent="0.2">
      <c r="A32" s="17">
        <f t="shared" si="0"/>
        <v>2021</v>
      </c>
      <c r="B32" s="17">
        <f t="shared" si="1"/>
        <v>1</v>
      </c>
      <c r="C32" s="63">
        <v>44211</v>
      </c>
      <c r="D32" s="63">
        <v>44211</v>
      </c>
      <c r="E32" s="210" t="s">
        <v>64</v>
      </c>
      <c r="F32" s="6">
        <v>21.19</v>
      </c>
      <c r="G32" s="5" t="s">
        <v>68</v>
      </c>
      <c r="H32" s="5"/>
      <c r="I32" s="5" t="str">
        <f t="shared" si="2"/>
        <v>Variable</v>
      </c>
      <c r="J32" s="6">
        <f t="shared" si="3"/>
        <v>25.51</v>
      </c>
      <c r="K32" s="5" t="s">
        <v>65</v>
      </c>
      <c r="L32" s="224" t="s">
        <v>1237</v>
      </c>
      <c r="M32" s="2" t="s">
        <v>1300</v>
      </c>
      <c r="N32" s="2" t="s">
        <v>1291</v>
      </c>
    </row>
    <row r="33" spans="1:14" ht="30" hidden="1" customHeight="1" x14ac:dyDescent="0.2">
      <c r="A33" s="17">
        <f t="shared" si="0"/>
        <v>2021</v>
      </c>
      <c r="B33" s="17">
        <f t="shared" si="1"/>
        <v>1</v>
      </c>
      <c r="C33" s="63">
        <v>44211</v>
      </c>
      <c r="D33" s="63">
        <v>44211</v>
      </c>
      <c r="E33" s="210" t="s">
        <v>49</v>
      </c>
      <c r="F33" s="6">
        <v>19.399999999999999</v>
      </c>
      <c r="G33" s="5" t="s">
        <v>68</v>
      </c>
      <c r="H33" s="5"/>
      <c r="I33" s="5" t="str">
        <f t="shared" si="2"/>
        <v>Variable</v>
      </c>
      <c r="J33" s="6">
        <f t="shared" si="3"/>
        <v>44.91</v>
      </c>
      <c r="K33" s="5" t="s">
        <v>66</v>
      </c>
      <c r="L33" s="224" t="s">
        <v>1236</v>
      </c>
      <c r="M33" s="2" t="s">
        <v>670</v>
      </c>
      <c r="N33" s="2" t="s">
        <v>1280</v>
      </c>
    </row>
    <row r="34" spans="1:14" ht="30" hidden="1" customHeight="1" x14ac:dyDescent="0.2">
      <c r="A34" s="17">
        <f t="shared" si="0"/>
        <v>2021</v>
      </c>
      <c r="B34" s="17">
        <f t="shared" si="1"/>
        <v>1</v>
      </c>
      <c r="C34" s="63">
        <v>44212</v>
      </c>
      <c r="D34" s="63">
        <v>44212</v>
      </c>
      <c r="E34" s="210" t="s">
        <v>67</v>
      </c>
      <c r="F34" s="6">
        <v>58.29</v>
      </c>
      <c r="G34" s="5" t="s">
        <v>68</v>
      </c>
      <c r="H34" s="5"/>
      <c r="I34" s="5" t="str">
        <f t="shared" si="2"/>
        <v>Variable</v>
      </c>
      <c r="J34" s="6">
        <f t="shared" si="3"/>
        <v>103.19999999999999</v>
      </c>
      <c r="K34" s="5" t="s">
        <v>69</v>
      </c>
      <c r="L34" s="224" t="s">
        <v>1236</v>
      </c>
      <c r="M34" s="2" t="s">
        <v>670</v>
      </c>
      <c r="N34" s="2" t="s">
        <v>1280</v>
      </c>
    </row>
    <row r="35" spans="1:14" ht="30" customHeight="1" x14ac:dyDescent="0.2">
      <c r="A35" s="17">
        <f t="shared" si="0"/>
        <v>2021</v>
      </c>
      <c r="B35" s="17">
        <f t="shared" si="1"/>
        <v>1</v>
      </c>
      <c r="C35" s="63">
        <v>44215</v>
      </c>
      <c r="D35" s="63">
        <v>44215</v>
      </c>
      <c r="E35" s="210" t="s">
        <v>79</v>
      </c>
      <c r="F35" s="6">
        <v>8.23</v>
      </c>
      <c r="G35" s="5" t="s">
        <v>41</v>
      </c>
      <c r="H35" s="271" t="s">
        <v>1388</v>
      </c>
      <c r="I35" s="5" t="str">
        <f t="shared" ref="I35:I66" si="20">VLOOKUP(G35,Expense_Lookup,2,0)</f>
        <v>Variable</v>
      </c>
      <c r="J35" s="6">
        <f t="shared" si="3"/>
        <v>111.42999999999999</v>
      </c>
      <c r="K35" s="5"/>
      <c r="L35" s="224" t="s">
        <v>1237</v>
      </c>
      <c r="M35" s="2" t="s">
        <v>1243</v>
      </c>
      <c r="N35" s="2" t="s">
        <v>679</v>
      </c>
    </row>
    <row r="36" spans="1:14" ht="30" hidden="1" customHeight="1" x14ac:dyDescent="0.2">
      <c r="A36" s="17">
        <f t="shared" si="0"/>
        <v>2021</v>
      </c>
      <c r="B36" s="17">
        <f t="shared" si="1"/>
        <v>1</v>
      </c>
      <c r="C36" s="63">
        <v>44215</v>
      </c>
      <c r="D36" s="63">
        <v>44215</v>
      </c>
      <c r="E36" s="210" t="s">
        <v>43</v>
      </c>
      <c r="F36" s="6">
        <v>2.86</v>
      </c>
      <c r="G36" s="157" t="s">
        <v>56</v>
      </c>
      <c r="H36" s="157"/>
      <c r="I36" s="5" t="str">
        <f t="shared" si="20"/>
        <v>Variable</v>
      </c>
      <c r="J36" s="6">
        <f t="shared" si="3"/>
        <v>114.28999999999999</v>
      </c>
      <c r="K36" s="5" t="s">
        <v>35</v>
      </c>
      <c r="L36" s="224" t="s">
        <v>1237</v>
      </c>
      <c r="M36" s="2" t="s">
        <v>1244</v>
      </c>
      <c r="N36" s="2" t="s">
        <v>56</v>
      </c>
    </row>
    <row r="37" spans="1:14" ht="30" hidden="1" customHeight="1" x14ac:dyDescent="0.2">
      <c r="A37" s="17">
        <f t="shared" si="0"/>
        <v>2021</v>
      </c>
      <c r="B37" s="17">
        <f t="shared" si="1"/>
        <v>1</v>
      </c>
      <c r="C37" s="63">
        <v>44215</v>
      </c>
      <c r="D37" s="63">
        <v>44215</v>
      </c>
      <c r="E37" s="212" t="s">
        <v>70</v>
      </c>
      <c r="F37" s="6">
        <v>99.9</v>
      </c>
      <c r="G37" s="5" t="s">
        <v>68</v>
      </c>
      <c r="H37" s="5"/>
      <c r="I37" s="5" t="str">
        <f t="shared" si="20"/>
        <v>Variable</v>
      </c>
      <c r="J37" s="6">
        <f t="shared" si="3"/>
        <v>214.19</v>
      </c>
      <c r="K37" s="5"/>
      <c r="L37" s="224" t="s">
        <v>1237</v>
      </c>
      <c r="M37" s="2" t="s">
        <v>1300</v>
      </c>
      <c r="N37" s="2" t="s">
        <v>1245</v>
      </c>
    </row>
    <row r="38" spans="1:14" ht="30" customHeight="1" x14ac:dyDescent="0.2">
      <c r="A38" s="17">
        <f t="shared" si="0"/>
        <v>2021</v>
      </c>
      <c r="B38" s="17">
        <f t="shared" si="1"/>
        <v>1</v>
      </c>
      <c r="C38" s="63">
        <v>44216</v>
      </c>
      <c r="D38" s="63">
        <v>44216</v>
      </c>
      <c r="E38" s="210" t="s">
        <v>39</v>
      </c>
      <c r="F38" s="6">
        <v>15.15</v>
      </c>
      <c r="G38" s="5" t="s">
        <v>90</v>
      </c>
      <c r="H38" s="5"/>
      <c r="I38" s="5" t="str">
        <f t="shared" si="20"/>
        <v>Variable</v>
      </c>
      <c r="J38" s="6">
        <f t="shared" si="3"/>
        <v>229.34</v>
      </c>
      <c r="K38" s="5"/>
      <c r="L38" s="224" t="s">
        <v>1236</v>
      </c>
      <c r="M38" s="2" t="s">
        <v>1238</v>
      </c>
      <c r="N38" s="2" t="s">
        <v>1255</v>
      </c>
    </row>
    <row r="39" spans="1:14" ht="30" hidden="1" customHeight="1" x14ac:dyDescent="0.2">
      <c r="A39" s="17">
        <f t="shared" si="0"/>
        <v>2021</v>
      </c>
      <c r="B39" s="17">
        <f t="shared" si="1"/>
        <v>1</v>
      </c>
      <c r="C39" s="63">
        <v>44217</v>
      </c>
      <c r="D39" s="63">
        <v>44217</v>
      </c>
      <c r="E39" s="210" t="s">
        <v>80</v>
      </c>
      <c r="F39" s="6">
        <v>9.9499999999999993</v>
      </c>
      <c r="G39" s="157" t="s">
        <v>56</v>
      </c>
      <c r="H39" s="157"/>
      <c r="I39" s="5" t="str">
        <f t="shared" si="20"/>
        <v>Variable</v>
      </c>
      <c r="J39" s="6">
        <f t="shared" si="3"/>
        <v>239.29</v>
      </c>
      <c r="K39" s="5" t="s">
        <v>35</v>
      </c>
      <c r="L39" s="224" t="s">
        <v>1237</v>
      </c>
      <c r="M39" s="2" t="s">
        <v>1244</v>
      </c>
      <c r="N39" s="2" t="s">
        <v>56</v>
      </c>
    </row>
    <row r="40" spans="1:14" ht="30" hidden="1" customHeight="1" x14ac:dyDescent="0.2">
      <c r="A40" s="17">
        <f t="shared" si="0"/>
        <v>2021</v>
      </c>
      <c r="B40" s="17">
        <f t="shared" si="1"/>
        <v>1</v>
      </c>
      <c r="C40" s="63">
        <v>44217</v>
      </c>
      <c r="D40" s="63">
        <v>44217</v>
      </c>
      <c r="E40" s="210" t="s">
        <v>81</v>
      </c>
      <c r="F40" s="6">
        <v>7.99</v>
      </c>
      <c r="G40" s="16" t="s">
        <v>26</v>
      </c>
      <c r="H40" s="16"/>
      <c r="I40" s="5" t="str">
        <f t="shared" si="20"/>
        <v>Fixed</v>
      </c>
      <c r="J40" s="6">
        <f t="shared" si="3"/>
        <v>247.28</v>
      </c>
      <c r="K40" s="71" t="s">
        <v>9</v>
      </c>
      <c r="L40" s="224" t="s">
        <v>1237</v>
      </c>
      <c r="M40" s="2" t="s">
        <v>1243</v>
      </c>
      <c r="N40" s="2" t="s">
        <v>1279</v>
      </c>
    </row>
    <row r="41" spans="1:14" ht="30" customHeight="1" x14ac:dyDescent="0.2">
      <c r="A41" s="17">
        <f t="shared" si="0"/>
        <v>2021</v>
      </c>
      <c r="B41" s="17">
        <f t="shared" si="1"/>
        <v>1</v>
      </c>
      <c r="C41" s="63">
        <v>44218</v>
      </c>
      <c r="D41" s="63">
        <v>44218</v>
      </c>
      <c r="E41" s="210" t="s">
        <v>39</v>
      </c>
      <c r="F41" s="6">
        <v>15.61</v>
      </c>
      <c r="G41" s="5" t="s">
        <v>90</v>
      </c>
      <c r="H41" s="5"/>
      <c r="I41" s="5" t="str">
        <f t="shared" si="20"/>
        <v>Variable</v>
      </c>
      <c r="J41" s="6">
        <f t="shared" si="3"/>
        <v>262.89</v>
      </c>
      <c r="K41" s="5"/>
      <c r="L41" s="224" t="s">
        <v>1236</v>
      </c>
      <c r="M41" s="2" t="s">
        <v>1238</v>
      </c>
      <c r="N41" s="2" t="s">
        <v>1255</v>
      </c>
    </row>
    <row r="42" spans="1:14" ht="30" hidden="1" customHeight="1" x14ac:dyDescent="0.2">
      <c r="A42" s="17">
        <f t="shared" si="0"/>
        <v>2021</v>
      </c>
      <c r="B42" s="17">
        <f t="shared" si="1"/>
        <v>1</v>
      </c>
      <c r="C42" s="63">
        <v>44219</v>
      </c>
      <c r="D42" s="63">
        <v>44219</v>
      </c>
      <c r="E42" s="210" t="s">
        <v>82</v>
      </c>
      <c r="F42" s="6">
        <v>84.43</v>
      </c>
      <c r="G42" s="5" t="s">
        <v>68</v>
      </c>
      <c r="H42" s="5"/>
      <c r="I42" s="5" t="str">
        <f t="shared" si="20"/>
        <v>Variable</v>
      </c>
      <c r="J42" s="6">
        <f t="shared" si="3"/>
        <v>347.32</v>
      </c>
      <c r="K42" s="16" t="s">
        <v>73</v>
      </c>
      <c r="L42" s="224" t="s">
        <v>1236</v>
      </c>
      <c r="M42" s="2" t="s">
        <v>670</v>
      </c>
      <c r="N42" s="2" t="s">
        <v>1281</v>
      </c>
    </row>
    <row r="43" spans="1:14" ht="30" hidden="1" customHeight="1" x14ac:dyDescent="0.2">
      <c r="A43" s="17">
        <f t="shared" si="0"/>
        <v>2021</v>
      </c>
      <c r="B43" s="17">
        <f t="shared" si="1"/>
        <v>1</v>
      </c>
      <c r="C43" s="63">
        <v>44219</v>
      </c>
      <c r="D43" s="63">
        <v>44219</v>
      </c>
      <c r="E43" s="210" t="s">
        <v>83</v>
      </c>
      <c r="F43" s="6">
        <v>3.35</v>
      </c>
      <c r="G43" s="5" t="s">
        <v>52</v>
      </c>
      <c r="H43" s="5"/>
      <c r="I43" s="5" t="str">
        <f t="shared" si="20"/>
        <v>Variable</v>
      </c>
      <c r="J43" s="6">
        <f t="shared" si="3"/>
        <v>350.67</v>
      </c>
      <c r="K43" s="16" t="s">
        <v>48</v>
      </c>
      <c r="L43" s="224" t="s">
        <v>1236</v>
      </c>
      <c r="M43" s="2" t="s">
        <v>632</v>
      </c>
      <c r="N43" s="2" t="s">
        <v>1252</v>
      </c>
    </row>
    <row r="44" spans="1:14" ht="30" customHeight="1" x14ac:dyDescent="0.2">
      <c r="A44" s="17">
        <f t="shared" si="0"/>
        <v>2021</v>
      </c>
      <c r="B44" s="17">
        <f t="shared" si="1"/>
        <v>1</v>
      </c>
      <c r="C44" s="63">
        <v>44219</v>
      </c>
      <c r="D44" s="63">
        <v>44219</v>
      </c>
      <c r="E44" s="210" t="s">
        <v>84</v>
      </c>
      <c r="F44" s="6">
        <v>14.68</v>
      </c>
      <c r="G44" s="5" t="s">
        <v>41</v>
      </c>
      <c r="H44" s="5"/>
      <c r="I44" s="5" t="str">
        <f t="shared" si="20"/>
        <v>Variable</v>
      </c>
      <c r="J44" s="6">
        <f t="shared" si="3"/>
        <v>365.35</v>
      </c>
      <c r="K44" s="16" t="s">
        <v>72</v>
      </c>
      <c r="L44" s="224" t="s">
        <v>1237</v>
      </c>
      <c r="M44" s="2" t="s">
        <v>1243</v>
      </c>
      <c r="N44" s="2" t="s">
        <v>679</v>
      </c>
    </row>
    <row r="45" spans="1:14" ht="30" hidden="1" customHeight="1" x14ac:dyDescent="0.2">
      <c r="A45" s="17">
        <f t="shared" si="0"/>
        <v>2021</v>
      </c>
      <c r="B45" s="17">
        <f t="shared" si="1"/>
        <v>1</v>
      </c>
      <c r="C45" s="63">
        <v>44221</v>
      </c>
      <c r="D45" s="63">
        <v>44221</v>
      </c>
      <c r="E45" s="213" t="s">
        <v>60</v>
      </c>
      <c r="F45" s="6">
        <v>2.76</v>
      </c>
      <c r="G45" s="19" t="s">
        <v>24</v>
      </c>
      <c r="H45" s="19"/>
      <c r="I45" s="5" t="str">
        <f t="shared" si="20"/>
        <v>Variable</v>
      </c>
      <c r="J45" s="6">
        <f t="shared" si="3"/>
        <v>368.11</v>
      </c>
      <c r="K45" s="5"/>
      <c r="L45" s="224" t="s">
        <v>1236</v>
      </c>
      <c r="M45" s="2" t="s">
        <v>632</v>
      </c>
      <c r="N45" s="2" t="s">
        <v>503</v>
      </c>
    </row>
    <row r="46" spans="1:14" ht="30" hidden="1" customHeight="1" x14ac:dyDescent="0.2">
      <c r="A46" s="17">
        <f t="shared" si="0"/>
        <v>2021</v>
      </c>
      <c r="B46" s="17">
        <f t="shared" si="1"/>
        <v>1</v>
      </c>
      <c r="C46" s="63">
        <v>44221</v>
      </c>
      <c r="D46" s="63">
        <v>44221</v>
      </c>
      <c r="E46" s="213" t="s">
        <v>60</v>
      </c>
      <c r="F46" s="6">
        <v>22.97</v>
      </c>
      <c r="G46" s="19" t="s">
        <v>24</v>
      </c>
      <c r="H46" s="19"/>
      <c r="I46" s="5" t="str">
        <f t="shared" si="20"/>
        <v>Variable</v>
      </c>
      <c r="J46" s="6">
        <f t="shared" si="3"/>
        <v>391.08000000000004</v>
      </c>
      <c r="K46" s="5"/>
      <c r="L46" s="224" t="s">
        <v>1236</v>
      </c>
      <c r="M46" s="2" t="s">
        <v>632</v>
      </c>
      <c r="N46" s="2" t="s">
        <v>503</v>
      </c>
    </row>
    <row r="47" spans="1:14" ht="30" customHeight="1" x14ac:dyDescent="0.2">
      <c r="A47" s="17">
        <f t="shared" si="0"/>
        <v>2021</v>
      </c>
      <c r="B47" s="17">
        <f t="shared" si="1"/>
        <v>1</v>
      </c>
      <c r="C47" s="63">
        <v>44222</v>
      </c>
      <c r="D47" s="63">
        <v>44222</v>
      </c>
      <c r="E47" s="210" t="s">
        <v>79</v>
      </c>
      <c r="F47" s="6">
        <v>8.23</v>
      </c>
      <c r="G47" s="19" t="s">
        <v>41</v>
      </c>
      <c r="H47" s="271" t="s">
        <v>1388</v>
      </c>
      <c r="I47" s="5" t="str">
        <f t="shared" si="20"/>
        <v>Variable</v>
      </c>
      <c r="J47" s="6">
        <f t="shared" si="3"/>
        <v>399.31000000000006</v>
      </c>
      <c r="K47" s="5"/>
      <c r="L47" s="224" t="s">
        <v>1237</v>
      </c>
      <c r="M47" s="2" t="s">
        <v>1243</v>
      </c>
      <c r="N47" s="2" t="s">
        <v>679</v>
      </c>
    </row>
    <row r="48" spans="1:14" ht="30" customHeight="1" x14ac:dyDescent="0.2">
      <c r="A48" s="17">
        <f t="shared" si="0"/>
        <v>2021</v>
      </c>
      <c r="B48" s="17">
        <f t="shared" si="1"/>
        <v>1</v>
      </c>
      <c r="C48" s="63">
        <v>44222</v>
      </c>
      <c r="D48" s="63">
        <v>44222</v>
      </c>
      <c r="E48" s="210" t="s">
        <v>85</v>
      </c>
      <c r="F48" s="6">
        <v>63.87</v>
      </c>
      <c r="G48" s="19" t="s">
        <v>90</v>
      </c>
      <c r="H48" s="19"/>
      <c r="I48" s="5" t="str">
        <f t="shared" si="20"/>
        <v>Variable</v>
      </c>
      <c r="J48" s="6">
        <f t="shared" si="3"/>
        <v>463.18000000000006</v>
      </c>
      <c r="K48" s="5"/>
      <c r="L48" s="224" t="s">
        <v>1236</v>
      </c>
      <c r="M48" s="2" t="s">
        <v>1238</v>
      </c>
      <c r="N48" s="2" t="s">
        <v>1255</v>
      </c>
    </row>
    <row r="49" spans="1:14" ht="30" hidden="1" customHeight="1" x14ac:dyDescent="0.2">
      <c r="A49" s="17">
        <f t="shared" si="0"/>
        <v>2021</v>
      </c>
      <c r="B49" s="17">
        <f t="shared" si="1"/>
        <v>1</v>
      </c>
      <c r="C49" s="63">
        <v>44223</v>
      </c>
      <c r="D49" s="63">
        <v>44223</v>
      </c>
      <c r="E49" s="210" t="s">
        <v>43</v>
      </c>
      <c r="F49" s="6">
        <v>1.51</v>
      </c>
      <c r="G49" s="157" t="s">
        <v>56</v>
      </c>
      <c r="H49" s="157"/>
      <c r="I49" s="5" t="str">
        <f t="shared" si="20"/>
        <v>Variable</v>
      </c>
      <c r="J49" s="6">
        <f t="shared" si="3"/>
        <v>464.69000000000005</v>
      </c>
      <c r="K49" s="5" t="s">
        <v>35</v>
      </c>
      <c r="L49" s="224" t="s">
        <v>1237</v>
      </c>
      <c r="M49" s="2" t="s">
        <v>1244</v>
      </c>
      <c r="N49" s="2" t="s">
        <v>56</v>
      </c>
    </row>
    <row r="50" spans="1:14" ht="30" hidden="1" customHeight="1" x14ac:dyDescent="0.2">
      <c r="A50" s="17">
        <f t="shared" si="0"/>
        <v>2021</v>
      </c>
      <c r="B50" s="17">
        <f t="shared" si="1"/>
        <v>1</v>
      </c>
      <c r="C50" s="63">
        <v>44223</v>
      </c>
      <c r="D50" s="63">
        <v>44223</v>
      </c>
      <c r="E50" s="210" t="s">
        <v>43</v>
      </c>
      <c r="F50" s="6">
        <v>2.2400000000000002</v>
      </c>
      <c r="G50" s="157" t="s">
        <v>56</v>
      </c>
      <c r="H50" s="157"/>
      <c r="I50" s="5" t="str">
        <f t="shared" si="20"/>
        <v>Variable</v>
      </c>
      <c r="J50" s="6">
        <f t="shared" si="3"/>
        <v>466.93000000000006</v>
      </c>
      <c r="K50" s="16" t="s">
        <v>35</v>
      </c>
      <c r="L50" s="224" t="s">
        <v>1237</v>
      </c>
      <c r="M50" s="2" t="s">
        <v>1244</v>
      </c>
      <c r="N50" s="2" t="s">
        <v>56</v>
      </c>
    </row>
    <row r="51" spans="1:14" ht="30" customHeight="1" x14ac:dyDescent="0.2">
      <c r="A51" s="17">
        <f t="shared" si="0"/>
        <v>2021</v>
      </c>
      <c r="B51" s="17">
        <f t="shared" si="1"/>
        <v>1</v>
      </c>
      <c r="C51" s="63">
        <v>44223</v>
      </c>
      <c r="D51" s="63">
        <v>44223</v>
      </c>
      <c r="E51" s="210" t="s">
        <v>86</v>
      </c>
      <c r="F51" s="6">
        <v>4.75</v>
      </c>
      <c r="G51" s="19" t="s">
        <v>90</v>
      </c>
      <c r="H51" s="19"/>
      <c r="I51" s="5" t="str">
        <f t="shared" si="20"/>
        <v>Variable</v>
      </c>
      <c r="J51" s="6">
        <f t="shared" si="3"/>
        <v>471.68000000000006</v>
      </c>
      <c r="K51" s="5"/>
      <c r="L51" s="224" t="s">
        <v>1236</v>
      </c>
      <c r="M51" s="2" t="s">
        <v>1238</v>
      </c>
      <c r="N51" s="2" t="s">
        <v>1255</v>
      </c>
    </row>
    <row r="52" spans="1:14" ht="30" hidden="1" customHeight="1" x14ac:dyDescent="0.2">
      <c r="A52" s="17">
        <f t="shared" si="0"/>
        <v>2021</v>
      </c>
      <c r="B52" s="17">
        <f t="shared" si="1"/>
        <v>1</v>
      </c>
      <c r="C52" s="63">
        <v>44224</v>
      </c>
      <c r="D52" s="63">
        <v>44224</v>
      </c>
      <c r="E52" s="210" t="s">
        <v>87</v>
      </c>
      <c r="F52" s="6">
        <v>9.9499999999999993</v>
      </c>
      <c r="G52" s="16" t="s">
        <v>26</v>
      </c>
      <c r="H52" s="16"/>
      <c r="I52" s="5" t="str">
        <f t="shared" si="20"/>
        <v>Fixed</v>
      </c>
      <c r="J52" s="6">
        <f t="shared" si="3"/>
        <v>481.63000000000005</v>
      </c>
      <c r="K52" s="71" t="s">
        <v>322</v>
      </c>
      <c r="L52" s="224" t="s">
        <v>1237</v>
      </c>
      <c r="M52" s="2" t="s">
        <v>1300</v>
      </c>
      <c r="N52" s="2" t="s">
        <v>1268</v>
      </c>
    </row>
    <row r="53" spans="1:14" ht="30" hidden="1" customHeight="1" x14ac:dyDescent="0.2">
      <c r="A53" s="17">
        <f t="shared" si="0"/>
        <v>2021</v>
      </c>
      <c r="B53" s="4">
        <f t="shared" si="1"/>
        <v>1</v>
      </c>
      <c r="C53" s="63">
        <v>44226</v>
      </c>
      <c r="D53" s="63">
        <v>44226</v>
      </c>
      <c r="E53" s="210" t="s">
        <v>39</v>
      </c>
      <c r="F53" s="6">
        <v>7.42</v>
      </c>
      <c r="G53" s="157" t="s">
        <v>56</v>
      </c>
      <c r="H53" s="157"/>
      <c r="I53" s="5" t="str">
        <f t="shared" si="20"/>
        <v>Variable</v>
      </c>
      <c r="J53" s="6">
        <f t="shared" si="3"/>
        <v>489.05000000000007</v>
      </c>
      <c r="K53" s="15" t="s">
        <v>35</v>
      </c>
      <c r="L53" s="224" t="s">
        <v>1237</v>
      </c>
      <c r="M53" s="2" t="s">
        <v>1244</v>
      </c>
      <c r="N53" s="2" t="s">
        <v>56</v>
      </c>
    </row>
    <row r="54" spans="1:14" ht="30" hidden="1" customHeight="1" x14ac:dyDescent="0.2">
      <c r="A54" s="17">
        <f t="shared" si="0"/>
        <v>2021</v>
      </c>
      <c r="B54" s="4">
        <f t="shared" si="1"/>
        <v>1</v>
      </c>
      <c r="C54" s="63">
        <v>44227</v>
      </c>
      <c r="D54" s="63">
        <v>44227</v>
      </c>
      <c r="E54" s="210" t="s">
        <v>88</v>
      </c>
      <c r="F54" s="6">
        <v>9.89</v>
      </c>
      <c r="G54" s="157" t="s">
        <v>56</v>
      </c>
      <c r="H54" s="157"/>
      <c r="I54" s="5" t="str">
        <f t="shared" si="20"/>
        <v>Variable</v>
      </c>
      <c r="J54" s="6">
        <f t="shared" si="3"/>
        <v>498.94000000000005</v>
      </c>
      <c r="K54" s="16" t="s">
        <v>35</v>
      </c>
      <c r="L54" s="224" t="s">
        <v>1237</v>
      </c>
      <c r="M54" s="2" t="s">
        <v>1244</v>
      </c>
      <c r="N54" s="2" t="s">
        <v>56</v>
      </c>
    </row>
    <row r="55" spans="1:14" ht="30" hidden="1" customHeight="1" thickBot="1" x14ac:dyDescent="0.2">
      <c r="A55" s="35">
        <f t="shared" si="0"/>
        <v>2021</v>
      </c>
      <c r="B55" s="32">
        <f t="shared" si="1"/>
        <v>1</v>
      </c>
      <c r="C55" s="64">
        <v>44227</v>
      </c>
      <c r="D55" s="64">
        <v>44227</v>
      </c>
      <c r="E55" s="214" t="s">
        <v>49</v>
      </c>
      <c r="F55" s="30">
        <v>19.22</v>
      </c>
      <c r="G55" s="24" t="s">
        <v>68</v>
      </c>
      <c r="H55" s="24"/>
      <c r="I55" s="26" t="str">
        <f t="shared" si="20"/>
        <v>Variable</v>
      </c>
      <c r="J55" s="6">
        <f t="shared" si="3"/>
        <v>518.16000000000008</v>
      </c>
      <c r="K55" s="31"/>
      <c r="L55" s="224" t="s">
        <v>1237</v>
      </c>
      <c r="M55" s="2" t="s">
        <v>1300</v>
      </c>
      <c r="N55" s="2" t="s">
        <v>1269</v>
      </c>
    </row>
    <row r="56" spans="1:14" ht="30" hidden="1" customHeight="1" x14ac:dyDescent="0.2">
      <c r="A56" s="36">
        <f t="shared" si="0"/>
        <v>2021</v>
      </c>
      <c r="B56" s="29">
        <f t="shared" si="1"/>
        <v>2</v>
      </c>
      <c r="C56" s="59">
        <v>44228</v>
      </c>
      <c r="D56" s="59">
        <v>44228</v>
      </c>
      <c r="E56" s="215" t="s">
        <v>74</v>
      </c>
      <c r="F56" s="47">
        <v>13.99</v>
      </c>
      <c r="G56" s="44" t="s">
        <v>26</v>
      </c>
      <c r="H56" s="44"/>
      <c r="I56" s="25" t="str">
        <f t="shared" si="20"/>
        <v>Fixed</v>
      </c>
      <c r="J56" s="6">
        <f t="shared" si="3"/>
        <v>532.15000000000009</v>
      </c>
      <c r="K56" s="70" t="s">
        <v>7</v>
      </c>
      <c r="L56" s="224" t="s">
        <v>1237</v>
      </c>
      <c r="M56" s="2" t="s">
        <v>1243</v>
      </c>
      <c r="N56" s="2" t="s">
        <v>1279</v>
      </c>
    </row>
    <row r="57" spans="1:14" ht="30" hidden="1" customHeight="1" x14ac:dyDescent="0.2">
      <c r="A57" s="39">
        <f t="shared" si="0"/>
        <v>2021</v>
      </c>
      <c r="B57" s="17">
        <f t="shared" si="1"/>
        <v>2</v>
      </c>
      <c r="C57" s="58">
        <v>44228</v>
      </c>
      <c r="D57" s="58">
        <v>44228</v>
      </c>
      <c r="E57" s="210" t="s">
        <v>75</v>
      </c>
      <c r="F57" s="6">
        <v>9.99</v>
      </c>
      <c r="G57" s="16" t="s">
        <v>26</v>
      </c>
      <c r="H57" s="16"/>
      <c r="I57" s="5" t="str">
        <f t="shared" si="20"/>
        <v>Fixed</v>
      </c>
      <c r="J57" s="6">
        <f t="shared" si="3"/>
        <v>542.1400000000001</v>
      </c>
      <c r="K57" s="72" t="s">
        <v>6</v>
      </c>
      <c r="L57" s="224" t="s">
        <v>1237</v>
      </c>
      <c r="M57" s="2" t="s">
        <v>1243</v>
      </c>
      <c r="N57" s="2" t="s">
        <v>1279</v>
      </c>
    </row>
    <row r="58" spans="1:14" ht="30" hidden="1" customHeight="1" x14ac:dyDescent="0.2">
      <c r="A58" s="39">
        <f t="shared" si="0"/>
        <v>2021</v>
      </c>
      <c r="B58" s="17">
        <f t="shared" si="1"/>
        <v>2</v>
      </c>
      <c r="C58" s="58">
        <v>44228</v>
      </c>
      <c r="D58" s="58">
        <v>44230</v>
      </c>
      <c r="E58" s="210" t="s">
        <v>43</v>
      </c>
      <c r="F58" s="6">
        <v>15.92</v>
      </c>
      <c r="G58" s="157" t="s">
        <v>56</v>
      </c>
      <c r="H58" s="157"/>
      <c r="I58" s="5" t="str">
        <f t="shared" si="20"/>
        <v>Variable</v>
      </c>
      <c r="J58" s="6">
        <f t="shared" si="3"/>
        <v>558.06000000000006</v>
      </c>
      <c r="K58" s="34" t="s">
        <v>35</v>
      </c>
      <c r="L58" s="224" t="s">
        <v>1237</v>
      </c>
      <c r="M58" s="2" t="s">
        <v>1244</v>
      </c>
      <c r="N58" s="2" t="s">
        <v>56</v>
      </c>
    </row>
    <row r="59" spans="1:14" ht="30" hidden="1" customHeight="1" x14ac:dyDescent="0.2">
      <c r="A59" s="39">
        <f t="shared" si="0"/>
        <v>2021</v>
      </c>
      <c r="B59" s="4">
        <f t="shared" si="1"/>
        <v>2</v>
      </c>
      <c r="C59" s="58">
        <v>44229</v>
      </c>
      <c r="D59" s="58">
        <v>44230</v>
      </c>
      <c r="E59" s="210" t="s">
        <v>43</v>
      </c>
      <c r="F59" s="6">
        <v>37.01</v>
      </c>
      <c r="G59" s="15" t="s">
        <v>68</v>
      </c>
      <c r="H59" s="15"/>
      <c r="I59" s="5" t="str">
        <f t="shared" si="20"/>
        <v>Variable</v>
      </c>
      <c r="J59" s="6">
        <f t="shared" si="3"/>
        <v>595.07000000000005</v>
      </c>
      <c r="K59" s="34" t="s">
        <v>77</v>
      </c>
      <c r="L59" s="224" t="s">
        <v>1237</v>
      </c>
      <c r="M59" s="2" t="s">
        <v>1300</v>
      </c>
      <c r="N59" s="2" t="s">
        <v>1291</v>
      </c>
    </row>
    <row r="60" spans="1:14" ht="30" hidden="1" customHeight="1" x14ac:dyDescent="0.2">
      <c r="A60" s="39">
        <f t="shared" si="0"/>
        <v>2021</v>
      </c>
      <c r="B60" s="4">
        <f t="shared" si="1"/>
        <v>2</v>
      </c>
      <c r="C60" s="58">
        <v>44229</v>
      </c>
      <c r="D60" s="58">
        <v>44230</v>
      </c>
      <c r="E60" s="210" t="s">
        <v>76</v>
      </c>
      <c r="F60" s="6">
        <v>10</v>
      </c>
      <c r="G60" s="15" t="s">
        <v>68</v>
      </c>
      <c r="H60" s="15"/>
      <c r="I60" s="5" t="str">
        <f t="shared" si="20"/>
        <v>Variable</v>
      </c>
      <c r="J60" s="6">
        <f t="shared" si="3"/>
        <v>605.07000000000005</v>
      </c>
      <c r="K60" s="34"/>
      <c r="L60" s="224" t="s">
        <v>1237</v>
      </c>
      <c r="M60" s="2" t="s">
        <v>1300</v>
      </c>
      <c r="N60" s="2" t="s">
        <v>1285</v>
      </c>
    </row>
    <row r="61" spans="1:14" ht="30" hidden="1" customHeight="1" x14ac:dyDescent="0.2">
      <c r="A61" s="39">
        <f t="shared" si="0"/>
        <v>2021</v>
      </c>
      <c r="B61" s="4">
        <f t="shared" si="1"/>
        <v>2</v>
      </c>
      <c r="C61" s="58">
        <v>44230</v>
      </c>
      <c r="D61" s="58">
        <v>44230</v>
      </c>
      <c r="E61" s="210" t="s">
        <v>32</v>
      </c>
      <c r="F61" s="6">
        <v>91.78</v>
      </c>
      <c r="G61" s="16" t="s">
        <v>26</v>
      </c>
      <c r="H61" s="16"/>
      <c r="I61" s="5" t="str">
        <f t="shared" si="20"/>
        <v>Fixed</v>
      </c>
      <c r="J61" s="6">
        <f t="shared" si="3"/>
        <v>696.85</v>
      </c>
      <c r="K61" s="72" t="s">
        <v>8</v>
      </c>
      <c r="L61" s="224" t="s">
        <v>1236</v>
      </c>
      <c r="M61" s="2" t="s">
        <v>1240</v>
      </c>
      <c r="N61" s="2" t="s">
        <v>1260</v>
      </c>
    </row>
    <row r="62" spans="1:14" ht="30" customHeight="1" x14ac:dyDescent="0.2">
      <c r="A62" s="39">
        <f t="shared" si="0"/>
        <v>2021</v>
      </c>
      <c r="B62" s="4">
        <f t="shared" si="1"/>
        <v>2</v>
      </c>
      <c r="C62" s="58">
        <v>44230</v>
      </c>
      <c r="D62" s="58">
        <v>44230</v>
      </c>
      <c r="E62" s="210" t="s">
        <v>39</v>
      </c>
      <c r="F62" s="6">
        <v>15.09</v>
      </c>
      <c r="G62" s="16" t="s">
        <v>90</v>
      </c>
      <c r="H62" s="16"/>
      <c r="I62" s="5" t="str">
        <f t="shared" si="20"/>
        <v>Variable</v>
      </c>
      <c r="J62" s="6">
        <f t="shared" si="3"/>
        <v>711.94</v>
      </c>
      <c r="K62" s="34"/>
      <c r="L62" s="224" t="s">
        <v>1236</v>
      </c>
      <c r="M62" s="2" t="s">
        <v>1238</v>
      </c>
      <c r="N62" s="2" t="s">
        <v>1255</v>
      </c>
    </row>
    <row r="63" spans="1:14" ht="30" hidden="1" customHeight="1" x14ac:dyDescent="0.2">
      <c r="A63" s="39">
        <f t="shared" si="0"/>
        <v>2021</v>
      </c>
      <c r="B63" s="4">
        <f t="shared" si="1"/>
        <v>2</v>
      </c>
      <c r="C63" s="58">
        <v>44232</v>
      </c>
      <c r="D63" s="58">
        <v>44232</v>
      </c>
      <c r="E63" s="210" t="s">
        <v>43</v>
      </c>
      <c r="F63" s="6">
        <v>1.63</v>
      </c>
      <c r="G63" s="157" t="s">
        <v>56</v>
      </c>
      <c r="H63" s="157"/>
      <c r="I63" s="5" t="str">
        <f t="shared" si="20"/>
        <v>Variable</v>
      </c>
      <c r="J63" s="6">
        <f t="shared" si="3"/>
        <v>713.57</v>
      </c>
      <c r="K63" s="46" t="s">
        <v>35</v>
      </c>
      <c r="L63" s="224" t="s">
        <v>1237</v>
      </c>
      <c r="M63" s="2" t="s">
        <v>1244</v>
      </c>
      <c r="N63" s="2" t="s">
        <v>56</v>
      </c>
    </row>
    <row r="64" spans="1:14" ht="30" hidden="1" customHeight="1" x14ac:dyDescent="0.2">
      <c r="A64" s="39">
        <f t="shared" si="0"/>
        <v>2021</v>
      </c>
      <c r="B64" s="4">
        <f t="shared" si="1"/>
        <v>2</v>
      </c>
      <c r="C64" s="58">
        <v>44232</v>
      </c>
      <c r="D64" s="58">
        <v>44232</v>
      </c>
      <c r="E64" s="210" t="s">
        <v>43</v>
      </c>
      <c r="F64" s="6">
        <v>2.4500000000000002</v>
      </c>
      <c r="G64" s="157" t="s">
        <v>56</v>
      </c>
      <c r="H64" s="157"/>
      <c r="I64" s="5" t="str">
        <f t="shared" si="20"/>
        <v>Variable</v>
      </c>
      <c r="J64" s="6">
        <f t="shared" si="3"/>
        <v>716.0200000000001</v>
      </c>
      <c r="K64" s="46" t="s">
        <v>35</v>
      </c>
      <c r="L64" s="224" t="s">
        <v>1237</v>
      </c>
      <c r="M64" s="2" t="s">
        <v>1244</v>
      </c>
      <c r="N64" s="2" t="s">
        <v>56</v>
      </c>
    </row>
    <row r="65" spans="1:14" ht="30" hidden="1" customHeight="1" x14ac:dyDescent="0.2">
      <c r="A65" s="39">
        <f t="shared" si="0"/>
        <v>2021</v>
      </c>
      <c r="B65" s="4">
        <f t="shared" si="1"/>
        <v>2</v>
      </c>
      <c r="C65" s="58">
        <v>44234</v>
      </c>
      <c r="D65" s="58">
        <v>44234</v>
      </c>
      <c r="E65" s="210" t="s">
        <v>79</v>
      </c>
      <c r="F65" s="6">
        <v>9.36</v>
      </c>
      <c r="G65" s="157" t="s">
        <v>56</v>
      </c>
      <c r="H65" s="157"/>
      <c r="I65" s="5" t="str">
        <f t="shared" si="20"/>
        <v>Variable</v>
      </c>
      <c r="J65" s="6">
        <f t="shared" si="3"/>
        <v>725.38000000000011</v>
      </c>
      <c r="K65" s="46" t="s">
        <v>35</v>
      </c>
      <c r="L65" s="224" t="s">
        <v>1237</v>
      </c>
      <c r="M65" s="2" t="s">
        <v>1244</v>
      </c>
      <c r="N65" s="2" t="s">
        <v>56</v>
      </c>
    </row>
    <row r="66" spans="1:14" ht="30" hidden="1" customHeight="1" x14ac:dyDescent="0.2">
      <c r="A66" s="39">
        <f t="shared" si="0"/>
        <v>2021</v>
      </c>
      <c r="B66" s="4">
        <f t="shared" si="1"/>
        <v>2</v>
      </c>
      <c r="C66" s="58">
        <v>44237</v>
      </c>
      <c r="D66" s="58">
        <v>44237</v>
      </c>
      <c r="E66" s="210" t="s">
        <v>95</v>
      </c>
      <c r="F66" s="6">
        <v>3.99</v>
      </c>
      <c r="G66" s="157" t="s">
        <v>56</v>
      </c>
      <c r="H66" s="157"/>
      <c r="I66" s="5" t="str">
        <f t="shared" si="20"/>
        <v>Variable</v>
      </c>
      <c r="J66" s="6">
        <f t="shared" si="3"/>
        <v>729.37000000000012</v>
      </c>
      <c r="K66" s="46" t="s">
        <v>35</v>
      </c>
      <c r="L66" s="224" t="s">
        <v>1237</v>
      </c>
      <c r="M66" s="2" t="s">
        <v>1244</v>
      </c>
      <c r="N66" s="2" t="s">
        <v>56</v>
      </c>
    </row>
    <row r="67" spans="1:14" ht="30" hidden="1" customHeight="1" x14ac:dyDescent="0.2">
      <c r="A67" s="39">
        <f t="shared" ref="A67:A130" si="21">YEAR(C67)</f>
        <v>2021</v>
      </c>
      <c r="B67" s="4">
        <f t="shared" ref="B67:B130" si="22">MONTH(C67)</f>
        <v>2</v>
      </c>
      <c r="C67" s="58">
        <v>44237</v>
      </c>
      <c r="D67" s="58">
        <v>44237</v>
      </c>
      <c r="E67" s="210" t="s">
        <v>43</v>
      </c>
      <c r="F67" s="6">
        <v>4.7300000000000004</v>
      </c>
      <c r="G67" s="157" t="s">
        <v>56</v>
      </c>
      <c r="H67" s="157"/>
      <c r="I67" s="5" t="str">
        <f t="shared" ref="I67:I98" si="23">VLOOKUP(G67,Expense_Lookup,2,0)</f>
        <v>Variable</v>
      </c>
      <c r="J67" s="6">
        <f t="shared" si="3"/>
        <v>734.10000000000014</v>
      </c>
      <c r="K67" s="46" t="s">
        <v>35</v>
      </c>
      <c r="L67" s="224" t="s">
        <v>1237</v>
      </c>
      <c r="M67" s="2" t="s">
        <v>1244</v>
      </c>
      <c r="N67" s="2" t="s">
        <v>56</v>
      </c>
    </row>
    <row r="68" spans="1:14" ht="30" hidden="1" customHeight="1" x14ac:dyDescent="0.2">
      <c r="A68" s="39">
        <f t="shared" si="21"/>
        <v>2021</v>
      </c>
      <c r="B68" s="4">
        <f t="shared" si="22"/>
        <v>2</v>
      </c>
      <c r="C68" s="58">
        <v>44238</v>
      </c>
      <c r="D68" s="58">
        <v>44238</v>
      </c>
      <c r="E68" s="210" t="s">
        <v>96</v>
      </c>
      <c r="F68" s="6">
        <v>5</v>
      </c>
      <c r="G68" s="157" t="s">
        <v>56</v>
      </c>
      <c r="H68" s="157"/>
      <c r="I68" s="5" t="str">
        <f t="shared" si="23"/>
        <v>Variable</v>
      </c>
      <c r="J68" s="6">
        <f t="shared" ref="J68:J131" si="24">J67+F68</f>
        <v>739.10000000000014</v>
      </c>
      <c r="K68" s="46" t="s">
        <v>35</v>
      </c>
      <c r="L68" s="224" t="s">
        <v>1237</v>
      </c>
      <c r="M68" s="2" t="s">
        <v>1244</v>
      </c>
      <c r="N68" s="2" t="s">
        <v>56</v>
      </c>
    </row>
    <row r="69" spans="1:14" ht="30" hidden="1" customHeight="1" x14ac:dyDescent="0.2">
      <c r="A69" s="39">
        <f t="shared" si="21"/>
        <v>2021</v>
      </c>
      <c r="B69" s="4">
        <f t="shared" si="22"/>
        <v>2</v>
      </c>
      <c r="C69" s="58">
        <v>44238</v>
      </c>
      <c r="D69" s="58">
        <v>44238</v>
      </c>
      <c r="E69" s="210" t="s">
        <v>96</v>
      </c>
      <c r="F69" s="6">
        <v>5</v>
      </c>
      <c r="G69" s="157" t="s">
        <v>56</v>
      </c>
      <c r="H69" s="157"/>
      <c r="I69" s="5" t="str">
        <f t="shared" si="23"/>
        <v>Variable</v>
      </c>
      <c r="J69" s="6">
        <f t="shared" si="24"/>
        <v>744.10000000000014</v>
      </c>
      <c r="K69" s="46" t="s">
        <v>35</v>
      </c>
      <c r="L69" s="224" t="s">
        <v>1237</v>
      </c>
      <c r="M69" s="2" t="s">
        <v>1244</v>
      </c>
      <c r="N69" s="2" t="s">
        <v>56</v>
      </c>
    </row>
    <row r="70" spans="1:14" ht="30" hidden="1" customHeight="1" x14ac:dyDescent="0.2">
      <c r="A70" s="39">
        <f t="shared" si="21"/>
        <v>2021</v>
      </c>
      <c r="B70" s="4">
        <f t="shared" si="22"/>
        <v>2</v>
      </c>
      <c r="C70" s="58">
        <v>44238</v>
      </c>
      <c r="D70" s="58">
        <v>44238</v>
      </c>
      <c r="E70" s="210" t="s">
        <v>96</v>
      </c>
      <c r="F70" s="6">
        <v>5</v>
      </c>
      <c r="G70" s="157" t="s">
        <v>56</v>
      </c>
      <c r="H70" s="157"/>
      <c r="I70" s="5" t="str">
        <f t="shared" si="23"/>
        <v>Variable</v>
      </c>
      <c r="J70" s="6">
        <f t="shared" si="24"/>
        <v>749.10000000000014</v>
      </c>
      <c r="K70" s="46" t="s">
        <v>35</v>
      </c>
      <c r="L70" s="224" t="s">
        <v>1237</v>
      </c>
      <c r="M70" s="2" t="s">
        <v>1244</v>
      </c>
      <c r="N70" s="2" t="s">
        <v>56</v>
      </c>
    </row>
    <row r="71" spans="1:14" ht="30" hidden="1" customHeight="1" x14ac:dyDescent="0.2">
      <c r="A71" s="39">
        <f t="shared" si="21"/>
        <v>2021</v>
      </c>
      <c r="B71" s="4">
        <f t="shared" si="22"/>
        <v>2</v>
      </c>
      <c r="C71" s="58">
        <v>44239</v>
      </c>
      <c r="D71" s="58">
        <v>44239</v>
      </c>
      <c r="E71" s="210" t="s">
        <v>61</v>
      </c>
      <c r="F71" s="6">
        <v>-14</v>
      </c>
      <c r="G71" s="18" t="s">
        <v>62</v>
      </c>
      <c r="H71" s="18"/>
      <c r="I71" s="5" t="str">
        <f t="shared" si="23"/>
        <v>Payment</v>
      </c>
      <c r="J71" s="6">
        <f t="shared" si="24"/>
        <v>735.10000000000014</v>
      </c>
      <c r="K71" s="34"/>
      <c r="L71" s="225"/>
      <c r="M71" s="226"/>
      <c r="N71" s="226"/>
    </row>
    <row r="72" spans="1:14" ht="30" hidden="1" customHeight="1" x14ac:dyDescent="0.2">
      <c r="A72" s="39">
        <f t="shared" si="21"/>
        <v>2021</v>
      </c>
      <c r="B72" s="4">
        <f t="shared" si="22"/>
        <v>2</v>
      </c>
      <c r="C72" s="58">
        <v>44239</v>
      </c>
      <c r="D72" s="58">
        <v>44239</v>
      </c>
      <c r="E72" s="210" t="s">
        <v>21</v>
      </c>
      <c r="F72" s="6">
        <v>-715.37</v>
      </c>
      <c r="G72" s="16" t="s">
        <v>22</v>
      </c>
      <c r="H72" s="16"/>
      <c r="I72" s="5" t="str">
        <f t="shared" si="23"/>
        <v>Payment</v>
      </c>
      <c r="J72" s="6">
        <f t="shared" si="24"/>
        <v>19.730000000000132</v>
      </c>
      <c r="K72" s="34"/>
      <c r="L72" s="225"/>
      <c r="M72" s="226"/>
      <c r="N72" s="226"/>
    </row>
    <row r="73" spans="1:14" ht="30" hidden="1" customHeight="1" x14ac:dyDescent="0.2">
      <c r="A73" s="39">
        <f t="shared" si="21"/>
        <v>2021</v>
      </c>
      <c r="B73" s="4">
        <f t="shared" si="22"/>
        <v>2</v>
      </c>
      <c r="C73" s="58">
        <v>44239</v>
      </c>
      <c r="D73" s="58">
        <v>44239</v>
      </c>
      <c r="E73" s="210" t="s">
        <v>59</v>
      </c>
      <c r="F73" s="6">
        <v>1.99</v>
      </c>
      <c r="G73" s="16" t="s">
        <v>26</v>
      </c>
      <c r="H73" s="16"/>
      <c r="I73" s="5" t="str">
        <f t="shared" si="23"/>
        <v>Fixed</v>
      </c>
      <c r="J73" s="6">
        <f t="shared" si="24"/>
        <v>21.72000000000013</v>
      </c>
      <c r="K73" s="72" t="s">
        <v>283</v>
      </c>
      <c r="L73" s="224" t="s">
        <v>1237</v>
      </c>
      <c r="M73" s="2" t="s">
        <v>1243</v>
      </c>
      <c r="N73" s="2" t="s">
        <v>1279</v>
      </c>
    </row>
    <row r="74" spans="1:14" ht="30" hidden="1" customHeight="1" x14ac:dyDescent="0.2">
      <c r="A74" s="39">
        <f t="shared" si="21"/>
        <v>2021</v>
      </c>
      <c r="B74" s="4">
        <f t="shared" si="22"/>
        <v>2</v>
      </c>
      <c r="C74" s="58">
        <v>44241</v>
      </c>
      <c r="D74" s="58">
        <v>44241</v>
      </c>
      <c r="E74" s="210" t="s">
        <v>97</v>
      </c>
      <c r="F74" s="6">
        <v>14.99</v>
      </c>
      <c r="G74" s="16" t="s">
        <v>26</v>
      </c>
      <c r="H74" s="16"/>
      <c r="I74" s="5" t="str">
        <f t="shared" si="23"/>
        <v>Fixed</v>
      </c>
      <c r="J74" s="6">
        <f t="shared" si="24"/>
        <v>36.710000000000129</v>
      </c>
      <c r="K74" s="72" t="s">
        <v>293</v>
      </c>
      <c r="L74" s="224" t="s">
        <v>1237</v>
      </c>
      <c r="M74" s="2" t="s">
        <v>1243</v>
      </c>
      <c r="N74" s="2" t="s">
        <v>1279</v>
      </c>
    </row>
    <row r="75" spans="1:14" ht="30" customHeight="1" x14ac:dyDescent="0.2">
      <c r="A75" s="39">
        <f t="shared" si="21"/>
        <v>2021</v>
      </c>
      <c r="B75" s="4">
        <f t="shared" si="22"/>
        <v>2</v>
      </c>
      <c r="C75" s="58">
        <v>44241</v>
      </c>
      <c r="D75" s="58">
        <v>44241</v>
      </c>
      <c r="E75" s="210" t="s">
        <v>39</v>
      </c>
      <c r="F75" s="6">
        <v>7.88</v>
      </c>
      <c r="G75" s="16" t="s">
        <v>90</v>
      </c>
      <c r="H75" s="16"/>
      <c r="I75" s="5" t="str">
        <f t="shared" si="23"/>
        <v>Variable</v>
      </c>
      <c r="J75" s="6">
        <f t="shared" si="24"/>
        <v>44.590000000000131</v>
      </c>
      <c r="K75" s="34"/>
      <c r="L75" s="224" t="s">
        <v>1236</v>
      </c>
      <c r="M75" s="2" t="s">
        <v>1238</v>
      </c>
      <c r="N75" s="2" t="s">
        <v>1255</v>
      </c>
    </row>
    <row r="76" spans="1:14" ht="30" hidden="1" customHeight="1" x14ac:dyDescent="0.2">
      <c r="A76" s="39">
        <f t="shared" si="21"/>
        <v>2021</v>
      </c>
      <c r="B76" s="4">
        <f t="shared" si="22"/>
        <v>2</v>
      </c>
      <c r="C76" s="58">
        <v>44241</v>
      </c>
      <c r="D76" s="58">
        <v>44241</v>
      </c>
      <c r="E76" s="210" t="s">
        <v>49</v>
      </c>
      <c r="F76" s="6">
        <v>48.58</v>
      </c>
      <c r="G76" s="16" t="s">
        <v>68</v>
      </c>
      <c r="H76" s="16"/>
      <c r="I76" s="5" t="str">
        <f t="shared" si="23"/>
        <v>Variable</v>
      </c>
      <c r="J76" s="6">
        <f t="shared" si="24"/>
        <v>93.17000000000013</v>
      </c>
      <c r="K76" s="34"/>
      <c r="L76" s="224" t="s">
        <v>1237</v>
      </c>
      <c r="M76" s="2" t="s">
        <v>1300</v>
      </c>
      <c r="N76" s="2" t="s">
        <v>1286</v>
      </c>
    </row>
    <row r="77" spans="1:14" ht="30" hidden="1" customHeight="1" x14ac:dyDescent="0.2">
      <c r="A77" s="39">
        <f t="shared" si="21"/>
        <v>2021</v>
      </c>
      <c r="B77" s="4">
        <f t="shared" si="22"/>
        <v>2</v>
      </c>
      <c r="C77" s="58">
        <v>44244</v>
      </c>
      <c r="D77" s="58">
        <v>44244</v>
      </c>
      <c r="E77" s="210" t="s">
        <v>98</v>
      </c>
      <c r="F77" s="6">
        <v>76.3</v>
      </c>
      <c r="G77" s="16" t="s">
        <v>68</v>
      </c>
      <c r="H77" s="16"/>
      <c r="I77" s="5" t="str">
        <f t="shared" si="23"/>
        <v>Variable</v>
      </c>
      <c r="J77" s="6">
        <f t="shared" si="24"/>
        <v>169.47000000000014</v>
      </c>
      <c r="K77" s="43" t="s">
        <v>106</v>
      </c>
      <c r="L77" s="224" t="s">
        <v>1237</v>
      </c>
      <c r="M77" s="2" t="s">
        <v>1300</v>
      </c>
      <c r="N77" s="2" t="s">
        <v>1269</v>
      </c>
    </row>
    <row r="78" spans="1:14" ht="30" customHeight="1" x14ac:dyDescent="0.2">
      <c r="A78" s="39">
        <f t="shared" si="21"/>
        <v>2021</v>
      </c>
      <c r="B78" s="4">
        <f t="shared" si="22"/>
        <v>2</v>
      </c>
      <c r="C78" s="58">
        <v>44246</v>
      </c>
      <c r="D78" s="58">
        <v>44246</v>
      </c>
      <c r="E78" s="210" t="s">
        <v>99</v>
      </c>
      <c r="F78" s="6">
        <v>40.42</v>
      </c>
      <c r="G78" s="16" t="s">
        <v>41</v>
      </c>
      <c r="H78" s="16"/>
      <c r="I78" s="5" t="str">
        <f t="shared" si="23"/>
        <v>Variable</v>
      </c>
      <c r="J78" s="6">
        <f t="shared" si="24"/>
        <v>209.89000000000016</v>
      </c>
      <c r="K78" s="34"/>
      <c r="L78" s="224" t="s">
        <v>1237</v>
      </c>
      <c r="M78" s="2" t="s">
        <v>1243</v>
      </c>
      <c r="N78" s="2" t="s">
        <v>679</v>
      </c>
    </row>
    <row r="79" spans="1:14" ht="30" customHeight="1" x14ac:dyDescent="0.2">
      <c r="A79" s="39">
        <f t="shared" si="21"/>
        <v>2021</v>
      </c>
      <c r="B79" s="4">
        <f t="shared" si="22"/>
        <v>2</v>
      </c>
      <c r="C79" s="58">
        <v>44247</v>
      </c>
      <c r="D79" s="58">
        <v>44247</v>
      </c>
      <c r="E79" s="210" t="s">
        <v>86</v>
      </c>
      <c r="F79" s="6">
        <v>135.35</v>
      </c>
      <c r="G79" s="16" t="s">
        <v>90</v>
      </c>
      <c r="H79" s="16"/>
      <c r="I79" s="5" t="str">
        <f t="shared" si="23"/>
        <v>Variable</v>
      </c>
      <c r="J79" s="6">
        <f t="shared" si="24"/>
        <v>345.24000000000012</v>
      </c>
      <c r="K79" s="34"/>
      <c r="L79" s="224" t="s">
        <v>1236</v>
      </c>
      <c r="M79" s="2" t="s">
        <v>1238</v>
      </c>
      <c r="N79" s="2" t="s">
        <v>1255</v>
      </c>
    </row>
    <row r="80" spans="1:14" ht="30" hidden="1" customHeight="1" x14ac:dyDescent="0.2">
      <c r="A80" s="39">
        <f t="shared" si="21"/>
        <v>2021</v>
      </c>
      <c r="B80" s="4">
        <f t="shared" si="22"/>
        <v>2</v>
      </c>
      <c r="C80" s="58">
        <v>44247</v>
      </c>
      <c r="D80" s="58">
        <v>44247</v>
      </c>
      <c r="E80" s="216" t="s">
        <v>100</v>
      </c>
      <c r="F80" s="6">
        <v>86.25</v>
      </c>
      <c r="G80" s="21" t="s">
        <v>26</v>
      </c>
      <c r="H80" s="21"/>
      <c r="I80" s="5" t="str">
        <f t="shared" si="23"/>
        <v>Fixed</v>
      </c>
      <c r="J80" s="6">
        <f t="shared" si="24"/>
        <v>431.49000000000012</v>
      </c>
      <c r="K80" s="72" t="s">
        <v>294</v>
      </c>
      <c r="L80" s="224" t="s">
        <v>1236</v>
      </c>
      <c r="M80" s="2" t="s">
        <v>1239</v>
      </c>
      <c r="N80" s="2" t="s">
        <v>1283</v>
      </c>
    </row>
    <row r="81" spans="1:14" ht="30" customHeight="1" x14ac:dyDescent="0.2">
      <c r="A81" s="39">
        <f t="shared" si="21"/>
        <v>2021</v>
      </c>
      <c r="B81" s="4">
        <f t="shared" si="22"/>
        <v>2</v>
      </c>
      <c r="C81" s="58">
        <v>44247</v>
      </c>
      <c r="D81" s="58">
        <v>44247</v>
      </c>
      <c r="E81" s="210" t="s">
        <v>39</v>
      </c>
      <c r="F81" s="6">
        <v>10.64</v>
      </c>
      <c r="G81" s="16" t="s">
        <v>90</v>
      </c>
      <c r="H81" s="16"/>
      <c r="I81" s="5" t="str">
        <f t="shared" si="23"/>
        <v>Variable</v>
      </c>
      <c r="J81" s="6">
        <f t="shared" si="24"/>
        <v>442.13000000000011</v>
      </c>
      <c r="K81" s="34"/>
      <c r="L81" s="224" t="s">
        <v>1236</v>
      </c>
      <c r="M81" s="2" t="s">
        <v>1238</v>
      </c>
      <c r="N81" s="2" t="s">
        <v>1255</v>
      </c>
    </row>
    <row r="82" spans="1:14" ht="30" hidden="1" customHeight="1" x14ac:dyDescent="0.2">
      <c r="A82" s="39">
        <f t="shared" si="21"/>
        <v>2021</v>
      </c>
      <c r="B82" s="4">
        <f t="shared" si="22"/>
        <v>2</v>
      </c>
      <c r="C82" s="58">
        <v>44247</v>
      </c>
      <c r="D82" s="58">
        <v>44247</v>
      </c>
      <c r="E82" s="210" t="s">
        <v>101</v>
      </c>
      <c r="F82" s="6">
        <v>6.99</v>
      </c>
      <c r="G82" s="16" t="s">
        <v>68</v>
      </c>
      <c r="H82" s="16"/>
      <c r="I82" s="5" t="str">
        <f t="shared" si="23"/>
        <v>Variable</v>
      </c>
      <c r="J82" s="6">
        <f t="shared" si="24"/>
        <v>449.12000000000012</v>
      </c>
      <c r="K82" s="43" t="s">
        <v>107</v>
      </c>
      <c r="L82" s="224" t="s">
        <v>1237</v>
      </c>
      <c r="M82" s="2" t="s">
        <v>1300</v>
      </c>
      <c r="N82" s="2" t="s">
        <v>1285</v>
      </c>
    </row>
    <row r="83" spans="1:14" ht="30" hidden="1" customHeight="1" x14ac:dyDescent="0.2">
      <c r="A83" s="39">
        <f t="shared" si="21"/>
        <v>2021</v>
      </c>
      <c r="B83" s="4">
        <f t="shared" si="22"/>
        <v>2</v>
      </c>
      <c r="C83" s="58">
        <v>44248</v>
      </c>
      <c r="D83" s="58">
        <v>44248</v>
      </c>
      <c r="E83" s="210" t="s">
        <v>79</v>
      </c>
      <c r="F83" s="6">
        <v>8.23</v>
      </c>
      <c r="G83" s="157" t="s">
        <v>56</v>
      </c>
      <c r="H83" s="157"/>
      <c r="I83" s="5" t="str">
        <f t="shared" si="23"/>
        <v>Variable</v>
      </c>
      <c r="J83" s="6">
        <f t="shared" si="24"/>
        <v>457.35000000000014</v>
      </c>
      <c r="K83" s="43" t="s">
        <v>35</v>
      </c>
      <c r="L83" s="224" t="s">
        <v>1237</v>
      </c>
      <c r="M83" s="2" t="s">
        <v>1244</v>
      </c>
      <c r="N83" s="2" t="s">
        <v>56</v>
      </c>
    </row>
    <row r="84" spans="1:14" ht="30" hidden="1" customHeight="1" x14ac:dyDescent="0.2">
      <c r="A84" s="39">
        <f t="shared" si="21"/>
        <v>2021</v>
      </c>
      <c r="B84" s="4">
        <f t="shared" si="22"/>
        <v>2</v>
      </c>
      <c r="C84" s="58">
        <v>44248</v>
      </c>
      <c r="D84" s="58">
        <v>44248</v>
      </c>
      <c r="E84" s="210" t="s">
        <v>102</v>
      </c>
      <c r="F84" s="6">
        <v>9.9499999999999993</v>
      </c>
      <c r="G84" s="157" t="s">
        <v>56</v>
      </c>
      <c r="H84" s="157"/>
      <c r="I84" s="5" t="str">
        <f t="shared" si="23"/>
        <v>Variable</v>
      </c>
      <c r="J84" s="6">
        <f t="shared" si="24"/>
        <v>467.30000000000013</v>
      </c>
      <c r="K84" s="43" t="s">
        <v>35</v>
      </c>
      <c r="L84" s="224" t="s">
        <v>1237</v>
      </c>
      <c r="M84" s="2" t="s">
        <v>1244</v>
      </c>
      <c r="N84" s="2" t="s">
        <v>56</v>
      </c>
    </row>
    <row r="85" spans="1:14" ht="30" hidden="1" customHeight="1" x14ac:dyDescent="0.2">
      <c r="A85" s="39">
        <f t="shared" si="21"/>
        <v>2021</v>
      </c>
      <c r="B85" s="4">
        <f t="shared" si="22"/>
        <v>2</v>
      </c>
      <c r="C85" s="58">
        <v>44248</v>
      </c>
      <c r="D85" s="58">
        <v>44248</v>
      </c>
      <c r="E85" s="210" t="s">
        <v>81</v>
      </c>
      <c r="F85" s="6">
        <v>7.99</v>
      </c>
      <c r="G85" s="21" t="s">
        <v>26</v>
      </c>
      <c r="H85" s="21"/>
      <c r="I85" s="5" t="str">
        <f t="shared" si="23"/>
        <v>Fixed</v>
      </c>
      <c r="J85" s="6">
        <f t="shared" si="24"/>
        <v>475.29000000000013</v>
      </c>
      <c r="K85" s="72" t="s">
        <v>9</v>
      </c>
      <c r="L85" s="224" t="s">
        <v>1237</v>
      </c>
      <c r="M85" s="2" t="s">
        <v>1243</v>
      </c>
      <c r="N85" s="2" t="s">
        <v>1279</v>
      </c>
    </row>
    <row r="86" spans="1:14" ht="30" hidden="1" customHeight="1" x14ac:dyDescent="0.2">
      <c r="A86" s="39">
        <f t="shared" si="21"/>
        <v>2021</v>
      </c>
      <c r="B86" s="4">
        <f t="shared" si="22"/>
        <v>2</v>
      </c>
      <c r="C86" s="58">
        <v>44248</v>
      </c>
      <c r="D86" s="58">
        <v>44248</v>
      </c>
      <c r="E86" s="210" t="s">
        <v>103</v>
      </c>
      <c r="F86" s="6">
        <v>25.35</v>
      </c>
      <c r="G86" s="16" t="s">
        <v>24</v>
      </c>
      <c r="H86" s="16"/>
      <c r="I86" s="5" t="str">
        <f t="shared" si="23"/>
        <v>Variable</v>
      </c>
      <c r="J86" s="6">
        <f t="shared" si="24"/>
        <v>500.64000000000016</v>
      </c>
      <c r="K86" s="34"/>
      <c r="L86" s="224" t="s">
        <v>1236</v>
      </c>
      <c r="M86" s="2" t="s">
        <v>632</v>
      </c>
      <c r="N86" s="2" t="s">
        <v>503</v>
      </c>
    </row>
    <row r="87" spans="1:14" ht="30" hidden="1" customHeight="1" x14ac:dyDescent="0.2">
      <c r="A87" s="39">
        <f t="shared" si="21"/>
        <v>2021</v>
      </c>
      <c r="B87" s="4">
        <f t="shared" si="22"/>
        <v>2</v>
      </c>
      <c r="C87" s="58">
        <v>44248</v>
      </c>
      <c r="D87" s="58">
        <v>44248</v>
      </c>
      <c r="E87" s="210" t="s">
        <v>49</v>
      </c>
      <c r="F87" s="6">
        <v>11.64</v>
      </c>
      <c r="G87" s="16" t="s">
        <v>68</v>
      </c>
      <c r="H87" s="16"/>
      <c r="I87" s="5" t="str">
        <f t="shared" si="23"/>
        <v>Variable</v>
      </c>
      <c r="J87" s="6">
        <f t="shared" si="24"/>
        <v>512.2800000000002</v>
      </c>
      <c r="K87" s="34"/>
      <c r="L87" s="224" t="s">
        <v>1237</v>
      </c>
      <c r="M87" s="2" t="s">
        <v>1300</v>
      </c>
      <c r="N87" s="2" t="s">
        <v>1286</v>
      </c>
    </row>
    <row r="88" spans="1:14" ht="30" hidden="1" customHeight="1" x14ac:dyDescent="0.2">
      <c r="A88" s="39">
        <f t="shared" si="21"/>
        <v>2021</v>
      </c>
      <c r="B88" s="4">
        <f t="shared" si="22"/>
        <v>2</v>
      </c>
      <c r="C88" s="58">
        <v>44248</v>
      </c>
      <c r="D88" s="58">
        <v>44248</v>
      </c>
      <c r="E88" s="210" t="s">
        <v>49</v>
      </c>
      <c r="F88" s="6">
        <v>20.14</v>
      </c>
      <c r="G88" s="16" t="s">
        <v>68</v>
      </c>
      <c r="H88" s="16"/>
      <c r="I88" s="5" t="str">
        <f t="shared" si="23"/>
        <v>Variable</v>
      </c>
      <c r="J88" s="6">
        <f t="shared" si="24"/>
        <v>532.42000000000019</v>
      </c>
      <c r="K88" s="34"/>
      <c r="L88" s="224" t="s">
        <v>1237</v>
      </c>
      <c r="M88" s="2" t="s">
        <v>1300</v>
      </c>
      <c r="N88" s="2" t="s">
        <v>1286</v>
      </c>
    </row>
    <row r="89" spans="1:14" ht="30" hidden="1" customHeight="1" x14ac:dyDescent="0.2">
      <c r="A89" s="39">
        <f t="shared" si="21"/>
        <v>2021</v>
      </c>
      <c r="B89" s="4">
        <f t="shared" si="22"/>
        <v>2</v>
      </c>
      <c r="C89" s="58">
        <v>44248</v>
      </c>
      <c r="D89" s="58">
        <v>44248</v>
      </c>
      <c r="E89" s="210" t="s">
        <v>49</v>
      </c>
      <c r="F89" s="6">
        <v>21.14</v>
      </c>
      <c r="G89" s="16" t="s">
        <v>68</v>
      </c>
      <c r="H89" s="16"/>
      <c r="I89" s="5" t="str">
        <f t="shared" si="23"/>
        <v>Variable</v>
      </c>
      <c r="J89" s="6">
        <f t="shared" si="24"/>
        <v>553.56000000000017</v>
      </c>
      <c r="K89" s="34"/>
      <c r="L89" s="224" t="s">
        <v>1237</v>
      </c>
      <c r="M89" s="2" t="s">
        <v>1300</v>
      </c>
      <c r="N89" s="2" t="s">
        <v>1286</v>
      </c>
    </row>
    <row r="90" spans="1:14" ht="30" hidden="1" customHeight="1" x14ac:dyDescent="0.2">
      <c r="A90" s="39">
        <f t="shared" si="21"/>
        <v>2021</v>
      </c>
      <c r="B90" s="4">
        <f t="shared" si="22"/>
        <v>2</v>
      </c>
      <c r="C90" s="58">
        <v>44250</v>
      </c>
      <c r="D90" s="58">
        <v>44250</v>
      </c>
      <c r="E90" s="210" t="s">
        <v>104</v>
      </c>
      <c r="F90" s="6">
        <v>1.99</v>
      </c>
      <c r="G90" s="21" t="s">
        <v>26</v>
      </c>
      <c r="H90" s="21"/>
      <c r="I90" s="5" t="str">
        <f t="shared" si="23"/>
        <v>Fixed</v>
      </c>
      <c r="J90" s="6">
        <f t="shared" si="24"/>
        <v>555.55000000000018</v>
      </c>
      <c r="K90" s="72" t="s">
        <v>94</v>
      </c>
      <c r="L90" s="224" t="s">
        <v>1237</v>
      </c>
      <c r="M90" s="2" t="s">
        <v>1243</v>
      </c>
      <c r="N90" s="2" t="s">
        <v>1282</v>
      </c>
    </row>
    <row r="91" spans="1:14" ht="30" hidden="1" customHeight="1" x14ac:dyDescent="0.2">
      <c r="A91" s="39">
        <f t="shared" si="21"/>
        <v>2021</v>
      </c>
      <c r="B91" s="4">
        <f t="shared" si="22"/>
        <v>2</v>
      </c>
      <c r="C91" s="58">
        <v>44251</v>
      </c>
      <c r="D91" s="58">
        <v>44251</v>
      </c>
      <c r="E91" s="210" t="s">
        <v>105</v>
      </c>
      <c r="F91" s="6">
        <v>215</v>
      </c>
      <c r="G91" s="16" t="s">
        <v>91</v>
      </c>
      <c r="H91" s="16"/>
      <c r="I91" s="5" t="str">
        <f t="shared" si="23"/>
        <v>Variable</v>
      </c>
      <c r="J91" s="6">
        <f t="shared" si="24"/>
        <v>770.55000000000018</v>
      </c>
      <c r="K91" s="43" t="s">
        <v>108</v>
      </c>
      <c r="L91" s="224" t="s">
        <v>1236</v>
      </c>
      <c r="M91" s="2" t="s">
        <v>670</v>
      </c>
      <c r="N91" s="2" t="s">
        <v>1287</v>
      </c>
    </row>
    <row r="92" spans="1:14" ht="30" hidden="1" customHeight="1" x14ac:dyDescent="0.2">
      <c r="A92" s="39">
        <f t="shared" si="21"/>
        <v>2021</v>
      </c>
      <c r="B92" s="4">
        <f t="shared" si="22"/>
        <v>2</v>
      </c>
      <c r="C92" s="58">
        <v>44253</v>
      </c>
      <c r="D92" s="58">
        <v>44253</v>
      </c>
      <c r="E92" s="210" t="s">
        <v>21</v>
      </c>
      <c r="F92" s="6">
        <v>-770.55</v>
      </c>
      <c r="G92" s="16" t="s">
        <v>22</v>
      </c>
      <c r="H92" s="16"/>
      <c r="I92" s="5" t="str">
        <f t="shared" si="23"/>
        <v>Payment</v>
      </c>
      <c r="J92" s="6">
        <f t="shared" si="24"/>
        <v>0</v>
      </c>
      <c r="K92" s="34"/>
      <c r="L92" s="225"/>
      <c r="M92" s="226"/>
      <c r="N92" s="226"/>
    </row>
    <row r="93" spans="1:14" ht="30" hidden="1" customHeight="1" x14ac:dyDescent="0.2">
      <c r="A93" s="39">
        <f t="shared" si="21"/>
        <v>2021</v>
      </c>
      <c r="B93" s="4">
        <f t="shared" si="22"/>
        <v>2</v>
      </c>
      <c r="C93" s="58">
        <v>44253</v>
      </c>
      <c r="D93" s="58">
        <v>44253</v>
      </c>
      <c r="E93" s="210" t="s">
        <v>110</v>
      </c>
      <c r="F93" s="6">
        <v>6.99</v>
      </c>
      <c r="G93" s="16" t="s">
        <v>68</v>
      </c>
      <c r="H93" s="16"/>
      <c r="I93" s="5" t="str">
        <f t="shared" si="23"/>
        <v>Variable</v>
      </c>
      <c r="J93" s="6">
        <f t="shared" si="24"/>
        <v>6.99</v>
      </c>
      <c r="K93" s="34"/>
      <c r="L93" s="224" t="s">
        <v>1237</v>
      </c>
      <c r="M93" s="2" t="s">
        <v>1243</v>
      </c>
      <c r="N93" s="2" t="s">
        <v>1279</v>
      </c>
    </row>
    <row r="94" spans="1:14" ht="30" hidden="1" customHeight="1" x14ac:dyDescent="0.2">
      <c r="A94" s="39">
        <f t="shared" si="21"/>
        <v>2021</v>
      </c>
      <c r="B94" s="4">
        <f t="shared" si="22"/>
        <v>2</v>
      </c>
      <c r="C94" s="58">
        <v>44253</v>
      </c>
      <c r="D94" s="58">
        <v>44253</v>
      </c>
      <c r="E94" s="210" t="s">
        <v>21</v>
      </c>
      <c r="F94" s="6">
        <v>-770.55</v>
      </c>
      <c r="G94" s="16" t="s">
        <v>22</v>
      </c>
      <c r="H94" s="16"/>
      <c r="I94" s="5" t="str">
        <f t="shared" si="23"/>
        <v>Payment</v>
      </c>
      <c r="J94" s="6">
        <f t="shared" si="24"/>
        <v>-763.56</v>
      </c>
      <c r="K94" s="34"/>
      <c r="L94" s="225"/>
      <c r="M94" s="226"/>
      <c r="N94" s="226"/>
    </row>
    <row r="95" spans="1:14" ht="30" hidden="1" customHeight="1" x14ac:dyDescent="0.2">
      <c r="A95" s="39">
        <f t="shared" si="21"/>
        <v>2021</v>
      </c>
      <c r="B95" s="4">
        <f t="shared" si="22"/>
        <v>2</v>
      </c>
      <c r="C95" s="58">
        <v>44253</v>
      </c>
      <c r="D95" s="58">
        <v>44253</v>
      </c>
      <c r="E95" s="210" t="s">
        <v>49</v>
      </c>
      <c r="F95" s="6">
        <v>13.67</v>
      </c>
      <c r="G95" s="16" t="s">
        <v>68</v>
      </c>
      <c r="H95" s="16"/>
      <c r="I95" s="5" t="str">
        <f t="shared" si="23"/>
        <v>Variable</v>
      </c>
      <c r="J95" s="6">
        <f t="shared" si="24"/>
        <v>-749.89</v>
      </c>
      <c r="K95" s="34"/>
      <c r="L95" s="224" t="s">
        <v>1237</v>
      </c>
      <c r="M95" s="2" t="s">
        <v>1300</v>
      </c>
      <c r="N95" s="2" t="s">
        <v>1286</v>
      </c>
    </row>
    <row r="96" spans="1:14" ht="30" hidden="1" customHeight="1" x14ac:dyDescent="0.2">
      <c r="A96" s="39">
        <f t="shared" si="21"/>
        <v>2021</v>
      </c>
      <c r="B96" s="4">
        <f t="shared" si="22"/>
        <v>2</v>
      </c>
      <c r="C96" s="58">
        <v>44254</v>
      </c>
      <c r="D96" s="58">
        <v>44254</v>
      </c>
      <c r="E96" s="210" t="s">
        <v>111</v>
      </c>
      <c r="F96" s="6">
        <v>1.99</v>
      </c>
      <c r="G96" s="37" t="s">
        <v>26</v>
      </c>
      <c r="H96" s="37"/>
      <c r="I96" s="5" t="str">
        <f t="shared" si="23"/>
        <v>Fixed</v>
      </c>
      <c r="J96" s="6">
        <f t="shared" si="24"/>
        <v>-747.9</v>
      </c>
      <c r="K96" s="72" t="s">
        <v>283</v>
      </c>
      <c r="L96" s="224" t="s">
        <v>1237</v>
      </c>
      <c r="M96" s="2" t="s">
        <v>1243</v>
      </c>
      <c r="N96" s="2" t="s">
        <v>1279</v>
      </c>
    </row>
    <row r="97" spans="1:14" ht="30" hidden="1" customHeight="1" x14ac:dyDescent="0.2">
      <c r="A97" s="39">
        <f t="shared" si="21"/>
        <v>2021</v>
      </c>
      <c r="B97" s="4">
        <f t="shared" si="22"/>
        <v>2</v>
      </c>
      <c r="C97" s="58">
        <v>44254</v>
      </c>
      <c r="D97" s="58">
        <v>44254</v>
      </c>
      <c r="E97" s="210" t="s">
        <v>112</v>
      </c>
      <c r="F97" s="6">
        <v>9.99</v>
      </c>
      <c r="G97" s="37" t="s">
        <v>26</v>
      </c>
      <c r="H97" s="37"/>
      <c r="I97" s="5" t="str">
        <f t="shared" si="23"/>
        <v>Fixed</v>
      </c>
      <c r="J97" s="6">
        <f t="shared" si="24"/>
        <v>-737.91</v>
      </c>
      <c r="K97" s="72" t="s">
        <v>295</v>
      </c>
      <c r="L97" s="224" t="s">
        <v>1237</v>
      </c>
      <c r="M97" s="2" t="s">
        <v>1243</v>
      </c>
      <c r="N97" s="2" t="s">
        <v>1282</v>
      </c>
    </row>
    <row r="98" spans="1:14" ht="30" hidden="1" customHeight="1" x14ac:dyDescent="0.2">
      <c r="A98" s="39">
        <f t="shared" si="21"/>
        <v>2021</v>
      </c>
      <c r="B98" s="4">
        <f t="shared" si="22"/>
        <v>2</v>
      </c>
      <c r="C98" s="58">
        <v>44254</v>
      </c>
      <c r="D98" s="58">
        <v>44254</v>
      </c>
      <c r="E98" s="210" t="s">
        <v>113</v>
      </c>
      <c r="F98" s="6">
        <v>16.239999999999998</v>
      </c>
      <c r="G98" s="16" t="s">
        <v>24</v>
      </c>
      <c r="H98" s="16"/>
      <c r="I98" s="5" t="str">
        <f t="shared" si="23"/>
        <v>Variable</v>
      </c>
      <c r="J98" s="6">
        <f t="shared" si="24"/>
        <v>-721.67</v>
      </c>
      <c r="K98" s="34"/>
      <c r="L98" s="224" t="s">
        <v>1236</v>
      </c>
      <c r="M98" s="2" t="s">
        <v>632</v>
      </c>
      <c r="N98" s="2" t="s">
        <v>503</v>
      </c>
    </row>
    <row r="99" spans="1:14" ht="30" customHeight="1" x14ac:dyDescent="0.2">
      <c r="A99" s="39">
        <f t="shared" si="21"/>
        <v>2021</v>
      </c>
      <c r="B99" s="4">
        <f t="shared" si="22"/>
        <v>2</v>
      </c>
      <c r="C99" s="58">
        <v>44254</v>
      </c>
      <c r="D99" s="58">
        <v>44254</v>
      </c>
      <c r="E99" s="210" t="s">
        <v>114</v>
      </c>
      <c r="F99" s="6">
        <v>11.54</v>
      </c>
      <c r="G99" s="16" t="s">
        <v>41</v>
      </c>
      <c r="H99" s="271" t="s">
        <v>1388</v>
      </c>
      <c r="I99" s="5" t="str">
        <f t="shared" ref="I99:I130" si="25">VLOOKUP(G99,Expense_Lookup,2,0)</f>
        <v>Variable</v>
      </c>
      <c r="J99" s="6">
        <f t="shared" si="24"/>
        <v>-710.13</v>
      </c>
      <c r="K99" s="34"/>
      <c r="L99" s="224" t="s">
        <v>1237</v>
      </c>
      <c r="M99" s="2" t="s">
        <v>1243</v>
      </c>
      <c r="N99" s="2" t="s">
        <v>679</v>
      </c>
    </row>
    <row r="100" spans="1:14" ht="30" hidden="1" customHeight="1" x14ac:dyDescent="0.2">
      <c r="A100" s="39">
        <f t="shared" si="21"/>
        <v>2021</v>
      </c>
      <c r="B100" s="4">
        <f t="shared" si="22"/>
        <v>2</v>
      </c>
      <c r="C100" s="58">
        <v>44254</v>
      </c>
      <c r="D100" s="58">
        <v>44254</v>
      </c>
      <c r="E100" s="210" t="s">
        <v>115</v>
      </c>
      <c r="F100" s="6">
        <v>5</v>
      </c>
      <c r="G100" s="16" t="s">
        <v>68</v>
      </c>
      <c r="H100" s="16"/>
      <c r="I100" s="5" t="str">
        <f t="shared" si="25"/>
        <v>Variable</v>
      </c>
      <c r="J100" s="6">
        <f t="shared" si="24"/>
        <v>-705.13</v>
      </c>
      <c r="K100" s="34"/>
      <c r="L100" s="224" t="s">
        <v>1237</v>
      </c>
      <c r="M100" s="2" t="s">
        <v>1300</v>
      </c>
      <c r="N100" s="2" t="s">
        <v>1291</v>
      </c>
    </row>
    <row r="101" spans="1:14" ht="30" hidden="1" customHeight="1" x14ac:dyDescent="0.2">
      <c r="A101" s="39">
        <f t="shared" si="21"/>
        <v>2021</v>
      </c>
      <c r="B101" s="4">
        <f t="shared" si="22"/>
        <v>2</v>
      </c>
      <c r="C101" s="58">
        <v>44255</v>
      </c>
      <c r="D101" s="58">
        <v>44255</v>
      </c>
      <c r="E101" s="210" t="s">
        <v>87</v>
      </c>
      <c r="F101" s="6">
        <v>9.9499999999999993</v>
      </c>
      <c r="G101" s="37" t="s">
        <v>26</v>
      </c>
      <c r="H101" s="37"/>
      <c r="I101" s="5" t="str">
        <f t="shared" si="25"/>
        <v>Fixed</v>
      </c>
      <c r="J101" s="6">
        <f t="shared" si="24"/>
        <v>-695.18</v>
      </c>
      <c r="K101" s="72" t="s">
        <v>322</v>
      </c>
      <c r="L101" s="224" t="s">
        <v>1237</v>
      </c>
      <c r="M101" s="2" t="s">
        <v>1300</v>
      </c>
      <c r="N101" s="2" t="s">
        <v>1268</v>
      </c>
    </row>
    <row r="102" spans="1:14" ht="30" hidden="1" customHeight="1" x14ac:dyDescent="0.2">
      <c r="A102" s="39">
        <f t="shared" si="21"/>
        <v>2021</v>
      </c>
      <c r="B102" s="4">
        <f t="shared" si="22"/>
        <v>2</v>
      </c>
      <c r="C102" s="58">
        <v>44255</v>
      </c>
      <c r="D102" s="58">
        <v>44255</v>
      </c>
      <c r="E102" s="210" t="s">
        <v>116</v>
      </c>
      <c r="F102" s="6">
        <v>25.88</v>
      </c>
      <c r="G102" s="16" t="s">
        <v>24</v>
      </c>
      <c r="H102" s="16"/>
      <c r="I102" s="5" t="str">
        <f t="shared" si="25"/>
        <v>Variable</v>
      </c>
      <c r="J102" s="6">
        <f t="shared" si="24"/>
        <v>-669.3</v>
      </c>
      <c r="K102" s="34"/>
      <c r="L102" s="224" t="s">
        <v>1236</v>
      </c>
      <c r="M102" s="2" t="s">
        <v>632</v>
      </c>
      <c r="N102" s="2" t="s">
        <v>503</v>
      </c>
    </row>
    <row r="103" spans="1:14" ht="30" customHeight="1" x14ac:dyDescent="0.2">
      <c r="A103" s="39">
        <f t="shared" si="21"/>
        <v>2021</v>
      </c>
      <c r="B103" s="4">
        <f t="shared" si="22"/>
        <v>2</v>
      </c>
      <c r="C103" s="58">
        <v>44255</v>
      </c>
      <c r="D103" s="58">
        <v>44255</v>
      </c>
      <c r="E103" s="210" t="s">
        <v>117</v>
      </c>
      <c r="F103" s="6">
        <v>78.69</v>
      </c>
      <c r="G103" s="16" t="s">
        <v>90</v>
      </c>
      <c r="H103" s="16"/>
      <c r="I103" s="5" t="str">
        <f t="shared" si="25"/>
        <v>Variable</v>
      </c>
      <c r="J103" s="6">
        <f t="shared" si="24"/>
        <v>-590.6099999999999</v>
      </c>
      <c r="K103" s="34"/>
      <c r="L103" s="224" t="s">
        <v>1236</v>
      </c>
      <c r="M103" s="2" t="s">
        <v>1238</v>
      </c>
      <c r="N103" s="2" t="s">
        <v>1255</v>
      </c>
    </row>
    <row r="104" spans="1:14" ht="30" hidden="1" customHeight="1" x14ac:dyDescent="0.2">
      <c r="A104" s="39">
        <f t="shared" si="21"/>
        <v>2021</v>
      </c>
      <c r="B104" s="4">
        <f t="shared" si="22"/>
        <v>2</v>
      </c>
      <c r="C104" s="58">
        <v>44255</v>
      </c>
      <c r="D104" s="58">
        <v>44255</v>
      </c>
      <c r="E104" s="210" t="s">
        <v>118</v>
      </c>
      <c r="F104" s="6">
        <v>40.15</v>
      </c>
      <c r="G104" s="16" t="s">
        <v>119</v>
      </c>
      <c r="H104" s="16"/>
      <c r="I104" s="5" t="str">
        <f t="shared" si="25"/>
        <v>Variable</v>
      </c>
      <c r="J104" s="6">
        <f t="shared" si="24"/>
        <v>-550.45999999999992</v>
      </c>
      <c r="K104" s="33" t="s">
        <v>138</v>
      </c>
      <c r="L104" s="224" t="s">
        <v>1236</v>
      </c>
      <c r="M104" s="2" t="s">
        <v>632</v>
      </c>
      <c r="N104" s="2" t="s">
        <v>1250</v>
      </c>
    </row>
    <row r="105" spans="1:14" ht="30" hidden="1" customHeight="1" thickBot="1" x14ac:dyDescent="0.25">
      <c r="A105" s="41">
        <f t="shared" si="21"/>
        <v>2021</v>
      </c>
      <c r="B105" s="38">
        <f t="shared" si="22"/>
        <v>2</v>
      </c>
      <c r="C105" s="57">
        <v>44255</v>
      </c>
      <c r="D105" s="57">
        <v>44255</v>
      </c>
      <c r="E105" s="217" t="s">
        <v>49</v>
      </c>
      <c r="F105" s="45">
        <v>5.17</v>
      </c>
      <c r="G105" s="42" t="s">
        <v>68</v>
      </c>
      <c r="H105" s="42"/>
      <c r="I105" s="48" t="str">
        <f t="shared" si="25"/>
        <v>Variable</v>
      </c>
      <c r="J105" s="6">
        <f t="shared" si="24"/>
        <v>-545.29</v>
      </c>
      <c r="K105" s="40"/>
      <c r="L105" s="225"/>
      <c r="M105" s="226"/>
      <c r="N105" s="226"/>
    </row>
    <row r="106" spans="1:14" ht="30" hidden="1" customHeight="1" x14ac:dyDescent="0.2">
      <c r="A106" s="36">
        <f t="shared" si="21"/>
        <v>2021</v>
      </c>
      <c r="B106" s="29">
        <f t="shared" si="22"/>
        <v>3</v>
      </c>
      <c r="C106" s="53">
        <v>44256</v>
      </c>
      <c r="D106" s="53">
        <v>44256</v>
      </c>
      <c r="E106" s="215" t="s">
        <v>110</v>
      </c>
      <c r="F106" s="47">
        <v>69.989999999999995</v>
      </c>
      <c r="G106" s="73" t="s">
        <v>26</v>
      </c>
      <c r="H106" s="73"/>
      <c r="I106" s="25" t="str">
        <f t="shared" si="25"/>
        <v>Fixed</v>
      </c>
      <c r="J106" s="6">
        <f t="shared" si="24"/>
        <v>-475.29999999999995</v>
      </c>
      <c r="K106" s="70" t="s">
        <v>296</v>
      </c>
      <c r="L106" s="224" t="s">
        <v>1237</v>
      </c>
      <c r="M106" s="2" t="s">
        <v>1243</v>
      </c>
      <c r="N106" s="2" t="s">
        <v>1279</v>
      </c>
    </row>
    <row r="107" spans="1:14" ht="30" hidden="1" customHeight="1" x14ac:dyDescent="0.2">
      <c r="A107" s="39">
        <f t="shared" si="21"/>
        <v>2021</v>
      </c>
      <c r="B107" s="4">
        <f t="shared" si="22"/>
        <v>3</v>
      </c>
      <c r="C107" s="51">
        <v>44256</v>
      </c>
      <c r="D107" s="51">
        <v>44256</v>
      </c>
      <c r="E107" s="210" t="s">
        <v>120</v>
      </c>
      <c r="F107" s="6">
        <v>13.99</v>
      </c>
      <c r="G107" s="37" t="s">
        <v>26</v>
      </c>
      <c r="H107" s="37"/>
      <c r="I107" s="5" t="str">
        <f t="shared" si="25"/>
        <v>Fixed</v>
      </c>
      <c r="J107" s="6">
        <f t="shared" si="24"/>
        <v>-461.30999999999995</v>
      </c>
      <c r="K107" s="72" t="s">
        <v>7</v>
      </c>
      <c r="L107" s="224" t="s">
        <v>1237</v>
      </c>
      <c r="M107" s="2" t="s">
        <v>1243</v>
      </c>
      <c r="N107" s="2" t="s">
        <v>1279</v>
      </c>
    </row>
    <row r="108" spans="1:14" ht="30" hidden="1" customHeight="1" x14ac:dyDescent="0.2">
      <c r="A108" s="39">
        <f t="shared" si="21"/>
        <v>2021</v>
      </c>
      <c r="B108" s="4">
        <f t="shared" si="22"/>
        <v>3</v>
      </c>
      <c r="C108" s="51">
        <v>44257</v>
      </c>
      <c r="D108" s="51">
        <v>44258</v>
      </c>
      <c r="E108" s="210" t="s">
        <v>121</v>
      </c>
      <c r="F108" s="6">
        <v>9.99</v>
      </c>
      <c r="G108" s="71" t="s">
        <v>26</v>
      </c>
      <c r="H108" s="71"/>
      <c r="I108" s="5" t="str">
        <f t="shared" si="25"/>
        <v>Fixed</v>
      </c>
      <c r="J108" s="6">
        <f t="shared" si="24"/>
        <v>-451.31999999999994</v>
      </c>
      <c r="K108" s="72" t="s">
        <v>6</v>
      </c>
      <c r="L108" s="224" t="s">
        <v>1237</v>
      </c>
      <c r="M108" s="2" t="s">
        <v>1243</v>
      </c>
      <c r="N108" s="2" t="s">
        <v>1279</v>
      </c>
    </row>
    <row r="109" spans="1:14" ht="30" hidden="1" customHeight="1" x14ac:dyDescent="0.2">
      <c r="A109" s="39">
        <f t="shared" si="21"/>
        <v>2021</v>
      </c>
      <c r="B109" s="4">
        <f t="shared" si="22"/>
        <v>3</v>
      </c>
      <c r="C109" s="51">
        <v>44259</v>
      </c>
      <c r="D109" s="51">
        <v>44259</v>
      </c>
      <c r="E109" s="210" t="s">
        <v>32</v>
      </c>
      <c r="F109" s="6">
        <v>91.78</v>
      </c>
      <c r="G109" s="37" t="s">
        <v>26</v>
      </c>
      <c r="H109" s="37"/>
      <c r="I109" s="5" t="str">
        <f t="shared" si="25"/>
        <v>Fixed</v>
      </c>
      <c r="J109" s="6">
        <f t="shared" si="24"/>
        <v>-359.53999999999996</v>
      </c>
      <c r="K109" s="72" t="s">
        <v>8</v>
      </c>
      <c r="L109" s="224" t="s">
        <v>1236</v>
      </c>
      <c r="M109" s="2" t="s">
        <v>1240</v>
      </c>
      <c r="N109" s="2" t="s">
        <v>1260</v>
      </c>
    </row>
    <row r="110" spans="1:14" ht="30" hidden="1" customHeight="1" x14ac:dyDescent="0.2">
      <c r="A110" s="39">
        <f t="shared" si="21"/>
        <v>2021</v>
      </c>
      <c r="B110" s="4">
        <f t="shared" si="22"/>
        <v>3</v>
      </c>
      <c r="C110" s="51">
        <v>44260</v>
      </c>
      <c r="D110" s="51">
        <v>44260</v>
      </c>
      <c r="E110" s="210" t="s">
        <v>122</v>
      </c>
      <c r="F110" s="6">
        <v>350</v>
      </c>
      <c r="G110" s="16" t="s">
        <v>52</v>
      </c>
      <c r="H110" s="16"/>
      <c r="I110" s="5" t="str">
        <f t="shared" si="25"/>
        <v>Variable</v>
      </c>
      <c r="J110" s="6">
        <f t="shared" si="24"/>
        <v>-9.5399999999999636</v>
      </c>
      <c r="K110" s="33" t="s">
        <v>135</v>
      </c>
      <c r="L110" s="224" t="s">
        <v>1236</v>
      </c>
      <c r="M110" s="2" t="s">
        <v>670</v>
      </c>
      <c r="N110" s="2" t="s">
        <v>1287</v>
      </c>
    </row>
    <row r="111" spans="1:14" ht="30" customHeight="1" x14ac:dyDescent="0.2">
      <c r="A111" s="39">
        <f t="shared" si="21"/>
        <v>2021</v>
      </c>
      <c r="B111" s="4">
        <f t="shared" si="22"/>
        <v>3</v>
      </c>
      <c r="C111" s="51">
        <v>44261</v>
      </c>
      <c r="D111" s="51">
        <v>44261</v>
      </c>
      <c r="E111" s="210" t="s">
        <v>123</v>
      </c>
      <c r="F111" s="6">
        <v>70</v>
      </c>
      <c r="G111" s="16" t="s">
        <v>41</v>
      </c>
      <c r="H111" s="16"/>
      <c r="I111" s="5" t="str">
        <f t="shared" si="25"/>
        <v>Variable</v>
      </c>
      <c r="J111" s="6">
        <f t="shared" si="24"/>
        <v>60.460000000000036</v>
      </c>
      <c r="K111" s="34"/>
      <c r="L111" s="224" t="s">
        <v>1237</v>
      </c>
      <c r="M111" s="2" t="s">
        <v>1243</v>
      </c>
      <c r="N111" s="2" t="s">
        <v>679</v>
      </c>
    </row>
    <row r="112" spans="1:14" ht="30" hidden="1" customHeight="1" x14ac:dyDescent="0.2">
      <c r="A112" s="39">
        <f t="shared" si="21"/>
        <v>2021</v>
      </c>
      <c r="B112" s="4">
        <f t="shared" si="22"/>
        <v>3</v>
      </c>
      <c r="C112" s="51">
        <v>44262</v>
      </c>
      <c r="D112" s="51">
        <v>44262</v>
      </c>
      <c r="E112" s="210" t="s">
        <v>124</v>
      </c>
      <c r="F112" s="6">
        <v>1</v>
      </c>
      <c r="G112" s="16" t="s">
        <v>68</v>
      </c>
      <c r="H112" s="16"/>
      <c r="I112" s="5" t="str">
        <f t="shared" si="25"/>
        <v>Variable</v>
      </c>
      <c r="J112" s="6">
        <f t="shared" si="24"/>
        <v>61.460000000000036</v>
      </c>
      <c r="K112" s="34"/>
      <c r="L112" s="224" t="s">
        <v>1237</v>
      </c>
      <c r="M112" s="2" t="s">
        <v>1243</v>
      </c>
      <c r="N112" s="2" t="s">
        <v>1279</v>
      </c>
    </row>
    <row r="113" spans="1:14" ht="30" hidden="1" customHeight="1" x14ac:dyDescent="0.2">
      <c r="A113" s="39">
        <f t="shared" si="21"/>
        <v>2021</v>
      </c>
      <c r="B113" s="4">
        <f t="shared" si="22"/>
        <v>3</v>
      </c>
      <c r="C113" s="51">
        <v>44262</v>
      </c>
      <c r="D113" s="51">
        <v>44262</v>
      </c>
      <c r="E113" s="210" t="s">
        <v>125</v>
      </c>
      <c r="F113" s="6">
        <v>1</v>
      </c>
      <c r="G113" s="16" t="s">
        <v>68</v>
      </c>
      <c r="H113" s="16"/>
      <c r="I113" s="5" t="str">
        <f t="shared" si="25"/>
        <v>Variable</v>
      </c>
      <c r="J113" s="6">
        <f t="shared" si="24"/>
        <v>62.460000000000036</v>
      </c>
      <c r="K113" s="34"/>
      <c r="L113" s="224" t="s">
        <v>1237</v>
      </c>
      <c r="M113" s="2" t="s">
        <v>1243</v>
      </c>
      <c r="N113" s="2" t="s">
        <v>1279</v>
      </c>
    </row>
    <row r="114" spans="1:14" ht="30" hidden="1" customHeight="1" x14ac:dyDescent="0.2">
      <c r="A114" s="39">
        <f t="shared" si="21"/>
        <v>2021</v>
      </c>
      <c r="B114" s="4">
        <f t="shared" si="22"/>
        <v>3</v>
      </c>
      <c r="C114" s="51">
        <v>44262</v>
      </c>
      <c r="D114" s="51">
        <v>44262</v>
      </c>
      <c r="E114" s="210" t="s">
        <v>49</v>
      </c>
      <c r="F114" s="6">
        <v>90.38</v>
      </c>
      <c r="G114" s="16" t="s">
        <v>68</v>
      </c>
      <c r="H114" s="16"/>
      <c r="I114" s="5" t="str">
        <f t="shared" si="25"/>
        <v>Variable</v>
      </c>
      <c r="J114" s="6">
        <f t="shared" si="24"/>
        <v>152.84000000000003</v>
      </c>
      <c r="K114" s="34"/>
      <c r="L114" s="224" t="s">
        <v>1237</v>
      </c>
      <c r="M114" s="2" t="s">
        <v>1300</v>
      </c>
      <c r="N114" s="2" t="s">
        <v>1286</v>
      </c>
    </row>
    <row r="115" spans="1:14" ht="30" hidden="1" customHeight="1" x14ac:dyDescent="0.2">
      <c r="A115" s="39">
        <f t="shared" si="21"/>
        <v>2021</v>
      </c>
      <c r="B115" s="4">
        <f t="shared" si="22"/>
        <v>3</v>
      </c>
      <c r="C115" s="51">
        <v>44262</v>
      </c>
      <c r="D115" s="51">
        <v>44263</v>
      </c>
      <c r="E115" s="210" t="s">
        <v>126</v>
      </c>
      <c r="F115" s="6">
        <v>-1</v>
      </c>
      <c r="G115" s="16" t="s">
        <v>22</v>
      </c>
      <c r="H115" s="16"/>
      <c r="I115" s="5" t="str">
        <f t="shared" si="25"/>
        <v>Payment</v>
      </c>
      <c r="J115" s="6">
        <f t="shared" si="24"/>
        <v>151.84000000000003</v>
      </c>
      <c r="K115" s="34"/>
      <c r="L115" s="224" t="s">
        <v>1237</v>
      </c>
      <c r="M115" s="2" t="s">
        <v>1243</v>
      </c>
      <c r="N115" s="2" t="s">
        <v>1279</v>
      </c>
    </row>
    <row r="116" spans="1:14" ht="30" hidden="1" customHeight="1" x14ac:dyDescent="0.2">
      <c r="A116" s="39">
        <f t="shared" si="21"/>
        <v>2021</v>
      </c>
      <c r="B116" s="4">
        <f t="shared" si="22"/>
        <v>3</v>
      </c>
      <c r="C116" s="51">
        <v>44262</v>
      </c>
      <c r="D116" s="51">
        <v>44263</v>
      </c>
      <c r="E116" s="210" t="s">
        <v>127</v>
      </c>
      <c r="F116" s="6">
        <v>-1</v>
      </c>
      <c r="G116" s="16" t="s">
        <v>22</v>
      </c>
      <c r="H116" s="16"/>
      <c r="I116" s="5" t="str">
        <f t="shared" si="25"/>
        <v>Payment</v>
      </c>
      <c r="J116" s="6">
        <f t="shared" si="24"/>
        <v>150.84000000000003</v>
      </c>
      <c r="K116" s="34"/>
      <c r="L116" s="224" t="s">
        <v>1237</v>
      </c>
      <c r="M116" s="2" t="s">
        <v>1243</v>
      </c>
      <c r="N116" s="2" t="s">
        <v>1279</v>
      </c>
    </row>
    <row r="117" spans="1:14" ht="30" hidden="1" customHeight="1" x14ac:dyDescent="0.2">
      <c r="A117" s="39">
        <f t="shared" si="21"/>
        <v>2021</v>
      </c>
      <c r="B117" s="4">
        <f t="shared" si="22"/>
        <v>3</v>
      </c>
      <c r="C117" s="51">
        <v>44263</v>
      </c>
      <c r="D117" s="51">
        <v>44263</v>
      </c>
      <c r="E117" s="210" t="s">
        <v>128</v>
      </c>
      <c r="F117" s="6">
        <v>55</v>
      </c>
      <c r="G117" s="165" t="s">
        <v>56</v>
      </c>
      <c r="H117" s="165"/>
      <c r="I117" s="5" t="str">
        <f t="shared" si="25"/>
        <v>Variable</v>
      </c>
      <c r="J117" s="6">
        <f t="shared" si="24"/>
        <v>205.84000000000003</v>
      </c>
      <c r="K117" s="97" t="s">
        <v>509</v>
      </c>
      <c r="L117" s="224" t="s">
        <v>1237</v>
      </c>
      <c r="M117" s="2" t="s">
        <v>1244</v>
      </c>
      <c r="N117" s="2" t="s">
        <v>56</v>
      </c>
    </row>
    <row r="118" spans="1:14" ht="30" hidden="1" customHeight="1" x14ac:dyDescent="0.2">
      <c r="A118" s="39">
        <f t="shared" si="21"/>
        <v>2021</v>
      </c>
      <c r="B118" s="4">
        <f t="shared" si="22"/>
        <v>3</v>
      </c>
      <c r="C118" s="51">
        <v>44264</v>
      </c>
      <c r="D118" s="51">
        <v>44264</v>
      </c>
      <c r="E118" s="210" t="s">
        <v>129</v>
      </c>
      <c r="F118" s="6">
        <v>86.17</v>
      </c>
      <c r="G118" s="16" t="s">
        <v>130</v>
      </c>
      <c r="H118" s="16"/>
      <c r="I118" s="5" t="str">
        <f t="shared" si="25"/>
        <v>Fixed</v>
      </c>
      <c r="J118" s="6">
        <f t="shared" si="24"/>
        <v>292.01000000000005</v>
      </c>
      <c r="K118" s="33" t="s">
        <v>136</v>
      </c>
      <c r="L118" s="224" t="s">
        <v>1236</v>
      </c>
      <c r="M118" s="2" t="s">
        <v>632</v>
      </c>
      <c r="N118" s="2" t="s">
        <v>1251</v>
      </c>
    </row>
    <row r="119" spans="1:14" ht="30" hidden="1" customHeight="1" x14ac:dyDescent="0.2">
      <c r="A119" s="39">
        <f t="shared" si="21"/>
        <v>2021</v>
      </c>
      <c r="B119" s="4">
        <f t="shared" si="22"/>
        <v>3</v>
      </c>
      <c r="C119" s="51">
        <v>44264</v>
      </c>
      <c r="D119" s="51">
        <v>44264</v>
      </c>
      <c r="E119" s="210" t="s">
        <v>131</v>
      </c>
      <c r="F119" s="6">
        <v>18.34</v>
      </c>
      <c r="G119" s="16" t="s">
        <v>68</v>
      </c>
      <c r="H119" s="16"/>
      <c r="I119" s="5" t="str">
        <f t="shared" si="25"/>
        <v>Variable</v>
      </c>
      <c r="J119" s="6">
        <f t="shared" si="24"/>
        <v>310.35000000000002</v>
      </c>
      <c r="K119" s="34"/>
      <c r="L119" s="224" t="s">
        <v>1237</v>
      </c>
      <c r="M119" s="2" t="s">
        <v>1300</v>
      </c>
      <c r="N119" s="2" t="s">
        <v>1286</v>
      </c>
    </row>
    <row r="120" spans="1:14" ht="30" hidden="1" customHeight="1" x14ac:dyDescent="0.2">
      <c r="A120" s="39">
        <f t="shared" si="21"/>
        <v>2021</v>
      </c>
      <c r="B120" s="4">
        <f t="shared" si="22"/>
        <v>3</v>
      </c>
      <c r="C120" s="51">
        <v>44264</v>
      </c>
      <c r="D120" s="51">
        <v>44264</v>
      </c>
      <c r="E120" s="210" t="s">
        <v>49</v>
      </c>
      <c r="F120" s="6">
        <v>3.99</v>
      </c>
      <c r="G120" s="16" t="s">
        <v>68</v>
      </c>
      <c r="H120" s="16"/>
      <c r="I120" s="5" t="str">
        <f t="shared" si="25"/>
        <v>Variable</v>
      </c>
      <c r="J120" s="6">
        <f t="shared" si="24"/>
        <v>314.34000000000003</v>
      </c>
      <c r="K120" s="34"/>
      <c r="L120" s="224" t="s">
        <v>1237</v>
      </c>
      <c r="M120" s="2" t="s">
        <v>1300</v>
      </c>
      <c r="N120" s="2" t="s">
        <v>1286</v>
      </c>
    </row>
    <row r="121" spans="1:14" ht="30" customHeight="1" x14ac:dyDescent="0.2">
      <c r="A121" s="39">
        <f t="shared" si="21"/>
        <v>2021</v>
      </c>
      <c r="B121" s="4">
        <f t="shared" si="22"/>
        <v>3</v>
      </c>
      <c r="C121" s="51">
        <v>44265</v>
      </c>
      <c r="D121" s="51">
        <v>44265</v>
      </c>
      <c r="E121" s="210" t="s">
        <v>132</v>
      </c>
      <c r="F121" s="6">
        <v>13.45</v>
      </c>
      <c r="G121" s="16" t="s">
        <v>41</v>
      </c>
      <c r="H121" s="271" t="s">
        <v>1388</v>
      </c>
      <c r="I121" s="5" t="str">
        <f t="shared" si="25"/>
        <v>Variable</v>
      </c>
      <c r="J121" s="6">
        <f t="shared" si="24"/>
        <v>327.79</v>
      </c>
      <c r="K121" s="33" t="s">
        <v>137</v>
      </c>
      <c r="L121" s="224" t="s">
        <v>1237</v>
      </c>
      <c r="M121" s="2" t="s">
        <v>1243</v>
      </c>
      <c r="N121" s="2" t="s">
        <v>679</v>
      </c>
    </row>
    <row r="122" spans="1:14" ht="30" hidden="1" customHeight="1" x14ac:dyDescent="0.2">
      <c r="A122" s="39">
        <f t="shared" si="21"/>
        <v>2021</v>
      </c>
      <c r="B122" s="4">
        <f t="shared" si="22"/>
        <v>3</v>
      </c>
      <c r="C122" s="51">
        <v>44265</v>
      </c>
      <c r="D122" s="51">
        <v>44265</v>
      </c>
      <c r="E122" s="210" t="s">
        <v>133</v>
      </c>
      <c r="F122" s="6">
        <v>28.3</v>
      </c>
      <c r="G122" s="16" t="s">
        <v>89</v>
      </c>
      <c r="H122" s="16"/>
      <c r="I122" s="5" t="str">
        <f t="shared" si="25"/>
        <v>Variable</v>
      </c>
      <c r="J122" s="6">
        <f t="shared" si="24"/>
        <v>356.09000000000003</v>
      </c>
      <c r="K122" s="33" t="s">
        <v>137</v>
      </c>
      <c r="L122" s="224" t="s">
        <v>1236</v>
      </c>
      <c r="M122" s="2" t="s">
        <v>632</v>
      </c>
      <c r="N122" s="2" t="s">
        <v>1288</v>
      </c>
    </row>
    <row r="123" spans="1:14" ht="30" hidden="1" customHeight="1" x14ac:dyDescent="0.2">
      <c r="A123" s="39">
        <f t="shared" si="21"/>
        <v>2021</v>
      </c>
      <c r="B123" s="4">
        <f t="shared" si="22"/>
        <v>3</v>
      </c>
      <c r="C123" s="51">
        <v>44265</v>
      </c>
      <c r="D123" s="51">
        <v>44265</v>
      </c>
      <c r="E123" s="210" t="s">
        <v>134</v>
      </c>
      <c r="F123" s="6">
        <v>33.74</v>
      </c>
      <c r="G123" s="16" t="s">
        <v>89</v>
      </c>
      <c r="H123" s="16"/>
      <c r="I123" s="5" t="str">
        <f t="shared" si="25"/>
        <v>Variable</v>
      </c>
      <c r="J123" s="6">
        <f t="shared" si="24"/>
        <v>389.83000000000004</v>
      </c>
      <c r="K123" s="33" t="s">
        <v>137</v>
      </c>
      <c r="L123" s="224" t="s">
        <v>1236</v>
      </c>
      <c r="M123" s="2" t="s">
        <v>632</v>
      </c>
      <c r="N123" s="2" t="s">
        <v>1288</v>
      </c>
    </row>
    <row r="124" spans="1:14" ht="30" customHeight="1" x14ac:dyDescent="0.2">
      <c r="A124" s="39">
        <f t="shared" si="21"/>
        <v>2021</v>
      </c>
      <c r="B124" s="4">
        <f t="shared" si="22"/>
        <v>3</v>
      </c>
      <c r="C124" s="51">
        <v>44265</v>
      </c>
      <c r="D124" s="51">
        <v>44265</v>
      </c>
      <c r="E124" s="210" t="s">
        <v>139</v>
      </c>
      <c r="F124" s="6">
        <v>9.19</v>
      </c>
      <c r="G124" s="16" t="s">
        <v>41</v>
      </c>
      <c r="H124" s="271" t="s">
        <v>1388</v>
      </c>
      <c r="I124" s="5" t="str">
        <f t="shared" si="25"/>
        <v>Variable</v>
      </c>
      <c r="J124" s="6">
        <f t="shared" si="24"/>
        <v>399.02000000000004</v>
      </c>
      <c r="K124" s="33"/>
      <c r="L124" s="224" t="s">
        <v>1237</v>
      </c>
      <c r="M124" s="2" t="s">
        <v>1243</v>
      </c>
      <c r="N124" s="2" t="s">
        <v>679</v>
      </c>
    </row>
    <row r="125" spans="1:14" ht="30" hidden="1" customHeight="1" x14ac:dyDescent="0.2">
      <c r="A125" s="39">
        <f t="shared" si="21"/>
        <v>2021</v>
      </c>
      <c r="B125" s="4">
        <f t="shared" si="22"/>
        <v>3</v>
      </c>
      <c r="C125" s="51">
        <v>44265</v>
      </c>
      <c r="D125" s="51">
        <v>44265</v>
      </c>
      <c r="E125" s="210" t="s">
        <v>140</v>
      </c>
      <c r="F125" s="6">
        <v>21.18</v>
      </c>
      <c r="G125" s="16" t="s">
        <v>68</v>
      </c>
      <c r="H125" s="16"/>
      <c r="I125" s="5" t="str">
        <f t="shared" si="25"/>
        <v>Variable</v>
      </c>
      <c r="J125" s="6">
        <f t="shared" si="24"/>
        <v>420.20000000000005</v>
      </c>
      <c r="K125" s="33"/>
      <c r="L125" s="224" t="s">
        <v>1236</v>
      </c>
      <c r="M125" s="2" t="s">
        <v>670</v>
      </c>
      <c r="N125" s="2" t="s">
        <v>1280</v>
      </c>
    </row>
    <row r="126" spans="1:14" ht="30" hidden="1" customHeight="1" x14ac:dyDescent="0.2">
      <c r="A126" s="39">
        <f t="shared" si="21"/>
        <v>2021</v>
      </c>
      <c r="B126" s="4">
        <f t="shared" si="22"/>
        <v>3</v>
      </c>
      <c r="C126" s="51">
        <v>44265</v>
      </c>
      <c r="D126" s="51">
        <v>44265</v>
      </c>
      <c r="E126" s="210" t="s">
        <v>140</v>
      </c>
      <c r="F126" s="6">
        <v>37.07</v>
      </c>
      <c r="G126" s="16" t="s">
        <v>68</v>
      </c>
      <c r="H126" s="16"/>
      <c r="I126" s="5" t="str">
        <f t="shared" si="25"/>
        <v>Variable</v>
      </c>
      <c r="J126" s="6">
        <f t="shared" si="24"/>
        <v>457.27000000000004</v>
      </c>
      <c r="K126" s="33"/>
      <c r="L126" s="224" t="s">
        <v>1236</v>
      </c>
      <c r="M126" s="2" t="s">
        <v>670</v>
      </c>
      <c r="N126" s="2" t="s">
        <v>1280</v>
      </c>
    </row>
    <row r="127" spans="1:14" ht="30" hidden="1" customHeight="1" x14ac:dyDescent="0.2">
      <c r="A127" s="39">
        <f t="shared" si="21"/>
        <v>2021</v>
      </c>
      <c r="B127" s="4">
        <f t="shared" si="22"/>
        <v>3</v>
      </c>
      <c r="C127" s="51">
        <v>44265</v>
      </c>
      <c r="D127" s="51">
        <v>44265</v>
      </c>
      <c r="E127" s="210" t="s">
        <v>141</v>
      </c>
      <c r="F127" s="6">
        <v>19.79</v>
      </c>
      <c r="G127" s="16" t="s">
        <v>68</v>
      </c>
      <c r="H127" s="16"/>
      <c r="I127" s="5" t="str">
        <f t="shared" si="25"/>
        <v>Variable</v>
      </c>
      <c r="J127" s="6">
        <f t="shared" si="24"/>
        <v>477.06000000000006</v>
      </c>
      <c r="K127" s="33"/>
      <c r="L127" s="224" t="s">
        <v>1237</v>
      </c>
      <c r="M127" s="2" t="s">
        <v>1243</v>
      </c>
      <c r="N127" s="2" t="s">
        <v>1274</v>
      </c>
    </row>
    <row r="128" spans="1:14" ht="30" hidden="1" customHeight="1" x14ac:dyDescent="0.2">
      <c r="A128" s="39">
        <f t="shared" si="21"/>
        <v>2021</v>
      </c>
      <c r="B128" s="4">
        <f t="shared" si="22"/>
        <v>3</v>
      </c>
      <c r="C128" s="51">
        <v>44266</v>
      </c>
      <c r="D128" s="51">
        <v>44266</v>
      </c>
      <c r="E128" s="210" t="s">
        <v>60</v>
      </c>
      <c r="F128" s="6">
        <v>26.45</v>
      </c>
      <c r="G128" s="16" t="s">
        <v>24</v>
      </c>
      <c r="H128" s="16"/>
      <c r="I128" s="5" t="str">
        <f t="shared" si="25"/>
        <v>Variable</v>
      </c>
      <c r="J128" s="6">
        <f t="shared" si="24"/>
        <v>503.51000000000005</v>
      </c>
      <c r="K128" s="33"/>
      <c r="L128" s="224" t="s">
        <v>1236</v>
      </c>
      <c r="M128" s="2" t="s">
        <v>632</v>
      </c>
      <c r="N128" s="2" t="s">
        <v>503</v>
      </c>
    </row>
    <row r="129" spans="1:14" ht="30" hidden="1" customHeight="1" x14ac:dyDescent="0.2">
      <c r="A129" s="39">
        <f t="shared" si="21"/>
        <v>2021</v>
      </c>
      <c r="B129" s="4">
        <f t="shared" si="22"/>
        <v>3</v>
      </c>
      <c r="C129" s="51">
        <v>44266</v>
      </c>
      <c r="D129" s="51">
        <v>44266</v>
      </c>
      <c r="E129" s="210" t="s">
        <v>142</v>
      </c>
      <c r="F129" s="6">
        <v>15.66</v>
      </c>
      <c r="G129" s="16" t="s">
        <v>68</v>
      </c>
      <c r="H129" s="16"/>
      <c r="I129" s="5" t="str">
        <f t="shared" si="25"/>
        <v>Variable</v>
      </c>
      <c r="J129" s="6">
        <f t="shared" si="24"/>
        <v>519.17000000000007</v>
      </c>
      <c r="K129" s="33"/>
      <c r="L129" s="224" t="s">
        <v>1237</v>
      </c>
      <c r="M129" s="2" t="s">
        <v>1300</v>
      </c>
      <c r="N129" s="2" t="s">
        <v>1286</v>
      </c>
    </row>
    <row r="130" spans="1:14" ht="30" hidden="1" customHeight="1" x14ac:dyDescent="0.2">
      <c r="A130" s="39">
        <f t="shared" si="21"/>
        <v>2021</v>
      </c>
      <c r="B130" s="4">
        <f t="shared" si="22"/>
        <v>3</v>
      </c>
      <c r="C130" s="51">
        <v>44267</v>
      </c>
      <c r="D130" s="51">
        <v>44267</v>
      </c>
      <c r="E130" s="210" t="s">
        <v>143</v>
      </c>
      <c r="F130" s="6">
        <v>14.99</v>
      </c>
      <c r="G130" s="71" t="s">
        <v>26</v>
      </c>
      <c r="H130" s="71"/>
      <c r="I130" s="5" t="str">
        <f t="shared" si="25"/>
        <v>Fixed</v>
      </c>
      <c r="J130" s="6">
        <f t="shared" si="24"/>
        <v>534.16000000000008</v>
      </c>
      <c r="K130" s="72" t="s">
        <v>293</v>
      </c>
      <c r="L130" s="224" t="s">
        <v>1237</v>
      </c>
      <c r="M130" s="2" t="s">
        <v>1243</v>
      </c>
      <c r="N130" s="2" t="s">
        <v>1279</v>
      </c>
    </row>
    <row r="131" spans="1:14" ht="30" hidden="1" customHeight="1" x14ac:dyDescent="0.2">
      <c r="A131" s="39">
        <f t="shared" ref="A131:A194" si="26">YEAR(C131)</f>
        <v>2021</v>
      </c>
      <c r="B131" s="4">
        <f t="shared" ref="B131:B194" si="27">MONTH(C131)</f>
        <v>3</v>
      </c>
      <c r="C131" s="51">
        <v>44267</v>
      </c>
      <c r="D131" s="51">
        <v>44267</v>
      </c>
      <c r="E131" s="210" t="s">
        <v>21</v>
      </c>
      <c r="F131" s="6">
        <v>-1160.3800000000001</v>
      </c>
      <c r="G131" s="16" t="s">
        <v>22</v>
      </c>
      <c r="H131" s="16"/>
      <c r="I131" s="5" t="str">
        <f t="shared" ref="I131:I153" si="28">VLOOKUP(G131,Expense_Lookup,2,0)</f>
        <v>Payment</v>
      </c>
      <c r="J131" s="6">
        <f t="shared" si="24"/>
        <v>-626.22</v>
      </c>
      <c r="K131" s="33"/>
      <c r="L131" s="225"/>
      <c r="M131" s="226"/>
      <c r="N131" s="226"/>
    </row>
    <row r="132" spans="1:14" ht="30" customHeight="1" x14ac:dyDescent="0.2">
      <c r="A132" s="39">
        <f t="shared" si="26"/>
        <v>2021</v>
      </c>
      <c r="B132" s="4">
        <f t="shared" si="27"/>
        <v>3</v>
      </c>
      <c r="C132" s="51">
        <v>44267</v>
      </c>
      <c r="D132" s="51">
        <v>44267</v>
      </c>
      <c r="E132" s="210" t="s">
        <v>144</v>
      </c>
      <c r="F132" s="6">
        <v>11</v>
      </c>
      <c r="G132" s="16" t="s">
        <v>41</v>
      </c>
      <c r="H132" s="271" t="s">
        <v>1388</v>
      </c>
      <c r="I132" s="5" t="str">
        <f t="shared" si="28"/>
        <v>Variable</v>
      </c>
      <c r="J132" s="6">
        <f t="shared" ref="J132:J195" si="29">J131+F132</f>
        <v>-615.22</v>
      </c>
      <c r="K132" s="33"/>
      <c r="L132" s="224" t="s">
        <v>1237</v>
      </c>
      <c r="M132" s="2" t="s">
        <v>1243</v>
      </c>
      <c r="N132" s="2" t="s">
        <v>679</v>
      </c>
    </row>
    <row r="133" spans="1:14" ht="30" hidden="1" customHeight="1" x14ac:dyDescent="0.2">
      <c r="A133" s="39">
        <f t="shared" si="26"/>
        <v>2021</v>
      </c>
      <c r="B133" s="4">
        <f t="shared" si="27"/>
        <v>3</v>
      </c>
      <c r="C133" s="51">
        <v>44267</v>
      </c>
      <c r="D133" s="51">
        <v>44267</v>
      </c>
      <c r="E133" s="210" t="s">
        <v>59</v>
      </c>
      <c r="F133" s="6">
        <v>1.99</v>
      </c>
      <c r="G133" s="54" t="s">
        <v>26</v>
      </c>
      <c r="H133" s="54"/>
      <c r="I133" s="5" t="str">
        <f t="shared" si="28"/>
        <v>Fixed</v>
      </c>
      <c r="J133" s="6">
        <f t="shared" si="29"/>
        <v>-613.23</v>
      </c>
      <c r="K133" s="72" t="s">
        <v>283</v>
      </c>
      <c r="L133" s="224" t="s">
        <v>1237</v>
      </c>
      <c r="M133" s="2" t="s">
        <v>1243</v>
      </c>
      <c r="N133" s="2" t="s">
        <v>1279</v>
      </c>
    </row>
    <row r="134" spans="1:14" ht="30" hidden="1" customHeight="1" x14ac:dyDescent="0.2">
      <c r="A134" s="39">
        <f t="shared" si="26"/>
        <v>2021</v>
      </c>
      <c r="B134" s="4">
        <f t="shared" si="27"/>
        <v>3</v>
      </c>
      <c r="C134" s="51">
        <v>44267</v>
      </c>
      <c r="D134" s="51">
        <v>44267</v>
      </c>
      <c r="E134" s="210" t="s">
        <v>145</v>
      </c>
      <c r="F134" s="6">
        <v>19.989999999999998</v>
      </c>
      <c r="G134" s="16" t="s">
        <v>24</v>
      </c>
      <c r="H134" s="16"/>
      <c r="I134" s="5" t="str">
        <f t="shared" si="28"/>
        <v>Variable</v>
      </c>
      <c r="J134" s="6">
        <f t="shared" si="29"/>
        <v>-593.24</v>
      </c>
      <c r="K134" s="33"/>
      <c r="L134" s="224" t="s">
        <v>1236</v>
      </c>
      <c r="M134" s="2" t="s">
        <v>632</v>
      </c>
      <c r="N134" s="2" t="s">
        <v>503</v>
      </c>
    </row>
    <row r="135" spans="1:14" ht="30" hidden="1" customHeight="1" x14ac:dyDescent="0.2">
      <c r="A135" s="39">
        <f t="shared" si="26"/>
        <v>2021</v>
      </c>
      <c r="B135" s="4">
        <f t="shared" si="27"/>
        <v>3</v>
      </c>
      <c r="C135" s="51">
        <v>44268</v>
      </c>
      <c r="D135" s="51">
        <v>44268</v>
      </c>
      <c r="E135" s="210" t="s">
        <v>146</v>
      </c>
      <c r="F135" s="6">
        <v>17</v>
      </c>
      <c r="G135" s="16" t="s">
        <v>89</v>
      </c>
      <c r="H135" s="16"/>
      <c r="I135" s="5" t="str">
        <f t="shared" si="28"/>
        <v>Variable</v>
      </c>
      <c r="J135" s="6">
        <f t="shared" si="29"/>
        <v>-576.24</v>
      </c>
      <c r="K135" s="33"/>
      <c r="L135" s="224" t="s">
        <v>1236</v>
      </c>
      <c r="M135" s="2" t="s">
        <v>632</v>
      </c>
      <c r="N135" s="2" t="s">
        <v>1254</v>
      </c>
    </row>
    <row r="136" spans="1:14" ht="30" customHeight="1" x14ac:dyDescent="0.2">
      <c r="A136" s="39">
        <f t="shared" si="26"/>
        <v>2021</v>
      </c>
      <c r="B136" s="4">
        <f t="shared" si="27"/>
        <v>3</v>
      </c>
      <c r="C136" s="51">
        <v>44268</v>
      </c>
      <c r="D136" s="51">
        <v>44268</v>
      </c>
      <c r="E136" s="210" t="s">
        <v>147</v>
      </c>
      <c r="F136" s="6">
        <v>10.17</v>
      </c>
      <c r="G136" s="16" t="s">
        <v>41</v>
      </c>
      <c r="H136" s="271" t="s">
        <v>1388</v>
      </c>
      <c r="I136" s="5" t="str">
        <f t="shared" si="28"/>
        <v>Variable</v>
      </c>
      <c r="J136" s="6">
        <f t="shared" si="29"/>
        <v>-566.07000000000005</v>
      </c>
      <c r="K136" s="33"/>
      <c r="L136" s="224" t="s">
        <v>1237</v>
      </c>
      <c r="M136" s="2" t="s">
        <v>1243</v>
      </c>
      <c r="N136" s="2" t="s">
        <v>679</v>
      </c>
    </row>
    <row r="137" spans="1:14" ht="30" hidden="1" customHeight="1" x14ac:dyDescent="0.2">
      <c r="A137" s="39">
        <f t="shared" si="26"/>
        <v>2021</v>
      </c>
      <c r="B137" s="4">
        <f t="shared" si="27"/>
        <v>3</v>
      </c>
      <c r="C137" s="51">
        <v>44268</v>
      </c>
      <c r="D137" s="51">
        <v>44268</v>
      </c>
      <c r="E137" s="210" t="s">
        <v>141</v>
      </c>
      <c r="F137" s="6">
        <v>5</v>
      </c>
      <c r="G137" s="16" t="s">
        <v>68</v>
      </c>
      <c r="H137" s="16"/>
      <c r="I137" s="5" t="str">
        <f t="shared" si="28"/>
        <v>Variable</v>
      </c>
      <c r="J137" s="6">
        <f t="shared" si="29"/>
        <v>-561.07000000000005</v>
      </c>
      <c r="K137" s="72"/>
      <c r="L137" s="224" t="s">
        <v>1237</v>
      </c>
      <c r="M137" s="2" t="s">
        <v>1243</v>
      </c>
      <c r="N137" s="2" t="s">
        <v>1274</v>
      </c>
    </row>
    <row r="138" spans="1:14" ht="30" hidden="1" customHeight="1" x14ac:dyDescent="0.2">
      <c r="A138" s="39">
        <f t="shared" si="26"/>
        <v>2021</v>
      </c>
      <c r="B138" s="4">
        <f t="shared" si="27"/>
        <v>3</v>
      </c>
      <c r="C138" s="51">
        <v>44269</v>
      </c>
      <c r="D138" s="51">
        <v>44269</v>
      </c>
      <c r="E138" s="210" t="s">
        <v>148</v>
      </c>
      <c r="F138" s="6">
        <v>79.989999999999995</v>
      </c>
      <c r="G138" s="71" t="s">
        <v>26</v>
      </c>
      <c r="H138" s="71"/>
      <c r="I138" s="5" t="str">
        <f t="shared" si="28"/>
        <v>Fixed</v>
      </c>
      <c r="J138" s="6">
        <f t="shared" si="29"/>
        <v>-481.08000000000004</v>
      </c>
      <c r="K138" s="72" t="s">
        <v>313</v>
      </c>
      <c r="L138" s="224" t="s">
        <v>1237</v>
      </c>
      <c r="M138" s="2" t="s">
        <v>1243</v>
      </c>
      <c r="N138" s="2" t="s">
        <v>1282</v>
      </c>
    </row>
    <row r="139" spans="1:14" ht="30" hidden="1" customHeight="1" x14ac:dyDescent="0.2">
      <c r="A139" s="39">
        <f t="shared" si="26"/>
        <v>2021</v>
      </c>
      <c r="B139" s="4">
        <f t="shared" si="27"/>
        <v>3</v>
      </c>
      <c r="C139" s="51">
        <v>44269</v>
      </c>
      <c r="D139" s="51">
        <v>44269</v>
      </c>
      <c r="E139" s="210" t="s">
        <v>149</v>
      </c>
      <c r="F139" s="6">
        <v>7.54</v>
      </c>
      <c r="G139" s="16" t="s">
        <v>24</v>
      </c>
      <c r="H139" s="16"/>
      <c r="I139" s="5" t="str">
        <f t="shared" si="28"/>
        <v>Variable</v>
      </c>
      <c r="J139" s="6">
        <f t="shared" si="29"/>
        <v>-473.54</v>
      </c>
      <c r="K139" s="33"/>
      <c r="L139" s="224" t="s">
        <v>1236</v>
      </c>
      <c r="M139" s="2" t="s">
        <v>632</v>
      </c>
      <c r="N139" s="2" t="s">
        <v>503</v>
      </c>
    </row>
    <row r="140" spans="1:14" ht="30" hidden="1" customHeight="1" x14ac:dyDescent="0.2">
      <c r="A140" s="39">
        <f t="shared" si="26"/>
        <v>2021</v>
      </c>
      <c r="B140" s="4">
        <f t="shared" si="27"/>
        <v>3</v>
      </c>
      <c r="C140" s="51">
        <v>44269</v>
      </c>
      <c r="D140" s="51">
        <v>44269</v>
      </c>
      <c r="E140" s="210" t="s">
        <v>149</v>
      </c>
      <c r="F140" s="6">
        <v>26.08</v>
      </c>
      <c r="G140" s="16" t="s">
        <v>24</v>
      </c>
      <c r="H140" s="16"/>
      <c r="I140" s="5" t="str">
        <f t="shared" si="28"/>
        <v>Variable</v>
      </c>
      <c r="J140" s="6">
        <f t="shared" si="29"/>
        <v>-447.46000000000004</v>
      </c>
      <c r="K140" s="33"/>
      <c r="L140" s="224" t="s">
        <v>1236</v>
      </c>
      <c r="M140" s="2" t="s">
        <v>632</v>
      </c>
      <c r="N140" s="2" t="s">
        <v>503</v>
      </c>
    </row>
    <row r="141" spans="1:14" ht="30" hidden="1" customHeight="1" x14ac:dyDescent="0.2">
      <c r="A141" s="39">
        <f t="shared" si="26"/>
        <v>2021</v>
      </c>
      <c r="B141" s="4">
        <f t="shared" si="27"/>
        <v>3</v>
      </c>
      <c r="C141" s="51">
        <v>44269</v>
      </c>
      <c r="D141" s="51">
        <v>44269</v>
      </c>
      <c r="E141" s="210" t="s">
        <v>150</v>
      </c>
      <c r="F141" s="6">
        <v>75.98</v>
      </c>
      <c r="G141" s="165" t="s">
        <v>26</v>
      </c>
      <c r="H141" s="165"/>
      <c r="I141" s="5" t="str">
        <f t="shared" si="28"/>
        <v>Fixed</v>
      </c>
      <c r="J141" s="6">
        <f t="shared" si="29"/>
        <v>-371.48</v>
      </c>
      <c r="K141" s="33"/>
      <c r="L141" s="224" t="s">
        <v>1237</v>
      </c>
      <c r="M141" s="2" t="s">
        <v>1243</v>
      </c>
      <c r="N141" s="2" t="s">
        <v>1279</v>
      </c>
    </row>
    <row r="142" spans="1:14" ht="30" hidden="1" customHeight="1" x14ac:dyDescent="0.2">
      <c r="A142" s="39">
        <f t="shared" si="26"/>
        <v>2021</v>
      </c>
      <c r="B142" s="4">
        <f t="shared" si="27"/>
        <v>3</v>
      </c>
      <c r="C142" s="51">
        <v>44269</v>
      </c>
      <c r="D142" s="51">
        <v>44269</v>
      </c>
      <c r="E142" s="218" t="s">
        <v>100</v>
      </c>
      <c r="F142" s="6">
        <v>86.25</v>
      </c>
      <c r="G142" s="54" t="s">
        <v>26</v>
      </c>
      <c r="H142" s="54"/>
      <c r="I142" s="5" t="str">
        <f t="shared" si="28"/>
        <v>Fixed</v>
      </c>
      <c r="J142" s="6">
        <f t="shared" si="29"/>
        <v>-285.23</v>
      </c>
      <c r="K142" s="72" t="s">
        <v>294</v>
      </c>
      <c r="L142" s="224" t="s">
        <v>1236</v>
      </c>
      <c r="M142" s="2" t="s">
        <v>1239</v>
      </c>
      <c r="N142" s="2" t="s">
        <v>1283</v>
      </c>
    </row>
    <row r="143" spans="1:14" ht="30" hidden="1" customHeight="1" x14ac:dyDescent="0.2">
      <c r="A143" s="39">
        <f t="shared" si="26"/>
        <v>2021</v>
      </c>
      <c r="B143" s="4">
        <f t="shared" si="27"/>
        <v>3</v>
      </c>
      <c r="C143" s="51">
        <v>44270</v>
      </c>
      <c r="D143" s="51">
        <v>44270</v>
      </c>
      <c r="E143" s="210" t="s">
        <v>151</v>
      </c>
      <c r="F143" s="6">
        <v>20</v>
      </c>
      <c r="G143" s="157" t="s">
        <v>56</v>
      </c>
      <c r="H143" s="157"/>
      <c r="I143" s="5" t="str">
        <f t="shared" si="28"/>
        <v>Variable</v>
      </c>
      <c r="J143" s="6">
        <f t="shared" si="29"/>
        <v>-265.23</v>
      </c>
      <c r="K143" s="62" t="s">
        <v>210</v>
      </c>
      <c r="L143" s="224" t="s">
        <v>1237</v>
      </c>
      <c r="M143" s="2" t="s">
        <v>1244</v>
      </c>
      <c r="N143" s="2" t="s">
        <v>56</v>
      </c>
    </row>
    <row r="144" spans="1:14" ht="30" customHeight="1" x14ac:dyDescent="0.2">
      <c r="A144" s="39">
        <f t="shared" si="26"/>
        <v>2021</v>
      </c>
      <c r="B144" s="4">
        <f t="shared" si="27"/>
        <v>3</v>
      </c>
      <c r="C144" s="51">
        <v>44271</v>
      </c>
      <c r="D144" s="51">
        <v>44271</v>
      </c>
      <c r="E144" s="210" t="s">
        <v>152</v>
      </c>
      <c r="F144" s="6">
        <v>30.34</v>
      </c>
      <c r="G144" s="16" t="s">
        <v>90</v>
      </c>
      <c r="H144" s="16"/>
      <c r="I144" s="5" t="str">
        <f t="shared" si="28"/>
        <v>Variable</v>
      </c>
      <c r="J144" s="6">
        <f t="shared" si="29"/>
        <v>-234.89000000000001</v>
      </c>
      <c r="K144" s="33"/>
      <c r="L144" s="224" t="s">
        <v>1236</v>
      </c>
      <c r="M144" s="2" t="s">
        <v>1238</v>
      </c>
      <c r="N144" s="2" t="s">
        <v>1255</v>
      </c>
    </row>
    <row r="145" spans="1:14" ht="30" hidden="1" customHeight="1" x14ac:dyDescent="0.2">
      <c r="A145" s="39">
        <f t="shared" si="26"/>
        <v>2021</v>
      </c>
      <c r="B145" s="4">
        <f t="shared" si="27"/>
        <v>3</v>
      </c>
      <c r="C145" s="51">
        <v>44272</v>
      </c>
      <c r="D145" s="51">
        <v>44272</v>
      </c>
      <c r="E145" s="210" t="s">
        <v>61</v>
      </c>
      <c r="F145" s="6">
        <v>-14.05</v>
      </c>
      <c r="G145" s="16" t="s">
        <v>62</v>
      </c>
      <c r="H145" s="16"/>
      <c r="I145" s="5" t="str">
        <f t="shared" si="28"/>
        <v>Payment</v>
      </c>
      <c r="J145" s="6">
        <f t="shared" si="29"/>
        <v>-248.94000000000003</v>
      </c>
      <c r="K145" s="33"/>
      <c r="L145" s="225"/>
      <c r="M145" s="226"/>
      <c r="N145" s="226"/>
    </row>
    <row r="146" spans="1:14" ht="30" hidden="1" customHeight="1" x14ac:dyDescent="0.2">
      <c r="A146" s="39">
        <f t="shared" si="26"/>
        <v>2021</v>
      </c>
      <c r="B146" s="4">
        <f t="shared" si="27"/>
        <v>3</v>
      </c>
      <c r="C146" s="51">
        <v>44272</v>
      </c>
      <c r="D146" s="51">
        <v>44272</v>
      </c>
      <c r="E146" s="210" t="s">
        <v>21</v>
      </c>
      <c r="F146" s="6">
        <v>-471.27</v>
      </c>
      <c r="G146" s="16" t="s">
        <v>22</v>
      </c>
      <c r="H146" s="16"/>
      <c r="I146" s="5" t="str">
        <f t="shared" si="28"/>
        <v>Payment</v>
      </c>
      <c r="J146" s="6">
        <f t="shared" si="29"/>
        <v>-720.21</v>
      </c>
      <c r="K146" s="33"/>
      <c r="L146" s="225"/>
      <c r="M146" s="226"/>
      <c r="N146" s="226"/>
    </row>
    <row r="147" spans="1:14" ht="30" hidden="1" customHeight="1" x14ac:dyDescent="0.2">
      <c r="A147" s="39">
        <f t="shared" si="26"/>
        <v>2021</v>
      </c>
      <c r="B147" s="4">
        <f t="shared" si="27"/>
        <v>3</v>
      </c>
      <c r="C147" s="51">
        <v>44274</v>
      </c>
      <c r="D147" s="51">
        <v>44274</v>
      </c>
      <c r="E147" s="210" t="s">
        <v>21</v>
      </c>
      <c r="F147" s="6">
        <v>-50.34</v>
      </c>
      <c r="G147" s="16" t="s">
        <v>22</v>
      </c>
      <c r="H147" s="16"/>
      <c r="I147" s="5" t="str">
        <f t="shared" si="28"/>
        <v>Payment</v>
      </c>
      <c r="J147" s="6">
        <f t="shared" si="29"/>
        <v>-770.55000000000007</v>
      </c>
      <c r="K147" s="33"/>
      <c r="L147" s="225"/>
      <c r="M147" s="226"/>
      <c r="N147" s="226"/>
    </row>
    <row r="148" spans="1:14" ht="30" customHeight="1" x14ac:dyDescent="0.2">
      <c r="A148" s="39">
        <f t="shared" si="26"/>
        <v>2021</v>
      </c>
      <c r="B148" s="4">
        <f t="shared" si="27"/>
        <v>3</v>
      </c>
      <c r="C148" s="51">
        <v>44274</v>
      </c>
      <c r="D148" s="51">
        <v>44274</v>
      </c>
      <c r="E148" s="210" t="s">
        <v>153</v>
      </c>
      <c r="F148" s="6">
        <v>24.75</v>
      </c>
      <c r="G148" s="16" t="s">
        <v>41</v>
      </c>
      <c r="H148" s="16"/>
      <c r="I148" s="5" t="str">
        <f t="shared" si="28"/>
        <v>Variable</v>
      </c>
      <c r="J148" s="6">
        <f t="shared" si="29"/>
        <v>-745.80000000000007</v>
      </c>
      <c r="K148" s="33"/>
      <c r="L148" s="224" t="s">
        <v>1237</v>
      </c>
      <c r="M148" s="2" t="s">
        <v>1243</v>
      </c>
      <c r="N148" s="2" t="s">
        <v>679</v>
      </c>
    </row>
    <row r="149" spans="1:14" ht="30" customHeight="1" x14ac:dyDescent="0.2">
      <c r="A149" s="39">
        <f t="shared" si="26"/>
        <v>2021</v>
      </c>
      <c r="B149" s="4">
        <f t="shared" si="27"/>
        <v>3</v>
      </c>
      <c r="C149" s="51">
        <v>44274</v>
      </c>
      <c r="D149" s="51">
        <v>44274</v>
      </c>
      <c r="E149" s="210" t="s">
        <v>85</v>
      </c>
      <c r="F149" s="6">
        <v>86.57</v>
      </c>
      <c r="G149" s="16" t="s">
        <v>90</v>
      </c>
      <c r="H149" s="16"/>
      <c r="I149" s="5" t="str">
        <f t="shared" si="28"/>
        <v>Variable</v>
      </c>
      <c r="J149" s="6">
        <f t="shared" si="29"/>
        <v>-659.23</v>
      </c>
      <c r="K149" s="33"/>
      <c r="L149" s="224" t="s">
        <v>1236</v>
      </c>
      <c r="M149" s="2" t="s">
        <v>1238</v>
      </c>
      <c r="N149" s="2" t="s">
        <v>1255</v>
      </c>
    </row>
    <row r="150" spans="1:14" ht="30" customHeight="1" x14ac:dyDescent="0.2">
      <c r="A150" s="39">
        <f t="shared" si="26"/>
        <v>2021</v>
      </c>
      <c r="B150" s="4">
        <f t="shared" si="27"/>
        <v>3</v>
      </c>
      <c r="C150" s="51">
        <v>44275</v>
      </c>
      <c r="D150" s="51">
        <v>44275</v>
      </c>
      <c r="E150" s="210" t="s">
        <v>154</v>
      </c>
      <c r="F150" s="6">
        <v>10.5</v>
      </c>
      <c r="G150" s="16" t="s">
        <v>41</v>
      </c>
      <c r="H150" s="16"/>
      <c r="I150" s="5" t="str">
        <f t="shared" si="28"/>
        <v>Variable</v>
      </c>
      <c r="J150" s="6">
        <f t="shared" si="29"/>
        <v>-648.73</v>
      </c>
      <c r="K150" s="62" t="s">
        <v>206</v>
      </c>
      <c r="L150" s="224" t="s">
        <v>1237</v>
      </c>
      <c r="M150" s="2" t="s">
        <v>1243</v>
      </c>
      <c r="N150" s="2" t="s">
        <v>679</v>
      </c>
    </row>
    <row r="151" spans="1:14" ht="30" hidden="1" customHeight="1" x14ac:dyDescent="0.2">
      <c r="A151" s="39">
        <f t="shared" si="26"/>
        <v>2021</v>
      </c>
      <c r="B151" s="4">
        <f t="shared" si="27"/>
        <v>3</v>
      </c>
      <c r="C151" s="51">
        <v>44275</v>
      </c>
      <c r="D151" s="51">
        <v>44275</v>
      </c>
      <c r="E151" s="210" t="s">
        <v>155</v>
      </c>
      <c r="F151" s="6">
        <v>2.75</v>
      </c>
      <c r="G151" s="16" t="s">
        <v>89</v>
      </c>
      <c r="H151" s="16"/>
      <c r="I151" s="5" t="str">
        <f t="shared" si="28"/>
        <v>Variable</v>
      </c>
      <c r="J151" s="6">
        <f t="shared" si="29"/>
        <v>-645.98</v>
      </c>
      <c r="K151" s="62" t="s">
        <v>206</v>
      </c>
      <c r="L151" s="224" t="s">
        <v>1236</v>
      </c>
      <c r="M151" s="2" t="s">
        <v>632</v>
      </c>
      <c r="N151" s="2" t="s">
        <v>1254</v>
      </c>
    </row>
    <row r="152" spans="1:14" ht="30" hidden="1" customHeight="1" x14ac:dyDescent="0.2">
      <c r="A152" s="39">
        <f t="shared" si="26"/>
        <v>2021</v>
      </c>
      <c r="B152" s="4">
        <f t="shared" si="27"/>
        <v>3</v>
      </c>
      <c r="C152" s="51">
        <v>44275</v>
      </c>
      <c r="D152" s="51">
        <v>44275</v>
      </c>
      <c r="E152" s="210" t="s">
        <v>156</v>
      </c>
      <c r="F152" s="6">
        <v>2.75</v>
      </c>
      <c r="G152" s="16" t="s">
        <v>89</v>
      </c>
      <c r="H152" s="16"/>
      <c r="I152" s="5" t="str">
        <f t="shared" si="28"/>
        <v>Variable</v>
      </c>
      <c r="J152" s="6">
        <f t="shared" si="29"/>
        <v>-643.23</v>
      </c>
      <c r="K152" s="62" t="s">
        <v>206</v>
      </c>
      <c r="L152" s="224" t="s">
        <v>1236</v>
      </c>
      <c r="M152" s="2" t="s">
        <v>632</v>
      </c>
      <c r="N152" s="2" t="s">
        <v>1254</v>
      </c>
    </row>
    <row r="153" spans="1:14" ht="30" hidden="1" customHeight="1" x14ac:dyDescent="0.2">
      <c r="A153" s="39">
        <f t="shared" si="26"/>
        <v>2021</v>
      </c>
      <c r="B153" s="4">
        <f t="shared" si="27"/>
        <v>3</v>
      </c>
      <c r="C153" s="51">
        <v>44275</v>
      </c>
      <c r="D153" s="51">
        <v>44275</v>
      </c>
      <c r="E153" s="210" t="s">
        <v>157</v>
      </c>
      <c r="F153" s="6">
        <v>2.75</v>
      </c>
      <c r="G153" s="16" t="s">
        <v>89</v>
      </c>
      <c r="H153" s="16"/>
      <c r="I153" s="5" t="str">
        <f t="shared" si="28"/>
        <v>Variable</v>
      </c>
      <c r="J153" s="6">
        <f t="shared" si="29"/>
        <v>-640.48</v>
      </c>
      <c r="K153" s="62" t="s">
        <v>206</v>
      </c>
      <c r="L153" s="224" t="s">
        <v>1236</v>
      </c>
      <c r="M153" s="2" t="s">
        <v>632</v>
      </c>
      <c r="N153" s="2" t="s">
        <v>1254</v>
      </c>
    </row>
    <row r="154" spans="1:14" ht="30" hidden="1" customHeight="1" x14ac:dyDescent="0.2">
      <c r="A154" s="39">
        <f t="shared" si="26"/>
        <v>2021</v>
      </c>
      <c r="B154" s="4">
        <f t="shared" si="27"/>
        <v>3</v>
      </c>
      <c r="C154" s="51">
        <v>44275</v>
      </c>
      <c r="D154" s="51">
        <v>44275</v>
      </c>
      <c r="E154" s="210" t="s">
        <v>101</v>
      </c>
      <c r="F154" s="6">
        <v>6.99</v>
      </c>
      <c r="G154" s="79" t="s">
        <v>26</v>
      </c>
      <c r="H154" s="79"/>
      <c r="I154" s="79" t="s">
        <v>26</v>
      </c>
      <c r="J154" s="6">
        <f t="shared" si="29"/>
        <v>-633.49</v>
      </c>
      <c r="K154" s="80" t="s">
        <v>357</v>
      </c>
      <c r="L154" s="224" t="s">
        <v>1237</v>
      </c>
      <c r="M154" s="2" t="s">
        <v>1300</v>
      </c>
      <c r="N154" s="2" t="s">
        <v>1282</v>
      </c>
    </row>
    <row r="155" spans="1:14" ht="30" hidden="1" customHeight="1" x14ac:dyDescent="0.2">
      <c r="A155" s="39">
        <f t="shared" si="26"/>
        <v>2021</v>
      </c>
      <c r="B155" s="4">
        <f t="shared" si="27"/>
        <v>3</v>
      </c>
      <c r="C155" s="51">
        <v>44276</v>
      </c>
      <c r="D155" s="51">
        <v>44276</v>
      </c>
      <c r="E155" s="210" t="s">
        <v>158</v>
      </c>
      <c r="F155" s="6">
        <v>27.76</v>
      </c>
      <c r="G155" s="16" t="s">
        <v>68</v>
      </c>
      <c r="H155" s="16"/>
      <c r="I155" s="5" t="str">
        <f t="shared" ref="I155:I218" si="30">VLOOKUP(G155,Expense_Lookup,2,0)</f>
        <v>Variable</v>
      </c>
      <c r="J155" s="6">
        <f t="shared" si="29"/>
        <v>-605.73</v>
      </c>
      <c r="K155" s="62" t="s">
        <v>206</v>
      </c>
      <c r="L155" s="224" t="s">
        <v>1236</v>
      </c>
      <c r="M155" s="2" t="s">
        <v>670</v>
      </c>
      <c r="N155" s="2" t="s">
        <v>1281</v>
      </c>
    </row>
    <row r="156" spans="1:14" ht="30" hidden="1" customHeight="1" x14ac:dyDescent="0.2">
      <c r="A156" s="39">
        <f t="shared" si="26"/>
        <v>2021</v>
      </c>
      <c r="B156" s="4">
        <f t="shared" si="27"/>
        <v>3</v>
      </c>
      <c r="C156" s="51">
        <v>44276</v>
      </c>
      <c r="D156" s="51">
        <v>44276</v>
      </c>
      <c r="E156" s="210" t="s">
        <v>159</v>
      </c>
      <c r="F156" s="6">
        <v>9.9499999999999993</v>
      </c>
      <c r="G156" s="157" t="s">
        <v>56</v>
      </c>
      <c r="H156" s="157"/>
      <c r="I156" s="5" t="str">
        <f t="shared" si="30"/>
        <v>Variable</v>
      </c>
      <c r="J156" s="6">
        <f t="shared" si="29"/>
        <v>-595.78</v>
      </c>
      <c r="K156" s="62" t="s">
        <v>35</v>
      </c>
      <c r="L156" s="224" t="s">
        <v>1237</v>
      </c>
      <c r="M156" s="2" t="s">
        <v>1244</v>
      </c>
      <c r="N156" s="2" t="s">
        <v>56</v>
      </c>
    </row>
    <row r="157" spans="1:14" ht="30" hidden="1" customHeight="1" x14ac:dyDescent="0.2">
      <c r="A157" s="39">
        <f t="shared" si="26"/>
        <v>2021</v>
      </c>
      <c r="B157" s="4">
        <f t="shared" si="27"/>
        <v>3</v>
      </c>
      <c r="C157" s="51">
        <v>44276</v>
      </c>
      <c r="D157" s="51">
        <v>44276</v>
      </c>
      <c r="E157" s="210" t="s">
        <v>124</v>
      </c>
      <c r="F157" s="6">
        <v>64.989999999999995</v>
      </c>
      <c r="G157" s="54" t="s">
        <v>26</v>
      </c>
      <c r="H157" s="54"/>
      <c r="I157" s="5" t="str">
        <f t="shared" si="30"/>
        <v>Fixed</v>
      </c>
      <c r="J157" s="6">
        <f t="shared" si="29"/>
        <v>-530.79</v>
      </c>
      <c r="K157" s="72" t="s">
        <v>297</v>
      </c>
      <c r="L157" s="224" t="s">
        <v>1237</v>
      </c>
      <c r="M157" s="2" t="s">
        <v>1243</v>
      </c>
      <c r="N157" s="2" t="s">
        <v>1279</v>
      </c>
    </row>
    <row r="158" spans="1:14" ht="30" hidden="1" customHeight="1" x14ac:dyDescent="0.2">
      <c r="A158" s="39">
        <f t="shared" si="26"/>
        <v>2021</v>
      </c>
      <c r="B158" s="4">
        <f t="shared" si="27"/>
        <v>3</v>
      </c>
      <c r="C158" s="51">
        <v>44276</v>
      </c>
      <c r="D158" s="51">
        <v>44276</v>
      </c>
      <c r="E158" s="210" t="s">
        <v>81</v>
      </c>
      <c r="F158" s="6">
        <v>7.99</v>
      </c>
      <c r="G158" s="54" t="s">
        <v>26</v>
      </c>
      <c r="H158" s="54"/>
      <c r="I158" s="5" t="str">
        <f t="shared" si="30"/>
        <v>Fixed</v>
      </c>
      <c r="J158" s="6">
        <f t="shared" si="29"/>
        <v>-522.79999999999995</v>
      </c>
      <c r="K158" s="72" t="s">
        <v>9</v>
      </c>
      <c r="L158" s="224" t="s">
        <v>1237</v>
      </c>
      <c r="M158" s="2" t="s">
        <v>1243</v>
      </c>
      <c r="N158" s="2" t="s">
        <v>1279</v>
      </c>
    </row>
    <row r="159" spans="1:14" ht="30" hidden="1" customHeight="1" x14ac:dyDescent="0.2">
      <c r="A159" s="39">
        <f t="shared" si="26"/>
        <v>2021</v>
      </c>
      <c r="B159" s="4">
        <f t="shared" si="27"/>
        <v>3</v>
      </c>
      <c r="C159" s="51">
        <v>44278</v>
      </c>
      <c r="D159" s="51">
        <v>44278</v>
      </c>
      <c r="E159" s="210" t="s">
        <v>160</v>
      </c>
      <c r="F159" s="6">
        <v>2.75</v>
      </c>
      <c r="G159" s="16" t="s">
        <v>89</v>
      </c>
      <c r="H159" s="16"/>
      <c r="I159" s="5" t="str">
        <f t="shared" si="30"/>
        <v>Variable</v>
      </c>
      <c r="J159" s="6">
        <f t="shared" si="29"/>
        <v>-520.04999999999995</v>
      </c>
      <c r="K159" s="62" t="s">
        <v>206</v>
      </c>
      <c r="L159" s="224" t="s">
        <v>1236</v>
      </c>
      <c r="M159" s="2" t="s">
        <v>632</v>
      </c>
      <c r="N159" s="2" t="s">
        <v>1254</v>
      </c>
    </row>
    <row r="160" spans="1:14" ht="30" customHeight="1" x14ac:dyDescent="0.2">
      <c r="A160" s="39">
        <f t="shared" si="26"/>
        <v>2021</v>
      </c>
      <c r="B160" s="4">
        <f t="shared" si="27"/>
        <v>3</v>
      </c>
      <c r="C160" s="51">
        <v>44278</v>
      </c>
      <c r="D160" s="51">
        <v>44278</v>
      </c>
      <c r="E160" s="210" t="s">
        <v>161</v>
      </c>
      <c r="F160" s="6">
        <v>14.1</v>
      </c>
      <c r="G160" s="16" t="s">
        <v>41</v>
      </c>
      <c r="H160" s="16"/>
      <c r="I160" s="5" t="str">
        <f t="shared" si="30"/>
        <v>Variable</v>
      </c>
      <c r="J160" s="6">
        <f t="shared" si="29"/>
        <v>-505.94999999999993</v>
      </c>
      <c r="K160" s="62" t="s">
        <v>206</v>
      </c>
      <c r="L160" s="224" t="s">
        <v>1237</v>
      </c>
      <c r="M160" s="2" t="s">
        <v>1243</v>
      </c>
      <c r="N160" s="2" t="s">
        <v>679</v>
      </c>
    </row>
    <row r="161" spans="1:14" ht="30" hidden="1" customHeight="1" x14ac:dyDescent="0.2">
      <c r="A161" s="39">
        <f t="shared" si="26"/>
        <v>2021</v>
      </c>
      <c r="B161" s="4">
        <f t="shared" si="27"/>
        <v>3</v>
      </c>
      <c r="C161" s="51">
        <v>44280</v>
      </c>
      <c r="D161" s="51">
        <v>44280</v>
      </c>
      <c r="E161" s="210" t="s">
        <v>162</v>
      </c>
      <c r="F161" s="6">
        <v>16.940000000000001</v>
      </c>
      <c r="G161" s="16" t="s">
        <v>68</v>
      </c>
      <c r="H161" s="16"/>
      <c r="I161" s="5" t="str">
        <f t="shared" si="30"/>
        <v>Variable</v>
      </c>
      <c r="J161" s="6">
        <f t="shared" si="29"/>
        <v>-489.00999999999993</v>
      </c>
      <c r="K161" s="62" t="s">
        <v>206</v>
      </c>
      <c r="L161" s="224" t="s">
        <v>1236</v>
      </c>
      <c r="M161" s="2" t="s">
        <v>670</v>
      </c>
      <c r="N161" s="2" t="s">
        <v>1281</v>
      </c>
    </row>
    <row r="162" spans="1:14" ht="30" customHeight="1" x14ac:dyDescent="0.2">
      <c r="A162" s="39">
        <f t="shared" si="26"/>
        <v>2021</v>
      </c>
      <c r="B162" s="4">
        <f t="shared" si="27"/>
        <v>3</v>
      </c>
      <c r="C162" s="51">
        <v>44280</v>
      </c>
      <c r="D162" s="51">
        <v>44280</v>
      </c>
      <c r="E162" s="210" t="s">
        <v>163</v>
      </c>
      <c r="F162" s="6">
        <v>16.690000000000001</v>
      </c>
      <c r="G162" s="16" t="s">
        <v>41</v>
      </c>
      <c r="H162" s="16"/>
      <c r="I162" s="5" t="str">
        <f t="shared" si="30"/>
        <v>Variable</v>
      </c>
      <c r="J162" s="6">
        <f t="shared" si="29"/>
        <v>-472.31999999999994</v>
      </c>
      <c r="K162" s="62" t="s">
        <v>206</v>
      </c>
      <c r="L162" s="224" t="s">
        <v>1237</v>
      </c>
      <c r="M162" s="2" t="s">
        <v>1243</v>
      </c>
      <c r="N162" s="2" t="s">
        <v>679</v>
      </c>
    </row>
    <row r="163" spans="1:14" ht="30" hidden="1" customHeight="1" x14ac:dyDescent="0.2">
      <c r="A163" s="39">
        <f t="shared" si="26"/>
        <v>2021</v>
      </c>
      <c r="B163" s="4">
        <f t="shared" si="27"/>
        <v>3</v>
      </c>
      <c r="C163" s="51">
        <v>44280</v>
      </c>
      <c r="D163" s="51">
        <v>44280</v>
      </c>
      <c r="E163" s="210" t="s">
        <v>164</v>
      </c>
      <c r="F163" s="6">
        <v>120</v>
      </c>
      <c r="G163" s="71" t="s">
        <v>52</v>
      </c>
      <c r="H163" s="71"/>
      <c r="I163" s="5" t="str">
        <f t="shared" si="30"/>
        <v>Variable</v>
      </c>
      <c r="J163" s="6">
        <f t="shared" si="29"/>
        <v>-352.31999999999994</v>
      </c>
      <c r="K163" s="62" t="s">
        <v>207</v>
      </c>
      <c r="L163" s="224" t="s">
        <v>1236</v>
      </c>
      <c r="M163" s="2" t="s">
        <v>1241</v>
      </c>
      <c r="N163" s="2" t="s">
        <v>1289</v>
      </c>
    </row>
    <row r="164" spans="1:14" ht="30" hidden="1" customHeight="1" x14ac:dyDescent="0.2">
      <c r="A164" s="39">
        <f t="shared" si="26"/>
        <v>2021</v>
      </c>
      <c r="B164" s="4">
        <f t="shared" si="27"/>
        <v>3</v>
      </c>
      <c r="C164" s="51">
        <v>44281</v>
      </c>
      <c r="D164" s="51">
        <v>44281</v>
      </c>
      <c r="E164" s="210" t="s">
        <v>165</v>
      </c>
      <c r="F164" s="6">
        <v>14.99</v>
      </c>
      <c r="G164" s="54" t="s">
        <v>26</v>
      </c>
      <c r="H164" s="54"/>
      <c r="I164" s="5" t="str">
        <f t="shared" si="30"/>
        <v>Fixed</v>
      </c>
      <c r="J164" s="6">
        <f t="shared" si="29"/>
        <v>-337.32999999999993</v>
      </c>
      <c r="K164" s="72" t="s">
        <v>312</v>
      </c>
      <c r="L164" s="224" t="s">
        <v>1237</v>
      </c>
      <c r="M164" s="2" t="s">
        <v>1243</v>
      </c>
      <c r="N164" s="2" t="s">
        <v>1274</v>
      </c>
    </row>
    <row r="165" spans="1:14" ht="30" hidden="1" customHeight="1" x14ac:dyDescent="0.2">
      <c r="A165" s="39">
        <f t="shared" si="26"/>
        <v>2021</v>
      </c>
      <c r="B165" s="4">
        <f t="shared" si="27"/>
        <v>3</v>
      </c>
      <c r="C165" s="51">
        <v>44281</v>
      </c>
      <c r="D165" s="51">
        <v>44281</v>
      </c>
      <c r="E165" s="210" t="s">
        <v>166</v>
      </c>
      <c r="F165" s="6">
        <v>141.59</v>
      </c>
      <c r="G165" s="16" t="s">
        <v>68</v>
      </c>
      <c r="H165" s="16"/>
      <c r="I165" s="5" t="str">
        <f t="shared" si="30"/>
        <v>Variable</v>
      </c>
      <c r="J165" s="6">
        <f t="shared" si="29"/>
        <v>-195.73999999999992</v>
      </c>
      <c r="K165" s="62" t="s">
        <v>206</v>
      </c>
      <c r="L165" s="224" t="s">
        <v>1237</v>
      </c>
      <c r="M165" s="2" t="s">
        <v>1300</v>
      </c>
      <c r="N165" s="2" t="s">
        <v>1269</v>
      </c>
    </row>
    <row r="166" spans="1:14" ht="30" hidden="1" customHeight="1" x14ac:dyDescent="0.2">
      <c r="A166" s="39">
        <f t="shared" si="26"/>
        <v>2021</v>
      </c>
      <c r="B166" s="4">
        <f t="shared" si="27"/>
        <v>3</v>
      </c>
      <c r="C166" s="51">
        <v>44281</v>
      </c>
      <c r="D166" s="51">
        <v>44281</v>
      </c>
      <c r="E166" s="210" t="s">
        <v>21</v>
      </c>
      <c r="F166" s="6">
        <v>-264.60000000000002</v>
      </c>
      <c r="G166" s="16" t="s">
        <v>22</v>
      </c>
      <c r="H166" s="16"/>
      <c r="I166" s="5" t="str">
        <f t="shared" si="30"/>
        <v>Payment</v>
      </c>
      <c r="J166" s="6">
        <f t="shared" si="29"/>
        <v>-460.33999999999992</v>
      </c>
      <c r="K166" s="33"/>
      <c r="L166" s="225"/>
      <c r="M166" s="226"/>
      <c r="N166" s="226"/>
    </row>
    <row r="167" spans="1:14" ht="30" hidden="1" customHeight="1" x14ac:dyDescent="0.2">
      <c r="A167" s="39">
        <f t="shared" si="26"/>
        <v>2021</v>
      </c>
      <c r="B167" s="4">
        <f t="shared" si="27"/>
        <v>3</v>
      </c>
      <c r="C167" s="51">
        <v>44281</v>
      </c>
      <c r="D167" s="51">
        <v>44281</v>
      </c>
      <c r="E167" s="210" t="s">
        <v>167</v>
      </c>
      <c r="F167" s="6">
        <v>2.75</v>
      </c>
      <c r="G167" s="16" t="s">
        <v>89</v>
      </c>
      <c r="H167" s="16"/>
      <c r="I167" s="5" t="str">
        <f t="shared" si="30"/>
        <v>Variable</v>
      </c>
      <c r="J167" s="6">
        <f t="shared" si="29"/>
        <v>-457.58999999999992</v>
      </c>
      <c r="K167" s="62" t="s">
        <v>206</v>
      </c>
      <c r="L167" s="224" t="s">
        <v>1236</v>
      </c>
      <c r="M167" s="2" t="s">
        <v>632</v>
      </c>
      <c r="N167" s="2" t="s">
        <v>1254</v>
      </c>
    </row>
    <row r="168" spans="1:14" ht="30" hidden="1" customHeight="1" x14ac:dyDescent="0.2">
      <c r="A168" s="39">
        <f t="shared" si="26"/>
        <v>2021</v>
      </c>
      <c r="B168" s="4">
        <f t="shared" si="27"/>
        <v>3</v>
      </c>
      <c r="C168" s="51">
        <v>44281</v>
      </c>
      <c r="D168" s="51">
        <v>44281</v>
      </c>
      <c r="E168" s="210" t="s">
        <v>168</v>
      </c>
      <c r="F168" s="6">
        <v>2.75</v>
      </c>
      <c r="G168" s="16" t="s">
        <v>89</v>
      </c>
      <c r="H168" s="16"/>
      <c r="I168" s="5" t="str">
        <f t="shared" si="30"/>
        <v>Variable</v>
      </c>
      <c r="J168" s="6">
        <f t="shared" si="29"/>
        <v>-454.83999999999992</v>
      </c>
      <c r="K168" s="62" t="s">
        <v>206</v>
      </c>
      <c r="L168" s="224" t="s">
        <v>1236</v>
      </c>
      <c r="M168" s="2" t="s">
        <v>632</v>
      </c>
      <c r="N168" s="2" t="s">
        <v>1254</v>
      </c>
    </row>
    <row r="169" spans="1:14" ht="30" hidden="1" customHeight="1" x14ac:dyDescent="0.2">
      <c r="A169" s="39">
        <f t="shared" si="26"/>
        <v>2021</v>
      </c>
      <c r="B169" s="4">
        <f t="shared" si="27"/>
        <v>3</v>
      </c>
      <c r="C169" s="51">
        <v>44282</v>
      </c>
      <c r="D169" s="51">
        <v>44282</v>
      </c>
      <c r="E169" s="210" t="s">
        <v>169</v>
      </c>
      <c r="F169" s="6">
        <v>22.94</v>
      </c>
      <c r="G169" s="16" t="s">
        <v>68</v>
      </c>
      <c r="H169" s="16"/>
      <c r="I169" s="5" t="str">
        <f t="shared" si="30"/>
        <v>Variable</v>
      </c>
      <c r="J169" s="6">
        <f t="shared" si="29"/>
        <v>-431.89999999999992</v>
      </c>
      <c r="K169" s="62" t="s">
        <v>206</v>
      </c>
      <c r="L169" s="224" t="s">
        <v>1236</v>
      </c>
      <c r="M169" s="2" t="s">
        <v>670</v>
      </c>
      <c r="N169" s="2" t="s">
        <v>1281</v>
      </c>
    </row>
    <row r="170" spans="1:14" ht="30" hidden="1" customHeight="1" x14ac:dyDescent="0.2">
      <c r="A170" s="39">
        <f t="shared" si="26"/>
        <v>2021</v>
      </c>
      <c r="B170" s="4">
        <f t="shared" si="27"/>
        <v>3</v>
      </c>
      <c r="C170" s="51">
        <v>44282</v>
      </c>
      <c r="D170" s="51">
        <v>44282</v>
      </c>
      <c r="E170" s="210" t="s">
        <v>170</v>
      </c>
      <c r="F170" s="6">
        <v>2.75</v>
      </c>
      <c r="G170" s="16" t="s">
        <v>89</v>
      </c>
      <c r="H170" s="16"/>
      <c r="I170" s="5" t="str">
        <f t="shared" si="30"/>
        <v>Variable</v>
      </c>
      <c r="J170" s="6">
        <f t="shared" si="29"/>
        <v>-429.14999999999992</v>
      </c>
      <c r="K170" s="62" t="s">
        <v>206</v>
      </c>
      <c r="L170" s="224" t="s">
        <v>1236</v>
      </c>
      <c r="M170" s="2" t="s">
        <v>632</v>
      </c>
      <c r="N170" s="2" t="s">
        <v>1254</v>
      </c>
    </row>
    <row r="171" spans="1:14" ht="30" hidden="1" customHeight="1" x14ac:dyDescent="0.2">
      <c r="A171" s="39">
        <f t="shared" si="26"/>
        <v>2021</v>
      </c>
      <c r="B171" s="4">
        <f t="shared" si="27"/>
        <v>3</v>
      </c>
      <c r="C171" s="51">
        <v>44282</v>
      </c>
      <c r="D171" s="51">
        <v>44282</v>
      </c>
      <c r="E171" s="210" t="s">
        <v>171</v>
      </c>
      <c r="F171" s="6">
        <v>2.75</v>
      </c>
      <c r="G171" s="16" t="s">
        <v>89</v>
      </c>
      <c r="H171" s="16"/>
      <c r="I171" s="5" t="str">
        <f t="shared" si="30"/>
        <v>Variable</v>
      </c>
      <c r="J171" s="6">
        <f t="shared" si="29"/>
        <v>-426.39999999999992</v>
      </c>
      <c r="K171" s="62" t="s">
        <v>206</v>
      </c>
      <c r="L171" s="224" t="s">
        <v>1236</v>
      </c>
      <c r="M171" s="2" t="s">
        <v>632</v>
      </c>
      <c r="N171" s="2" t="s">
        <v>1254</v>
      </c>
    </row>
    <row r="172" spans="1:14" ht="30" hidden="1" customHeight="1" x14ac:dyDescent="0.2">
      <c r="A172" s="39">
        <f t="shared" si="26"/>
        <v>2021</v>
      </c>
      <c r="B172" s="4">
        <f t="shared" si="27"/>
        <v>3</v>
      </c>
      <c r="C172" s="51">
        <v>44282</v>
      </c>
      <c r="D172" s="51">
        <v>44282</v>
      </c>
      <c r="E172" s="210" t="s">
        <v>112</v>
      </c>
      <c r="F172" s="6">
        <v>9.99</v>
      </c>
      <c r="G172" s="54" t="s">
        <v>26</v>
      </c>
      <c r="H172" s="54"/>
      <c r="I172" s="5" t="str">
        <f t="shared" si="30"/>
        <v>Fixed</v>
      </c>
      <c r="J172" s="6">
        <f t="shared" si="29"/>
        <v>-416.40999999999991</v>
      </c>
      <c r="K172" s="72" t="s">
        <v>295</v>
      </c>
      <c r="L172" s="224" t="s">
        <v>1237</v>
      </c>
      <c r="M172" s="2" t="s">
        <v>1243</v>
      </c>
      <c r="N172" s="2" t="s">
        <v>1282</v>
      </c>
    </row>
    <row r="173" spans="1:14" ht="30" customHeight="1" x14ac:dyDescent="0.2">
      <c r="A173" s="39">
        <f t="shared" si="26"/>
        <v>2021</v>
      </c>
      <c r="B173" s="4">
        <f t="shared" si="27"/>
        <v>3</v>
      </c>
      <c r="C173" s="51">
        <v>44282</v>
      </c>
      <c r="D173" s="51">
        <v>44282</v>
      </c>
      <c r="E173" s="210" t="s">
        <v>172</v>
      </c>
      <c r="F173" s="6">
        <v>15.94</v>
      </c>
      <c r="G173" s="16" t="s">
        <v>90</v>
      </c>
      <c r="H173" s="16"/>
      <c r="I173" s="5" t="str">
        <f t="shared" si="30"/>
        <v>Variable</v>
      </c>
      <c r="J173" s="6">
        <f t="shared" si="29"/>
        <v>-400.46999999999991</v>
      </c>
      <c r="K173" s="62" t="s">
        <v>206</v>
      </c>
      <c r="L173" s="224" t="s">
        <v>1236</v>
      </c>
      <c r="M173" s="2" t="s">
        <v>1238</v>
      </c>
      <c r="N173" s="2" t="s">
        <v>1255</v>
      </c>
    </row>
    <row r="174" spans="1:14" ht="30" hidden="1" customHeight="1" x14ac:dyDescent="0.2">
      <c r="A174" s="39">
        <f t="shared" si="26"/>
        <v>2021</v>
      </c>
      <c r="B174" s="4">
        <f t="shared" si="27"/>
        <v>3</v>
      </c>
      <c r="C174" s="51">
        <v>44282</v>
      </c>
      <c r="D174" s="51">
        <v>44282</v>
      </c>
      <c r="E174" s="210" t="s">
        <v>115</v>
      </c>
      <c r="F174" s="6">
        <v>5</v>
      </c>
      <c r="G174" s="16" t="s">
        <v>68</v>
      </c>
      <c r="H174" s="16"/>
      <c r="I174" s="5" t="str">
        <f t="shared" si="30"/>
        <v>Variable</v>
      </c>
      <c r="J174" s="6">
        <f t="shared" si="29"/>
        <v>-395.46999999999991</v>
      </c>
      <c r="K174" s="62" t="s">
        <v>206</v>
      </c>
      <c r="L174" s="224" t="s">
        <v>1237</v>
      </c>
      <c r="M174" s="2" t="s">
        <v>1300</v>
      </c>
      <c r="N174" s="2" t="s">
        <v>1291</v>
      </c>
    </row>
    <row r="175" spans="1:14" ht="30" hidden="1" customHeight="1" x14ac:dyDescent="0.2">
      <c r="A175" s="39">
        <f t="shared" si="26"/>
        <v>2021</v>
      </c>
      <c r="B175" s="4">
        <f t="shared" si="27"/>
        <v>3</v>
      </c>
      <c r="C175" s="51">
        <v>44283</v>
      </c>
      <c r="D175" s="51">
        <v>44283</v>
      </c>
      <c r="E175" s="210" t="s">
        <v>173</v>
      </c>
      <c r="F175" s="6">
        <v>9.9499999999999993</v>
      </c>
      <c r="G175" s="54" t="s">
        <v>26</v>
      </c>
      <c r="H175" s="54"/>
      <c r="I175" s="5" t="str">
        <f t="shared" si="30"/>
        <v>Fixed</v>
      </c>
      <c r="J175" s="6">
        <f t="shared" si="29"/>
        <v>-385.51999999999992</v>
      </c>
      <c r="K175" s="72" t="s">
        <v>322</v>
      </c>
      <c r="L175" s="224" t="s">
        <v>1237</v>
      </c>
      <c r="M175" s="2" t="s">
        <v>1300</v>
      </c>
      <c r="N175" s="2" t="s">
        <v>1268</v>
      </c>
    </row>
    <row r="176" spans="1:14" ht="30" customHeight="1" x14ac:dyDescent="0.2">
      <c r="A176" s="39">
        <f t="shared" si="26"/>
        <v>2021</v>
      </c>
      <c r="B176" s="4">
        <f t="shared" si="27"/>
        <v>3</v>
      </c>
      <c r="C176" s="51">
        <v>44283</v>
      </c>
      <c r="D176" s="51">
        <v>44283</v>
      </c>
      <c r="E176" s="210" t="s">
        <v>174</v>
      </c>
      <c r="F176" s="6">
        <v>8.1300000000000008</v>
      </c>
      <c r="G176" s="16" t="s">
        <v>41</v>
      </c>
      <c r="H176" s="16"/>
      <c r="I176" s="5" t="str">
        <f t="shared" si="30"/>
        <v>Variable</v>
      </c>
      <c r="J176" s="6">
        <f t="shared" si="29"/>
        <v>-377.38999999999993</v>
      </c>
      <c r="K176" s="62" t="s">
        <v>206</v>
      </c>
      <c r="L176" s="224" t="s">
        <v>1237</v>
      </c>
      <c r="M176" s="2" t="s">
        <v>1243</v>
      </c>
      <c r="N176" s="2" t="s">
        <v>679</v>
      </c>
    </row>
    <row r="177" spans="1:14" ht="30" customHeight="1" x14ac:dyDescent="0.2">
      <c r="A177" s="39">
        <f t="shared" si="26"/>
        <v>2021</v>
      </c>
      <c r="B177" s="4">
        <f t="shared" si="27"/>
        <v>3</v>
      </c>
      <c r="C177" s="51">
        <v>44284</v>
      </c>
      <c r="D177" s="51">
        <v>44284</v>
      </c>
      <c r="E177" s="210" t="s">
        <v>175</v>
      </c>
      <c r="F177" s="6">
        <v>23.65</v>
      </c>
      <c r="G177" s="16" t="s">
        <v>41</v>
      </c>
      <c r="H177" s="16"/>
      <c r="I177" s="5" t="str">
        <f t="shared" si="30"/>
        <v>Variable</v>
      </c>
      <c r="J177" s="6">
        <f t="shared" si="29"/>
        <v>-353.73999999999995</v>
      </c>
      <c r="K177" s="62" t="s">
        <v>206</v>
      </c>
      <c r="L177" s="224" t="s">
        <v>1237</v>
      </c>
      <c r="M177" s="2" t="s">
        <v>1243</v>
      </c>
      <c r="N177" s="2" t="s">
        <v>679</v>
      </c>
    </row>
    <row r="178" spans="1:14" ht="30" customHeight="1" x14ac:dyDescent="0.2">
      <c r="A178" s="39">
        <f t="shared" si="26"/>
        <v>2021</v>
      </c>
      <c r="B178" s="4">
        <f t="shared" si="27"/>
        <v>3</v>
      </c>
      <c r="C178" s="51">
        <v>44284</v>
      </c>
      <c r="D178" s="51">
        <v>44284</v>
      </c>
      <c r="E178" s="210" t="s">
        <v>175</v>
      </c>
      <c r="F178" s="6">
        <v>48.22</v>
      </c>
      <c r="G178" s="16" t="s">
        <v>41</v>
      </c>
      <c r="H178" s="16"/>
      <c r="I178" s="5" t="str">
        <f t="shared" si="30"/>
        <v>Variable</v>
      </c>
      <c r="J178" s="6">
        <f t="shared" si="29"/>
        <v>-305.52</v>
      </c>
      <c r="K178" s="62" t="s">
        <v>206</v>
      </c>
      <c r="L178" s="224" t="s">
        <v>1237</v>
      </c>
      <c r="M178" s="2" t="s">
        <v>1243</v>
      </c>
      <c r="N178" s="2" t="s">
        <v>679</v>
      </c>
    </row>
    <row r="179" spans="1:14" ht="30" hidden="1" customHeight="1" thickBot="1" x14ac:dyDescent="0.25">
      <c r="A179" s="41">
        <f t="shared" si="26"/>
        <v>2021</v>
      </c>
      <c r="B179" s="38">
        <f t="shared" si="27"/>
        <v>3</v>
      </c>
      <c r="C179" s="61">
        <v>44286</v>
      </c>
      <c r="D179" s="61">
        <v>44286</v>
      </c>
      <c r="E179" s="217" t="s">
        <v>21</v>
      </c>
      <c r="F179" s="45">
        <v>-465.03</v>
      </c>
      <c r="G179" s="42" t="s">
        <v>22</v>
      </c>
      <c r="H179" s="42"/>
      <c r="I179" s="48" t="str">
        <f t="shared" si="30"/>
        <v>Payment</v>
      </c>
      <c r="J179" s="6">
        <f t="shared" si="29"/>
        <v>-770.55</v>
      </c>
      <c r="K179" s="60"/>
      <c r="L179" s="225"/>
      <c r="M179" s="226"/>
      <c r="N179" s="226"/>
    </row>
    <row r="180" spans="1:14" ht="30" hidden="1" customHeight="1" x14ac:dyDescent="0.2">
      <c r="A180" s="23">
        <f t="shared" si="26"/>
        <v>2021</v>
      </c>
      <c r="B180" s="28">
        <f t="shared" si="27"/>
        <v>4</v>
      </c>
      <c r="C180" s="52">
        <v>44287</v>
      </c>
      <c r="D180" s="52">
        <v>44287</v>
      </c>
      <c r="E180" s="219" t="s">
        <v>176</v>
      </c>
      <c r="F180" s="22">
        <v>14.83</v>
      </c>
      <c r="G180" s="55" t="s">
        <v>26</v>
      </c>
      <c r="H180" s="55"/>
      <c r="I180" s="27" t="str">
        <f t="shared" si="30"/>
        <v>Fixed</v>
      </c>
      <c r="J180" s="6">
        <f t="shared" si="29"/>
        <v>-755.71999999999991</v>
      </c>
      <c r="K180" s="69" t="s">
        <v>7</v>
      </c>
      <c r="L180" s="224" t="s">
        <v>1237</v>
      </c>
      <c r="M180" s="2" t="s">
        <v>1243</v>
      </c>
      <c r="N180" s="2" t="s">
        <v>1279</v>
      </c>
    </row>
    <row r="181" spans="1:14" ht="30" hidden="1" customHeight="1" x14ac:dyDescent="0.2">
      <c r="A181" s="17">
        <f t="shared" si="26"/>
        <v>2021</v>
      </c>
      <c r="B181" s="4">
        <f t="shared" si="27"/>
        <v>4</v>
      </c>
      <c r="C181" s="50">
        <v>44287</v>
      </c>
      <c r="D181" s="50">
        <v>44287</v>
      </c>
      <c r="E181" s="210" t="s">
        <v>177</v>
      </c>
      <c r="F181" s="6">
        <v>9.99</v>
      </c>
      <c r="G181" s="54" t="s">
        <v>26</v>
      </c>
      <c r="H181" s="54"/>
      <c r="I181" s="5" t="str">
        <f t="shared" si="30"/>
        <v>Fixed</v>
      </c>
      <c r="J181" s="6">
        <f t="shared" si="29"/>
        <v>-745.7299999999999</v>
      </c>
      <c r="K181" s="71" t="s">
        <v>6</v>
      </c>
      <c r="L181" s="224" t="s">
        <v>1237</v>
      </c>
      <c r="M181" s="2" t="s">
        <v>1243</v>
      </c>
      <c r="N181" s="2" t="s">
        <v>1279</v>
      </c>
    </row>
    <row r="182" spans="1:14" ht="30" hidden="1" customHeight="1" x14ac:dyDescent="0.2">
      <c r="A182" s="17">
        <f t="shared" si="26"/>
        <v>2021</v>
      </c>
      <c r="B182" s="4">
        <f t="shared" si="27"/>
        <v>4</v>
      </c>
      <c r="C182" s="50">
        <v>44288</v>
      </c>
      <c r="D182" s="50">
        <v>44289</v>
      </c>
      <c r="E182" s="210" t="s">
        <v>104</v>
      </c>
      <c r="F182" s="6">
        <v>1.99</v>
      </c>
      <c r="G182" s="54" t="s">
        <v>26</v>
      </c>
      <c r="H182" s="54"/>
      <c r="I182" s="5" t="str">
        <f t="shared" si="30"/>
        <v>Fixed</v>
      </c>
      <c r="J182" s="6">
        <f t="shared" si="29"/>
        <v>-743.7399999999999</v>
      </c>
      <c r="K182" s="71" t="s">
        <v>94</v>
      </c>
      <c r="L182" s="224" t="s">
        <v>1237</v>
      </c>
      <c r="M182" s="2" t="s">
        <v>1243</v>
      </c>
      <c r="N182" s="2" t="s">
        <v>1282</v>
      </c>
    </row>
    <row r="183" spans="1:14" ht="30" hidden="1" customHeight="1" x14ac:dyDescent="0.2">
      <c r="A183" s="17">
        <f t="shared" si="26"/>
        <v>2021</v>
      </c>
      <c r="B183" s="4">
        <f t="shared" si="27"/>
        <v>4</v>
      </c>
      <c r="C183" s="50">
        <v>44289</v>
      </c>
      <c r="D183" s="50">
        <v>44289</v>
      </c>
      <c r="E183" s="210" t="s">
        <v>178</v>
      </c>
      <c r="F183" s="6">
        <v>15</v>
      </c>
      <c r="G183" s="16" t="s">
        <v>52</v>
      </c>
      <c r="H183" s="16"/>
      <c r="I183" s="5" t="str">
        <f t="shared" si="30"/>
        <v>Variable</v>
      </c>
      <c r="J183" s="6">
        <f t="shared" si="29"/>
        <v>-728.7399999999999</v>
      </c>
      <c r="K183" s="37"/>
      <c r="L183" s="224" t="s">
        <v>1236</v>
      </c>
      <c r="M183" s="2" t="s">
        <v>632</v>
      </c>
      <c r="N183" s="2" t="s">
        <v>1252</v>
      </c>
    </row>
    <row r="184" spans="1:14" ht="30" hidden="1" customHeight="1" x14ac:dyDescent="0.2">
      <c r="A184" s="17">
        <f t="shared" si="26"/>
        <v>2021</v>
      </c>
      <c r="B184" s="4">
        <f t="shared" si="27"/>
        <v>4</v>
      </c>
      <c r="C184" s="50">
        <v>44289</v>
      </c>
      <c r="D184" s="50">
        <v>44289</v>
      </c>
      <c r="E184" s="210" t="s">
        <v>179</v>
      </c>
      <c r="F184" s="6">
        <v>20.66</v>
      </c>
      <c r="G184" s="16" t="s">
        <v>24</v>
      </c>
      <c r="H184" s="16"/>
      <c r="I184" s="5" t="str">
        <f t="shared" si="30"/>
        <v>Variable</v>
      </c>
      <c r="J184" s="6">
        <f t="shared" si="29"/>
        <v>-708.07999999999993</v>
      </c>
      <c r="K184" s="37"/>
      <c r="L184" s="224" t="s">
        <v>1236</v>
      </c>
      <c r="M184" s="2" t="s">
        <v>632</v>
      </c>
      <c r="N184" s="2" t="s">
        <v>503</v>
      </c>
    </row>
    <row r="185" spans="1:14" ht="30" customHeight="1" x14ac:dyDescent="0.2">
      <c r="A185" s="17">
        <f t="shared" si="26"/>
        <v>2021</v>
      </c>
      <c r="B185" s="4">
        <f t="shared" si="27"/>
        <v>4</v>
      </c>
      <c r="C185" s="50">
        <v>44289</v>
      </c>
      <c r="D185" s="50">
        <v>44289</v>
      </c>
      <c r="E185" s="210" t="s">
        <v>180</v>
      </c>
      <c r="F185" s="6">
        <v>17.43</v>
      </c>
      <c r="G185" s="16" t="s">
        <v>41</v>
      </c>
      <c r="H185" s="16"/>
      <c r="I185" s="5" t="str">
        <f t="shared" si="30"/>
        <v>Variable</v>
      </c>
      <c r="J185" s="6">
        <f t="shared" si="29"/>
        <v>-690.65</v>
      </c>
      <c r="K185" s="37"/>
      <c r="L185" s="224" t="s">
        <v>1237</v>
      </c>
      <c r="M185" s="2" t="s">
        <v>1243</v>
      </c>
      <c r="N185" s="2" t="s">
        <v>679</v>
      </c>
    </row>
    <row r="186" spans="1:14" ht="30" hidden="1" customHeight="1" x14ac:dyDescent="0.2">
      <c r="A186" s="17">
        <f t="shared" si="26"/>
        <v>2021</v>
      </c>
      <c r="B186" s="4">
        <f t="shared" si="27"/>
        <v>4</v>
      </c>
      <c r="C186" s="50">
        <v>44289</v>
      </c>
      <c r="D186" s="50">
        <v>44289</v>
      </c>
      <c r="E186" s="210" t="s">
        <v>32</v>
      </c>
      <c r="F186" s="6">
        <v>91.78</v>
      </c>
      <c r="G186" s="54" t="s">
        <v>26</v>
      </c>
      <c r="H186" s="54"/>
      <c r="I186" s="5" t="str">
        <f t="shared" si="30"/>
        <v>Fixed</v>
      </c>
      <c r="J186" s="6">
        <f t="shared" si="29"/>
        <v>-598.87</v>
      </c>
      <c r="K186" s="71" t="s">
        <v>8</v>
      </c>
      <c r="L186" s="224" t="s">
        <v>1236</v>
      </c>
      <c r="M186" s="2" t="s">
        <v>1240</v>
      </c>
      <c r="N186" s="2" t="s">
        <v>1260</v>
      </c>
    </row>
    <row r="187" spans="1:14" ht="30" hidden="1" customHeight="1" x14ac:dyDescent="0.2">
      <c r="A187" s="17">
        <f t="shared" si="26"/>
        <v>2021</v>
      </c>
      <c r="B187" s="4">
        <f t="shared" si="27"/>
        <v>4</v>
      </c>
      <c r="C187" s="50">
        <v>44290</v>
      </c>
      <c r="D187" s="50">
        <v>44290</v>
      </c>
      <c r="E187" s="210" t="s">
        <v>181</v>
      </c>
      <c r="F187" s="6">
        <v>0.99</v>
      </c>
      <c r="G187" s="54" t="s">
        <v>26</v>
      </c>
      <c r="H187" s="54"/>
      <c r="I187" s="5" t="str">
        <f t="shared" si="30"/>
        <v>Fixed</v>
      </c>
      <c r="J187" s="6">
        <f t="shared" si="29"/>
        <v>-597.88</v>
      </c>
      <c r="K187" s="71" t="s">
        <v>298</v>
      </c>
      <c r="L187" s="224" t="s">
        <v>1237</v>
      </c>
      <c r="M187" s="2" t="s">
        <v>1243</v>
      </c>
      <c r="N187" s="2" t="s">
        <v>1279</v>
      </c>
    </row>
    <row r="188" spans="1:14" ht="30" customHeight="1" x14ac:dyDescent="0.2">
      <c r="A188" s="17">
        <f t="shared" si="26"/>
        <v>2021</v>
      </c>
      <c r="B188" s="4">
        <f t="shared" si="27"/>
        <v>4</v>
      </c>
      <c r="C188" s="50">
        <v>44290</v>
      </c>
      <c r="D188" s="50">
        <v>44290</v>
      </c>
      <c r="E188" s="210" t="s">
        <v>182</v>
      </c>
      <c r="F188" s="6">
        <v>169.85</v>
      </c>
      <c r="G188" s="16" t="s">
        <v>41</v>
      </c>
      <c r="H188" s="16"/>
      <c r="I188" s="5" t="str">
        <f t="shared" si="30"/>
        <v>Variable</v>
      </c>
      <c r="J188" s="6">
        <f t="shared" si="29"/>
        <v>-428.03</v>
      </c>
      <c r="K188" s="37"/>
      <c r="L188" s="224" t="s">
        <v>1237</v>
      </c>
      <c r="M188" s="2" t="s">
        <v>1243</v>
      </c>
      <c r="N188" s="2" t="s">
        <v>679</v>
      </c>
    </row>
    <row r="189" spans="1:14" ht="30" customHeight="1" x14ac:dyDescent="0.2">
      <c r="A189" s="17">
        <f t="shared" si="26"/>
        <v>2021</v>
      </c>
      <c r="B189" s="4">
        <f t="shared" si="27"/>
        <v>4</v>
      </c>
      <c r="C189" s="50">
        <v>44291</v>
      </c>
      <c r="D189" s="50">
        <v>44291</v>
      </c>
      <c r="E189" s="210" t="s">
        <v>183</v>
      </c>
      <c r="F189" s="6">
        <v>10.88</v>
      </c>
      <c r="G189" s="16" t="s">
        <v>41</v>
      </c>
      <c r="H189" s="16"/>
      <c r="I189" s="5" t="str">
        <f t="shared" si="30"/>
        <v>Variable</v>
      </c>
      <c r="J189" s="6">
        <f t="shared" si="29"/>
        <v>-417.15</v>
      </c>
      <c r="K189" s="37"/>
      <c r="L189" s="224" t="s">
        <v>1237</v>
      </c>
      <c r="M189" s="2" t="s">
        <v>1243</v>
      </c>
      <c r="N189" s="2" t="s">
        <v>679</v>
      </c>
    </row>
    <row r="190" spans="1:14" ht="30" hidden="1" customHeight="1" x14ac:dyDescent="0.2">
      <c r="A190" s="17">
        <f t="shared" si="26"/>
        <v>2021</v>
      </c>
      <c r="B190" s="4">
        <f t="shared" si="27"/>
        <v>4</v>
      </c>
      <c r="C190" s="50">
        <v>44293</v>
      </c>
      <c r="D190" s="50">
        <v>44293</v>
      </c>
      <c r="E190" s="210" t="s">
        <v>184</v>
      </c>
      <c r="F190" s="6">
        <v>4.24</v>
      </c>
      <c r="G190" s="54" t="s">
        <v>68</v>
      </c>
      <c r="H190" s="54"/>
      <c r="I190" s="5" t="str">
        <f t="shared" si="30"/>
        <v>Variable</v>
      </c>
      <c r="J190" s="6">
        <f t="shared" si="29"/>
        <v>-412.90999999999997</v>
      </c>
      <c r="K190" s="37"/>
      <c r="L190" s="224" t="s">
        <v>1237</v>
      </c>
      <c r="M190" s="2" t="s">
        <v>1243</v>
      </c>
      <c r="N190" s="2" t="s">
        <v>1291</v>
      </c>
    </row>
    <row r="191" spans="1:14" ht="30" hidden="1" customHeight="1" x14ac:dyDescent="0.2">
      <c r="A191" s="17">
        <f t="shared" si="26"/>
        <v>2021</v>
      </c>
      <c r="B191" s="4">
        <f t="shared" si="27"/>
        <v>4</v>
      </c>
      <c r="C191" s="50">
        <v>44293</v>
      </c>
      <c r="D191" s="50">
        <v>44293</v>
      </c>
      <c r="E191" s="210" t="s">
        <v>184</v>
      </c>
      <c r="F191" s="6">
        <v>84.95</v>
      </c>
      <c r="G191" s="54" t="s">
        <v>26</v>
      </c>
      <c r="H191" s="54"/>
      <c r="I191" s="5" t="str">
        <f t="shared" si="30"/>
        <v>Fixed</v>
      </c>
      <c r="J191" s="6">
        <f t="shared" si="29"/>
        <v>-327.96</v>
      </c>
      <c r="K191" s="71" t="s">
        <v>323</v>
      </c>
      <c r="L191" s="224" t="s">
        <v>1237</v>
      </c>
      <c r="M191" s="2" t="s">
        <v>1300</v>
      </c>
      <c r="N191" s="2" t="s">
        <v>1268</v>
      </c>
    </row>
    <row r="192" spans="1:14" ht="30" customHeight="1" x14ac:dyDescent="0.2">
      <c r="A192" s="17">
        <f t="shared" si="26"/>
        <v>2021</v>
      </c>
      <c r="B192" s="4">
        <f t="shared" si="27"/>
        <v>4</v>
      </c>
      <c r="C192" s="50">
        <v>44293</v>
      </c>
      <c r="D192" s="50">
        <v>44293</v>
      </c>
      <c r="E192" s="210" t="s">
        <v>185</v>
      </c>
      <c r="F192" s="6">
        <v>7.43</v>
      </c>
      <c r="G192" s="16" t="s">
        <v>41</v>
      </c>
      <c r="H192" s="16"/>
      <c r="I192" s="5" t="str">
        <f t="shared" si="30"/>
        <v>Variable</v>
      </c>
      <c r="J192" s="6">
        <f t="shared" si="29"/>
        <v>-320.52999999999997</v>
      </c>
      <c r="K192" s="37"/>
      <c r="L192" s="224" t="s">
        <v>1237</v>
      </c>
      <c r="M192" s="2" t="s">
        <v>1243</v>
      </c>
      <c r="N192" s="2" t="s">
        <v>679</v>
      </c>
    </row>
    <row r="193" spans="1:14" ht="30" hidden="1" customHeight="1" x14ac:dyDescent="0.2">
      <c r="A193" s="17">
        <f t="shared" si="26"/>
        <v>2021</v>
      </c>
      <c r="B193" s="4">
        <f t="shared" si="27"/>
        <v>4</v>
      </c>
      <c r="C193" s="50">
        <v>44294</v>
      </c>
      <c r="D193" s="50">
        <v>44294</v>
      </c>
      <c r="E193" s="210" t="s">
        <v>186</v>
      </c>
      <c r="F193" s="6">
        <v>4.24</v>
      </c>
      <c r="G193" s="54" t="s">
        <v>68</v>
      </c>
      <c r="H193" s="54"/>
      <c r="I193" s="5" t="str">
        <f t="shared" si="30"/>
        <v>Variable</v>
      </c>
      <c r="J193" s="6">
        <f t="shared" si="29"/>
        <v>-316.28999999999996</v>
      </c>
      <c r="K193" s="37"/>
      <c r="L193" s="224" t="s">
        <v>1237</v>
      </c>
      <c r="M193" s="2" t="s">
        <v>1243</v>
      </c>
      <c r="N193" s="2" t="s">
        <v>1291</v>
      </c>
    </row>
    <row r="194" spans="1:14" ht="30" hidden="1" customHeight="1" x14ac:dyDescent="0.2">
      <c r="A194" s="17">
        <f t="shared" si="26"/>
        <v>2021</v>
      </c>
      <c r="B194" s="4">
        <f t="shared" si="27"/>
        <v>4</v>
      </c>
      <c r="C194" s="50">
        <v>44295</v>
      </c>
      <c r="D194" s="50">
        <v>44295</v>
      </c>
      <c r="E194" s="210" t="s">
        <v>187</v>
      </c>
      <c r="F194" s="6">
        <v>117.8</v>
      </c>
      <c r="G194" s="16" t="s">
        <v>68</v>
      </c>
      <c r="H194" s="16"/>
      <c r="I194" s="5" t="str">
        <f t="shared" si="30"/>
        <v>Variable</v>
      </c>
      <c r="J194" s="6">
        <f t="shared" si="29"/>
        <v>-198.48999999999995</v>
      </c>
      <c r="K194" s="37"/>
      <c r="L194" s="224" t="s">
        <v>1237</v>
      </c>
      <c r="M194" s="2" t="s">
        <v>1300</v>
      </c>
      <c r="N194" s="2" t="s">
        <v>1291</v>
      </c>
    </row>
    <row r="195" spans="1:14" ht="30" hidden="1" customHeight="1" x14ac:dyDescent="0.2">
      <c r="A195" s="17">
        <f t="shared" ref="A195:A258" si="31">YEAR(C195)</f>
        <v>2021</v>
      </c>
      <c r="B195" s="4">
        <f t="shared" ref="B195:B258" si="32">MONTH(C195)</f>
        <v>4</v>
      </c>
      <c r="C195" s="50">
        <v>44295</v>
      </c>
      <c r="D195" s="50">
        <v>44295</v>
      </c>
      <c r="E195" s="210" t="s">
        <v>21</v>
      </c>
      <c r="F195" s="6">
        <v>-450.02</v>
      </c>
      <c r="G195" s="16" t="s">
        <v>22</v>
      </c>
      <c r="H195" s="16"/>
      <c r="I195" s="5" t="str">
        <f t="shared" si="30"/>
        <v>Payment</v>
      </c>
      <c r="J195" s="6">
        <f t="shared" si="29"/>
        <v>-648.51</v>
      </c>
      <c r="K195" s="37"/>
      <c r="L195" s="225"/>
      <c r="M195" s="226"/>
      <c r="N195" s="226"/>
    </row>
    <row r="196" spans="1:14" ht="30" hidden="1" customHeight="1" x14ac:dyDescent="0.2">
      <c r="A196" s="17">
        <f t="shared" si="31"/>
        <v>2021</v>
      </c>
      <c r="B196" s="4">
        <f t="shared" si="32"/>
        <v>4</v>
      </c>
      <c r="C196" s="50">
        <v>44296</v>
      </c>
      <c r="D196" s="50">
        <v>44296</v>
      </c>
      <c r="E196" s="210" t="s">
        <v>178</v>
      </c>
      <c r="F196" s="6">
        <v>15</v>
      </c>
      <c r="G196" s="16" t="s">
        <v>52</v>
      </c>
      <c r="H196" s="16"/>
      <c r="I196" s="5" t="str">
        <f t="shared" si="30"/>
        <v>Variable</v>
      </c>
      <c r="J196" s="6">
        <f t="shared" ref="J196:J259" si="33">J195+F196</f>
        <v>-633.51</v>
      </c>
      <c r="K196" s="37"/>
      <c r="L196" s="224" t="s">
        <v>1236</v>
      </c>
      <c r="M196" s="2" t="s">
        <v>632</v>
      </c>
      <c r="N196" s="2" t="s">
        <v>1252</v>
      </c>
    </row>
    <row r="197" spans="1:14" ht="30" hidden="1" customHeight="1" x14ac:dyDescent="0.2">
      <c r="A197" s="17">
        <f t="shared" si="31"/>
        <v>2021</v>
      </c>
      <c r="B197" s="4">
        <f t="shared" si="32"/>
        <v>4</v>
      </c>
      <c r="C197" s="50">
        <v>44296</v>
      </c>
      <c r="D197" s="50">
        <v>44296</v>
      </c>
      <c r="E197" s="210" t="s">
        <v>188</v>
      </c>
      <c r="F197" s="6">
        <v>5.65</v>
      </c>
      <c r="G197" s="16" t="s">
        <v>130</v>
      </c>
      <c r="H197" s="16"/>
      <c r="I197" s="5" t="str">
        <f t="shared" si="30"/>
        <v>Fixed</v>
      </c>
      <c r="J197" s="6">
        <f t="shared" si="33"/>
        <v>-627.86</v>
      </c>
      <c r="K197" s="37"/>
      <c r="L197" s="224" t="s">
        <v>1236</v>
      </c>
      <c r="M197" s="2" t="s">
        <v>632</v>
      </c>
      <c r="N197" s="2" t="s">
        <v>1251</v>
      </c>
    </row>
    <row r="198" spans="1:14" ht="30" hidden="1" customHeight="1" x14ac:dyDescent="0.2">
      <c r="A198" s="17">
        <f t="shared" si="31"/>
        <v>2021</v>
      </c>
      <c r="B198" s="4">
        <f t="shared" si="32"/>
        <v>4</v>
      </c>
      <c r="C198" s="50">
        <v>44296</v>
      </c>
      <c r="D198" s="50">
        <v>44296</v>
      </c>
      <c r="E198" s="210" t="s">
        <v>189</v>
      </c>
      <c r="F198" s="6">
        <v>4.5</v>
      </c>
      <c r="G198" s="16" t="s">
        <v>24</v>
      </c>
      <c r="H198" s="16"/>
      <c r="I198" s="5" t="str">
        <f t="shared" si="30"/>
        <v>Variable</v>
      </c>
      <c r="J198" s="6">
        <f t="shared" si="33"/>
        <v>-623.36</v>
      </c>
      <c r="K198" s="37"/>
      <c r="L198" s="224" t="s">
        <v>1236</v>
      </c>
      <c r="M198" s="2" t="s">
        <v>632</v>
      </c>
      <c r="N198" s="2" t="s">
        <v>503</v>
      </c>
    </row>
    <row r="199" spans="1:14" ht="30" hidden="1" customHeight="1" x14ac:dyDescent="0.2">
      <c r="A199" s="17">
        <f t="shared" si="31"/>
        <v>2021</v>
      </c>
      <c r="B199" s="4">
        <f t="shared" si="32"/>
        <v>4</v>
      </c>
      <c r="C199" s="50">
        <v>44296</v>
      </c>
      <c r="D199" s="50">
        <v>44296</v>
      </c>
      <c r="E199" s="210" t="s">
        <v>189</v>
      </c>
      <c r="F199" s="6">
        <v>5.66</v>
      </c>
      <c r="G199" s="16" t="s">
        <v>24</v>
      </c>
      <c r="H199" s="16"/>
      <c r="I199" s="5" t="str">
        <f t="shared" si="30"/>
        <v>Variable</v>
      </c>
      <c r="J199" s="6">
        <f t="shared" si="33"/>
        <v>-617.70000000000005</v>
      </c>
      <c r="K199" s="37"/>
      <c r="L199" s="224" t="s">
        <v>1236</v>
      </c>
      <c r="M199" s="2" t="s">
        <v>632</v>
      </c>
      <c r="N199" s="2" t="s">
        <v>503</v>
      </c>
    </row>
    <row r="200" spans="1:14" ht="30" hidden="1" customHeight="1" x14ac:dyDescent="0.2">
      <c r="A200" s="17">
        <f t="shared" si="31"/>
        <v>2021</v>
      </c>
      <c r="B200" s="4">
        <f t="shared" si="32"/>
        <v>4</v>
      </c>
      <c r="C200" s="50">
        <v>44297</v>
      </c>
      <c r="D200" s="50">
        <v>44297</v>
      </c>
      <c r="E200" s="210" t="s">
        <v>190</v>
      </c>
      <c r="F200" s="6">
        <v>16.37</v>
      </c>
      <c r="G200" s="16" t="s">
        <v>24</v>
      </c>
      <c r="H200" s="16"/>
      <c r="I200" s="5" t="str">
        <f t="shared" si="30"/>
        <v>Variable</v>
      </c>
      <c r="J200" s="6">
        <f t="shared" si="33"/>
        <v>-601.33000000000004</v>
      </c>
      <c r="K200" s="37"/>
      <c r="L200" s="224" t="s">
        <v>1236</v>
      </c>
      <c r="M200" s="2" t="s">
        <v>632</v>
      </c>
      <c r="N200" s="2" t="s">
        <v>503</v>
      </c>
    </row>
    <row r="201" spans="1:14" ht="30" hidden="1" customHeight="1" x14ac:dyDescent="0.2">
      <c r="A201" s="17">
        <f t="shared" si="31"/>
        <v>2021</v>
      </c>
      <c r="B201" s="4">
        <f t="shared" si="32"/>
        <v>4</v>
      </c>
      <c r="C201" s="50">
        <v>44298</v>
      </c>
      <c r="D201" s="50">
        <v>44298</v>
      </c>
      <c r="E201" s="210" t="s">
        <v>191</v>
      </c>
      <c r="F201" s="6">
        <v>3</v>
      </c>
      <c r="G201" s="16" t="s">
        <v>52</v>
      </c>
      <c r="H201" s="16"/>
      <c r="I201" s="5" t="str">
        <f t="shared" si="30"/>
        <v>Variable</v>
      </c>
      <c r="J201" s="6">
        <f t="shared" si="33"/>
        <v>-598.33000000000004</v>
      </c>
      <c r="K201" s="37"/>
      <c r="L201" s="224" t="s">
        <v>1236</v>
      </c>
      <c r="M201" s="2" t="s">
        <v>632</v>
      </c>
      <c r="N201" s="2" t="s">
        <v>1252</v>
      </c>
    </row>
    <row r="202" spans="1:14" ht="30" customHeight="1" x14ac:dyDescent="0.2">
      <c r="A202" s="17">
        <f t="shared" si="31"/>
        <v>2021</v>
      </c>
      <c r="B202" s="4">
        <f t="shared" si="32"/>
        <v>4</v>
      </c>
      <c r="C202" s="50">
        <v>44298</v>
      </c>
      <c r="D202" s="50">
        <v>44298</v>
      </c>
      <c r="E202" s="210" t="s">
        <v>192</v>
      </c>
      <c r="F202" s="6">
        <v>9.3000000000000007</v>
      </c>
      <c r="G202" s="16" t="s">
        <v>41</v>
      </c>
      <c r="H202" s="16"/>
      <c r="I202" s="5" t="str">
        <f t="shared" si="30"/>
        <v>Variable</v>
      </c>
      <c r="J202" s="6">
        <f t="shared" si="33"/>
        <v>-589.03000000000009</v>
      </c>
      <c r="K202" s="37"/>
      <c r="L202" s="224" t="s">
        <v>1237</v>
      </c>
      <c r="M202" s="2" t="s">
        <v>1243</v>
      </c>
      <c r="N202" s="2" t="s">
        <v>679</v>
      </c>
    </row>
    <row r="203" spans="1:14" ht="30" hidden="1" customHeight="1" x14ac:dyDescent="0.2">
      <c r="A203" s="17">
        <f t="shared" si="31"/>
        <v>2021</v>
      </c>
      <c r="B203" s="4">
        <f t="shared" si="32"/>
        <v>4</v>
      </c>
      <c r="C203" s="50">
        <v>44298</v>
      </c>
      <c r="D203" s="50">
        <v>44298</v>
      </c>
      <c r="E203" s="210" t="s">
        <v>59</v>
      </c>
      <c r="F203" s="6">
        <v>1.99</v>
      </c>
      <c r="G203" s="71" t="s">
        <v>26</v>
      </c>
      <c r="H203" s="71"/>
      <c r="I203" s="5" t="str">
        <f t="shared" si="30"/>
        <v>Fixed</v>
      </c>
      <c r="J203" s="6">
        <f t="shared" si="33"/>
        <v>-587.04000000000008</v>
      </c>
      <c r="K203" s="71" t="s">
        <v>283</v>
      </c>
      <c r="L203" s="224" t="s">
        <v>1237</v>
      </c>
      <c r="M203" s="2" t="s">
        <v>1243</v>
      </c>
      <c r="N203" s="2" t="s">
        <v>1279</v>
      </c>
    </row>
    <row r="204" spans="1:14" ht="30" hidden="1" customHeight="1" x14ac:dyDescent="0.2">
      <c r="A204" s="17">
        <f t="shared" si="31"/>
        <v>2021</v>
      </c>
      <c r="B204" s="4">
        <f t="shared" si="32"/>
        <v>4</v>
      </c>
      <c r="C204" s="50">
        <v>44298</v>
      </c>
      <c r="D204" s="50">
        <v>44298</v>
      </c>
      <c r="E204" s="210" t="s">
        <v>193</v>
      </c>
      <c r="F204" s="6">
        <v>61.05</v>
      </c>
      <c r="G204" s="54" t="s">
        <v>26</v>
      </c>
      <c r="H204" s="54"/>
      <c r="I204" s="5" t="str">
        <f t="shared" si="30"/>
        <v>Fixed</v>
      </c>
      <c r="J204" s="6">
        <f t="shared" si="33"/>
        <v>-525.99000000000012</v>
      </c>
      <c r="K204" s="71" t="s">
        <v>300</v>
      </c>
      <c r="L204" s="224" t="s">
        <v>1236</v>
      </c>
      <c r="M204" s="2" t="s">
        <v>1239</v>
      </c>
      <c r="N204" s="2" t="s">
        <v>300</v>
      </c>
    </row>
    <row r="205" spans="1:14" ht="30" hidden="1" customHeight="1" x14ac:dyDescent="0.2">
      <c r="A205" s="17">
        <f t="shared" si="31"/>
        <v>2021</v>
      </c>
      <c r="B205" s="4">
        <f t="shared" si="32"/>
        <v>4</v>
      </c>
      <c r="C205" s="50">
        <v>44298</v>
      </c>
      <c r="D205" s="50">
        <v>44298</v>
      </c>
      <c r="E205" s="210" t="s">
        <v>194</v>
      </c>
      <c r="F205" s="6">
        <v>7.91</v>
      </c>
      <c r="G205" s="16" t="s">
        <v>195</v>
      </c>
      <c r="H205" s="16"/>
      <c r="I205" s="5" t="str">
        <f t="shared" si="30"/>
        <v>Variable</v>
      </c>
      <c r="J205" s="6">
        <f t="shared" si="33"/>
        <v>-518.08000000000015</v>
      </c>
      <c r="K205" s="37"/>
      <c r="L205" s="224" t="s">
        <v>1236</v>
      </c>
      <c r="M205" s="2" t="s">
        <v>670</v>
      </c>
      <c r="N205" s="2" t="s">
        <v>1277</v>
      </c>
    </row>
    <row r="206" spans="1:14" ht="30" hidden="1" customHeight="1" x14ac:dyDescent="0.2">
      <c r="A206" s="17">
        <f t="shared" si="31"/>
        <v>2021</v>
      </c>
      <c r="B206" s="4">
        <f t="shared" si="32"/>
        <v>4</v>
      </c>
      <c r="C206" s="50">
        <v>44299</v>
      </c>
      <c r="D206" s="50">
        <v>44299</v>
      </c>
      <c r="E206" s="210" t="s">
        <v>196</v>
      </c>
      <c r="F206" s="6">
        <v>35</v>
      </c>
      <c r="G206" s="71" t="s">
        <v>52</v>
      </c>
      <c r="H206" s="71"/>
      <c r="I206" s="5" t="str">
        <f t="shared" si="30"/>
        <v>Variable</v>
      </c>
      <c r="J206" s="6">
        <f t="shared" si="33"/>
        <v>-483.08000000000015</v>
      </c>
      <c r="K206" s="71"/>
      <c r="L206" s="224" t="s">
        <v>1236</v>
      </c>
      <c r="M206" s="2" t="s">
        <v>632</v>
      </c>
      <c r="N206" s="2" t="s">
        <v>1253</v>
      </c>
    </row>
    <row r="207" spans="1:14" ht="30" customHeight="1" x14ac:dyDescent="0.2">
      <c r="A207" s="17">
        <f t="shared" si="31"/>
        <v>2021</v>
      </c>
      <c r="B207" s="4">
        <f t="shared" si="32"/>
        <v>4</v>
      </c>
      <c r="C207" s="50">
        <v>44299</v>
      </c>
      <c r="D207" s="50">
        <v>44299</v>
      </c>
      <c r="E207" s="210" t="s">
        <v>197</v>
      </c>
      <c r="F207" s="6">
        <v>4.4000000000000004</v>
      </c>
      <c r="G207" s="16" t="s">
        <v>90</v>
      </c>
      <c r="H207" s="16"/>
      <c r="I207" s="5" t="str">
        <f t="shared" si="30"/>
        <v>Variable</v>
      </c>
      <c r="J207" s="6">
        <f t="shared" si="33"/>
        <v>-478.68000000000018</v>
      </c>
      <c r="K207" s="37"/>
      <c r="L207" s="224" t="s">
        <v>1236</v>
      </c>
      <c r="M207" s="2" t="s">
        <v>1238</v>
      </c>
      <c r="N207" s="2" t="s">
        <v>1255</v>
      </c>
    </row>
    <row r="208" spans="1:14" ht="30" hidden="1" customHeight="1" x14ac:dyDescent="0.2">
      <c r="A208" s="17">
        <f t="shared" si="31"/>
        <v>2021</v>
      </c>
      <c r="B208" s="4">
        <f t="shared" si="32"/>
        <v>4</v>
      </c>
      <c r="C208" s="50">
        <v>44300</v>
      </c>
      <c r="D208" s="50">
        <v>44300</v>
      </c>
      <c r="E208" s="210" t="s">
        <v>198</v>
      </c>
      <c r="F208" s="6">
        <v>7.67</v>
      </c>
      <c r="G208" s="16" t="s">
        <v>68</v>
      </c>
      <c r="H208" s="16"/>
      <c r="I208" s="5" t="str">
        <f t="shared" si="30"/>
        <v>Variable</v>
      </c>
      <c r="J208" s="6">
        <f t="shared" si="33"/>
        <v>-471.01000000000016</v>
      </c>
      <c r="K208" s="37"/>
      <c r="L208" s="224" t="s">
        <v>1237</v>
      </c>
      <c r="M208" s="2" t="s">
        <v>1243</v>
      </c>
      <c r="N208" s="2" t="s">
        <v>1291</v>
      </c>
    </row>
    <row r="209" spans="1:14" ht="30" hidden="1" customHeight="1" x14ac:dyDescent="0.2">
      <c r="A209" s="17">
        <f t="shared" si="31"/>
        <v>2021</v>
      </c>
      <c r="B209" s="4">
        <f t="shared" si="32"/>
        <v>4</v>
      </c>
      <c r="C209" s="50">
        <v>44300</v>
      </c>
      <c r="D209" s="50">
        <v>44300</v>
      </c>
      <c r="E209" s="210" t="s">
        <v>199</v>
      </c>
      <c r="F209" s="6">
        <v>15.89</v>
      </c>
      <c r="G209" s="54" t="s">
        <v>26</v>
      </c>
      <c r="H209" s="54"/>
      <c r="I209" s="5" t="str">
        <f t="shared" si="30"/>
        <v>Fixed</v>
      </c>
      <c r="J209" s="6">
        <f t="shared" si="33"/>
        <v>-455.12000000000018</v>
      </c>
      <c r="K209" s="71" t="s">
        <v>293</v>
      </c>
      <c r="L209" s="224" t="s">
        <v>1237</v>
      </c>
      <c r="M209" s="2" t="s">
        <v>1243</v>
      </c>
      <c r="N209" s="2" t="s">
        <v>1279</v>
      </c>
    </row>
    <row r="210" spans="1:14" ht="30" hidden="1" customHeight="1" x14ac:dyDescent="0.2">
      <c r="A210" s="17">
        <f t="shared" si="31"/>
        <v>2021</v>
      </c>
      <c r="B210" s="4">
        <f t="shared" si="32"/>
        <v>4</v>
      </c>
      <c r="C210" s="50">
        <v>44300</v>
      </c>
      <c r="D210" s="50">
        <v>44300</v>
      </c>
      <c r="E210" s="210" t="s">
        <v>200</v>
      </c>
      <c r="F210" s="6">
        <v>25.71</v>
      </c>
      <c r="G210" s="16" t="s">
        <v>24</v>
      </c>
      <c r="H210" s="16"/>
      <c r="I210" s="5" t="str">
        <f t="shared" si="30"/>
        <v>Variable</v>
      </c>
      <c r="J210" s="6">
        <f t="shared" si="33"/>
        <v>-429.4100000000002</v>
      </c>
      <c r="K210" s="37"/>
      <c r="L210" s="224" t="s">
        <v>1236</v>
      </c>
      <c r="M210" s="2" t="s">
        <v>632</v>
      </c>
      <c r="N210" s="2" t="s">
        <v>503</v>
      </c>
    </row>
    <row r="211" spans="1:14" ht="30" customHeight="1" x14ac:dyDescent="0.2">
      <c r="A211" s="17">
        <f t="shared" si="31"/>
        <v>2021</v>
      </c>
      <c r="B211" s="4">
        <f t="shared" si="32"/>
        <v>4</v>
      </c>
      <c r="C211" s="50">
        <v>44300</v>
      </c>
      <c r="D211" s="50">
        <v>44300</v>
      </c>
      <c r="E211" s="210" t="s">
        <v>201</v>
      </c>
      <c r="F211" s="6">
        <v>26.47</v>
      </c>
      <c r="G211" s="16" t="s">
        <v>41</v>
      </c>
      <c r="H211" s="16"/>
      <c r="I211" s="5" t="str">
        <f t="shared" si="30"/>
        <v>Variable</v>
      </c>
      <c r="J211" s="6">
        <f t="shared" si="33"/>
        <v>-402.94000000000017</v>
      </c>
      <c r="K211" s="37"/>
      <c r="L211" s="224" t="s">
        <v>1237</v>
      </c>
      <c r="M211" s="2" t="s">
        <v>1243</v>
      </c>
      <c r="N211" s="2" t="s">
        <v>679</v>
      </c>
    </row>
    <row r="212" spans="1:14" ht="30" customHeight="1" x14ac:dyDescent="0.2">
      <c r="A212" s="17">
        <f t="shared" si="31"/>
        <v>2021</v>
      </c>
      <c r="B212" s="4">
        <f t="shared" si="32"/>
        <v>4</v>
      </c>
      <c r="C212" s="50">
        <v>44301</v>
      </c>
      <c r="D212" s="50">
        <v>44301</v>
      </c>
      <c r="E212" s="210" t="s">
        <v>63</v>
      </c>
      <c r="F212" s="6">
        <v>25.51</v>
      </c>
      <c r="G212" s="16" t="s">
        <v>41</v>
      </c>
      <c r="H212" s="16"/>
      <c r="I212" s="5" t="str">
        <f t="shared" si="30"/>
        <v>Variable</v>
      </c>
      <c r="J212" s="6">
        <f t="shared" si="33"/>
        <v>-377.43000000000018</v>
      </c>
      <c r="K212" s="37"/>
      <c r="L212" s="224" t="s">
        <v>1237</v>
      </c>
      <c r="M212" s="2" t="s">
        <v>1243</v>
      </c>
      <c r="N212" s="2" t="s">
        <v>679</v>
      </c>
    </row>
    <row r="213" spans="1:14" ht="30" hidden="1" customHeight="1" x14ac:dyDescent="0.2">
      <c r="A213" s="17">
        <f t="shared" si="31"/>
        <v>2021</v>
      </c>
      <c r="B213" s="4">
        <f t="shared" si="32"/>
        <v>4</v>
      </c>
      <c r="C213" s="50">
        <v>44301</v>
      </c>
      <c r="D213" s="50">
        <v>44301</v>
      </c>
      <c r="E213" s="210" t="s">
        <v>202</v>
      </c>
      <c r="F213" s="6">
        <v>26.4</v>
      </c>
      <c r="G213" s="195" t="s">
        <v>26</v>
      </c>
      <c r="H213" s="195"/>
      <c r="I213" s="5" t="str">
        <f t="shared" si="30"/>
        <v>Fixed</v>
      </c>
      <c r="J213" s="6">
        <f t="shared" si="33"/>
        <v>-351.0300000000002</v>
      </c>
      <c r="K213" s="71" t="s">
        <v>300</v>
      </c>
      <c r="L213" s="224" t="s">
        <v>1236</v>
      </c>
      <c r="M213" s="2" t="s">
        <v>1239</v>
      </c>
      <c r="N213" s="2" t="s">
        <v>300</v>
      </c>
    </row>
    <row r="214" spans="1:14" ht="30" hidden="1" customHeight="1" x14ac:dyDescent="0.2">
      <c r="A214" s="17">
        <f t="shared" si="31"/>
        <v>2021</v>
      </c>
      <c r="B214" s="4">
        <f t="shared" si="32"/>
        <v>4</v>
      </c>
      <c r="C214" s="50">
        <v>44303</v>
      </c>
      <c r="D214" s="50">
        <v>44303</v>
      </c>
      <c r="E214" s="210" t="s">
        <v>203</v>
      </c>
      <c r="F214" s="6">
        <v>3.63</v>
      </c>
      <c r="G214" s="16" t="s">
        <v>68</v>
      </c>
      <c r="H214" s="16"/>
      <c r="I214" s="5" t="str">
        <f t="shared" si="30"/>
        <v>Variable</v>
      </c>
      <c r="J214" s="6">
        <f t="shared" si="33"/>
        <v>-347.4000000000002</v>
      </c>
      <c r="K214" s="37"/>
      <c r="L214" s="224" t="s">
        <v>1237</v>
      </c>
      <c r="M214" s="2" t="s">
        <v>1243</v>
      </c>
      <c r="N214" s="2" t="s">
        <v>1291</v>
      </c>
    </row>
    <row r="215" spans="1:14" ht="30" customHeight="1" x14ac:dyDescent="0.2">
      <c r="A215" s="17">
        <f t="shared" si="31"/>
        <v>2021</v>
      </c>
      <c r="B215" s="4">
        <f t="shared" si="32"/>
        <v>4</v>
      </c>
      <c r="C215" s="50">
        <v>44303</v>
      </c>
      <c r="D215" s="50">
        <v>44303</v>
      </c>
      <c r="E215" s="210" t="s">
        <v>204</v>
      </c>
      <c r="F215" s="6">
        <v>17.14</v>
      </c>
      <c r="G215" s="16" t="s">
        <v>41</v>
      </c>
      <c r="H215" s="16"/>
      <c r="I215" s="5" t="str">
        <f t="shared" si="30"/>
        <v>Variable</v>
      </c>
      <c r="J215" s="6">
        <f t="shared" si="33"/>
        <v>-330.26000000000022</v>
      </c>
      <c r="K215" s="37"/>
      <c r="L215" s="224" t="s">
        <v>1237</v>
      </c>
      <c r="M215" s="2" t="s">
        <v>1243</v>
      </c>
      <c r="N215" s="2" t="s">
        <v>679</v>
      </c>
    </row>
    <row r="216" spans="1:14" ht="30" hidden="1" customHeight="1" x14ac:dyDescent="0.2">
      <c r="A216" s="17">
        <f t="shared" si="31"/>
        <v>2021</v>
      </c>
      <c r="B216" s="4">
        <f t="shared" si="32"/>
        <v>4</v>
      </c>
      <c r="C216" s="50">
        <v>44303</v>
      </c>
      <c r="D216" s="50">
        <v>44304</v>
      </c>
      <c r="E216" s="210" t="s">
        <v>205</v>
      </c>
      <c r="F216" s="6">
        <v>-21.05</v>
      </c>
      <c r="G216" s="16" t="s">
        <v>22</v>
      </c>
      <c r="H216" s="16"/>
      <c r="I216" s="5" t="str">
        <f t="shared" si="30"/>
        <v>Payment</v>
      </c>
      <c r="J216" s="6">
        <f t="shared" si="33"/>
        <v>-351.31000000000023</v>
      </c>
      <c r="K216" s="71" t="s">
        <v>300</v>
      </c>
      <c r="L216" s="224" t="s">
        <v>1236</v>
      </c>
      <c r="M216" s="2" t="s">
        <v>1239</v>
      </c>
      <c r="N216" s="2" t="s">
        <v>300</v>
      </c>
    </row>
    <row r="217" spans="1:14" ht="30" hidden="1" customHeight="1" x14ac:dyDescent="0.2">
      <c r="A217" s="17">
        <f t="shared" si="31"/>
        <v>2021</v>
      </c>
      <c r="B217" s="4">
        <f t="shared" si="32"/>
        <v>4</v>
      </c>
      <c r="C217" s="50">
        <v>44304</v>
      </c>
      <c r="D217" s="50">
        <v>44304</v>
      </c>
      <c r="E217" s="210" t="s">
        <v>211</v>
      </c>
      <c r="F217" s="6">
        <v>30</v>
      </c>
      <c r="G217" s="16" t="s">
        <v>52</v>
      </c>
      <c r="H217" s="16"/>
      <c r="I217" s="5" t="str">
        <f t="shared" si="30"/>
        <v>Variable</v>
      </c>
      <c r="J217" s="6">
        <f t="shared" si="33"/>
        <v>-321.31000000000023</v>
      </c>
      <c r="K217" s="71" t="s">
        <v>290</v>
      </c>
      <c r="L217" s="224" t="s">
        <v>1237</v>
      </c>
      <c r="M217" s="2" t="s">
        <v>1300</v>
      </c>
      <c r="N217" s="2" t="s">
        <v>1290</v>
      </c>
    </row>
    <row r="218" spans="1:14" ht="30" hidden="1" customHeight="1" x14ac:dyDescent="0.2">
      <c r="A218" s="17">
        <f t="shared" si="31"/>
        <v>2021</v>
      </c>
      <c r="B218" s="4">
        <f t="shared" si="32"/>
        <v>4</v>
      </c>
      <c r="C218" s="50">
        <v>44305</v>
      </c>
      <c r="D218" s="50">
        <v>44305</v>
      </c>
      <c r="E218" s="210" t="s">
        <v>212</v>
      </c>
      <c r="F218" s="6">
        <v>159</v>
      </c>
      <c r="G218" s="16" t="s">
        <v>68</v>
      </c>
      <c r="H218" s="16"/>
      <c r="I218" s="5" t="str">
        <f t="shared" si="30"/>
        <v>Variable</v>
      </c>
      <c r="J218" s="6">
        <f t="shared" si="33"/>
        <v>-162.31000000000023</v>
      </c>
      <c r="K218" s="71" t="s">
        <v>333</v>
      </c>
      <c r="L218" s="224" t="s">
        <v>1236</v>
      </c>
      <c r="M218" s="2" t="s">
        <v>670</v>
      </c>
      <c r="N218" s="2" t="s">
        <v>1281</v>
      </c>
    </row>
    <row r="219" spans="1:14" ht="30" hidden="1" customHeight="1" x14ac:dyDescent="0.2">
      <c r="A219" s="17">
        <f t="shared" si="31"/>
        <v>2021</v>
      </c>
      <c r="B219" s="4">
        <f t="shared" si="32"/>
        <v>4</v>
      </c>
      <c r="C219" s="50">
        <v>44306</v>
      </c>
      <c r="D219" s="50">
        <v>44306</v>
      </c>
      <c r="E219" s="210" t="s">
        <v>60</v>
      </c>
      <c r="F219" s="6">
        <v>26.08</v>
      </c>
      <c r="G219" s="16" t="s">
        <v>24</v>
      </c>
      <c r="H219" s="16"/>
      <c r="I219" s="5" t="str">
        <f t="shared" ref="I219:I282" si="34">VLOOKUP(G219,Expense_Lookup,2,0)</f>
        <v>Variable</v>
      </c>
      <c r="J219" s="6">
        <f t="shared" si="33"/>
        <v>-136.23000000000025</v>
      </c>
      <c r="K219" s="37"/>
      <c r="L219" s="224" t="s">
        <v>1236</v>
      </c>
      <c r="M219" s="2" t="s">
        <v>632</v>
      </c>
      <c r="N219" s="2" t="s">
        <v>503</v>
      </c>
    </row>
    <row r="220" spans="1:14" ht="30" hidden="1" customHeight="1" x14ac:dyDescent="0.2">
      <c r="A220" s="17">
        <f t="shared" si="31"/>
        <v>2021</v>
      </c>
      <c r="B220" s="4">
        <f t="shared" si="32"/>
        <v>4</v>
      </c>
      <c r="C220" s="50">
        <v>44306</v>
      </c>
      <c r="D220" s="50">
        <v>44306</v>
      </c>
      <c r="E220" s="210" t="s">
        <v>101</v>
      </c>
      <c r="F220" s="6">
        <v>6.99</v>
      </c>
      <c r="G220" s="71" t="s">
        <v>26</v>
      </c>
      <c r="H220" s="71"/>
      <c r="I220" s="5" t="str">
        <f t="shared" si="34"/>
        <v>Fixed</v>
      </c>
      <c r="J220" s="6">
        <f t="shared" si="33"/>
        <v>-129.24000000000024</v>
      </c>
      <c r="K220" s="79" t="s">
        <v>357</v>
      </c>
      <c r="L220" s="224" t="s">
        <v>1237</v>
      </c>
      <c r="M220" s="2" t="s">
        <v>1300</v>
      </c>
      <c r="N220" s="2" t="s">
        <v>1282</v>
      </c>
    </row>
    <row r="221" spans="1:14" ht="30" hidden="1" customHeight="1" x14ac:dyDescent="0.2">
      <c r="A221" s="17">
        <f t="shared" si="31"/>
        <v>2021</v>
      </c>
      <c r="B221" s="4">
        <f t="shared" si="32"/>
        <v>4</v>
      </c>
      <c r="C221" s="50">
        <v>44307</v>
      </c>
      <c r="D221" s="50">
        <v>44307</v>
      </c>
      <c r="E221" s="210" t="s">
        <v>186</v>
      </c>
      <c r="F221" s="6">
        <v>4.24</v>
      </c>
      <c r="G221" s="16" t="s">
        <v>89</v>
      </c>
      <c r="H221" s="16"/>
      <c r="I221" s="5" t="str">
        <f t="shared" si="34"/>
        <v>Variable</v>
      </c>
      <c r="J221" s="6">
        <f t="shared" si="33"/>
        <v>-125.00000000000024</v>
      </c>
      <c r="K221" s="37"/>
      <c r="L221" s="224" t="s">
        <v>1237</v>
      </c>
      <c r="M221" s="2" t="s">
        <v>1243</v>
      </c>
      <c r="N221" s="2" t="s">
        <v>1291</v>
      </c>
    </row>
    <row r="222" spans="1:14" ht="30" hidden="1" customHeight="1" x14ac:dyDescent="0.2">
      <c r="A222" s="17">
        <f t="shared" si="31"/>
        <v>2021</v>
      </c>
      <c r="B222" s="4">
        <f t="shared" si="32"/>
        <v>4</v>
      </c>
      <c r="C222" s="50">
        <v>44307</v>
      </c>
      <c r="D222" s="50">
        <v>44307</v>
      </c>
      <c r="E222" s="210" t="s">
        <v>213</v>
      </c>
      <c r="F222" s="6">
        <v>9.9499999999999993</v>
      </c>
      <c r="G222" s="157" t="s">
        <v>56</v>
      </c>
      <c r="H222" s="157"/>
      <c r="I222" s="5" t="str">
        <f t="shared" si="34"/>
        <v>Variable</v>
      </c>
      <c r="J222" s="6">
        <f t="shared" si="33"/>
        <v>-115.05000000000024</v>
      </c>
      <c r="K222" s="71" t="s">
        <v>35</v>
      </c>
      <c r="L222" s="224" t="s">
        <v>1237</v>
      </c>
      <c r="M222" s="2" t="s">
        <v>1244</v>
      </c>
      <c r="N222" s="2" t="s">
        <v>56</v>
      </c>
    </row>
    <row r="223" spans="1:14" ht="30" hidden="1" customHeight="1" x14ac:dyDescent="0.2">
      <c r="A223" s="17">
        <f t="shared" si="31"/>
        <v>2021</v>
      </c>
      <c r="B223" s="4">
        <f t="shared" si="32"/>
        <v>4</v>
      </c>
      <c r="C223" s="50">
        <v>44307</v>
      </c>
      <c r="D223" s="50">
        <v>44307</v>
      </c>
      <c r="E223" s="210" t="s">
        <v>81</v>
      </c>
      <c r="F223" s="6">
        <v>7.99</v>
      </c>
      <c r="G223" s="71" t="s">
        <v>26</v>
      </c>
      <c r="H223" s="71"/>
      <c r="I223" s="5" t="str">
        <f t="shared" si="34"/>
        <v>Fixed</v>
      </c>
      <c r="J223" s="6">
        <f t="shared" si="33"/>
        <v>-107.06000000000024</v>
      </c>
      <c r="K223" s="71" t="s">
        <v>9</v>
      </c>
      <c r="L223" s="224" t="s">
        <v>1237</v>
      </c>
      <c r="M223" s="2" t="s">
        <v>1243</v>
      </c>
      <c r="N223" s="2" t="s">
        <v>1279</v>
      </c>
    </row>
    <row r="224" spans="1:14" ht="30" customHeight="1" x14ac:dyDescent="0.2">
      <c r="A224" s="17">
        <f t="shared" si="31"/>
        <v>2021</v>
      </c>
      <c r="B224" s="4">
        <f t="shared" si="32"/>
        <v>4</v>
      </c>
      <c r="C224" s="50">
        <v>44307</v>
      </c>
      <c r="D224" s="50">
        <v>44307</v>
      </c>
      <c r="E224" s="210" t="s">
        <v>182</v>
      </c>
      <c r="F224" s="6">
        <v>44.61</v>
      </c>
      <c r="G224" s="16" t="s">
        <v>41</v>
      </c>
      <c r="H224" s="16"/>
      <c r="I224" s="5" t="str">
        <f t="shared" si="34"/>
        <v>Variable</v>
      </c>
      <c r="J224" s="6">
        <f t="shared" si="33"/>
        <v>-62.450000000000244</v>
      </c>
      <c r="K224" s="37"/>
      <c r="L224" s="224" t="s">
        <v>1237</v>
      </c>
      <c r="M224" s="2" t="s">
        <v>1243</v>
      </c>
      <c r="N224" s="2" t="s">
        <v>679</v>
      </c>
    </row>
    <row r="225" spans="1:14" ht="30" customHeight="1" x14ac:dyDescent="0.2">
      <c r="A225" s="17">
        <f t="shared" si="31"/>
        <v>2021</v>
      </c>
      <c r="B225" s="4">
        <f t="shared" si="32"/>
        <v>4</v>
      </c>
      <c r="C225" s="50">
        <v>44309</v>
      </c>
      <c r="D225" s="50">
        <v>44309</v>
      </c>
      <c r="E225" s="210" t="s">
        <v>214</v>
      </c>
      <c r="F225" s="6">
        <v>47.61</v>
      </c>
      <c r="G225" s="16" t="s">
        <v>41</v>
      </c>
      <c r="H225" s="16"/>
      <c r="I225" s="5" t="str">
        <f t="shared" si="34"/>
        <v>Variable</v>
      </c>
      <c r="J225" s="6">
        <f t="shared" si="33"/>
        <v>-14.840000000000245</v>
      </c>
      <c r="K225" s="37"/>
      <c r="L225" s="224" t="s">
        <v>1237</v>
      </c>
      <c r="M225" s="2" t="s">
        <v>1243</v>
      </c>
      <c r="N225" s="2" t="s">
        <v>679</v>
      </c>
    </row>
    <row r="226" spans="1:14" ht="30" hidden="1" customHeight="1" x14ac:dyDescent="0.2">
      <c r="A226" s="17">
        <f t="shared" si="31"/>
        <v>2021</v>
      </c>
      <c r="B226" s="4">
        <f t="shared" si="32"/>
        <v>4</v>
      </c>
      <c r="C226" s="50">
        <v>44310</v>
      </c>
      <c r="D226" s="50">
        <v>44310</v>
      </c>
      <c r="E226" s="210" t="s">
        <v>215</v>
      </c>
      <c r="F226" s="6">
        <v>84.67</v>
      </c>
      <c r="G226" s="16" t="s">
        <v>195</v>
      </c>
      <c r="H226" s="16"/>
      <c r="I226" s="5" t="str">
        <f t="shared" si="34"/>
        <v>Variable</v>
      </c>
      <c r="J226" s="6">
        <f t="shared" si="33"/>
        <v>69.829999999999757</v>
      </c>
      <c r="K226" s="37"/>
      <c r="L226" s="224" t="s">
        <v>1236</v>
      </c>
      <c r="M226" s="2" t="s">
        <v>670</v>
      </c>
      <c r="N226" s="2" t="s">
        <v>1277</v>
      </c>
    </row>
    <row r="227" spans="1:14" ht="30" customHeight="1" x14ac:dyDescent="0.2">
      <c r="A227" s="17">
        <f t="shared" si="31"/>
        <v>2021</v>
      </c>
      <c r="B227" s="4">
        <f t="shared" si="32"/>
        <v>4</v>
      </c>
      <c r="C227" s="50">
        <v>44310</v>
      </c>
      <c r="D227" s="50">
        <v>44310</v>
      </c>
      <c r="E227" s="210" t="s">
        <v>216</v>
      </c>
      <c r="F227" s="6">
        <v>5.78</v>
      </c>
      <c r="G227" s="16" t="s">
        <v>41</v>
      </c>
      <c r="H227" s="16"/>
      <c r="I227" s="5" t="str">
        <f t="shared" si="34"/>
        <v>Variable</v>
      </c>
      <c r="J227" s="6">
        <f t="shared" si="33"/>
        <v>75.609999999999758</v>
      </c>
      <c r="K227" s="37"/>
      <c r="L227" s="224" t="s">
        <v>1237</v>
      </c>
      <c r="M227" s="2" t="s">
        <v>1243</v>
      </c>
      <c r="N227" s="2" t="s">
        <v>679</v>
      </c>
    </row>
    <row r="228" spans="1:14" ht="30" customHeight="1" x14ac:dyDescent="0.2">
      <c r="A228" s="17">
        <f t="shared" si="31"/>
        <v>2021</v>
      </c>
      <c r="B228" s="4">
        <f t="shared" si="32"/>
        <v>4</v>
      </c>
      <c r="C228" s="50">
        <v>44310</v>
      </c>
      <c r="D228" s="50">
        <v>44310</v>
      </c>
      <c r="E228" s="210" t="s">
        <v>217</v>
      </c>
      <c r="F228" s="6">
        <v>12.24</v>
      </c>
      <c r="G228" s="16" t="s">
        <v>41</v>
      </c>
      <c r="H228" s="16"/>
      <c r="I228" s="5" t="str">
        <f t="shared" si="34"/>
        <v>Variable</v>
      </c>
      <c r="J228" s="6">
        <f t="shared" si="33"/>
        <v>87.849999999999753</v>
      </c>
      <c r="K228" s="37"/>
      <c r="L228" s="224" t="s">
        <v>1237</v>
      </c>
      <c r="M228" s="2" t="s">
        <v>1243</v>
      </c>
      <c r="N228" s="2" t="s">
        <v>679</v>
      </c>
    </row>
    <row r="229" spans="1:14" ht="30" customHeight="1" x14ac:dyDescent="0.2">
      <c r="A229" s="17">
        <f t="shared" si="31"/>
        <v>2021</v>
      </c>
      <c r="B229" s="4">
        <f t="shared" si="32"/>
        <v>4</v>
      </c>
      <c r="C229" s="50">
        <v>44312</v>
      </c>
      <c r="D229" s="50">
        <v>44312</v>
      </c>
      <c r="E229" s="210" t="s">
        <v>218</v>
      </c>
      <c r="F229" s="6">
        <v>13.27</v>
      </c>
      <c r="G229" s="16" t="s">
        <v>41</v>
      </c>
      <c r="H229" s="16"/>
      <c r="I229" s="5" t="str">
        <f t="shared" si="34"/>
        <v>Variable</v>
      </c>
      <c r="J229" s="6">
        <f t="shared" si="33"/>
        <v>101.11999999999975</v>
      </c>
      <c r="K229" s="37"/>
      <c r="L229" s="224" t="s">
        <v>1237</v>
      </c>
      <c r="M229" s="2" t="s">
        <v>1243</v>
      </c>
      <c r="N229" s="2" t="s">
        <v>679</v>
      </c>
    </row>
    <row r="230" spans="1:14" ht="30" hidden="1" customHeight="1" x14ac:dyDescent="0.2">
      <c r="A230" s="17">
        <f t="shared" si="31"/>
        <v>2021</v>
      </c>
      <c r="B230" s="4">
        <f t="shared" si="32"/>
        <v>4</v>
      </c>
      <c r="C230" s="50">
        <v>44313</v>
      </c>
      <c r="D230" s="50">
        <v>44313</v>
      </c>
      <c r="E230" s="210" t="s">
        <v>219</v>
      </c>
      <c r="F230" s="6">
        <v>26.97</v>
      </c>
      <c r="G230" s="16" t="s">
        <v>24</v>
      </c>
      <c r="H230" s="16"/>
      <c r="I230" s="5" t="str">
        <f t="shared" si="34"/>
        <v>Variable</v>
      </c>
      <c r="J230" s="6">
        <f t="shared" si="33"/>
        <v>128.08999999999975</v>
      </c>
      <c r="K230" s="37"/>
      <c r="L230" s="224" t="s">
        <v>1236</v>
      </c>
      <c r="M230" s="2" t="s">
        <v>632</v>
      </c>
      <c r="N230" s="2" t="s">
        <v>503</v>
      </c>
    </row>
    <row r="231" spans="1:14" ht="30" hidden="1" customHeight="1" x14ac:dyDescent="0.2">
      <c r="A231" s="17">
        <f t="shared" si="31"/>
        <v>2021</v>
      </c>
      <c r="B231" s="4">
        <f t="shared" si="32"/>
        <v>4</v>
      </c>
      <c r="C231" s="50">
        <v>44313</v>
      </c>
      <c r="D231" s="50">
        <v>44313</v>
      </c>
      <c r="E231" s="210" t="s">
        <v>112</v>
      </c>
      <c r="F231" s="6">
        <v>9.99</v>
      </c>
      <c r="G231" s="66" t="s">
        <v>26</v>
      </c>
      <c r="H231" s="66"/>
      <c r="I231" s="5" t="str">
        <f t="shared" si="34"/>
        <v>Fixed</v>
      </c>
      <c r="J231" s="6">
        <f t="shared" si="33"/>
        <v>138.07999999999976</v>
      </c>
      <c r="K231" s="71" t="s">
        <v>295</v>
      </c>
      <c r="L231" s="224" t="s">
        <v>1237</v>
      </c>
      <c r="M231" s="2" t="s">
        <v>1243</v>
      </c>
      <c r="N231" s="2" t="s">
        <v>1282</v>
      </c>
    </row>
    <row r="232" spans="1:14" ht="30" hidden="1" customHeight="1" x14ac:dyDescent="0.2">
      <c r="A232" s="17">
        <f t="shared" si="31"/>
        <v>2021</v>
      </c>
      <c r="B232" s="4">
        <f t="shared" si="32"/>
        <v>4</v>
      </c>
      <c r="C232" s="50">
        <v>44313</v>
      </c>
      <c r="D232" s="50">
        <v>44313</v>
      </c>
      <c r="E232" s="210" t="s">
        <v>115</v>
      </c>
      <c r="F232" s="6">
        <v>5</v>
      </c>
      <c r="G232" s="16" t="s">
        <v>68</v>
      </c>
      <c r="H232" s="16"/>
      <c r="I232" s="5" t="str">
        <f t="shared" si="34"/>
        <v>Variable</v>
      </c>
      <c r="J232" s="6">
        <f t="shared" si="33"/>
        <v>143.07999999999976</v>
      </c>
      <c r="K232" s="37"/>
      <c r="L232" s="224" t="s">
        <v>1237</v>
      </c>
      <c r="M232" s="2" t="s">
        <v>1300</v>
      </c>
      <c r="N232" s="2" t="s">
        <v>1291</v>
      </c>
    </row>
    <row r="233" spans="1:14" ht="30" hidden="1" customHeight="1" x14ac:dyDescent="0.2">
      <c r="A233" s="17">
        <f t="shared" si="31"/>
        <v>2021</v>
      </c>
      <c r="B233" s="4">
        <f t="shared" si="32"/>
        <v>4</v>
      </c>
      <c r="C233" s="50">
        <v>44314</v>
      </c>
      <c r="D233" s="50">
        <v>44314</v>
      </c>
      <c r="E233" s="210" t="s">
        <v>184</v>
      </c>
      <c r="F233" s="6">
        <v>2.12</v>
      </c>
      <c r="G233" s="66" t="s">
        <v>68</v>
      </c>
      <c r="H233" s="66"/>
      <c r="I233" s="5" t="str">
        <f t="shared" si="34"/>
        <v>Variable</v>
      </c>
      <c r="J233" s="6">
        <f t="shared" si="33"/>
        <v>145.19999999999976</v>
      </c>
      <c r="K233" s="37"/>
      <c r="L233" s="224" t="s">
        <v>1237</v>
      </c>
      <c r="M233" s="2" t="s">
        <v>1243</v>
      </c>
      <c r="N233" s="2" t="s">
        <v>1291</v>
      </c>
    </row>
    <row r="234" spans="1:14" ht="30" hidden="1" customHeight="1" x14ac:dyDescent="0.2">
      <c r="A234" s="17">
        <f t="shared" si="31"/>
        <v>2021</v>
      </c>
      <c r="B234" s="4">
        <f t="shared" si="32"/>
        <v>4</v>
      </c>
      <c r="C234" s="50">
        <v>44314</v>
      </c>
      <c r="D234" s="50">
        <v>44314</v>
      </c>
      <c r="E234" s="210" t="s">
        <v>220</v>
      </c>
      <c r="F234" s="6">
        <v>28.54</v>
      </c>
      <c r="G234" s="16" t="s">
        <v>68</v>
      </c>
      <c r="H234" s="16"/>
      <c r="I234" s="5" t="str">
        <f t="shared" si="34"/>
        <v>Variable</v>
      </c>
      <c r="J234" s="6">
        <f t="shared" si="33"/>
        <v>173.73999999999975</v>
      </c>
      <c r="K234" s="37"/>
      <c r="L234" s="224" t="s">
        <v>1237</v>
      </c>
      <c r="M234" s="2" t="s">
        <v>1300</v>
      </c>
      <c r="N234" s="2" t="s">
        <v>1291</v>
      </c>
    </row>
    <row r="235" spans="1:14" ht="30" customHeight="1" x14ac:dyDescent="0.2">
      <c r="A235" s="17">
        <f t="shared" si="31"/>
        <v>2021</v>
      </c>
      <c r="B235" s="4">
        <f t="shared" si="32"/>
        <v>4</v>
      </c>
      <c r="C235" s="50">
        <v>44314</v>
      </c>
      <c r="D235" s="50">
        <v>44314</v>
      </c>
      <c r="E235" s="210" t="s">
        <v>221</v>
      </c>
      <c r="F235" s="6">
        <v>23.95</v>
      </c>
      <c r="G235" s="16" t="s">
        <v>41</v>
      </c>
      <c r="H235" s="16"/>
      <c r="I235" s="5" t="str">
        <f t="shared" si="34"/>
        <v>Variable</v>
      </c>
      <c r="J235" s="6">
        <f t="shared" si="33"/>
        <v>197.68999999999974</v>
      </c>
      <c r="K235" s="37"/>
      <c r="L235" s="224" t="s">
        <v>1237</v>
      </c>
      <c r="M235" s="2" t="s">
        <v>1243</v>
      </c>
      <c r="N235" s="2" t="s">
        <v>679</v>
      </c>
    </row>
    <row r="236" spans="1:14" ht="30" customHeight="1" x14ac:dyDescent="0.2">
      <c r="A236" s="17">
        <f t="shared" si="31"/>
        <v>2021</v>
      </c>
      <c r="B236" s="4">
        <f t="shared" si="32"/>
        <v>4</v>
      </c>
      <c r="C236" s="50">
        <v>44314</v>
      </c>
      <c r="D236" s="50">
        <v>44314</v>
      </c>
      <c r="E236" s="210" t="s">
        <v>222</v>
      </c>
      <c r="F236" s="6">
        <v>55.66</v>
      </c>
      <c r="G236" s="16" t="s">
        <v>41</v>
      </c>
      <c r="H236" s="16"/>
      <c r="I236" s="5" t="str">
        <f t="shared" si="34"/>
        <v>Variable</v>
      </c>
      <c r="J236" s="6">
        <f t="shared" si="33"/>
        <v>253.34999999999974</v>
      </c>
      <c r="K236" s="37"/>
      <c r="L236" s="224" t="s">
        <v>1237</v>
      </c>
      <c r="M236" s="2" t="s">
        <v>1243</v>
      </c>
      <c r="N236" s="2" t="s">
        <v>679</v>
      </c>
    </row>
    <row r="237" spans="1:14" ht="30" customHeight="1" x14ac:dyDescent="0.2">
      <c r="A237" s="17">
        <f t="shared" si="31"/>
        <v>2021</v>
      </c>
      <c r="B237" s="4">
        <f t="shared" si="32"/>
        <v>4</v>
      </c>
      <c r="C237" s="50">
        <v>44316</v>
      </c>
      <c r="D237" s="50">
        <v>44316</v>
      </c>
      <c r="E237" s="210" t="s">
        <v>152</v>
      </c>
      <c r="F237" s="6">
        <v>20.92</v>
      </c>
      <c r="G237" s="16" t="s">
        <v>90</v>
      </c>
      <c r="H237" s="16"/>
      <c r="I237" s="5" t="str">
        <f t="shared" si="34"/>
        <v>Variable</v>
      </c>
      <c r="J237" s="6">
        <f t="shared" si="33"/>
        <v>274.26999999999975</v>
      </c>
      <c r="K237" s="37"/>
      <c r="L237" s="224" t="s">
        <v>1236</v>
      </c>
      <c r="M237" s="2" t="s">
        <v>1238</v>
      </c>
      <c r="N237" s="2" t="s">
        <v>1255</v>
      </c>
    </row>
    <row r="238" spans="1:14" ht="30" hidden="1" customHeight="1" x14ac:dyDescent="0.2">
      <c r="A238" s="17">
        <f t="shared" si="31"/>
        <v>2021</v>
      </c>
      <c r="B238" s="4">
        <f t="shared" si="32"/>
        <v>4</v>
      </c>
      <c r="C238" s="50">
        <v>44316</v>
      </c>
      <c r="D238" s="50">
        <v>44316</v>
      </c>
      <c r="E238" s="210" t="s">
        <v>186</v>
      </c>
      <c r="F238" s="6">
        <v>2.12</v>
      </c>
      <c r="G238" s="66" t="s">
        <v>68</v>
      </c>
      <c r="H238" s="66"/>
      <c r="I238" s="5" t="str">
        <f t="shared" si="34"/>
        <v>Variable</v>
      </c>
      <c r="J238" s="6">
        <f t="shared" si="33"/>
        <v>276.38999999999976</v>
      </c>
      <c r="K238" s="37"/>
      <c r="L238" s="224" t="s">
        <v>1237</v>
      </c>
      <c r="M238" s="2" t="s">
        <v>1243</v>
      </c>
      <c r="N238" s="2" t="s">
        <v>1291</v>
      </c>
    </row>
    <row r="239" spans="1:14" ht="30" customHeight="1" x14ac:dyDescent="0.2">
      <c r="A239" s="17">
        <f t="shared" si="31"/>
        <v>2021</v>
      </c>
      <c r="B239" s="4">
        <f t="shared" si="32"/>
        <v>5</v>
      </c>
      <c r="C239" s="65">
        <v>44317</v>
      </c>
      <c r="D239" s="65">
        <v>44317</v>
      </c>
      <c r="E239" s="210" t="s">
        <v>223</v>
      </c>
      <c r="F239" s="6">
        <v>7.54</v>
      </c>
      <c r="G239" s="16" t="s">
        <v>41</v>
      </c>
      <c r="H239" s="16"/>
      <c r="I239" s="5" t="str">
        <f t="shared" si="34"/>
        <v>Variable</v>
      </c>
      <c r="J239" s="6">
        <f t="shared" si="33"/>
        <v>283.92999999999978</v>
      </c>
      <c r="K239" s="37"/>
      <c r="L239" s="224" t="s">
        <v>1237</v>
      </c>
      <c r="M239" s="2" t="s">
        <v>1243</v>
      </c>
      <c r="N239" s="2" t="s">
        <v>679</v>
      </c>
    </row>
    <row r="240" spans="1:14" ht="30" hidden="1" customHeight="1" x14ac:dyDescent="0.2">
      <c r="A240" s="17">
        <f t="shared" si="31"/>
        <v>2021</v>
      </c>
      <c r="B240" s="4">
        <f t="shared" si="32"/>
        <v>5</v>
      </c>
      <c r="C240" s="65">
        <v>44317</v>
      </c>
      <c r="D240" s="65">
        <v>44317</v>
      </c>
      <c r="E240" s="210" t="s">
        <v>224</v>
      </c>
      <c r="F240" s="6">
        <v>14.83</v>
      </c>
      <c r="G240" s="66" t="s">
        <v>26</v>
      </c>
      <c r="H240" s="66"/>
      <c r="I240" s="5" t="str">
        <f t="shared" si="34"/>
        <v>Fixed</v>
      </c>
      <c r="J240" s="6">
        <f t="shared" si="33"/>
        <v>298.75999999999976</v>
      </c>
      <c r="K240" s="71" t="s">
        <v>7</v>
      </c>
      <c r="L240" s="224" t="s">
        <v>1237</v>
      </c>
      <c r="M240" s="2" t="s">
        <v>1243</v>
      </c>
      <c r="N240" s="2" t="s">
        <v>1279</v>
      </c>
    </row>
    <row r="241" spans="1:14" ht="30" hidden="1" customHeight="1" x14ac:dyDescent="0.2">
      <c r="A241" s="17">
        <f t="shared" si="31"/>
        <v>2021</v>
      </c>
      <c r="B241" s="4">
        <f t="shared" si="32"/>
        <v>5</v>
      </c>
      <c r="C241" s="65">
        <v>44317</v>
      </c>
      <c r="D241" s="65">
        <v>44317</v>
      </c>
      <c r="E241" s="210" t="s">
        <v>225</v>
      </c>
      <c r="F241" s="6">
        <v>9.99</v>
      </c>
      <c r="G241" s="66" t="s">
        <v>26</v>
      </c>
      <c r="H241" s="66"/>
      <c r="I241" s="5" t="str">
        <f t="shared" si="34"/>
        <v>Fixed</v>
      </c>
      <c r="J241" s="6">
        <f t="shared" si="33"/>
        <v>308.74999999999977</v>
      </c>
      <c r="K241" s="71" t="s">
        <v>6</v>
      </c>
      <c r="L241" s="224" t="s">
        <v>1237</v>
      </c>
      <c r="M241" s="2" t="s">
        <v>1243</v>
      </c>
      <c r="N241" s="2" t="s">
        <v>1279</v>
      </c>
    </row>
    <row r="242" spans="1:14" ht="30" customHeight="1" x14ac:dyDescent="0.2">
      <c r="A242" s="17">
        <f t="shared" si="31"/>
        <v>2021</v>
      </c>
      <c r="B242" s="4">
        <f t="shared" si="32"/>
        <v>5</v>
      </c>
      <c r="C242" s="65">
        <v>44317</v>
      </c>
      <c r="D242" s="65">
        <v>44317</v>
      </c>
      <c r="E242" s="210" t="s">
        <v>226</v>
      </c>
      <c r="F242" s="6">
        <v>18.399999999999999</v>
      </c>
      <c r="G242" s="16" t="s">
        <v>41</v>
      </c>
      <c r="H242" s="16"/>
      <c r="I242" s="5" t="str">
        <f t="shared" si="34"/>
        <v>Variable</v>
      </c>
      <c r="J242" s="6">
        <f t="shared" si="33"/>
        <v>327.14999999999975</v>
      </c>
      <c r="K242" s="37"/>
      <c r="L242" s="224" t="s">
        <v>1237</v>
      </c>
      <c r="M242" s="2" t="s">
        <v>1243</v>
      </c>
      <c r="N242" s="2" t="s">
        <v>679</v>
      </c>
    </row>
    <row r="243" spans="1:14" ht="30" customHeight="1" x14ac:dyDescent="0.2">
      <c r="A243" s="17">
        <f t="shared" si="31"/>
        <v>2021</v>
      </c>
      <c r="B243" s="4">
        <f t="shared" si="32"/>
        <v>5</v>
      </c>
      <c r="C243" s="65">
        <v>44317</v>
      </c>
      <c r="D243" s="65">
        <v>44317</v>
      </c>
      <c r="E243" s="210" t="s">
        <v>227</v>
      </c>
      <c r="F243" s="6">
        <v>69.52</v>
      </c>
      <c r="G243" s="16" t="s">
        <v>90</v>
      </c>
      <c r="H243" s="16"/>
      <c r="I243" s="5" t="str">
        <f t="shared" si="34"/>
        <v>Variable</v>
      </c>
      <c r="J243" s="6">
        <f t="shared" si="33"/>
        <v>396.66999999999973</v>
      </c>
      <c r="K243" s="37"/>
      <c r="L243" s="224" t="s">
        <v>1236</v>
      </c>
      <c r="M243" s="2" t="s">
        <v>1238</v>
      </c>
      <c r="N243" s="2" t="s">
        <v>1255</v>
      </c>
    </row>
    <row r="244" spans="1:14" ht="30" hidden="1" customHeight="1" x14ac:dyDescent="0.2">
      <c r="A244" s="17">
        <f t="shared" si="31"/>
        <v>2021</v>
      </c>
      <c r="B244" s="4">
        <f t="shared" si="32"/>
        <v>5</v>
      </c>
      <c r="C244" s="65">
        <v>44317</v>
      </c>
      <c r="D244" s="65">
        <v>44317</v>
      </c>
      <c r="E244" s="210" t="s">
        <v>98</v>
      </c>
      <c r="F244" s="6">
        <v>25.42</v>
      </c>
      <c r="G244" s="16" t="s">
        <v>68</v>
      </c>
      <c r="H244" s="16"/>
      <c r="I244" s="5" t="str">
        <f t="shared" si="34"/>
        <v>Variable</v>
      </c>
      <c r="J244" s="6">
        <f t="shared" si="33"/>
        <v>422.08999999999975</v>
      </c>
      <c r="K244" s="37"/>
      <c r="L244" s="224" t="s">
        <v>1237</v>
      </c>
      <c r="M244" s="2" t="s">
        <v>1300</v>
      </c>
      <c r="N244" s="2" t="s">
        <v>1286</v>
      </c>
    </row>
    <row r="245" spans="1:14" ht="30" hidden="1" customHeight="1" x14ac:dyDescent="0.2">
      <c r="A245" s="17">
        <f t="shared" si="31"/>
        <v>2021</v>
      </c>
      <c r="B245" s="4">
        <f t="shared" si="32"/>
        <v>5</v>
      </c>
      <c r="C245" s="65">
        <v>44317</v>
      </c>
      <c r="D245" s="65">
        <v>44317</v>
      </c>
      <c r="E245" s="210" t="s">
        <v>98</v>
      </c>
      <c r="F245" s="6">
        <v>42.38</v>
      </c>
      <c r="G245" s="16" t="s">
        <v>68</v>
      </c>
      <c r="H245" s="16"/>
      <c r="I245" s="5" t="str">
        <f t="shared" si="34"/>
        <v>Variable</v>
      </c>
      <c r="J245" s="6">
        <f t="shared" si="33"/>
        <v>464.46999999999974</v>
      </c>
      <c r="K245" s="37"/>
      <c r="L245" s="224" t="s">
        <v>1237</v>
      </c>
      <c r="M245" s="2" t="s">
        <v>1300</v>
      </c>
      <c r="N245" s="2" t="s">
        <v>1286</v>
      </c>
    </row>
    <row r="246" spans="1:14" ht="30" customHeight="1" x14ac:dyDescent="0.2">
      <c r="A246" s="17">
        <f t="shared" si="31"/>
        <v>2021</v>
      </c>
      <c r="B246" s="4">
        <f t="shared" si="32"/>
        <v>5</v>
      </c>
      <c r="C246" s="65">
        <v>44317</v>
      </c>
      <c r="D246" s="65">
        <v>44319</v>
      </c>
      <c r="E246" s="210" t="s">
        <v>228</v>
      </c>
      <c r="F246" s="6">
        <v>49.53</v>
      </c>
      <c r="G246" s="16" t="s">
        <v>90</v>
      </c>
      <c r="H246" s="16"/>
      <c r="I246" s="5" t="str">
        <f t="shared" si="34"/>
        <v>Variable</v>
      </c>
      <c r="J246" s="6">
        <f t="shared" si="33"/>
        <v>513.99999999999977</v>
      </c>
      <c r="K246" s="37"/>
      <c r="L246" s="224" t="s">
        <v>1236</v>
      </c>
      <c r="M246" s="2" t="s">
        <v>1238</v>
      </c>
      <c r="N246" s="2" t="s">
        <v>1255</v>
      </c>
    </row>
    <row r="247" spans="1:14" ht="30" hidden="1" customHeight="1" x14ac:dyDescent="0.2">
      <c r="A247" s="17">
        <f t="shared" si="31"/>
        <v>2021</v>
      </c>
      <c r="B247" s="4">
        <f t="shared" si="32"/>
        <v>5</v>
      </c>
      <c r="C247" s="65">
        <v>44319</v>
      </c>
      <c r="D247" s="65">
        <v>44319</v>
      </c>
      <c r="E247" s="210" t="s">
        <v>181</v>
      </c>
      <c r="F247" s="6">
        <v>5.99</v>
      </c>
      <c r="G247" s="71" t="s">
        <v>26</v>
      </c>
      <c r="H247" s="71"/>
      <c r="I247" s="5" t="str">
        <f t="shared" si="34"/>
        <v>Fixed</v>
      </c>
      <c r="J247" s="6">
        <f t="shared" si="33"/>
        <v>519.98999999999978</v>
      </c>
      <c r="K247" s="71" t="s">
        <v>298</v>
      </c>
      <c r="L247" s="224" t="s">
        <v>1237</v>
      </c>
      <c r="M247" s="2" t="s">
        <v>1243</v>
      </c>
      <c r="N247" s="2" t="s">
        <v>1279</v>
      </c>
    </row>
    <row r="248" spans="1:14" ht="30" hidden="1" customHeight="1" x14ac:dyDescent="0.2">
      <c r="A248" s="17">
        <f t="shared" si="31"/>
        <v>2021</v>
      </c>
      <c r="B248" s="4">
        <f t="shared" si="32"/>
        <v>5</v>
      </c>
      <c r="C248" s="65">
        <v>44318</v>
      </c>
      <c r="D248" s="65">
        <v>44319</v>
      </c>
      <c r="E248" s="210" t="s">
        <v>230</v>
      </c>
      <c r="F248" s="6">
        <v>18.96</v>
      </c>
      <c r="G248" s="16" t="s">
        <v>89</v>
      </c>
      <c r="H248" s="16"/>
      <c r="I248" s="5" t="str">
        <f t="shared" si="34"/>
        <v>Variable</v>
      </c>
      <c r="J248" s="6">
        <f t="shared" si="33"/>
        <v>538.94999999999982</v>
      </c>
      <c r="K248" s="37"/>
      <c r="L248" s="224" t="s">
        <v>1237</v>
      </c>
      <c r="M248" s="2" t="s">
        <v>1243</v>
      </c>
      <c r="N248" s="2" t="s">
        <v>1273</v>
      </c>
    </row>
    <row r="249" spans="1:14" ht="30" hidden="1" customHeight="1" x14ac:dyDescent="0.2">
      <c r="A249" s="17">
        <f t="shared" si="31"/>
        <v>2021</v>
      </c>
      <c r="B249" s="4">
        <f t="shared" si="32"/>
        <v>5</v>
      </c>
      <c r="C249" s="65">
        <v>44318</v>
      </c>
      <c r="D249" s="65">
        <v>44319</v>
      </c>
      <c r="E249" s="210" t="s">
        <v>230</v>
      </c>
      <c r="F249" s="6">
        <v>38.74</v>
      </c>
      <c r="G249" s="16" t="s">
        <v>89</v>
      </c>
      <c r="H249" s="16"/>
      <c r="I249" s="5" t="str">
        <f t="shared" si="34"/>
        <v>Variable</v>
      </c>
      <c r="J249" s="6">
        <f t="shared" si="33"/>
        <v>577.68999999999983</v>
      </c>
      <c r="K249" s="37"/>
      <c r="L249" s="224" t="s">
        <v>1237</v>
      </c>
      <c r="M249" s="2" t="s">
        <v>1243</v>
      </c>
      <c r="N249" s="2" t="s">
        <v>1273</v>
      </c>
    </row>
    <row r="250" spans="1:14" ht="30" hidden="1" customHeight="1" x14ac:dyDescent="0.2">
      <c r="A250" s="17">
        <f t="shared" si="31"/>
        <v>2021</v>
      </c>
      <c r="B250" s="4">
        <f t="shared" si="32"/>
        <v>5</v>
      </c>
      <c r="C250" s="65">
        <v>44318</v>
      </c>
      <c r="D250" s="65">
        <v>44319</v>
      </c>
      <c r="E250" s="210" t="s">
        <v>231</v>
      </c>
      <c r="F250" s="6">
        <v>-38.74</v>
      </c>
      <c r="G250" s="16" t="s">
        <v>22</v>
      </c>
      <c r="H250" s="16"/>
      <c r="I250" s="5" t="str">
        <f t="shared" si="34"/>
        <v>Payment</v>
      </c>
      <c r="J250" s="6">
        <f t="shared" si="33"/>
        <v>538.94999999999982</v>
      </c>
      <c r="K250" s="71" t="s">
        <v>280</v>
      </c>
      <c r="L250" s="224" t="s">
        <v>1237</v>
      </c>
      <c r="M250" s="2" t="s">
        <v>1243</v>
      </c>
      <c r="N250" s="2" t="s">
        <v>1273</v>
      </c>
    </row>
    <row r="251" spans="1:14" ht="30" hidden="1" customHeight="1" x14ac:dyDescent="0.2">
      <c r="A251" s="17">
        <f t="shared" si="31"/>
        <v>2021</v>
      </c>
      <c r="B251" s="4">
        <f t="shared" si="32"/>
        <v>5</v>
      </c>
      <c r="C251" s="65">
        <v>44318</v>
      </c>
      <c r="D251" s="65">
        <v>44319</v>
      </c>
      <c r="E251" s="210" t="s">
        <v>104</v>
      </c>
      <c r="F251" s="6">
        <v>1.99</v>
      </c>
      <c r="G251" s="66" t="s">
        <v>26</v>
      </c>
      <c r="H251" s="66"/>
      <c r="I251" s="5" t="str">
        <f t="shared" si="34"/>
        <v>Fixed</v>
      </c>
      <c r="J251" s="6">
        <f t="shared" si="33"/>
        <v>540.93999999999983</v>
      </c>
      <c r="K251" s="71" t="s">
        <v>94</v>
      </c>
      <c r="L251" s="224" t="s">
        <v>1237</v>
      </c>
      <c r="M251" s="2" t="s">
        <v>1243</v>
      </c>
      <c r="N251" s="2" t="s">
        <v>1282</v>
      </c>
    </row>
    <row r="252" spans="1:14" ht="30" customHeight="1" x14ac:dyDescent="0.2">
      <c r="A252" s="17">
        <f t="shared" si="31"/>
        <v>2021</v>
      </c>
      <c r="B252" s="4">
        <f t="shared" si="32"/>
        <v>5</v>
      </c>
      <c r="C252" s="65">
        <v>44319</v>
      </c>
      <c r="D252" s="65">
        <v>44319</v>
      </c>
      <c r="E252" s="210" t="s">
        <v>232</v>
      </c>
      <c r="F252" s="6">
        <v>30.73</v>
      </c>
      <c r="G252" s="16" t="s">
        <v>41</v>
      </c>
      <c r="H252" s="16"/>
      <c r="I252" s="5" t="str">
        <f t="shared" si="34"/>
        <v>Variable</v>
      </c>
      <c r="J252" s="6">
        <f t="shared" si="33"/>
        <v>571.66999999999985</v>
      </c>
      <c r="K252" s="71" t="s">
        <v>334</v>
      </c>
      <c r="L252" s="224" t="s">
        <v>1237</v>
      </c>
      <c r="M252" s="2" t="s">
        <v>1243</v>
      </c>
      <c r="N252" s="2" t="s">
        <v>679</v>
      </c>
    </row>
    <row r="253" spans="1:14" ht="30" hidden="1" customHeight="1" x14ac:dyDescent="0.2">
      <c r="A253" s="17">
        <f t="shared" si="31"/>
        <v>2021</v>
      </c>
      <c r="B253" s="4">
        <f t="shared" si="32"/>
        <v>5</v>
      </c>
      <c r="C253" s="65">
        <v>44319</v>
      </c>
      <c r="D253" s="65">
        <v>44319</v>
      </c>
      <c r="E253" s="210" t="s">
        <v>191</v>
      </c>
      <c r="F253" s="6">
        <v>1.5</v>
      </c>
      <c r="G253" s="16" t="s">
        <v>52</v>
      </c>
      <c r="H253" s="16"/>
      <c r="I253" s="5" t="str">
        <f t="shared" si="34"/>
        <v>Variable</v>
      </c>
      <c r="J253" s="6">
        <f t="shared" si="33"/>
        <v>573.16999999999985</v>
      </c>
      <c r="K253" s="37"/>
      <c r="L253" s="224" t="s">
        <v>1236</v>
      </c>
      <c r="M253" s="2" t="s">
        <v>632</v>
      </c>
      <c r="N253" s="2" t="s">
        <v>1252</v>
      </c>
    </row>
    <row r="254" spans="1:14" ht="30" hidden="1" customHeight="1" x14ac:dyDescent="0.2">
      <c r="A254" s="17">
        <f t="shared" si="31"/>
        <v>2021</v>
      </c>
      <c r="B254" s="4">
        <f t="shared" si="32"/>
        <v>5</v>
      </c>
      <c r="C254" s="65">
        <v>44319</v>
      </c>
      <c r="D254" s="65">
        <v>44319</v>
      </c>
      <c r="E254" s="210" t="s">
        <v>60</v>
      </c>
      <c r="F254" s="6">
        <v>27.57</v>
      </c>
      <c r="G254" s="16" t="s">
        <v>24</v>
      </c>
      <c r="H254" s="16"/>
      <c r="I254" s="5" t="str">
        <f t="shared" si="34"/>
        <v>Variable</v>
      </c>
      <c r="J254" s="6">
        <f t="shared" si="33"/>
        <v>600.7399999999999</v>
      </c>
      <c r="K254" s="37"/>
      <c r="L254" s="224" t="s">
        <v>1236</v>
      </c>
      <c r="M254" s="2" t="s">
        <v>632</v>
      </c>
      <c r="N254" s="2" t="s">
        <v>503</v>
      </c>
    </row>
    <row r="255" spans="1:14" ht="30" hidden="1" customHeight="1" x14ac:dyDescent="0.2">
      <c r="A255" s="17">
        <f t="shared" si="31"/>
        <v>2021</v>
      </c>
      <c r="B255" s="4">
        <f t="shared" si="32"/>
        <v>5</v>
      </c>
      <c r="C255" s="65">
        <v>44319</v>
      </c>
      <c r="D255" s="65">
        <v>44319</v>
      </c>
      <c r="E255" s="210" t="s">
        <v>233</v>
      </c>
      <c r="F255" s="6">
        <v>54.6</v>
      </c>
      <c r="G255" s="66" t="s">
        <v>26</v>
      </c>
      <c r="H255" s="66"/>
      <c r="I255" s="5" t="str">
        <f t="shared" si="34"/>
        <v>Fixed</v>
      </c>
      <c r="J255" s="6">
        <f t="shared" si="33"/>
        <v>655.33999999999992</v>
      </c>
      <c r="K255" s="71" t="s">
        <v>300</v>
      </c>
      <c r="L255" s="224" t="s">
        <v>1236</v>
      </c>
      <c r="M255" s="2" t="s">
        <v>1239</v>
      </c>
      <c r="N255" s="2" t="s">
        <v>300</v>
      </c>
    </row>
    <row r="256" spans="1:14" ht="30" hidden="1" customHeight="1" x14ac:dyDescent="0.2">
      <c r="A256" s="17">
        <f t="shared" si="31"/>
        <v>2021</v>
      </c>
      <c r="B256" s="4">
        <f t="shared" si="32"/>
        <v>5</v>
      </c>
      <c r="C256" s="65">
        <v>44317</v>
      </c>
      <c r="D256" s="65">
        <v>44319</v>
      </c>
      <c r="E256" s="210" t="s">
        <v>229</v>
      </c>
      <c r="F256" s="6">
        <v>44</v>
      </c>
      <c r="G256" s="71" t="s">
        <v>26</v>
      </c>
      <c r="H256" s="71"/>
      <c r="I256" s="5" t="str">
        <f t="shared" si="34"/>
        <v>Fixed</v>
      </c>
      <c r="J256" s="6">
        <f t="shared" si="33"/>
        <v>699.33999999999992</v>
      </c>
      <c r="K256" s="71" t="s">
        <v>281</v>
      </c>
      <c r="L256" s="224" t="s">
        <v>1237</v>
      </c>
      <c r="M256" s="2" t="s">
        <v>1243</v>
      </c>
      <c r="N256" s="2" t="s">
        <v>1275</v>
      </c>
    </row>
    <row r="257" spans="1:14" ht="30" customHeight="1" x14ac:dyDescent="0.2">
      <c r="A257" s="17">
        <f t="shared" si="31"/>
        <v>2021</v>
      </c>
      <c r="B257" s="4">
        <f t="shared" si="32"/>
        <v>5</v>
      </c>
      <c r="C257" s="65">
        <v>44319</v>
      </c>
      <c r="D257" s="65">
        <v>44319</v>
      </c>
      <c r="E257" s="210" t="s">
        <v>85</v>
      </c>
      <c r="F257" s="6">
        <v>73.37</v>
      </c>
      <c r="G257" s="16" t="s">
        <v>90</v>
      </c>
      <c r="H257" s="16"/>
      <c r="I257" s="5" t="str">
        <f t="shared" si="34"/>
        <v>Variable</v>
      </c>
      <c r="J257" s="6">
        <f t="shared" si="33"/>
        <v>772.70999999999992</v>
      </c>
      <c r="K257" s="37"/>
      <c r="L257" s="224" t="s">
        <v>1236</v>
      </c>
      <c r="M257" s="2" t="s">
        <v>1238</v>
      </c>
      <c r="N257" s="2" t="s">
        <v>1255</v>
      </c>
    </row>
    <row r="258" spans="1:14" ht="30" hidden="1" customHeight="1" x14ac:dyDescent="0.2">
      <c r="A258" s="17">
        <f t="shared" si="31"/>
        <v>2021</v>
      </c>
      <c r="B258" s="4">
        <f t="shared" si="32"/>
        <v>5</v>
      </c>
      <c r="C258" s="65">
        <v>44320</v>
      </c>
      <c r="D258" s="65">
        <v>44320</v>
      </c>
      <c r="E258" s="210" t="s">
        <v>32</v>
      </c>
      <c r="F258" s="6">
        <v>91.78</v>
      </c>
      <c r="G258" s="66" t="s">
        <v>26</v>
      </c>
      <c r="H258" s="66"/>
      <c r="I258" s="5" t="str">
        <f t="shared" si="34"/>
        <v>Fixed</v>
      </c>
      <c r="J258" s="6">
        <f t="shared" si="33"/>
        <v>864.4899999999999</v>
      </c>
      <c r="K258" s="71" t="s">
        <v>8</v>
      </c>
      <c r="L258" s="224" t="s">
        <v>1236</v>
      </c>
      <c r="M258" s="2" t="s">
        <v>1240</v>
      </c>
      <c r="N258" s="2" t="s">
        <v>1260</v>
      </c>
    </row>
    <row r="259" spans="1:14" ht="30" hidden="1" customHeight="1" x14ac:dyDescent="0.2">
      <c r="A259" s="17">
        <f t="shared" ref="A259:A322" si="35">YEAR(C259)</f>
        <v>2021</v>
      </c>
      <c r="B259" s="4">
        <f t="shared" ref="B259:B322" si="36">MONTH(C259)</f>
        <v>5</v>
      </c>
      <c r="C259" s="65">
        <v>44321</v>
      </c>
      <c r="D259" s="65">
        <v>44321</v>
      </c>
      <c r="E259" s="210" t="s">
        <v>21</v>
      </c>
      <c r="F259" s="6">
        <v>-1404.1</v>
      </c>
      <c r="G259" s="16" t="s">
        <v>22</v>
      </c>
      <c r="H259" s="16"/>
      <c r="I259" s="5" t="str">
        <f t="shared" si="34"/>
        <v>Payment</v>
      </c>
      <c r="J259" s="6">
        <f t="shared" si="33"/>
        <v>-539.61</v>
      </c>
      <c r="K259" s="37"/>
      <c r="L259" s="225"/>
      <c r="M259" s="226"/>
      <c r="N259" s="226"/>
    </row>
    <row r="260" spans="1:14" ht="30" customHeight="1" x14ac:dyDescent="0.2">
      <c r="A260" s="17">
        <f t="shared" si="35"/>
        <v>2021</v>
      </c>
      <c r="B260" s="4">
        <f t="shared" si="36"/>
        <v>5</v>
      </c>
      <c r="C260" s="65">
        <v>44323</v>
      </c>
      <c r="D260" s="65">
        <v>44323</v>
      </c>
      <c r="E260" s="210" t="s">
        <v>234</v>
      </c>
      <c r="F260" s="6">
        <v>10.48</v>
      </c>
      <c r="G260" s="16" t="s">
        <v>90</v>
      </c>
      <c r="H260" s="16"/>
      <c r="I260" s="5" t="str">
        <f t="shared" si="34"/>
        <v>Variable</v>
      </c>
      <c r="J260" s="6">
        <f t="shared" ref="J260:J323" si="37">J259+F260</f>
        <v>-529.13</v>
      </c>
      <c r="K260" s="37"/>
      <c r="L260" s="224" t="s">
        <v>1236</v>
      </c>
      <c r="M260" s="2" t="s">
        <v>1238</v>
      </c>
      <c r="N260" s="2" t="s">
        <v>1255</v>
      </c>
    </row>
    <row r="261" spans="1:14" ht="30" hidden="1" customHeight="1" x14ac:dyDescent="0.2">
      <c r="A261" s="17">
        <f t="shared" si="35"/>
        <v>2021</v>
      </c>
      <c r="B261" s="4">
        <f t="shared" si="36"/>
        <v>5</v>
      </c>
      <c r="C261" s="65">
        <v>44323</v>
      </c>
      <c r="D261" s="65">
        <v>44323</v>
      </c>
      <c r="E261" s="210" t="s">
        <v>184</v>
      </c>
      <c r="F261" s="6">
        <v>94.95</v>
      </c>
      <c r="G261" s="66" t="s">
        <v>26</v>
      </c>
      <c r="H261" s="66"/>
      <c r="I261" s="5" t="str">
        <f t="shared" si="34"/>
        <v>Fixed</v>
      </c>
      <c r="J261" s="6">
        <f t="shared" si="37"/>
        <v>-434.18</v>
      </c>
      <c r="K261" s="71" t="s">
        <v>323</v>
      </c>
      <c r="L261" s="224" t="s">
        <v>1237</v>
      </c>
      <c r="M261" s="2" t="s">
        <v>1300</v>
      </c>
      <c r="N261" s="2" t="s">
        <v>1268</v>
      </c>
    </row>
    <row r="262" spans="1:14" ht="30" hidden="1" customHeight="1" x14ac:dyDescent="0.2">
      <c r="A262" s="17">
        <f t="shared" si="35"/>
        <v>2021</v>
      </c>
      <c r="B262" s="4">
        <f t="shared" si="36"/>
        <v>5</v>
      </c>
      <c r="C262" s="65">
        <v>44323</v>
      </c>
      <c r="D262" s="65">
        <v>44323</v>
      </c>
      <c r="E262" s="210" t="s">
        <v>235</v>
      </c>
      <c r="F262" s="6">
        <v>98.48</v>
      </c>
      <c r="G262" s="16" t="s">
        <v>68</v>
      </c>
      <c r="H262" s="16"/>
      <c r="I262" s="5" t="str">
        <f t="shared" si="34"/>
        <v>Variable</v>
      </c>
      <c r="J262" s="6">
        <f t="shared" si="37"/>
        <v>-335.7</v>
      </c>
      <c r="K262" s="66" t="s">
        <v>247</v>
      </c>
      <c r="L262" s="224" t="s">
        <v>1237</v>
      </c>
      <c r="M262" s="2" t="s">
        <v>1300</v>
      </c>
      <c r="N262" s="2" t="s">
        <v>672</v>
      </c>
    </row>
    <row r="263" spans="1:14" ht="30" hidden="1" customHeight="1" x14ac:dyDescent="0.2">
      <c r="A263" s="17">
        <f t="shared" si="35"/>
        <v>2021</v>
      </c>
      <c r="B263" s="4">
        <f t="shared" si="36"/>
        <v>5</v>
      </c>
      <c r="C263" s="65">
        <v>44325</v>
      </c>
      <c r="D263" s="65">
        <v>44325</v>
      </c>
      <c r="E263" s="210" t="s">
        <v>236</v>
      </c>
      <c r="F263" s="6">
        <v>110.57</v>
      </c>
      <c r="G263" s="16" t="s">
        <v>68</v>
      </c>
      <c r="H263" s="16"/>
      <c r="I263" s="5" t="str">
        <f t="shared" si="34"/>
        <v>Variable</v>
      </c>
      <c r="J263" s="6">
        <f t="shared" si="37"/>
        <v>-225.13</v>
      </c>
      <c r="K263" s="66" t="s">
        <v>247</v>
      </c>
      <c r="L263" s="224" t="s">
        <v>1237</v>
      </c>
      <c r="M263" s="2" t="s">
        <v>1300</v>
      </c>
      <c r="N263" s="2" t="s">
        <v>672</v>
      </c>
    </row>
    <row r="264" spans="1:14" ht="30" hidden="1" customHeight="1" x14ac:dyDescent="0.2">
      <c r="A264" s="17">
        <f t="shared" si="35"/>
        <v>2021</v>
      </c>
      <c r="B264" s="4">
        <f t="shared" si="36"/>
        <v>5</v>
      </c>
      <c r="C264" s="65">
        <v>44326</v>
      </c>
      <c r="D264" s="65">
        <v>44326</v>
      </c>
      <c r="E264" s="210" t="s">
        <v>237</v>
      </c>
      <c r="F264" s="6">
        <v>15.89</v>
      </c>
      <c r="G264" s="66" t="s">
        <v>26</v>
      </c>
      <c r="H264" s="66"/>
      <c r="I264" s="5" t="str">
        <f t="shared" si="34"/>
        <v>Fixed</v>
      </c>
      <c r="J264" s="6">
        <f t="shared" si="37"/>
        <v>-209.24</v>
      </c>
      <c r="K264" s="71" t="s">
        <v>293</v>
      </c>
      <c r="L264" s="224" t="s">
        <v>1237</v>
      </c>
      <c r="M264" s="2" t="s">
        <v>1243</v>
      </c>
      <c r="N264" s="2" t="s">
        <v>1279</v>
      </c>
    </row>
    <row r="265" spans="1:14" ht="30" hidden="1" customHeight="1" x14ac:dyDescent="0.2">
      <c r="A265" s="17">
        <f t="shared" si="35"/>
        <v>2021</v>
      </c>
      <c r="B265" s="4">
        <f t="shared" si="36"/>
        <v>5</v>
      </c>
      <c r="C265" s="65">
        <v>44326</v>
      </c>
      <c r="D265" s="65">
        <v>44326</v>
      </c>
      <c r="E265" s="210" t="s">
        <v>238</v>
      </c>
      <c r="F265" s="6">
        <v>77.94</v>
      </c>
      <c r="G265" s="66" t="s">
        <v>26</v>
      </c>
      <c r="H265" s="66"/>
      <c r="I265" s="5" t="str">
        <f t="shared" si="34"/>
        <v>Fixed</v>
      </c>
      <c r="J265" s="6">
        <f t="shared" si="37"/>
        <v>-131.30000000000001</v>
      </c>
      <c r="K265" s="71" t="s">
        <v>282</v>
      </c>
      <c r="L265" s="224" t="s">
        <v>1237</v>
      </c>
      <c r="M265" s="2" t="s">
        <v>1243</v>
      </c>
      <c r="N265" s="2" t="s">
        <v>1274</v>
      </c>
    </row>
    <row r="266" spans="1:14" ht="30" hidden="1" customHeight="1" x14ac:dyDescent="0.2">
      <c r="A266" s="17">
        <f t="shared" si="35"/>
        <v>2021</v>
      </c>
      <c r="B266" s="4">
        <f t="shared" si="36"/>
        <v>5</v>
      </c>
      <c r="C266" s="65">
        <v>44327</v>
      </c>
      <c r="D266" s="65">
        <v>44327</v>
      </c>
      <c r="E266" s="210" t="s">
        <v>186</v>
      </c>
      <c r="F266" s="6">
        <v>1.52</v>
      </c>
      <c r="G266" s="66" t="s">
        <v>68</v>
      </c>
      <c r="H266" s="66"/>
      <c r="I266" s="5" t="str">
        <f t="shared" si="34"/>
        <v>Variable</v>
      </c>
      <c r="J266" s="6">
        <f t="shared" si="37"/>
        <v>-129.78</v>
      </c>
      <c r="K266" s="37"/>
      <c r="L266" s="224" t="s">
        <v>1237</v>
      </c>
      <c r="M266" s="2" t="s">
        <v>1243</v>
      </c>
      <c r="N266" s="2" t="s">
        <v>1291</v>
      </c>
    </row>
    <row r="267" spans="1:14" ht="30" customHeight="1" x14ac:dyDescent="0.2">
      <c r="A267" s="17">
        <f t="shared" si="35"/>
        <v>2021</v>
      </c>
      <c r="B267" s="4">
        <f t="shared" si="36"/>
        <v>5</v>
      </c>
      <c r="C267" s="65">
        <v>44327</v>
      </c>
      <c r="D267" s="65">
        <v>44327</v>
      </c>
      <c r="E267" s="210" t="s">
        <v>239</v>
      </c>
      <c r="F267" s="6">
        <v>14.39</v>
      </c>
      <c r="G267" s="16" t="s">
        <v>41</v>
      </c>
      <c r="H267" s="16"/>
      <c r="I267" s="5" t="str">
        <f t="shared" si="34"/>
        <v>Variable</v>
      </c>
      <c r="J267" s="6">
        <f t="shared" si="37"/>
        <v>-115.39</v>
      </c>
      <c r="K267" s="37"/>
      <c r="L267" s="224" t="s">
        <v>1237</v>
      </c>
      <c r="M267" s="2" t="s">
        <v>1243</v>
      </c>
      <c r="N267" s="2" t="s">
        <v>679</v>
      </c>
    </row>
    <row r="268" spans="1:14" ht="30" hidden="1" customHeight="1" x14ac:dyDescent="0.2">
      <c r="A268" s="17">
        <f t="shared" si="35"/>
        <v>2021</v>
      </c>
      <c r="B268" s="4">
        <f t="shared" si="36"/>
        <v>5</v>
      </c>
      <c r="C268" s="65">
        <v>44327</v>
      </c>
      <c r="D268" s="65">
        <v>44327</v>
      </c>
      <c r="E268" s="210" t="s">
        <v>129</v>
      </c>
      <c r="F268" s="6">
        <v>86.17</v>
      </c>
      <c r="G268" s="16" t="s">
        <v>130</v>
      </c>
      <c r="H268" s="16"/>
      <c r="I268" s="5" t="str">
        <f t="shared" si="34"/>
        <v>Fixed</v>
      </c>
      <c r="J268" s="6">
        <f t="shared" si="37"/>
        <v>-29.22</v>
      </c>
      <c r="K268" s="66" t="s">
        <v>136</v>
      </c>
      <c r="L268" s="224" t="s">
        <v>1236</v>
      </c>
      <c r="M268" s="2" t="s">
        <v>632</v>
      </c>
      <c r="N268" s="2" t="s">
        <v>1251</v>
      </c>
    </row>
    <row r="269" spans="1:14" ht="30" customHeight="1" x14ac:dyDescent="0.2">
      <c r="A269" s="17">
        <f t="shared" si="35"/>
        <v>2021</v>
      </c>
      <c r="B269" s="4">
        <f t="shared" si="36"/>
        <v>5</v>
      </c>
      <c r="C269" s="65">
        <v>44327</v>
      </c>
      <c r="D269" s="65">
        <v>44327</v>
      </c>
      <c r="E269" s="210" t="s">
        <v>98</v>
      </c>
      <c r="F269" s="6">
        <v>13.86</v>
      </c>
      <c r="G269" s="16" t="s">
        <v>90</v>
      </c>
      <c r="H269" s="16"/>
      <c r="I269" s="5" t="str">
        <f t="shared" si="34"/>
        <v>Variable</v>
      </c>
      <c r="J269" s="6">
        <f t="shared" si="37"/>
        <v>-15.36</v>
      </c>
      <c r="K269" s="37"/>
      <c r="L269" s="224" t="s">
        <v>1236</v>
      </c>
      <c r="M269" s="2" t="s">
        <v>1238</v>
      </c>
      <c r="N269" s="2" t="s">
        <v>1255</v>
      </c>
    </row>
    <row r="270" spans="1:14" ht="30" hidden="1" customHeight="1" x14ac:dyDescent="0.2">
      <c r="A270" s="17">
        <f t="shared" si="35"/>
        <v>2021</v>
      </c>
      <c r="B270" s="4">
        <f t="shared" si="36"/>
        <v>5</v>
      </c>
      <c r="C270" s="65">
        <v>44328</v>
      </c>
      <c r="D270" s="65">
        <v>44328</v>
      </c>
      <c r="E270" s="210" t="s">
        <v>186</v>
      </c>
      <c r="F270" s="6">
        <v>2</v>
      </c>
      <c r="G270" s="66" t="s">
        <v>68</v>
      </c>
      <c r="H270" s="66"/>
      <c r="I270" s="5" t="str">
        <f t="shared" si="34"/>
        <v>Variable</v>
      </c>
      <c r="J270" s="6">
        <f t="shared" si="37"/>
        <v>-13.36</v>
      </c>
      <c r="K270" s="37"/>
      <c r="L270" s="224" t="s">
        <v>1237</v>
      </c>
      <c r="M270" s="2" t="s">
        <v>1243</v>
      </c>
      <c r="N270" s="2" t="s">
        <v>1291</v>
      </c>
    </row>
    <row r="271" spans="1:14" ht="30" hidden="1" customHeight="1" x14ac:dyDescent="0.2">
      <c r="A271" s="17">
        <f t="shared" si="35"/>
        <v>2021</v>
      </c>
      <c r="B271" s="4">
        <f t="shared" si="36"/>
        <v>5</v>
      </c>
      <c r="C271" s="65">
        <v>44328</v>
      </c>
      <c r="D271" s="65">
        <v>44328</v>
      </c>
      <c r="E271" s="210" t="s">
        <v>59</v>
      </c>
      <c r="F271" s="6">
        <v>1.99</v>
      </c>
      <c r="G271" s="66" t="s">
        <v>26</v>
      </c>
      <c r="H271" s="66"/>
      <c r="I271" s="5" t="str">
        <f t="shared" si="34"/>
        <v>Fixed</v>
      </c>
      <c r="J271" s="6">
        <f t="shared" si="37"/>
        <v>-11.37</v>
      </c>
      <c r="K271" s="71" t="s">
        <v>283</v>
      </c>
      <c r="L271" s="224" t="s">
        <v>1237</v>
      </c>
      <c r="M271" s="2" t="s">
        <v>1243</v>
      </c>
      <c r="N271" s="2" t="s">
        <v>1279</v>
      </c>
    </row>
    <row r="272" spans="1:14" ht="30" hidden="1" customHeight="1" x14ac:dyDescent="0.2">
      <c r="A272" s="17">
        <f t="shared" si="35"/>
        <v>2021</v>
      </c>
      <c r="B272" s="4">
        <f t="shared" si="36"/>
        <v>5</v>
      </c>
      <c r="C272" s="65">
        <v>44329</v>
      </c>
      <c r="D272" s="65">
        <v>44329</v>
      </c>
      <c r="E272" s="210" t="s">
        <v>98</v>
      </c>
      <c r="F272" s="6">
        <v>30.28</v>
      </c>
      <c r="G272" s="16" t="s">
        <v>68</v>
      </c>
      <c r="H272" s="16"/>
      <c r="I272" s="5" t="str">
        <f t="shared" si="34"/>
        <v>Variable</v>
      </c>
      <c r="J272" s="6">
        <f t="shared" si="37"/>
        <v>18.910000000000004</v>
      </c>
      <c r="K272" s="37"/>
      <c r="L272" s="224" t="s">
        <v>1237</v>
      </c>
      <c r="M272" s="2" t="s">
        <v>1300</v>
      </c>
      <c r="N272" s="2" t="s">
        <v>1286</v>
      </c>
    </row>
    <row r="273" spans="1:14" ht="30" hidden="1" customHeight="1" x14ac:dyDescent="0.2">
      <c r="A273" s="17">
        <f t="shared" si="35"/>
        <v>2021</v>
      </c>
      <c r="B273" s="4">
        <f t="shared" si="36"/>
        <v>5</v>
      </c>
      <c r="C273" s="65">
        <v>44330</v>
      </c>
      <c r="D273" s="65">
        <v>44330</v>
      </c>
      <c r="E273" s="210" t="s">
        <v>240</v>
      </c>
      <c r="F273" s="6">
        <v>90</v>
      </c>
      <c r="G273" s="16" t="s">
        <v>89</v>
      </c>
      <c r="H273" s="16"/>
      <c r="I273" s="5" t="str">
        <f t="shared" si="34"/>
        <v>Variable</v>
      </c>
      <c r="J273" s="6">
        <f t="shared" si="37"/>
        <v>108.91</v>
      </c>
      <c r="K273" s="66" t="s">
        <v>248</v>
      </c>
      <c r="L273" s="224" t="s">
        <v>1237</v>
      </c>
      <c r="M273" s="2" t="s">
        <v>1243</v>
      </c>
      <c r="N273" s="2" t="s">
        <v>1273</v>
      </c>
    </row>
    <row r="274" spans="1:14" ht="30" customHeight="1" x14ac:dyDescent="0.2">
      <c r="A274" s="17">
        <f t="shared" si="35"/>
        <v>2021</v>
      </c>
      <c r="B274" s="4">
        <f t="shared" si="36"/>
        <v>5</v>
      </c>
      <c r="C274" s="65">
        <v>44330</v>
      </c>
      <c r="D274" s="65">
        <v>44330</v>
      </c>
      <c r="E274" s="210" t="s">
        <v>241</v>
      </c>
      <c r="F274" s="6">
        <v>19.73</v>
      </c>
      <c r="G274" s="16" t="s">
        <v>41</v>
      </c>
      <c r="H274" s="16"/>
      <c r="I274" s="5" t="str">
        <f t="shared" si="34"/>
        <v>Variable</v>
      </c>
      <c r="J274" s="6">
        <f t="shared" si="37"/>
        <v>128.63999999999999</v>
      </c>
      <c r="K274" s="37"/>
      <c r="L274" s="224" t="s">
        <v>1237</v>
      </c>
      <c r="M274" s="2" t="s">
        <v>1243</v>
      </c>
      <c r="N274" s="2" t="s">
        <v>679</v>
      </c>
    </row>
    <row r="275" spans="1:14" ht="30" hidden="1" customHeight="1" x14ac:dyDescent="0.2">
      <c r="A275" s="17">
        <f t="shared" si="35"/>
        <v>2021</v>
      </c>
      <c r="B275" s="4">
        <f t="shared" si="36"/>
        <v>5</v>
      </c>
      <c r="C275" s="65">
        <v>44330</v>
      </c>
      <c r="D275" s="65">
        <v>44330</v>
      </c>
      <c r="E275" s="210" t="s">
        <v>242</v>
      </c>
      <c r="F275" s="6">
        <v>7.61</v>
      </c>
      <c r="G275" s="16" t="s">
        <v>68</v>
      </c>
      <c r="H275" s="16"/>
      <c r="I275" s="5" t="str">
        <f t="shared" si="34"/>
        <v>Variable</v>
      </c>
      <c r="J275" s="6">
        <f t="shared" si="37"/>
        <v>136.25</v>
      </c>
      <c r="K275" s="66" t="s">
        <v>249</v>
      </c>
      <c r="L275" s="224" t="s">
        <v>1236</v>
      </c>
      <c r="M275" s="2" t="s">
        <v>1241</v>
      </c>
      <c r="N275" s="2" t="s">
        <v>1261</v>
      </c>
    </row>
    <row r="276" spans="1:14" ht="30" hidden="1" customHeight="1" x14ac:dyDescent="0.2">
      <c r="A276" s="17">
        <f t="shared" si="35"/>
        <v>2021</v>
      </c>
      <c r="B276" s="4">
        <f t="shared" si="36"/>
        <v>5</v>
      </c>
      <c r="C276" s="65">
        <v>44330</v>
      </c>
      <c r="D276" s="65">
        <v>44330</v>
      </c>
      <c r="E276" s="210" t="s">
        <v>243</v>
      </c>
      <c r="F276" s="6">
        <v>16</v>
      </c>
      <c r="G276" s="16" t="s">
        <v>130</v>
      </c>
      <c r="H276" s="16"/>
      <c r="I276" s="5" t="str">
        <f t="shared" si="34"/>
        <v>Fixed</v>
      </c>
      <c r="J276" s="6">
        <f t="shared" si="37"/>
        <v>152.25</v>
      </c>
      <c r="K276" s="71" t="s">
        <v>291</v>
      </c>
      <c r="L276" s="224" t="s">
        <v>1236</v>
      </c>
      <c r="M276" s="2" t="s">
        <v>632</v>
      </c>
      <c r="N276" s="2" t="s">
        <v>1251</v>
      </c>
    </row>
    <row r="277" spans="1:14" ht="30" customHeight="1" x14ac:dyDescent="0.2">
      <c r="A277" s="17">
        <f t="shared" si="35"/>
        <v>2021</v>
      </c>
      <c r="B277" s="4">
        <f t="shared" si="36"/>
        <v>5</v>
      </c>
      <c r="C277" s="65">
        <v>44331</v>
      </c>
      <c r="D277" s="65">
        <v>44331</v>
      </c>
      <c r="E277" s="210" t="s">
        <v>244</v>
      </c>
      <c r="F277" s="6">
        <v>12.64</v>
      </c>
      <c r="G277" t="s">
        <v>41</v>
      </c>
      <c r="H277" s="195"/>
      <c r="I277" s="5" t="str">
        <f t="shared" si="34"/>
        <v>Variable</v>
      </c>
      <c r="J277" s="6">
        <f t="shared" si="37"/>
        <v>164.89</v>
      </c>
      <c r="K277" s="66" t="s">
        <v>250</v>
      </c>
      <c r="L277" s="224" t="s">
        <v>1237</v>
      </c>
      <c r="M277" s="2" t="s">
        <v>1300</v>
      </c>
      <c r="N277" s="2" t="s">
        <v>672</v>
      </c>
    </row>
    <row r="278" spans="1:14" ht="30" hidden="1" customHeight="1" x14ac:dyDescent="0.2">
      <c r="A278" s="17">
        <f t="shared" si="35"/>
        <v>2021</v>
      </c>
      <c r="B278" s="4">
        <f t="shared" si="36"/>
        <v>5</v>
      </c>
      <c r="C278" s="65">
        <v>44332</v>
      </c>
      <c r="D278" s="65">
        <v>44332</v>
      </c>
      <c r="E278" s="210" t="s">
        <v>245</v>
      </c>
      <c r="F278" s="6">
        <v>31.79</v>
      </c>
      <c r="G278" s="66" t="s">
        <v>26</v>
      </c>
      <c r="H278" s="66"/>
      <c r="I278" s="5" t="str">
        <f t="shared" si="34"/>
        <v>Fixed</v>
      </c>
      <c r="J278" s="6">
        <f t="shared" si="37"/>
        <v>196.67999999999998</v>
      </c>
      <c r="K278" s="71" t="s">
        <v>311</v>
      </c>
      <c r="L278" s="224" t="s">
        <v>1237</v>
      </c>
      <c r="M278" s="2" t="s">
        <v>1243</v>
      </c>
      <c r="N278" s="2" t="s">
        <v>1282</v>
      </c>
    </row>
    <row r="279" spans="1:14" ht="30" customHeight="1" x14ac:dyDescent="0.2">
      <c r="A279" s="17">
        <f t="shared" si="35"/>
        <v>2021</v>
      </c>
      <c r="B279" s="4">
        <f t="shared" si="36"/>
        <v>5</v>
      </c>
      <c r="C279" s="65">
        <v>44332</v>
      </c>
      <c r="D279" s="65">
        <v>44332</v>
      </c>
      <c r="E279" s="210" t="s">
        <v>246</v>
      </c>
      <c r="F279" s="6">
        <v>8.27</v>
      </c>
      <c r="G279" s="16" t="s">
        <v>41</v>
      </c>
      <c r="H279" s="16"/>
      <c r="I279" s="5" t="str">
        <f t="shared" si="34"/>
        <v>Variable</v>
      </c>
      <c r="J279" s="6">
        <f t="shared" si="37"/>
        <v>204.95</v>
      </c>
      <c r="K279" s="37"/>
      <c r="L279" s="224" t="s">
        <v>1237</v>
      </c>
      <c r="M279" s="2" t="s">
        <v>1243</v>
      </c>
      <c r="N279" s="2" t="s">
        <v>679</v>
      </c>
    </row>
    <row r="280" spans="1:14" ht="30" hidden="1" customHeight="1" x14ac:dyDescent="0.2">
      <c r="A280" s="17">
        <f t="shared" si="35"/>
        <v>2021</v>
      </c>
      <c r="B280" s="4">
        <f t="shared" si="36"/>
        <v>5</v>
      </c>
      <c r="C280" s="65">
        <v>44333</v>
      </c>
      <c r="D280" s="65">
        <v>44333</v>
      </c>
      <c r="E280" s="210" t="s">
        <v>251</v>
      </c>
      <c r="F280" s="6">
        <v>31.79</v>
      </c>
      <c r="G280" s="16" t="s">
        <v>195</v>
      </c>
      <c r="H280" s="16"/>
      <c r="I280" s="5" t="str">
        <f t="shared" si="34"/>
        <v>Variable</v>
      </c>
      <c r="J280" s="6">
        <f t="shared" si="37"/>
        <v>236.73999999999998</v>
      </c>
      <c r="K280" s="71" t="s">
        <v>284</v>
      </c>
      <c r="L280" s="224" t="s">
        <v>1236</v>
      </c>
      <c r="M280" s="2" t="s">
        <v>670</v>
      </c>
      <c r="N280" s="2" t="s">
        <v>1281</v>
      </c>
    </row>
    <row r="281" spans="1:14" ht="30" hidden="1" customHeight="1" x14ac:dyDescent="0.2">
      <c r="A281" s="17">
        <f t="shared" si="35"/>
        <v>2021</v>
      </c>
      <c r="B281" s="4">
        <f t="shared" si="36"/>
        <v>5</v>
      </c>
      <c r="C281" s="65">
        <v>44333</v>
      </c>
      <c r="D281" s="65">
        <v>44333</v>
      </c>
      <c r="E281" s="210" t="s">
        <v>98</v>
      </c>
      <c r="F281" s="6">
        <v>22.71</v>
      </c>
      <c r="G281" s="16" t="s">
        <v>68</v>
      </c>
      <c r="H281" s="16"/>
      <c r="I281" s="5" t="str">
        <f t="shared" si="34"/>
        <v>Variable</v>
      </c>
      <c r="J281" s="6">
        <f t="shared" si="37"/>
        <v>259.45</v>
      </c>
      <c r="K281" s="37"/>
      <c r="L281" s="224" t="s">
        <v>1237</v>
      </c>
      <c r="M281" s="2" t="s">
        <v>1300</v>
      </c>
      <c r="N281" s="2" t="s">
        <v>1286</v>
      </c>
    </row>
    <row r="282" spans="1:14" ht="30" hidden="1" customHeight="1" x14ac:dyDescent="0.2">
      <c r="A282" s="17">
        <f t="shared" si="35"/>
        <v>2021</v>
      </c>
      <c r="B282" s="4">
        <f t="shared" si="36"/>
        <v>5</v>
      </c>
      <c r="C282" s="65">
        <v>44334</v>
      </c>
      <c r="D282" s="65">
        <v>44334</v>
      </c>
      <c r="E282" s="210" t="s">
        <v>100</v>
      </c>
      <c r="F282" s="6">
        <v>86.25</v>
      </c>
      <c r="G282" s="165" t="s">
        <v>26</v>
      </c>
      <c r="H282" s="165"/>
      <c r="I282" s="5" t="str">
        <f t="shared" si="34"/>
        <v>Fixed</v>
      </c>
      <c r="J282" s="6">
        <f t="shared" si="37"/>
        <v>345.7</v>
      </c>
      <c r="K282" s="165" t="s">
        <v>294</v>
      </c>
      <c r="L282" s="224" t="s">
        <v>1236</v>
      </c>
      <c r="M282" s="2" t="s">
        <v>1239</v>
      </c>
      <c r="N282" s="2" t="s">
        <v>1283</v>
      </c>
    </row>
    <row r="283" spans="1:14" ht="30" hidden="1" customHeight="1" x14ac:dyDescent="0.2">
      <c r="A283" s="17">
        <f t="shared" si="35"/>
        <v>2021</v>
      </c>
      <c r="B283" s="4">
        <f t="shared" si="36"/>
        <v>5</v>
      </c>
      <c r="C283" s="65">
        <v>44335</v>
      </c>
      <c r="D283" s="65">
        <v>44335</v>
      </c>
      <c r="E283" s="210" t="s">
        <v>252</v>
      </c>
      <c r="F283" s="6">
        <v>12.71</v>
      </c>
      <c r="G283" s="16" t="s">
        <v>130</v>
      </c>
      <c r="H283" s="16"/>
      <c r="I283" s="5" t="str">
        <f t="shared" ref="I283:I346" si="38">VLOOKUP(G283,Expense_Lookup,2,0)</f>
        <v>Fixed</v>
      </c>
      <c r="J283" s="6">
        <f t="shared" si="37"/>
        <v>358.40999999999997</v>
      </c>
      <c r="K283" s="37"/>
      <c r="L283" s="224" t="s">
        <v>1236</v>
      </c>
      <c r="M283" s="2" t="s">
        <v>632</v>
      </c>
      <c r="N283" s="2" t="s">
        <v>1251</v>
      </c>
    </row>
    <row r="284" spans="1:14" ht="30" hidden="1" customHeight="1" x14ac:dyDescent="0.2">
      <c r="A284" s="17">
        <f t="shared" si="35"/>
        <v>2021</v>
      </c>
      <c r="B284" s="4">
        <f t="shared" si="36"/>
        <v>5</v>
      </c>
      <c r="C284" s="65">
        <v>44335</v>
      </c>
      <c r="D284" s="65">
        <v>44335</v>
      </c>
      <c r="E284" s="210" t="s">
        <v>253</v>
      </c>
      <c r="F284" s="6">
        <v>91.85</v>
      </c>
      <c r="G284" s="157" t="s">
        <v>56</v>
      </c>
      <c r="H284" s="157"/>
      <c r="I284" s="5" t="str">
        <f t="shared" si="38"/>
        <v>Variable</v>
      </c>
      <c r="J284" s="6">
        <f t="shared" si="37"/>
        <v>450.26</v>
      </c>
      <c r="K284" s="71" t="s">
        <v>35</v>
      </c>
      <c r="L284" s="224" t="s">
        <v>1237</v>
      </c>
      <c r="M284" s="2" t="s">
        <v>1244</v>
      </c>
      <c r="N284" s="2" t="s">
        <v>56</v>
      </c>
    </row>
    <row r="285" spans="1:14" ht="30" hidden="1" customHeight="1" x14ac:dyDescent="0.2">
      <c r="A285" s="17">
        <f t="shared" si="35"/>
        <v>2021</v>
      </c>
      <c r="B285" s="4">
        <f t="shared" si="36"/>
        <v>5</v>
      </c>
      <c r="C285" s="65">
        <v>44335</v>
      </c>
      <c r="D285" s="65">
        <v>44335</v>
      </c>
      <c r="E285" s="210" t="s">
        <v>98</v>
      </c>
      <c r="F285" s="6">
        <v>68.849999999999994</v>
      </c>
      <c r="G285" s="16" t="s">
        <v>68</v>
      </c>
      <c r="H285" s="16"/>
      <c r="I285" s="5" t="str">
        <f t="shared" si="38"/>
        <v>Variable</v>
      </c>
      <c r="J285" s="6">
        <f t="shared" si="37"/>
        <v>519.11</v>
      </c>
      <c r="K285" s="37"/>
      <c r="L285" s="224" t="s">
        <v>1237</v>
      </c>
      <c r="M285" s="2" t="s">
        <v>1300</v>
      </c>
      <c r="N285" s="2" t="s">
        <v>1286</v>
      </c>
    </row>
    <row r="286" spans="1:14" ht="30" hidden="1" customHeight="1" x14ac:dyDescent="0.2">
      <c r="A286" s="17">
        <f t="shared" si="35"/>
        <v>2021</v>
      </c>
      <c r="B286" s="4">
        <f t="shared" si="36"/>
        <v>5</v>
      </c>
      <c r="C286" s="65">
        <v>44335</v>
      </c>
      <c r="D286" s="65">
        <v>44335</v>
      </c>
      <c r="E286" s="210" t="s">
        <v>254</v>
      </c>
      <c r="F286" s="6">
        <v>22.58</v>
      </c>
      <c r="G286" s="16" t="s">
        <v>195</v>
      </c>
      <c r="H286" s="16"/>
      <c r="I286" s="5" t="str">
        <f t="shared" si="38"/>
        <v>Variable</v>
      </c>
      <c r="J286" s="6">
        <f t="shared" si="37"/>
        <v>541.69000000000005</v>
      </c>
      <c r="K286" s="37"/>
      <c r="L286" s="224" t="s">
        <v>1236</v>
      </c>
      <c r="M286" s="2" t="s">
        <v>670</v>
      </c>
      <c r="N286" s="2" t="s">
        <v>1277</v>
      </c>
    </row>
    <row r="287" spans="1:14" ht="30" hidden="1" customHeight="1" x14ac:dyDescent="0.2">
      <c r="A287" s="17">
        <f t="shared" si="35"/>
        <v>2021</v>
      </c>
      <c r="B287" s="4">
        <f t="shared" si="36"/>
        <v>5</v>
      </c>
      <c r="C287" s="65">
        <v>44336</v>
      </c>
      <c r="D287" s="65">
        <v>44336</v>
      </c>
      <c r="E287" s="210" t="s">
        <v>60</v>
      </c>
      <c r="F287" s="6">
        <v>17.87</v>
      </c>
      <c r="G287" s="16" t="s">
        <v>24</v>
      </c>
      <c r="H287" s="16"/>
      <c r="I287" s="5" t="str">
        <f t="shared" si="38"/>
        <v>Variable</v>
      </c>
      <c r="J287" s="6">
        <f t="shared" si="37"/>
        <v>559.56000000000006</v>
      </c>
      <c r="K287" s="37"/>
      <c r="L287" s="224" t="s">
        <v>1236</v>
      </c>
      <c r="M287" s="2" t="s">
        <v>632</v>
      </c>
      <c r="N287" s="2" t="s">
        <v>503</v>
      </c>
    </row>
    <row r="288" spans="1:14" ht="30" customHeight="1" x14ac:dyDescent="0.2">
      <c r="A288" s="17">
        <f t="shared" si="35"/>
        <v>2021</v>
      </c>
      <c r="B288" s="4">
        <f t="shared" si="36"/>
        <v>5</v>
      </c>
      <c r="C288" s="65">
        <v>44336</v>
      </c>
      <c r="D288" s="65">
        <v>44336</v>
      </c>
      <c r="E288" s="210" t="s">
        <v>255</v>
      </c>
      <c r="F288" s="6">
        <v>26.97</v>
      </c>
      <c r="G288" s="16" t="s">
        <v>90</v>
      </c>
      <c r="H288" s="16"/>
      <c r="I288" s="5" t="str">
        <f t="shared" si="38"/>
        <v>Variable</v>
      </c>
      <c r="J288" s="6">
        <f t="shared" si="37"/>
        <v>586.53000000000009</v>
      </c>
      <c r="K288" s="37"/>
      <c r="L288" s="224" t="s">
        <v>1236</v>
      </c>
      <c r="M288" s="2" t="s">
        <v>1238</v>
      </c>
      <c r="N288" s="2" t="s">
        <v>1255</v>
      </c>
    </row>
    <row r="289" spans="1:14" ht="30" customHeight="1" x14ac:dyDescent="0.2">
      <c r="A289" s="17">
        <f t="shared" si="35"/>
        <v>2021</v>
      </c>
      <c r="B289" s="4">
        <f t="shared" si="36"/>
        <v>5</v>
      </c>
      <c r="C289" s="65">
        <v>44337</v>
      </c>
      <c r="D289" s="65">
        <v>44337</v>
      </c>
      <c r="E289" s="210" t="s">
        <v>256</v>
      </c>
      <c r="F289" s="6">
        <v>16</v>
      </c>
      <c r="G289" s="16" t="s">
        <v>41</v>
      </c>
      <c r="H289" s="16"/>
      <c r="I289" s="5" t="str">
        <f t="shared" si="38"/>
        <v>Variable</v>
      </c>
      <c r="J289" s="6">
        <f t="shared" si="37"/>
        <v>602.53000000000009</v>
      </c>
      <c r="K289" s="37"/>
      <c r="L289" s="224" t="s">
        <v>1237</v>
      </c>
      <c r="M289" s="2" t="s">
        <v>1243</v>
      </c>
      <c r="N289" s="2" t="s">
        <v>679</v>
      </c>
    </row>
    <row r="290" spans="1:14" ht="30" hidden="1" customHeight="1" x14ac:dyDescent="0.2">
      <c r="A290" s="17">
        <f t="shared" si="35"/>
        <v>2021</v>
      </c>
      <c r="B290" s="4">
        <f t="shared" si="36"/>
        <v>5</v>
      </c>
      <c r="C290" s="65">
        <v>44337</v>
      </c>
      <c r="D290" s="65">
        <v>44337</v>
      </c>
      <c r="E290" s="210" t="s">
        <v>81</v>
      </c>
      <c r="F290" s="6">
        <v>7.99</v>
      </c>
      <c r="G290" s="71" t="s">
        <v>26</v>
      </c>
      <c r="H290" s="71"/>
      <c r="I290" s="5" t="str">
        <f t="shared" si="38"/>
        <v>Fixed</v>
      </c>
      <c r="J290" s="6">
        <f t="shared" si="37"/>
        <v>610.5200000000001</v>
      </c>
      <c r="K290" s="71" t="s">
        <v>9</v>
      </c>
      <c r="L290" s="224" t="s">
        <v>1237</v>
      </c>
      <c r="M290" s="2" t="s">
        <v>1243</v>
      </c>
      <c r="N290" s="2" t="s">
        <v>1279</v>
      </c>
    </row>
    <row r="291" spans="1:14" ht="30" hidden="1" customHeight="1" x14ac:dyDescent="0.2">
      <c r="A291" s="17">
        <f t="shared" si="35"/>
        <v>2021</v>
      </c>
      <c r="B291" s="4">
        <f t="shared" si="36"/>
        <v>5</v>
      </c>
      <c r="C291" s="65">
        <v>44337</v>
      </c>
      <c r="D291" s="65">
        <v>44337</v>
      </c>
      <c r="E291" s="210" t="s">
        <v>257</v>
      </c>
      <c r="F291" s="6">
        <v>31.25</v>
      </c>
      <c r="G291" s="16" t="s">
        <v>24</v>
      </c>
      <c r="H291" s="16"/>
      <c r="I291" s="5" t="str">
        <f t="shared" si="38"/>
        <v>Variable</v>
      </c>
      <c r="J291" s="6">
        <f t="shared" si="37"/>
        <v>641.7700000000001</v>
      </c>
      <c r="K291" s="37"/>
      <c r="L291" s="224" t="s">
        <v>1236</v>
      </c>
      <c r="M291" s="2" t="s">
        <v>632</v>
      </c>
      <c r="N291" s="2" t="s">
        <v>503</v>
      </c>
    </row>
    <row r="292" spans="1:14" ht="30" hidden="1" customHeight="1" x14ac:dyDescent="0.2">
      <c r="A292" s="17">
        <f t="shared" si="35"/>
        <v>2021</v>
      </c>
      <c r="B292" s="4">
        <f t="shared" si="36"/>
        <v>5</v>
      </c>
      <c r="C292" s="65">
        <v>44338</v>
      </c>
      <c r="D292" s="65">
        <v>44338</v>
      </c>
      <c r="E292" s="210" t="s">
        <v>258</v>
      </c>
      <c r="F292" s="6">
        <v>50.7</v>
      </c>
      <c r="G292" s="16" t="s">
        <v>68</v>
      </c>
      <c r="H292" s="16"/>
      <c r="I292" s="5" t="str">
        <f t="shared" si="38"/>
        <v>Variable</v>
      </c>
      <c r="J292" s="6">
        <f t="shared" si="37"/>
        <v>692.47000000000014</v>
      </c>
      <c r="K292" s="71" t="s">
        <v>285</v>
      </c>
      <c r="L292" s="224" t="s">
        <v>1237</v>
      </c>
      <c r="M292" s="2" t="s">
        <v>1243</v>
      </c>
      <c r="N292" s="2" t="s">
        <v>1275</v>
      </c>
    </row>
    <row r="293" spans="1:14" ht="30" hidden="1" customHeight="1" x14ac:dyDescent="0.2">
      <c r="A293" s="17">
        <f t="shared" si="35"/>
        <v>2021</v>
      </c>
      <c r="B293" s="4">
        <f t="shared" si="36"/>
        <v>5</v>
      </c>
      <c r="C293" s="65">
        <v>44338</v>
      </c>
      <c r="D293" s="65">
        <v>44338</v>
      </c>
      <c r="E293" s="210" t="s">
        <v>259</v>
      </c>
      <c r="F293" s="6">
        <v>37.89</v>
      </c>
      <c r="G293" s="16" t="s">
        <v>68</v>
      </c>
      <c r="H293" s="16"/>
      <c r="I293" s="5" t="str">
        <f t="shared" si="38"/>
        <v>Variable</v>
      </c>
      <c r="J293" s="6">
        <f t="shared" si="37"/>
        <v>730.36000000000013</v>
      </c>
      <c r="K293" s="71" t="s">
        <v>286</v>
      </c>
      <c r="L293" s="224" t="s">
        <v>1237</v>
      </c>
      <c r="M293" s="2" t="s">
        <v>1243</v>
      </c>
      <c r="N293" s="2" t="s">
        <v>1275</v>
      </c>
    </row>
    <row r="294" spans="1:14" ht="30" hidden="1" customHeight="1" x14ac:dyDescent="0.2">
      <c r="A294" s="17">
        <f t="shared" si="35"/>
        <v>2021</v>
      </c>
      <c r="B294" s="4">
        <f t="shared" si="36"/>
        <v>5</v>
      </c>
      <c r="C294" s="65">
        <v>44339</v>
      </c>
      <c r="D294" s="65">
        <v>44339</v>
      </c>
      <c r="E294" s="210" t="s">
        <v>196</v>
      </c>
      <c r="F294" s="6">
        <v>35</v>
      </c>
      <c r="G294" s="16" t="s">
        <v>89</v>
      </c>
      <c r="H294" s="16"/>
      <c r="I294" s="5" t="str">
        <f t="shared" si="38"/>
        <v>Variable</v>
      </c>
      <c r="J294" s="6">
        <f t="shared" si="37"/>
        <v>765.36000000000013</v>
      </c>
      <c r="K294" s="71" t="s">
        <v>300</v>
      </c>
      <c r="L294" s="224" t="s">
        <v>1236</v>
      </c>
      <c r="M294" s="2" t="s">
        <v>632</v>
      </c>
      <c r="N294" s="2" t="s">
        <v>1253</v>
      </c>
    </row>
    <row r="295" spans="1:14" ht="30" hidden="1" customHeight="1" x14ac:dyDescent="0.2">
      <c r="A295" s="17">
        <f t="shared" si="35"/>
        <v>2021</v>
      </c>
      <c r="B295" s="4">
        <f t="shared" si="36"/>
        <v>5</v>
      </c>
      <c r="C295" s="65">
        <v>44340</v>
      </c>
      <c r="D295" s="65">
        <v>44340</v>
      </c>
      <c r="E295" s="210" t="s">
        <v>186</v>
      </c>
      <c r="F295" s="6">
        <v>2</v>
      </c>
      <c r="G295" s="16" t="s">
        <v>89</v>
      </c>
      <c r="H295" s="16"/>
      <c r="I295" s="5" t="str">
        <f t="shared" si="38"/>
        <v>Variable</v>
      </c>
      <c r="J295" s="6">
        <f t="shared" si="37"/>
        <v>767.36000000000013</v>
      </c>
      <c r="K295" s="37"/>
      <c r="L295" s="224" t="s">
        <v>1237</v>
      </c>
      <c r="M295" s="2" t="s">
        <v>1243</v>
      </c>
      <c r="N295" s="2" t="s">
        <v>1291</v>
      </c>
    </row>
    <row r="296" spans="1:14" ht="30" hidden="1" customHeight="1" x14ac:dyDescent="0.2">
      <c r="A296" s="17">
        <f t="shared" si="35"/>
        <v>2021</v>
      </c>
      <c r="B296" s="4">
        <f t="shared" si="36"/>
        <v>5</v>
      </c>
      <c r="C296" s="65">
        <v>44340</v>
      </c>
      <c r="D296" s="65">
        <v>44340</v>
      </c>
      <c r="E296" s="210" t="s">
        <v>21</v>
      </c>
      <c r="F296" s="6">
        <v>-1412.32</v>
      </c>
      <c r="G296" s="16" t="s">
        <v>22</v>
      </c>
      <c r="H296" s="16"/>
      <c r="I296" s="5" t="str">
        <f t="shared" si="38"/>
        <v>Payment</v>
      </c>
      <c r="J296" s="6">
        <f t="shared" si="37"/>
        <v>-644.95999999999981</v>
      </c>
      <c r="K296" s="37"/>
      <c r="L296" s="225"/>
      <c r="M296" s="226"/>
      <c r="N296" s="226"/>
    </row>
    <row r="297" spans="1:14" ht="30" customHeight="1" x14ac:dyDescent="0.2">
      <c r="A297" s="17">
        <f t="shared" si="35"/>
        <v>2021</v>
      </c>
      <c r="B297" s="4">
        <f t="shared" si="36"/>
        <v>5</v>
      </c>
      <c r="C297" s="65">
        <v>44340</v>
      </c>
      <c r="D297" s="65">
        <v>44340</v>
      </c>
      <c r="E297" s="210" t="s">
        <v>260</v>
      </c>
      <c r="F297" s="6">
        <v>12.59</v>
      </c>
      <c r="G297" s="16" t="s">
        <v>41</v>
      </c>
      <c r="H297" s="16"/>
      <c r="I297" s="5" t="str">
        <f t="shared" si="38"/>
        <v>Variable</v>
      </c>
      <c r="J297" s="6">
        <f t="shared" si="37"/>
        <v>-632.36999999999978</v>
      </c>
      <c r="K297" s="37"/>
      <c r="L297" s="224" t="s">
        <v>1237</v>
      </c>
      <c r="M297" s="2" t="s">
        <v>1243</v>
      </c>
      <c r="N297" s="2" t="s">
        <v>679</v>
      </c>
    </row>
    <row r="298" spans="1:14" ht="30" hidden="1" customHeight="1" x14ac:dyDescent="0.2">
      <c r="A298" s="17">
        <f t="shared" si="35"/>
        <v>2021</v>
      </c>
      <c r="B298" s="4">
        <f t="shared" si="36"/>
        <v>5</v>
      </c>
      <c r="C298" s="65">
        <v>44341</v>
      </c>
      <c r="D298" s="65">
        <v>44341</v>
      </c>
      <c r="E298" s="210" t="s">
        <v>261</v>
      </c>
      <c r="F298" s="6">
        <v>5.29</v>
      </c>
      <c r="G298" s="71" t="s">
        <v>26</v>
      </c>
      <c r="H298" s="71"/>
      <c r="I298" s="5" t="str">
        <f t="shared" si="38"/>
        <v>Fixed</v>
      </c>
      <c r="J298" s="6">
        <f t="shared" si="37"/>
        <v>-627.07999999999981</v>
      </c>
      <c r="K298" s="71" t="s">
        <v>310</v>
      </c>
      <c r="L298" s="224" t="s">
        <v>1237</v>
      </c>
      <c r="M298" s="2" t="s">
        <v>1243</v>
      </c>
      <c r="N298" s="2" t="s">
        <v>1282</v>
      </c>
    </row>
    <row r="299" spans="1:14" ht="30" hidden="1" customHeight="1" x14ac:dyDescent="0.2">
      <c r="A299" s="17">
        <f t="shared" si="35"/>
        <v>2021</v>
      </c>
      <c r="B299" s="4">
        <f t="shared" si="36"/>
        <v>5</v>
      </c>
      <c r="C299" s="65">
        <v>44341</v>
      </c>
      <c r="D299" s="65">
        <v>44341</v>
      </c>
      <c r="E299" s="210" t="s">
        <v>196</v>
      </c>
      <c r="F299" s="6">
        <v>35</v>
      </c>
      <c r="G299" s="16" t="s">
        <v>89</v>
      </c>
      <c r="H299" s="16"/>
      <c r="I299" s="5" t="str">
        <f t="shared" si="38"/>
        <v>Variable</v>
      </c>
      <c r="J299" s="6">
        <f t="shared" si="37"/>
        <v>-592.07999999999981</v>
      </c>
      <c r="K299" s="71" t="s">
        <v>300</v>
      </c>
      <c r="L299" s="224" t="s">
        <v>1236</v>
      </c>
      <c r="M299" s="2" t="s">
        <v>632</v>
      </c>
      <c r="N299" s="2" t="s">
        <v>1253</v>
      </c>
    </row>
    <row r="300" spans="1:14" ht="30" customHeight="1" x14ac:dyDescent="0.2">
      <c r="A300" s="17">
        <f t="shared" si="35"/>
        <v>2021</v>
      </c>
      <c r="B300" s="4">
        <f t="shared" si="36"/>
        <v>5</v>
      </c>
      <c r="C300" s="65">
        <v>44341</v>
      </c>
      <c r="D300" s="65">
        <v>44341</v>
      </c>
      <c r="E300" s="210" t="s">
        <v>204</v>
      </c>
      <c r="F300" s="6">
        <v>12.59</v>
      </c>
      <c r="G300" s="16" t="s">
        <v>41</v>
      </c>
      <c r="H300" s="16"/>
      <c r="I300" s="5" t="str">
        <f t="shared" si="38"/>
        <v>Variable</v>
      </c>
      <c r="J300" s="6">
        <f t="shared" si="37"/>
        <v>-579.48999999999978</v>
      </c>
      <c r="K300" s="37"/>
      <c r="L300" s="224" t="s">
        <v>1237</v>
      </c>
      <c r="M300" s="2" t="s">
        <v>1243</v>
      </c>
      <c r="N300" s="2" t="s">
        <v>679</v>
      </c>
    </row>
    <row r="301" spans="1:14" ht="30" hidden="1" customHeight="1" x14ac:dyDescent="0.2">
      <c r="A301" s="17">
        <f t="shared" si="35"/>
        <v>2021</v>
      </c>
      <c r="B301" s="4">
        <f t="shared" si="36"/>
        <v>5</v>
      </c>
      <c r="C301" s="65">
        <v>44341</v>
      </c>
      <c r="D301" s="65">
        <v>44341</v>
      </c>
      <c r="E301" s="210" t="s">
        <v>262</v>
      </c>
      <c r="F301" s="6">
        <v>22.25</v>
      </c>
      <c r="G301" s="16" t="s">
        <v>68</v>
      </c>
      <c r="H301" s="16"/>
      <c r="I301" s="5" t="str">
        <f t="shared" si="38"/>
        <v>Variable</v>
      </c>
      <c r="J301" s="6">
        <f t="shared" si="37"/>
        <v>-557.23999999999978</v>
      </c>
      <c r="K301" s="37"/>
      <c r="L301" s="224" t="s">
        <v>1237</v>
      </c>
      <c r="M301" s="2" t="s">
        <v>1300</v>
      </c>
      <c r="N301" s="2" t="s">
        <v>1286</v>
      </c>
    </row>
    <row r="302" spans="1:14" ht="30" customHeight="1" x14ac:dyDescent="0.2">
      <c r="A302" s="17">
        <f t="shared" si="35"/>
        <v>2021</v>
      </c>
      <c r="B302" s="4">
        <f t="shared" si="36"/>
        <v>5</v>
      </c>
      <c r="C302" s="65">
        <v>44342</v>
      </c>
      <c r="D302" s="65">
        <v>44342</v>
      </c>
      <c r="E302" s="210" t="s">
        <v>204</v>
      </c>
      <c r="F302" s="6">
        <v>17.37</v>
      </c>
      <c r="G302" s="16" t="s">
        <v>41</v>
      </c>
      <c r="H302" s="16"/>
      <c r="I302" s="5" t="str">
        <f t="shared" si="38"/>
        <v>Variable</v>
      </c>
      <c r="J302" s="6">
        <f t="shared" si="37"/>
        <v>-539.86999999999978</v>
      </c>
      <c r="K302" s="37"/>
      <c r="L302" s="224" t="s">
        <v>1237</v>
      </c>
      <c r="M302" s="2" t="s">
        <v>1243</v>
      </c>
      <c r="N302" s="2" t="s">
        <v>679</v>
      </c>
    </row>
    <row r="303" spans="1:14" ht="30" hidden="1" customHeight="1" x14ac:dyDescent="0.2">
      <c r="A303" s="17">
        <f t="shared" si="35"/>
        <v>2021</v>
      </c>
      <c r="B303" s="4">
        <f t="shared" si="36"/>
        <v>5</v>
      </c>
      <c r="C303" s="65">
        <v>44343</v>
      </c>
      <c r="D303" s="65">
        <v>44343</v>
      </c>
      <c r="E303" s="210" t="s">
        <v>112</v>
      </c>
      <c r="F303" s="6">
        <v>9.99</v>
      </c>
      <c r="G303" s="71" t="s">
        <v>26</v>
      </c>
      <c r="H303" s="71"/>
      <c r="I303" s="5" t="str">
        <f t="shared" si="38"/>
        <v>Fixed</v>
      </c>
      <c r="J303" s="6">
        <f t="shared" si="37"/>
        <v>-529.87999999999977</v>
      </c>
      <c r="K303" s="71" t="s">
        <v>295</v>
      </c>
      <c r="L303" s="224" t="s">
        <v>1237</v>
      </c>
      <c r="M303" s="2" t="s">
        <v>1243</v>
      </c>
      <c r="N303" s="2" t="s">
        <v>1282</v>
      </c>
    </row>
    <row r="304" spans="1:14" ht="30" hidden="1" customHeight="1" x14ac:dyDescent="0.2">
      <c r="A304" s="17">
        <f t="shared" si="35"/>
        <v>2021</v>
      </c>
      <c r="B304" s="4">
        <f t="shared" si="36"/>
        <v>5</v>
      </c>
      <c r="C304" s="65">
        <v>44343</v>
      </c>
      <c r="D304" s="65">
        <v>44343</v>
      </c>
      <c r="E304" s="210" t="s">
        <v>263</v>
      </c>
      <c r="F304" s="6">
        <v>26.35</v>
      </c>
      <c r="G304" s="16" t="s">
        <v>119</v>
      </c>
      <c r="H304" s="16"/>
      <c r="I304" s="5" t="str">
        <f t="shared" si="38"/>
        <v>Variable</v>
      </c>
      <c r="J304" s="6">
        <f t="shared" si="37"/>
        <v>-503.52999999999975</v>
      </c>
      <c r="K304" s="37"/>
      <c r="L304" s="224" t="s">
        <v>1236</v>
      </c>
      <c r="M304" s="2" t="s">
        <v>1239</v>
      </c>
      <c r="N304" s="2" t="s">
        <v>119</v>
      </c>
    </row>
    <row r="305" spans="1:14" ht="30" hidden="1" customHeight="1" x14ac:dyDescent="0.2">
      <c r="A305" s="17">
        <f t="shared" si="35"/>
        <v>2021</v>
      </c>
      <c r="B305" s="4">
        <f t="shared" si="36"/>
        <v>5</v>
      </c>
      <c r="C305" s="65">
        <v>44344</v>
      </c>
      <c r="D305" s="65">
        <v>44344</v>
      </c>
      <c r="E305" s="210" t="s">
        <v>264</v>
      </c>
      <c r="F305" s="6">
        <v>286.31</v>
      </c>
      <c r="G305" s="16" t="s">
        <v>130</v>
      </c>
      <c r="H305" s="16"/>
      <c r="I305" s="5" t="str">
        <f t="shared" si="38"/>
        <v>Fixed</v>
      </c>
      <c r="J305" s="6">
        <f t="shared" si="37"/>
        <v>-217.21999999999974</v>
      </c>
      <c r="K305" s="71" t="s">
        <v>287</v>
      </c>
      <c r="L305" s="224" t="s">
        <v>1236</v>
      </c>
      <c r="M305" s="2" t="s">
        <v>632</v>
      </c>
      <c r="N305" s="2" t="s">
        <v>1251</v>
      </c>
    </row>
    <row r="306" spans="1:14" ht="30" hidden="1" customHeight="1" x14ac:dyDescent="0.2">
      <c r="A306" s="17">
        <f t="shared" si="35"/>
        <v>2021</v>
      </c>
      <c r="B306" s="4">
        <f t="shared" si="36"/>
        <v>5</v>
      </c>
      <c r="C306" s="65">
        <v>44344</v>
      </c>
      <c r="D306" s="65">
        <v>44344</v>
      </c>
      <c r="E306" s="210" t="s">
        <v>265</v>
      </c>
      <c r="F306" s="6">
        <v>21.24</v>
      </c>
      <c r="G306" s="16" t="s">
        <v>89</v>
      </c>
      <c r="H306" s="16"/>
      <c r="I306" s="5" t="str">
        <f t="shared" si="38"/>
        <v>Variable</v>
      </c>
      <c r="J306" s="6">
        <f t="shared" si="37"/>
        <v>-195.97999999999973</v>
      </c>
      <c r="K306" s="37"/>
      <c r="L306" s="224" t="s">
        <v>1236</v>
      </c>
      <c r="M306" s="2" t="s">
        <v>632</v>
      </c>
      <c r="N306" s="2" t="s">
        <v>1288</v>
      </c>
    </row>
    <row r="307" spans="1:14" ht="30" hidden="1" customHeight="1" x14ac:dyDescent="0.2">
      <c r="A307" s="17">
        <f t="shared" si="35"/>
        <v>2021</v>
      </c>
      <c r="B307" s="4">
        <f t="shared" si="36"/>
        <v>5</v>
      </c>
      <c r="C307" s="65">
        <v>44344</v>
      </c>
      <c r="D307" s="65">
        <v>44344</v>
      </c>
      <c r="E307" s="210" t="s">
        <v>266</v>
      </c>
      <c r="F307" s="6">
        <v>51.77</v>
      </c>
      <c r="G307" s="16" t="s">
        <v>68</v>
      </c>
      <c r="H307" s="16"/>
      <c r="I307" s="5" t="str">
        <f t="shared" si="38"/>
        <v>Variable</v>
      </c>
      <c r="J307" s="6">
        <f t="shared" si="37"/>
        <v>-144.20999999999972</v>
      </c>
      <c r="K307" s="37"/>
      <c r="L307" s="224" t="s">
        <v>1237</v>
      </c>
      <c r="M307" s="2" t="s">
        <v>1300</v>
      </c>
      <c r="N307" s="2" t="s">
        <v>1286</v>
      </c>
    </row>
    <row r="308" spans="1:14" ht="30" hidden="1" customHeight="1" x14ac:dyDescent="0.2">
      <c r="A308" s="17">
        <f t="shared" si="35"/>
        <v>2021</v>
      </c>
      <c r="B308" s="4">
        <f t="shared" si="36"/>
        <v>5</v>
      </c>
      <c r="C308" s="65">
        <v>44345</v>
      </c>
      <c r="D308" s="65">
        <v>44345</v>
      </c>
      <c r="E308" s="210" t="s">
        <v>60</v>
      </c>
      <c r="F308" s="6">
        <v>28.92</v>
      </c>
      <c r="G308" s="16" t="s">
        <v>24</v>
      </c>
      <c r="H308" s="16"/>
      <c r="I308" s="5" t="str">
        <f t="shared" si="38"/>
        <v>Variable</v>
      </c>
      <c r="J308" s="6">
        <f t="shared" si="37"/>
        <v>-115.28999999999972</v>
      </c>
      <c r="K308" s="37"/>
      <c r="L308" s="224" t="s">
        <v>1236</v>
      </c>
      <c r="M308" s="2" t="s">
        <v>632</v>
      </c>
      <c r="N308" s="2" t="s">
        <v>503</v>
      </c>
    </row>
    <row r="309" spans="1:14" ht="30" hidden="1" customHeight="1" x14ac:dyDescent="0.2">
      <c r="A309" s="17">
        <f t="shared" si="35"/>
        <v>2021</v>
      </c>
      <c r="B309" s="4">
        <f t="shared" si="36"/>
        <v>5</v>
      </c>
      <c r="C309" s="65">
        <v>44345</v>
      </c>
      <c r="D309" s="65">
        <v>44345</v>
      </c>
      <c r="E309" s="210" t="s">
        <v>267</v>
      </c>
      <c r="F309" s="6">
        <v>26.84</v>
      </c>
      <c r="G309" s="16" t="s">
        <v>89</v>
      </c>
      <c r="H309" s="16"/>
      <c r="I309" s="5" t="str">
        <f t="shared" si="38"/>
        <v>Variable</v>
      </c>
      <c r="J309" s="6">
        <f t="shared" si="37"/>
        <v>-88.449999999999719</v>
      </c>
      <c r="K309" s="37"/>
      <c r="L309" s="224" t="s">
        <v>1236</v>
      </c>
      <c r="M309" s="2" t="s">
        <v>632</v>
      </c>
      <c r="N309" s="2" t="s">
        <v>1288</v>
      </c>
    </row>
    <row r="310" spans="1:14" ht="30" customHeight="1" x14ac:dyDescent="0.2">
      <c r="A310" s="17">
        <f t="shared" si="35"/>
        <v>2021</v>
      </c>
      <c r="B310" s="4">
        <f t="shared" si="36"/>
        <v>5</v>
      </c>
      <c r="C310" s="65">
        <v>44345</v>
      </c>
      <c r="D310" s="65">
        <v>44345</v>
      </c>
      <c r="E310" s="210" t="s">
        <v>98</v>
      </c>
      <c r="F310" s="6">
        <v>39.200000000000003</v>
      </c>
      <c r="G310" s="16" t="s">
        <v>90</v>
      </c>
      <c r="H310" s="16"/>
      <c r="I310" s="5" t="str">
        <f t="shared" si="38"/>
        <v>Variable</v>
      </c>
      <c r="J310" s="6">
        <f t="shared" si="37"/>
        <v>-49.249999999999716</v>
      </c>
      <c r="K310" s="37"/>
      <c r="L310" s="224" t="s">
        <v>1236</v>
      </c>
      <c r="M310" s="2" t="s">
        <v>1238</v>
      </c>
      <c r="N310" s="2" t="s">
        <v>1255</v>
      </c>
    </row>
    <row r="311" spans="1:14" ht="30" customHeight="1" x14ac:dyDescent="0.2">
      <c r="A311" s="17">
        <f t="shared" si="35"/>
        <v>2021</v>
      </c>
      <c r="B311" s="4">
        <f t="shared" si="36"/>
        <v>5</v>
      </c>
      <c r="C311" s="65">
        <v>44345</v>
      </c>
      <c r="D311" s="65">
        <v>44345</v>
      </c>
      <c r="E311" s="210" t="s">
        <v>182</v>
      </c>
      <c r="F311" s="6">
        <v>4.1500000000000004</v>
      </c>
      <c r="G311" s="16" t="s">
        <v>41</v>
      </c>
      <c r="H311" s="16"/>
      <c r="I311" s="5" t="str">
        <f t="shared" si="38"/>
        <v>Variable</v>
      </c>
      <c r="J311" s="6">
        <f t="shared" si="37"/>
        <v>-45.099999999999717</v>
      </c>
      <c r="K311" s="37"/>
      <c r="L311" s="224" t="s">
        <v>1237</v>
      </c>
      <c r="M311" s="2" t="s">
        <v>1243</v>
      </c>
      <c r="N311" s="2" t="s">
        <v>679</v>
      </c>
    </row>
    <row r="312" spans="1:14" ht="30" customHeight="1" x14ac:dyDescent="0.2">
      <c r="A312" s="17">
        <f t="shared" si="35"/>
        <v>2021</v>
      </c>
      <c r="B312" s="4">
        <f t="shared" si="36"/>
        <v>5</v>
      </c>
      <c r="C312" s="65">
        <v>44345</v>
      </c>
      <c r="D312" s="65">
        <v>44345</v>
      </c>
      <c r="E312" s="210" t="s">
        <v>182</v>
      </c>
      <c r="F312" s="6">
        <v>23.07</v>
      </c>
      <c r="G312" s="16" t="s">
        <v>41</v>
      </c>
      <c r="H312" s="16"/>
      <c r="I312" s="5" t="str">
        <f t="shared" si="38"/>
        <v>Variable</v>
      </c>
      <c r="J312" s="6">
        <f t="shared" si="37"/>
        <v>-22.029999999999717</v>
      </c>
      <c r="K312" s="37"/>
      <c r="L312" s="224" t="s">
        <v>1237</v>
      </c>
      <c r="M312" s="2" t="s">
        <v>1243</v>
      </c>
      <c r="N312" s="2" t="s">
        <v>679</v>
      </c>
    </row>
    <row r="313" spans="1:14" ht="30" customHeight="1" x14ac:dyDescent="0.2">
      <c r="A313" s="17">
        <f t="shared" si="35"/>
        <v>2021</v>
      </c>
      <c r="B313" s="4">
        <f t="shared" si="36"/>
        <v>5</v>
      </c>
      <c r="C313" s="65">
        <v>44346</v>
      </c>
      <c r="D313" s="65">
        <v>44346</v>
      </c>
      <c r="E313" s="210" t="s">
        <v>128</v>
      </c>
      <c r="F313" s="6">
        <v>54</v>
      </c>
      <c r="G313" s="16" t="s">
        <v>41</v>
      </c>
      <c r="H313" s="16"/>
      <c r="I313" s="5" t="str">
        <f t="shared" si="38"/>
        <v>Variable</v>
      </c>
      <c r="J313" s="6">
        <f t="shared" si="37"/>
        <v>31.970000000000283</v>
      </c>
      <c r="K313" s="37"/>
      <c r="L313" s="224" t="s">
        <v>1237</v>
      </c>
      <c r="M313" s="2" t="s">
        <v>1243</v>
      </c>
      <c r="N313" s="2" t="s">
        <v>679</v>
      </c>
    </row>
    <row r="314" spans="1:14" ht="30" hidden="1" customHeight="1" x14ac:dyDescent="0.2">
      <c r="A314" s="17">
        <f t="shared" si="35"/>
        <v>2021</v>
      </c>
      <c r="B314" s="4">
        <f t="shared" si="36"/>
        <v>5</v>
      </c>
      <c r="C314" s="65">
        <v>44346</v>
      </c>
      <c r="D314" s="65">
        <v>44346</v>
      </c>
      <c r="E314" s="210" t="s">
        <v>196</v>
      </c>
      <c r="F314" s="6">
        <v>35</v>
      </c>
      <c r="G314" s="16" t="s">
        <v>89</v>
      </c>
      <c r="H314" s="16"/>
      <c r="I314" s="5" t="str">
        <f t="shared" si="38"/>
        <v>Variable</v>
      </c>
      <c r="J314" s="6">
        <f t="shared" si="37"/>
        <v>66.970000000000283</v>
      </c>
      <c r="K314" s="71" t="s">
        <v>300</v>
      </c>
      <c r="L314" s="224" t="s">
        <v>1236</v>
      </c>
      <c r="M314" s="2" t="s">
        <v>632</v>
      </c>
      <c r="N314" s="2" t="s">
        <v>1253</v>
      </c>
    </row>
    <row r="315" spans="1:14" ht="30" customHeight="1" x14ac:dyDescent="0.2">
      <c r="A315" s="17">
        <f t="shared" si="35"/>
        <v>2021</v>
      </c>
      <c r="B315" s="4">
        <f t="shared" si="36"/>
        <v>5</v>
      </c>
      <c r="C315" s="65">
        <v>44346</v>
      </c>
      <c r="D315" s="65">
        <v>44346</v>
      </c>
      <c r="E315" s="210" t="s">
        <v>63</v>
      </c>
      <c r="F315" s="6">
        <v>8.2799999999999994</v>
      </c>
      <c r="G315" s="16" t="s">
        <v>41</v>
      </c>
      <c r="H315" s="16"/>
      <c r="I315" s="5" t="str">
        <f t="shared" si="38"/>
        <v>Variable</v>
      </c>
      <c r="J315" s="6">
        <f t="shared" si="37"/>
        <v>75.250000000000284</v>
      </c>
      <c r="K315" s="37"/>
      <c r="L315" s="224" t="s">
        <v>1237</v>
      </c>
      <c r="M315" s="2" t="s">
        <v>1243</v>
      </c>
      <c r="N315" s="2" t="s">
        <v>679</v>
      </c>
    </row>
    <row r="316" spans="1:14" ht="30" hidden="1" customHeight="1" x14ac:dyDescent="0.2">
      <c r="A316" s="17">
        <f t="shared" si="35"/>
        <v>2021</v>
      </c>
      <c r="B316" s="4">
        <f t="shared" si="36"/>
        <v>5</v>
      </c>
      <c r="C316" s="65">
        <v>44346</v>
      </c>
      <c r="D316" s="65">
        <v>44346</v>
      </c>
      <c r="E316" s="210" t="s">
        <v>262</v>
      </c>
      <c r="F316" s="6">
        <v>60.92</v>
      </c>
      <c r="G316" s="16" t="s">
        <v>68</v>
      </c>
      <c r="H316" s="16"/>
      <c r="I316" s="5" t="str">
        <f t="shared" si="38"/>
        <v>Variable</v>
      </c>
      <c r="J316" s="6">
        <f t="shared" si="37"/>
        <v>136.1700000000003</v>
      </c>
      <c r="K316" s="37"/>
      <c r="L316" s="224" t="s">
        <v>1237</v>
      </c>
      <c r="M316" s="2" t="s">
        <v>1300</v>
      </c>
      <c r="N316" s="2" t="s">
        <v>1286</v>
      </c>
    </row>
    <row r="317" spans="1:14" ht="30" customHeight="1" x14ac:dyDescent="0.2">
      <c r="A317" s="17">
        <f t="shared" si="35"/>
        <v>2021</v>
      </c>
      <c r="B317" s="4">
        <f t="shared" si="36"/>
        <v>5</v>
      </c>
      <c r="C317" s="65">
        <v>44347</v>
      </c>
      <c r="D317" s="65">
        <v>44347</v>
      </c>
      <c r="E317" s="210" t="s">
        <v>268</v>
      </c>
      <c r="F317" s="6">
        <v>17.309999999999999</v>
      </c>
      <c r="G317" s="16" t="s">
        <v>90</v>
      </c>
      <c r="H317" s="16"/>
      <c r="I317" s="5" t="str">
        <f t="shared" si="38"/>
        <v>Variable</v>
      </c>
      <c r="J317" s="6">
        <f t="shared" si="37"/>
        <v>153.4800000000003</v>
      </c>
      <c r="K317" s="37"/>
      <c r="L317" s="224" t="s">
        <v>1236</v>
      </c>
      <c r="M317" s="2" t="s">
        <v>1238</v>
      </c>
      <c r="N317" s="2" t="s">
        <v>1255</v>
      </c>
    </row>
    <row r="318" spans="1:14" ht="30" hidden="1" customHeight="1" x14ac:dyDescent="0.2">
      <c r="A318" s="17">
        <f t="shared" si="35"/>
        <v>2021</v>
      </c>
      <c r="B318" s="4">
        <f t="shared" si="36"/>
        <v>5</v>
      </c>
      <c r="C318" s="65">
        <v>44347</v>
      </c>
      <c r="D318" s="65">
        <v>44347</v>
      </c>
      <c r="E318" s="210" t="s">
        <v>269</v>
      </c>
      <c r="F318" s="6">
        <v>37.090000000000003</v>
      </c>
      <c r="G318" s="71" t="s">
        <v>26</v>
      </c>
      <c r="H318" s="71"/>
      <c r="I318" s="5" t="str">
        <f t="shared" si="38"/>
        <v>Fixed</v>
      </c>
      <c r="J318" s="6">
        <f t="shared" si="37"/>
        <v>190.57000000000031</v>
      </c>
      <c r="K318" s="71" t="s">
        <v>309</v>
      </c>
      <c r="L318" s="224" t="s">
        <v>1237</v>
      </c>
      <c r="M318" s="2" t="s">
        <v>1243</v>
      </c>
      <c r="N318" s="2" t="s">
        <v>1282</v>
      </c>
    </row>
    <row r="319" spans="1:14" ht="30" hidden="1" customHeight="1" x14ac:dyDescent="0.2">
      <c r="A319" s="17">
        <f t="shared" si="35"/>
        <v>2021</v>
      </c>
      <c r="B319" s="4">
        <f t="shared" si="36"/>
        <v>5</v>
      </c>
      <c r="C319" s="65">
        <v>44347</v>
      </c>
      <c r="D319" s="65">
        <v>44347</v>
      </c>
      <c r="E319" s="210" t="s">
        <v>270</v>
      </c>
      <c r="F319" s="6">
        <v>9.5500000000000007</v>
      </c>
      <c r="G319" s="16" t="s">
        <v>24</v>
      </c>
      <c r="H319" s="16"/>
      <c r="I319" s="5" t="str">
        <f t="shared" si="38"/>
        <v>Variable</v>
      </c>
      <c r="J319" s="6">
        <f t="shared" si="37"/>
        <v>200.12000000000032</v>
      </c>
      <c r="K319" s="37"/>
      <c r="L319" s="224" t="s">
        <v>1236</v>
      </c>
      <c r="M319" s="2" t="s">
        <v>632</v>
      </c>
      <c r="N319" s="2" t="s">
        <v>503</v>
      </c>
    </row>
    <row r="320" spans="1:14" ht="30" customHeight="1" x14ac:dyDescent="0.2">
      <c r="A320" s="17">
        <f t="shared" si="35"/>
        <v>2021</v>
      </c>
      <c r="B320" s="4">
        <f t="shared" si="36"/>
        <v>5</v>
      </c>
      <c r="C320" s="65">
        <v>44347</v>
      </c>
      <c r="D320" s="65">
        <v>44347</v>
      </c>
      <c r="E320" s="210" t="s">
        <v>98</v>
      </c>
      <c r="F320" s="6">
        <v>21.18</v>
      </c>
      <c r="G320" s="16" t="s">
        <v>90</v>
      </c>
      <c r="H320" s="16"/>
      <c r="I320" s="5" t="str">
        <f t="shared" si="38"/>
        <v>Variable</v>
      </c>
      <c r="J320" s="6">
        <f t="shared" si="37"/>
        <v>221.30000000000032</v>
      </c>
      <c r="K320" s="37"/>
      <c r="L320" s="224" t="s">
        <v>1236</v>
      </c>
      <c r="M320" s="2" t="s">
        <v>1238</v>
      </c>
      <c r="N320" s="2" t="s">
        <v>1255</v>
      </c>
    </row>
    <row r="321" spans="1:14" ht="30" hidden="1" customHeight="1" x14ac:dyDescent="0.2">
      <c r="A321" s="17">
        <f t="shared" si="35"/>
        <v>2021</v>
      </c>
      <c r="B321" s="4">
        <f t="shared" si="36"/>
        <v>5</v>
      </c>
      <c r="C321" s="65">
        <v>44347</v>
      </c>
      <c r="D321" s="65">
        <v>44347</v>
      </c>
      <c r="E321" s="210" t="s">
        <v>271</v>
      </c>
      <c r="F321" s="6">
        <v>57.27</v>
      </c>
      <c r="G321" s="16" t="s">
        <v>89</v>
      </c>
      <c r="H321" s="16"/>
      <c r="I321" s="5" t="str">
        <f t="shared" si="38"/>
        <v>Variable</v>
      </c>
      <c r="J321" s="6">
        <f t="shared" si="37"/>
        <v>278.57000000000033</v>
      </c>
      <c r="K321" s="71" t="s">
        <v>300</v>
      </c>
      <c r="L321" s="224" t="s">
        <v>1236</v>
      </c>
      <c r="M321" s="2" t="s">
        <v>1239</v>
      </c>
      <c r="N321" s="2" t="s">
        <v>300</v>
      </c>
    </row>
    <row r="322" spans="1:14" ht="30" hidden="1" customHeight="1" x14ac:dyDescent="0.2">
      <c r="A322" s="17">
        <f t="shared" si="35"/>
        <v>2021</v>
      </c>
      <c r="B322" s="4">
        <f t="shared" si="36"/>
        <v>6</v>
      </c>
      <c r="C322" s="74">
        <v>44348</v>
      </c>
      <c r="D322" s="74">
        <v>44348</v>
      </c>
      <c r="E322" s="210" t="s">
        <v>184</v>
      </c>
      <c r="F322" s="6">
        <v>49</v>
      </c>
      <c r="G322" s="71" t="s">
        <v>26</v>
      </c>
      <c r="H322" s="71"/>
      <c r="I322" s="5" t="str">
        <f t="shared" si="38"/>
        <v>Fixed</v>
      </c>
      <c r="J322" s="6">
        <f t="shared" si="37"/>
        <v>327.57000000000033</v>
      </c>
      <c r="K322" s="71" t="s">
        <v>323</v>
      </c>
      <c r="L322" s="224" t="s">
        <v>1237</v>
      </c>
      <c r="M322" s="2" t="s">
        <v>1300</v>
      </c>
      <c r="N322" s="2" t="s">
        <v>1268</v>
      </c>
    </row>
    <row r="323" spans="1:14" ht="30" hidden="1" customHeight="1" x14ac:dyDescent="0.2">
      <c r="A323" s="17">
        <f t="shared" ref="A323:A363" si="39">YEAR(C323)</f>
        <v>2021</v>
      </c>
      <c r="B323" s="4">
        <f t="shared" ref="B323:B386" si="40">MONTH(C323)</f>
        <v>6</v>
      </c>
      <c r="C323" s="74">
        <v>44348</v>
      </c>
      <c r="D323" s="74">
        <v>44348</v>
      </c>
      <c r="E323" s="210" t="s">
        <v>272</v>
      </c>
      <c r="F323" s="6">
        <v>14.83</v>
      </c>
      <c r="G323" s="71" t="s">
        <v>26</v>
      </c>
      <c r="H323" s="71"/>
      <c r="I323" s="5" t="str">
        <f t="shared" si="38"/>
        <v>Fixed</v>
      </c>
      <c r="J323" s="6">
        <f t="shared" si="37"/>
        <v>342.40000000000032</v>
      </c>
      <c r="K323" s="71" t="s">
        <v>7</v>
      </c>
      <c r="L323" s="224" t="s">
        <v>1237</v>
      </c>
      <c r="M323" s="2" t="s">
        <v>1243</v>
      </c>
      <c r="N323" s="2" t="s">
        <v>1279</v>
      </c>
    </row>
    <row r="324" spans="1:14" ht="30" hidden="1" customHeight="1" x14ac:dyDescent="0.2">
      <c r="A324" s="17">
        <f t="shared" si="39"/>
        <v>2021</v>
      </c>
      <c r="B324" s="4">
        <f t="shared" si="40"/>
        <v>6</v>
      </c>
      <c r="C324" s="74">
        <v>44348</v>
      </c>
      <c r="D324" s="74">
        <v>44348</v>
      </c>
      <c r="E324" s="210" t="s">
        <v>273</v>
      </c>
      <c r="F324" s="6">
        <v>9.99</v>
      </c>
      <c r="G324" s="71" t="s">
        <v>26</v>
      </c>
      <c r="H324" s="71"/>
      <c r="I324" s="5" t="str">
        <f t="shared" si="38"/>
        <v>Fixed</v>
      </c>
      <c r="J324" s="6">
        <f t="shared" ref="J324:J363" si="41">J323+F324</f>
        <v>352.39000000000033</v>
      </c>
      <c r="K324" s="71" t="s">
        <v>6</v>
      </c>
      <c r="L324" s="224" t="s">
        <v>1237</v>
      </c>
      <c r="M324" s="2" t="s">
        <v>1243</v>
      </c>
      <c r="N324" s="2" t="s">
        <v>1279</v>
      </c>
    </row>
    <row r="325" spans="1:14" ht="30" hidden="1" customHeight="1" x14ac:dyDescent="0.2">
      <c r="A325" s="17">
        <f t="shared" si="39"/>
        <v>2021</v>
      </c>
      <c r="B325" s="4">
        <f t="shared" si="40"/>
        <v>6</v>
      </c>
      <c r="C325" s="74">
        <v>44349</v>
      </c>
      <c r="D325" s="74">
        <v>44350</v>
      </c>
      <c r="E325" s="210" t="s">
        <v>274</v>
      </c>
      <c r="F325" s="6">
        <v>29.04</v>
      </c>
      <c r="G325" s="16" t="s">
        <v>24</v>
      </c>
      <c r="H325" s="16"/>
      <c r="I325" s="5" t="str">
        <f t="shared" si="38"/>
        <v>Variable</v>
      </c>
      <c r="J325" s="6">
        <f t="shared" si="41"/>
        <v>381.43000000000035</v>
      </c>
      <c r="K325" s="37"/>
      <c r="L325" s="224" t="s">
        <v>1236</v>
      </c>
      <c r="M325" s="2" t="s">
        <v>632</v>
      </c>
      <c r="N325" s="2" t="s">
        <v>503</v>
      </c>
    </row>
    <row r="326" spans="1:14" ht="30" hidden="1" customHeight="1" x14ac:dyDescent="0.2">
      <c r="A326" s="17">
        <f t="shared" si="39"/>
        <v>2021</v>
      </c>
      <c r="B326" s="4">
        <f t="shared" si="40"/>
        <v>6</v>
      </c>
      <c r="C326" s="74">
        <v>44349</v>
      </c>
      <c r="D326" s="74">
        <v>44350</v>
      </c>
      <c r="E326" s="210" t="s">
        <v>275</v>
      </c>
      <c r="F326" s="6">
        <v>10</v>
      </c>
      <c r="G326" s="71" t="s">
        <v>26</v>
      </c>
      <c r="H326" s="71"/>
      <c r="I326" s="5" t="str">
        <f t="shared" si="38"/>
        <v>Fixed</v>
      </c>
      <c r="J326" s="6">
        <f t="shared" si="41"/>
        <v>391.43000000000035</v>
      </c>
      <c r="K326" s="71" t="s">
        <v>299</v>
      </c>
      <c r="L326" s="224" t="s">
        <v>1237</v>
      </c>
      <c r="M326" s="2" t="s">
        <v>1243</v>
      </c>
      <c r="N326" s="2" t="s">
        <v>1282</v>
      </c>
    </row>
    <row r="327" spans="1:14" ht="30" hidden="1" customHeight="1" x14ac:dyDescent="0.2">
      <c r="A327" s="17">
        <f t="shared" si="39"/>
        <v>2021</v>
      </c>
      <c r="B327" s="4">
        <f t="shared" si="40"/>
        <v>6</v>
      </c>
      <c r="C327" s="74">
        <v>44349</v>
      </c>
      <c r="D327" s="74">
        <v>44350</v>
      </c>
      <c r="E327" s="210" t="s">
        <v>181</v>
      </c>
      <c r="F327" s="6">
        <v>0.4</v>
      </c>
      <c r="G327" s="71" t="s">
        <v>26</v>
      </c>
      <c r="H327" s="71"/>
      <c r="I327" s="5" t="str">
        <f t="shared" si="38"/>
        <v>Fixed</v>
      </c>
      <c r="J327" s="6">
        <f t="shared" si="41"/>
        <v>391.83000000000033</v>
      </c>
      <c r="K327" s="71" t="s">
        <v>298</v>
      </c>
      <c r="L327" s="224" t="s">
        <v>1237</v>
      </c>
      <c r="M327" s="2" t="s">
        <v>1243</v>
      </c>
      <c r="N327" s="2" t="s">
        <v>1279</v>
      </c>
    </row>
    <row r="328" spans="1:14" ht="30" hidden="1" customHeight="1" x14ac:dyDescent="0.2">
      <c r="A328" s="17">
        <f t="shared" si="39"/>
        <v>2021</v>
      </c>
      <c r="B328" s="4">
        <f t="shared" si="40"/>
        <v>6</v>
      </c>
      <c r="C328" s="74">
        <v>44349</v>
      </c>
      <c r="D328" s="74">
        <v>44350</v>
      </c>
      <c r="E328" s="210" t="s">
        <v>276</v>
      </c>
      <c r="F328" s="6">
        <v>49.99</v>
      </c>
      <c r="G328" s="16" t="s">
        <v>52</v>
      </c>
      <c r="H328" s="16"/>
      <c r="I328" s="5" t="str">
        <f t="shared" si="38"/>
        <v>Variable</v>
      </c>
      <c r="J328" s="6">
        <f t="shared" si="41"/>
        <v>441.82000000000033</v>
      </c>
      <c r="K328" s="71" t="s">
        <v>288</v>
      </c>
      <c r="L328" s="224" t="s">
        <v>1237</v>
      </c>
      <c r="M328" s="2" t="s">
        <v>1243</v>
      </c>
      <c r="N328" s="2" t="s">
        <v>1272</v>
      </c>
    </row>
    <row r="329" spans="1:14" ht="30" hidden="1" customHeight="1" x14ac:dyDescent="0.2">
      <c r="A329" s="17">
        <f t="shared" si="39"/>
        <v>2021</v>
      </c>
      <c r="B329" s="4">
        <f t="shared" si="40"/>
        <v>6</v>
      </c>
      <c r="C329" s="74">
        <v>44349</v>
      </c>
      <c r="D329" s="74">
        <v>44350</v>
      </c>
      <c r="E329" s="210" t="s">
        <v>104</v>
      </c>
      <c r="F329" s="6">
        <v>1.99</v>
      </c>
      <c r="G329" s="71" t="s">
        <v>26</v>
      </c>
      <c r="H329" s="71"/>
      <c r="I329" s="5" t="str">
        <f t="shared" si="38"/>
        <v>Fixed</v>
      </c>
      <c r="J329" s="6">
        <f t="shared" si="41"/>
        <v>443.81000000000034</v>
      </c>
      <c r="K329" s="71" t="s">
        <v>94</v>
      </c>
      <c r="L329" s="224" t="s">
        <v>1237</v>
      </c>
      <c r="M329" s="2" t="s">
        <v>1243</v>
      </c>
      <c r="N329" s="2" t="s">
        <v>1282</v>
      </c>
    </row>
    <row r="330" spans="1:14" ht="30" hidden="1" customHeight="1" x14ac:dyDescent="0.2">
      <c r="A330" s="17">
        <f t="shared" si="39"/>
        <v>2021</v>
      </c>
      <c r="B330" s="4">
        <f t="shared" si="40"/>
        <v>6</v>
      </c>
      <c r="C330" s="74">
        <v>44350</v>
      </c>
      <c r="D330" s="74">
        <v>44350</v>
      </c>
      <c r="E330" s="210" t="s">
        <v>277</v>
      </c>
      <c r="F330" s="6">
        <v>78</v>
      </c>
      <c r="G330" s="71" t="s">
        <v>26</v>
      </c>
      <c r="H330" s="71"/>
      <c r="I330" s="5" t="str">
        <f t="shared" si="38"/>
        <v>Fixed</v>
      </c>
      <c r="J330" s="6">
        <f t="shared" si="41"/>
        <v>521.8100000000004</v>
      </c>
      <c r="K330" s="71" t="s">
        <v>300</v>
      </c>
      <c r="L330" s="224" t="s">
        <v>1236</v>
      </c>
      <c r="M330" s="2" t="s">
        <v>1239</v>
      </c>
      <c r="N330" s="2" t="s">
        <v>300</v>
      </c>
    </row>
    <row r="331" spans="1:14" ht="30" hidden="1" customHeight="1" x14ac:dyDescent="0.2">
      <c r="A331" s="17">
        <f t="shared" si="39"/>
        <v>2021</v>
      </c>
      <c r="B331" s="4">
        <f t="shared" si="40"/>
        <v>6</v>
      </c>
      <c r="C331" s="74">
        <v>44350</v>
      </c>
      <c r="D331" s="74">
        <v>44350</v>
      </c>
      <c r="E331" s="210" t="s">
        <v>32</v>
      </c>
      <c r="F331" s="6">
        <v>69.88</v>
      </c>
      <c r="G331" s="71" t="s">
        <v>26</v>
      </c>
      <c r="H331" s="71"/>
      <c r="I331" s="5" t="str">
        <f t="shared" si="38"/>
        <v>Fixed</v>
      </c>
      <c r="J331" s="6">
        <f t="shared" si="41"/>
        <v>591.6900000000004</v>
      </c>
      <c r="K331" s="71" t="s">
        <v>8</v>
      </c>
      <c r="L331" s="224" t="s">
        <v>1236</v>
      </c>
      <c r="M331" s="2" t="s">
        <v>1240</v>
      </c>
      <c r="N331" s="2" t="s">
        <v>1260</v>
      </c>
    </row>
    <row r="332" spans="1:14" ht="30" customHeight="1" x14ac:dyDescent="0.2">
      <c r="A332" s="17">
        <f t="shared" si="39"/>
        <v>2021</v>
      </c>
      <c r="B332" s="4">
        <f t="shared" si="40"/>
        <v>6</v>
      </c>
      <c r="C332" s="74">
        <v>44350</v>
      </c>
      <c r="D332" s="74">
        <v>44350</v>
      </c>
      <c r="E332" s="210" t="s">
        <v>278</v>
      </c>
      <c r="F332" s="6">
        <v>105</v>
      </c>
      <c r="G332" s="16" t="s">
        <v>41</v>
      </c>
      <c r="H332" s="16"/>
      <c r="I332" s="5" t="str">
        <f t="shared" si="38"/>
        <v>Variable</v>
      </c>
      <c r="J332" s="6">
        <f t="shared" si="41"/>
        <v>696.6900000000004</v>
      </c>
      <c r="K332" s="71" t="s">
        <v>289</v>
      </c>
      <c r="L332" s="224" t="s">
        <v>1237</v>
      </c>
      <c r="M332" s="2" t="s">
        <v>1243</v>
      </c>
      <c r="N332" s="2" t="s">
        <v>679</v>
      </c>
    </row>
    <row r="333" spans="1:14" ht="30" hidden="1" customHeight="1" x14ac:dyDescent="0.2">
      <c r="A333" s="17">
        <f t="shared" si="39"/>
        <v>2021</v>
      </c>
      <c r="B333" s="4">
        <f t="shared" si="40"/>
        <v>6</v>
      </c>
      <c r="C333" s="74">
        <v>44351</v>
      </c>
      <c r="D333" s="74">
        <v>44351</v>
      </c>
      <c r="E333" s="210" t="s">
        <v>21</v>
      </c>
      <c r="F333" s="6">
        <v>-1368.32</v>
      </c>
      <c r="G333" s="16" t="s">
        <v>22</v>
      </c>
      <c r="H333" s="16"/>
      <c r="I333" s="5" t="str">
        <f t="shared" si="38"/>
        <v>Payment</v>
      </c>
      <c r="J333" s="6">
        <f t="shared" si="41"/>
        <v>-671.62999999999954</v>
      </c>
      <c r="K333" s="71"/>
      <c r="L333" s="225"/>
      <c r="M333" s="226"/>
      <c r="N333" s="226"/>
    </row>
    <row r="334" spans="1:14" ht="30" hidden="1" customHeight="1" x14ac:dyDescent="0.2">
      <c r="A334" s="17">
        <f t="shared" si="39"/>
        <v>2021</v>
      </c>
      <c r="B334" s="4">
        <f t="shared" si="40"/>
        <v>6</v>
      </c>
      <c r="C334" s="74">
        <v>44351</v>
      </c>
      <c r="D334" s="74">
        <v>44351</v>
      </c>
      <c r="E334" s="210" t="s">
        <v>98</v>
      </c>
      <c r="F334" s="6">
        <v>84.8</v>
      </c>
      <c r="G334" s="16" t="s">
        <v>68</v>
      </c>
      <c r="H334" s="16"/>
      <c r="I334" s="5" t="str">
        <f t="shared" si="38"/>
        <v>Variable</v>
      </c>
      <c r="J334" s="6">
        <f t="shared" si="41"/>
        <v>-586.82999999999959</v>
      </c>
      <c r="K334" s="79" t="s">
        <v>354</v>
      </c>
      <c r="L334" s="224" t="s">
        <v>1236</v>
      </c>
      <c r="M334" s="2" t="s">
        <v>1239</v>
      </c>
      <c r="N334" s="2" t="s">
        <v>300</v>
      </c>
    </row>
    <row r="335" spans="1:14" ht="30" hidden="1" customHeight="1" x14ac:dyDescent="0.2">
      <c r="A335" s="17">
        <f t="shared" si="39"/>
        <v>2021</v>
      </c>
      <c r="B335" s="4">
        <f t="shared" si="40"/>
        <v>6</v>
      </c>
      <c r="C335" s="74">
        <v>44351</v>
      </c>
      <c r="D335" s="74">
        <v>44351</v>
      </c>
      <c r="E335" s="210" t="s">
        <v>335</v>
      </c>
      <c r="F335" s="6">
        <v>88.37</v>
      </c>
      <c r="G335" s="16" t="s">
        <v>89</v>
      </c>
      <c r="H335" s="16"/>
      <c r="I335" s="5" t="str">
        <f t="shared" si="38"/>
        <v>Variable</v>
      </c>
      <c r="J335" s="6">
        <f t="shared" si="41"/>
        <v>-498.45999999999958</v>
      </c>
      <c r="K335" s="79" t="s">
        <v>354</v>
      </c>
      <c r="L335" s="224" t="s">
        <v>1236</v>
      </c>
      <c r="M335" s="2" t="s">
        <v>1239</v>
      </c>
      <c r="N335" s="2" t="s">
        <v>300</v>
      </c>
    </row>
    <row r="336" spans="1:14" ht="30" hidden="1" customHeight="1" x14ac:dyDescent="0.2">
      <c r="A336" s="17">
        <f t="shared" si="39"/>
        <v>2021</v>
      </c>
      <c r="B336" s="4">
        <f t="shared" si="40"/>
        <v>6</v>
      </c>
      <c r="C336" s="74">
        <v>44352</v>
      </c>
      <c r="D336" s="74">
        <v>44352</v>
      </c>
      <c r="E336" s="210" t="s">
        <v>251</v>
      </c>
      <c r="F336" s="6">
        <v>1.36</v>
      </c>
      <c r="G336" s="16" t="s">
        <v>195</v>
      </c>
      <c r="H336" s="16"/>
      <c r="I336" s="5" t="str">
        <f t="shared" si="38"/>
        <v>Variable</v>
      </c>
      <c r="J336" s="6">
        <f t="shared" si="41"/>
        <v>-497.09999999999957</v>
      </c>
      <c r="K336" s="79" t="s">
        <v>354</v>
      </c>
      <c r="L336" s="224" t="s">
        <v>1236</v>
      </c>
      <c r="M336" s="2" t="s">
        <v>1239</v>
      </c>
      <c r="N336" s="2" t="s">
        <v>300</v>
      </c>
    </row>
    <row r="337" spans="1:14" ht="30" customHeight="1" x14ac:dyDescent="0.2">
      <c r="A337" s="17">
        <f t="shared" si="39"/>
        <v>2021</v>
      </c>
      <c r="B337" s="4">
        <f t="shared" si="40"/>
        <v>6</v>
      </c>
      <c r="C337" s="74">
        <v>44352</v>
      </c>
      <c r="D337" s="74">
        <v>44352</v>
      </c>
      <c r="E337" s="210" t="s">
        <v>336</v>
      </c>
      <c r="F337" s="6">
        <v>13.72</v>
      </c>
      <c r="G337" s="16" t="s">
        <v>41</v>
      </c>
      <c r="H337" s="16"/>
      <c r="I337" s="5" t="str">
        <f t="shared" si="38"/>
        <v>Variable</v>
      </c>
      <c r="J337" s="6">
        <f t="shared" si="41"/>
        <v>-483.37999999999954</v>
      </c>
      <c r="K337" s="71"/>
      <c r="L337" s="224" t="s">
        <v>1237</v>
      </c>
      <c r="M337" s="2" t="s">
        <v>1243</v>
      </c>
      <c r="N337" s="2" t="s">
        <v>679</v>
      </c>
    </row>
    <row r="338" spans="1:14" ht="30" hidden="1" customHeight="1" x14ac:dyDescent="0.2">
      <c r="A338" s="17">
        <f t="shared" si="39"/>
        <v>2021</v>
      </c>
      <c r="B338" s="4">
        <f t="shared" si="40"/>
        <v>6</v>
      </c>
      <c r="C338" s="74">
        <v>44352</v>
      </c>
      <c r="D338" s="74">
        <v>44352</v>
      </c>
      <c r="E338" s="210" t="s">
        <v>98</v>
      </c>
      <c r="F338" s="6">
        <v>80.55</v>
      </c>
      <c r="G338" s="16" t="s">
        <v>68</v>
      </c>
      <c r="H338" s="16"/>
      <c r="I338" s="5" t="str">
        <f t="shared" si="38"/>
        <v>Variable</v>
      </c>
      <c r="J338" s="6">
        <f t="shared" si="41"/>
        <v>-402.82999999999953</v>
      </c>
      <c r="K338" s="79" t="s">
        <v>354</v>
      </c>
      <c r="L338" s="224" t="s">
        <v>1237</v>
      </c>
      <c r="M338" s="2" t="s">
        <v>1300</v>
      </c>
      <c r="N338" s="2" t="s">
        <v>1286</v>
      </c>
    </row>
    <row r="339" spans="1:14" ht="30" hidden="1" customHeight="1" x14ac:dyDescent="0.2">
      <c r="A339" s="17">
        <f t="shared" si="39"/>
        <v>2021</v>
      </c>
      <c r="B339" s="4">
        <f t="shared" si="40"/>
        <v>6</v>
      </c>
      <c r="C339" s="74">
        <v>44352</v>
      </c>
      <c r="D339" s="74">
        <v>44352</v>
      </c>
      <c r="E339" s="210" t="s">
        <v>337</v>
      </c>
      <c r="F339" s="6">
        <v>1.05</v>
      </c>
      <c r="G339" s="16" t="s">
        <v>119</v>
      </c>
      <c r="H339" s="16"/>
      <c r="I339" s="5" t="str">
        <f t="shared" si="38"/>
        <v>Variable</v>
      </c>
      <c r="J339" s="6">
        <f t="shared" si="41"/>
        <v>-401.77999999999952</v>
      </c>
      <c r="K339" s="79" t="s">
        <v>354</v>
      </c>
      <c r="L339" s="224" t="s">
        <v>1236</v>
      </c>
      <c r="M339" s="2" t="s">
        <v>1239</v>
      </c>
      <c r="N339" s="2" t="s">
        <v>119</v>
      </c>
    </row>
    <row r="340" spans="1:14" ht="30" hidden="1" customHeight="1" x14ac:dyDescent="0.2">
      <c r="A340" s="17">
        <f t="shared" si="39"/>
        <v>2021</v>
      </c>
      <c r="B340" s="4">
        <f t="shared" si="40"/>
        <v>6</v>
      </c>
      <c r="C340" s="74">
        <v>44353</v>
      </c>
      <c r="D340" s="74">
        <v>44353</v>
      </c>
      <c r="E340" s="210" t="s">
        <v>338</v>
      </c>
      <c r="F340" s="6">
        <v>31.77</v>
      </c>
      <c r="G340" s="16" t="s">
        <v>89</v>
      </c>
      <c r="H340" s="16"/>
      <c r="I340" s="5" t="str">
        <f t="shared" si="38"/>
        <v>Variable</v>
      </c>
      <c r="J340" s="6">
        <f t="shared" si="41"/>
        <v>-370.00999999999954</v>
      </c>
      <c r="K340" s="71"/>
      <c r="L340" s="224" t="s">
        <v>1236</v>
      </c>
      <c r="M340" s="2" t="s">
        <v>632</v>
      </c>
      <c r="N340" s="2" t="s">
        <v>1288</v>
      </c>
    </row>
    <row r="341" spans="1:14" ht="30" hidden="1" customHeight="1" x14ac:dyDescent="0.2">
      <c r="A341" s="17">
        <f t="shared" si="39"/>
        <v>2021</v>
      </c>
      <c r="B341" s="4">
        <f t="shared" si="40"/>
        <v>6</v>
      </c>
      <c r="C341" s="74">
        <v>44353</v>
      </c>
      <c r="D341" s="74">
        <v>44353</v>
      </c>
      <c r="E341" s="210" t="s">
        <v>98</v>
      </c>
      <c r="F341" s="6">
        <v>192.86</v>
      </c>
      <c r="G341" s="16" t="s">
        <v>68</v>
      </c>
      <c r="H341" s="16"/>
      <c r="I341" s="5" t="str">
        <f t="shared" si="38"/>
        <v>Variable</v>
      </c>
      <c r="J341" s="6">
        <f t="shared" si="41"/>
        <v>-177.14999999999952</v>
      </c>
      <c r="K341" s="79" t="s">
        <v>354</v>
      </c>
      <c r="L341" s="224" t="s">
        <v>1236</v>
      </c>
      <c r="M341" s="2" t="s">
        <v>1239</v>
      </c>
      <c r="N341" s="2" t="s">
        <v>300</v>
      </c>
    </row>
    <row r="342" spans="1:14" ht="30" hidden="1" customHeight="1" x14ac:dyDescent="0.2">
      <c r="A342" s="17">
        <f t="shared" si="39"/>
        <v>2021</v>
      </c>
      <c r="B342" s="4">
        <f t="shared" si="40"/>
        <v>6</v>
      </c>
      <c r="C342" s="74">
        <v>44354</v>
      </c>
      <c r="D342" s="74">
        <v>44354</v>
      </c>
      <c r="E342" s="210" t="s">
        <v>184</v>
      </c>
      <c r="F342" s="6">
        <v>94.95</v>
      </c>
      <c r="G342" s="176" t="s">
        <v>26</v>
      </c>
      <c r="H342" s="176"/>
      <c r="I342" s="5" t="str">
        <f t="shared" si="38"/>
        <v>Fixed</v>
      </c>
      <c r="J342" s="6">
        <f t="shared" si="41"/>
        <v>-82.19999999999952</v>
      </c>
      <c r="K342" s="71" t="s">
        <v>323</v>
      </c>
      <c r="L342" s="224" t="s">
        <v>1237</v>
      </c>
      <c r="M342" s="2" t="s">
        <v>1300</v>
      </c>
      <c r="N342" s="2" t="s">
        <v>1268</v>
      </c>
    </row>
    <row r="343" spans="1:14" ht="30" hidden="1" customHeight="1" x14ac:dyDescent="0.2">
      <c r="A343" s="17">
        <f t="shared" si="39"/>
        <v>2021</v>
      </c>
      <c r="B343" s="4">
        <f t="shared" si="40"/>
        <v>6</v>
      </c>
      <c r="C343" s="74">
        <v>44354</v>
      </c>
      <c r="D343" s="74">
        <v>44354</v>
      </c>
      <c r="E343" s="210" t="s">
        <v>339</v>
      </c>
      <c r="F343" s="6">
        <v>110.19</v>
      </c>
      <c r="G343" s="16" t="s">
        <v>68</v>
      </c>
      <c r="H343" s="16"/>
      <c r="I343" s="5" t="str">
        <f t="shared" si="38"/>
        <v>Variable</v>
      </c>
      <c r="J343" s="6">
        <f t="shared" si="41"/>
        <v>27.990000000000478</v>
      </c>
      <c r="K343" s="71"/>
      <c r="L343" s="224" t="s">
        <v>1236</v>
      </c>
      <c r="M343" s="2" t="s">
        <v>670</v>
      </c>
      <c r="N343" s="2" t="s">
        <v>1281</v>
      </c>
    </row>
    <row r="344" spans="1:14" ht="30" hidden="1" customHeight="1" x14ac:dyDescent="0.2">
      <c r="A344" s="17">
        <f t="shared" si="39"/>
        <v>2021</v>
      </c>
      <c r="B344" s="4">
        <f t="shared" si="40"/>
        <v>6</v>
      </c>
      <c r="C344" s="74">
        <v>44356</v>
      </c>
      <c r="D344" s="74">
        <v>44356</v>
      </c>
      <c r="E344" s="210" t="s">
        <v>340</v>
      </c>
      <c r="F344" s="6">
        <v>4.99</v>
      </c>
      <c r="G344" s="16" t="s">
        <v>68</v>
      </c>
      <c r="H344" s="16"/>
      <c r="I344" s="5" t="str">
        <f t="shared" si="38"/>
        <v>Variable</v>
      </c>
      <c r="J344" s="6">
        <f t="shared" si="41"/>
        <v>32.98000000000048</v>
      </c>
      <c r="K344" s="158" t="s">
        <v>692</v>
      </c>
      <c r="L344" s="224" t="s">
        <v>1237</v>
      </c>
      <c r="M344" s="2" t="s">
        <v>1243</v>
      </c>
      <c r="N344" s="2" t="s">
        <v>1282</v>
      </c>
    </row>
    <row r="345" spans="1:14" ht="30" hidden="1" customHeight="1" x14ac:dyDescent="0.2">
      <c r="A345" s="17">
        <f t="shared" si="39"/>
        <v>2021</v>
      </c>
      <c r="B345" s="4">
        <f t="shared" si="40"/>
        <v>6</v>
      </c>
      <c r="C345" s="74">
        <v>44356</v>
      </c>
      <c r="D345" s="74">
        <v>44356</v>
      </c>
      <c r="E345" s="210" t="s">
        <v>341</v>
      </c>
      <c r="F345" s="6">
        <v>3.89</v>
      </c>
      <c r="G345" s="16" t="s">
        <v>68</v>
      </c>
      <c r="H345" s="16"/>
      <c r="I345" s="5" t="str">
        <f t="shared" si="38"/>
        <v>Variable</v>
      </c>
      <c r="J345" s="6">
        <f t="shared" si="41"/>
        <v>36.870000000000481</v>
      </c>
      <c r="K345" s="158" t="s">
        <v>692</v>
      </c>
      <c r="L345" s="224" t="s">
        <v>1237</v>
      </c>
      <c r="M345" s="2" t="s">
        <v>1243</v>
      </c>
      <c r="N345" s="2" t="s">
        <v>1282</v>
      </c>
    </row>
    <row r="346" spans="1:14" ht="30" hidden="1" customHeight="1" x14ac:dyDescent="0.2">
      <c r="A346" s="17">
        <f t="shared" si="39"/>
        <v>2021</v>
      </c>
      <c r="B346" s="4">
        <f t="shared" si="40"/>
        <v>6</v>
      </c>
      <c r="C346" s="74">
        <v>44356</v>
      </c>
      <c r="D346" s="74">
        <v>44356</v>
      </c>
      <c r="E346" s="210" t="s">
        <v>238</v>
      </c>
      <c r="F346" s="6">
        <v>77.94</v>
      </c>
      <c r="G346" s="79" t="s">
        <v>26</v>
      </c>
      <c r="H346" s="79"/>
      <c r="I346" s="5" t="str">
        <f t="shared" si="38"/>
        <v>Fixed</v>
      </c>
      <c r="J346" s="6">
        <f t="shared" si="41"/>
        <v>114.81000000000049</v>
      </c>
      <c r="K346" s="71" t="s">
        <v>282</v>
      </c>
      <c r="L346" s="224" t="s">
        <v>1237</v>
      </c>
      <c r="M346" s="2" t="s">
        <v>1243</v>
      </c>
      <c r="N346" s="2" t="s">
        <v>1274</v>
      </c>
    </row>
    <row r="347" spans="1:14" ht="30" customHeight="1" x14ac:dyDescent="0.2">
      <c r="A347" s="17">
        <f t="shared" si="39"/>
        <v>2021</v>
      </c>
      <c r="B347" s="4">
        <f t="shared" si="40"/>
        <v>6</v>
      </c>
      <c r="C347" s="74">
        <v>44357</v>
      </c>
      <c r="D347" s="74">
        <v>44357</v>
      </c>
      <c r="E347" s="210" t="s">
        <v>342</v>
      </c>
      <c r="F347" s="6">
        <v>25.06</v>
      </c>
      <c r="G347" s="16" t="s">
        <v>41</v>
      </c>
      <c r="H347" s="16"/>
      <c r="I347" s="5" t="str">
        <f t="shared" ref="I347:I410" si="42">VLOOKUP(G347,Expense_Lookup,2,0)</f>
        <v>Variable</v>
      </c>
      <c r="J347" s="6">
        <f t="shared" si="41"/>
        <v>139.87000000000049</v>
      </c>
      <c r="K347" s="71"/>
      <c r="L347" s="224" t="s">
        <v>1237</v>
      </c>
      <c r="M347" s="2" t="s">
        <v>1243</v>
      </c>
      <c r="N347" s="2" t="s">
        <v>679</v>
      </c>
    </row>
    <row r="348" spans="1:14" ht="30" hidden="1" customHeight="1" x14ac:dyDescent="0.2">
      <c r="A348" s="17">
        <f t="shared" si="39"/>
        <v>2021</v>
      </c>
      <c r="B348" s="4">
        <f t="shared" si="40"/>
        <v>6</v>
      </c>
      <c r="C348" s="74">
        <v>44357</v>
      </c>
      <c r="D348" s="74">
        <v>44357</v>
      </c>
      <c r="E348" s="210" t="s">
        <v>340</v>
      </c>
      <c r="F348" s="6">
        <v>6.25</v>
      </c>
      <c r="G348" s="16" t="s">
        <v>68</v>
      </c>
      <c r="H348" s="16"/>
      <c r="I348" s="5" t="str">
        <f t="shared" si="42"/>
        <v>Variable</v>
      </c>
      <c r="J348" s="6">
        <f t="shared" si="41"/>
        <v>146.12000000000049</v>
      </c>
      <c r="K348" s="158" t="s">
        <v>692</v>
      </c>
      <c r="L348" s="224" t="s">
        <v>1237</v>
      </c>
      <c r="M348" s="2" t="s">
        <v>1243</v>
      </c>
      <c r="N348" s="2" t="s">
        <v>1282</v>
      </c>
    </row>
    <row r="349" spans="1:14" ht="30" hidden="1" customHeight="1" x14ac:dyDescent="0.2">
      <c r="A349" s="17">
        <f t="shared" si="39"/>
        <v>2021</v>
      </c>
      <c r="B349" s="4">
        <f t="shared" si="40"/>
        <v>6</v>
      </c>
      <c r="C349" s="74">
        <v>44357</v>
      </c>
      <c r="D349" s="74">
        <v>44357</v>
      </c>
      <c r="E349" s="210" t="s">
        <v>340</v>
      </c>
      <c r="F349" s="6">
        <v>9.99</v>
      </c>
      <c r="G349" s="16" t="s">
        <v>68</v>
      </c>
      <c r="H349" s="16"/>
      <c r="I349" s="5" t="str">
        <f t="shared" si="42"/>
        <v>Variable</v>
      </c>
      <c r="J349" s="6">
        <f t="shared" si="41"/>
        <v>156.1100000000005</v>
      </c>
      <c r="K349" s="158" t="s">
        <v>692</v>
      </c>
      <c r="L349" s="224" t="s">
        <v>1237</v>
      </c>
      <c r="M349" s="2" t="s">
        <v>1243</v>
      </c>
      <c r="N349" s="2" t="s">
        <v>1282</v>
      </c>
    </row>
    <row r="350" spans="1:14" ht="30" hidden="1" customHeight="1" x14ac:dyDescent="0.2">
      <c r="A350" s="17">
        <f t="shared" si="39"/>
        <v>2021</v>
      </c>
      <c r="B350" s="4">
        <f t="shared" si="40"/>
        <v>6</v>
      </c>
      <c r="C350" s="74">
        <v>44357</v>
      </c>
      <c r="D350" s="74">
        <v>44357</v>
      </c>
      <c r="E350" s="210" t="s">
        <v>340</v>
      </c>
      <c r="F350" s="6">
        <v>11.99</v>
      </c>
      <c r="G350" s="16" t="s">
        <v>68</v>
      </c>
      <c r="H350" s="16"/>
      <c r="I350" s="5" t="str">
        <f t="shared" si="42"/>
        <v>Variable</v>
      </c>
      <c r="J350" s="6">
        <f t="shared" si="41"/>
        <v>168.10000000000051</v>
      </c>
      <c r="K350" s="158" t="s">
        <v>692</v>
      </c>
      <c r="L350" s="224" t="s">
        <v>1237</v>
      </c>
      <c r="M350" s="2" t="s">
        <v>1243</v>
      </c>
      <c r="N350" s="2" t="s">
        <v>1282</v>
      </c>
    </row>
    <row r="351" spans="1:14" ht="30" customHeight="1" x14ac:dyDescent="0.2">
      <c r="A351" s="17">
        <f t="shared" si="39"/>
        <v>2021</v>
      </c>
      <c r="B351" s="4">
        <f t="shared" si="40"/>
        <v>6</v>
      </c>
      <c r="C351" s="74">
        <v>44357</v>
      </c>
      <c r="D351" s="74">
        <v>44357</v>
      </c>
      <c r="E351" s="210" t="s">
        <v>343</v>
      </c>
      <c r="F351" s="6">
        <v>3.13</v>
      </c>
      <c r="G351" s="16" t="s">
        <v>41</v>
      </c>
      <c r="H351" s="16"/>
      <c r="I351" s="5" t="str">
        <f t="shared" si="42"/>
        <v>Variable</v>
      </c>
      <c r="J351" s="6">
        <f t="shared" si="41"/>
        <v>171.2300000000005</v>
      </c>
      <c r="K351" s="71"/>
      <c r="L351" s="224" t="s">
        <v>1237</v>
      </c>
      <c r="M351" s="2" t="s">
        <v>1243</v>
      </c>
      <c r="N351" s="2" t="s">
        <v>679</v>
      </c>
    </row>
    <row r="352" spans="1:14" ht="30" hidden="1" customHeight="1" x14ac:dyDescent="0.2">
      <c r="A352" s="17">
        <f t="shared" si="39"/>
        <v>2021</v>
      </c>
      <c r="B352" s="4">
        <f t="shared" si="40"/>
        <v>6</v>
      </c>
      <c r="C352" s="74">
        <v>44358</v>
      </c>
      <c r="D352" s="74">
        <v>44358</v>
      </c>
      <c r="E352" s="210" t="s">
        <v>344</v>
      </c>
      <c r="F352" s="6">
        <v>15.89</v>
      </c>
      <c r="G352" s="79" t="s">
        <v>26</v>
      </c>
      <c r="H352" s="79"/>
      <c r="I352" s="5" t="str">
        <f t="shared" si="42"/>
        <v>Fixed</v>
      </c>
      <c r="J352" s="6">
        <f t="shared" si="41"/>
        <v>187.12000000000052</v>
      </c>
      <c r="K352" s="71" t="s">
        <v>293</v>
      </c>
      <c r="L352" s="224" t="s">
        <v>1237</v>
      </c>
      <c r="M352" s="2" t="s">
        <v>1243</v>
      </c>
      <c r="N352" s="2" t="s">
        <v>1279</v>
      </c>
    </row>
    <row r="353" spans="1:14" ht="30" customHeight="1" x14ac:dyDescent="0.2">
      <c r="A353" s="17">
        <f t="shared" si="39"/>
        <v>2021</v>
      </c>
      <c r="B353" s="4">
        <f t="shared" si="40"/>
        <v>6</v>
      </c>
      <c r="C353" s="74">
        <v>44358</v>
      </c>
      <c r="D353" s="74">
        <v>44358</v>
      </c>
      <c r="E353" s="210" t="s">
        <v>345</v>
      </c>
      <c r="F353" s="6">
        <v>16.78</v>
      </c>
      <c r="G353" s="16" t="s">
        <v>41</v>
      </c>
      <c r="H353" s="16"/>
      <c r="I353" s="5" t="str">
        <f t="shared" si="42"/>
        <v>Variable</v>
      </c>
      <c r="J353" s="6">
        <f t="shared" si="41"/>
        <v>203.90000000000052</v>
      </c>
      <c r="K353" s="71"/>
      <c r="L353" s="224" t="s">
        <v>1237</v>
      </c>
      <c r="M353" s="2" t="s">
        <v>1243</v>
      </c>
      <c r="N353" s="2" t="s">
        <v>679</v>
      </c>
    </row>
    <row r="354" spans="1:14" ht="30" hidden="1" customHeight="1" x14ac:dyDescent="0.2">
      <c r="A354" s="17">
        <f t="shared" si="39"/>
        <v>2021</v>
      </c>
      <c r="B354" s="4">
        <f t="shared" si="40"/>
        <v>6</v>
      </c>
      <c r="C354" s="74">
        <v>44358</v>
      </c>
      <c r="D354" s="74">
        <v>44358</v>
      </c>
      <c r="E354" s="210" t="s">
        <v>346</v>
      </c>
      <c r="F354" s="6">
        <v>52.11</v>
      </c>
      <c r="G354" s="16" t="s">
        <v>68</v>
      </c>
      <c r="H354" s="16"/>
      <c r="I354" s="5" t="str">
        <f t="shared" si="42"/>
        <v>Variable</v>
      </c>
      <c r="J354" s="6">
        <f t="shared" si="41"/>
        <v>256.0100000000005</v>
      </c>
      <c r="K354" s="79" t="s">
        <v>355</v>
      </c>
      <c r="L354" s="224" t="s">
        <v>1237</v>
      </c>
      <c r="M354" s="2" t="s">
        <v>1243</v>
      </c>
      <c r="N354" s="2" t="s">
        <v>1275</v>
      </c>
    </row>
    <row r="355" spans="1:14" ht="30" hidden="1" customHeight="1" x14ac:dyDescent="0.2">
      <c r="A355" s="17">
        <f t="shared" si="39"/>
        <v>2021</v>
      </c>
      <c r="B355" s="4">
        <f t="shared" si="40"/>
        <v>6</v>
      </c>
      <c r="C355" s="74">
        <v>44358</v>
      </c>
      <c r="D355" s="74">
        <v>44358</v>
      </c>
      <c r="E355" s="210" t="s">
        <v>347</v>
      </c>
      <c r="F355" s="6">
        <v>31.8</v>
      </c>
      <c r="G355" s="16" t="s">
        <v>68</v>
      </c>
      <c r="H355" s="16"/>
      <c r="I355" s="5" t="str">
        <f t="shared" si="42"/>
        <v>Variable</v>
      </c>
      <c r="J355" s="6">
        <f t="shared" si="41"/>
        <v>287.81000000000051</v>
      </c>
      <c r="K355" s="71"/>
      <c r="L355" s="224" t="s">
        <v>1237</v>
      </c>
      <c r="M355" s="2" t="s">
        <v>1243</v>
      </c>
      <c r="N355" s="2" t="s">
        <v>1275</v>
      </c>
    </row>
    <row r="356" spans="1:14" ht="30" hidden="1" customHeight="1" x14ac:dyDescent="0.2">
      <c r="A356" s="17">
        <f t="shared" si="39"/>
        <v>2021</v>
      </c>
      <c r="B356" s="4">
        <f t="shared" si="40"/>
        <v>6</v>
      </c>
      <c r="C356" s="74">
        <v>44359</v>
      </c>
      <c r="D356" s="74">
        <v>44359</v>
      </c>
      <c r="E356" s="210" t="s">
        <v>348</v>
      </c>
      <c r="F356" s="6">
        <v>8.3699999999999992</v>
      </c>
      <c r="G356" s="16" t="s">
        <v>68</v>
      </c>
      <c r="H356" s="16"/>
      <c r="I356" s="5" t="str">
        <f t="shared" si="42"/>
        <v>Variable</v>
      </c>
      <c r="J356" s="6">
        <f t="shared" si="41"/>
        <v>296.18000000000052</v>
      </c>
      <c r="K356" s="71"/>
      <c r="L356" s="224" t="s">
        <v>1237</v>
      </c>
      <c r="M356" s="2" t="s">
        <v>1243</v>
      </c>
      <c r="N356" s="2" t="s">
        <v>1275</v>
      </c>
    </row>
    <row r="357" spans="1:14" ht="30" hidden="1" customHeight="1" x14ac:dyDescent="0.2">
      <c r="A357" s="17">
        <f t="shared" si="39"/>
        <v>2021</v>
      </c>
      <c r="B357" s="4">
        <f t="shared" si="40"/>
        <v>6</v>
      </c>
      <c r="C357" s="74">
        <v>44359</v>
      </c>
      <c r="D357" s="74">
        <v>44359</v>
      </c>
      <c r="E357" s="210" t="s">
        <v>349</v>
      </c>
      <c r="F357" s="6">
        <v>0.24</v>
      </c>
      <c r="G357" s="16" t="s">
        <v>68</v>
      </c>
      <c r="H357" s="16"/>
      <c r="I357" s="5" t="str">
        <f t="shared" si="42"/>
        <v>Variable</v>
      </c>
      <c r="J357" s="6">
        <f t="shared" si="41"/>
        <v>296.42000000000053</v>
      </c>
      <c r="K357" s="79" t="s">
        <v>356</v>
      </c>
      <c r="L357" s="224" t="s">
        <v>1236</v>
      </c>
      <c r="M357" s="2" t="s">
        <v>670</v>
      </c>
      <c r="N357" s="2" t="s">
        <v>1280</v>
      </c>
    </row>
    <row r="358" spans="1:14" ht="30" hidden="1" customHeight="1" x14ac:dyDescent="0.2">
      <c r="A358" s="17">
        <f t="shared" si="39"/>
        <v>2021</v>
      </c>
      <c r="B358" s="4">
        <f t="shared" si="40"/>
        <v>6</v>
      </c>
      <c r="C358" s="74">
        <v>44359</v>
      </c>
      <c r="D358" s="74">
        <v>44359</v>
      </c>
      <c r="E358" s="210" t="s">
        <v>349</v>
      </c>
      <c r="F358" s="6">
        <v>14.18</v>
      </c>
      <c r="G358" s="16" t="s">
        <v>68</v>
      </c>
      <c r="H358" s="16"/>
      <c r="I358" s="5" t="str">
        <f t="shared" si="42"/>
        <v>Variable</v>
      </c>
      <c r="J358" s="6">
        <f t="shared" si="41"/>
        <v>310.60000000000053</v>
      </c>
      <c r="K358" s="71"/>
      <c r="L358" s="224" t="s">
        <v>1236</v>
      </c>
      <c r="M358" s="2" t="s">
        <v>670</v>
      </c>
      <c r="N358" s="2" t="s">
        <v>1280</v>
      </c>
    </row>
    <row r="359" spans="1:14" ht="30" hidden="1" customHeight="1" x14ac:dyDescent="0.2">
      <c r="A359" s="17">
        <f t="shared" si="39"/>
        <v>2021</v>
      </c>
      <c r="B359" s="4">
        <f t="shared" si="40"/>
        <v>6</v>
      </c>
      <c r="C359" s="74">
        <v>44359</v>
      </c>
      <c r="D359" s="74">
        <v>44359</v>
      </c>
      <c r="E359" s="210" t="s">
        <v>59</v>
      </c>
      <c r="F359" s="6">
        <v>1.99</v>
      </c>
      <c r="G359" s="79" t="s">
        <v>26</v>
      </c>
      <c r="H359" s="79"/>
      <c r="I359" s="5" t="str">
        <f t="shared" si="42"/>
        <v>Fixed</v>
      </c>
      <c r="J359" s="6">
        <f t="shared" si="41"/>
        <v>312.59000000000054</v>
      </c>
      <c r="K359" s="79" t="s">
        <v>283</v>
      </c>
      <c r="L359" s="224" t="s">
        <v>1237</v>
      </c>
      <c r="M359" s="2" t="s">
        <v>1243</v>
      </c>
      <c r="N359" s="2" t="s">
        <v>1279</v>
      </c>
    </row>
    <row r="360" spans="1:14" ht="30" customHeight="1" x14ac:dyDescent="0.2">
      <c r="A360" s="17">
        <f t="shared" si="39"/>
        <v>2021</v>
      </c>
      <c r="B360" s="4">
        <f t="shared" si="40"/>
        <v>6</v>
      </c>
      <c r="C360" s="74">
        <v>44360</v>
      </c>
      <c r="D360" s="74">
        <v>44360</v>
      </c>
      <c r="E360" s="210" t="s">
        <v>350</v>
      </c>
      <c r="F360" s="6">
        <v>2.3199999999999998</v>
      </c>
      <c r="G360" s="16" t="s">
        <v>41</v>
      </c>
      <c r="H360" s="16"/>
      <c r="I360" s="5" t="str">
        <f t="shared" si="42"/>
        <v>Variable</v>
      </c>
      <c r="J360" s="6">
        <f t="shared" si="41"/>
        <v>314.91000000000054</v>
      </c>
      <c r="K360" s="71"/>
      <c r="L360" s="224" t="s">
        <v>1237</v>
      </c>
      <c r="M360" s="2" t="s">
        <v>1243</v>
      </c>
      <c r="N360" s="2" t="s">
        <v>679</v>
      </c>
    </row>
    <row r="361" spans="1:14" ht="30" hidden="1" customHeight="1" x14ac:dyDescent="0.2">
      <c r="A361" s="17">
        <f t="shared" si="39"/>
        <v>2021</v>
      </c>
      <c r="B361" s="4">
        <f t="shared" si="40"/>
        <v>6</v>
      </c>
      <c r="C361" s="74">
        <v>44361</v>
      </c>
      <c r="D361" s="74">
        <v>44361</v>
      </c>
      <c r="E361" s="210" t="s">
        <v>351</v>
      </c>
      <c r="F361" s="6">
        <v>30.12</v>
      </c>
      <c r="G361" s="16" t="s">
        <v>24</v>
      </c>
      <c r="H361" s="16"/>
      <c r="I361" s="5" t="str">
        <f t="shared" si="42"/>
        <v>Variable</v>
      </c>
      <c r="J361" s="6">
        <f t="shared" si="41"/>
        <v>345.03000000000054</v>
      </c>
      <c r="K361" s="71"/>
      <c r="L361" s="224" t="s">
        <v>1236</v>
      </c>
      <c r="M361" s="2" t="s">
        <v>632</v>
      </c>
      <c r="N361" s="2" t="s">
        <v>503</v>
      </c>
    </row>
    <row r="362" spans="1:14" ht="30" hidden="1" customHeight="1" x14ac:dyDescent="0.2">
      <c r="A362" s="17">
        <f t="shared" si="39"/>
        <v>2021</v>
      </c>
      <c r="B362" s="4">
        <f t="shared" si="40"/>
        <v>6</v>
      </c>
      <c r="C362" s="74">
        <v>44363</v>
      </c>
      <c r="D362" s="74">
        <v>44363</v>
      </c>
      <c r="E362" s="210" t="s">
        <v>352</v>
      </c>
      <c r="F362" s="6">
        <v>194</v>
      </c>
      <c r="G362" s="16" t="s">
        <v>119</v>
      </c>
      <c r="H362" s="16"/>
      <c r="I362" s="5" t="str">
        <f t="shared" si="42"/>
        <v>Variable</v>
      </c>
      <c r="J362" s="6">
        <f t="shared" si="41"/>
        <v>539.03000000000054</v>
      </c>
      <c r="K362" s="71"/>
      <c r="L362" s="224" t="s">
        <v>1236</v>
      </c>
      <c r="M362" s="2" t="s">
        <v>1239</v>
      </c>
      <c r="N362" s="2" t="s">
        <v>1294</v>
      </c>
    </row>
    <row r="363" spans="1:14" ht="30" hidden="1" customHeight="1" x14ac:dyDescent="0.2">
      <c r="A363" s="17">
        <f t="shared" si="39"/>
        <v>2021</v>
      </c>
      <c r="B363" s="4">
        <f t="shared" si="40"/>
        <v>6</v>
      </c>
      <c r="C363" s="74">
        <v>44364</v>
      </c>
      <c r="D363" s="74">
        <v>44364</v>
      </c>
      <c r="E363" s="210" t="s">
        <v>353</v>
      </c>
      <c r="F363" s="6">
        <v>50</v>
      </c>
      <c r="G363" s="79" t="s">
        <v>26</v>
      </c>
      <c r="H363" s="79"/>
      <c r="I363" s="5" t="str">
        <f t="shared" si="42"/>
        <v>Fixed</v>
      </c>
      <c r="J363" s="6">
        <f t="shared" si="41"/>
        <v>589.03000000000054</v>
      </c>
      <c r="K363" s="79" t="s">
        <v>358</v>
      </c>
      <c r="L363" s="224" t="s">
        <v>1236</v>
      </c>
      <c r="M363" s="2" t="s">
        <v>1239</v>
      </c>
      <c r="N363" s="2" t="s">
        <v>714</v>
      </c>
    </row>
    <row r="364" spans="1:14" ht="30" hidden="1" customHeight="1" x14ac:dyDescent="0.2">
      <c r="A364" s="17">
        <f t="shared" ref="A364:A427" si="43">YEAR(C364)</f>
        <v>2021</v>
      </c>
      <c r="B364" s="4">
        <f t="shared" si="40"/>
        <v>6</v>
      </c>
      <c r="C364" s="74">
        <v>44365</v>
      </c>
      <c r="D364" s="74">
        <v>44365</v>
      </c>
      <c r="E364" s="210" t="s">
        <v>536</v>
      </c>
      <c r="F364" s="6">
        <v>7.82</v>
      </c>
      <c r="G364" s="79" t="s">
        <v>68</v>
      </c>
      <c r="H364" s="79"/>
      <c r="I364" s="5" t="str">
        <f t="shared" si="42"/>
        <v>Variable</v>
      </c>
      <c r="J364" s="6">
        <f t="shared" ref="J364:J427" si="44">J363+F364</f>
        <v>596.85000000000059</v>
      </c>
      <c r="K364" s="79"/>
      <c r="L364" s="224" t="s">
        <v>1236</v>
      </c>
      <c r="M364" s="2" t="s">
        <v>670</v>
      </c>
      <c r="N364" s="2" t="s">
        <v>1280</v>
      </c>
    </row>
    <row r="365" spans="1:14" ht="30" hidden="1" customHeight="1" x14ac:dyDescent="0.2">
      <c r="A365" s="17">
        <f t="shared" si="43"/>
        <v>2021</v>
      </c>
      <c r="B365" s="4">
        <f t="shared" si="40"/>
        <v>6</v>
      </c>
      <c r="C365" s="74">
        <v>44365</v>
      </c>
      <c r="D365" s="74">
        <v>44365</v>
      </c>
      <c r="E365" s="216" t="s">
        <v>100</v>
      </c>
      <c r="F365" s="6">
        <v>86.25</v>
      </c>
      <c r="G365" s="94" t="s">
        <v>26</v>
      </c>
      <c r="H365" s="94"/>
      <c r="I365" s="5" t="str">
        <f t="shared" si="42"/>
        <v>Fixed</v>
      </c>
      <c r="J365" s="6">
        <f t="shared" si="44"/>
        <v>683.10000000000059</v>
      </c>
      <c r="K365" s="94" t="s">
        <v>294</v>
      </c>
      <c r="L365" s="224" t="s">
        <v>1236</v>
      </c>
      <c r="M365" s="2" t="s">
        <v>1239</v>
      </c>
      <c r="N365" s="2" t="s">
        <v>1283</v>
      </c>
    </row>
    <row r="366" spans="1:14" ht="30" customHeight="1" x14ac:dyDescent="0.2">
      <c r="A366" s="17">
        <f t="shared" si="43"/>
        <v>2021</v>
      </c>
      <c r="B366" s="4">
        <f t="shared" si="40"/>
        <v>6</v>
      </c>
      <c r="C366" s="74">
        <v>44366</v>
      </c>
      <c r="D366" s="74">
        <v>44366</v>
      </c>
      <c r="E366" s="210" t="s">
        <v>537</v>
      </c>
      <c r="F366" s="6">
        <v>11.05</v>
      </c>
      <c r="G366" s="79" t="s">
        <v>41</v>
      </c>
      <c r="H366" s="79"/>
      <c r="I366" s="5" t="str">
        <f t="shared" si="42"/>
        <v>Variable</v>
      </c>
      <c r="J366" s="6">
        <f t="shared" si="44"/>
        <v>694.15000000000055</v>
      </c>
      <c r="K366" s="79"/>
      <c r="L366" s="224" t="s">
        <v>1237</v>
      </c>
      <c r="M366" s="2" t="s">
        <v>1243</v>
      </c>
      <c r="N366" s="2" t="s">
        <v>679</v>
      </c>
    </row>
    <row r="367" spans="1:14" ht="30" hidden="1" customHeight="1" x14ac:dyDescent="0.2">
      <c r="A367" s="17">
        <f t="shared" si="43"/>
        <v>2021</v>
      </c>
      <c r="B367" s="4">
        <f t="shared" si="40"/>
        <v>6</v>
      </c>
      <c r="C367" s="74">
        <v>44366</v>
      </c>
      <c r="D367" s="74">
        <v>44366</v>
      </c>
      <c r="E367" s="210" t="s">
        <v>538</v>
      </c>
      <c r="F367" s="6">
        <v>74.19</v>
      </c>
      <c r="G367" s="79" t="s">
        <v>68</v>
      </c>
      <c r="H367" s="79"/>
      <c r="I367" s="5" t="str">
        <f t="shared" si="42"/>
        <v>Variable</v>
      </c>
      <c r="J367" s="6">
        <f t="shared" si="44"/>
        <v>768.3400000000006</v>
      </c>
      <c r="K367" s="79"/>
      <c r="L367" s="224" t="s">
        <v>1236</v>
      </c>
      <c r="M367" s="2" t="s">
        <v>670</v>
      </c>
      <c r="N367" s="2" t="s">
        <v>1280</v>
      </c>
    </row>
    <row r="368" spans="1:14" ht="30" hidden="1" customHeight="1" x14ac:dyDescent="0.2">
      <c r="A368" s="17">
        <f t="shared" si="43"/>
        <v>2021</v>
      </c>
      <c r="B368" s="4">
        <f t="shared" si="40"/>
        <v>6</v>
      </c>
      <c r="C368" s="74">
        <v>44367</v>
      </c>
      <c r="D368" s="74">
        <v>44367</v>
      </c>
      <c r="E368" s="210" t="s">
        <v>539</v>
      </c>
      <c r="F368" s="6">
        <v>17.53</v>
      </c>
      <c r="G368" s="79" t="s">
        <v>24</v>
      </c>
      <c r="H368" s="79"/>
      <c r="I368" s="5" t="str">
        <f t="shared" si="42"/>
        <v>Variable</v>
      </c>
      <c r="J368" s="6">
        <f t="shared" si="44"/>
        <v>785.87000000000057</v>
      </c>
      <c r="K368" s="79"/>
      <c r="L368" s="224" t="s">
        <v>1236</v>
      </c>
      <c r="M368" s="2" t="s">
        <v>632</v>
      </c>
      <c r="N368" s="2" t="s">
        <v>503</v>
      </c>
    </row>
    <row r="369" spans="1:14" ht="30" hidden="1" customHeight="1" x14ac:dyDescent="0.2">
      <c r="A369" s="17">
        <f t="shared" si="43"/>
        <v>2021</v>
      </c>
      <c r="B369" s="4">
        <f t="shared" si="40"/>
        <v>6</v>
      </c>
      <c r="C369" s="74">
        <v>44368</v>
      </c>
      <c r="D369" s="74">
        <v>44368</v>
      </c>
      <c r="E369" s="210" t="s">
        <v>540</v>
      </c>
      <c r="F369" s="6">
        <v>5.4</v>
      </c>
      <c r="G369" s="79" t="s">
        <v>68</v>
      </c>
      <c r="H369" s="79"/>
      <c r="I369" s="5" t="str">
        <f t="shared" si="42"/>
        <v>Variable</v>
      </c>
      <c r="J369" s="6">
        <f t="shared" si="44"/>
        <v>791.27000000000055</v>
      </c>
      <c r="K369" s="79"/>
      <c r="L369" s="224" t="s">
        <v>1237</v>
      </c>
      <c r="M369" s="2" t="s">
        <v>1244</v>
      </c>
      <c r="N369" s="2" t="s">
        <v>56</v>
      </c>
    </row>
    <row r="370" spans="1:14" ht="30" hidden="1" customHeight="1" x14ac:dyDescent="0.2">
      <c r="A370" s="17">
        <f t="shared" si="43"/>
        <v>2021</v>
      </c>
      <c r="B370" s="4">
        <f t="shared" si="40"/>
        <v>6</v>
      </c>
      <c r="C370" s="74">
        <v>44368</v>
      </c>
      <c r="D370" s="74">
        <v>44368</v>
      </c>
      <c r="E370" s="210" t="s">
        <v>541</v>
      </c>
      <c r="F370" s="6">
        <v>27.87</v>
      </c>
      <c r="G370" s="79" t="s">
        <v>24</v>
      </c>
      <c r="H370" s="79"/>
      <c r="I370" s="5" t="str">
        <f t="shared" si="42"/>
        <v>Variable</v>
      </c>
      <c r="J370" s="6">
        <f t="shared" si="44"/>
        <v>819.14000000000055</v>
      </c>
      <c r="K370" s="79"/>
      <c r="L370" s="224" t="s">
        <v>1236</v>
      </c>
      <c r="M370" s="2" t="s">
        <v>632</v>
      </c>
      <c r="N370" s="2" t="s">
        <v>503</v>
      </c>
    </row>
    <row r="371" spans="1:14" ht="30" customHeight="1" x14ac:dyDescent="0.2">
      <c r="A371" s="17">
        <f t="shared" si="43"/>
        <v>2021</v>
      </c>
      <c r="B371" s="4">
        <f t="shared" si="40"/>
        <v>6</v>
      </c>
      <c r="C371" s="74">
        <v>44368</v>
      </c>
      <c r="D371" s="74">
        <v>44368</v>
      </c>
      <c r="E371" s="210" t="s">
        <v>542</v>
      </c>
      <c r="F371" s="6">
        <v>3.81</v>
      </c>
      <c r="G371" s="79" t="s">
        <v>41</v>
      </c>
      <c r="H371" s="79"/>
      <c r="I371" s="5" t="str">
        <f t="shared" si="42"/>
        <v>Variable</v>
      </c>
      <c r="J371" s="6">
        <f t="shared" si="44"/>
        <v>822.9500000000005</v>
      </c>
      <c r="K371" s="79"/>
      <c r="L371" s="224" t="s">
        <v>1237</v>
      </c>
      <c r="M371" s="2" t="s">
        <v>1243</v>
      </c>
      <c r="N371" s="2" t="s">
        <v>679</v>
      </c>
    </row>
    <row r="372" spans="1:14" ht="30" hidden="1" customHeight="1" x14ac:dyDescent="0.2">
      <c r="A372" s="17">
        <f t="shared" si="43"/>
        <v>2021</v>
      </c>
      <c r="B372" s="4">
        <f t="shared" si="40"/>
        <v>6</v>
      </c>
      <c r="C372" s="74">
        <v>44368</v>
      </c>
      <c r="D372" s="74">
        <v>44368</v>
      </c>
      <c r="E372" s="210" t="s">
        <v>543</v>
      </c>
      <c r="F372" s="6">
        <v>75</v>
      </c>
      <c r="G372" s="79" t="s">
        <v>52</v>
      </c>
      <c r="H372" s="79"/>
      <c r="I372" s="5" t="str">
        <f t="shared" si="42"/>
        <v>Variable</v>
      </c>
      <c r="J372" s="6">
        <f t="shared" si="44"/>
        <v>897.9500000000005</v>
      </c>
      <c r="K372" s="94" t="s">
        <v>602</v>
      </c>
      <c r="L372" s="224" t="s">
        <v>1237</v>
      </c>
      <c r="M372" s="2" t="s">
        <v>1300</v>
      </c>
      <c r="N372" s="2" t="s">
        <v>1290</v>
      </c>
    </row>
    <row r="373" spans="1:14" ht="30" hidden="1" customHeight="1" x14ac:dyDescent="0.2">
      <c r="A373" s="17">
        <f t="shared" si="43"/>
        <v>2021</v>
      </c>
      <c r="B373" s="4">
        <f t="shared" si="40"/>
        <v>6</v>
      </c>
      <c r="C373" s="74">
        <v>44368</v>
      </c>
      <c r="D373" s="74">
        <v>44368</v>
      </c>
      <c r="E373" s="210" t="s">
        <v>81</v>
      </c>
      <c r="F373" s="6">
        <v>7.99</v>
      </c>
      <c r="G373" s="94" t="s">
        <v>26</v>
      </c>
      <c r="H373" s="94"/>
      <c r="I373" s="5" t="str">
        <f t="shared" si="42"/>
        <v>Fixed</v>
      </c>
      <c r="J373" s="6">
        <f t="shared" si="44"/>
        <v>905.94000000000051</v>
      </c>
      <c r="K373" s="94" t="s">
        <v>9</v>
      </c>
      <c r="L373" s="224" t="s">
        <v>1237</v>
      </c>
      <c r="M373" s="2" t="s">
        <v>1243</v>
      </c>
      <c r="N373" s="2" t="s">
        <v>1279</v>
      </c>
    </row>
    <row r="374" spans="1:14" ht="30" hidden="1" customHeight="1" x14ac:dyDescent="0.2">
      <c r="A374" s="17">
        <f t="shared" si="43"/>
        <v>2021</v>
      </c>
      <c r="B374" s="4">
        <f t="shared" si="40"/>
        <v>6</v>
      </c>
      <c r="C374" s="74">
        <v>44368</v>
      </c>
      <c r="D374" s="74">
        <v>44368</v>
      </c>
      <c r="E374" s="210" t="s">
        <v>98</v>
      </c>
      <c r="F374" s="6">
        <v>60.38</v>
      </c>
      <c r="G374" s="79" t="s">
        <v>68</v>
      </c>
      <c r="H374" s="79"/>
      <c r="I374" s="5" t="str">
        <f t="shared" si="42"/>
        <v>Variable</v>
      </c>
      <c r="J374" s="6">
        <f t="shared" si="44"/>
        <v>966.3200000000005</v>
      </c>
      <c r="K374" s="79"/>
      <c r="L374" s="224" t="s">
        <v>1237</v>
      </c>
      <c r="M374" s="2" t="s">
        <v>1300</v>
      </c>
      <c r="N374" s="2" t="s">
        <v>1286</v>
      </c>
    </row>
    <row r="375" spans="1:14" ht="30" customHeight="1" x14ac:dyDescent="0.2">
      <c r="A375" s="17">
        <f t="shared" si="43"/>
        <v>2021</v>
      </c>
      <c r="B375" s="4">
        <f t="shared" si="40"/>
        <v>6</v>
      </c>
      <c r="C375" s="74">
        <v>44368</v>
      </c>
      <c r="D375" s="74">
        <v>44368</v>
      </c>
      <c r="E375" s="210" t="s">
        <v>544</v>
      </c>
      <c r="F375" s="6">
        <v>200</v>
      </c>
      <c r="G375" s="79" t="s">
        <v>41</v>
      </c>
      <c r="H375" s="79"/>
      <c r="I375" s="5" t="str">
        <f t="shared" si="42"/>
        <v>Variable</v>
      </c>
      <c r="J375" s="6">
        <f t="shared" si="44"/>
        <v>1166.3200000000006</v>
      </c>
      <c r="K375" s="94" t="s">
        <v>605</v>
      </c>
      <c r="L375" s="224" t="s">
        <v>1237</v>
      </c>
      <c r="M375" s="2" t="s">
        <v>1243</v>
      </c>
      <c r="N375" s="2" t="s">
        <v>679</v>
      </c>
    </row>
    <row r="376" spans="1:14" ht="30" hidden="1" customHeight="1" x14ac:dyDescent="0.2">
      <c r="A376" s="17">
        <f t="shared" si="43"/>
        <v>2021</v>
      </c>
      <c r="B376" s="4">
        <f t="shared" si="40"/>
        <v>6</v>
      </c>
      <c r="C376" s="74">
        <v>44369</v>
      </c>
      <c r="D376" s="74">
        <v>44369</v>
      </c>
      <c r="E376" s="210" t="s">
        <v>196</v>
      </c>
      <c r="F376" s="6">
        <v>35</v>
      </c>
      <c r="G376" s="79" t="s">
        <v>89</v>
      </c>
      <c r="H376" s="79"/>
      <c r="I376" s="5" t="str">
        <f t="shared" si="42"/>
        <v>Variable</v>
      </c>
      <c r="J376" s="6">
        <f t="shared" si="44"/>
        <v>1201.3200000000006</v>
      </c>
      <c r="K376" s="79"/>
      <c r="L376" s="224" t="s">
        <v>1236</v>
      </c>
      <c r="M376" s="2" t="s">
        <v>632</v>
      </c>
      <c r="N376" s="2" t="s">
        <v>1253</v>
      </c>
    </row>
    <row r="377" spans="1:14" ht="30" hidden="1" customHeight="1" x14ac:dyDescent="0.2">
      <c r="A377" s="17">
        <f t="shared" si="43"/>
        <v>2021</v>
      </c>
      <c r="B377" s="4">
        <f t="shared" si="40"/>
        <v>6</v>
      </c>
      <c r="C377" s="74">
        <v>44369</v>
      </c>
      <c r="D377" s="74">
        <v>44369</v>
      </c>
      <c r="E377" s="210" t="s">
        <v>545</v>
      </c>
      <c r="F377" s="6">
        <v>199</v>
      </c>
      <c r="G377" s="79" t="s">
        <v>91</v>
      </c>
      <c r="H377" s="79"/>
      <c r="I377" s="5" t="str">
        <f t="shared" si="42"/>
        <v>Variable</v>
      </c>
      <c r="J377" s="6">
        <f t="shared" si="44"/>
        <v>1400.3200000000006</v>
      </c>
      <c r="K377" s="79"/>
      <c r="L377" s="224" t="s">
        <v>1237</v>
      </c>
      <c r="M377" s="2" t="s">
        <v>1300</v>
      </c>
      <c r="N377" s="2" t="s">
        <v>1285</v>
      </c>
    </row>
    <row r="378" spans="1:14" ht="30" hidden="1" customHeight="1" x14ac:dyDescent="0.2">
      <c r="A378" s="17">
        <f t="shared" si="43"/>
        <v>2021</v>
      </c>
      <c r="B378" s="4">
        <f t="shared" si="40"/>
        <v>6</v>
      </c>
      <c r="C378" s="74">
        <v>44370</v>
      </c>
      <c r="D378" s="74">
        <v>44370</v>
      </c>
      <c r="E378" s="210" t="s">
        <v>21</v>
      </c>
      <c r="F378" s="6">
        <v>-1869</v>
      </c>
      <c r="G378" s="79" t="s">
        <v>22</v>
      </c>
      <c r="H378" s="79"/>
      <c r="I378" s="5" t="str">
        <f t="shared" si="42"/>
        <v>Payment</v>
      </c>
      <c r="J378" s="6">
        <f t="shared" si="44"/>
        <v>-468.67999999999938</v>
      </c>
      <c r="K378" s="79"/>
      <c r="L378" s="225"/>
      <c r="M378" s="226"/>
      <c r="N378" s="226"/>
    </row>
    <row r="379" spans="1:14" ht="30" customHeight="1" x14ac:dyDescent="0.2">
      <c r="A379" s="17">
        <f t="shared" si="43"/>
        <v>2021</v>
      </c>
      <c r="B379" s="4">
        <f t="shared" si="40"/>
        <v>6</v>
      </c>
      <c r="C379" s="74">
        <v>44370</v>
      </c>
      <c r="D379" s="74">
        <v>44370</v>
      </c>
      <c r="E379" s="210" t="s">
        <v>546</v>
      </c>
      <c r="F379" s="6">
        <v>22</v>
      </c>
      <c r="G379" s="79" t="s">
        <v>41</v>
      </c>
      <c r="H379" s="79"/>
      <c r="I379" s="5" t="str">
        <f t="shared" si="42"/>
        <v>Variable</v>
      </c>
      <c r="J379" s="6">
        <f t="shared" si="44"/>
        <v>-446.67999999999938</v>
      </c>
      <c r="K379" s="94"/>
      <c r="L379" s="224" t="s">
        <v>1237</v>
      </c>
      <c r="M379" s="2" t="s">
        <v>1243</v>
      </c>
      <c r="N379" s="2" t="s">
        <v>679</v>
      </c>
    </row>
    <row r="380" spans="1:14" ht="30" customHeight="1" x14ac:dyDescent="0.2">
      <c r="A380" s="17">
        <f t="shared" si="43"/>
        <v>2021</v>
      </c>
      <c r="B380" s="4">
        <f t="shared" si="40"/>
        <v>6</v>
      </c>
      <c r="C380" s="74">
        <v>44371</v>
      </c>
      <c r="D380" s="74">
        <v>44371</v>
      </c>
      <c r="E380" s="210" t="s">
        <v>547</v>
      </c>
      <c r="F380" s="6">
        <v>36.520000000000003</v>
      </c>
      <c r="G380" s="79" t="s">
        <v>90</v>
      </c>
      <c r="H380" s="79"/>
      <c r="I380" s="5" t="str">
        <f t="shared" si="42"/>
        <v>Variable</v>
      </c>
      <c r="J380" s="6">
        <f t="shared" si="44"/>
        <v>-410.1599999999994</v>
      </c>
      <c r="K380" s="79"/>
      <c r="L380" s="224" t="s">
        <v>1236</v>
      </c>
      <c r="M380" s="2" t="s">
        <v>1238</v>
      </c>
      <c r="N380" s="2" t="s">
        <v>1255</v>
      </c>
    </row>
    <row r="381" spans="1:14" ht="30" hidden="1" customHeight="1" x14ac:dyDescent="0.2">
      <c r="A381" s="17">
        <f t="shared" si="43"/>
        <v>2021</v>
      </c>
      <c r="B381" s="4">
        <f t="shared" si="40"/>
        <v>6</v>
      </c>
      <c r="C381" s="74">
        <v>44371</v>
      </c>
      <c r="D381" s="74">
        <v>44371</v>
      </c>
      <c r="E381" s="210" t="s">
        <v>548</v>
      </c>
      <c r="F381" s="6">
        <v>88.85</v>
      </c>
      <c r="G381" s="79" t="s">
        <v>52</v>
      </c>
      <c r="H381" s="79"/>
      <c r="I381" s="5" t="str">
        <f t="shared" si="42"/>
        <v>Variable</v>
      </c>
      <c r="J381" s="6">
        <f t="shared" si="44"/>
        <v>-321.30999999999938</v>
      </c>
      <c r="K381" s="94" t="s">
        <v>603</v>
      </c>
      <c r="L381" s="224" t="s">
        <v>1237</v>
      </c>
      <c r="M381" s="2" t="s">
        <v>1300</v>
      </c>
      <c r="N381" s="2" t="s">
        <v>1290</v>
      </c>
    </row>
    <row r="382" spans="1:14" ht="30" hidden="1" customHeight="1" x14ac:dyDescent="0.2">
      <c r="A382" s="17">
        <f t="shared" si="43"/>
        <v>2021</v>
      </c>
      <c r="B382" s="4">
        <f t="shared" si="40"/>
        <v>6</v>
      </c>
      <c r="C382" s="74">
        <v>44372</v>
      </c>
      <c r="D382" s="74">
        <v>44372</v>
      </c>
      <c r="E382" s="210" t="s">
        <v>549</v>
      </c>
      <c r="F382" s="6">
        <v>55.11</v>
      </c>
      <c r="G382" s="79" t="s">
        <v>68</v>
      </c>
      <c r="H382" s="79"/>
      <c r="I382" s="5" t="str">
        <f t="shared" si="42"/>
        <v>Variable</v>
      </c>
      <c r="J382" s="6">
        <f t="shared" si="44"/>
        <v>-266.19999999999936</v>
      </c>
      <c r="K382" s="195" t="s">
        <v>1292</v>
      </c>
      <c r="L382" s="224" t="s">
        <v>1237</v>
      </c>
      <c r="M382" s="2" t="s">
        <v>1244</v>
      </c>
      <c r="N382" s="2" t="s">
        <v>56</v>
      </c>
    </row>
    <row r="383" spans="1:14" ht="30" customHeight="1" x14ac:dyDescent="0.2">
      <c r="A383" s="17">
        <f t="shared" si="43"/>
        <v>2021</v>
      </c>
      <c r="B383" s="4">
        <f t="shared" si="40"/>
        <v>6</v>
      </c>
      <c r="C383" s="74">
        <v>44372</v>
      </c>
      <c r="D383" s="74">
        <v>44372</v>
      </c>
      <c r="E383" s="210" t="s">
        <v>550</v>
      </c>
      <c r="F383" s="6">
        <v>8.6300000000000008</v>
      </c>
      <c r="G383" s="79" t="s">
        <v>41</v>
      </c>
      <c r="H383" s="79"/>
      <c r="I383" s="5" t="str">
        <f t="shared" si="42"/>
        <v>Variable</v>
      </c>
      <c r="J383" s="6">
        <f t="shared" si="44"/>
        <v>-257.56999999999937</v>
      </c>
      <c r="K383" s="79"/>
      <c r="L383" s="224" t="s">
        <v>1237</v>
      </c>
      <c r="M383" s="2" t="s">
        <v>1243</v>
      </c>
      <c r="N383" s="2" t="s">
        <v>679</v>
      </c>
    </row>
    <row r="384" spans="1:14" ht="30" hidden="1" customHeight="1" x14ac:dyDescent="0.2">
      <c r="A384" s="17">
        <f t="shared" si="43"/>
        <v>2021</v>
      </c>
      <c r="B384" s="4">
        <f t="shared" si="40"/>
        <v>6</v>
      </c>
      <c r="C384" s="74">
        <v>44372</v>
      </c>
      <c r="D384" s="74">
        <v>44372</v>
      </c>
      <c r="E384" s="210" t="s">
        <v>140</v>
      </c>
      <c r="F384" s="6">
        <v>268.14999999999998</v>
      </c>
      <c r="G384" s="79" t="s">
        <v>68</v>
      </c>
      <c r="H384" s="79"/>
      <c r="I384" s="5" t="str">
        <f t="shared" si="42"/>
        <v>Variable</v>
      </c>
      <c r="J384" s="6">
        <f t="shared" si="44"/>
        <v>10.580000000000609</v>
      </c>
      <c r="K384" s="195" t="s">
        <v>1293</v>
      </c>
      <c r="L384" s="224" t="s">
        <v>1237</v>
      </c>
      <c r="M384" s="2" t="s">
        <v>1244</v>
      </c>
      <c r="N384" s="2" t="s">
        <v>56</v>
      </c>
    </row>
    <row r="385" spans="1:14" ht="30" customHeight="1" x14ac:dyDescent="0.2">
      <c r="A385" s="17">
        <f t="shared" si="43"/>
        <v>2021</v>
      </c>
      <c r="B385" s="4">
        <f t="shared" si="40"/>
        <v>6</v>
      </c>
      <c r="C385" s="74">
        <v>44373</v>
      </c>
      <c r="D385" s="74">
        <v>44373</v>
      </c>
      <c r="E385" s="210" t="s">
        <v>551</v>
      </c>
      <c r="F385" s="6">
        <v>9.07</v>
      </c>
      <c r="G385" s="79" t="s">
        <v>41</v>
      </c>
      <c r="H385" s="79"/>
      <c r="I385" s="5" t="str">
        <f t="shared" si="42"/>
        <v>Variable</v>
      </c>
      <c r="J385" s="6">
        <f t="shared" si="44"/>
        <v>19.65000000000061</v>
      </c>
      <c r="K385" s="94" t="s">
        <v>604</v>
      </c>
      <c r="L385" s="224" t="s">
        <v>1237</v>
      </c>
      <c r="M385" s="2" t="s">
        <v>1243</v>
      </c>
      <c r="N385" s="2" t="s">
        <v>679</v>
      </c>
    </row>
    <row r="386" spans="1:14" ht="30" hidden="1" customHeight="1" x14ac:dyDescent="0.2">
      <c r="A386" s="17">
        <f t="shared" si="43"/>
        <v>2021</v>
      </c>
      <c r="B386" s="4">
        <f t="shared" si="40"/>
        <v>6</v>
      </c>
      <c r="C386" s="74">
        <v>44373</v>
      </c>
      <c r="D386" s="74">
        <v>44373</v>
      </c>
      <c r="E386" s="210" t="s">
        <v>552</v>
      </c>
      <c r="F386" s="6">
        <v>2.75</v>
      </c>
      <c r="G386" s="79" t="s">
        <v>89</v>
      </c>
      <c r="H386" s="79"/>
      <c r="I386" s="5" t="str">
        <f t="shared" si="42"/>
        <v>Variable</v>
      </c>
      <c r="J386" s="6">
        <f t="shared" si="44"/>
        <v>22.40000000000061</v>
      </c>
      <c r="K386" s="94" t="s">
        <v>604</v>
      </c>
      <c r="L386" s="224" t="s">
        <v>1236</v>
      </c>
      <c r="M386" s="2" t="s">
        <v>632</v>
      </c>
      <c r="N386" s="2" t="s">
        <v>1254</v>
      </c>
    </row>
    <row r="387" spans="1:14" ht="30" hidden="1" customHeight="1" x14ac:dyDescent="0.2">
      <c r="A387" s="17">
        <f t="shared" si="43"/>
        <v>2021</v>
      </c>
      <c r="B387" s="4">
        <f t="shared" ref="B387:B446" si="45">MONTH(C387)</f>
        <v>6</v>
      </c>
      <c r="C387" s="74">
        <v>44373</v>
      </c>
      <c r="D387" s="74">
        <v>44373</v>
      </c>
      <c r="E387" s="210" t="s">
        <v>553</v>
      </c>
      <c r="F387" s="6">
        <v>2.75</v>
      </c>
      <c r="G387" s="79" t="s">
        <v>89</v>
      </c>
      <c r="H387" s="79"/>
      <c r="I387" s="5" t="str">
        <f t="shared" si="42"/>
        <v>Variable</v>
      </c>
      <c r="J387" s="6">
        <f t="shared" si="44"/>
        <v>25.15000000000061</v>
      </c>
      <c r="K387" s="94" t="s">
        <v>604</v>
      </c>
      <c r="L387" s="224" t="s">
        <v>1236</v>
      </c>
      <c r="M387" s="2" t="s">
        <v>632</v>
      </c>
      <c r="N387" s="2" t="s">
        <v>1254</v>
      </c>
    </row>
    <row r="388" spans="1:14" ht="30" hidden="1" customHeight="1" x14ac:dyDescent="0.2">
      <c r="A388" s="17">
        <f t="shared" si="43"/>
        <v>2021</v>
      </c>
      <c r="B388" s="4">
        <f t="shared" si="45"/>
        <v>6</v>
      </c>
      <c r="C388" s="74">
        <v>44373</v>
      </c>
      <c r="D388" s="74">
        <v>44374</v>
      </c>
      <c r="E388" s="210" t="s">
        <v>554</v>
      </c>
      <c r="F388" s="6">
        <v>-5.4</v>
      </c>
      <c r="G388" s="79" t="s">
        <v>22</v>
      </c>
      <c r="H388" s="79"/>
      <c r="I388" s="5" t="str">
        <f t="shared" si="42"/>
        <v>Payment</v>
      </c>
      <c r="J388" s="6">
        <f t="shared" si="44"/>
        <v>19.750000000000611</v>
      </c>
      <c r="K388" s="79"/>
      <c r="L388" s="224" t="s">
        <v>1237</v>
      </c>
      <c r="M388" s="2" t="s">
        <v>1244</v>
      </c>
      <c r="N388" s="2" t="s">
        <v>56</v>
      </c>
    </row>
    <row r="389" spans="1:14" ht="30" hidden="1" customHeight="1" x14ac:dyDescent="0.2">
      <c r="A389" s="17">
        <f t="shared" si="43"/>
        <v>2021</v>
      </c>
      <c r="B389" s="4">
        <f t="shared" si="45"/>
        <v>6</v>
      </c>
      <c r="C389" s="74">
        <v>44374</v>
      </c>
      <c r="D389" s="74">
        <v>44374</v>
      </c>
      <c r="E389" s="210" t="s">
        <v>340</v>
      </c>
      <c r="F389" s="6">
        <v>10</v>
      </c>
      <c r="G389" s="79" t="s">
        <v>68</v>
      </c>
      <c r="H389" s="79"/>
      <c r="I389" s="5" t="str">
        <f t="shared" si="42"/>
        <v>Variable</v>
      </c>
      <c r="J389" s="6">
        <f t="shared" si="44"/>
        <v>29.750000000000611</v>
      </c>
      <c r="K389" s="158" t="s">
        <v>692</v>
      </c>
      <c r="L389" s="224" t="s">
        <v>1237</v>
      </c>
      <c r="M389" s="2" t="s">
        <v>1243</v>
      </c>
      <c r="N389" s="2" t="s">
        <v>1282</v>
      </c>
    </row>
    <row r="390" spans="1:14" ht="30" customHeight="1" x14ac:dyDescent="0.2">
      <c r="A390" s="17">
        <f t="shared" si="43"/>
        <v>2021</v>
      </c>
      <c r="B390" s="4">
        <f t="shared" si="45"/>
        <v>6</v>
      </c>
      <c r="C390" s="74">
        <v>44374</v>
      </c>
      <c r="D390" s="74">
        <v>44374</v>
      </c>
      <c r="E390" s="210" t="s">
        <v>555</v>
      </c>
      <c r="F390" s="6">
        <v>3.99</v>
      </c>
      <c r="G390" s="79" t="s">
        <v>90</v>
      </c>
      <c r="H390" s="79"/>
      <c r="I390" s="5" t="str">
        <f t="shared" si="42"/>
        <v>Variable</v>
      </c>
      <c r="J390" s="6">
        <f t="shared" si="44"/>
        <v>33.740000000000613</v>
      </c>
      <c r="K390" s="94" t="s">
        <v>604</v>
      </c>
      <c r="L390" s="224" t="s">
        <v>1236</v>
      </c>
      <c r="M390" s="2" t="s">
        <v>1238</v>
      </c>
      <c r="N390" s="2" t="s">
        <v>1255</v>
      </c>
    </row>
    <row r="391" spans="1:14" ht="30" hidden="1" customHeight="1" x14ac:dyDescent="0.2">
      <c r="A391" s="17">
        <f t="shared" si="43"/>
        <v>2021</v>
      </c>
      <c r="B391" s="4">
        <f t="shared" si="45"/>
        <v>6</v>
      </c>
      <c r="C391" s="74">
        <v>44374</v>
      </c>
      <c r="D391" s="74">
        <v>44374</v>
      </c>
      <c r="E391" s="210" t="s">
        <v>556</v>
      </c>
      <c r="F391" s="6">
        <v>2.75</v>
      </c>
      <c r="G391" s="79" t="s">
        <v>89</v>
      </c>
      <c r="H391" s="79"/>
      <c r="I391" s="5" t="str">
        <f t="shared" si="42"/>
        <v>Variable</v>
      </c>
      <c r="J391" s="6">
        <f t="shared" si="44"/>
        <v>36.490000000000613</v>
      </c>
      <c r="K391" s="94" t="s">
        <v>604</v>
      </c>
      <c r="L391" s="224" t="s">
        <v>1236</v>
      </c>
      <c r="M391" s="2" t="s">
        <v>632</v>
      </c>
      <c r="N391" s="2" t="s">
        <v>1254</v>
      </c>
    </row>
    <row r="392" spans="1:14" ht="30" hidden="1" customHeight="1" x14ac:dyDescent="0.2">
      <c r="A392" s="17">
        <f t="shared" si="43"/>
        <v>2021</v>
      </c>
      <c r="B392" s="4">
        <f t="shared" si="45"/>
        <v>6</v>
      </c>
      <c r="C392" s="74">
        <v>44374</v>
      </c>
      <c r="D392" s="74">
        <v>44374</v>
      </c>
      <c r="E392" s="210" t="s">
        <v>557</v>
      </c>
      <c r="F392" s="6">
        <v>2.75</v>
      </c>
      <c r="G392" s="79" t="s">
        <v>89</v>
      </c>
      <c r="H392" s="79"/>
      <c r="I392" s="5" t="str">
        <f t="shared" si="42"/>
        <v>Variable</v>
      </c>
      <c r="J392" s="6">
        <f t="shared" si="44"/>
        <v>39.240000000000613</v>
      </c>
      <c r="K392" s="94" t="s">
        <v>604</v>
      </c>
      <c r="L392" s="224" t="s">
        <v>1236</v>
      </c>
      <c r="M392" s="2" t="s">
        <v>632</v>
      </c>
      <c r="N392" s="2" t="s">
        <v>1254</v>
      </c>
    </row>
    <row r="393" spans="1:14" ht="30" hidden="1" customHeight="1" x14ac:dyDescent="0.2">
      <c r="A393" s="17">
        <f t="shared" si="43"/>
        <v>2021</v>
      </c>
      <c r="B393" s="4">
        <f t="shared" si="45"/>
        <v>6</v>
      </c>
      <c r="C393" s="74">
        <v>44374</v>
      </c>
      <c r="D393" s="74">
        <v>44374</v>
      </c>
      <c r="E393" s="210" t="s">
        <v>112</v>
      </c>
      <c r="F393" s="6">
        <v>9.99</v>
      </c>
      <c r="G393" s="94" t="s">
        <v>26</v>
      </c>
      <c r="H393" s="94"/>
      <c r="I393" s="5" t="str">
        <f t="shared" si="42"/>
        <v>Fixed</v>
      </c>
      <c r="J393" s="6">
        <f t="shared" si="44"/>
        <v>49.230000000000615</v>
      </c>
      <c r="K393" s="94" t="s">
        <v>295</v>
      </c>
      <c r="L393" s="224" t="s">
        <v>1237</v>
      </c>
      <c r="M393" s="2" t="s">
        <v>1243</v>
      </c>
      <c r="N393" s="2" t="s">
        <v>1282</v>
      </c>
    </row>
    <row r="394" spans="1:14" ht="30" customHeight="1" x14ac:dyDescent="0.2">
      <c r="A394" s="17">
        <f t="shared" si="43"/>
        <v>2021</v>
      </c>
      <c r="B394" s="4">
        <f t="shared" si="45"/>
        <v>6</v>
      </c>
      <c r="C394" s="74">
        <v>44374</v>
      </c>
      <c r="D394" s="74">
        <v>44374</v>
      </c>
      <c r="E394" s="210" t="s">
        <v>558</v>
      </c>
      <c r="F394" s="6">
        <v>10.25</v>
      </c>
      <c r="G394" s="79" t="s">
        <v>90</v>
      </c>
      <c r="H394" s="79"/>
      <c r="I394" s="5" t="str">
        <f t="shared" si="42"/>
        <v>Variable</v>
      </c>
      <c r="J394" s="6">
        <f t="shared" si="44"/>
        <v>59.480000000000615</v>
      </c>
      <c r="K394" s="94" t="s">
        <v>604</v>
      </c>
      <c r="L394" s="224" t="s">
        <v>1236</v>
      </c>
      <c r="M394" s="2" t="s">
        <v>1238</v>
      </c>
      <c r="N394" s="2" t="s">
        <v>1255</v>
      </c>
    </row>
    <row r="395" spans="1:14" ht="30" hidden="1" customHeight="1" x14ac:dyDescent="0.2">
      <c r="A395" s="17">
        <f t="shared" si="43"/>
        <v>2021</v>
      </c>
      <c r="B395" s="4">
        <f t="shared" si="45"/>
        <v>6</v>
      </c>
      <c r="C395" s="74">
        <v>44375</v>
      </c>
      <c r="D395" s="74">
        <v>44375</v>
      </c>
      <c r="E395" s="210" t="s">
        <v>559</v>
      </c>
      <c r="F395" s="6">
        <v>21.77</v>
      </c>
      <c r="G395" s="79" t="s">
        <v>195</v>
      </c>
      <c r="H395" s="79"/>
      <c r="I395" s="5" t="str">
        <f t="shared" si="42"/>
        <v>Variable</v>
      </c>
      <c r="J395" s="6">
        <f t="shared" si="44"/>
        <v>81.250000000000611</v>
      </c>
      <c r="K395" s="94" t="s">
        <v>604</v>
      </c>
      <c r="L395" s="224" t="s">
        <v>1236</v>
      </c>
      <c r="M395" s="2" t="s">
        <v>670</v>
      </c>
      <c r="N395" s="2" t="s">
        <v>1281</v>
      </c>
    </row>
    <row r="396" spans="1:14" ht="30" hidden="1" customHeight="1" x14ac:dyDescent="0.2">
      <c r="A396" s="17">
        <f t="shared" si="43"/>
        <v>2021</v>
      </c>
      <c r="B396" s="4">
        <f t="shared" si="45"/>
        <v>6</v>
      </c>
      <c r="C396" s="74">
        <v>44375</v>
      </c>
      <c r="D396" s="74">
        <v>44375</v>
      </c>
      <c r="E396" s="210" t="s">
        <v>560</v>
      </c>
      <c r="F396" s="6">
        <v>5.38</v>
      </c>
      <c r="G396" s="79" t="s">
        <v>89</v>
      </c>
      <c r="H396" s="79"/>
      <c r="I396" s="5" t="str">
        <f t="shared" si="42"/>
        <v>Variable</v>
      </c>
      <c r="J396" s="6">
        <f t="shared" si="44"/>
        <v>86.630000000000607</v>
      </c>
      <c r="K396" s="94" t="s">
        <v>604</v>
      </c>
      <c r="L396" s="224" t="s">
        <v>1236</v>
      </c>
      <c r="M396" s="2" t="s">
        <v>632</v>
      </c>
      <c r="N396" s="2" t="s">
        <v>1288</v>
      </c>
    </row>
    <row r="397" spans="1:14" ht="30" hidden="1" customHeight="1" x14ac:dyDescent="0.2">
      <c r="A397" s="17">
        <f t="shared" si="43"/>
        <v>2021</v>
      </c>
      <c r="B397" s="4">
        <f t="shared" si="45"/>
        <v>6</v>
      </c>
      <c r="C397" s="74">
        <v>44375</v>
      </c>
      <c r="D397" s="74">
        <v>44375</v>
      </c>
      <c r="E397" s="210" t="s">
        <v>561</v>
      </c>
      <c r="F397" s="6">
        <v>2.75</v>
      </c>
      <c r="G397" s="79" t="s">
        <v>89</v>
      </c>
      <c r="H397" s="79"/>
      <c r="I397" s="5" t="str">
        <f t="shared" si="42"/>
        <v>Variable</v>
      </c>
      <c r="J397" s="6">
        <f t="shared" si="44"/>
        <v>89.380000000000607</v>
      </c>
      <c r="K397" s="94" t="s">
        <v>604</v>
      </c>
      <c r="L397" s="224" t="s">
        <v>1236</v>
      </c>
      <c r="M397" s="2" t="s">
        <v>632</v>
      </c>
      <c r="N397" s="2" t="s">
        <v>1254</v>
      </c>
    </row>
    <row r="398" spans="1:14" ht="30" customHeight="1" x14ac:dyDescent="0.2">
      <c r="A398" s="17">
        <f t="shared" si="43"/>
        <v>2021</v>
      </c>
      <c r="B398" s="4">
        <f t="shared" si="45"/>
        <v>6</v>
      </c>
      <c r="C398" s="74">
        <v>44375</v>
      </c>
      <c r="D398" s="74">
        <v>44375</v>
      </c>
      <c r="E398" s="210" t="s">
        <v>562</v>
      </c>
      <c r="F398" s="6">
        <v>52.02</v>
      </c>
      <c r="G398" s="79" t="s">
        <v>41</v>
      </c>
      <c r="H398" s="79"/>
      <c r="I398" s="5" t="str">
        <f t="shared" si="42"/>
        <v>Variable</v>
      </c>
      <c r="J398" s="6">
        <f t="shared" si="44"/>
        <v>141.4000000000006</v>
      </c>
      <c r="K398" s="94" t="s">
        <v>604</v>
      </c>
      <c r="L398" s="224" t="s">
        <v>1237</v>
      </c>
      <c r="M398" s="2" t="s">
        <v>1243</v>
      </c>
      <c r="N398" s="2" t="s">
        <v>679</v>
      </c>
    </row>
    <row r="399" spans="1:14" ht="30" hidden="1" customHeight="1" x14ac:dyDescent="0.2">
      <c r="A399" s="17">
        <f t="shared" si="43"/>
        <v>2021</v>
      </c>
      <c r="B399" s="4">
        <f t="shared" si="45"/>
        <v>6</v>
      </c>
      <c r="C399" s="74">
        <v>44375</v>
      </c>
      <c r="D399" s="74">
        <v>44376</v>
      </c>
      <c r="E399" s="210" t="s">
        <v>563</v>
      </c>
      <c r="F399" s="6">
        <v>-55.11</v>
      </c>
      <c r="G399" s="94" t="s">
        <v>22</v>
      </c>
      <c r="H399" s="94"/>
      <c r="I399" s="5" t="str">
        <f t="shared" si="42"/>
        <v>Payment</v>
      </c>
      <c r="J399" s="6">
        <f t="shared" si="44"/>
        <v>86.290000000000603</v>
      </c>
      <c r="K399" s="79"/>
      <c r="L399" s="224" t="s">
        <v>1237</v>
      </c>
      <c r="M399" s="2" t="s">
        <v>1244</v>
      </c>
      <c r="N399" s="2" t="s">
        <v>56</v>
      </c>
    </row>
    <row r="400" spans="1:14" ht="30" hidden="1" customHeight="1" x14ac:dyDescent="0.2">
      <c r="A400" s="17">
        <f t="shared" si="43"/>
        <v>2021</v>
      </c>
      <c r="B400" s="4">
        <f t="shared" si="45"/>
        <v>6</v>
      </c>
      <c r="C400" s="74">
        <v>44376</v>
      </c>
      <c r="D400" s="74">
        <v>44376</v>
      </c>
      <c r="E400" s="210" t="s">
        <v>564</v>
      </c>
      <c r="F400" s="6">
        <v>2.75</v>
      </c>
      <c r="G400" s="79" t="s">
        <v>89</v>
      </c>
      <c r="H400" s="79"/>
      <c r="I400" s="5" t="str">
        <f t="shared" si="42"/>
        <v>Variable</v>
      </c>
      <c r="J400" s="6">
        <f t="shared" si="44"/>
        <v>89.040000000000603</v>
      </c>
      <c r="K400" s="94" t="s">
        <v>604</v>
      </c>
      <c r="L400" s="224" t="s">
        <v>1236</v>
      </c>
      <c r="M400" s="2" t="s">
        <v>632</v>
      </c>
      <c r="N400" s="2" t="s">
        <v>1254</v>
      </c>
    </row>
    <row r="401" spans="1:14" ht="30" hidden="1" customHeight="1" x14ac:dyDescent="0.2">
      <c r="A401" s="17">
        <f t="shared" si="43"/>
        <v>2021</v>
      </c>
      <c r="B401" s="4">
        <f t="shared" si="45"/>
        <v>6</v>
      </c>
      <c r="C401" s="74">
        <v>44376</v>
      </c>
      <c r="D401" s="74">
        <v>44376</v>
      </c>
      <c r="E401" s="210" t="s">
        <v>565</v>
      </c>
      <c r="F401" s="6">
        <v>2.75</v>
      </c>
      <c r="G401" s="79" t="s">
        <v>89</v>
      </c>
      <c r="H401" s="79"/>
      <c r="I401" s="5" t="str">
        <f t="shared" si="42"/>
        <v>Variable</v>
      </c>
      <c r="J401" s="6">
        <f t="shared" si="44"/>
        <v>91.790000000000603</v>
      </c>
      <c r="K401" s="94" t="s">
        <v>604</v>
      </c>
      <c r="L401" s="224" t="s">
        <v>1236</v>
      </c>
      <c r="M401" s="2" t="s">
        <v>632</v>
      </c>
      <c r="N401" s="2" t="s">
        <v>1254</v>
      </c>
    </row>
    <row r="402" spans="1:14" ht="30" customHeight="1" x14ac:dyDescent="0.2">
      <c r="A402" s="17">
        <f t="shared" si="43"/>
        <v>2021</v>
      </c>
      <c r="B402" s="4">
        <f t="shared" si="45"/>
        <v>6</v>
      </c>
      <c r="C402" s="74">
        <v>44376</v>
      </c>
      <c r="D402" s="74">
        <v>44376</v>
      </c>
      <c r="E402" s="210" t="s">
        <v>566</v>
      </c>
      <c r="F402" s="6">
        <v>43.54</v>
      </c>
      <c r="G402" s="79" t="s">
        <v>90</v>
      </c>
      <c r="H402" s="79"/>
      <c r="I402" s="5" t="str">
        <f t="shared" si="42"/>
        <v>Variable</v>
      </c>
      <c r="J402" s="6">
        <f t="shared" si="44"/>
        <v>135.33000000000061</v>
      </c>
      <c r="K402" s="94" t="s">
        <v>604</v>
      </c>
      <c r="L402" s="224" t="s">
        <v>1236</v>
      </c>
      <c r="M402" s="2" t="s">
        <v>1238</v>
      </c>
      <c r="N402" s="2" t="s">
        <v>1255</v>
      </c>
    </row>
    <row r="403" spans="1:14" ht="30" customHeight="1" x14ac:dyDescent="0.2">
      <c r="A403" s="17">
        <f t="shared" si="43"/>
        <v>2021</v>
      </c>
      <c r="B403" s="4">
        <f t="shared" si="45"/>
        <v>6</v>
      </c>
      <c r="C403" s="74">
        <v>44377</v>
      </c>
      <c r="D403" s="74">
        <v>44377</v>
      </c>
      <c r="E403" s="210" t="s">
        <v>567</v>
      </c>
      <c r="F403" s="6">
        <v>6.34</v>
      </c>
      <c r="G403" s="79" t="s">
        <v>90</v>
      </c>
      <c r="H403" s="79"/>
      <c r="I403" s="5" t="str">
        <f t="shared" si="42"/>
        <v>Variable</v>
      </c>
      <c r="J403" s="6">
        <f t="shared" si="44"/>
        <v>141.67000000000061</v>
      </c>
      <c r="K403" s="94" t="s">
        <v>604</v>
      </c>
      <c r="L403" s="224" t="s">
        <v>1236</v>
      </c>
      <c r="M403" s="2" t="s">
        <v>1238</v>
      </c>
      <c r="N403" s="2" t="s">
        <v>1255</v>
      </c>
    </row>
    <row r="404" spans="1:14" ht="30" hidden="1" customHeight="1" x14ac:dyDescent="0.2">
      <c r="A404" s="17">
        <f t="shared" si="43"/>
        <v>2021</v>
      </c>
      <c r="B404" s="4">
        <f t="shared" si="45"/>
        <v>6</v>
      </c>
      <c r="C404" s="74">
        <v>44377</v>
      </c>
      <c r="D404" s="74">
        <v>44377</v>
      </c>
      <c r="E404" s="210" t="s">
        <v>568</v>
      </c>
      <c r="F404" s="6">
        <v>43.63</v>
      </c>
      <c r="G404" s="79" t="s">
        <v>68</v>
      </c>
      <c r="H404" s="79"/>
      <c r="I404" s="5" t="str">
        <f t="shared" si="42"/>
        <v>Variable</v>
      </c>
      <c r="J404" s="6">
        <f t="shared" si="44"/>
        <v>185.30000000000061</v>
      </c>
      <c r="K404" s="94" t="s">
        <v>604</v>
      </c>
      <c r="L404" s="224" t="s">
        <v>1237</v>
      </c>
      <c r="M404" s="2" t="s">
        <v>1300</v>
      </c>
      <c r="N404" s="2" t="s">
        <v>1291</v>
      </c>
    </row>
    <row r="405" spans="1:14" ht="30" hidden="1" customHeight="1" x14ac:dyDescent="0.2">
      <c r="A405" s="17">
        <f t="shared" si="43"/>
        <v>2021</v>
      </c>
      <c r="B405" s="4">
        <f t="shared" si="45"/>
        <v>7</v>
      </c>
      <c r="C405" s="93">
        <v>44378</v>
      </c>
      <c r="D405" s="93">
        <v>44378</v>
      </c>
      <c r="E405" s="210" t="s">
        <v>21</v>
      </c>
      <c r="F405" s="6">
        <v>-871.96</v>
      </c>
      <c r="G405" s="79" t="s">
        <v>22</v>
      </c>
      <c r="H405" s="79"/>
      <c r="I405" s="5" t="str">
        <f t="shared" si="42"/>
        <v>Payment</v>
      </c>
      <c r="J405" s="6">
        <f t="shared" si="44"/>
        <v>-686.6599999999994</v>
      </c>
      <c r="K405" s="79"/>
      <c r="L405" s="225"/>
      <c r="M405" s="226"/>
      <c r="N405" s="226"/>
    </row>
    <row r="406" spans="1:14" ht="30" hidden="1" customHeight="1" x14ac:dyDescent="0.2">
      <c r="A406" s="17">
        <f t="shared" si="43"/>
        <v>2021</v>
      </c>
      <c r="B406" s="4">
        <f t="shared" si="45"/>
        <v>7</v>
      </c>
      <c r="C406" s="93">
        <v>44378</v>
      </c>
      <c r="D406" s="93">
        <v>44378</v>
      </c>
      <c r="E406" s="210" t="s">
        <v>569</v>
      </c>
      <c r="F406" s="6">
        <v>14.83</v>
      </c>
      <c r="G406" s="94" t="s">
        <v>26</v>
      </c>
      <c r="H406" s="94"/>
      <c r="I406" s="5" t="str">
        <f t="shared" si="42"/>
        <v>Fixed</v>
      </c>
      <c r="J406" s="6">
        <f t="shared" si="44"/>
        <v>-671.82999999999936</v>
      </c>
      <c r="K406" s="94" t="s">
        <v>7</v>
      </c>
      <c r="L406" s="224" t="s">
        <v>1237</v>
      </c>
      <c r="M406" s="2" t="s">
        <v>1243</v>
      </c>
      <c r="N406" s="2" t="s">
        <v>1279</v>
      </c>
    </row>
    <row r="407" spans="1:14" ht="30" hidden="1" customHeight="1" x14ac:dyDescent="0.2">
      <c r="A407" s="17">
        <f t="shared" si="43"/>
        <v>2021</v>
      </c>
      <c r="B407" s="4">
        <f t="shared" si="45"/>
        <v>7</v>
      </c>
      <c r="C407" s="93">
        <v>44378</v>
      </c>
      <c r="D407" s="93">
        <v>44378</v>
      </c>
      <c r="E407" s="210" t="s">
        <v>570</v>
      </c>
      <c r="F407" s="6">
        <v>1380.63</v>
      </c>
      <c r="G407" s="94" t="s">
        <v>52</v>
      </c>
      <c r="H407" s="94"/>
      <c r="I407" s="5" t="str">
        <f t="shared" si="42"/>
        <v>Variable</v>
      </c>
      <c r="J407" s="6">
        <f t="shared" si="44"/>
        <v>708.80000000000075</v>
      </c>
      <c r="K407" s="94" t="s">
        <v>601</v>
      </c>
      <c r="L407" s="224" t="s">
        <v>1236</v>
      </c>
      <c r="M407" s="2" t="s">
        <v>670</v>
      </c>
      <c r="N407" s="2" t="s">
        <v>678</v>
      </c>
    </row>
    <row r="408" spans="1:14" ht="30" hidden="1" customHeight="1" x14ac:dyDescent="0.2">
      <c r="A408" s="17">
        <f t="shared" si="43"/>
        <v>2021</v>
      </c>
      <c r="B408" s="4">
        <f t="shared" si="45"/>
        <v>7</v>
      </c>
      <c r="C408" s="93">
        <v>44378</v>
      </c>
      <c r="D408" s="93">
        <v>44378</v>
      </c>
      <c r="E408" s="210" t="s">
        <v>571</v>
      </c>
      <c r="F408" s="6">
        <v>9.99</v>
      </c>
      <c r="G408" s="94" t="s">
        <v>26</v>
      </c>
      <c r="H408" s="94"/>
      <c r="I408" s="5" t="str">
        <f t="shared" si="42"/>
        <v>Fixed</v>
      </c>
      <c r="J408" s="6">
        <f t="shared" si="44"/>
        <v>718.79000000000076</v>
      </c>
      <c r="K408" s="94" t="s">
        <v>6</v>
      </c>
      <c r="L408" s="224" t="s">
        <v>1237</v>
      </c>
      <c r="M408" s="2" t="s">
        <v>1243</v>
      </c>
      <c r="N408" s="2" t="s">
        <v>1279</v>
      </c>
    </row>
    <row r="409" spans="1:14" ht="30" customHeight="1" x14ac:dyDescent="0.2">
      <c r="A409" s="17">
        <f t="shared" si="43"/>
        <v>2021</v>
      </c>
      <c r="B409" s="4">
        <f t="shared" si="45"/>
        <v>7</v>
      </c>
      <c r="C409" s="93">
        <v>44378</v>
      </c>
      <c r="D409" s="93">
        <v>44378</v>
      </c>
      <c r="E409" s="210" t="s">
        <v>572</v>
      </c>
      <c r="F409" s="6">
        <v>220</v>
      </c>
      <c r="G409" s="94" t="s">
        <v>41</v>
      </c>
      <c r="H409" s="94"/>
      <c r="I409" s="5" t="str">
        <f t="shared" si="42"/>
        <v>Variable</v>
      </c>
      <c r="J409" s="6">
        <f t="shared" si="44"/>
        <v>938.79000000000076</v>
      </c>
      <c r="K409" s="94" t="s">
        <v>604</v>
      </c>
      <c r="L409" s="224" t="s">
        <v>1237</v>
      </c>
      <c r="M409" s="2" t="s">
        <v>1243</v>
      </c>
      <c r="N409" s="2" t="s">
        <v>679</v>
      </c>
    </row>
    <row r="410" spans="1:14" ht="30" hidden="1" customHeight="1" x14ac:dyDescent="0.2">
      <c r="A410" s="17">
        <f t="shared" si="43"/>
        <v>2021</v>
      </c>
      <c r="B410" s="4">
        <f t="shared" si="45"/>
        <v>7</v>
      </c>
      <c r="C410" s="93">
        <v>44378</v>
      </c>
      <c r="D410" s="93">
        <v>44378</v>
      </c>
      <c r="E410" s="210" t="s">
        <v>573</v>
      </c>
      <c r="F410" s="6">
        <v>129.80000000000001</v>
      </c>
      <c r="G410" s="79" t="s">
        <v>68</v>
      </c>
      <c r="H410" s="79"/>
      <c r="I410" s="5" t="str">
        <f t="shared" si="42"/>
        <v>Variable</v>
      </c>
      <c r="J410" s="6">
        <f t="shared" si="44"/>
        <v>1068.5900000000008</v>
      </c>
      <c r="K410" s="94" t="s">
        <v>604</v>
      </c>
      <c r="L410" s="224" t="s">
        <v>1237</v>
      </c>
      <c r="M410" s="2" t="s">
        <v>1300</v>
      </c>
      <c r="N410" s="2" t="s">
        <v>1269</v>
      </c>
    </row>
    <row r="411" spans="1:14" ht="30" customHeight="1" x14ac:dyDescent="0.2">
      <c r="A411" s="17">
        <f t="shared" si="43"/>
        <v>2021</v>
      </c>
      <c r="B411" s="4">
        <f t="shared" si="45"/>
        <v>7</v>
      </c>
      <c r="C411" s="93">
        <v>44379</v>
      </c>
      <c r="D411" s="93">
        <v>44380</v>
      </c>
      <c r="E411" s="210" t="s">
        <v>574</v>
      </c>
      <c r="F411" s="6">
        <v>71.78</v>
      </c>
      <c r="G411" s="79" t="s">
        <v>41</v>
      </c>
      <c r="H411" s="79"/>
      <c r="I411" s="5" t="str">
        <f t="shared" ref="I411:I446" si="46">VLOOKUP(G411,Expense_Lookup,2,0)</f>
        <v>Variable</v>
      </c>
      <c r="J411" s="6">
        <f t="shared" si="44"/>
        <v>1140.3700000000008</v>
      </c>
      <c r="K411" s="94" t="s">
        <v>604</v>
      </c>
      <c r="L411" s="224" t="s">
        <v>1237</v>
      </c>
      <c r="M411" s="2" t="s">
        <v>1243</v>
      </c>
      <c r="N411" s="2" t="s">
        <v>679</v>
      </c>
    </row>
    <row r="412" spans="1:14" ht="30" customHeight="1" x14ac:dyDescent="0.2">
      <c r="A412" s="17">
        <f t="shared" si="43"/>
        <v>2021</v>
      </c>
      <c r="B412" s="4">
        <f t="shared" si="45"/>
        <v>7</v>
      </c>
      <c r="C412" s="93">
        <v>44379</v>
      </c>
      <c r="D412" s="93">
        <v>44380</v>
      </c>
      <c r="E412" s="210" t="s">
        <v>575</v>
      </c>
      <c r="F412" s="6">
        <v>13.88</v>
      </c>
      <c r="G412" s="79" t="s">
        <v>41</v>
      </c>
      <c r="H412" s="79"/>
      <c r="I412" s="5" t="str">
        <f t="shared" si="46"/>
        <v>Variable</v>
      </c>
      <c r="J412" s="6">
        <f t="shared" si="44"/>
        <v>1154.2500000000009</v>
      </c>
      <c r="K412" s="94" t="s">
        <v>604</v>
      </c>
      <c r="L412" s="224" t="s">
        <v>1237</v>
      </c>
      <c r="M412" s="2" t="s">
        <v>1243</v>
      </c>
      <c r="N412" s="2" t="s">
        <v>679</v>
      </c>
    </row>
    <row r="413" spans="1:14" ht="30" customHeight="1" x14ac:dyDescent="0.2">
      <c r="A413" s="17">
        <f t="shared" si="43"/>
        <v>2021</v>
      </c>
      <c r="B413" s="4">
        <f t="shared" si="45"/>
        <v>7</v>
      </c>
      <c r="C413" s="93">
        <v>44379</v>
      </c>
      <c r="D413" s="93">
        <v>44380</v>
      </c>
      <c r="E413" s="210" t="s">
        <v>576</v>
      </c>
      <c r="F413" s="6">
        <v>6.24</v>
      </c>
      <c r="G413" s="79" t="s">
        <v>90</v>
      </c>
      <c r="H413" s="79"/>
      <c r="I413" s="5" t="str">
        <f t="shared" si="46"/>
        <v>Variable</v>
      </c>
      <c r="J413" s="6">
        <f t="shared" si="44"/>
        <v>1160.4900000000009</v>
      </c>
      <c r="K413" s="94" t="s">
        <v>604</v>
      </c>
      <c r="L413" s="224" t="s">
        <v>1236</v>
      </c>
      <c r="M413" s="2" t="s">
        <v>1238</v>
      </c>
      <c r="N413" s="2" t="s">
        <v>1255</v>
      </c>
    </row>
    <row r="414" spans="1:14" ht="30" hidden="1" customHeight="1" x14ac:dyDescent="0.2">
      <c r="A414" s="17">
        <f t="shared" si="43"/>
        <v>2021</v>
      </c>
      <c r="B414" s="4">
        <f t="shared" si="45"/>
        <v>7</v>
      </c>
      <c r="C414" s="93">
        <v>44379</v>
      </c>
      <c r="D414" s="93">
        <v>44380</v>
      </c>
      <c r="E414" s="210" t="s">
        <v>577</v>
      </c>
      <c r="F414" s="6">
        <v>10</v>
      </c>
      <c r="G414" s="94" t="s">
        <v>26</v>
      </c>
      <c r="H414" s="94"/>
      <c r="I414" s="5" t="str">
        <f t="shared" si="46"/>
        <v>Fixed</v>
      </c>
      <c r="J414" s="6">
        <f t="shared" si="44"/>
        <v>1170.4900000000009</v>
      </c>
      <c r="K414" s="94" t="s">
        <v>299</v>
      </c>
      <c r="L414" s="224" t="s">
        <v>1237</v>
      </c>
      <c r="M414" s="2" t="s">
        <v>1243</v>
      </c>
      <c r="N414" s="2" t="s">
        <v>1282</v>
      </c>
    </row>
    <row r="415" spans="1:14" ht="30" hidden="1" customHeight="1" x14ac:dyDescent="0.2">
      <c r="A415" s="17">
        <f t="shared" si="43"/>
        <v>2021</v>
      </c>
      <c r="B415" s="4">
        <f t="shared" si="45"/>
        <v>7</v>
      </c>
      <c r="C415" s="93">
        <v>44379</v>
      </c>
      <c r="D415" s="93">
        <v>44380</v>
      </c>
      <c r="E415" s="210" t="s">
        <v>578</v>
      </c>
      <c r="F415" s="6">
        <v>3</v>
      </c>
      <c r="G415" s="79" t="s">
        <v>89</v>
      </c>
      <c r="H415" s="79"/>
      <c r="I415" s="5" t="str">
        <f t="shared" si="46"/>
        <v>Variable</v>
      </c>
      <c r="J415" s="6">
        <f t="shared" si="44"/>
        <v>1173.4900000000009</v>
      </c>
      <c r="K415" s="94" t="s">
        <v>604</v>
      </c>
      <c r="L415" s="224" t="s">
        <v>1236</v>
      </c>
      <c r="M415" s="2" t="s">
        <v>632</v>
      </c>
      <c r="N415" s="2" t="s">
        <v>1254</v>
      </c>
    </row>
    <row r="416" spans="1:14" ht="30" hidden="1" customHeight="1" x14ac:dyDescent="0.2">
      <c r="A416" s="17">
        <f t="shared" si="43"/>
        <v>2021</v>
      </c>
      <c r="B416" s="4">
        <f t="shared" si="45"/>
        <v>7</v>
      </c>
      <c r="C416" s="93">
        <v>44379</v>
      </c>
      <c r="D416" s="93">
        <v>44380</v>
      </c>
      <c r="E416" s="210" t="s">
        <v>579</v>
      </c>
      <c r="F416" s="6">
        <v>2.75</v>
      </c>
      <c r="G416" s="79" t="s">
        <v>89</v>
      </c>
      <c r="H416" s="79"/>
      <c r="I416" s="5" t="str">
        <f t="shared" si="46"/>
        <v>Variable</v>
      </c>
      <c r="J416" s="6">
        <f t="shared" si="44"/>
        <v>1176.2400000000009</v>
      </c>
      <c r="K416" s="94" t="s">
        <v>604</v>
      </c>
      <c r="L416" s="224" t="s">
        <v>1236</v>
      </c>
      <c r="M416" s="2" t="s">
        <v>632</v>
      </c>
      <c r="N416" s="2" t="s">
        <v>1254</v>
      </c>
    </row>
    <row r="417" spans="1:14" ht="30" hidden="1" customHeight="1" x14ac:dyDescent="0.2">
      <c r="A417" s="17">
        <f t="shared" si="43"/>
        <v>2021</v>
      </c>
      <c r="B417" s="4">
        <f t="shared" si="45"/>
        <v>7</v>
      </c>
      <c r="C417" s="93">
        <v>44379</v>
      </c>
      <c r="D417" s="93">
        <v>44380</v>
      </c>
      <c r="E417" s="210" t="s">
        <v>580</v>
      </c>
      <c r="F417" s="6">
        <v>2.75</v>
      </c>
      <c r="G417" s="79" t="s">
        <v>89</v>
      </c>
      <c r="H417" s="79"/>
      <c r="I417" s="5" t="str">
        <f t="shared" si="46"/>
        <v>Variable</v>
      </c>
      <c r="J417" s="6">
        <f t="shared" si="44"/>
        <v>1178.9900000000009</v>
      </c>
      <c r="K417" s="94" t="s">
        <v>604</v>
      </c>
      <c r="L417" s="224" t="s">
        <v>1236</v>
      </c>
      <c r="M417" s="2" t="s">
        <v>632</v>
      </c>
      <c r="N417" s="2" t="s">
        <v>1254</v>
      </c>
    </row>
    <row r="418" spans="1:14" ht="30" customHeight="1" x14ac:dyDescent="0.2">
      <c r="A418" s="17">
        <f t="shared" si="43"/>
        <v>2021</v>
      </c>
      <c r="B418" s="4">
        <f t="shared" si="45"/>
        <v>7</v>
      </c>
      <c r="C418" s="93">
        <v>44379</v>
      </c>
      <c r="D418" s="93">
        <v>44380</v>
      </c>
      <c r="E418" s="210" t="s">
        <v>581</v>
      </c>
      <c r="F418" s="6">
        <v>9.36</v>
      </c>
      <c r="G418" s="79" t="s">
        <v>90</v>
      </c>
      <c r="H418" s="79"/>
      <c r="I418" s="5" t="str">
        <f t="shared" si="46"/>
        <v>Variable</v>
      </c>
      <c r="J418" s="6">
        <f t="shared" si="44"/>
        <v>1188.3500000000008</v>
      </c>
      <c r="K418" s="94" t="s">
        <v>604</v>
      </c>
      <c r="L418" s="224" t="s">
        <v>1236</v>
      </c>
      <c r="M418" s="2" t="s">
        <v>1238</v>
      </c>
      <c r="N418" s="2" t="s">
        <v>1255</v>
      </c>
    </row>
    <row r="419" spans="1:14" ht="30" hidden="1" customHeight="1" x14ac:dyDescent="0.2">
      <c r="A419" s="17">
        <f t="shared" si="43"/>
        <v>2021</v>
      </c>
      <c r="B419" s="4">
        <f t="shared" si="45"/>
        <v>7</v>
      </c>
      <c r="C419" s="93">
        <v>44379</v>
      </c>
      <c r="D419" s="93">
        <v>44380</v>
      </c>
      <c r="E419" s="210" t="s">
        <v>573</v>
      </c>
      <c r="F419" s="6">
        <v>199.4</v>
      </c>
      <c r="G419" s="79" t="s">
        <v>68</v>
      </c>
      <c r="H419" s="79"/>
      <c r="I419" s="5" t="str">
        <f t="shared" si="46"/>
        <v>Variable</v>
      </c>
      <c r="J419" s="6">
        <f t="shared" si="44"/>
        <v>1387.7500000000009</v>
      </c>
      <c r="K419" s="94" t="s">
        <v>604</v>
      </c>
      <c r="L419" s="224" t="s">
        <v>1237</v>
      </c>
      <c r="M419" s="2" t="s">
        <v>1300</v>
      </c>
      <c r="N419" s="2" t="s">
        <v>1269</v>
      </c>
    </row>
    <row r="420" spans="1:14" ht="30" hidden="1" customHeight="1" x14ac:dyDescent="0.2">
      <c r="A420" s="17">
        <f t="shared" si="43"/>
        <v>2021</v>
      </c>
      <c r="B420" s="4">
        <f t="shared" si="45"/>
        <v>7</v>
      </c>
      <c r="C420" s="93">
        <v>44379</v>
      </c>
      <c r="D420" s="93">
        <v>44381</v>
      </c>
      <c r="E420" s="210" t="s">
        <v>573</v>
      </c>
      <c r="F420" s="6">
        <v>-129.69999999999999</v>
      </c>
      <c r="G420" s="79" t="s">
        <v>22</v>
      </c>
      <c r="H420" s="79"/>
      <c r="I420" s="5" t="str">
        <f t="shared" si="46"/>
        <v>Payment</v>
      </c>
      <c r="J420" s="6">
        <f t="shared" si="44"/>
        <v>1258.0500000000009</v>
      </c>
      <c r="K420" s="94" t="s">
        <v>604</v>
      </c>
      <c r="L420" s="224" t="s">
        <v>1237</v>
      </c>
      <c r="M420" s="2" t="s">
        <v>1300</v>
      </c>
      <c r="N420" s="2" t="s">
        <v>1269</v>
      </c>
    </row>
    <row r="421" spans="1:14" ht="30" hidden="1" customHeight="1" x14ac:dyDescent="0.2">
      <c r="A421" s="17">
        <f t="shared" si="43"/>
        <v>2021</v>
      </c>
      <c r="B421" s="4">
        <f t="shared" si="45"/>
        <v>7</v>
      </c>
      <c r="C421" s="93">
        <v>44380</v>
      </c>
      <c r="D421" s="93">
        <v>44380</v>
      </c>
      <c r="E421" s="210" t="s">
        <v>582</v>
      </c>
      <c r="F421" s="6">
        <v>62.54</v>
      </c>
      <c r="G421" s="79" t="s">
        <v>89</v>
      </c>
      <c r="H421" s="79"/>
      <c r="I421" s="5" t="str">
        <f t="shared" si="46"/>
        <v>Variable</v>
      </c>
      <c r="J421" s="6">
        <f t="shared" si="44"/>
        <v>1320.5900000000008</v>
      </c>
      <c r="K421" s="94" t="s">
        <v>604</v>
      </c>
      <c r="L421" s="224" t="s">
        <v>1236</v>
      </c>
      <c r="M421" s="2" t="s">
        <v>632</v>
      </c>
      <c r="N421" s="2" t="s">
        <v>1288</v>
      </c>
    </row>
    <row r="422" spans="1:14" ht="30" hidden="1" customHeight="1" x14ac:dyDescent="0.2">
      <c r="A422" s="17">
        <f t="shared" si="43"/>
        <v>2021</v>
      </c>
      <c r="B422" s="4">
        <f t="shared" si="45"/>
        <v>7</v>
      </c>
      <c r="C422" s="93">
        <v>44380</v>
      </c>
      <c r="D422" s="93">
        <v>44380</v>
      </c>
      <c r="E422" s="210" t="s">
        <v>583</v>
      </c>
      <c r="F422" s="6">
        <v>2.75</v>
      </c>
      <c r="G422" s="79" t="s">
        <v>89</v>
      </c>
      <c r="H422" s="79"/>
      <c r="I422" s="5" t="str">
        <f t="shared" si="46"/>
        <v>Variable</v>
      </c>
      <c r="J422" s="6">
        <f t="shared" si="44"/>
        <v>1323.3400000000008</v>
      </c>
      <c r="K422" s="94" t="s">
        <v>604</v>
      </c>
      <c r="L422" s="224" t="s">
        <v>1236</v>
      </c>
      <c r="M422" s="2" t="s">
        <v>632</v>
      </c>
      <c r="N422" s="2" t="s">
        <v>1254</v>
      </c>
    </row>
    <row r="423" spans="1:14" ht="30" hidden="1" customHeight="1" x14ac:dyDescent="0.2">
      <c r="A423" s="17">
        <f t="shared" si="43"/>
        <v>2021</v>
      </c>
      <c r="B423" s="4">
        <f t="shared" si="45"/>
        <v>7</v>
      </c>
      <c r="C423" s="93">
        <v>44380</v>
      </c>
      <c r="D423" s="93">
        <v>44380</v>
      </c>
      <c r="E423" s="210" t="s">
        <v>584</v>
      </c>
      <c r="F423" s="6">
        <v>2.75</v>
      </c>
      <c r="G423" s="79" t="s">
        <v>89</v>
      </c>
      <c r="H423" s="79"/>
      <c r="I423" s="5" t="str">
        <f t="shared" si="46"/>
        <v>Variable</v>
      </c>
      <c r="J423" s="6">
        <f t="shared" si="44"/>
        <v>1326.0900000000008</v>
      </c>
      <c r="K423" s="94" t="s">
        <v>604</v>
      </c>
      <c r="L423" s="224" t="s">
        <v>1236</v>
      </c>
      <c r="M423" s="2" t="s">
        <v>632</v>
      </c>
      <c r="N423" s="2" t="s">
        <v>1254</v>
      </c>
    </row>
    <row r="424" spans="1:14" ht="30" hidden="1" customHeight="1" x14ac:dyDescent="0.2">
      <c r="A424" s="17">
        <f t="shared" si="43"/>
        <v>2021</v>
      </c>
      <c r="B424" s="4">
        <f t="shared" si="45"/>
        <v>7</v>
      </c>
      <c r="C424" s="93">
        <v>44380</v>
      </c>
      <c r="D424" s="93">
        <v>44380</v>
      </c>
      <c r="E424" s="210" t="s">
        <v>585</v>
      </c>
      <c r="F424" s="6">
        <v>2.75</v>
      </c>
      <c r="G424" s="79" t="s">
        <v>89</v>
      </c>
      <c r="H424" s="79"/>
      <c r="I424" s="5" t="str">
        <f t="shared" si="46"/>
        <v>Variable</v>
      </c>
      <c r="J424" s="6">
        <f t="shared" si="44"/>
        <v>1328.8400000000008</v>
      </c>
      <c r="K424" s="94" t="s">
        <v>604</v>
      </c>
      <c r="L424" s="224" t="s">
        <v>1236</v>
      </c>
      <c r="M424" s="2" t="s">
        <v>632</v>
      </c>
      <c r="N424" s="2" t="s">
        <v>1254</v>
      </c>
    </row>
    <row r="425" spans="1:14" ht="30" hidden="1" customHeight="1" x14ac:dyDescent="0.2">
      <c r="A425" s="17">
        <f t="shared" si="43"/>
        <v>2021</v>
      </c>
      <c r="B425" s="4">
        <f t="shared" si="45"/>
        <v>7</v>
      </c>
      <c r="C425" s="93">
        <v>44380</v>
      </c>
      <c r="D425" s="93">
        <v>44380</v>
      </c>
      <c r="E425" s="210" t="s">
        <v>586</v>
      </c>
      <c r="F425" s="6">
        <v>2.75</v>
      </c>
      <c r="G425" s="79" t="s">
        <v>89</v>
      </c>
      <c r="H425" s="79"/>
      <c r="I425" s="5" t="str">
        <f t="shared" si="46"/>
        <v>Variable</v>
      </c>
      <c r="J425" s="6">
        <f t="shared" si="44"/>
        <v>1331.5900000000008</v>
      </c>
      <c r="K425" s="94" t="s">
        <v>604</v>
      </c>
      <c r="L425" s="224" t="s">
        <v>1236</v>
      </c>
      <c r="M425" s="2" t="s">
        <v>632</v>
      </c>
      <c r="N425" s="2" t="s">
        <v>1254</v>
      </c>
    </row>
    <row r="426" spans="1:14" ht="30" hidden="1" customHeight="1" x14ac:dyDescent="0.2">
      <c r="A426" s="17">
        <f t="shared" si="43"/>
        <v>2021</v>
      </c>
      <c r="B426" s="4">
        <f t="shared" si="45"/>
        <v>7</v>
      </c>
      <c r="C426" s="93">
        <v>44380</v>
      </c>
      <c r="D426" s="93">
        <v>44380</v>
      </c>
      <c r="E426" s="210" t="s">
        <v>587</v>
      </c>
      <c r="F426" s="6">
        <v>2.75</v>
      </c>
      <c r="G426" s="79" t="s">
        <v>89</v>
      </c>
      <c r="H426" s="79"/>
      <c r="I426" s="5" t="str">
        <f t="shared" si="46"/>
        <v>Variable</v>
      </c>
      <c r="J426" s="6">
        <f t="shared" si="44"/>
        <v>1334.3400000000008</v>
      </c>
      <c r="K426" s="94" t="s">
        <v>604</v>
      </c>
      <c r="L426" s="224" t="s">
        <v>1236</v>
      </c>
      <c r="M426" s="2" t="s">
        <v>632</v>
      </c>
      <c r="N426" s="2" t="s">
        <v>1254</v>
      </c>
    </row>
    <row r="427" spans="1:14" ht="30" hidden="1" customHeight="1" x14ac:dyDescent="0.2">
      <c r="A427" s="17">
        <f t="shared" si="43"/>
        <v>2021</v>
      </c>
      <c r="B427" s="4">
        <f t="shared" si="45"/>
        <v>7</v>
      </c>
      <c r="C427" s="93">
        <v>44380</v>
      </c>
      <c r="D427" s="93">
        <v>44380</v>
      </c>
      <c r="E427" s="210" t="s">
        <v>588</v>
      </c>
      <c r="F427" s="6">
        <v>2.75</v>
      </c>
      <c r="G427" s="79" t="s">
        <v>89</v>
      </c>
      <c r="H427" s="79"/>
      <c r="I427" s="5" t="str">
        <f t="shared" si="46"/>
        <v>Variable</v>
      </c>
      <c r="J427" s="6">
        <f t="shared" si="44"/>
        <v>1337.0900000000008</v>
      </c>
      <c r="K427" s="94" t="s">
        <v>604</v>
      </c>
      <c r="L427" s="224" t="s">
        <v>1236</v>
      </c>
      <c r="M427" s="2" t="s">
        <v>632</v>
      </c>
      <c r="N427" s="2" t="s">
        <v>1254</v>
      </c>
    </row>
    <row r="428" spans="1:14" ht="30" hidden="1" customHeight="1" x14ac:dyDescent="0.2">
      <c r="A428" s="17">
        <f t="shared" ref="A428:A446" si="47">YEAR(C428)</f>
        <v>2021</v>
      </c>
      <c r="B428" s="4">
        <f t="shared" si="45"/>
        <v>7</v>
      </c>
      <c r="C428" s="93">
        <v>44380</v>
      </c>
      <c r="D428" s="93">
        <v>44380</v>
      </c>
      <c r="E428" s="210" t="s">
        <v>181</v>
      </c>
      <c r="F428" s="6">
        <v>11.99</v>
      </c>
      <c r="G428" s="94" t="s">
        <v>26</v>
      </c>
      <c r="H428" s="94"/>
      <c r="I428" s="5" t="str">
        <f t="shared" si="46"/>
        <v>Fixed</v>
      </c>
      <c r="J428" s="6">
        <f t="shared" ref="J428:J446" si="48">J427+F428</f>
        <v>1349.0800000000008</v>
      </c>
      <c r="K428" s="94" t="s">
        <v>298</v>
      </c>
      <c r="L428" s="224" t="s">
        <v>1237</v>
      </c>
      <c r="M428" s="2" t="s">
        <v>1243</v>
      </c>
      <c r="N428" s="2" t="s">
        <v>1279</v>
      </c>
    </row>
    <row r="429" spans="1:14" ht="30" hidden="1" customHeight="1" x14ac:dyDescent="0.2">
      <c r="A429" s="17">
        <f t="shared" si="47"/>
        <v>2021</v>
      </c>
      <c r="B429" s="4">
        <f t="shared" si="45"/>
        <v>7</v>
      </c>
      <c r="C429" s="93">
        <v>44380</v>
      </c>
      <c r="D429" s="93">
        <v>44380</v>
      </c>
      <c r="E429" s="210" t="s">
        <v>32</v>
      </c>
      <c r="F429" s="6">
        <v>92.07</v>
      </c>
      <c r="G429" s="94" t="s">
        <v>26</v>
      </c>
      <c r="H429" s="94"/>
      <c r="I429" s="5" t="str">
        <f t="shared" si="46"/>
        <v>Fixed</v>
      </c>
      <c r="J429" s="6">
        <f t="shared" si="48"/>
        <v>1441.1500000000008</v>
      </c>
      <c r="K429" s="94" t="s">
        <v>8</v>
      </c>
      <c r="L429" s="224" t="s">
        <v>1236</v>
      </c>
      <c r="M429" s="2" t="s">
        <v>1240</v>
      </c>
      <c r="N429" s="2" t="s">
        <v>1260</v>
      </c>
    </row>
    <row r="430" spans="1:14" ht="30" hidden="1" customHeight="1" x14ac:dyDescent="0.2">
      <c r="A430" s="17">
        <f t="shared" si="47"/>
        <v>2021</v>
      </c>
      <c r="B430" s="4">
        <f t="shared" si="45"/>
        <v>7</v>
      </c>
      <c r="C430" s="93">
        <v>44380</v>
      </c>
      <c r="D430" s="93">
        <v>44380</v>
      </c>
      <c r="E430" s="210" t="s">
        <v>573</v>
      </c>
      <c r="F430" s="6">
        <v>29.9</v>
      </c>
      <c r="G430" s="79" t="s">
        <v>68</v>
      </c>
      <c r="H430" s="79"/>
      <c r="I430" s="5" t="str">
        <f t="shared" si="46"/>
        <v>Variable</v>
      </c>
      <c r="J430" s="6">
        <f t="shared" si="48"/>
        <v>1471.0500000000009</v>
      </c>
      <c r="K430" s="94" t="s">
        <v>604</v>
      </c>
      <c r="L430" s="224" t="s">
        <v>1237</v>
      </c>
      <c r="M430" s="2" t="s">
        <v>1300</v>
      </c>
      <c r="N430" s="2" t="s">
        <v>1269</v>
      </c>
    </row>
    <row r="431" spans="1:14" ht="30" hidden="1" customHeight="1" x14ac:dyDescent="0.2">
      <c r="A431" s="17">
        <f t="shared" si="47"/>
        <v>2021</v>
      </c>
      <c r="B431" s="4">
        <f t="shared" si="45"/>
        <v>7</v>
      </c>
      <c r="C431" s="93">
        <v>44381</v>
      </c>
      <c r="D431" s="93">
        <v>44381</v>
      </c>
      <c r="E431" s="210" t="s">
        <v>21</v>
      </c>
      <c r="F431" s="6">
        <v>-1854.26</v>
      </c>
      <c r="G431" s="79" t="s">
        <v>22</v>
      </c>
      <c r="H431" s="79"/>
      <c r="I431" s="5" t="str">
        <f t="shared" si="46"/>
        <v>Payment</v>
      </c>
      <c r="J431" s="6">
        <f t="shared" si="48"/>
        <v>-383.20999999999913</v>
      </c>
      <c r="K431" s="79"/>
      <c r="L431" s="225"/>
      <c r="M431" s="226"/>
      <c r="N431" s="226"/>
    </row>
    <row r="432" spans="1:14" ht="30" hidden="1" customHeight="1" x14ac:dyDescent="0.2">
      <c r="A432" s="17">
        <f t="shared" si="47"/>
        <v>2021</v>
      </c>
      <c r="B432" s="4">
        <f t="shared" si="45"/>
        <v>7</v>
      </c>
      <c r="C432" s="93">
        <v>44381</v>
      </c>
      <c r="D432" s="93">
        <v>44381</v>
      </c>
      <c r="E432" s="210" t="s">
        <v>589</v>
      </c>
      <c r="F432" s="6">
        <v>78.17</v>
      </c>
      <c r="G432" s="79" t="s">
        <v>89</v>
      </c>
      <c r="H432" s="79"/>
      <c r="I432" s="5" t="str">
        <f t="shared" si="46"/>
        <v>Variable</v>
      </c>
      <c r="J432" s="6">
        <f t="shared" si="48"/>
        <v>-305.03999999999911</v>
      </c>
      <c r="K432" s="94" t="s">
        <v>604</v>
      </c>
      <c r="L432" s="224" t="s">
        <v>1236</v>
      </c>
      <c r="M432" s="2" t="s">
        <v>632</v>
      </c>
      <c r="N432" s="2" t="s">
        <v>1288</v>
      </c>
    </row>
    <row r="433" spans="1:14" ht="30" customHeight="1" x14ac:dyDescent="0.2">
      <c r="A433" s="17">
        <f t="shared" si="47"/>
        <v>2021</v>
      </c>
      <c r="B433" s="4">
        <f t="shared" si="45"/>
        <v>7</v>
      </c>
      <c r="C433" s="93">
        <v>44381</v>
      </c>
      <c r="D433" s="93">
        <v>44381</v>
      </c>
      <c r="E433" s="210" t="s">
        <v>590</v>
      </c>
      <c r="F433" s="6">
        <v>37.619999999999997</v>
      </c>
      <c r="G433" s="79" t="s">
        <v>41</v>
      </c>
      <c r="H433" s="79"/>
      <c r="I433" s="5" t="str">
        <f t="shared" si="46"/>
        <v>Variable</v>
      </c>
      <c r="J433" s="6">
        <f t="shared" si="48"/>
        <v>-267.41999999999911</v>
      </c>
      <c r="K433" s="94" t="s">
        <v>604</v>
      </c>
      <c r="L433" s="224" t="s">
        <v>1237</v>
      </c>
      <c r="M433" s="2" t="s">
        <v>1243</v>
      </c>
      <c r="N433" s="2" t="s">
        <v>679</v>
      </c>
    </row>
    <row r="434" spans="1:14" ht="30" hidden="1" customHeight="1" x14ac:dyDescent="0.2">
      <c r="A434" s="17">
        <f t="shared" si="47"/>
        <v>2021</v>
      </c>
      <c r="B434" s="4">
        <f t="shared" si="45"/>
        <v>7</v>
      </c>
      <c r="C434" s="93">
        <v>44381</v>
      </c>
      <c r="D434" s="93">
        <v>44381</v>
      </c>
      <c r="E434" s="210" t="s">
        <v>591</v>
      </c>
      <c r="F434" s="6">
        <v>2.75</v>
      </c>
      <c r="G434" s="79" t="s">
        <v>89</v>
      </c>
      <c r="H434" s="79"/>
      <c r="I434" s="5" t="str">
        <f t="shared" si="46"/>
        <v>Variable</v>
      </c>
      <c r="J434" s="6">
        <f t="shared" si="48"/>
        <v>-264.66999999999911</v>
      </c>
      <c r="K434" s="94" t="s">
        <v>604</v>
      </c>
      <c r="L434" s="224" t="s">
        <v>1236</v>
      </c>
      <c r="M434" s="2" t="s">
        <v>632</v>
      </c>
      <c r="N434" s="2" t="s">
        <v>1254</v>
      </c>
    </row>
    <row r="435" spans="1:14" ht="30" hidden="1" customHeight="1" x14ac:dyDescent="0.2">
      <c r="A435" s="17">
        <f t="shared" si="47"/>
        <v>2021</v>
      </c>
      <c r="B435" s="4">
        <f t="shared" si="45"/>
        <v>7</v>
      </c>
      <c r="C435" s="93">
        <v>44381</v>
      </c>
      <c r="D435" s="93">
        <v>44381</v>
      </c>
      <c r="E435" s="210" t="s">
        <v>592</v>
      </c>
      <c r="F435" s="6">
        <v>2.75</v>
      </c>
      <c r="G435" s="79" t="s">
        <v>89</v>
      </c>
      <c r="H435" s="79"/>
      <c r="I435" s="5" t="str">
        <f t="shared" si="46"/>
        <v>Variable</v>
      </c>
      <c r="J435" s="6">
        <f t="shared" si="48"/>
        <v>-261.91999999999911</v>
      </c>
      <c r="K435" s="94" t="s">
        <v>604</v>
      </c>
      <c r="L435" s="224" t="s">
        <v>1236</v>
      </c>
      <c r="M435" s="2" t="s">
        <v>632</v>
      </c>
      <c r="N435" s="2" t="s">
        <v>1254</v>
      </c>
    </row>
    <row r="436" spans="1:14" ht="30" hidden="1" customHeight="1" x14ac:dyDescent="0.2">
      <c r="A436" s="17">
        <f t="shared" si="47"/>
        <v>2021</v>
      </c>
      <c r="B436" s="4">
        <f t="shared" si="45"/>
        <v>7</v>
      </c>
      <c r="C436" s="93">
        <v>44381</v>
      </c>
      <c r="D436" s="93">
        <v>44381</v>
      </c>
      <c r="E436" s="210" t="s">
        <v>593</v>
      </c>
      <c r="F436" s="6">
        <v>2.75</v>
      </c>
      <c r="G436" s="79" t="s">
        <v>89</v>
      </c>
      <c r="H436" s="79"/>
      <c r="I436" s="5" t="str">
        <f t="shared" si="46"/>
        <v>Variable</v>
      </c>
      <c r="J436" s="6">
        <f t="shared" si="48"/>
        <v>-259.16999999999911</v>
      </c>
      <c r="K436" s="94" t="s">
        <v>604</v>
      </c>
      <c r="L436" s="224" t="s">
        <v>1236</v>
      </c>
      <c r="M436" s="2" t="s">
        <v>632</v>
      </c>
      <c r="N436" s="2" t="s">
        <v>1254</v>
      </c>
    </row>
    <row r="437" spans="1:14" ht="30" hidden="1" customHeight="1" x14ac:dyDescent="0.2">
      <c r="A437" s="17">
        <f t="shared" si="47"/>
        <v>2021</v>
      </c>
      <c r="B437" s="4">
        <f t="shared" si="45"/>
        <v>7</v>
      </c>
      <c r="C437" s="93">
        <v>44381</v>
      </c>
      <c r="D437" s="93">
        <v>44381</v>
      </c>
      <c r="E437" s="210" t="s">
        <v>594</v>
      </c>
      <c r="F437" s="6">
        <v>2.75</v>
      </c>
      <c r="G437" s="79" t="s">
        <v>89</v>
      </c>
      <c r="H437" s="79"/>
      <c r="I437" s="5" t="str">
        <f t="shared" si="46"/>
        <v>Variable</v>
      </c>
      <c r="J437" s="6">
        <f t="shared" si="48"/>
        <v>-256.41999999999911</v>
      </c>
      <c r="K437" s="94" t="s">
        <v>604</v>
      </c>
      <c r="L437" s="224" t="s">
        <v>1236</v>
      </c>
      <c r="M437" s="2" t="s">
        <v>632</v>
      </c>
      <c r="N437" s="2" t="s">
        <v>1254</v>
      </c>
    </row>
    <row r="438" spans="1:14" ht="30" hidden="1" customHeight="1" x14ac:dyDescent="0.2">
      <c r="A438" s="17">
        <f t="shared" si="47"/>
        <v>2021</v>
      </c>
      <c r="B438" s="4">
        <f t="shared" si="45"/>
        <v>7</v>
      </c>
      <c r="C438" s="93">
        <v>44381</v>
      </c>
      <c r="D438" s="93">
        <v>44381</v>
      </c>
      <c r="E438" s="210" t="s">
        <v>595</v>
      </c>
      <c r="F438" s="6">
        <v>51.44</v>
      </c>
      <c r="G438" s="79" t="s">
        <v>89</v>
      </c>
      <c r="H438" s="79"/>
      <c r="I438" s="5" t="str">
        <f t="shared" si="46"/>
        <v>Variable</v>
      </c>
      <c r="J438" s="6">
        <f t="shared" si="48"/>
        <v>-204.97999999999911</v>
      </c>
      <c r="K438" s="94" t="s">
        <v>604</v>
      </c>
      <c r="L438" s="224" t="s">
        <v>1237</v>
      </c>
      <c r="M438" s="2" t="s">
        <v>1243</v>
      </c>
      <c r="N438" s="2" t="s">
        <v>1271</v>
      </c>
    </row>
    <row r="439" spans="1:14" ht="30" hidden="1" customHeight="1" x14ac:dyDescent="0.2">
      <c r="A439" s="17">
        <f t="shared" si="47"/>
        <v>2021</v>
      </c>
      <c r="B439" s="4">
        <f t="shared" si="45"/>
        <v>7</v>
      </c>
      <c r="C439" s="93">
        <v>44382</v>
      </c>
      <c r="D439" s="93">
        <v>44382</v>
      </c>
      <c r="E439" s="210" t="s">
        <v>21</v>
      </c>
      <c r="F439" s="6">
        <v>-367.73</v>
      </c>
      <c r="G439" s="79" t="s">
        <v>22</v>
      </c>
      <c r="H439" s="79"/>
      <c r="I439" s="5" t="str">
        <f t="shared" si="46"/>
        <v>Payment</v>
      </c>
      <c r="J439" s="6">
        <f t="shared" si="48"/>
        <v>-572.70999999999913</v>
      </c>
      <c r="K439" s="79"/>
      <c r="L439" s="225"/>
      <c r="M439" s="226"/>
      <c r="N439" s="226"/>
    </row>
    <row r="440" spans="1:14" ht="30" customHeight="1" x14ac:dyDescent="0.2">
      <c r="A440" s="17">
        <f t="shared" si="47"/>
        <v>2021</v>
      </c>
      <c r="B440" s="4">
        <f t="shared" si="45"/>
        <v>7</v>
      </c>
      <c r="C440" s="93">
        <v>44382</v>
      </c>
      <c r="D440" s="93">
        <v>44382</v>
      </c>
      <c r="E440" s="210" t="s">
        <v>596</v>
      </c>
      <c r="F440" s="6">
        <v>10.9</v>
      </c>
      <c r="G440" s="79" t="s">
        <v>41</v>
      </c>
      <c r="H440" s="79"/>
      <c r="I440" s="5" t="str">
        <f t="shared" si="46"/>
        <v>Variable</v>
      </c>
      <c r="J440" s="6">
        <f t="shared" si="48"/>
        <v>-561.80999999999915</v>
      </c>
      <c r="K440" s="94"/>
      <c r="L440" s="224" t="s">
        <v>1237</v>
      </c>
      <c r="M440" s="2" t="s">
        <v>1243</v>
      </c>
      <c r="N440" s="2" t="s">
        <v>679</v>
      </c>
    </row>
    <row r="441" spans="1:14" ht="30" hidden="1" customHeight="1" x14ac:dyDescent="0.2">
      <c r="A441" s="17">
        <f t="shared" si="47"/>
        <v>2021</v>
      </c>
      <c r="B441" s="4">
        <f t="shared" si="45"/>
        <v>7</v>
      </c>
      <c r="C441" s="93">
        <v>44382</v>
      </c>
      <c r="D441" s="93">
        <v>44382</v>
      </c>
      <c r="E441" s="210" t="s">
        <v>597</v>
      </c>
      <c r="F441" s="6">
        <v>32.33</v>
      </c>
      <c r="G441" s="79" t="s">
        <v>24</v>
      </c>
      <c r="H441" s="79"/>
      <c r="I441" s="5" t="str">
        <f t="shared" si="46"/>
        <v>Variable</v>
      </c>
      <c r="J441" s="6">
        <f t="shared" si="48"/>
        <v>-529.47999999999911</v>
      </c>
      <c r="K441" s="79"/>
      <c r="L441" s="224" t="s">
        <v>1236</v>
      </c>
      <c r="M441" s="2" t="s">
        <v>632</v>
      </c>
      <c r="N441" s="2" t="s">
        <v>503</v>
      </c>
    </row>
    <row r="442" spans="1:14" ht="30" hidden="1" customHeight="1" x14ac:dyDescent="0.2">
      <c r="A442" s="17">
        <f t="shared" si="47"/>
        <v>2021</v>
      </c>
      <c r="B442" s="4">
        <f t="shared" si="45"/>
        <v>7</v>
      </c>
      <c r="C442" s="93">
        <v>44382</v>
      </c>
      <c r="D442" s="93">
        <v>44382</v>
      </c>
      <c r="E442" s="210" t="s">
        <v>598</v>
      </c>
      <c r="F442" s="6">
        <v>48.99</v>
      </c>
      <c r="G442" s="79" t="s">
        <v>89</v>
      </c>
      <c r="H442" s="79"/>
      <c r="I442" s="5" t="str">
        <f t="shared" si="46"/>
        <v>Variable</v>
      </c>
      <c r="J442" s="6">
        <f t="shared" si="48"/>
        <v>-480.4899999999991</v>
      </c>
      <c r="K442" s="79"/>
      <c r="L442" s="224" t="s">
        <v>1236</v>
      </c>
      <c r="M442" s="2" t="s">
        <v>632</v>
      </c>
      <c r="N442" s="2" t="s">
        <v>1288</v>
      </c>
    </row>
    <row r="443" spans="1:14" ht="30" hidden="1" customHeight="1" x14ac:dyDescent="0.2">
      <c r="A443" s="17">
        <f t="shared" si="47"/>
        <v>2021</v>
      </c>
      <c r="B443" s="4">
        <f t="shared" si="45"/>
        <v>7</v>
      </c>
      <c r="C443" s="93">
        <v>44382</v>
      </c>
      <c r="D443" s="93">
        <v>44384</v>
      </c>
      <c r="E443" s="210" t="s">
        <v>140</v>
      </c>
      <c r="F443" s="6">
        <v>-190.79</v>
      </c>
      <c r="G443" s="79" t="s">
        <v>22</v>
      </c>
      <c r="H443" s="79"/>
      <c r="I443" s="5" t="str">
        <f t="shared" si="46"/>
        <v>Payment</v>
      </c>
      <c r="J443" s="6">
        <f t="shared" si="48"/>
        <v>-671.27999999999906</v>
      </c>
      <c r="K443" s="79"/>
      <c r="L443" s="224" t="s">
        <v>1237</v>
      </c>
      <c r="M443" s="2" t="s">
        <v>1244</v>
      </c>
      <c r="N443" s="2" t="s">
        <v>56</v>
      </c>
    </row>
    <row r="444" spans="1:14" ht="30" hidden="1" customHeight="1" x14ac:dyDescent="0.2">
      <c r="A444" s="17">
        <f t="shared" si="47"/>
        <v>2021</v>
      </c>
      <c r="B444" s="4">
        <f t="shared" si="45"/>
        <v>7</v>
      </c>
      <c r="C444" s="93">
        <v>44384</v>
      </c>
      <c r="D444" s="93">
        <v>44384</v>
      </c>
      <c r="E444" s="210" t="s">
        <v>184</v>
      </c>
      <c r="F444" s="6">
        <v>94.95</v>
      </c>
      <c r="G444" s="165" t="s">
        <v>26</v>
      </c>
      <c r="H444" s="165"/>
      <c r="I444" s="5" t="str">
        <f t="shared" si="46"/>
        <v>Fixed</v>
      </c>
      <c r="J444" s="6">
        <f t="shared" si="48"/>
        <v>-576.32999999999902</v>
      </c>
      <c r="K444" s="79"/>
      <c r="L444" s="224" t="s">
        <v>1237</v>
      </c>
      <c r="M444" s="2" t="s">
        <v>1300</v>
      </c>
      <c r="N444" s="2" t="s">
        <v>1268</v>
      </c>
    </row>
    <row r="445" spans="1:14" ht="30" hidden="1" customHeight="1" x14ac:dyDescent="0.2">
      <c r="A445" s="17">
        <f t="shared" si="47"/>
        <v>2021</v>
      </c>
      <c r="B445" s="4">
        <f t="shared" si="45"/>
        <v>7</v>
      </c>
      <c r="C445" s="93">
        <v>44384</v>
      </c>
      <c r="D445" s="93">
        <v>44384</v>
      </c>
      <c r="E445" s="210" t="s">
        <v>599</v>
      </c>
      <c r="F445" s="6">
        <v>382.98</v>
      </c>
      <c r="G445" s="79" t="s">
        <v>68</v>
      </c>
      <c r="H445" s="79"/>
      <c r="I445" s="5" t="str">
        <f t="shared" si="46"/>
        <v>Variable</v>
      </c>
      <c r="J445" s="6">
        <f t="shared" si="48"/>
        <v>-193.349999999999</v>
      </c>
      <c r="K445" s="94" t="s">
        <v>602</v>
      </c>
      <c r="L445" s="224" t="s">
        <v>1237</v>
      </c>
      <c r="M445" s="2" t="s">
        <v>1300</v>
      </c>
      <c r="N445" s="2" t="s">
        <v>1269</v>
      </c>
    </row>
    <row r="446" spans="1:14" ht="30" hidden="1" customHeight="1" x14ac:dyDescent="0.2">
      <c r="A446" s="17">
        <f t="shared" si="47"/>
        <v>2021</v>
      </c>
      <c r="B446" s="4">
        <f t="shared" si="45"/>
        <v>7</v>
      </c>
      <c r="C446" s="93">
        <v>44385</v>
      </c>
      <c r="D446" s="93">
        <v>44385</v>
      </c>
      <c r="E446" s="210" t="s">
        <v>600</v>
      </c>
      <c r="F446" s="6">
        <v>27.68</v>
      </c>
      <c r="G446" s="79" t="s">
        <v>89</v>
      </c>
      <c r="H446" s="79"/>
      <c r="I446" s="5" t="str">
        <f t="shared" si="46"/>
        <v>Variable</v>
      </c>
      <c r="J446" s="6">
        <f t="shared" si="48"/>
        <v>-165.66999999999899</v>
      </c>
      <c r="K446" s="79"/>
      <c r="L446" s="224" t="s">
        <v>1236</v>
      </c>
      <c r="M446" s="2" t="s">
        <v>632</v>
      </c>
      <c r="N446" s="2" t="s">
        <v>1288</v>
      </c>
    </row>
    <row r="447" spans="1:14" ht="30" hidden="1" customHeight="1" x14ac:dyDescent="0.2">
      <c r="A447" s="17">
        <f t="shared" ref="A447:A467" si="49">YEAR(C447)</f>
        <v>2021</v>
      </c>
      <c r="B447" s="4">
        <f t="shared" ref="B447:B467" si="50">MONTH(C447)</f>
        <v>7</v>
      </c>
      <c r="C447" s="93">
        <v>44386</v>
      </c>
      <c r="D447" s="93">
        <v>44386</v>
      </c>
      <c r="E447" s="220" t="s">
        <v>340</v>
      </c>
      <c r="F447" s="6">
        <v>19.989999999999998</v>
      </c>
      <c r="G447" s="79" t="s">
        <v>68</v>
      </c>
      <c r="H447" s="79"/>
      <c r="I447" s="5" t="str">
        <f t="shared" ref="I447:I467" si="51">VLOOKUP(G447,Expense_Lookup,2,0)</f>
        <v>Variable</v>
      </c>
      <c r="J447" s="6">
        <f t="shared" ref="J447:J467" si="52">J446+F447</f>
        <v>-145.67999999999898</v>
      </c>
      <c r="K447" s="158" t="s">
        <v>692</v>
      </c>
      <c r="L447" s="224" t="s">
        <v>1237</v>
      </c>
      <c r="M447" s="2" t="s">
        <v>1243</v>
      </c>
      <c r="N447" s="2" t="s">
        <v>1282</v>
      </c>
    </row>
    <row r="448" spans="1:14" ht="30" hidden="1" customHeight="1" x14ac:dyDescent="0.2">
      <c r="A448" s="17">
        <f t="shared" si="49"/>
        <v>2021</v>
      </c>
      <c r="B448" s="4">
        <f t="shared" si="50"/>
        <v>7</v>
      </c>
      <c r="C448" s="93">
        <v>44386</v>
      </c>
      <c r="D448" s="93">
        <v>44386</v>
      </c>
      <c r="E448" s="210" t="s">
        <v>196</v>
      </c>
      <c r="F448" s="6">
        <v>35</v>
      </c>
      <c r="G448" s="79" t="s">
        <v>89</v>
      </c>
      <c r="H448" s="79"/>
      <c r="I448" s="5" t="str">
        <f t="shared" si="51"/>
        <v>Variable</v>
      </c>
      <c r="J448" s="6">
        <f t="shared" si="52"/>
        <v>-110.67999999999898</v>
      </c>
      <c r="K448" s="79"/>
      <c r="L448" s="224" t="s">
        <v>1236</v>
      </c>
      <c r="M448" s="2" t="s">
        <v>632</v>
      </c>
      <c r="N448" s="2" t="s">
        <v>1253</v>
      </c>
    </row>
    <row r="449" spans="1:14" ht="30" customHeight="1" x14ac:dyDescent="0.2">
      <c r="A449" s="17">
        <f t="shared" si="49"/>
        <v>2021</v>
      </c>
      <c r="B449" s="4">
        <f t="shared" si="50"/>
        <v>7</v>
      </c>
      <c r="C449" s="93">
        <v>44386</v>
      </c>
      <c r="D449" s="93">
        <v>44386</v>
      </c>
      <c r="E449" s="210" t="s">
        <v>682</v>
      </c>
      <c r="F449" s="6">
        <v>13.12</v>
      </c>
      <c r="G449" s="79" t="s">
        <v>41</v>
      </c>
      <c r="H449" s="79"/>
      <c r="I449" s="5" t="str">
        <f t="shared" si="51"/>
        <v>Variable</v>
      </c>
      <c r="J449" s="6">
        <f t="shared" si="52"/>
        <v>-97.559999999998979</v>
      </c>
      <c r="K449" s="79"/>
      <c r="L449" s="224" t="s">
        <v>1237</v>
      </c>
      <c r="M449" s="2" t="s">
        <v>1243</v>
      </c>
      <c r="N449" s="2" t="s">
        <v>679</v>
      </c>
    </row>
    <row r="450" spans="1:14" ht="30" customHeight="1" x14ac:dyDescent="0.2">
      <c r="A450" s="17">
        <f t="shared" si="49"/>
        <v>2021</v>
      </c>
      <c r="B450" s="4">
        <f t="shared" si="50"/>
        <v>7</v>
      </c>
      <c r="C450" s="93">
        <v>44386</v>
      </c>
      <c r="D450" s="93">
        <v>44386</v>
      </c>
      <c r="E450" s="210" t="s">
        <v>683</v>
      </c>
      <c r="F450" s="6">
        <v>60.82</v>
      </c>
      <c r="G450" s="79" t="s">
        <v>90</v>
      </c>
      <c r="H450" s="79"/>
      <c r="I450" s="5" t="str">
        <f t="shared" si="51"/>
        <v>Variable</v>
      </c>
      <c r="J450" s="6">
        <f t="shared" si="52"/>
        <v>-36.739999999998979</v>
      </c>
      <c r="K450" s="79"/>
      <c r="L450" s="224" t="s">
        <v>1236</v>
      </c>
      <c r="M450" s="2" t="s">
        <v>1238</v>
      </c>
      <c r="N450" s="2" t="s">
        <v>1255</v>
      </c>
    </row>
    <row r="451" spans="1:14" ht="30" hidden="1" customHeight="1" x14ac:dyDescent="0.2">
      <c r="A451" s="17">
        <f t="shared" si="49"/>
        <v>2021</v>
      </c>
      <c r="B451" s="4">
        <f t="shared" si="50"/>
        <v>7</v>
      </c>
      <c r="C451" s="93">
        <v>44386</v>
      </c>
      <c r="D451" s="93">
        <v>44386</v>
      </c>
      <c r="E451" s="210" t="s">
        <v>98</v>
      </c>
      <c r="F451" s="6">
        <v>24.29</v>
      </c>
      <c r="G451" s="79" t="s">
        <v>68</v>
      </c>
      <c r="H451" s="79"/>
      <c r="I451" s="5" t="str">
        <f t="shared" si="51"/>
        <v>Variable</v>
      </c>
      <c r="J451" s="6">
        <f t="shared" si="52"/>
        <v>-12.44999999999898</v>
      </c>
      <c r="K451" s="79"/>
      <c r="L451" s="224" t="s">
        <v>1237</v>
      </c>
      <c r="M451" s="2" t="s">
        <v>1300</v>
      </c>
      <c r="N451" s="2" t="s">
        <v>1286</v>
      </c>
    </row>
    <row r="452" spans="1:14" ht="30" hidden="1" customHeight="1" x14ac:dyDescent="0.2">
      <c r="A452" s="17">
        <f t="shared" si="49"/>
        <v>2021</v>
      </c>
      <c r="B452" s="4">
        <f t="shared" si="50"/>
        <v>7</v>
      </c>
      <c r="C452" s="93">
        <v>44387</v>
      </c>
      <c r="D452" s="93">
        <v>44387</v>
      </c>
      <c r="E452" s="210" t="s">
        <v>684</v>
      </c>
      <c r="F452" s="6">
        <v>15.89</v>
      </c>
      <c r="G452" s="158" t="s">
        <v>26</v>
      </c>
      <c r="H452" s="158"/>
      <c r="I452" s="5" t="str">
        <f t="shared" si="51"/>
        <v>Fixed</v>
      </c>
      <c r="J452" s="6">
        <f t="shared" si="52"/>
        <v>3.4400000000010209</v>
      </c>
      <c r="K452" s="158" t="s">
        <v>293</v>
      </c>
      <c r="L452" s="224" t="s">
        <v>1237</v>
      </c>
      <c r="M452" s="2" t="s">
        <v>1243</v>
      </c>
      <c r="N452" s="2" t="s">
        <v>1279</v>
      </c>
    </row>
    <row r="453" spans="1:14" ht="30" hidden="1" customHeight="1" x14ac:dyDescent="0.2">
      <c r="A453" s="17">
        <f t="shared" si="49"/>
        <v>2021</v>
      </c>
      <c r="B453" s="4">
        <f t="shared" si="50"/>
        <v>7</v>
      </c>
      <c r="C453" s="93">
        <v>44387</v>
      </c>
      <c r="D453" s="93">
        <v>44387</v>
      </c>
      <c r="E453" s="210" t="s">
        <v>548</v>
      </c>
      <c r="F453" s="6">
        <v>65.150000000000006</v>
      </c>
      <c r="G453" s="79" t="s">
        <v>52</v>
      </c>
      <c r="H453" s="79"/>
      <c r="I453" s="5" t="str">
        <f t="shared" si="51"/>
        <v>Variable</v>
      </c>
      <c r="J453" s="6">
        <f t="shared" si="52"/>
        <v>68.590000000001027</v>
      </c>
      <c r="K453" s="79"/>
      <c r="L453" s="224" t="s">
        <v>1237</v>
      </c>
      <c r="M453" s="2" t="s">
        <v>1300</v>
      </c>
      <c r="N453" s="2" t="s">
        <v>1290</v>
      </c>
    </row>
    <row r="454" spans="1:14" ht="30" hidden="1" customHeight="1" x14ac:dyDescent="0.2">
      <c r="A454" s="17">
        <f t="shared" si="49"/>
        <v>2021</v>
      </c>
      <c r="B454" s="4">
        <f t="shared" si="50"/>
        <v>7</v>
      </c>
      <c r="C454" s="93">
        <v>44387</v>
      </c>
      <c r="D454" s="93">
        <v>44387</v>
      </c>
      <c r="E454" s="210" t="s">
        <v>543</v>
      </c>
      <c r="F454" s="6">
        <v>401.51</v>
      </c>
      <c r="G454" s="79" t="s">
        <v>52</v>
      </c>
      <c r="H454" s="79"/>
      <c r="I454" s="5" t="str">
        <f t="shared" si="51"/>
        <v>Variable</v>
      </c>
      <c r="J454" s="6">
        <f t="shared" si="52"/>
        <v>470.10000000000105</v>
      </c>
      <c r="K454" s="158" t="s">
        <v>602</v>
      </c>
      <c r="L454" s="224" t="s">
        <v>1237</v>
      </c>
      <c r="M454" s="2" t="s">
        <v>1300</v>
      </c>
      <c r="N454" s="2" t="s">
        <v>1290</v>
      </c>
    </row>
    <row r="455" spans="1:14" ht="30" hidden="1" customHeight="1" x14ac:dyDescent="0.2">
      <c r="A455" s="17">
        <f t="shared" si="49"/>
        <v>2021</v>
      </c>
      <c r="B455" s="4">
        <f t="shared" si="50"/>
        <v>7</v>
      </c>
      <c r="C455" s="93">
        <v>44387</v>
      </c>
      <c r="D455" s="93">
        <v>44387</v>
      </c>
      <c r="E455" s="210" t="s">
        <v>100</v>
      </c>
      <c r="F455" s="6">
        <v>86.25</v>
      </c>
      <c r="G455" s="165" t="s">
        <v>26</v>
      </c>
      <c r="H455" s="165"/>
      <c r="I455" s="5" t="str">
        <f t="shared" si="51"/>
        <v>Fixed</v>
      </c>
      <c r="J455" s="6">
        <f t="shared" si="52"/>
        <v>556.35000000000105</v>
      </c>
      <c r="K455" s="165" t="s">
        <v>294</v>
      </c>
      <c r="L455" s="224" t="s">
        <v>1236</v>
      </c>
      <c r="M455" s="2" t="s">
        <v>1239</v>
      </c>
      <c r="N455" s="2" t="s">
        <v>1283</v>
      </c>
    </row>
    <row r="456" spans="1:14" ht="30" hidden="1" customHeight="1" x14ac:dyDescent="0.2">
      <c r="A456" s="17">
        <f t="shared" si="49"/>
        <v>2021</v>
      </c>
      <c r="B456" s="4">
        <f t="shared" si="50"/>
        <v>7</v>
      </c>
      <c r="C456" s="93">
        <v>44387</v>
      </c>
      <c r="D456" s="93">
        <v>44387</v>
      </c>
      <c r="E456" s="210" t="s">
        <v>685</v>
      </c>
      <c r="F456" s="6">
        <v>8.7899999999999991</v>
      </c>
      <c r="G456" s="79" t="s">
        <v>24</v>
      </c>
      <c r="H456" s="79"/>
      <c r="I456" s="5" t="str">
        <f t="shared" si="51"/>
        <v>Variable</v>
      </c>
      <c r="J456" s="6">
        <f t="shared" si="52"/>
        <v>565.14000000000101</v>
      </c>
      <c r="K456" s="79"/>
      <c r="L456" s="224" t="s">
        <v>1236</v>
      </c>
      <c r="M456" s="2" t="s">
        <v>632</v>
      </c>
      <c r="N456" s="2" t="s">
        <v>503</v>
      </c>
    </row>
    <row r="457" spans="1:14" ht="30" customHeight="1" x14ac:dyDescent="0.2">
      <c r="A457" s="17">
        <f t="shared" si="49"/>
        <v>2021</v>
      </c>
      <c r="B457" s="4">
        <f t="shared" si="50"/>
        <v>7</v>
      </c>
      <c r="C457" s="93">
        <v>44388</v>
      </c>
      <c r="D457" s="93">
        <v>44388</v>
      </c>
      <c r="E457" s="216" t="s">
        <v>686</v>
      </c>
      <c r="F457" s="6">
        <v>16.670000000000002</v>
      </c>
      <c r="G457" s="79" t="s">
        <v>41</v>
      </c>
      <c r="H457" s="79"/>
      <c r="I457" s="5" t="str">
        <f t="shared" si="51"/>
        <v>Variable</v>
      </c>
      <c r="J457" s="6">
        <f t="shared" si="52"/>
        <v>581.81000000000097</v>
      </c>
      <c r="K457" s="79"/>
      <c r="L457" s="224" t="s">
        <v>1237</v>
      </c>
      <c r="M457" s="2" t="s">
        <v>1243</v>
      </c>
      <c r="N457" s="2" t="s">
        <v>679</v>
      </c>
    </row>
    <row r="458" spans="1:14" ht="30" customHeight="1" x14ac:dyDescent="0.2">
      <c r="A458" s="17">
        <f t="shared" si="49"/>
        <v>2021</v>
      </c>
      <c r="B458" s="4">
        <f t="shared" si="50"/>
        <v>7</v>
      </c>
      <c r="C458" s="93">
        <v>44389</v>
      </c>
      <c r="D458" s="93">
        <v>44389</v>
      </c>
      <c r="E458" s="210" t="s">
        <v>687</v>
      </c>
      <c r="F458" s="6">
        <v>6.67</v>
      </c>
      <c r="G458" s="79" t="s">
        <v>90</v>
      </c>
      <c r="H458" s="79"/>
      <c r="I458" s="5" t="str">
        <f t="shared" si="51"/>
        <v>Variable</v>
      </c>
      <c r="J458" s="6">
        <f t="shared" si="52"/>
        <v>588.48000000000093</v>
      </c>
      <c r="K458" s="79"/>
      <c r="L458" s="224" t="s">
        <v>1236</v>
      </c>
      <c r="M458" s="2" t="s">
        <v>1238</v>
      </c>
      <c r="N458" s="2" t="s">
        <v>1255</v>
      </c>
    </row>
    <row r="459" spans="1:14" ht="30" hidden="1" customHeight="1" x14ac:dyDescent="0.2">
      <c r="A459" s="17">
        <f t="shared" si="49"/>
        <v>2021</v>
      </c>
      <c r="B459" s="4">
        <f t="shared" si="50"/>
        <v>7</v>
      </c>
      <c r="C459" s="93">
        <v>44389</v>
      </c>
      <c r="D459" s="93">
        <v>44389</v>
      </c>
      <c r="E459" s="210" t="s">
        <v>59</v>
      </c>
      <c r="F459" s="6">
        <v>1.99</v>
      </c>
      <c r="G459" s="158" t="s">
        <v>26</v>
      </c>
      <c r="H459" s="158"/>
      <c r="I459" s="5" t="str">
        <f t="shared" si="51"/>
        <v>Fixed</v>
      </c>
      <c r="J459" s="6">
        <f t="shared" si="52"/>
        <v>590.47000000000094</v>
      </c>
      <c r="K459" s="158" t="s">
        <v>283</v>
      </c>
      <c r="L459" s="224" t="s">
        <v>1237</v>
      </c>
      <c r="M459" s="2" t="s">
        <v>1243</v>
      </c>
      <c r="N459" s="2" t="s">
        <v>1279</v>
      </c>
    </row>
    <row r="460" spans="1:14" ht="30" hidden="1" customHeight="1" x14ac:dyDescent="0.2">
      <c r="A460" s="17">
        <f t="shared" si="49"/>
        <v>2021</v>
      </c>
      <c r="B460" s="4">
        <f t="shared" si="50"/>
        <v>7</v>
      </c>
      <c r="C460" s="93">
        <v>44389</v>
      </c>
      <c r="D460" s="93">
        <v>44389</v>
      </c>
      <c r="E460" s="210" t="s">
        <v>598</v>
      </c>
      <c r="F460" s="6">
        <v>7.34</v>
      </c>
      <c r="G460" s="79" t="s">
        <v>89</v>
      </c>
      <c r="H460" s="79"/>
      <c r="I460" s="5" t="str">
        <f t="shared" si="51"/>
        <v>Variable</v>
      </c>
      <c r="J460" s="6">
        <f t="shared" si="52"/>
        <v>597.81000000000097</v>
      </c>
      <c r="K460" s="79"/>
      <c r="L460" s="224" t="s">
        <v>1236</v>
      </c>
      <c r="M460" s="2" t="s">
        <v>632</v>
      </c>
      <c r="N460" s="2" t="s">
        <v>1288</v>
      </c>
    </row>
    <row r="461" spans="1:14" ht="30" hidden="1" customHeight="1" x14ac:dyDescent="0.2">
      <c r="A461" s="17">
        <f t="shared" si="49"/>
        <v>2021</v>
      </c>
      <c r="B461" s="4">
        <f t="shared" si="50"/>
        <v>7</v>
      </c>
      <c r="C461" s="93">
        <v>44389</v>
      </c>
      <c r="D461" s="93">
        <v>44389</v>
      </c>
      <c r="E461" s="210" t="s">
        <v>598</v>
      </c>
      <c r="F461" s="6">
        <v>16.96</v>
      </c>
      <c r="G461" s="79" t="s">
        <v>89</v>
      </c>
      <c r="H461" s="79"/>
      <c r="I461" s="5" t="str">
        <f t="shared" si="51"/>
        <v>Variable</v>
      </c>
      <c r="J461" s="6">
        <f t="shared" si="52"/>
        <v>614.770000000001</v>
      </c>
      <c r="K461" s="79"/>
      <c r="L461" s="224" t="s">
        <v>1236</v>
      </c>
      <c r="M461" s="2" t="s">
        <v>632</v>
      </c>
      <c r="N461" s="2" t="s">
        <v>1288</v>
      </c>
    </row>
    <row r="462" spans="1:14" ht="30" hidden="1" customHeight="1" x14ac:dyDescent="0.2">
      <c r="A462" s="17">
        <f t="shared" si="49"/>
        <v>2021</v>
      </c>
      <c r="B462" s="4">
        <f t="shared" si="50"/>
        <v>7</v>
      </c>
      <c r="C462" s="93">
        <v>44389</v>
      </c>
      <c r="D462" s="93">
        <v>44389</v>
      </c>
      <c r="E462" s="210" t="s">
        <v>598</v>
      </c>
      <c r="F462" s="6">
        <v>20</v>
      </c>
      <c r="G462" s="79" t="s">
        <v>89</v>
      </c>
      <c r="H462" s="79"/>
      <c r="I462" s="5" t="str">
        <f t="shared" si="51"/>
        <v>Variable</v>
      </c>
      <c r="J462" s="6">
        <f t="shared" si="52"/>
        <v>634.770000000001</v>
      </c>
      <c r="K462" s="79"/>
      <c r="L462" s="224" t="s">
        <v>1236</v>
      </c>
      <c r="M462" s="2" t="s">
        <v>632</v>
      </c>
      <c r="N462" s="2" t="s">
        <v>1288</v>
      </c>
    </row>
    <row r="463" spans="1:14" ht="30" customHeight="1" x14ac:dyDescent="0.2">
      <c r="A463" s="17">
        <f t="shared" si="49"/>
        <v>2021</v>
      </c>
      <c r="B463" s="4">
        <f t="shared" si="50"/>
        <v>7</v>
      </c>
      <c r="C463" s="93">
        <v>44390</v>
      </c>
      <c r="D463" s="93">
        <v>44390</v>
      </c>
      <c r="E463" s="210" t="s">
        <v>688</v>
      </c>
      <c r="F463" s="6">
        <v>67.22</v>
      </c>
      <c r="G463" s="79" t="s">
        <v>90</v>
      </c>
      <c r="H463" s="79"/>
      <c r="I463" s="5" t="str">
        <f t="shared" si="51"/>
        <v>Variable</v>
      </c>
      <c r="J463" s="6">
        <f t="shared" si="52"/>
        <v>701.99000000000103</v>
      </c>
      <c r="K463" s="79"/>
      <c r="L463" s="224" t="s">
        <v>1236</v>
      </c>
      <c r="M463" s="2" t="s">
        <v>1238</v>
      </c>
      <c r="N463" s="2" t="s">
        <v>1255</v>
      </c>
    </row>
    <row r="464" spans="1:14" ht="30" hidden="1" customHeight="1" x14ac:dyDescent="0.2">
      <c r="A464" s="17">
        <f t="shared" si="49"/>
        <v>2021</v>
      </c>
      <c r="B464" s="4">
        <f t="shared" si="50"/>
        <v>7</v>
      </c>
      <c r="C464" s="93">
        <v>44390</v>
      </c>
      <c r="D464" s="93">
        <v>44390</v>
      </c>
      <c r="E464" s="210" t="s">
        <v>689</v>
      </c>
      <c r="F464" s="6">
        <v>113.96</v>
      </c>
      <c r="G464" s="79" t="s">
        <v>89</v>
      </c>
      <c r="H464" s="79"/>
      <c r="I464" s="5" t="str">
        <f t="shared" si="51"/>
        <v>Variable</v>
      </c>
      <c r="J464" s="6">
        <f t="shared" si="52"/>
        <v>815.95000000000107</v>
      </c>
      <c r="K464" s="79"/>
      <c r="L464" s="224" t="s">
        <v>1236</v>
      </c>
      <c r="M464" s="2" t="s">
        <v>632</v>
      </c>
      <c r="N464" s="2" t="s">
        <v>1288</v>
      </c>
    </row>
    <row r="465" spans="1:14" ht="30" customHeight="1" x14ac:dyDescent="0.2">
      <c r="A465" s="17">
        <f t="shared" si="49"/>
        <v>2021</v>
      </c>
      <c r="B465" s="4">
        <f t="shared" si="50"/>
        <v>7</v>
      </c>
      <c r="C465" s="93">
        <v>44391</v>
      </c>
      <c r="D465" s="93">
        <v>44391</v>
      </c>
      <c r="E465" s="210" t="s">
        <v>690</v>
      </c>
      <c r="F465" s="6">
        <v>60</v>
      </c>
      <c r="G465" s="79" t="s">
        <v>41</v>
      </c>
      <c r="H465" s="79"/>
      <c r="I465" s="5" t="str">
        <f t="shared" si="51"/>
        <v>Variable</v>
      </c>
      <c r="J465" s="6">
        <f t="shared" si="52"/>
        <v>875.95000000000107</v>
      </c>
      <c r="K465" s="79"/>
      <c r="L465" s="224" t="s">
        <v>1237</v>
      </c>
      <c r="M465" s="2" t="s">
        <v>1243</v>
      </c>
      <c r="N465" s="2" t="s">
        <v>679</v>
      </c>
    </row>
    <row r="466" spans="1:14" ht="30" customHeight="1" x14ac:dyDescent="0.2">
      <c r="A466" s="17">
        <f t="shared" si="49"/>
        <v>2021</v>
      </c>
      <c r="B466" s="4">
        <f t="shared" si="50"/>
        <v>7</v>
      </c>
      <c r="C466" s="93">
        <v>44392</v>
      </c>
      <c r="D466" s="93">
        <v>44392</v>
      </c>
      <c r="E466" s="210" t="s">
        <v>693</v>
      </c>
      <c r="F466" s="6">
        <v>40</v>
      </c>
      <c r="G466" s="79" t="s">
        <v>41</v>
      </c>
      <c r="H466" s="79"/>
      <c r="I466" s="5" t="str">
        <f t="shared" si="51"/>
        <v>Variable</v>
      </c>
      <c r="J466" s="6">
        <f t="shared" si="52"/>
        <v>915.95000000000107</v>
      </c>
      <c r="K466" s="79"/>
      <c r="L466" s="224" t="s">
        <v>1237</v>
      </c>
      <c r="M466" s="2" t="s">
        <v>1243</v>
      </c>
      <c r="N466" s="2" t="s">
        <v>679</v>
      </c>
    </row>
    <row r="467" spans="1:14" ht="30" customHeight="1" x14ac:dyDescent="0.2">
      <c r="A467" s="17">
        <f t="shared" si="49"/>
        <v>2021</v>
      </c>
      <c r="B467" s="4">
        <f t="shared" si="50"/>
        <v>7</v>
      </c>
      <c r="C467" s="93">
        <v>44392</v>
      </c>
      <c r="D467" s="93">
        <v>44392</v>
      </c>
      <c r="E467" s="210" t="s">
        <v>691</v>
      </c>
      <c r="F467" s="6">
        <v>16.600000000000001</v>
      </c>
      <c r="G467" s="79" t="s">
        <v>90</v>
      </c>
      <c r="H467" s="79"/>
      <c r="I467" s="5" t="str">
        <f t="shared" si="51"/>
        <v>Variable</v>
      </c>
      <c r="J467" s="6">
        <f t="shared" si="52"/>
        <v>932.55000000000109</v>
      </c>
      <c r="K467" s="79"/>
      <c r="L467" s="224" t="s">
        <v>1236</v>
      </c>
      <c r="M467" s="2" t="s">
        <v>1238</v>
      </c>
      <c r="N467" s="2" t="s">
        <v>1255</v>
      </c>
    </row>
    <row r="468" spans="1:14" ht="30" customHeight="1" x14ac:dyDescent="0.2">
      <c r="A468" s="17">
        <f t="shared" ref="A468:A504" si="53">YEAR(C468)</f>
        <v>2021</v>
      </c>
      <c r="B468" s="4">
        <f t="shared" ref="B468:B504" si="54">MONTH(C468)</f>
        <v>7</v>
      </c>
      <c r="C468" s="93">
        <v>44393</v>
      </c>
      <c r="D468" s="93">
        <v>44393</v>
      </c>
      <c r="E468" s="210" t="s">
        <v>694</v>
      </c>
      <c r="F468" s="6">
        <v>25</v>
      </c>
      <c r="G468" s="79" t="s">
        <v>41</v>
      </c>
      <c r="H468" s="79"/>
      <c r="I468" s="5" t="str">
        <f t="shared" ref="I468:I504" si="55">VLOOKUP(G468,Expense_Lookup,2,0)</f>
        <v>Variable</v>
      </c>
      <c r="J468" s="6">
        <f t="shared" ref="J468:J504" si="56">J467+F468</f>
        <v>957.55000000000109</v>
      </c>
      <c r="K468" s="79"/>
      <c r="L468" s="224" t="s">
        <v>1237</v>
      </c>
      <c r="M468" s="2" t="s">
        <v>1243</v>
      </c>
      <c r="N468" s="2" t="s">
        <v>679</v>
      </c>
    </row>
    <row r="469" spans="1:14" ht="30" hidden="1" customHeight="1" x14ac:dyDescent="0.2">
      <c r="A469" s="17">
        <f t="shared" si="53"/>
        <v>2021</v>
      </c>
      <c r="B469" s="4">
        <f t="shared" si="54"/>
        <v>7</v>
      </c>
      <c r="C469" s="93">
        <v>44393</v>
      </c>
      <c r="D469" s="93">
        <v>44393</v>
      </c>
      <c r="E469" s="210" t="s">
        <v>695</v>
      </c>
      <c r="F469" s="6">
        <v>56.81</v>
      </c>
      <c r="G469" s="79" t="s">
        <v>68</v>
      </c>
      <c r="H469" s="79"/>
      <c r="I469" s="5" t="str">
        <f t="shared" si="55"/>
        <v>Variable</v>
      </c>
      <c r="J469" s="6">
        <f t="shared" si="56"/>
        <v>1014.360000000001</v>
      </c>
      <c r="K469" s="79"/>
      <c r="L469" s="224" t="s">
        <v>1237</v>
      </c>
      <c r="M469" s="2" t="s">
        <v>1300</v>
      </c>
      <c r="N469" s="2" t="s">
        <v>1269</v>
      </c>
    </row>
    <row r="470" spans="1:14" ht="30" hidden="1" customHeight="1" x14ac:dyDescent="0.2">
      <c r="A470" s="17">
        <f t="shared" si="53"/>
        <v>2021</v>
      </c>
      <c r="B470" s="4">
        <f t="shared" si="54"/>
        <v>7</v>
      </c>
      <c r="C470" s="93">
        <v>44393</v>
      </c>
      <c r="D470" s="93">
        <v>44393</v>
      </c>
      <c r="E470" s="210" t="s">
        <v>696</v>
      </c>
      <c r="F470" s="6">
        <v>56.81</v>
      </c>
      <c r="G470" s="79" t="s">
        <v>68</v>
      </c>
      <c r="H470" s="79"/>
      <c r="I470" s="5" t="str">
        <f t="shared" si="55"/>
        <v>Variable</v>
      </c>
      <c r="J470" s="6">
        <f t="shared" si="56"/>
        <v>1071.170000000001</v>
      </c>
      <c r="K470" s="79"/>
      <c r="L470" s="224" t="s">
        <v>1237</v>
      </c>
      <c r="M470" s="2" t="s">
        <v>1300</v>
      </c>
      <c r="N470" s="2" t="s">
        <v>1269</v>
      </c>
    </row>
    <row r="471" spans="1:14" ht="30" hidden="1" customHeight="1" x14ac:dyDescent="0.2">
      <c r="A471" s="17">
        <f t="shared" si="53"/>
        <v>2021</v>
      </c>
      <c r="B471" s="4">
        <f t="shared" si="54"/>
        <v>7</v>
      </c>
      <c r="C471" s="93">
        <v>44393</v>
      </c>
      <c r="D471" s="93">
        <v>44393</v>
      </c>
      <c r="E471" s="210" t="s">
        <v>697</v>
      </c>
      <c r="F471" s="6">
        <v>69.98</v>
      </c>
      <c r="G471" s="79" t="s">
        <v>89</v>
      </c>
      <c r="H471" s="79"/>
      <c r="I471" s="5" t="str">
        <f t="shared" si="55"/>
        <v>Variable</v>
      </c>
      <c r="J471" s="6">
        <f t="shared" si="56"/>
        <v>1141.150000000001</v>
      </c>
      <c r="K471" s="159" t="s">
        <v>717</v>
      </c>
      <c r="L471" s="224" t="s">
        <v>1237</v>
      </c>
      <c r="M471" s="2" t="s">
        <v>1243</v>
      </c>
      <c r="N471" s="2" t="s">
        <v>1273</v>
      </c>
    </row>
    <row r="472" spans="1:14" ht="30" customHeight="1" x14ac:dyDescent="0.2">
      <c r="A472" s="17">
        <f t="shared" si="53"/>
        <v>2021</v>
      </c>
      <c r="B472" s="4">
        <f t="shared" si="54"/>
        <v>7</v>
      </c>
      <c r="C472" s="93">
        <v>44393</v>
      </c>
      <c r="D472" s="93">
        <v>44393</v>
      </c>
      <c r="E472" s="210" t="s">
        <v>698</v>
      </c>
      <c r="F472" s="6">
        <v>5.7</v>
      </c>
      <c r="G472" s="79" t="s">
        <v>90</v>
      </c>
      <c r="H472" s="79"/>
      <c r="I472" s="5" t="str">
        <f t="shared" si="55"/>
        <v>Variable</v>
      </c>
      <c r="J472" s="6">
        <f t="shared" si="56"/>
        <v>1146.850000000001</v>
      </c>
      <c r="K472" s="79"/>
      <c r="L472" s="224" t="s">
        <v>1236</v>
      </c>
      <c r="M472" s="2" t="s">
        <v>1238</v>
      </c>
      <c r="N472" s="2" t="s">
        <v>1255</v>
      </c>
    </row>
    <row r="473" spans="1:14" ht="30" customHeight="1" x14ac:dyDescent="0.2">
      <c r="A473" s="17">
        <f t="shared" si="53"/>
        <v>2021</v>
      </c>
      <c r="B473" s="4">
        <f t="shared" si="54"/>
        <v>7</v>
      </c>
      <c r="C473" s="93">
        <v>44393</v>
      </c>
      <c r="D473" s="93">
        <v>44393</v>
      </c>
      <c r="E473" s="210" t="s">
        <v>698</v>
      </c>
      <c r="F473" s="6">
        <v>20.54</v>
      </c>
      <c r="G473" s="79" t="s">
        <v>90</v>
      </c>
      <c r="H473" s="79"/>
      <c r="I473" s="5" t="str">
        <f t="shared" si="55"/>
        <v>Variable</v>
      </c>
      <c r="J473" s="6">
        <f t="shared" si="56"/>
        <v>1167.390000000001</v>
      </c>
      <c r="K473" s="79"/>
      <c r="L473" s="224" t="s">
        <v>1236</v>
      </c>
      <c r="M473" s="2" t="s">
        <v>1238</v>
      </c>
      <c r="N473" s="2" t="s">
        <v>1255</v>
      </c>
    </row>
    <row r="474" spans="1:14" ht="30" hidden="1" customHeight="1" x14ac:dyDescent="0.2">
      <c r="A474" s="17">
        <f t="shared" si="53"/>
        <v>2021</v>
      </c>
      <c r="B474" s="4">
        <f t="shared" si="54"/>
        <v>7</v>
      </c>
      <c r="C474" s="93">
        <v>44393</v>
      </c>
      <c r="D474" s="93">
        <v>44393</v>
      </c>
      <c r="E474" s="210" t="s">
        <v>21</v>
      </c>
      <c r="F474" s="6">
        <v>-1000</v>
      </c>
      <c r="G474" s="79" t="s">
        <v>22</v>
      </c>
      <c r="H474" s="79"/>
      <c r="I474" s="5" t="str">
        <f t="shared" si="55"/>
        <v>Payment</v>
      </c>
      <c r="J474" s="6">
        <f t="shared" si="56"/>
        <v>167.39000000000101</v>
      </c>
      <c r="K474" s="79"/>
      <c r="L474" s="225"/>
      <c r="M474" s="226"/>
      <c r="N474" s="226"/>
    </row>
    <row r="475" spans="1:14" ht="30" hidden="1" customHeight="1" x14ac:dyDescent="0.2">
      <c r="A475" s="17">
        <f t="shared" si="53"/>
        <v>2021</v>
      </c>
      <c r="B475" s="4">
        <f t="shared" si="54"/>
        <v>7</v>
      </c>
      <c r="C475" s="93">
        <v>44393</v>
      </c>
      <c r="D475" s="93">
        <v>44393</v>
      </c>
      <c r="E475" s="210" t="s">
        <v>699</v>
      </c>
      <c r="F475" s="6">
        <v>30.29</v>
      </c>
      <c r="G475" s="79" t="s">
        <v>24</v>
      </c>
      <c r="H475" s="79"/>
      <c r="I475" s="5" t="str">
        <f t="shared" si="55"/>
        <v>Variable</v>
      </c>
      <c r="J475" s="6">
        <f t="shared" si="56"/>
        <v>197.680000000001</v>
      </c>
      <c r="K475" s="79"/>
      <c r="L475" s="224" t="s">
        <v>1236</v>
      </c>
      <c r="M475" s="2" t="s">
        <v>632</v>
      </c>
      <c r="N475" s="2" t="s">
        <v>503</v>
      </c>
    </row>
    <row r="476" spans="1:14" ht="30" hidden="1" customHeight="1" x14ac:dyDescent="0.2">
      <c r="A476" s="17">
        <f t="shared" si="53"/>
        <v>2021</v>
      </c>
      <c r="B476" s="4">
        <f t="shared" si="54"/>
        <v>7</v>
      </c>
      <c r="C476" s="93">
        <v>44393</v>
      </c>
      <c r="D476" s="93">
        <v>44393</v>
      </c>
      <c r="E476" s="210" t="s">
        <v>141</v>
      </c>
      <c r="F476" s="6">
        <v>4.99</v>
      </c>
      <c r="G476" s="79" t="s">
        <v>68</v>
      </c>
      <c r="H476" s="79"/>
      <c r="I476" s="5" t="str">
        <f t="shared" si="55"/>
        <v>Variable</v>
      </c>
      <c r="J476" s="6">
        <f t="shared" si="56"/>
        <v>202.67000000000101</v>
      </c>
      <c r="K476" s="159" t="s">
        <v>716</v>
      </c>
      <c r="L476" s="224" t="s">
        <v>1237</v>
      </c>
      <c r="M476" s="2" t="s">
        <v>1243</v>
      </c>
      <c r="N476" s="2" t="s">
        <v>1274</v>
      </c>
    </row>
    <row r="477" spans="1:14" ht="30" hidden="1" customHeight="1" x14ac:dyDescent="0.2">
      <c r="A477" s="17">
        <f t="shared" si="53"/>
        <v>2021</v>
      </c>
      <c r="B477" s="4">
        <f t="shared" si="54"/>
        <v>7</v>
      </c>
      <c r="C477" s="93">
        <v>44393</v>
      </c>
      <c r="D477" s="93">
        <v>44393</v>
      </c>
      <c r="E477" s="210" t="s">
        <v>141</v>
      </c>
      <c r="F477" s="6">
        <v>59.99</v>
      </c>
      <c r="G477" s="79" t="s">
        <v>68</v>
      </c>
      <c r="H477" s="79"/>
      <c r="I477" s="5" t="str">
        <f t="shared" si="55"/>
        <v>Variable</v>
      </c>
      <c r="J477" s="6">
        <f t="shared" si="56"/>
        <v>262.66000000000099</v>
      </c>
      <c r="K477" s="159" t="s">
        <v>715</v>
      </c>
      <c r="L477" s="224" t="s">
        <v>1237</v>
      </c>
      <c r="M477" s="2" t="s">
        <v>1243</v>
      </c>
      <c r="N477" s="2" t="s">
        <v>1274</v>
      </c>
    </row>
    <row r="478" spans="1:14" ht="30" hidden="1" customHeight="1" x14ac:dyDescent="0.2">
      <c r="A478" s="17">
        <f t="shared" si="53"/>
        <v>2021</v>
      </c>
      <c r="B478" s="4">
        <f t="shared" si="54"/>
        <v>7</v>
      </c>
      <c r="C478" s="93">
        <v>44393</v>
      </c>
      <c r="D478" s="93">
        <v>44393</v>
      </c>
      <c r="E478" s="210" t="s">
        <v>700</v>
      </c>
      <c r="F478" s="6">
        <v>50</v>
      </c>
      <c r="G478" s="159" t="s">
        <v>26</v>
      </c>
      <c r="H478" s="159"/>
      <c r="I478" s="5" t="str">
        <f t="shared" si="55"/>
        <v>Fixed</v>
      </c>
      <c r="J478" s="6">
        <f t="shared" si="56"/>
        <v>312.66000000000099</v>
      </c>
      <c r="K478" s="159" t="s">
        <v>714</v>
      </c>
      <c r="L478" s="224" t="s">
        <v>1236</v>
      </c>
      <c r="M478" s="2" t="s">
        <v>1239</v>
      </c>
      <c r="N478" s="2" t="s">
        <v>714</v>
      </c>
    </row>
    <row r="479" spans="1:14" ht="30" customHeight="1" x14ac:dyDescent="0.2">
      <c r="A479" s="17">
        <f t="shared" si="53"/>
        <v>2021</v>
      </c>
      <c r="B479" s="4">
        <f t="shared" si="54"/>
        <v>7</v>
      </c>
      <c r="C479" s="93">
        <v>44394</v>
      </c>
      <c r="D479" s="93">
        <v>44394</v>
      </c>
      <c r="E479" s="210" t="s">
        <v>701</v>
      </c>
      <c r="F479" s="6">
        <v>5.87</v>
      </c>
      <c r="G479" s="79" t="s">
        <v>41</v>
      </c>
      <c r="H479" s="79"/>
      <c r="I479" s="5" t="str">
        <f t="shared" si="55"/>
        <v>Variable</v>
      </c>
      <c r="J479" s="6">
        <f t="shared" si="56"/>
        <v>318.530000000001</v>
      </c>
      <c r="K479" s="159" t="s">
        <v>717</v>
      </c>
      <c r="L479" s="224" t="s">
        <v>1237</v>
      </c>
      <c r="M479" s="2" t="s">
        <v>1243</v>
      </c>
      <c r="N479" s="2" t="s">
        <v>679</v>
      </c>
    </row>
    <row r="480" spans="1:14" ht="30" customHeight="1" x14ac:dyDescent="0.2">
      <c r="A480" s="17">
        <f t="shared" si="53"/>
        <v>2021</v>
      </c>
      <c r="B480" s="4">
        <f t="shared" si="54"/>
        <v>7</v>
      </c>
      <c r="C480" s="93">
        <v>44394</v>
      </c>
      <c r="D480" s="93">
        <v>44394</v>
      </c>
      <c r="E480" s="210" t="s">
        <v>701</v>
      </c>
      <c r="F480" s="6">
        <v>8.8699999999999992</v>
      </c>
      <c r="G480" s="79" t="s">
        <v>41</v>
      </c>
      <c r="H480" s="79"/>
      <c r="I480" s="5" t="str">
        <f t="shared" si="55"/>
        <v>Variable</v>
      </c>
      <c r="J480" s="6">
        <f t="shared" si="56"/>
        <v>327.400000000001</v>
      </c>
      <c r="K480" s="159" t="s">
        <v>717</v>
      </c>
      <c r="L480" s="224" t="s">
        <v>1237</v>
      </c>
      <c r="M480" s="2" t="s">
        <v>1243</v>
      </c>
      <c r="N480" s="2" t="s">
        <v>679</v>
      </c>
    </row>
    <row r="481" spans="1:14" ht="30" customHeight="1" x14ac:dyDescent="0.2">
      <c r="A481" s="17">
        <f t="shared" si="53"/>
        <v>2021</v>
      </c>
      <c r="B481" s="4">
        <f t="shared" si="54"/>
        <v>7</v>
      </c>
      <c r="C481" s="93">
        <v>44394</v>
      </c>
      <c r="D481" s="93">
        <v>44394</v>
      </c>
      <c r="E481" s="210" t="s">
        <v>701</v>
      </c>
      <c r="F481" s="6">
        <v>13.31</v>
      </c>
      <c r="G481" s="79" t="s">
        <v>41</v>
      </c>
      <c r="H481" s="79"/>
      <c r="I481" s="5" t="str">
        <f t="shared" si="55"/>
        <v>Variable</v>
      </c>
      <c r="J481" s="6">
        <f t="shared" si="56"/>
        <v>340.710000000001</v>
      </c>
      <c r="K481" s="159" t="s">
        <v>717</v>
      </c>
      <c r="L481" s="224" t="s">
        <v>1237</v>
      </c>
      <c r="M481" s="2" t="s">
        <v>1243</v>
      </c>
      <c r="N481" s="2" t="s">
        <v>679</v>
      </c>
    </row>
    <row r="482" spans="1:14" ht="30" customHeight="1" x14ac:dyDescent="0.2">
      <c r="A482" s="17">
        <f t="shared" si="53"/>
        <v>2021</v>
      </c>
      <c r="B482" s="4">
        <f t="shared" si="54"/>
        <v>7</v>
      </c>
      <c r="C482" s="93">
        <v>44394</v>
      </c>
      <c r="D482" s="93">
        <v>44394</v>
      </c>
      <c r="E482" s="210" t="s">
        <v>701</v>
      </c>
      <c r="F482" s="6">
        <v>26.92</v>
      </c>
      <c r="G482" s="79" t="s">
        <v>41</v>
      </c>
      <c r="H482" s="79"/>
      <c r="I482" s="5" t="str">
        <f t="shared" si="55"/>
        <v>Variable</v>
      </c>
      <c r="J482" s="6">
        <f t="shared" si="56"/>
        <v>367.63000000000102</v>
      </c>
      <c r="K482" s="159" t="s">
        <v>717</v>
      </c>
      <c r="L482" s="224" t="s">
        <v>1237</v>
      </c>
      <c r="M482" s="2" t="s">
        <v>1243</v>
      </c>
      <c r="N482" s="2" t="s">
        <v>679</v>
      </c>
    </row>
    <row r="483" spans="1:14" ht="30" customHeight="1" x14ac:dyDescent="0.2">
      <c r="A483" s="17">
        <f t="shared" si="53"/>
        <v>2021</v>
      </c>
      <c r="B483" s="4">
        <f t="shared" si="54"/>
        <v>7</v>
      </c>
      <c r="C483" s="93">
        <v>44394</v>
      </c>
      <c r="D483" s="93">
        <v>44394</v>
      </c>
      <c r="E483" s="210" t="s">
        <v>701</v>
      </c>
      <c r="F483" s="6">
        <v>27.82</v>
      </c>
      <c r="G483" s="79" t="s">
        <v>41</v>
      </c>
      <c r="H483" s="79"/>
      <c r="I483" s="5" t="str">
        <f t="shared" si="55"/>
        <v>Variable</v>
      </c>
      <c r="J483" s="6">
        <f t="shared" si="56"/>
        <v>395.45000000000101</v>
      </c>
      <c r="K483" s="159" t="s">
        <v>717</v>
      </c>
      <c r="L483" s="224" t="s">
        <v>1237</v>
      </c>
      <c r="M483" s="2" t="s">
        <v>1243</v>
      </c>
      <c r="N483" s="2" t="s">
        <v>679</v>
      </c>
    </row>
    <row r="484" spans="1:14" ht="30" hidden="1" customHeight="1" x14ac:dyDescent="0.2">
      <c r="A484" s="17">
        <f t="shared" si="53"/>
        <v>2021</v>
      </c>
      <c r="B484" s="4">
        <f t="shared" si="54"/>
        <v>7</v>
      </c>
      <c r="C484" s="93">
        <v>44394</v>
      </c>
      <c r="D484" s="93">
        <v>44394</v>
      </c>
      <c r="E484" s="210" t="s">
        <v>702</v>
      </c>
      <c r="F484" s="6">
        <v>42.79</v>
      </c>
      <c r="G484" s="79" t="s">
        <v>89</v>
      </c>
      <c r="H484" s="79"/>
      <c r="I484" s="5" t="str">
        <f t="shared" si="55"/>
        <v>Variable</v>
      </c>
      <c r="J484" s="6">
        <f t="shared" si="56"/>
        <v>438.24000000000103</v>
      </c>
      <c r="K484" s="159" t="s">
        <v>717</v>
      </c>
      <c r="L484" s="224" t="s">
        <v>1237</v>
      </c>
      <c r="M484" s="2" t="s">
        <v>1243</v>
      </c>
      <c r="N484" s="2" t="s">
        <v>1273</v>
      </c>
    </row>
    <row r="485" spans="1:14" ht="30" hidden="1" customHeight="1" x14ac:dyDescent="0.2">
      <c r="A485" s="17">
        <f t="shared" si="53"/>
        <v>2021</v>
      </c>
      <c r="B485" s="4">
        <f t="shared" si="54"/>
        <v>7</v>
      </c>
      <c r="C485" s="93">
        <v>44394</v>
      </c>
      <c r="D485" s="93">
        <v>44394</v>
      </c>
      <c r="E485" s="210" t="s">
        <v>702</v>
      </c>
      <c r="F485" s="6">
        <v>42.8</v>
      </c>
      <c r="G485" s="79" t="s">
        <v>89</v>
      </c>
      <c r="H485" s="79"/>
      <c r="I485" s="5" t="str">
        <f t="shared" si="55"/>
        <v>Variable</v>
      </c>
      <c r="J485" s="6">
        <f t="shared" si="56"/>
        <v>481.04000000000104</v>
      </c>
      <c r="K485" s="159" t="s">
        <v>717</v>
      </c>
      <c r="L485" s="224" t="s">
        <v>1237</v>
      </c>
      <c r="M485" s="2" t="s">
        <v>1243</v>
      </c>
      <c r="N485" s="2" t="s">
        <v>1273</v>
      </c>
    </row>
    <row r="486" spans="1:14" ht="30" hidden="1" customHeight="1" x14ac:dyDescent="0.2">
      <c r="A486" s="17">
        <f t="shared" si="53"/>
        <v>2021</v>
      </c>
      <c r="B486" s="4">
        <f t="shared" si="54"/>
        <v>7</v>
      </c>
      <c r="C486" s="93">
        <v>44394</v>
      </c>
      <c r="D486" s="93">
        <v>44394</v>
      </c>
      <c r="E486" s="210" t="s">
        <v>703</v>
      </c>
      <c r="F486" s="6">
        <v>25</v>
      </c>
      <c r="G486" s="79" t="s">
        <v>52</v>
      </c>
      <c r="H486" s="79"/>
      <c r="I486" s="5" t="str">
        <f t="shared" si="55"/>
        <v>Variable</v>
      </c>
      <c r="J486" s="6">
        <f t="shared" si="56"/>
        <v>506.04000000000104</v>
      </c>
      <c r="K486" s="159" t="s">
        <v>717</v>
      </c>
      <c r="L486" s="224" t="s">
        <v>1236</v>
      </c>
      <c r="M486" s="2" t="s">
        <v>632</v>
      </c>
      <c r="N486" s="2" t="s">
        <v>1252</v>
      </c>
    </row>
    <row r="487" spans="1:14" ht="30" hidden="1" customHeight="1" x14ac:dyDescent="0.2">
      <c r="A487" s="17">
        <f t="shared" si="53"/>
        <v>2021</v>
      </c>
      <c r="B487" s="4">
        <f t="shared" si="54"/>
        <v>7</v>
      </c>
      <c r="C487" s="93">
        <v>44394</v>
      </c>
      <c r="D487" s="93">
        <v>44394</v>
      </c>
      <c r="E487" s="210" t="s">
        <v>704</v>
      </c>
      <c r="F487" s="6">
        <v>10</v>
      </c>
      <c r="G487" s="79" t="s">
        <v>68</v>
      </c>
      <c r="H487" s="79"/>
      <c r="I487" s="5" t="str">
        <f t="shared" si="55"/>
        <v>Variable</v>
      </c>
      <c r="J487" s="6">
        <f t="shared" si="56"/>
        <v>516.0400000000011</v>
      </c>
      <c r="K487" s="159" t="s">
        <v>717</v>
      </c>
      <c r="L487" s="224" t="s">
        <v>1237</v>
      </c>
      <c r="M487" s="2" t="s">
        <v>1243</v>
      </c>
      <c r="N487" s="2" t="s">
        <v>1273</v>
      </c>
    </row>
    <row r="488" spans="1:14" ht="30" hidden="1" customHeight="1" x14ac:dyDescent="0.2">
      <c r="A488" s="17">
        <f t="shared" si="53"/>
        <v>2021</v>
      </c>
      <c r="B488" s="4">
        <f t="shared" si="54"/>
        <v>7</v>
      </c>
      <c r="C488" s="93">
        <v>44394</v>
      </c>
      <c r="D488" s="93">
        <v>44394</v>
      </c>
      <c r="E488" s="210" t="s">
        <v>705</v>
      </c>
      <c r="F488" s="6">
        <v>9.7200000000000006</v>
      </c>
      <c r="G488" s="79" t="s">
        <v>68</v>
      </c>
      <c r="H488" s="79"/>
      <c r="I488" s="5" t="str">
        <f t="shared" si="55"/>
        <v>Variable</v>
      </c>
      <c r="J488" s="6">
        <f t="shared" si="56"/>
        <v>525.76000000000113</v>
      </c>
      <c r="K488" s="79"/>
      <c r="L488" s="224" t="s">
        <v>1237</v>
      </c>
      <c r="M488" s="2" t="s">
        <v>1300</v>
      </c>
      <c r="N488" s="2" t="s">
        <v>1291</v>
      </c>
    </row>
    <row r="489" spans="1:14" ht="30" customHeight="1" x14ac:dyDescent="0.2">
      <c r="A489" s="17">
        <f t="shared" si="53"/>
        <v>2021</v>
      </c>
      <c r="B489" s="4">
        <f t="shared" si="54"/>
        <v>7</v>
      </c>
      <c r="C489" s="93">
        <v>44395</v>
      </c>
      <c r="D489" s="93">
        <v>44395</v>
      </c>
      <c r="E489" s="210" t="s">
        <v>706</v>
      </c>
      <c r="F489" s="6">
        <v>14.06</v>
      </c>
      <c r="G489" s="79" t="s">
        <v>41</v>
      </c>
      <c r="H489" s="79"/>
      <c r="I489" s="5" t="str">
        <f t="shared" si="55"/>
        <v>Variable</v>
      </c>
      <c r="J489" s="6">
        <f t="shared" si="56"/>
        <v>539.82000000000107</v>
      </c>
      <c r="K489" s="79"/>
      <c r="L489" s="224" t="s">
        <v>1237</v>
      </c>
      <c r="M489" s="2" t="s">
        <v>1243</v>
      </c>
      <c r="N489" s="2" t="s">
        <v>679</v>
      </c>
    </row>
    <row r="490" spans="1:14" ht="30" hidden="1" customHeight="1" x14ac:dyDescent="0.2">
      <c r="A490" s="17">
        <f t="shared" si="53"/>
        <v>2021</v>
      </c>
      <c r="B490" s="4">
        <f t="shared" si="54"/>
        <v>7</v>
      </c>
      <c r="C490" s="93">
        <v>44395</v>
      </c>
      <c r="D490" s="93">
        <v>44395</v>
      </c>
      <c r="E490" s="210" t="s">
        <v>141</v>
      </c>
      <c r="F490" s="6">
        <v>4.79</v>
      </c>
      <c r="G490" s="79" t="s">
        <v>68</v>
      </c>
      <c r="H490" s="79"/>
      <c r="I490" s="5" t="str">
        <f t="shared" si="55"/>
        <v>Variable</v>
      </c>
      <c r="J490" s="6">
        <f t="shared" si="56"/>
        <v>544.61000000000104</v>
      </c>
      <c r="K490" s="79"/>
      <c r="L490" s="224" t="s">
        <v>1237</v>
      </c>
      <c r="M490" s="2" t="s">
        <v>1243</v>
      </c>
      <c r="N490" s="2" t="s">
        <v>1274</v>
      </c>
    </row>
    <row r="491" spans="1:14" ht="30" hidden="1" customHeight="1" x14ac:dyDescent="0.2">
      <c r="A491" s="17">
        <f t="shared" si="53"/>
        <v>2021</v>
      </c>
      <c r="B491" s="4">
        <f t="shared" si="54"/>
        <v>7</v>
      </c>
      <c r="C491" s="93">
        <v>44395</v>
      </c>
      <c r="D491" s="93">
        <v>44395</v>
      </c>
      <c r="E491" s="210" t="s">
        <v>141</v>
      </c>
      <c r="F491" s="6">
        <v>14.75</v>
      </c>
      <c r="G491" s="79" t="s">
        <v>68</v>
      </c>
      <c r="H491" s="79"/>
      <c r="I491" s="5" t="str">
        <f t="shared" si="55"/>
        <v>Variable</v>
      </c>
      <c r="J491" s="6">
        <f t="shared" si="56"/>
        <v>559.36000000000104</v>
      </c>
      <c r="K491" s="79"/>
      <c r="L491" s="224" t="s">
        <v>1237</v>
      </c>
      <c r="M491" s="2" t="s">
        <v>1243</v>
      </c>
      <c r="N491" s="2" t="s">
        <v>1274</v>
      </c>
    </row>
    <row r="492" spans="1:14" ht="30" customHeight="1" x14ac:dyDescent="0.2">
      <c r="A492" s="17">
        <f t="shared" si="53"/>
        <v>2021</v>
      </c>
      <c r="B492" s="4">
        <f t="shared" si="54"/>
        <v>7</v>
      </c>
      <c r="C492" s="93">
        <v>44395</v>
      </c>
      <c r="D492" s="93">
        <v>44395</v>
      </c>
      <c r="E492" s="210" t="s">
        <v>707</v>
      </c>
      <c r="F492" s="6">
        <v>22.63</v>
      </c>
      <c r="G492" s="79" t="s">
        <v>41</v>
      </c>
      <c r="H492" s="79"/>
      <c r="I492" s="5" t="str">
        <f t="shared" si="55"/>
        <v>Variable</v>
      </c>
      <c r="J492" s="6">
        <f t="shared" si="56"/>
        <v>581.99000000000103</v>
      </c>
      <c r="K492" s="79"/>
      <c r="L492" s="224" t="s">
        <v>1237</v>
      </c>
      <c r="M492" s="2" t="s">
        <v>1243</v>
      </c>
      <c r="N492" s="2" t="s">
        <v>679</v>
      </c>
    </row>
    <row r="493" spans="1:14" ht="30" hidden="1" customHeight="1" x14ac:dyDescent="0.2">
      <c r="A493" s="17">
        <f t="shared" si="53"/>
        <v>2021</v>
      </c>
      <c r="B493" s="4">
        <f t="shared" si="54"/>
        <v>7</v>
      </c>
      <c r="C493" s="93">
        <v>44396</v>
      </c>
      <c r="D493" s="93">
        <v>44396</v>
      </c>
      <c r="E493" s="210" t="s">
        <v>708</v>
      </c>
      <c r="F493" s="6">
        <v>5</v>
      </c>
      <c r="G493" s="79" t="s">
        <v>52</v>
      </c>
      <c r="H493" s="79"/>
      <c r="I493" s="5" t="str">
        <f t="shared" si="55"/>
        <v>Variable</v>
      </c>
      <c r="J493" s="6">
        <f t="shared" si="56"/>
        <v>586.99000000000103</v>
      </c>
      <c r="K493" s="163" t="s">
        <v>719</v>
      </c>
      <c r="L493" s="224" t="s">
        <v>1237</v>
      </c>
      <c r="M493" s="2" t="s">
        <v>1300</v>
      </c>
      <c r="N493" s="2" t="s">
        <v>1285</v>
      </c>
    </row>
    <row r="494" spans="1:14" ht="30" hidden="1" customHeight="1" x14ac:dyDescent="0.2">
      <c r="A494" s="17">
        <f t="shared" si="53"/>
        <v>2021</v>
      </c>
      <c r="B494" s="4">
        <f t="shared" si="54"/>
        <v>7</v>
      </c>
      <c r="C494" s="93">
        <v>44396</v>
      </c>
      <c r="D494" s="93">
        <v>44396</v>
      </c>
      <c r="E494" s="210" t="s">
        <v>352</v>
      </c>
      <c r="F494" s="6">
        <v>194</v>
      </c>
      <c r="G494" s="79" t="s">
        <v>119</v>
      </c>
      <c r="H494" s="79"/>
      <c r="I494" s="5" t="str">
        <f t="shared" si="55"/>
        <v>Variable</v>
      </c>
      <c r="J494" s="6">
        <f t="shared" si="56"/>
        <v>780.99000000000103</v>
      </c>
      <c r="K494" s="79"/>
      <c r="L494" s="224" t="s">
        <v>1236</v>
      </c>
      <c r="M494" s="2" t="s">
        <v>1239</v>
      </c>
      <c r="N494" s="2" t="s">
        <v>1294</v>
      </c>
    </row>
    <row r="495" spans="1:14" ht="30" hidden="1" customHeight="1" x14ac:dyDescent="0.2">
      <c r="A495" s="17">
        <f t="shared" si="53"/>
        <v>2021</v>
      </c>
      <c r="B495" s="4">
        <f t="shared" si="54"/>
        <v>7</v>
      </c>
      <c r="C495" s="93">
        <v>44396</v>
      </c>
      <c r="D495" s="93">
        <v>44398</v>
      </c>
      <c r="E495" s="210" t="s">
        <v>352</v>
      </c>
      <c r="F495" s="6">
        <v>-194</v>
      </c>
      <c r="G495" s="79" t="s">
        <v>22</v>
      </c>
      <c r="H495" s="79"/>
      <c r="I495" s="5" t="str">
        <f t="shared" si="55"/>
        <v>Payment</v>
      </c>
      <c r="J495" s="6">
        <f t="shared" si="56"/>
        <v>586.99000000000103</v>
      </c>
      <c r="K495" s="79"/>
      <c r="L495" s="224" t="s">
        <v>1236</v>
      </c>
      <c r="M495" s="2" t="s">
        <v>1239</v>
      </c>
      <c r="N495" s="2" t="s">
        <v>1294</v>
      </c>
    </row>
    <row r="496" spans="1:14" ht="30" customHeight="1" x14ac:dyDescent="0.2">
      <c r="A496" s="17">
        <f t="shared" si="53"/>
        <v>2021</v>
      </c>
      <c r="B496" s="4">
        <f t="shared" si="54"/>
        <v>7</v>
      </c>
      <c r="C496" s="93">
        <v>44397</v>
      </c>
      <c r="D496" s="93">
        <v>44397</v>
      </c>
      <c r="E496" s="210" t="s">
        <v>709</v>
      </c>
      <c r="F496" s="6">
        <v>9.4600000000000009</v>
      </c>
      <c r="G496" s="79" t="s">
        <v>90</v>
      </c>
      <c r="H496" s="79"/>
      <c r="I496" s="5" t="str">
        <f t="shared" si="55"/>
        <v>Variable</v>
      </c>
      <c r="J496" s="6">
        <f t="shared" si="56"/>
        <v>596.45000000000107</v>
      </c>
      <c r="K496" s="79"/>
      <c r="L496" s="224" t="s">
        <v>1236</v>
      </c>
      <c r="M496" s="2" t="s">
        <v>1238</v>
      </c>
      <c r="N496" s="2" t="s">
        <v>1255</v>
      </c>
    </row>
    <row r="497" spans="1:14" ht="30" customHeight="1" x14ac:dyDescent="0.2">
      <c r="A497" s="17">
        <f t="shared" si="53"/>
        <v>2021</v>
      </c>
      <c r="B497" s="4">
        <f t="shared" si="54"/>
        <v>7</v>
      </c>
      <c r="C497" s="93">
        <v>44397</v>
      </c>
      <c r="D497" s="93">
        <v>44397</v>
      </c>
      <c r="E497" s="210" t="s">
        <v>709</v>
      </c>
      <c r="F497" s="6">
        <v>70.040000000000006</v>
      </c>
      <c r="G497" s="79" t="s">
        <v>90</v>
      </c>
      <c r="H497" s="79"/>
      <c r="I497" s="5" t="str">
        <f t="shared" si="55"/>
        <v>Variable</v>
      </c>
      <c r="J497" s="6">
        <f t="shared" si="56"/>
        <v>666.49000000000103</v>
      </c>
      <c r="K497" s="79"/>
      <c r="L497" s="224" t="s">
        <v>1236</v>
      </c>
      <c r="M497" s="2" t="s">
        <v>1238</v>
      </c>
      <c r="N497" s="2" t="s">
        <v>1255</v>
      </c>
    </row>
    <row r="498" spans="1:14" ht="30" hidden="1" customHeight="1" x14ac:dyDescent="0.2">
      <c r="A498" s="17">
        <f t="shared" si="53"/>
        <v>2021</v>
      </c>
      <c r="B498" s="4">
        <f t="shared" si="54"/>
        <v>7</v>
      </c>
      <c r="C498" s="93">
        <v>44397</v>
      </c>
      <c r="D498" s="93">
        <v>44397</v>
      </c>
      <c r="E498" s="210" t="s">
        <v>710</v>
      </c>
      <c r="F498" s="6">
        <v>15.88</v>
      </c>
      <c r="G498" s="79" t="s">
        <v>130</v>
      </c>
      <c r="H498" s="79"/>
      <c r="I498" s="5" t="str">
        <f t="shared" si="55"/>
        <v>Fixed</v>
      </c>
      <c r="J498" s="6">
        <f t="shared" si="56"/>
        <v>682.37000000000103</v>
      </c>
      <c r="K498" s="79"/>
      <c r="L498" s="224" t="s">
        <v>1236</v>
      </c>
      <c r="M498" s="2" t="s">
        <v>632</v>
      </c>
      <c r="N498" s="2" t="s">
        <v>1251</v>
      </c>
    </row>
    <row r="499" spans="1:14" ht="30" hidden="1" customHeight="1" x14ac:dyDescent="0.2">
      <c r="A499" s="17">
        <f t="shared" si="53"/>
        <v>2021</v>
      </c>
      <c r="B499" s="4">
        <f t="shared" si="54"/>
        <v>7</v>
      </c>
      <c r="C499" s="93">
        <v>44397</v>
      </c>
      <c r="D499" s="93">
        <v>44397</v>
      </c>
      <c r="E499" s="210" t="s">
        <v>711</v>
      </c>
      <c r="F499" s="6">
        <v>28.6</v>
      </c>
      <c r="G499" s="79" t="s">
        <v>68</v>
      </c>
      <c r="H499" s="79"/>
      <c r="I499" s="5" t="str">
        <f t="shared" si="55"/>
        <v>Variable</v>
      </c>
      <c r="J499" s="6">
        <f t="shared" si="56"/>
        <v>710.97000000000105</v>
      </c>
      <c r="K499" s="79"/>
      <c r="L499" s="224" t="s">
        <v>1236</v>
      </c>
      <c r="M499" s="2" t="s">
        <v>1241</v>
      </c>
      <c r="N499" s="2" t="s">
        <v>1289</v>
      </c>
    </row>
    <row r="500" spans="1:14" ht="30" hidden="1" customHeight="1" x14ac:dyDescent="0.2">
      <c r="A500" s="17">
        <f t="shared" si="53"/>
        <v>2021</v>
      </c>
      <c r="B500" s="4">
        <f t="shared" si="54"/>
        <v>7</v>
      </c>
      <c r="C500" s="93">
        <v>44397</v>
      </c>
      <c r="D500" s="93">
        <v>44397</v>
      </c>
      <c r="E500" s="210" t="s">
        <v>712</v>
      </c>
      <c r="F500" s="6">
        <v>18</v>
      </c>
      <c r="G500" s="79" t="s">
        <v>130</v>
      </c>
      <c r="H500" s="79"/>
      <c r="I500" s="5" t="str">
        <f t="shared" si="55"/>
        <v>Fixed</v>
      </c>
      <c r="J500" s="6">
        <f t="shared" si="56"/>
        <v>728.97000000000105</v>
      </c>
      <c r="K500" s="79"/>
      <c r="L500" s="224" t="s">
        <v>1236</v>
      </c>
      <c r="M500" s="2" t="s">
        <v>632</v>
      </c>
      <c r="N500" s="2" t="s">
        <v>1251</v>
      </c>
    </row>
    <row r="501" spans="1:14" ht="30" customHeight="1" x14ac:dyDescent="0.2">
      <c r="A501" s="17">
        <f t="shared" si="53"/>
        <v>2021</v>
      </c>
      <c r="B501" s="4">
        <f t="shared" si="54"/>
        <v>7</v>
      </c>
      <c r="C501" s="93">
        <v>44397</v>
      </c>
      <c r="D501" s="93">
        <v>44397</v>
      </c>
      <c r="E501" s="210" t="s">
        <v>698</v>
      </c>
      <c r="F501" s="6">
        <v>56.29</v>
      </c>
      <c r="G501" s="79" t="s">
        <v>90</v>
      </c>
      <c r="H501" s="79"/>
      <c r="I501" s="5" t="str">
        <f t="shared" si="55"/>
        <v>Variable</v>
      </c>
      <c r="J501" s="6">
        <f t="shared" si="56"/>
        <v>785.26000000000101</v>
      </c>
      <c r="K501" s="79"/>
      <c r="L501" s="224" t="s">
        <v>1236</v>
      </c>
      <c r="M501" s="2" t="s">
        <v>1238</v>
      </c>
      <c r="N501" s="2" t="s">
        <v>1255</v>
      </c>
    </row>
    <row r="502" spans="1:14" ht="30" hidden="1" customHeight="1" x14ac:dyDescent="0.2">
      <c r="A502" s="17">
        <f t="shared" si="53"/>
        <v>2021</v>
      </c>
      <c r="B502" s="4">
        <f t="shared" si="54"/>
        <v>7</v>
      </c>
      <c r="C502" s="93">
        <v>44397</v>
      </c>
      <c r="D502" s="93">
        <v>44397</v>
      </c>
      <c r="E502" s="210" t="s">
        <v>713</v>
      </c>
      <c r="F502" s="6">
        <v>20.02</v>
      </c>
      <c r="G502" s="79" t="s">
        <v>68</v>
      </c>
      <c r="H502" s="79"/>
      <c r="I502" s="5" t="str">
        <f t="shared" si="55"/>
        <v>Variable</v>
      </c>
      <c r="J502" s="6">
        <f t="shared" si="56"/>
        <v>805.280000000001</v>
      </c>
      <c r="K502" s="159" t="s">
        <v>718</v>
      </c>
      <c r="L502" s="224" t="s">
        <v>1236</v>
      </c>
      <c r="M502" s="2" t="s">
        <v>670</v>
      </c>
      <c r="N502" s="2" t="s">
        <v>1280</v>
      </c>
    </row>
    <row r="503" spans="1:14" ht="30" hidden="1" customHeight="1" x14ac:dyDescent="0.2">
      <c r="A503" s="17">
        <f t="shared" si="53"/>
        <v>2021</v>
      </c>
      <c r="B503" s="4">
        <f t="shared" si="54"/>
        <v>7</v>
      </c>
      <c r="C503" s="93">
        <v>44398</v>
      </c>
      <c r="D503" s="93">
        <v>44398</v>
      </c>
      <c r="E503" s="210" t="s">
        <v>81</v>
      </c>
      <c r="F503" s="6">
        <v>7.99</v>
      </c>
      <c r="G503" s="159" t="s">
        <v>26</v>
      </c>
      <c r="H503" s="159"/>
      <c r="I503" s="5" t="str">
        <f t="shared" si="55"/>
        <v>Fixed</v>
      </c>
      <c r="J503" s="6">
        <f t="shared" si="56"/>
        <v>813.270000000001</v>
      </c>
      <c r="K503" s="94" t="s">
        <v>9</v>
      </c>
      <c r="L503" s="224" t="s">
        <v>1237</v>
      </c>
      <c r="M503" s="2" t="s">
        <v>1243</v>
      </c>
      <c r="N503" s="2" t="s">
        <v>1279</v>
      </c>
    </row>
    <row r="504" spans="1:14" ht="30" hidden="1" customHeight="1" x14ac:dyDescent="0.2">
      <c r="A504" s="17">
        <f t="shared" si="53"/>
        <v>2021</v>
      </c>
      <c r="B504" s="4">
        <f t="shared" si="54"/>
        <v>7</v>
      </c>
      <c r="C504" s="93">
        <v>44399</v>
      </c>
      <c r="D504" s="93">
        <v>44399</v>
      </c>
      <c r="E504" s="210" t="s">
        <v>21</v>
      </c>
      <c r="F504" s="6">
        <v>-1518.65</v>
      </c>
      <c r="G504" s="79" t="s">
        <v>22</v>
      </c>
      <c r="H504" s="79"/>
      <c r="I504" s="5" t="str">
        <f t="shared" si="55"/>
        <v>Payment</v>
      </c>
      <c r="J504" s="6">
        <f t="shared" si="56"/>
        <v>-705.37999999999909</v>
      </c>
      <c r="K504" s="79"/>
      <c r="L504" s="225"/>
      <c r="M504" s="226"/>
      <c r="N504" s="226"/>
    </row>
    <row r="505" spans="1:14" ht="30" hidden="1" customHeight="1" x14ac:dyDescent="0.2">
      <c r="A505" s="17">
        <f t="shared" ref="A505:A570" si="57">YEAR(C505)</f>
        <v>2021</v>
      </c>
      <c r="B505" s="4">
        <f t="shared" ref="B505:B570" si="58">MONTH(C505)</f>
        <v>7</v>
      </c>
      <c r="C505" s="93">
        <v>44399</v>
      </c>
      <c r="D505" s="93">
        <v>44399</v>
      </c>
      <c r="E505" s="210" t="s">
        <v>196</v>
      </c>
      <c r="F505" s="6">
        <v>35</v>
      </c>
      <c r="G505" s="79" t="s">
        <v>89</v>
      </c>
      <c r="H505" s="79"/>
      <c r="I505" s="5" t="str">
        <f t="shared" ref="I505:I570" si="59">VLOOKUP(G505,Expense_Lookup,2,0)</f>
        <v>Variable</v>
      </c>
      <c r="J505" s="6">
        <f t="shared" ref="J505:J570" si="60">J504+F505</f>
        <v>-670.37999999999909</v>
      </c>
      <c r="K505" s="79"/>
      <c r="L505" s="224" t="s">
        <v>1236</v>
      </c>
      <c r="M505" s="2" t="s">
        <v>632</v>
      </c>
      <c r="N505" s="2" t="s">
        <v>1253</v>
      </c>
    </row>
    <row r="506" spans="1:14" ht="30" customHeight="1" x14ac:dyDescent="0.2">
      <c r="A506" s="17">
        <f t="shared" si="57"/>
        <v>2021</v>
      </c>
      <c r="B506" s="4">
        <f t="shared" si="58"/>
        <v>7</v>
      </c>
      <c r="C506" s="93">
        <v>44400</v>
      </c>
      <c r="D506" s="93">
        <v>44400</v>
      </c>
      <c r="E506" s="210" t="s">
        <v>740</v>
      </c>
      <c r="F506" s="6">
        <v>17.989999999999998</v>
      </c>
      <c r="G506" s="79" t="s">
        <v>41</v>
      </c>
      <c r="H506" s="79"/>
      <c r="I506" s="5" t="str">
        <f t="shared" si="59"/>
        <v>Variable</v>
      </c>
      <c r="J506" s="6">
        <f t="shared" si="60"/>
        <v>-652.38999999999908</v>
      </c>
      <c r="K506" s="79"/>
      <c r="L506" s="224" t="s">
        <v>1237</v>
      </c>
      <c r="M506" s="2" t="s">
        <v>1243</v>
      </c>
      <c r="N506" s="2" t="s">
        <v>679</v>
      </c>
    </row>
    <row r="507" spans="1:14" ht="30" hidden="1" customHeight="1" x14ac:dyDescent="0.2">
      <c r="A507" s="17">
        <f t="shared" si="57"/>
        <v>2021</v>
      </c>
      <c r="B507" s="4">
        <f t="shared" si="58"/>
        <v>7</v>
      </c>
      <c r="C507" s="93">
        <v>44402</v>
      </c>
      <c r="D507" s="93">
        <v>44402</v>
      </c>
      <c r="E507" s="210" t="s">
        <v>741</v>
      </c>
      <c r="F507" s="6">
        <v>33.340000000000003</v>
      </c>
      <c r="G507" s="79" t="s">
        <v>130</v>
      </c>
      <c r="H507" s="79"/>
      <c r="I507" s="5" t="str">
        <f t="shared" si="59"/>
        <v>Fixed</v>
      </c>
      <c r="J507" s="6">
        <f t="shared" si="60"/>
        <v>-619.04999999999905</v>
      </c>
      <c r="K507" s="79"/>
      <c r="L507" s="224" t="s">
        <v>1236</v>
      </c>
      <c r="M507" s="2" t="s">
        <v>632</v>
      </c>
      <c r="N507" s="2" t="s">
        <v>1251</v>
      </c>
    </row>
    <row r="508" spans="1:14" ht="30" hidden="1" customHeight="1" x14ac:dyDescent="0.2">
      <c r="A508" s="17">
        <f t="shared" si="57"/>
        <v>2021</v>
      </c>
      <c r="B508" s="4">
        <f t="shared" si="58"/>
        <v>7</v>
      </c>
      <c r="C508" s="93">
        <v>44402</v>
      </c>
      <c r="D508" s="93">
        <v>44402</v>
      </c>
      <c r="E508" s="210" t="s">
        <v>742</v>
      </c>
      <c r="F508" s="6">
        <v>32.75</v>
      </c>
      <c r="G508" s="79" t="s">
        <v>68</v>
      </c>
      <c r="H508" s="79"/>
      <c r="I508" s="5" t="str">
        <f t="shared" si="59"/>
        <v>Variable</v>
      </c>
      <c r="J508" s="6">
        <f t="shared" si="60"/>
        <v>-586.29999999999905</v>
      </c>
      <c r="K508" s="79"/>
      <c r="L508" s="224" t="s">
        <v>1237</v>
      </c>
      <c r="M508" s="2" t="s">
        <v>1300</v>
      </c>
      <c r="N508" s="2" t="s">
        <v>1291</v>
      </c>
    </row>
    <row r="509" spans="1:14" ht="30" hidden="1" customHeight="1" x14ac:dyDescent="0.2">
      <c r="A509" s="17">
        <f t="shared" si="57"/>
        <v>2021</v>
      </c>
      <c r="B509" s="4">
        <f t="shared" si="58"/>
        <v>7</v>
      </c>
      <c r="C509" s="93">
        <v>44402</v>
      </c>
      <c r="D509" s="93">
        <v>44402</v>
      </c>
      <c r="E509" s="210" t="s">
        <v>188</v>
      </c>
      <c r="F509" s="6">
        <v>3</v>
      </c>
      <c r="G509" s="79" t="s">
        <v>130</v>
      </c>
      <c r="H509" s="79"/>
      <c r="I509" s="5" t="str">
        <f t="shared" si="59"/>
        <v>Fixed</v>
      </c>
      <c r="J509" s="6">
        <f t="shared" si="60"/>
        <v>-583.29999999999905</v>
      </c>
      <c r="K509" s="79"/>
      <c r="L509" s="224" t="s">
        <v>1236</v>
      </c>
      <c r="M509" s="2" t="s">
        <v>632</v>
      </c>
      <c r="N509" s="2" t="s">
        <v>1251</v>
      </c>
    </row>
    <row r="510" spans="1:14" ht="30" customHeight="1" x14ac:dyDescent="0.2">
      <c r="A510" s="17">
        <f t="shared" si="57"/>
        <v>2021</v>
      </c>
      <c r="B510" s="4">
        <f t="shared" si="58"/>
        <v>7</v>
      </c>
      <c r="C510" s="93">
        <v>44404</v>
      </c>
      <c r="D510" s="93">
        <v>44404</v>
      </c>
      <c r="E510" s="210" t="s">
        <v>743</v>
      </c>
      <c r="F510" s="6">
        <v>1.1200000000000001</v>
      </c>
      <c r="G510" s="79" t="s">
        <v>41</v>
      </c>
      <c r="H510" s="79"/>
      <c r="I510" s="5" t="str">
        <f t="shared" si="59"/>
        <v>Variable</v>
      </c>
      <c r="J510" s="6">
        <f t="shared" si="60"/>
        <v>-582.17999999999904</v>
      </c>
      <c r="K510" s="79"/>
      <c r="L510" s="224" t="s">
        <v>1237</v>
      </c>
      <c r="M510" s="2" t="s">
        <v>1243</v>
      </c>
      <c r="N510" s="2" t="s">
        <v>679</v>
      </c>
    </row>
    <row r="511" spans="1:14" ht="30" hidden="1" customHeight="1" x14ac:dyDescent="0.2">
      <c r="A511" s="17">
        <f t="shared" si="57"/>
        <v>2021</v>
      </c>
      <c r="B511" s="4">
        <f t="shared" si="58"/>
        <v>7</v>
      </c>
      <c r="C511" s="93">
        <v>44404</v>
      </c>
      <c r="D511" s="93">
        <v>44404</v>
      </c>
      <c r="E511" s="210" t="s">
        <v>112</v>
      </c>
      <c r="F511" s="6">
        <v>9.99</v>
      </c>
      <c r="G511" s="79" t="s">
        <v>52</v>
      </c>
      <c r="H511" s="79"/>
      <c r="I511" s="168" t="s">
        <v>26</v>
      </c>
      <c r="J511" s="6">
        <f t="shared" si="60"/>
        <v>-572.18999999999903</v>
      </c>
      <c r="K511" s="94" t="s">
        <v>295</v>
      </c>
      <c r="L511" s="224" t="s">
        <v>1237</v>
      </c>
      <c r="M511" s="2" t="s">
        <v>1243</v>
      </c>
      <c r="N511" s="2" t="s">
        <v>1282</v>
      </c>
    </row>
    <row r="512" spans="1:14" ht="30" hidden="1" customHeight="1" x14ac:dyDescent="0.2">
      <c r="A512" s="17">
        <f t="shared" si="57"/>
        <v>2021</v>
      </c>
      <c r="B512" s="4">
        <f t="shared" si="58"/>
        <v>7</v>
      </c>
      <c r="C512" s="93">
        <v>44404</v>
      </c>
      <c r="D512" s="93">
        <v>44404</v>
      </c>
      <c r="E512" s="210" t="s">
        <v>744</v>
      </c>
      <c r="F512" s="6">
        <v>29.5</v>
      </c>
      <c r="G512" s="79" t="s">
        <v>89</v>
      </c>
      <c r="H512" s="79"/>
      <c r="I512" s="5" t="str">
        <f t="shared" si="59"/>
        <v>Variable</v>
      </c>
      <c r="J512" s="6">
        <f t="shared" si="60"/>
        <v>-542.68999999999903</v>
      </c>
      <c r="K512" s="168" t="s">
        <v>791</v>
      </c>
      <c r="L512" s="224" t="s">
        <v>1237</v>
      </c>
      <c r="M512" s="2" t="s">
        <v>1243</v>
      </c>
      <c r="N512" s="2" t="s">
        <v>1271</v>
      </c>
    </row>
    <row r="513" spans="1:14" ht="30" hidden="1" customHeight="1" x14ac:dyDescent="0.2">
      <c r="A513" s="17">
        <f t="shared" si="57"/>
        <v>2021</v>
      </c>
      <c r="B513" s="4">
        <f t="shared" si="58"/>
        <v>7</v>
      </c>
      <c r="C513" s="93">
        <v>44405</v>
      </c>
      <c r="D513" s="93">
        <v>44405</v>
      </c>
      <c r="E513" s="210" t="s">
        <v>745</v>
      </c>
      <c r="F513" s="6">
        <v>324.04000000000002</v>
      </c>
      <c r="G513" s="79" t="s">
        <v>130</v>
      </c>
      <c r="H513" s="79"/>
      <c r="I513" s="5" t="str">
        <f t="shared" si="59"/>
        <v>Fixed</v>
      </c>
      <c r="J513" s="6">
        <f t="shared" si="60"/>
        <v>-218.64999999999901</v>
      </c>
      <c r="K513" s="168" t="s">
        <v>792</v>
      </c>
      <c r="L513" s="224" t="s">
        <v>1236</v>
      </c>
      <c r="M513" s="2" t="s">
        <v>632</v>
      </c>
      <c r="N513" s="2" t="s">
        <v>1251</v>
      </c>
    </row>
    <row r="514" spans="1:14" ht="30" hidden="1" customHeight="1" x14ac:dyDescent="0.2">
      <c r="A514" s="17">
        <f t="shared" si="57"/>
        <v>2021</v>
      </c>
      <c r="B514" s="4">
        <f t="shared" si="58"/>
        <v>7</v>
      </c>
      <c r="C514" s="93">
        <v>44406</v>
      </c>
      <c r="D514" s="93">
        <v>44406</v>
      </c>
      <c r="E514" s="210" t="s">
        <v>746</v>
      </c>
      <c r="F514" s="6">
        <v>61.97</v>
      </c>
      <c r="G514" s="79" t="s">
        <v>89</v>
      </c>
      <c r="H514" s="79"/>
      <c r="I514" s="5" t="str">
        <f t="shared" si="59"/>
        <v>Variable</v>
      </c>
      <c r="J514" s="6">
        <f t="shared" si="60"/>
        <v>-156.67999999999901</v>
      </c>
      <c r="K514" s="168" t="s">
        <v>792</v>
      </c>
      <c r="L514" s="224" t="s">
        <v>1236</v>
      </c>
      <c r="M514" s="2" t="s">
        <v>632</v>
      </c>
      <c r="N514" s="2" t="s">
        <v>1251</v>
      </c>
    </row>
    <row r="515" spans="1:14" ht="30" customHeight="1" x14ac:dyDescent="0.2">
      <c r="A515" s="17">
        <f t="shared" si="57"/>
        <v>2021</v>
      </c>
      <c r="B515" s="4">
        <f t="shared" si="58"/>
        <v>7</v>
      </c>
      <c r="C515" s="93">
        <v>44406</v>
      </c>
      <c r="D515" s="93">
        <v>44406</v>
      </c>
      <c r="E515" s="210" t="s">
        <v>747</v>
      </c>
      <c r="F515" s="6">
        <v>30</v>
      </c>
      <c r="G515" s="79" t="s">
        <v>41</v>
      </c>
      <c r="H515" s="79"/>
      <c r="I515" s="5" t="str">
        <f t="shared" si="59"/>
        <v>Variable</v>
      </c>
      <c r="J515" s="6">
        <f t="shared" si="60"/>
        <v>-126.67999999999901</v>
      </c>
      <c r="K515" s="79"/>
      <c r="L515" s="224" t="s">
        <v>1237</v>
      </c>
      <c r="M515" s="2" t="s">
        <v>1243</v>
      </c>
      <c r="N515" s="2" t="s">
        <v>679</v>
      </c>
    </row>
    <row r="516" spans="1:14" ht="30" hidden="1" customHeight="1" x14ac:dyDescent="0.2">
      <c r="A516" s="17">
        <f t="shared" si="57"/>
        <v>2021</v>
      </c>
      <c r="B516" s="4">
        <f t="shared" si="58"/>
        <v>7</v>
      </c>
      <c r="C516" s="93">
        <v>44407</v>
      </c>
      <c r="D516" s="93">
        <v>44407</v>
      </c>
      <c r="E516" s="210" t="s">
        <v>748</v>
      </c>
      <c r="F516" s="6">
        <v>8.3000000000000007</v>
      </c>
      <c r="G516" s="79" t="s">
        <v>52</v>
      </c>
      <c r="H516" s="79"/>
      <c r="I516" s="5" t="str">
        <f t="shared" si="59"/>
        <v>Variable</v>
      </c>
      <c r="J516" s="6">
        <f t="shared" si="60"/>
        <v>-118.37999999999901</v>
      </c>
      <c r="K516" s="168" t="s">
        <v>791</v>
      </c>
      <c r="L516" s="224" t="s">
        <v>1237</v>
      </c>
      <c r="M516" s="2" t="s">
        <v>1243</v>
      </c>
      <c r="N516" s="2" t="s">
        <v>1271</v>
      </c>
    </row>
    <row r="517" spans="1:14" ht="30" hidden="1" customHeight="1" x14ac:dyDescent="0.2">
      <c r="A517" s="17">
        <f t="shared" si="57"/>
        <v>2021</v>
      </c>
      <c r="B517" s="4">
        <f t="shared" si="58"/>
        <v>7</v>
      </c>
      <c r="C517" s="93">
        <v>44407</v>
      </c>
      <c r="D517" s="93">
        <v>44407</v>
      </c>
      <c r="E517" s="210" t="s">
        <v>749</v>
      </c>
      <c r="F517" s="6">
        <v>15.3</v>
      </c>
      <c r="G517" s="79" t="s">
        <v>68</v>
      </c>
      <c r="H517" s="79"/>
      <c r="I517" s="5" t="str">
        <f t="shared" si="59"/>
        <v>Variable</v>
      </c>
      <c r="J517" s="6">
        <f t="shared" si="60"/>
        <v>-103.07999999999902</v>
      </c>
      <c r="K517" s="168" t="s">
        <v>793</v>
      </c>
      <c r="L517" s="224" t="s">
        <v>1237</v>
      </c>
      <c r="M517" s="2" t="s">
        <v>1243</v>
      </c>
      <c r="N517" s="2" t="s">
        <v>1275</v>
      </c>
    </row>
    <row r="518" spans="1:14" ht="30" hidden="1" customHeight="1" x14ac:dyDescent="0.2">
      <c r="A518" s="17">
        <f t="shared" si="57"/>
        <v>2021</v>
      </c>
      <c r="B518" s="4">
        <f t="shared" si="58"/>
        <v>7</v>
      </c>
      <c r="C518" s="93">
        <v>44408</v>
      </c>
      <c r="D518" s="93">
        <v>44408</v>
      </c>
      <c r="E518" s="210" t="s">
        <v>750</v>
      </c>
      <c r="F518" s="6">
        <v>3.78</v>
      </c>
      <c r="G518" s="79" t="s">
        <v>68</v>
      </c>
      <c r="H518" s="79"/>
      <c r="I518" s="5" t="str">
        <f t="shared" si="59"/>
        <v>Variable</v>
      </c>
      <c r="J518" s="6">
        <f t="shared" si="60"/>
        <v>-99.299999999999017</v>
      </c>
      <c r="K518" s="79"/>
      <c r="L518" s="224" t="s">
        <v>1237</v>
      </c>
      <c r="M518" s="2" t="s">
        <v>1300</v>
      </c>
      <c r="N518" s="2" t="s">
        <v>1291</v>
      </c>
    </row>
    <row r="519" spans="1:14" ht="30" customHeight="1" x14ac:dyDescent="0.2">
      <c r="A519" s="17">
        <f t="shared" si="57"/>
        <v>2021</v>
      </c>
      <c r="B519" s="4">
        <f t="shared" si="58"/>
        <v>7</v>
      </c>
      <c r="C519" s="93">
        <v>44408</v>
      </c>
      <c r="D519" s="93">
        <v>44408</v>
      </c>
      <c r="E519" s="210" t="s">
        <v>751</v>
      </c>
      <c r="F519" s="6">
        <v>12.02</v>
      </c>
      <c r="G519" s="79" t="s">
        <v>41</v>
      </c>
      <c r="H519" s="79"/>
      <c r="I519" s="5" t="str">
        <f t="shared" si="59"/>
        <v>Variable</v>
      </c>
      <c r="J519" s="6">
        <f t="shared" si="60"/>
        <v>-87.279999999999021</v>
      </c>
      <c r="K519" s="168" t="s">
        <v>53</v>
      </c>
      <c r="L519" s="224" t="s">
        <v>1237</v>
      </c>
      <c r="M519" s="2" t="s">
        <v>1243</v>
      </c>
      <c r="N519" s="2" t="s">
        <v>679</v>
      </c>
    </row>
    <row r="520" spans="1:14" ht="30" hidden="1" customHeight="1" x14ac:dyDescent="0.2">
      <c r="A520" s="17">
        <f t="shared" si="57"/>
        <v>2021</v>
      </c>
      <c r="B520" s="4">
        <f t="shared" si="58"/>
        <v>7</v>
      </c>
      <c r="C520" s="93">
        <v>44408</v>
      </c>
      <c r="D520" s="93">
        <v>44408</v>
      </c>
      <c r="E520" s="210" t="s">
        <v>752</v>
      </c>
      <c r="F520" s="6">
        <v>84</v>
      </c>
      <c r="G520" s="79" t="s">
        <v>89</v>
      </c>
      <c r="H520" s="79"/>
      <c r="I520" s="5" t="str">
        <f t="shared" si="59"/>
        <v>Variable</v>
      </c>
      <c r="J520" s="6">
        <f t="shared" si="60"/>
        <v>-3.2799999999990206</v>
      </c>
      <c r="K520" s="168" t="s">
        <v>791</v>
      </c>
      <c r="L520" s="224" t="s">
        <v>1237</v>
      </c>
      <c r="M520" s="2" t="s">
        <v>1243</v>
      </c>
      <c r="N520" s="2" t="s">
        <v>1271</v>
      </c>
    </row>
    <row r="521" spans="1:14" ht="30" hidden="1" customHeight="1" x14ac:dyDescent="0.2">
      <c r="A521" s="17">
        <f t="shared" si="57"/>
        <v>2021</v>
      </c>
      <c r="B521" s="4">
        <f t="shared" si="58"/>
        <v>7</v>
      </c>
      <c r="C521" s="93">
        <v>44408</v>
      </c>
      <c r="D521" s="93">
        <v>44408</v>
      </c>
      <c r="E521" s="210" t="s">
        <v>753</v>
      </c>
      <c r="F521" s="6">
        <v>9</v>
      </c>
      <c r="G521" s="79" t="s">
        <v>52</v>
      </c>
      <c r="H521" s="79"/>
      <c r="I521" s="5" t="str">
        <f t="shared" si="59"/>
        <v>Variable</v>
      </c>
      <c r="J521" s="6">
        <f t="shared" si="60"/>
        <v>5.7200000000009794</v>
      </c>
      <c r="K521" s="168" t="s">
        <v>53</v>
      </c>
      <c r="L521" s="224" t="s">
        <v>1237</v>
      </c>
      <c r="M521" s="2" t="s">
        <v>1244</v>
      </c>
      <c r="N521" s="2" t="s">
        <v>56</v>
      </c>
    </row>
    <row r="522" spans="1:14" ht="30" hidden="1" customHeight="1" x14ac:dyDescent="0.2">
      <c r="A522" s="17">
        <f t="shared" si="57"/>
        <v>2021</v>
      </c>
      <c r="B522" s="4">
        <f t="shared" si="58"/>
        <v>8</v>
      </c>
      <c r="C522" s="171">
        <v>44409</v>
      </c>
      <c r="D522" s="171">
        <v>44409</v>
      </c>
      <c r="E522" s="210" t="s">
        <v>754</v>
      </c>
      <c r="F522" s="6">
        <v>14.83</v>
      </c>
      <c r="G522" s="168" t="s">
        <v>26</v>
      </c>
      <c r="H522" s="168"/>
      <c r="I522" s="5" t="str">
        <f t="shared" si="59"/>
        <v>Fixed</v>
      </c>
      <c r="J522" s="6">
        <f t="shared" si="60"/>
        <v>20.550000000000978</v>
      </c>
      <c r="K522" s="168" t="s">
        <v>7</v>
      </c>
      <c r="L522" s="224" t="s">
        <v>1237</v>
      </c>
      <c r="M522" s="2" t="s">
        <v>1243</v>
      </c>
      <c r="N522" s="2" t="s">
        <v>1279</v>
      </c>
    </row>
    <row r="523" spans="1:14" ht="30" customHeight="1" x14ac:dyDescent="0.2">
      <c r="A523" s="17">
        <f t="shared" si="57"/>
        <v>2021</v>
      </c>
      <c r="B523" s="4">
        <f t="shared" si="58"/>
        <v>8</v>
      </c>
      <c r="C523" s="171">
        <v>44409</v>
      </c>
      <c r="D523" s="171">
        <v>44409</v>
      </c>
      <c r="E523" s="210" t="s">
        <v>755</v>
      </c>
      <c r="F523" s="6">
        <v>30.06</v>
      </c>
      <c r="G523" s="79" t="s">
        <v>41</v>
      </c>
      <c r="H523" s="79"/>
      <c r="I523" s="5" t="str">
        <f t="shared" si="59"/>
        <v>Variable</v>
      </c>
      <c r="J523" s="6">
        <f t="shared" si="60"/>
        <v>50.61000000000098</v>
      </c>
      <c r="K523" s="168" t="s">
        <v>53</v>
      </c>
      <c r="L523" s="224" t="s">
        <v>1237</v>
      </c>
      <c r="M523" s="2" t="s">
        <v>1243</v>
      </c>
      <c r="N523" s="2" t="s">
        <v>679</v>
      </c>
    </row>
    <row r="524" spans="1:14" ht="30" hidden="1" customHeight="1" x14ac:dyDescent="0.2">
      <c r="A524" s="17">
        <f t="shared" si="57"/>
        <v>2021</v>
      </c>
      <c r="B524" s="4">
        <f t="shared" si="58"/>
        <v>8</v>
      </c>
      <c r="C524" s="171">
        <v>44409</v>
      </c>
      <c r="D524" s="171">
        <v>44409</v>
      </c>
      <c r="E524" s="210" t="s">
        <v>141</v>
      </c>
      <c r="F524" s="6">
        <v>15.98</v>
      </c>
      <c r="G524" s="79" t="s">
        <v>68</v>
      </c>
      <c r="H524" s="79"/>
      <c r="I524" s="5" t="str">
        <f t="shared" si="59"/>
        <v>Variable</v>
      </c>
      <c r="J524" s="6">
        <f t="shared" si="60"/>
        <v>66.590000000000984</v>
      </c>
      <c r="K524" s="168" t="s">
        <v>794</v>
      </c>
      <c r="L524" s="224" t="s">
        <v>1237</v>
      </c>
      <c r="M524" s="2" t="s">
        <v>1243</v>
      </c>
      <c r="N524" s="2" t="s">
        <v>1274</v>
      </c>
    </row>
    <row r="525" spans="1:14" ht="30" hidden="1" customHeight="1" x14ac:dyDescent="0.2">
      <c r="A525" s="17">
        <f t="shared" si="57"/>
        <v>2021</v>
      </c>
      <c r="B525" s="4">
        <f t="shared" si="58"/>
        <v>8</v>
      </c>
      <c r="C525" s="171">
        <v>44409</v>
      </c>
      <c r="D525" s="171">
        <v>44409</v>
      </c>
      <c r="E525" s="210" t="s">
        <v>141</v>
      </c>
      <c r="F525" s="6">
        <v>65.66</v>
      </c>
      <c r="G525" s="79" t="s">
        <v>68</v>
      </c>
      <c r="H525" s="79"/>
      <c r="I525" s="5" t="str">
        <f t="shared" si="59"/>
        <v>Variable</v>
      </c>
      <c r="J525" s="6">
        <f t="shared" si="60"/>
        <v>132.25000000000097</v>
      </c>
      <c r="K525" s="168" t="s">
        <v>794</v>
      </c>
      <c r="L525" s="224" t="s">
        <v>1237</v>
      </c>
      <c r="M525" s="2" t="s">
        <v>1243</v>
      </c>
      <c r="N525" s="2" t="s">
        <v>1274</v>
      </c>
    </row>
    <row r="526" spans="1:14" ht="30" hidden="1" customHeight="1" x14ac:dyDescent="0.2">
      <c r="A526" s="17">
        <f t="shared" si="57"/>
        <v>2021</v>
      </c>
      <c r="B526" s="4">
        <f t="shared" si="58"/>
        <v>8</v>
      </c>
      <c r="C526" s="171">
        <v>44409</v>
      </c>
      <c r="D526" s="171">
        <v>44409</v>
      </c>
      <c r="E526" s="210" t="s">
        <v>756</v>
      </c>
      <c r="F526" s="6">
        <v>9.99</v>
      </c>
      <c r="G526" s="168" t="s">
        <v>26</v>
      </c>
      <c r="H526" s="168"/>
      <c r="I526" s="5" t="str">
        <f t="shared" si="59"/>
        <v>Fixed</v>
      </c>
      <c r="J526" s="6">
        <f t="shared" si="60"/>
        <v>142.24000000000098</v>
      </c>
      <c r="K526" s="168" t="s">
        <v>6</v>
      </c>
      <c r="L526" s="224" t="s">
        <v>1237</v>
      </c>
      <c r="M526" s="2" t="s">
        <v>1243</v>
      </c>
      <c r="N526" s="2" t="s">
        <v>1279</v>
      </c>
    </row>
    <row r="527" spans="1:14" ht="30" hidden="1" customHeight="1" x14ac:dyDescent="0.2">
      <c r="A527" s="17">
        <f t="shared" si="57"/>
        <v>2021</v>
      </c>
      <c r="B527" s="4">
        <f t="shared" si="58"/>
        <v>8</v>
      </c>
      <c r="C527" s="171">
        <v>44409</v>
      </c>
      <c r="D527" s="171">
        <v>44411</v>
      </c>
      <c r="E527" s="210" t="s">
        <v>757</v>
      </c>
      <c r="F527" s="6">
        <v>17.47</v>
      </c>
      <c r="G527" s="79" t="s">
        <v>52</v>
      </c>
      <c r="H527" s="79"/>
      <c r="I527" s="5" t="str">
        <f t="shared" si="59"/>
        <v>Variable</v>
      </c>
      <c r="J527" s="6">
        <f t="shared" si="60"/>
        <v>159.71000000000097</v>
      </c>
      <c r="K527" s="168" t="s">
        <v>795</v>
      </c>
      <c r="L527" s="224" t="s">
        <v>1237</v>
      </c>
      <c r="M527" s="2" t="s">
        <v>1300</v>
      </c>
      <c r="N527" s="2" t="s">
        <v>1291</v>
      </c>
    </row>
    <row r="528" spans="1:14" ht="30" hidden="1" customHeight="1" x14ac:dyDescent="0.2">
      <c r="A528" s="17">
        <f t="shared" si="57"/>
        <v>2021</v>
      </c>
      <c r="B528" s="4">
        <f t="shared" si="58"/>
        <v>8</v>
      </c>
      <c r="C528" s="171">
        <v>44410</v>
      </c>
      <c r="D528" s="171">
        <v>44410</v>
      </c>
      <c r="E528" s="210" t="s">
        <v>758</v>
      </c>
      <c r="F528" s="6">
        <v>21.19</v>
      </c>
      <c r="G528" s="168" t="s">
        <v>26</v>
      </c>
      <c r="H528" s="168"/>
      <c r="I528" s="5" t="str">
        <f t="shared" si="59"/>
        <v>Fixed</v>
      </c>
      <c r="J528" s="6">
        <f t="shared" si="60"/>
        <v>180.90000000000097</v>
      </c>
      <c r="K528" s="176" t="s">
        <v>800</v>
      </c>
      <c r="L528" s="224" t="s">
        <v>1237</v>
      </c>
      <c r="M528" s="2" t="s">
        <v>1243</v>
      </c>
      <c r="N528" s="2" t="s">
        <v>1282</v>
      </c>
    </row>
    <row r="529" spans="1:14" ht="30" hidden="1" customHeight="1" x14ac:dyDescent="0.2">
      <c r="A529" s="17">
        <f t="shared" si="57"/>
        <v>2021</v>
      </c>
      <c r="B529" s="4">
        <f t="shared" si="58"/>
        <v>8</v>
      </c>
      <c r="C529" s="171">
        <v>44410</v>
      </c>
      <c r="D529" s="171">
        <v>44410</v>
      </c>
      <c r="E529" s="210" t="s">
        <v>759</v>
      </c>
      <c r="F529" s="6">
        <v>31.79</v>
      </c>
      <c r="G529" s="168" t="s">
        <v>26</v>
      </c>
      <c r="H529" s="168"/>
      <c r="I529" s="5" t="str">
        <f t="shared" si="59"/>
        <v>Fixed</v>
      </c>
      <c r="J529" s="6">
        <f t="shared" si="60"/>
        <v>212.69000000000096</v>
      </c>
      <c r="K529" s="176" t="s">
        <v>802</v>
      </c>
      <c r="L529" s="224" t="s">
        <v>1237</v>
      </c>
      <c r="M529" s="2" t="s">
        <v>1243</v>
      </c>
      <c r="N529" s="2" t="s">
        <v>1282</v>
      </c>
    </row>
    <row r="530" spans="1:14" ht="30" hidden="1" customHeight="1" x14ac:dyDescent="0.2">
      <c r="A530" s="17">
        <f t="shared" si="57"/>
        <v>2021</v>
      </c>
      <c r="B530" s="4">
        <f t="shared" si="58"/>
        <v>8</v>
      </c>
      <c r="C530" s="171">
        <v>44410</v>
      </c>
      <c r="D530" s="171">
        <v>44411</v>
      </c>
      <c r="E530" s="210" t="s">
        <v>760</v>
      </c>
      <c r="F530" s="6">
        <v>15</v>
      </c>
      <c r="G530" s="79" t="s">
        <v>68</v>
      </c>
      <c r="H530" s="79"/>
      <c r="I530" s="5" t="str">
        <f t="shared" si="59"/>
        <v>Variable</v>
      </c>
      <c r="J530" s="6">
        <f t="shared" si="60"/>
        <v>227.69000000000096</v>
      </c>
      <c r="K530" s="168" t="s">
        <v>793</v>
      </c>
      <c r="L530" s="224" t="s">
        <v>1237</v>
      </c>
      <c r="M530" s="2" t="s">
        <v>1300</v>
      </c>
      <c r="N530" s="2" t="s">
        <v>672</v>
      </c>
    </row>
    <row r="531" spans="1:14" ht="30" hidden="1" customHeight="1" x14ac:dyDescent="0.2">
      <c r="A531" s="17">
        <f t="shared" si="57"/>
        <v>2021</v>
      </c>
      <c r="B531" s="4">
        <f t="shared" si="58"/>
        <v>8</v>
      </c>
      <c r="C531" s="171">
        <v>44410</v>
      </c>
      <c r="D531" s="171">
        <v>44411</v>
      </c>
      <c r="E531" s="210" t="s">
        <v>761</v>
      </c>
      <c r="F531" s="6">
        <v>31.75</v>
      </c>
      <c r="G531" s="79" t="s">
        <v>68</v>
      </c>
      <c r="H531" s="79"/>
      <c r="I531" s="5" t="str">
        <f t="shared" si="59"/>
        <v>Variable</v>
      </c>
      <c r="J531" s="6">
        <f t="shared" si="60"/>
        <v>259.44000000000096</v>
      </c>
      <c r="K531" s="168" t="s">
        <v>796</v>
      </c>
      <c r="L531" s="224" t="s">
        <v>1237</v>
      </c>
      <c r="M531" s="2" t="s">
        <v>1243</v>
      </c>
      <c r="N531" s="2" t="s">
        <v>1282</v>
      </c>
    </row>
    <row r="532" spans="1:14" ht="30" hidden="1" customHeight="1" x14ac:dyDescent="0.2">
      <c r="A532" s="17">
        <f t="shared" si="57"/>
        <v>2021</v>
      </c>
      <c r="B532" s="4">
        <f t="shared" si="58"/>
        <v>8</v>
      </c>
      <c r="C532" s="171">
        <v>44410</v>
      </c>
      <c r="D532" s="171">
        <v>44411</v>
      </c>
      <c r="E532" s="210" t="s">
        <v>762</v>
      </c>
      <c r="F532" s="6">
        <v>7.49</v>
      </c>
      <c r="G532" s="168" t="s">
        <v>26</v>
      </c>
      <c r="H532" s="168"/>
      <c r="I532" s="5" t="str">
        <f t="shared" si="59"/>
        <v>Fixed</v>
      </c>
      <c r="J532" s="6">
        <f t="shared" si="60"/>
        <v>266.93000000000097</v>
      </c>
      <c r="K532" s="79"/>
      <c r="L532" s="224" t="s">
        <v>1237</v>
      </c>
      <c r="M532" s="2" t="s">
        <v>1243</v>
      </c>
      <c r="N532" s="2" t="s">
        <v>1282</v>
      </c>
    </row>
    <row r="533" spans="1:14" ht="30" hidden="1" customHeight="1" x14ac:dyDescent="0.2">
      <c r="A533" s="17">
        <f t="shared" si="57"/>
        <v>2021</v>
      </c>
      <c r="B533" s="4">
        <f t="shared" si="58"/>
        <v>8</v>
      </c>
      <c r="C533" s="171">
        <v>44410</v>
      </c>
      <c r="D533" s="171">
        <v>44411</v>
      </c>
      <c r="E533" s="210" t="s">
        <v>577</v>
      </c>
      <c r="F533" s="6">
        <v>10</v>
      </c>
      <c r="G533" s="168" t="s">
        <v>26</v>
      </c>
      <c r="H533" s="168"/>
      <c r="I533" s="5" t="str">
        <f t="shared" si="59"/>
        <v>Fixed</v>
      </c>
      <c r="J533" s="6">
        <f t="shared" si="60"/>
        <v>276.93000000000097</v>
      </c>
      <c r="K533" s="176" t="s">
        <v>299</v>
      </c>
      <c r="L533" s="224" t="s">
        <v>1237</v>
      </c>
      <c r="M533" s="2" t="s">
        <v>1243</v>
      </c>
      <c r="N533" s="2" t="s">
        <v>1282</v>
      </c>
    </row>
    <row r="534" spans="1:14" ht="30" hidden="1" customHeight="1" x14ac:dyDescent="0.2">
      <c r="A534" s="17">
        <f t="shared" si="57"/>
        <v>2021</v>
      </c>
      <c r="B534" s="4">
        <f t="shared" si="58"/>
        <v>8</v>
      </c>
      <c r="C534" s="171">
        <v>44411</v>
      </c>
      <c r="D534" s="171">
        <v>44411</v>
      </c>
      <c r="E534" s="210" t="s">
        <v>763</v>
      </c>
      <c r="F534" s="6">
        <v>51.94</v>
      </c>
      <c r="G534" s="79" t="s">
        <v>68</v>
      </c>
      <c r="H534" s="79"/>
      <c r="I534" s="5" t="str">
        <f t="shared" si="59"/>
        <v>Variable</v>
      </c>
      <c r="J534" s="6">
        <f t="shared" si="60"/>
        <v>328.87000000000097</v>
      </c>
      <c r="K534" s="168" t="s">
        <v>796</v>
      </c>
      <c r="L534" s="224" t="s">
        <v>1237</v>
      </c>
      <c r="M534" s="2" t="s">
        <v>1243</v>
      </c>
      <c r="N534" s="2" t="s">
        <v>1282</v>
      </c>
    </row>
    <row r="535" spans="1:14" ht="30" hidden="1" customHeight="1" x14ac:dyDescent="0.2">
      <c r="A535" s="17">
        <f t="shared" si="57"/>
        <v>2021</v>
      </c>
      <c r="B535" s="4">
        <f t="shared" si="58"/>
        <v>8</v>
      </c>
      <c r="C535" s="171">
        <v>44411</v>
      </c>
      <c r="D535" s="171">
        <v>44411</v>
      </c>
      <c r="E535" s="210" t="s">
        <v>764</v>
      </c>
      <c r="F535" s="6">
        <v>63.59</v>
      </c>
      <c r="G535" s="168" t="s">
        <v>26</v>
      </c>
      <c r="H535" s="168"/>
      <c r="I535" s="5" t="str">
        <f t="shared" si="59"/>
        <v>Fixed</v>
      </c>
      <c r="J535" s="6">
        <f t="shared" si="60"/>
        <v>392.46000000000095</v>
      </c>
      <c r="K535" s="168" t="s">
        <v>801</v>
      </c>
      <c r="L535" s="224" t="s">
        <v>1237</v>
      </c>
      <c r="M535" s="2" t="s">
        <v>1243</v>
      </c>
      <c r="N535" s="2" t="s">
        <v>1282</v>
      </c>
    </row>
    <row r="536" spans="1:14" ht="30" customHeight="1" x14ac:dyDescent="0.2">
      <c r="A536" s="17">
        <f t="shared" si="57"/>
        <v>2021</v>
      </c>
      <c r="B536" s="4">
        <f t="shared" si="58"/>
        <v>8</v>
      </c>
      <c r="C536" s="171">
        <v>44411</v>
      </c>
      <c r="D536" s="171">
        <v>44411</v>
      </c>
      <c r="E536" s="210" t="s">
        <v>765</v>
      </c>
      <c r="F536" s="6">
        <v>4.97</v>
      </c>
      <c r="G536" s="79" t="s">
        <v>41</v>
      </c>
      <c r="H536" s="79"/>
      <c r="I536" s="5" t="str">
        <f t="shared" si="59"/>
        <v>Variable</v>
      </c>
      <c r="J536" s="6">
        <f t="shared" si="60"/>
        <v>397.43000000000097</v>
      </c>
      <c r="K536" s="79"/>
      <c r="L536" s="224" t="s">
        <v>1237</v>
      </c>
      <c r="M536" s="2" t="s">
        <v>1243</v>
      </c>
      <c r="N536" s="2" t="s">
        <v>679</v>
      </c>
    </row>
    <row r="537" spans="1:14" ht="30" customHeight="1" x14ac:dyDescent="0.2">
      <c r="A537" s="17">
        <f t="shared" si="57"/>
        <v>2021</v>
      </c>
      <c r="B537" s="4">
        <f t="shared" si="58"/>
        <v>8</v>
      </c>
      <c r="C537" s="171">
        <v>44411</v>
      </c>
      <c r="D537" s="171">
        <v>44411</v>
      </c>
      <c r="E537" s="210" t="s">
        <v>765</v>
      </c>
      <c r="F537" s="6">
        <v>13.72</v>
      </c>
      <c r="G537" s="79" t="s">
        <v>41</v>
      </c>
      <c r="H537" s="79"/>
      <c r="I537" s="5" t="str">
        <f t="shared" si="59"/>
        <v>Variable</v>
      </c>
      <c r="J537" s="6">
        <f t="shared" si="60"/>
        <v>411.150000000001</v>
      </c>
      <c r="K537" s="79"/>
      <c r="L537" s="224" t="s">
        <v>1237</v>
      </c>
      <c r="M537" s="2" t="s">
        <v>1243</v>
      </c>
      <c r="N537" s="2" t="s">
        <v>679</v>
      </c>
    </row>
    <row r="538" spans="1:14" ht="30" customHeight="1" x14ac:dyDescent="0.2">
      <c r="A538" s="17">
        <f t="shared" si="57"/>
        <v>2021</v>
      </c>
      <c r="B538" s="4">
        <f t="shared" si="58"/>
        <v>8</v>
      </c>
      <c r="C538" s="171">
        <v>44411</v>
      </c>
      <c r="D538" s="171">
        <v>44411</v>
      </c>
      <c r="E538" s="210" t="s">
        <v>547</v>
      </c>
      <c r="F538" s="6">
        <v>36.78</v>
      </c>
      <c r="G538" s="79" t="s">
        <v>90</v>
      </c>
      <c r="H538" s="79"/>
      <c r="I538" s="5" t="str">
        <f t="shared" si="59"/>
        <v>Variable</v>
      </c>
      <c r="J538" s="6">
        <f t="shared" si="60"/>
        <v>447.93000000000097</v>
      </c>
      <c r="K538" s="79"/>
      <c r="L538" s="224" t="s">
        <v>1236</v>
      </c>
      <c r="M538" s="2" t="s">
        <v>1238</v>
      </c>
      <c r="N538" s="2" t="s">
        <v>1255</v>
      </c>
    </row>
    <row r="539" spans="1:14" ht="30" hidden="1" customHeight="1" x14ac:dyDescent="0.2">
      <c r="A539" s="17">
        <f t="shared" si="57"/>
        <v>2021</v>
      </c>
      <c r="B539" s="4">
        <f t="shared" si="58"/>
        <v>8</v>
      </c>
      <c r="C539" s="171">
        <v>44411</v>
      </c>
      <c r="D539" s="171">
        <v>44411</v>
      </c>
      <c r="E539" s="210" t="s">
        <v>699</v>
      </c>
      <c r="F539" s="6">
        <v>29.69</v>
      </c>
      <c r="G539" s="79" t="s">
        <v>24</v>
      </c>
      <c r="H539" s="79"/>
      <c r="I539" s="5" t="str">
        <f t="shared" si="59"/>
        <v>Variable</v>
      </c>
      <c r="J539" s="6">
        <f t="shared" si="60"/>
        <v>477.62000000000097</v>
      </c>
      <c r="K539" s="79"/>
      <c r="L539" s="224" t="s">
        <v>1236</v>
      </c>
      <c r="M539" s="2" t="s">
        <v>632</v>
      </c>
      <c r="N539" s="2" t="s">
        <v>503</v>
      </c>
    </row>
    <row r="540" spans="1:14" ht="30" hidden="1" customHeight="1" x14ac:dyDescent="0.2">
      <c r="A540" s="17">
        <f t="shared" si="57"/>
        <v>2021</v>
      </c>
      <c r="B540" s="4">
        <f t="shared" si="58"/>
        <v>8</v>
      </c>
      <c r="C540" s="171">
        <v>44411</v>
      </c>
      <c r="D540" s="171">
        <v>44411</v>
      </c>
      <c r="E540" s="210" t="s">
        <v>181</v>
      </c>
      <c r="F540" s="6">
        <v>11.99</v>
      </c>
      <c r="G540" s="168" t="s">
        <v>26</v>
      </c>
      <c r="H540" s="168"/>
      <c r="I540" s="5" t="str">
        <f t="shared" si="59"/>
        <v>Fixed</v>
      </c>
      <c r="J540" s="6">
        <f t="shared" si="60"/>
        <v>489.61000000000098</v>
      </c>
      <c r="K540" s="168" t="s">
        <v>298</v>
      </c>
      <c r="L540" s="224" t="s">
        <v>1237</v>
      </c>
      <c r="M540" s="2" t="s">
        <v>1243</v>
      </c>
      <c r="N540" s="2" t="s">
        <v>1279</v>
      </c>
    </row>
    <row r="541" spans="1:14" ht="30" hidden="1" customHeight="1" x14ac:dyDescent="0.2">
      <c r="A541" s="17">
        <f t="shared" si="57"/>
        <v>2021</v>
      </c>
      <c r="B541" s="4">
        <f t="shared" si="58"/>
        <v>8</v>
      </c>
      <c r="C541" s="171">
        <v>44411</v>
      </c>
      <c r="D541" s="171">
        <v>44411</v>
      </c>
      <c r="E541" s="210" t="s">
        <v>32</v>
      </c>
      <c r="F541" s="6">
        <v>92.07</v>
      </c>
      <c r="G541" s="168" t="s">
        <v>26</v>
      </c>
      <c r="H541" s="168"/>
      <c r="I541" s="5" t="str">
        <f t="shared" si="59"/>
        <v>Fixed</v>
      </c>
      <c r="J541" s="6">
        <f t="shared" si="60"/>
        <v>581.68000000000097</v>
      </c>
      <c r="K541" s="168" t="s">
        <v>8</v>
      </c>
      <c r="L541" s="224" t="s">
        <v>1236</v>
      </c>
      <c r="M541" s="2" t="s">
        <v>1240</v>
      </c>
      <c r="N541" s="2" t="s">
        <v>1260</v>
      </c>
    </row>
    <row r="542" spans="1:14" ht="30" hidden="1" customHeight="1" x14ac:dyDescent="0.2">
      <c r="A542" s="17">
        <f t="shared" si="57"/>
        <v>2021</v>
      </c>
      <c r="B542" s="4">
        <f t="shared" si="58"/>
        <v>8</v>
      </c>
      <c r="C542" s="171">
        <v>44411</v>
      </c>
      <c r="D542" s="171">
        <v>44411</v>
      </c>
      <c r="E542" s="210" t="s">
        <v>766</v>
      </c>
      <c r="F542" s="6">
        <v>4.8</v>
      </c>
      <c r="G542" s="79" t="s">
        <v>91</v>
      </c>
      <c r="H542" s="79"/>
      <c r="I542" s="5" t="str">
        <f t="shared" si="59"/>
        <v>Variable</v>
      </c>
      <c r="J542" s="6">
        <f t="shared" si="60"/>
        <v>586.48000000000093</v>
      </c>
      <c r="K542" s="79"/>
      <c r="L542" s="224" t="s">
        <v>1237</v>
      </c>
      <c r="M542" s="2" t="s">
        <v>1243</v>
      </c>
      <c r="N542" s="2" t="s">
        <v>1282</v>
      </c>
    </row>
    <row r="543" spans="1:14" ht="30" hidden="1" customHeight="1" x14ac:dyDescent="0.2">
      <c r="A543" s="17">
        <f t="shared" si="57"/>
        <v>2021</v>
      </c>
      <c r="B543" s="4">
        <f t="shared" si="58"/>
        <v>8</v>
      </c>
      <c r="C543" s="171">
        <v>44412</v>
      </c>
      <c r="D543" s="171">
        <v>44412</v>
      </c>
      <c r="E543" s="210" t="s">
        <v>767</v>
      </c>
      <c r="F543" s="6">
        <v>63.59</v>
      </c>
      <c r="G543" s="168" t="s">
        <v>26</v>
      </c>
      <c r="H543" s="168"/>
      <c r="I543" s="5" t="str">
        <f t="shared" si="59"/>
        <v>Fixed</v>
      </c>
      <c r="J543" s="6">
        <f t="shared" si="60"/>
        <v>650.07000000000096</v>
      </c>
      <c r="L543" s="224" t="s">
        <v>1237</v>
      </c>
      <c r="M543" s="2" t="s">
        <v>1243</v>
      </c>
      <c r="N543" s="2" t="s">
        <v>1282</v>
      </c>
    </row>
    <row r="544" spans="1:14" ht="30" customHeight="1" x14ac:dyDescent="0.2">
      <c r="A544" s="17">
        <f t="shared" si="57"/>
        <v>2021</v>
      </c>
      <c r="B544" s="4">
        <f t="shared" si="58"/>
        <v>8</v>
      </c>
      <c r="C544" s="171">
        <v>44412</v>
      </c>
      <c r="D544" s="171">
        <v>44412</v>
      </c>
      <c r="E544" s="210" t="s">
        <v>768</v>
      </c>
      <c r="F544" s="6">
        <v>20</v>
      </c>
      <c r="G544" s="79" t="s">
        <v>41</v>
      </c>
      <c r="H544" s="79"/>
      <c r="I544" s="5" t="str">
        <f t="shared" si="59"/>
        <v>Variable</v>
      </c>
      <c r="J544" s="6">
        <f t="shared" si="60"/>
        <v>670.07000000000096</v>
      </c>
      <c r="K544" s="79"/>
      <c r="L544" s="224" t="s">
        <v>1237</v>
      </c>
      <c r="M544" s="2" t="s">
        <v>1243</v>
      </c>
      <c r="N544" s="2" t="s">
        <v>679</v>
      </c>
    </row>
    <row r="545" spans="1:14" ht="30" hidden="1" customHeight="1" x14ac:dyDescent="0.2">
      <c r="A545" s="17">
        <f t="shared" si="57"/>
        <v>2021</v>
      </c>
      <c r="B545" s="4">
        <f t="shared" si="58"/>
        <v>8</v>
      </c>
      <c r="C545" s="171">
        <v>44412</v>
      </c>
      <c r="D545" s="171">
        <v>44412</v>
      </c>
      <c r="E545" s="210" t="s">
        <v>21</v>
      </c>
      <c r="F545" s="6">
        <v>-1173.17</v>
      </c>
      <c r="G545" s="79" t="s">
        <v>22</v>
      </c>
      <c r="H545" s="79"/>
      <c r="I545" s="5" t="str">
        <f t="shared" si="59"/>
        <v>Payment</v>
      </c>
      <c r="J545" s="6">
        <f t="shared" si="60"/>
        <v>-503.09999999999911</v>
      </c>
      <c r="K545" s="79"/>
      <c r="L545" s="224" t="s">
        <v>1237</v>
      </c>
      <c r="M545" s="2" t="s">
        <v>1243</v>
      </c>
      <c r="N545" s="2" t="s">
        <v>1282</v>
      </c>
    </row>
    <row r="546" spans="1:14" ht="30" customHeight="1" x14ac:dyDescent="0.2">
      <c r="A546" s="17">
        <f t="shared" si="57"/>
        <v>2021</v>
      </c>
      <c r="B546" s="4">
        <f t="shared" si="58"/>
        <v>8</v>
      </c>
      <c r="C546" s="171">
        <v>44413</v>
      </c>
      <c r="D546" s="171">
        <v>44413</v>
      </c>
      <c r="E546" s="210" t="s">
        <v>204</v>
      </c>
      <c r="F546" s="6">
        <v>12.59</v>
      </c>
      <c r="G546" s="79" t="s">
        <v>41</v>
      </c>
      <c r="H546" s="79"/>
      <c r="I546" s="5" t="str">
        <f t="shared" si="59"/>
        <v>Variable</v>
      </c>
      <c r="J546" s="6">
        <f t="shared" si="60"/>
        <v>-490.50999999999914</v>
      </c>
      <c r="K546" s="79"/>
      <c r="L546" s="224" t="s">
        <v>1237</v>
      </c>
      <c r="M546" s="2" t="s">
        <v>1243</v>
      </c>
      <c r="N546" s="2" t="s">
        <v>679</v>
      </c>
    </row>
    <row r="547" spans="1:14" ht="30" customHeight="1" x14ac:dyDescent="0.2">
      <c r="A547" s="17">
        <f t="shared" si="57"/>
        <v>2021</v>
      </c>
      <c r="B547" s="4">
        <f t="shared" si="58"/>
        <v>8</v>
      </c>
      <c r="C547" s="171">
        <v>44413</v>
      </c>
      <c r="D547" s="171">
        <v>44413</v>
      </c>
      <c r="E547" s="210" t="s">
        <v>769</v>
      </c>
      <c r="F547" s="6">
        <v>4.75</v>
      </c>
      <c r="G547" s="79" t="s">
        <v>41</v>
      </c>
      <c r="H547" s="79"/>
      <c r="I547" s="5" t="str">
        <f t="shared" si="59"/>
        <v>Variable</v>
      </c>
      <c r="J547" s="6">
        <f t="shared" si="60"/>
        <v>-485.75999999999914</v>
      </c>
      <c r="K547" s="79"/>
      <c r="L547" s="224" t="s">
        <v>1237</v>
      </c>
      <c r="M547" s="2" t="s">
        <v>1243</v>
      </c>
      <c r="N547" s="2" t="s">
        <v>679</v>
      </c>
    </row>
    <row r="548" spans="1:14" ht="30" hidden="1" customHeight="1" x14ac:dyDescent="0.2">
      <c r="A548" s="17">
        <f t="shared" si="57"/>
        <v>2021</v>
      </c>
      <c r="B548" s="4">
        <f t="shared" si="58"/>
        <v>8</v>
      </c>
      <c r="C548" s="171">
        <v>44416</v>
      </c>
      <c r="D548" s="171">
        <v>44416</v>
      </c>
      <c r="E548" s="210" t="s">
        <v>340</v>
      </c>
      <c r="F548" s="6">
        <v>7.15</v>
      </c>
      <c r="G548" s="79" t="s">
        <v>68</v>
      </c>
      <c r="H548" s="79"/>
      <c r="I548" s="5" t="str">
        <f t="shared" si="59"/>
        <v>Variable</v>
      </c>
      <c r="J548" s="6">
        <f t="shared" si="60"/>
        <v>-478.60999999999916</v>
      </c>
      <c r="K548" s="168" t="s">
        <v>797</v>
      </c>
      <c r="L548" s="224" t="s">
        <v>1237</v>
      </c>
      <c r="M548" s="2" t="s">
        <v>1243</v>
      </c>
      <c r="N548" s="2" t="s">
        <v>1282</v>
      </c>
    </row>
    <row r="549" spans="1:14" ht="30" hidden="1" customHeight="1" x14ac:dyDescent="0.2">
      <c r="A549" s="17">
        <f t="shared" si="57"/>
        <v>2021</v>
      </c>
      <c r="B549" s="4">
        <f t="shared" si="58"/>
        <v>8</v>
      </c>
      <c r="C549" s="171">
        <v>44416</v>
      </c>
      <c r="D549" s="171">
        <v>44416</v>
      </c>
      <c r="E549" s="210" t="s">
        <v>770</v>
      </c>
      <c r="F549" s="6">
        <v>31.58</v>
      </c>
      <c r="G549" s="168" t="s">
        <v>291</v>
      </c>
      <c r="H549" s="168"/>
      <c r="I549" s="5" t="str">
        <f t="shared" si="59"/>
        <v>Variable</v>
      </c>
      <c r="J549" s="6">
        <f t="shared" si="60"/>
        <v>-447.02999999999918</v>
      </c>
      <c r="K549" s="79"/>
      <c r="L549" s="224" t="s">
        <v>1237</v>
      </c>
      <c r="M549" s="2" t="s">
        <v>1243</v>
      </c>
      <c r="N549" s="2" t="s">
        <v>1282</v>
      </c>
    </row>
    <row r="550" spans="1:14" ht="30" hidden="1" customHeight="1" x14ac:dyDescent="0.2">
      <c r="A550" s="17">
        <f t="shared" si="57"/>
        <v>2021</v>
      </c>
      <c r="B550" s="4">
        <f t="shared" si="58"/>
        <v>8</v>
      </c>
      <c r="C550" s="171">
        <v>44416</v>
      </c>
      <c r="D550" s="171">
        <v>44416</v>
      </c>
      <c r="E550" s="210" t="s">
        <v>141</v>
      </c>
      <c r="F550" s="6">
        <v>12.99</v>
      </c>
      <c r="G550" s="79" t="s">
        <v>68</v>
      </c>
      <c r="H550" s="79"/>
      <c r="I550" s="5" t="str">
        <f t="shared" si="59"/>
        <v>Variable</v>
      </c>
      <c r="J550" s="6">
        <f t="shared" si="60"/>
        <v>-434.03999999999917</v>
      </c>
      <c r="K550" s="168" t="s">
        <v>794</v>
      </c>
      <c r="L550" s="224" t="s">
        <v>1237</v>
      </c>
      <c r="M550" s="2" t="s">
        <v>1243</v>
      </c>
      <c r="N550" s="2" t="s">
        <v>1282</v>
      </c>
    </row>
    <row r="551" spans="1:14" ht="30" hidden="1" customHeight="1" x14ac:dyDescent="0.2">
      <c r="A551" s="17">
        <f t="shared" si="57"/>
        <v>2021</v>
      </c>
      <c r="B551" s="4">
        <f t="shared" si="58"/>
        <v>8</v>
      </c>
      <c r="C551" s="171">
        <v>44416</v>
      </c>
      <c r="D551" s="171">
        <v>44416</v>
      </c>
      <c r="E551" s="210" t="s">
        <v>141</v>
      </c>
      <c r="F551" s="6">
        <v>12.99</v>
      </c>
      <c r="G551" s="79" t="s">
        <v>68</v>
      </c>
      <c r="H551" s="79"/>
      <c r="I551" s="5" t="str">
        <f t="shared" si="59"/>
        <v>Variable</v>
      </c>
      <c r="J551" s="6">
        <f t="shared" si="60"/>
        <v>-421.04999999999916</v>
      </c>
      <c r="K551" s="168" t="s">
        <v>794</v>
      </c>
      <c r="L551" s="224" t="s">
        <v>1237</v>
      </c>
      <c r="M551" s="2" t="s">
        <v>1243</v>
      </c>
      <c r="N551" s="2" t="s">
        <v>1282</v>
      </c>
    </row>
    <row r="552" spans="1:14" ht="30" hidden="1" customHeight="1" x14ac:dyDescent="0.2">
      <c r="A552" s="17">
        <f t="shared" si="57"/>
        <v>2021</v>
      </c>
      <c r="B552" s="4">
        <f t="shared" si="58"/>
        <v>8</v>
      </c>
      <c r="C552" s="171">
        <v>44416</v>
      </c>
      <c r="D552" s="171">
        <v>44416</v>
      </c>
      <c r="E552" s="210" t="s">
        <v>141</v>
      </c>
      <c r="F552" s="6">
        <v>130.81</v>
      </c>
      <c r="G552" s="79" t="s">
        <v>68</v>
      </c>
      <c r="H552" s="79"/>
      <c r="I552" s="5" t="str">
        <f t="shared" si="59"/>
        <v>Variable</v>
      </c>
      <c r="J552" s="6">
        <f t="shared" si="60"/>
        <v>-290.23999999999916</v>
      </c>
      <c r="K552" s="168" t="s">
        <v>788</v>
      </c>
      <c r="L552" s="224" t="s">
        <v>1237</v>
      </c>
      <c r="M552" s="2" t="s">
        <v>1243</v>
      </c>
      <c r="N552" s="2" t="s">
        <v>1282</v>
      </c>
    </row>
    <row r="553" spans="1:14" ht="30" customHeight="1" x14ac:dyDescent="0.2">
      <c r="A553" s="17">
        <f t="shared" si="57"/>
        <v>2021</v>
      </c>
      <c r="B553" s="4">
        <f t="shared" si="58"/>
        <v>8</v>
      </c>
      <c r="C553" s="171">
        <v>44416</v>
      </c>
      <c r="D553" s="171">
        <v>44416</v>
      </c>
      <c r="E553" s="210" t="s">
        <v>771</v>
      </c>
      <c r="F553" s="6">
        <v>21.73</v>
      </c>
      <c r="G553" s="79" t="s">
        <v>41</v>
      </c>
      <c r="H553" s="79"/>
      <c r="I553" s="5" t="str">
        <f t="shared" si="59"/>
        <v>Variable</v>
      </c>
      <c r="J553" s="6">
        <f t="shared" si="60"/>
        <v>-268.50999999999914</v>
      </c>
      <c r="K553" s="79"/>
      <c r="L553" s="224" t="s">
        <v>1237</v>
      </c>
      <c r="M553" s="2" t="s">
        <v>1243</v>
      </c>
      <c r="N553" s="2" t="s">
        <v>679</v>
      </c>
    </row>
    <row r="554" spans="1:14" ht="30" hidden="1" customHeight="1" x14ac:dyDescent="0.2">
      <c r="A554" s="17">
        <f t="shared" si="57"/>
        <v>2021</v>
      </c>
      <c r="B554" s="4">
        <f t="shared" si="58"/>
        <v>8</v>
      </c>
      <c r="C554" s="171">
        <v>44417</v>
      </c>
      <c r="D554" s="171">
        <v>44417</v>
      </c>
      <c r="E554" s="210" t="s">
        <v>184</v>
      </c>
      <c r="F554" s="6">
        <v>94.95</v>
      </c>
      <c r="G554" s="168" t="s">
        <v>26</v>
      </c>
      <c r="H554" s="168"/>
      <c r="I554" s="5" t="str">
        <f t="shared" si="59"/>
        <v>Fixed</v>
      </c>
      <c r="J554" s="6">
        <f t="shared" si="60"/>
        <v>-173.55999999999915</v>
      </c>
      <c r="K554" s="71" t="s">
        <v>323</v>
      </c>
      <c r="L554" s="224" t="s">
        <v>1237</v>
      </c>
      <c r="M554" s="2" t="s">
        <v>1300</v>
      </c>
      <c r="N554" s="2" t="s">
        <v>1268</v>
      </c>
    </row>
    <row r="555" spans="1:14" ht="30" hidden="1" customHeight="1" x14ac:dyDescent="0.2">
      <c r="A555" s="17">
        <f>YEAR(C555)</f>
        <v>2021</v>
      </c>
      <c r="B555" s="4">
        <f>MONTH(C555)</f>
        <v>8</v>
      </c>
      <c r="C555" s="171">
        <v>44418</v>
      </c>
      <c r="D555" s="171">
        <v>44418</v>
      </c>
      <c r="E555" s="210" t="s">
        <v>772</v>
      </c>
      <c r="F555" s="175">
        <f>14.99 + (3.06/3)</f>
        <v>16.010000000000002</v>
      </c>
      <c r="G555" s="168" t="s">
        <v>26</v>
      </c>
      <c r="H555" s="168"/>
      <c r="I555" s="5" t="str">
        <f>VLOOKUP(G555,Expense_Lookup,2,0)</f>
        <v>Fixed</v>
      </c>
      <c r="J555" s="6">
        <f>J554+F555</f>
        <v>-157.54999999999916</v>
      </c>
      <c r="K555" s="158" t="s">
        <v>293</v>
      </c>
      <c r="L555" s="224" t="s">
        <v>1237</v>
      </c>
      <c r="M555" s="2" t="s">
        <v>1243</v>
      </c>
      <c r="N555" s="2" t="s">
        <v>1279</v>
      </c>
    </row>
    <row r="556" spans="1:14" ht="30" hidden="1" customHeight="1" x14ac:dyDescent="0.2">
      <c r="A556" s="17">
        <f>YEAR(C556)</f>
        <v>2021</v>
      </c>
      <c r="B556" s="4">
        <f>MONTH(C556)</f>
        <v>8</v>
      </c>
      <c r="C556" s="171">
        <v>44418</v>
      </c>
      <c r="D556" s="171">
        <v>44418</v>
      </c>
      <c r="E556" s="210" t="s">
        <v>772</v>
      </c>
      <c r="F556" s="6">
        <f>19.99 + (3.06/3)</f>
        <v>21.009999999999998</v>
      </c>
      <c r="G556" s="168" t="s">
        <v>26</v>
      </c>
      <c r="H556" s="168"/>
      <c r="I556" s="5" t="str">
        <f>VLOOKUP(G556,Expense_Lookup,2,0)</f>
        <v>Fixed</v>
      </c>
      <c r="J556" s="6">
        <f>J555+F556</f>
        <v>-136.53999999999917</v>
      </c>
      <c r="K556" s="176" t="s">
        <v>800</v>
      </c>
      <c r="L556" s="224" t="s">
        <v>1237</v>
      </c>
      <c r="M556" s="2" t="s">
        <v>1243</v>
      </c>
      <c r="N556" s="2" t="s">
        <v>1282</v>
      </c>
    </row>
    <row r="557" spans="1:14" ht="30" hidden="1" customHeight="1" x14ac:dyDescent="0.2">
      <c r="A557" s="17">
        <f t="shared" si="57"/>
        <v>2021</v>
      </c>
      <c r="B557" s="4">
        <f t="shared" si="58"/>
        <v>8</v>
      </c>
      <c r="C557" s="171">
        <v>44418</v>
      </c>
      <c r="D557" s="171">
        <v>44418</v>
      </c>
      <c r="E557" s="210" t="s">
        <v>772</v>
      </c>
      <c r="F557" s="6">
        <f>15.99 + (3.06/3)</f>
        <v>17.010000000000002</v>
      </c>
      <c r="G557" s="168" t="s">
        <v>26</v>
      </c>
      <c r="H557" s="168"/>
      <c r="I557" s="5" t="str">
        <f>VLOOKUP(G557,Expense_Lookup,2,0)</f>
        <v>Fixed</v>
      </c>
      <c r="J557" s="6">
        <f>J556+F557</f>
        <v>-119.52999999999916</v>
      </c>
      <c r="K557" s="176" t="s">
        <v>874</v>
      </c>
      <c r="L557" s="224" t="s">
        <v>1237</v>
      </c>
      <c r="M557" s="2" t="s">
        <v>1243</v>
      </c>
      <c r="N557" s="2" t="s">
        <v>1282</v>
      </c>
    </row>
    <row r="558" spans="1:14" ht="30" hidden="1" customHeight="1" x14ac:dyDescent="0.2">
      <c r="A558" s="17">
        <f t="shared" si="57"/>
        <v>2021</v>
      </c>
      <c r="B558" s="4">
        <f t="shared" si="58"/>
        <v>8</v>
      </c>
      <c r="C558" s="171">
        <v>44418</v>
      </c>
      <c r="D558" s="171">
        <v>44418</v>
      </c>
      <c r="E558" s="210" t="s">
        <v>773</v>
      </c>
      <c r="F558" s="6">
        <v>6.94</v>
      </c>
      <c r="G558" s="79" t="s">
        <v>24</v>
      </c>
      <c r="H558" s="79"/>
      <c r="I558" s="5" t="str">
        <f t="shared" si="59"/>
        <v>Variable</v>
      </c>
      <c r="J558" s="6">
        <f t="shared" si="60"/>
        <v>-112.58999999999916</v>
      </c>
      <c r="K558" s="79"/>
      <c r="L558" s="224" t="s">
        <v>1236</v>
      </c>
      <c r="M558" s="2" t="s">
        <v>632</v>
      </c>
      <c r="N558" s="2" t="s">
        <v>503</v>
      </c>
    </row>
    <row r="559" spans="1:14" ht="30" hidden="1" customHeight="1" x14ac:dyDescent="0.2">
      <c r="A559" s="17">
        <f t="shared" si="57"/>
        <v>2021</v>
      </c>
      <c r="B559" s="4">
        <f t="shared" si="58"/>
        <v>8</v>
      </c>
      <c r="C559" s="171">
        <v>44419</v>
      </c>
      <c r="D559" s="171">
        <v>44419</v>
      </c>
      <c r="E559" s="210" t="s">
        <v>774</v>
      </c>
      <c r="F559" s="6">
        <v>149</v>
      </c>
      <c r="G559" s="79" t="s">
        <v>52</v>
      </c>
      <c r="H559" s="79"/>
      <c r="I559" s="168" t="s">
        <v>26</v>
      </c>
      <c r="J559" s="6">
        <f t="shared" si="60"/>
        <v>36.410000000000835</v>
      </c>
      <c r="K559" s="163" t="s">
        <v>789</v>
      </c>
      <c r="L559" s="224" t="s">
        <v>1237</v>
      </c>
      <c r="M559" s="2" t="s">
        <v>1243</v>
      </c>
      <c r="N559" s="2" t="s">
        <v>1282</v>
      </c>
    </row>
    <row r="560" spans="1:14" ht="30" customHeight="1" x14ac:dyDescent="0.2">
      <c r="A560" s="17">
        <f t="shared" si="57"/>
        <v>2021</v>
      </c>
      <c r="B560" s="4">
        <f t="shared" si="58"/>
        <v>8</v>
      </c>
      <c r="C560" s="171">
        <v>44419</v>
      </c>
      <c r="D560" s="171">
        <v>44419</v>
      </c>
      <c r="E560" s="210" t="s">
        <v>683</v>
      </c>
      <c r="F560" s="6">
        <v>42.35</v>
      </c>
      <c r="G560" s="79" t="s">
        <v>90</v>
      </c>
      <c r="H560" s="79"/>
      <c r="I560" s="5" t="str">
        <f t="shared" si="59"/>
        <v>Variable</v>
      </c>
      <c r="J560" s="6">
        <f t="shared" si="60"/>
        <v>78.760000000000844</v>
      </c>
      <c r="K560" s="79"/>
      <c r="L560" s="224" t="s">
        <v>1236</v>
      </c>
      <c r="M560" s="2" t="s">
        <v>1238</v>
      </c>
      <c r="N560" s="2" t="s">
        <v>1255</v>
      </c>
    </row>
    <row r="561" spans="1:14" ht="30" hidden="1" customHeight="1" x14ac:dyDescent="0.2">
      <c r="A561" s="17">
        <f t="shared" si="57"/>
        <v>2021</v>
      </c>
      <c r="B561" s="4">
        <f t="shared" si="58"/>
        <v>8</v>
      </c>
      <c r="C561" s="171">
        <v>44419</v>
      </c>
      <c r="D561" s="171">
        <v>44419</v>
      </c>
      <c r="E561" s="210" t="s">
        <v>98</v>
      </c>
      <c r="F561" s="6">
        <v>56.36</v>
      </c>
      <c r="G561" s="79" t="s">
        <v>68</v>
      </c>
      <c r="H561" s="79"/>
      <c r="I561" s="5" t="str">
        <f t="shared" si="59"/>
        <v>Variable</v>
      </c>
      <c r="J561" s="6">
        <f t="shared" si="60"/>
        <v>135.12000000000086</v>
      </c>
      <c r="K561" s="79"/>
      <c r="L561" s="224" t="s">
        <v>1237</v>
      </c>
      <c r="M561" s="2" t="s">
        <v>1243</v>
      </c>
      <c r="N561" s="2" t="s">
        <v>1282</v>
      </c>
    </row>
    <row r="562" spans="1:14" ht="30" hidden="1" customHeight="1" x14ac:dyDescent="0.2">
      <c r="A562" s="17">
        <f t="shared" si="57"/>
        <v>2021</v>
      </c>
      <c r="B562" s="4">
        <f t="shared" si="58"/>
        <v>8</v>
      </c>
      <c r="C562" s="171">
        <v>44420</v>
      </c>
      <c r="D562" s="171">
        <v>44420</v>
      </c>
      <c r="E562" s="210" t="s">
        <v>196</v>
      </c>
      <c r="F562" s="6">
        <v>35</v>
      </c>
      <c r="G562" s="79" t="s">
        <v>89</v>
      </c>
      <c r="H562" s="79"/>
      <c r="I562" s="5" t="str">
        <f t="shared" si="59"/>
        <v>Variable</v>
      </c>
      <c r="J562" s="6">
        <f t="shared" si="60"/>
        <v>170.12000000000086</v>
      </c>
      <c r="K562" s="79"/>
      <c r="L562" s="224" t="s">
        <v>1237</v>
      </c>
      <c r="M562" s="2" t="s">
        <v>1243</v>
      </c>
      <c r="N562" s="2" t="s">
        <v>1282</v>
      </c>
    </row>
    <row r="563" spans="1:14" ht="30" hidden="1" customHeight="1" x14ac:dyDescent="0.2">
      <c r="A563" s="17">
        <f t="shared" si="57"/>
        <v>2021</v>
      </c>
      <c r="B563" s="4">
        <f t="shared" si="58"/>
        <v>8</v>
      </c>
      <c r="C563" s="171">
        <v>44420</v>
      </c>
      <c r="D563" s="171">
        <v>44420</v>
      </c>
      <c r="E563" s="210" t="s">
        <v>775</v>
      </c>
      <c r="F563" s="6">
        <v>1.99</v>
      </c>
      <c r="G563" s="168" t="s">
        <v>26</v>
      </c>
      <c r="H563" s="168"/>
      <c r="I563" s="5" t="str">
        <f t="shared" si="59"/>
        <v>Fixed</v>
      </c>
      <c r="J563" s="6">
        <f t="shared" si="60"/>
        <v>172.11000000000087</v>
      </c>
      <c r="K563" s="158" t="s">
        <v>283</v>
      </c>
      <c r="L563" s="224" t="s">
        <v>1237</v>
      </c>
      <c r="M563" s="2" t="s">
        <v>1243</v>
      </c>
      <c r="N563" s="2" t="s">
        <v>1279</v>
      </c>
    </row>
    <row r="564" spans="1:14" ht="30" hidden="1" customHeight="1" x14ac:dyDescent="0.2">
      <c r="A564" s="17">
        <f t="shared" si="57"/>
        <v>2021</v>
      </c>
      <c r="B564" s="4">
        <f t="shared" si="58"/>
        <v>8</v>
      </c>
      <c r="C564" s="171">
        <v>44420</v>
      </c>
      <c r="D564" s="171">
        <v>44420</v>
      </c>
      <c r="E564" s="210" t="s">
        <v>776</v>
      </c>
      <c r="F564" s="6">
        <v>42.68</v>
      </c>
      <c r="G564" s="79" t="s">
        <v>68</v>
      </c>
      <c r="H564" s="79"/>
      <c r="I564" s="5" t="str">
        <f t="shared" si="59"/>
        <v>Variable</v>
      </c>
      <c r="J564" s="6">
        <f t="shared" si="60"/>
        <v>214.79000000000087</v>
      </c>
      <c r="K564" s="79"/>
      <c r="L564" s="224" t="s">
        <v>1237</v>
      </c>
      <c r="M564" s="2" t="s">
        <v>1243</v>
      </c>
      <c r="N564" s="2" t="s">
        <v>1282</v>
      </c>
    </row>
    <row r="565" spans="1:14" ht="30" hidden="1" customHeight="1" x14ac:dyDescent="0.2">
      <c r="A565" s="17">
        <f t="shared" si="57"/>
        <v>2021</v>
      </c>
      <c r="B565" s="4">
        <f t="shared" si="58"/>
        <v>8</v>
      </c>
      <c r="C565" s="171">
        <v>44421</v>
      </c>
      <c r="D565" s="171">
        <v>44421</v>
      </c>
      <c r="E565" s="210" t="s">
        <v>777</v>
      </c>
      <c r="F565" s="6">
        <v>22</v>
      </c>
      <c r="G565" s="79" t="s">
        <v>52</v>
      </c>
      <c r="H565" s="79"/>
      <c r="I565" s="5" t="str">
        <f t="shared" si="59"/>
        <v>Variable</v>
      </c>
      <c r="J565" s="6">
        <f t="shared" si="60"/>
        <v>236.79000000000087</v>
      </c>
      <c r="K565" s="168" t="s">
        <v>210</v>
      </c>
      <c r="L565" s="224" t="s">
        <v>1237</v>
      </c>
      <c r="M565" s="2" t="s">
        <v>1243</v>
      </c>
      <c r="N565" s="2" t="s">
        <v>1282</v>
      </c>
    </row>
    <row r="566" spans="1:14" ht="30" hidden="1" customHeight="1" x14ac:dyDescent="0.2">
      <c r="A566" s="17">
        <f t="shared" si="57"/>
        <v>2021</v>
      </c>
      <c r="B566" s="4">
        <f t="shared" si="58"/>
        <v>8</v>
      </c>
      <c r="C566" s="171">
        <v>44421</v>
      </c>
      <c r="D566" s="171">
        <v>44421</v>
      </c>
      <c r="E566" s="210" t="s">
        <v>770</v>
      </c>
      <c r="F566" s="6">
        <v>31.5</v>
      </c>
      <c r="G566" s="168" t="s">
        <v>291</v>
      </c>
      <c r="H566" s="168"/>
      <c r="I566" s="5" t="str">
        <f t="shared" si="59"/>
        <v>Variable</v>
      </c>
      <c r="J566" s="6">
        <f t="shared" si="60"/>
        <v>268.29000000000087</v>
      </c>
      <c r="K566" s="79"/>
      <c r="L566" s="224" t="s">
        <v>1237</v>
      </c>
      <c r="M566" s="2" t="s">
        <v>1243</v>
      </c>
      <c r="N566" s="2" t="s">
        <v>1282</v>
      </c>
    </row>
    <row r="567" spans="1:14" ht="30" customHeight="1" x14ac:dyDescent="0.2">
      <c r="A567" s="17">
        <f t="shared" si="57"/>
        <v>2021</v>
      </c>
      <c r="B567" s="4">
        <f t="shared" si="58"/>
        <v>8</v>
      </c>
      <c r="C567" s="171">
        <v>44421</v>
      </c>
      <c r="D567" s="171">
        <v>44421</v>
      </c>
      <c r="E567" s="210" t="s">
        <v>778</v>
      </c>
      <c r="F567" s="6">
        <v>134</v>
      </c>
      <c r="G567" s="79" t="s">
        <v>41</v>
      </c>
      <c r="H567" s="79"/>
      <c r="I567" s="5" t="str">
        <f t="shared" si="59"/>
        <v>Variable</v>
      </c>
      <c r="J567" s="6">
        <f t="shared" si="60"/>
        <v>402.29000000000087</v>
      </c>
      <c r="K567" s="168" t="s">
        <v>210</v>
      </c>
      <c r="L567" s="224" t="s">
        <v>1237</v>
      </c>
      <c r="M567" s="2" t="s">
        <v>1243</v>
      </c>
      <c r="N567" s="2" t="s">
        <v>679</v>
      </c>
    </row>
    <row r="568" spans="1:14" ht="30" customHeight="1" x14ac:dyDescent="0.2">
      <c r="A568" s="17">
        <f t="shared" si="57"/>
        <v>2021</v>
      </c>
      <c r="B568" s="4">
        <f t="shared" si="58"/>
        <v>8</v>
      </c>
      <c r="C568" s="171">
        <v>44422</v>
      </c>
      <c r="D568" s="171">
        <v>44422</v>
      </c>
      <c r="E568" s="210" t="s">
        <v>779</v>
      </c>
      <c r="F568" s="6">
        <v>80</v>
      </c>
      <c r="G568" s="79" t="s">
        <v>41</v>
      </c>
      <c r="H568" s="79"/>
      <c r="I568" s="5" t="str">
        <f t="shared" si="59"/>
        <v>Variable</v>
      </c>
      <c r="J568" s="6">
        <f t="shared" si="60"/>
        <v>482.29000000000087</v>
      </c>
      <c r="K568" s="168" t="s">
        <v>210</v>
      </c>
      <c r="L568" s="224" t="s">
        <v>1237</v>
      </c>
      <c r="M568" s="2" t="s">
        <v>1243</v>
      </c>
      <c r="N568" s="2" t="s">
        <v>679</v>
      </c>
    </row>
    <row r="569" spans="1:14" ht="30" hidden="1" customHeight="1" x14ac:dyDescent="0.2">
      <c r="A569" s="17">
        <f t="shared" si="57"/>
        <v>2021</v>
      </c>
      <c r="B569" s="4">
        <f t="shared" si="58"/>
        <v>8</v>
      </c>
      <c r="C569" s="171">
        <v>44422</v>
      </c>
      <c r="D569" s="171">
        <v>44422</v>
      </c>
      <c r="E569" s="210" t="s">
        <v>780</v>
      </c>
      <c r="F569" s="6">
        <v>3.99</v>
      </c>
      <c r="G569" s="168" t="s">
        <v>798</v>
      </c>
      <c r="H569" s="168"/>
      <c r="I569" s="5" t="str">
        <f t="shared" si="59"/>
        <v>Fixed</v>
      </c>
      <c r="J569" s="6">
        <f t="shared" si="60"/>
        <v>486.28000000000088</v>
      </c>
      <c r="K569" s="195" t="s">
        <v>35</v>
      </c>
      <c r="L569" s="224" t="s">
        <v>1237</v>
      </c>
      <c r="M569" s="2" t="s">
        <v>1244</v>
      </c>
      <c r="N569" s="2" t="s">
        <v>56</v>
      </c>
    </row>
    <row r="570" spans="1:14" ht="30" hidden="1" customHeight="1" x14ac:dyDescent="0.2">
      <c r="A570" s="17">
        <f t="shared" si="57"/>
        <v>2021</v>
      </c>
      <c r="B570" s="4">
        <f t="shared" si="58"/>
        <v>8</v>
      </c>
      <c r="C570" s="171">
        <v>44422</v>
      </c>
      <c r="D570" s="171">
        <v>44422</v>
      </c>
      <c r="E570" s="210" t="s">
        <v>781</v>
      </c>
      <c r="F570" s="6">
        <v>6.83</v>
      </c>
      <c r="G570" s="79" t="s">
        <v>68</v>
      </c>
      <c r="H570" s="79"/>
      <c r="I570" s="5" t="str">
        <f t="shared" si="59"/>
        <v>Variable</v>
      </c>
      <c r="J570" s="6">
        <f t="shared" si="60"/>
        <v>493.11000000000087</v>
      </c>
      <c r="K570" s="168" t="s">
        <v>210</v>
      </c>
      <c r="L570" s="224" t="s">
        <v>1237</v>
      </c>
      <c r="M570" s="2" t="s">
        <v>1243</v>
      </c>
      <c r="N570" s="2" t="s">
        <v>1282</v>
      </c>
    </row>
    <row r="571" spans="1:14" ht="30" customHeight="1" x14ac:dyDescent="0.2">
      <c r="A571" s="17">
        <f t="shared" ref="A571:A577" si="61">YEAR(C571)</f>
        <v>2021</v>
      </c>
      <c r="B571" s="4">
        <f t="shared" ref="B571:B577" si="62">MONTH(C571)</f>
        <v>8</v>
      </c>
      <c r="C571" s="171">
        <v>44423</v>
      </c>
      <c r="D571" s="171">
        <v>44423</v>
      </c>
      <c r="E571" s="210" t="s">
        <v>782</v>
      </c>
      <c r="F571" s="6">
        <v>6.3</v>
      </c>
      <c r="G571" s="79" t="s">
        <v>41</v>
      </c>
      <c r="H571" s="79"/>
      <c r="I571" s="5" t="str">
        <f t="shared" ref="I571:I577" si="63">VLOOKUP(G571,Expense_Lookup,2,0)</f>
        <v>Variable</v>
      </c>
      <c r="J571" s="6">
        <f t="shared" ref="J571:J577" si="64">J570+F571</f>
        <v>499.41000000000088</v>
      </c>
      <c r="K571" s="168" t="s">
        <v>790</v>
      </c>
      <c r="L571" s="224" t="s">
        <v>1237</v>
      </c>
      <c r="M571" s="2" t="s">
        <v>1243</v>
      </c>
      <c r="N571" s="2" t="s">
        <v>679</v>
      </c>
    </row>
    <row r="572" spans="1:14" ht="30" customHeight="1" x14ac:dyDescent="0.2">
      <c r="A572" s="17">
        <f t="shared" si="61"/>
        <v>2021</v>
      </c>
      <c r="B572" s="4">
        <f t="shared" si="62"/>
        <v>8</v>
      </c>
      <c r="C572" s="171">
        <v>44423</v>
      </c>
      <c r="D572" s="171">
        <v>44423</v>
      </c>
      <c r="E572" s="210" t="s">
        <v>783</v>
      </c>
      <c r="F572" s="6">
        <v>9.94</v>
      </c>
      <c r="G572" s="79" t="s">
        <v>41</v>
      </c>
      <c r="H572" s="79"/>
      <c r="I572" s="5" t="str">
        <f t="shared" si="63"/>
        <v>Variable</v>
      </c>
      <c r="J572" s="6">
        <f t="shared" si="64"/>
        <v>509.35000000000088</v>
      </c>
      <c r="K572" s="168" t="s">
        <v>790</v>
      </c>
      <c r="L572" s="224" t="s">
        <v>1237</v>
      </c>
      <c r="M572" s="2" t="s">
        <v>1243</v>
      </c>
      <c r="N572" s="2" t="s">
        <v>679</v>
      </c>
    </row>
    <row r="573" spans="1:14" ht="30" customHeight="1" x14ac:dyDescent="0.2">
      <c r="A573" s="17">
        <f t="shared" si="61"/>
        <v>2021</v>
      </c>
      <c r="B573" s="4">
        <f t="shared" si="62"/>
        <v>8</v>
      </c>
      <c r="C573" s="171">
        <v>44424</v>
      </c>
      <c r="D573" s="171">
        <v>44424</v>
      </c>
      <c r="E573" s="210" t="s">
        <v>784</v>
      </c>
      <c r="F573" s="6">
        <v>350</v>
      </c>
      <c r="G573" s="79" t="s">
        <v>41</v>
      </c>
      <c r="H573" s="79"/>
      <c r="I573" s="5" t="str">
        <f t="shared" si="63"/>
        <v>Variable</v>
      </c>
      <c r="J573" s="6">
        <f t="shared" si="64"/>
        <v>859.35000000000082</v>
      </c>
      <c r="K573" s="168" t="s">
        <v>790</v>
      </c>
      <c r="L573" s="224" t="s">
        <v>1237</v>
      </c>
      <c r="M573" s="2" t="s">
        <v>1243</v>
      </c>
      <c r="N573" s="2" t="s">
        <v>679</v>
      </c>
    </row>
    <row r="574" spans="1:14" ht="30" hidden="1" customHeight="1" x14ac:dyDescent="0.2">
      <c r="A574" s="17">
        <f t="shared" si="61"/>
        <v>2021</v>
      </c>
      <c r="B574" s="4">
        <f t="shared" si="62"/>
        <v>8</v>
      </c>
      <c r="C574" s="171">
        <v>44424</v>
      </c>
      <c r="D574" s="171">
        <v>44424</v>
      </c>
      <c r="E574" s="210" t="s">
        <v>785</v>
      </c>
      <c r="F574" s="6">
        <v>50</v>
      </c>
      <c r="G574" s="168" t="s">
        <v>26</v>
      </c>
      <c r="H574" s="168"/>
      <c r="I574" s="5" t="str">
        <f t="shared" si="63"/>
        <v>Fixed</v>
      </c>
      <c r="J574" s="6">
        <f t="shared" si="64"/>
        <v>909.35000000000082</v>
      </c>
      <c r="K574" s="168" t="s">
        <v>358</v>
      </c>
      <c r="L574" s="224" t="s">
        <v>1236</v>
      </c>
      <c r="M574" s="2" t="s">
        <v>1239</v>
      </c>
      <c r="N574" s="2" t="s">
        <v>714</v>
      </c>
    </row>
    <row r="575" spans="1:14" ht="30" hidden="1" customHeight="1" x14ac:dyDescent="0.2">
      <c r="A575" s="17">
        <f t="shared" si="61"/>
        <v>2021</v>
      </c>
      <c r="B575" s="4">
        <f t="shared" si="62"/>
        <v>8</v>
      </c>
      <c r="C575" s="171">
        <v>44424</v>
      </c>
      <c r="D575" s="171">
        <v>44424</v>
      </c>
      <c r="E575" s="210" t="s">
        <v>49</v>
      </c>
      <c r="F575" s="6">
        <v>27.15</v>
      </c>
      <c r="G575" s="79" t="s">
        <v>68</v>
      </c>
      <c r="H575" s="79"/>
      <c r="I575" s="5" t="str">
        <f t="shared" si="63"/>
        <v>Variable</v>
      </c>
      <c r="J575" s="6">
        <f t="shared" si="64"/>
        <v>936.5000000000008</v>
      </c>
      <c r="K575" s="79"/>
      <c r="L575" s="224" t="s">
        <v>1237</v>
      </c>
      <c r="M575" s="2" t="s">
        <v>1243</v>
      </c>
      <c r="N575" s="2" t="s">
        <v>1282</v>
      </c>
    </row>
    <row r="576" spans="1:14" ht="30" hidden="1" customHeight="1" x14ac:dyDescent="0.2">
      <c r="A576" s="17">
        <f t="shared" si="61"/>
        <v>2021</v>
      </c>
      <c r="B576" s="4">
        <f t="shared" si="62"/>
        <v>8</v>
      </c>
      <c r="C576" s="171">
        <v>44426</v>
      </c>
      <c r="D576" s="171">
        <v>44426</v>
      </c>
      <c r="E576" s="210" t="s">
        <v>786</v>
      </c>
      <c r="F576" s="6">
        <v>8.4700000000000006</v>
      </c>
      <c r="G576" s="168" t="s">
        <v>26</v>
      </c>
      <c r="H576" s="168"/>
      <c r="I576" s="5" t="str">
        <f t="shared" si="63"/>
        <v>Fixed</v>
      </c>
      <c r="J576" s="6">
        <f t="shared" si="64"/>
        <v>944.97000000000082</v>
      </c>
      <c r="K576" s="168" t="s">
        <v>799</v>
      </c>
      <c r="L576" s="224" t="s">
        <v>1237</v>
      </c>
      <c r="M576" s="2" t="s">
        <v>1243</v>
      </c>
      <c r="N576" s="2" t="s">
        <v>1279</v>
      </c>
    </row>
    <row r="577" spans="1:14" ht="30" hidden="1" customHeight="1" x14ac:dyDescent="0.2">
      <c r="A577" s="17">
        <f t="shared" si="61"/>
        <v>2021</v>
      </c>
      <c r="B577" s="4">
        <f t="shared" si="62"/>
        <v>8</v>
      </c>
      <c r="C577" s="171">
        <v>44426</v>
      </c>
      <c r="D577" s="171">
        <v>44426</v>
      </c>
      <c r="E577" s="210" t="s">
        <v>787</v>
      </c>
      <c r="F577" s="6">
        <v>42.39</v>
      </c>
      <c r="G577" s="168" t="s">
        <v>26</v>
      </c>
      <c r="H577" s="168"/>
      <c r="I577" s="5" t="str">
        <f t="shared" si="63"/>
        <v>Fixed</v>
      </c>
      <c r="J577" s="6">
        <f t="shared" si="64"/>
        <v>987.36000000000081</v>
      </c>
      <c r="K577" s="168" t="s">
        <v>800</v>
      </c>
      <c r="L577" s="224" t="s">
        <v>1237</v>
      </c>
      <c r="M577" s="2" t="s">
        <v>1243</v>
      </c>
      <c r="N577" s="2" t="s">
        <v>1282</v>
      </c>
    </row>
    <row r="578" spans="1:14" ht="30" customHeight="1" x14ac:dyDescent="0.2">
      <c r="A578" s="17">
        <f t="shared" ref="A578:A641" si="65">YEAR(C578)</f>
        <v>2021</v>
      </c>
      <c r="B578" s="4">
        <f t="shared" ref="B578:B641" si="66">MONTH(C578)</f>
        <v>8</v>
      </c>
      <c r="C578" s="171">
        <v>44427</v>
      </c>
      <c r="D578" s="171">
        <v>44427</v>
      </c>
      <c r="E578" s="210" t="s">
        <v>816</v>
      </c>
      <c r="F578" s="6">
        <v>34.04</v>
      </c>
      <c r="G578" s="168" t="s">
        <v>41</v>
      </c>
      <c r="H578" s="168"/>
      <c r="I578" s="5" t="str">
        <f t="shared" ref="I578:I641" si="67">VLOOKUP(G578,Expense_Lookup,2,0)</f>
        <v>Variable</v>
      </c>
      <c r="J578" s="6">
        <f t="shared" ref="J578:J641" si="68">J577+F578</f>
        <v>1021.4000000000008</v>
      </c>
      <c r="K578" s="168"/>
      <c r="L578" s="224" t="s">
        <v>1237</v>
      </c>
      <c r="M578" s="2" t="s">
        <v>1243</v>
      </c>
      <c r="N578" s="2" t="s">
        <v>679</v>
      </c>
    </row>
    <row r="579" spans="1:14" ht="30" hidden="1" customHeight="1" x14ac:dyDescent="0.2">
      <c r="A579" s="17">
        <f t="shared" si="65"/>
        <v>2021</v>
      </c>
      <c r="B579" s="4">
        <f t="shared" si="66"/>
        <v>8</v>
      </c>
      <c r="C579" s="171">
        <v>44427</v>
      </c>
      <c r="D579" s="171">
        <v>44427</v>
      </c>
      <c r="E579" s="210" t="s">
        <v>196</v>
      </c>
      <c r="F579" s="6">
        <v>35</v>
      </c>
      <c r="G579" s="168" t="s">
        <v>89</v>
      </c>
      <c r="H579" s="168"/>
      <c r="I579" s="5" t="str">
        <f t="shared" si="67"/>
        <v>Variable</v>
      </c>
      <c r="J579" s="6">
        <f t="shared" si="68"/>
        <v>1056.4000000000008</v>
      </c>
      <c r="K579" s="168"/>
      <c r="L579" s="224" t="s">
        <v>1236</v>
      </c>
      <c r="M579" s="2" t="s">
        <v>632</v>
      </c>
      <c r="N579" s="2" t="s">
        <v>1253</v>
      </c>
    </row>
    <row r="580" spans="1:14" ht="30" hidden="1" customHeight="1" x14ac:dyDescent="0.2">
      <c r="A580" s="17">
        <f t="shared" si="65"/>
        <v>2021</v>
      </c>
      <c r="B580" s="4">
        <f t="shared" si="66"/>
        <v>8</v>
      </c>
      <c r="C580" s="171">
        <v>44427</v>
      </c>
      <c r="D580" s="171">
        <v>44427</v>
      </c>
      <c r="E580" s="210" t="s">
        <v>817</v>
      </c>
      <c r="F580" s="6">
        <v>4.6100000000000003</v>
      </c>
      <c r="G580" s="168" t="s">
        <v>24</v>
      </c>
      <c r="H580" s="168"/>
      <c r="I580" s="5" t="str">
        <f t="shared" si="67"/>
        <v>Variable</v>
      </c>
      <c r="J580" s="6">
        <f t="shared" si="68"/>
        <v>1061.0100000000007</v>
      </c>
      <c r="K580" s="168"/>
      <c r="L580" s="224" t="s">
        <v>1236</v>
      </c>
      <c r="M580" s="2" t="s">
        <v>632</v>
      </c>
      <c r="N580" s="2" t="s">
        <v>503</v>
      </c>
    </row>
    <row r="581" spans="1:14" ht="30" customHeight="1" x14ac:dyDescent="0.2">
      <c r="A581" s="17">
        <f t="shared" si="65"/>
        <v>2021</v>
      </c>
      <c r="B581" s="4">
        <f t="shared" si="66"/>
        <v>8</v>
      </c>
      <c r="C581" s="171">
        <v>44428</v>
      </c>
      <c r="D581" s="171">
        <v>44428</v>
      </c>
      <c r="E581" s="210" t="s">
        <v>818</v>
      </c>
      <c r="F581" s="6">
        <v>27.22</v>
      </c>
      <c r="G581" s="168" t="s">
        <v>41</v>
      </c>
      <c r="H581" s="168"/>
      <c r="I581" s="5" t="str">
        <f t="shared" si="67"/>
        <v>Variable</v>
      </c>
      <c r="J581" s="6">
        <f t="shared" si="68"/>
        <v>1088.2300000000007</v>
      </c>
      <c r="K581" s="168"/>
      <c r="L581" s="224" t="s">
        <v>1237</v>
      </c>
      <c r="M581" s="2" t="s">
        <v>1243</v>
      </c>
      <c r="N581" s="2" t="s">
        <v>679</v>
      </c>
    </row>
    <row r="582" spans="1:14" ht="30" hidden="1" customHeight="1" x14ac:dyDescent="0.2">
      <c r="A582" s="17">
        <f t="shared" si="65"/>
        <v>2021</v>
      </c>
      <c r="B582" s="4">
        <f t="shared" si="66"/>
        <v>8</v>
      </c>
      <c r="C582" s="171">
        <v>44428</v>
      </c>
      <c r="D582" s="171">
        <v>44428</v>
      </c>
      <c r="E582" s="210" t="s">
        <v>819</v>
      </c>
      <c r="F582" s="6">
        <v>20</v>
      </c>
      <c r="G582" s="168" t="s">
        <v>52</v>
      </c>
      <c r="H582" s="168"/>
      <c r="I582" s="5" t="str">
        <f t="shared" si="67"/>
        <v>Variable</v>
      </c>
      <c r="J582" s="6">
        <f t="shared" si="68"/>
        <v>1108.2300000000007</v>
      </c>
      <c r="K582" s="168"/>
      <c r="L582" s="224" t="s">
        <v>1236</v>
      </c>
      <c r="M582" s="2" t="s">
        <v>632</v>
      </c>
      <c r="N582" s="2" t="s">
        <v>1251</v>
      </c>
    </row>
    <row r="583" spans="1:14" ht="30" hidden="1" customHeight="1" x14ac:dyDescent="0.2">
      <c r="A583" s="17">
        <f t="shared" si="65"/>
        <v>2021</v>
      </c>
      <c r="B583" s="4">
        <f t="shared" si="66"/>
        <v>8</v>
      </c>
      <c r="C583" s="171">
        <v>44428</v>
      </c>
      <c r="D583" s="171">
        <v>44428</v>
      </c>
      <c r="E583" s="210" t="s">
        <v>202</v>
      </c>
      <c r="F583" s="6">
        <v>20.25</v>
      </c>
      <c r="G583" s="168" t="s">
        <v>68</v>
      </c>
      <c r="H583" s="168"/>
      <c r="I583" s="5" t="str">
        <f t="shared" si="67"/>
        <v>Variable</v>
      </c>
      <c r="J583" s="6">
        <f t="shared" si="68"/>
        <v>1128.4800000000007</v>
      </c>
      <c r="K583" s="168"/>
      <c r="L583" s="224" t="s">
        <v>1236</v>
      </c>
      <c r="M583" s="2" t="s">
        <v>1239</v>
      </c>
      <c r="N583" s="2" t="s">
        <v>300</v>
      </c>
    </row>
    <row r="584" spans="1:14" ht="30" customHeight="1" x14ac:dyDescent="0.2">
      <c r="A584" s="17">
        <f t="shared" si="65"/>
        <v>2021</v>
      </c>
      <c r="B584" s="4">
        <f t="shared" si="66"/>
        <v>8</v>
      </c>
      <c r="C584" s="171">
        <v>44429</v>
      </c>
      <c r="D584" s="171">
        <v>44429</v>
      </c>
      <c r="E584" s="210" t="s">
        <v>694</v>
      </c>
      <c r="F584" s="6">
        <v>40</v>
      </c>
      <c r="G584" s="168" t="s">
        <v>41</v>
      </c>
      <c r="H584" s="168"/>
      <c r="I584" s="5" t="str">
        <f t="shared" si="67"/>
        <v>Variable</v>
      </c>
      <c r="J584" s="6">
        <f t="shared" si="68"/>
        <v>1168.4800000000007</v>
      </c>
      <c r="K584" s="168"/>
      <c r="L584" s="224" t="s">
        <v>1237</v>
      </c>
      <c r="M584" s="2" t="s">
        <v>1243</v>
      </c>
      <c r="N584" s="2" t="s">
        <v>679</v>
      </c>
    </row>
    <row r="585" spans="1:14" ht="30" hidden="1" customHeight="1" x14ac:dyDescent="0.2">
      <c r="A585" s="17">
        <f t="shared" si="65"/>
        <v>2021</v>
      </c>
      <c r="B585" s="4">
        <f t="shared" si="66"/>
        <v>8</v>
      </c>
      <c r="C585" s="171">
        <v>44429</v>
      </c>
      <c r="D585" s="171">
        <v>44429</v>
      </c>
      <c r="E585" s="210" t="s">
        <v>820</v>
      </c>
      <c r="F585" s="6">
        <v>5.4</v>
      </c>
      <c r="G585" s="168" t="s">
        <v>89</v>
      </c>
      <c r="H585" s="168"/>
      <c r="I585" s="5" t="str">
        <f t="shared" si="67"/>
        <v>Variable</v>
      </c>
      <c r="J585" s="6">
        <f t="shared" si="68"/>
        <v>1173.8800000000008</v>
      </c>
      <c r="K585" s="168"/>
      <c r="L585" s="224" t="s">
        <v>1237</v>
      </c>
      <c r="M585" s="2" t="s">
        <v>1243</v>
      </c>
      <c r="N585" s="2" t="s">
        <v>1273</v>
      </c>
    </row>
    <row r="586" spans="1:14" ht="30" hidden="1" customHeight="1" x14ac:dyDescent="0.2">
      <c r="A586" s="17">
        <f t="shared" si="65"/>
        <v>2021</v>
      </c>
      <c r="B586" s="4">
        <f t="shared" si="66"/>
        <v>8</v>
      </c>
      <c r="C586" s="171">
        <v>44429</v>
      </c>
      <c r="D586" s="171">
        <v>44429</v>
      </c>
      <c r="E586" s="210" t="s">
        <v>699</v>
      </c>
      <c r="F586" s="6">
        <v>28.34</v>
      </c>
      <c r="G586" s="168" t="s">
        <v>24</v>
      </c>
      <c r="H586" s="168"/>
      <c r="I586" s="5" t="str">
        <f t="shared" si="67"/>
        <v>Variable</v>
      </c>
      <c r="J586" s="6">
        <f t="shared" si="68"/>
        <v>1202.2200000000007</v>
      </c>
      <c r="K586" s="168"/>
      <c r="L586" s="224" t="s">
        <v>1236</v>
      </c>
      <c r="M586" s="2" t="s">
        <v>632</v>
      </c>
      <c r="N586" s="2" t="s">
        <v>503</v>
      </c>
    </row>
    <row r="587" spans="1:14" ht="30" hidden="1" customHeight="1" x14ac:dyDescent="0.2">
      <c r="A587" s="17">
        <f t="shared" si="65"/>
        <v>2021</v>
      </c>
      <c r="B587" s="4">
        <f t="shared" si="66"/>
        <v>8</v>
      </c>
      <c r="C587" s="171">
        <v>44429</v>
      </c>
      <c r="D587" s="171">
        <v>44429</v>
      </c>
      <c r="E587" s="210" t="s">
        <v>81</v>
      </c>
      <c r="F587" s="6">
        <v>7.99</v>
      </c>
      <c r="G587" s="176" t="s">
        <v>26</v>
      </c>
      <c r="H587" s="176"/>
      <c r="I587" s="5" t="str">
        <f t="shared" si="67"/>
        <v>Fixed</v>
      </c>
      <c r="J587" s="6">
        <f t="shared" si="68"/>
        <v>1210.2100000000007</v>
      </c>
      <c r="K587" s="176" t="s">
        <v>9</v>
      </c>
      <c r="L587" s="224" t="s">
        <v>1237</v>
      </c>
      <c r="M587" s="2" t="s">
        <v>1243</v>
      </c>
      <c r="N587" s="2" t="s">
        <v>1279</v>
      </c>
    </row>
    <row r="588" spans="1:14" ht="30" hidden="1" customHeight="1" x14ac:dyDescent="0.2">
      <c r="A588" s="17">
        <f t="shared" si="65"/>
        <v>2021</v>
      </c>
      <c r="B588" s="4">
        <f t="shared" si="66"/>
        <v>8</v>
      </c>
      <c r="C588" s="171">
        <v>44429</v>
      </c>
      <c r="D588" s="171">
        <v>44429</v>
      </c>
      <c r="E588" s="210" t="s">
        <v>202</v>
      </c>
      <c r="F588" s="6">
        <v>19.260000000000002</v>
      </c>
      <c r="G588" s="168" t="s">
        <v>89</v>
      </c>
      <c r="H588" s="168"/>
      <c r="I588" s="5" t="str">
        <f t="shared" si="67"/>
        <v>Variable</v>
      </c>
      <c r="J588" s="6">
        <f t="shared" si="68"/>
        <v>1229.4700000000007</v>
      </c>
      <c r="K588" s="168"/>
      <c r="L588" s="224" t="s">
        <v>1236</v>
      </c>
      <c r="M588" s="2" t="s">
        <v>1239</v>
      </c>
      <c r="N588" s="2" t="s">
        <v>300</v>
      </c>
    </row>
    <row r="589" spans="1:14" ht="30" hidden="1" customHeight="1" x14ac:dyDescent="0.2">
      <c r="A589" s="17">
        <f t="shared" si="65"/>
        <v>2021</v>
      </c>
      <c r="B589" s="4">
        <f t="shared" si="66"/>
        <v>8</v>
      </c>
      <c r="C589" s="171">
        <v>44430</v>
      </c>
      <c r="D589" s="171">
        <v>44430</v>
      </c>
      <c r="E589" s="210" t="s">
        <v>821</v>
      </c>
      <c r="F589" s="6">
        <v>30.74</v>
      </c>
      <c r="G589" s="168" t="s">
        <v>68</v>
      </c>
      <c r="H589" s="168"/>
      <c r="I589" s="5" t="str">
        <f t="shared" si="67"/>
        <v>Variable</v>
      </c>
      <c r="J589" s="6">
        <f t="shared" si="68"/>
        <v>1260.2100000000007</v>
      </c>
      <c r="K589" s="168"/>
      <c r="L589" s="224" t="s">
        <v>1237</v>
      </c>
      <c r="M589" s="2" t="s">
        <v>1300</v>
      </c>
      <c r="N589" s="2" t="s">
        <v>1291</v>
      </c>
    </row>
    <row r="590" spans="1:14" ht="30" hidden="1" customHeight="1" x14ac:dyDescent="0.2">
      <c r="A590" s="17">
        <f t="shared" si="65"/>
        <v>2021</v>
      </c>
      <c r="B590" s="4">
        <f t="shared" si="66"/>
        <v>8</v>
      </c>
      <c r="C590" s="171">
        <v>44430</v>
      </c>
      <c r="D590" s="171">
        <v>44430</v>
      </c>
      <c r="E590" s="210" t="s">
        <v>61</v>
      </c>
      <c r="F590" s="6">
        <v>-38.86</v>
      </c>
      <c r="G590" s="168" t="s">
        <v>62</v>
      </c>
      <c r="H590" s="168"/>
      <c r="I590" s="5" t="str">
        <f t="shared" si="67"/>
        <v>Payment</v>
      </c>
      <c r="J590" s="6">
        <f t="shared" si="68"/>
        <v>1221.3500000000008</v>
      </c>
      <c r="K590" s="168"/>
      <c r="L590" s="225"/>
      <c r="M590" s="226"/>
      <c r="N590" s="226"/>
    </row>
    <row r="591" spans="1:14" ht="30" hidden="1" customHeight="1" x14ac:dyDescent="0.2">
      <c r="A591" s="17">
        <f t="shared" si="65"/>
        <v>2021</v>
      </c>
      <c r="B591" s="4">
        <f t="shared" si="66"/>
        <v>8</v>
      </c>
      <c r="C591" s="171">
        <v>44430</v>
      </c>
      <c r="D591" s="171">
        <v>44430</v>
      </c>
      <c r="E591" s="210" t="s">
        <v>21</v>
      </c>
      <c r="F591" s="6">
        <v>-961.14</v>
      </c>
      <c r="G591" s="168" t="s">
        <v>22</v>
      </c>
      <c r="H591" s="168"/>
      <c r="I591" s="5" t="str">
        <f t="shared" si="67"/>
        <v>Payment</v>
      </c>
      <c r="J591" s="6">
        <f t="shared" si="68"/>
        <v>260.21000000000083</v>
      </c>
      <c r="K591" s="168"/>
      <c r="L591" s="225"/>
      <c r="M591" s="226"/>
      <c r="N591" s="226"/>
    </row>
    <row r="592" spans="1:14" ht="30" hidden="1" customHeight="1" x14ac:dyDescent="0.2">
      <c r="A592" s="17">
        <f t="shared" si="65"/>
        <v>2021</v>
      </c>
      <c r="B592" s="4">
        <f t="shared" si="66"/>
        <v>8</v>
      </c>
      <c r="C592" s="171">
        <v>44430</v>
      </c>
      <c r="D592" s="171">
        <v>44430</v>
      </c>
      <c r="E592" s="210" t="s">
        <v>822</v>
      </c>
      <c r="F592" s="6">
        <v>38.97</v>
      </c>
      <c r="G592" s="168" t="s">
        <v>89</v>
      </c>
      <c r="H592" s="168"/>
      <c r="I592" s="5" t="str">
        <f t="shared" si="67"/>
        <v>Variable</v>
      </c>
      <c r="J592" s="6">
        <f t="shared" si="68"/>
        <v>299.18000000000086</v>
      </c>
      <c r="K592" s="176" t="s">
        <v>871</v>
      </c>
      <c r="L592" s="224" t="s">
        <v>1237</v>
      </c>
      <c r="M592" s="2" t="s">
        <v>1243</v>
      </c>
      <c r="N592" s="2" t="s">
        <v>1273</v>
      </c>
    </row>
    <row r="593" spans="1:14" ht="30" hidden="1" customHeight="1" x14ac:dyDescent="0.2">
      <c r="A593" s="17">
        <f t="shared" si="65"/>
        <v>2021</v>
      </c>
      <c r="B593" s="4">
        <f t="shared" si="66"/>
        <v>8</v>
      </c>
      <c r="C593" s="171">
        <v>44430</v>
      </c>
      <c r="D593" s="171">
        <v>44430</v>
      </c>
      <c r="E593" s="210" t="s">
        <v>337</v>
      </c>
      <c r="F593" s="6">
        <v>1.05</v>
      </c>
      <c r="G593" s="168" t="s">
        <v>119</v>
      </c>
      <c r="H593" s="168"/>
      <c r="I593" s="5" t="str">
        <f t="shared" si="67"/>
        <v>Variable</v>
      </c>
      <c r="J593" s="6">
        <f t="shared" si="68"/>
        <v>300.23000000000087</v>
      </c>
      <c r="K593" s="168"/>
      <c r="L593" s="224" t="s">
        <v>1236</v>
      </c>
      <c r="M593" s="2" t="s">
        <v>1242</v>
      </c>
      <c r="N593" s="2" t="s">
        <v>119</v>
      </c>
    </row>
    <row r="594" spans="1:14" ht="30" customHeight="1" x14ac:dyDescent="0.2">
      <c r="A594" s="17">
        <f t="shared" si="65"/>
        <v>2021</v>
      </c>
      <c r="B594" s="4">
        <f t="shared" si="66"/>
        <v>8</v>
      </c>
      <c r="C594" s="171">
        <v>44431</v>
      </c>
      <c r="D594" s="171">
        <v>44431</v>
      </c>
      <c r="E594" s="210" t="s">
        <v>823</v>
      </c>
      <c r="F594" s="6">
        <v>16.28</v>
      </c>
      <c r="G594" s="168" t="s">
        <v>41</v>
      </c>
      <c r="H594" s="168"/>
      <c r="I594" s="5" t="str">
        <f t="shared" si="67"/>
        <v>Variable</v>
      </c>
      <c r="J594" s="6">
        <f t="shared" si="68"/>
        <v>316.5100000000009</v>
      </c>
      <c r="K594" s="168"/>
      <c r="L594" s="224" t="s">
        <v>1237</v>
      </c>
      <c r="M594" s="2" t="s">
        <v>1243</v>
      </c>
      <c r="N594" s="2" t="s">
        <v>679</v>
      </c>
    </row>
    <row r="595" spans="1:14" ht="30" customHeight="1" x14ac:dyDescent="0.2">
      <c r="A595" s="17">
        <f t="shared" si="65"/>
        <v>2021</v>
      </c>
      <c r="B595" s="4">
        <f t="shared" si="66"/>
        <v>8</v>
      </c>
      <c r="C595" s="171">
        <v>44432</v>
      </c>
      <c r="D595" s="171">
        <v>44432</v>
      </c>
      <c r="E595" s="210" t="s">
        <v>824</v>
      </c>
      <c r="F595" s="6">
        <v>8.51</v>
      </c>
      <c r="G595" s="168" t="s">
        <v>41</v>
      </c>
      <c r="H595" s="168"/>
      <c r="I595" s="5" t="str">
        <f t="shared" si="67"/>
        <v>Variable</v>
      </c>
      <c r="J595" s="6">
        <f t="shared" si="68"/>
        <v>325.02000000000089</v>
      </c>
      <c r="K595" s="168"/>
      <c r="L595" s="224" t="s">
        <v>1237</v>
      </c>
      <c r="M595" s="2" t="s">
        <v>1243</v>
      </c>
      <c r="N595" s="2" t="s">
        <v>679</v>
      </c>
    </row>
    <row r="596" spans="1:14" ht="30" hidden="1" customHeight="1" x14ac:dyDescent="0.2">
      <c r="A596" s="17">
        <f t="shared" si="65"/>
        <v>2021</v>
      </c>
      <c r="B596" s="4">
        <f t="shared" si="66"/>
        <v>8</v>
      </c>
      <c r="C596" s="171">
        <v>44432</v>
      </c>
      <c r="D596" s="171">
        <v>44432</v>
      </c>
      <c r="E596" s="210" t="s">
        <v>254</v>
      </c>
      <c r="F596" s="6">
        <v>81.069999999999993</v>
      </c>
      <c r="G596" s="168" t="s">
        <v>195</v>
      </c>
      <c r="H596" s="168"/>
      <c r="I596" s="5" t="str">
        <f t="shared" si="67"/>
        <v>Variable</v>
      </c>
      <c r="J596" s="6">
        <f t="shared" si="68"/>
        <v>406.09000000000088</v>
      </c>
      <c r="K596" s="168"/>
      <c r="L596" s="224" t="s">
        <v>1236</v>
      </c>
      <c r="M596" s="2" t="s">
        <v>670</v>
      </c>
      <c r="N596" s="2" t="s">
        <v>1281</v>
      </c>
    </row>
    <row r="597" spans="1:14" ht="30" hidden="1" customHeight="1" x14ac:dyDescent="0.2">
      <c r="A597" s="17">
        <f t="shared" si="65"/>
        <v>2021</v>
      </c>
      <c r="B597" s="4">
        <f t="shared" si="66"/>
        <v>8</v>
      </c>
      <c r="C597" s="171">
        <v>44432</v>
      </c>
      <c r="D597" s="171">
        <v>44434</v>
      </c>
      <c r="E597" s="210" t="s">
        <v>352</v>
      </c>
      <c r="F597" s="6">
        <v>-97</v>
      </c>
      <c r="G597" s="168" t="s">
        <v>22</v>
      </c>
      <c r="H597" s="168"/>
      <c r="I597" s="5" t="str">
        <f t="shared" si="67"/>
        <v>Payment</v>
      </c>
      <c r="J597" s="6">
        <f t="shared" si="68"/>
        <v>309.09000000000088</v>
      </c>
      <c r="K597" s="168"/>
      <c r="L597" s="224" t="s">
        <v>1236</v>
      </c>
      <c r="M597" s="2" t="s">
        <v>1239</v>
      </c>
      <c r="N597" s="2" t="s">
        <v>1294</v>
      </c>
    </row>
    <row r="598" spans="1:14" ht="30" hidden="1" customHeight="1" x14ac:dyDescent="0.2">
      <c r="A598" s="17">
        <f t="shared" si="65"/>
        <v>2021</v>
      </c>
      <c r="B598" s="4">
        <f t="shared" si="66"/>
        <v>8</v>
      </c>
      <c r="C598" s="171">
        <v>44433</v>
      </c>
      <c r="D598" s="171">
        <v>44433</v>
      </c>
      <c r="E598" s="210" t="s">
        <v>825</v>
      </c>
      <c r="F598" s="6">
        <v>10.59</v>
      </c>
      <c r="G598" s="168" t="s">
        <v>68</v>
      </c>
      <c r="H598" s="168"/>
      <c r="I598" s="5" t="str">
        <f t="shared" si="67"/>
        <v>Variable</v>
      </c>
      <c r="J598" s="6">
        <f t="shared" si="68"/>
        <v>319.68000000000086</v>
      </c>
      <c r="K598" s="168"/>
      <c r="L598" s="224" t="s">
        <v>1236</v>
      </c>
      <c r="M598" s="2" t="s">
        <v>1241</v>
      </c>
      <c r="N598" s="2" t="s">
        <v>1289</v>
      </c>
    </row>
    <row r="599" spans="1:14" ht="30" customHeight="1" x14ac:dyDescent="0.2">
      <c r="A599" s="17">
        <f t="shared" si="65"/>
        <v>2021</v>
      </c>
      <c r="B599" s="4">
        <f t="shared" si="66"/>
        <v>8</v>
      </c>
      <c r="C599" s="171">
        <v>44433</v>
      </c>
      <c r="D599" s="171">
        <v>44433</v>
      </c>
      <c r="E599" s="210" t="s">
        <v>192</v>
      </c>
      <c r="F599" s="6">
        <v>8.1999999999999993</v>
      </c>
      <c r="G599" s="168" t="s">
        <v>41</v>
      </c>
      <c r="H599" s="168"/>
      <c r="I599" s="5" t="str">
        <f t="shared" si="67"/>
        <v>Variable</v>
      </c>
      <c r="J599" s="6">
        <f t="shared" si="68"/>
        <v>327.88000000000085</v>
      </c>
      <c r="K599" s="168"/>
      <c r="L599" s="224" t="s">
        <v>1237</v>
      </c>
      <c r="M599" s="2" t="s">
        <v>1243</v>
      </c>
      <c r="N599" s="2" t="s">
        <v>679</v>
      </c>
    </row>
    <row r="600" spans="1:14" ht="30" hidden="1" customHeight="1" x14ac:dyDescent="0.2">
      <c r="A600" s="17">
        <f t="shared" si="65"/>
        <v>2021</v>
      </c>
      <c r="B600" s="4">
        <f t="shared" si="66"/>
        <v>8</v>
      </c>
      <c r="C600" s="171">
        <v>44433</v>
      </c>
      <c r="D600" s="171">
        <v>44433</v>
      </c>
      <c r="E600" s="210" t="s">
        <v>254</v>
      </c>
      <c r="F600" s="6">
        <v>8.44</v>
      </c>
      <c r="G600" s="168" t="s">
        <v>195</v>
      </c>
      <c r="H600" s="168"/>
      <c r="I600" s="5" t="str">
        <f t="shared" si="67"/>
        <v>Variable</v>
      </c>
      <c r="J600" s="6">
        <f t="shared" si="68"/>
        <v>336.32000000000085</v>
      </c>
      <c r="K600" s="168"/>
      <c r="L600" s="224" t="s">
        <v>1236</v>
      </c>
      <c r="M600" s="2" t="s">
        <v>670</v>
      </c>
      <c r="N600" s="2" t="s">
        <v>1281</v>
      </c>
    </row>
    <row r="601" spans="1:14" ht="30" hidden="1" customHeight="1" x14ac:dyDescent="0.2">
      <c r="A601" s="17">
        <f t="shared" si="65"/>
        <v>2021</v>
      </c>
      <c r="B601" s="4">
        <f t="shared" si="66"/>
        <v>8</v>
      </c>
      <c r="C601" s="171">
        <v>44434</v>
      </c>
      <c r="D601" s="171">
        <v>44434</v>
      </c>
      <c r="E601" s="210" t="s">
        <v>826</v>
      </c>
      <c r="F601" s="6">
        <v>17.46</v>
      </c>
      <c r="G601" s="176" t="s">
        <v>26</v>
      </c>
      <c r="H601" s="176"/>
      <c r="I601" s="5" t="str">
        <f t="shared" si="67"/>
        <v>Fixed</v>
      </c>
      <c r="J601" s="6">
        <f t="shared" si="68"/>
        <v>353.78000000000083</v>
      </c>
      <c r="K601" s="176" t="s">
        <v>874</v>
      </c>
      <c r="L601" s="224" t="s">
        <v>1237</v>
      </c>
      <c r="M601" s="2" t="s">
        <v>1243</v>
      </c>
      <c r="N601" s="2" t="s">
        <v>1282</v>
      </c>
    </row>
    <row r="602" spans="1:14" ht="30" hidden="1" customHeight="1" x14ac:dyDescent="0.2">
      <c r="A602" s="17">
        <f t="shared" si="65"/>
        <v>2021</v>
      </c>
      <c r="B602" s="4">
        <f t="shared" si="66"/>
        <v>8</v>
      </c>
      <c r="C602" s="171">
        <v>44434</v>
      </c>
      <c r="D602" s="171">
        <v>44434</v>
      </c>
      <c r="E602" s="210" t="s">
        <v>196</v>
      </c>
      <c r="F602" s="6">
        <v>35</v>
      </c>
      <c r="G602" s="168" t="s">
        <v>89</v>
      </c>
      <c r="H602" s="168"/>
      <c r="I602" s="5" t="str">
        <f t="shared" si="67"/>
        <v>Variable</v>
      </c>
      <c r="J602" s="6">
        <f t="shared" si="68"/>
        <v>388.78000000000083</v>
      </c>
      <c r="K602" s="168"/>
      <c r="L602" s="224" t="s">
        <v>1236</v>
      </c>
      <c r="M602" s="2" t="s">
        <v>632</v>
      </c>
      <c r="N602" s="2" t="s">
        <v>1253</v>
      </c>
    </row>
    <row r="603" spans="1:14" ht="30" hidden="1" customHeight="1" x14ac:dyDescent="0.2">
      <c r="A603" s="17">
        <f t="shared" si="65"/>
        <v>2021</v>
      </c>
      <c r="B603" s="4">
        <f t="shared" si="66"/>
        <v>8</v>
      </c>
      <c r="C603" s="171">
        <v>44434</v>
      </c>
      <c r="D603" s="171">
        <v>44434</v>
      </c>
      <c r="E603" s="210" t="s">
        <v>21</v>
      </c>
      <c r="F603" s="6">
        <v>-1040.93</v>
      </c>
      <c r="G603" s="168" t="s">
        <v>22</v>
      </c>
      <c r="H603" s="168"/>
      <c r="I603" s="5" t="str">
        <f t="shared" si="67"/>
        <v>Payment</v>
      </c>
      <c r="J603" s="6">
        <f t="shared" si="68"/>
        <v>-652.14999999999918</v>
      </c>
      <c r="K603" s="168"/>
      <c r="L603" s="225"/>
      <c r="M603" s="226"/>
      <c r="N603" s="226"/>
    </row>
    <row r="604" spans="1:14" ht="30" customHeight="1" x14ac:dyDescent="0.2">
      <c r="A604" s="17">
        <f t="shared" si="65"/>
        <v>2021</v>
      </c>
      <c r="B604" s="4">
        <f t="shared" si="66"/>
        <v>8</v>
      </c>
      <c r="C604" s="171">
        <v>44434</v>
      </c>
      <c r="D604" s="171">
        <v>44434</v>
      </c>
      <c r="E604" s="210" t="s">
        <v>239</v>
      </c>
      <c r="F604" s="6">
        <v>9.27</v>
      </c>
      <c r="G604" s="168" t="s">
        <v>41</v>
      </c>
      <c r="H604" s="168"/>
      <c r="I604" s="5" t="str">
        <f t="shared" si="67"/>
        <v>Variable</v>
      </c>
      <c r="J604" s="6">
        <f t="shared" si="68"/>
        <v>-642.8799999999992</v>
      </c>
      <c r="K604" s="168"/>
      <c r="L604" s="224" t="s">
        <v>1237</v>
      </c>
      <c r="M604" s="2" t="s">
        <v>1243</v>
      </c>
      <c r="N604" s="2" t="s">
        <v>679</v>
      </c>
    </row>
    <row r="605" spans="1:14" ht="30" hidden="1" customHeight="1" x14ac:dyDescent="0.2">
      <c r="A605" s="17">
        <f t="shared" si="65"/>
        <v>2021</v>
      </c>
      <c r="B605" s="4">
        <f t="shared" si="66"/>
        <v>8</v>
      </c>
      <c r="C605" s="171">
        <v>44434</v>
      </c>
      <c r="D605" s="171">
        <v>44434</v>
      </c>
      <c r="E605" s="210" t="s">
        <v>827</v>
      </c>
      <c r="F605" s="6">
        <v>7.41</v>
      </c>
      <c r="G605" s="168" t="s">
        <v>68</v>
      </c>
      <c r="H605" s="168"/>
      <c r="I605" s="5" t="str">
        <f t="shared" si="67"/>
        <v>Variable</v>
      </c>
      <c r="J605" s="6">
        <f t="shared" si="68"/>
        <v>-635.46999999999923</v>
      </c>
      <c r="K605" s="168"/>
      <c r="L605" s="224" t="s">
        <v>1237</v>
      </c>
      <c r="M605" s="2" t="s">
        <v>1300</v>
      </c>
      <c r="N605" s="2" t="s">
        <v>1286</v>
      </c>
    </row>
    <row r="606" spans="1:14" ht="30" hidden="1" customHeight="1" x14ac:dyDescent="0.2">
      <c r="A606" s="17">
        <f t="shared" si="65"/>
        <v>2021</v>
      </c>
      <c r="B606" s="4">
        <f t="shared" si="66"/>
        <v>8</v>
      </c>
      <c r="C606" s="171">
        <v>44435</v>
      </c>
      <c r="D606" s="171">
        <v>44435</v>
      </c>
      <c r="E606" s="210" t="s">
        <v>828</v>
      </c>
      <c r="F606" s="6">
        <v>22.05</v>
      </c>
      <c r="G606" s="176" t="s">
        <v>26</v>
      </c>
      <c r="H606" s="176"/>
      <c r="I606" s="5" t="str">
        <f t="shared" si="67"/>
        <v>Fixed</v>
      </c>
      <c r="J606" s="6">
        <f t="shared" si="68"/>
        <v>-613.41999999999928</v>
      </c>
      <c r="K606" s="176" t="s">
        <v>874</v>
      </c>
      <c r="L606" s="224" t="s">
        <v>1237</v>
      </c>
      <c r="M606" s="2" t="s">
        <v>1243</v>
      </c>
      <c r="N606" s="2" t="s">
        <v>1282</v>
      </c>
    </row>
    <row r="607" spans="1:14" ht="30" hidden="1" customHeight="1" x14ac:dyDescent="0.2">
      <c r="A607" s="17">
        <f t="shared" si="65"/>
        <v>2021</v>
      </c>
      <c r="B607" s="4">
        <f t="shared" si="66"/>
        <v>8</v>
      </c>
      <c r="C607" s="171">
        <v>44435</v>
      </c>
      <c r="D607" s="171">
        <v>44435</v>
      </c>
      <c r="E607" s="210" t="s">
        <v>829</v>
      </c>
      <c r="F607" s="6">
        <v>7.68</v>
      </c>
      <c r="G607" s="168" t="s">
        <v>24</v>
      </c>
      <c r="H607" s="168"/>
      <c r="I607" s="5" t="str">
        <f t="shared" si="67"/>
        <v>Variable</v>
      </c>
      <c r="J607" s="6">
        <f t="shared" si="68"/>
        <v>-605.73999999999933</v>
      </c>
      <c r="K607" s="168"/>
      <c r="L607" s="224" t="s">
        <v>1236</v>
      </c>
      <c r="M607" s="2" t="s">
        <v>632</v>
      </c>
      <c r="N607" s="2" t="s">
        <v>503</v>
      </c>
    </row>
    <row r="608" spans="1:14" ht="30" hidden="1" customHeight="1" x14ac:dyDescent="0.2">
      <c r="A608" s="17">
        <f t="shared" si="65"/>
        <v>2021</v>
      </c>
      <c r="B608" s="4">
        <f t="shared" si="66"/>
        <v>8</v>
      </c>
      <c r="C608" s="171">
        <v>44435</v>
      </c>
      <c r="D608" s="171">
        <v>44435</v>
      </c>
      <c r="E608" s="210" t="s">
        <v>829</v>
      </c>
      <c r="F608" s="6">
        <v>20.420000000000002</v>
      </c>
      <c r="G608" s="168" t="s">
        <v>24</v>
      </c>
      <c r="H608" s="168"/>
      <c r="I608" s="5" t="str">
        <f t="shared" si="67"/>
        <v>Variable</v>
      </c>
      <c r="J608" s="6">
        <f t="shared" si="68"/>
        <v>-585.31999999999937</v>
      </c>
      <c r="K608" s="168"/>
      <c r="L608" s="224" t="s">
        <v>1236</v>
      </c>
      <c r="M608" s="2" t="s">
        <v>632</v>
      </c>
      <c r="N608" s="2" t="s">
        <v>503</v>
      </c>
    </row>
    <row r="609" spans="1:14" ht="30" customHeight="1" x14ac:dyDescent="0.2">
      <c r="A609" s="17">
        <f t="shared" si="65"/>
        <v>2021</v>
      </c>
      <c r="B609" s="4">
        <f t="shared" si="66"/>
        <v>8</v>
      </c>
      <c r="C609" s="171">
        <v>44435</v>
      </c>
      <c r="D609" s="171">
        <v>44435</v>
      </c>
      <c r="E609" s="210" t="s">
        <v>830</v>
      </c>
      <c r="F609" s="6">
        <v>25.54</v>
      </c>
      <c r="G609" s="168" t="s">
        <v>41</v>
      </c>
      <c r="H609" s="168"/>
      <c r="I609" s="5" t="str">
        <f t="shared" si="67"/>
        <v>Variable</v>
      </c>
      <c r="J609" s="6">
        <f t="shared" si="68"/>
        <v>-559.7799999999994</v>
      </c>
      <c r="K609" s="176" t="s">
        <v>872</v>
      </c>
      <c r="L609" s="224" t="s">
        <v>1237</v>
      </c>
      <c r="M609" s="2" t="s">
        <v>1243</v>
      </c>
      <c r="N609" s="2" t="s">
        <v>679</v>
      </c>
    </row>
    <row r="610" spans="1:14" ht="30" hidden="1" customHeight="1" x14ac:dyDescent="0.2">
      <c r="A610" s="17">
        <f t="shared" si="65"/>
        <v>2021</v>
      </c>
      <c r="B610" s="4">
        <f t="shared" si="66"/>
        <v>8</v>
      </c>
      <c r="C610" s="171">
        <v>44435</v>
      </c>
      <c r="D610" s="171">
        <v>44435</v>
      </c>
      <c r="E610" s="210" t="s">
        <v>112</v>
      </c>
      <c r="F610" s="6">
        <v>9.99</v>
      </c>
      <c r="G610" s="176" t="s">
        <v>26</v>
      </c>
      <c r="H610" s="176"/>
      <c r="I610" s="5" t="str">
        <f t="shared" si="67"/>
        <v>Fixed</v>
      </c>
      <c r="J610" s="6">
        <f t="shared" si="68"/>
        <v>-549.7899999999994</v>
      </c>
      <c r="K610" s="176" t="s">
        <v>295</v>
      </c>
      <c r="L610" s="224" t="s">
        <v>1237</v>
      </c>
      <c r="M610" s="2" t="s">
        <v>1243</v>
      </c>
      <c r="N610" s="2" t="s">
        <v>1282</v>
      </c>
    </row>
    <row r="611" spans="1:14" ht="30" customHeight="1" x14ac:dyDescent="0.2">
      <c r="A611" s="17">
        <f t="shared" si="65"/>
        <v>2021</v>
      </c>
      <c r="B611" s="4">
        <f t="shared" si="66"/>
        <v>8</v>
      </c>
      <c r="C611" s="171">
        <v>44435</v>
      </c>
      <c r="D611" s="171">
        <v>44435</v>
      </c>
      <c r="E611" s="210" t="s">
        <v>831</v>
      </c>
      <c r="F611" s="6">
        <v>35.78</v>
      </c>
      <c r="G611" s="168" t="s">
        <v>90</v>
      </c>
      <c r="H611" s="168"/>
      <c r="I611" s="5" t="str">
        <f t="shared" si="67"/>
        <v>Variable</v>
      </c>
      <c r="J611" s="6">
        <f t="shared" si="68"/>
        <v>-514.00999999999942</v>
      </c>
      <c r="K611" s="176" t="s">
        <v>871</v>
      </c>
      <c r="L611" s="224" t="s">
        <v>1236</v>
      </c>
      <c r="M611" s="2" t="s">
        <v>1238</v>
      </c>
      <c r="N611" s="2" t="s">
        <v>1255</v>
      </c>
    </row>
    <row r="612" spans="1:14" ht="30" hidden="1" customHeight="1" x14ac:dyDescent="0.2">
      <c r="A612" s="17">
        <f t="shared" si="65"/>
        <v>2021</v>
      </c>
      <c r="B612" s="4">
        <f t="shared" si="66"/>
        <v>8</v>
      </c>
      <c r="C612" s="171">
        <v>44436</v>
      </c>
      <c r="D612" s="171">
        <v>44436</v>
      </c>
      <c r="E612" s="210" t="s">
        <v>832</v>
      </c>
      <c r="F612" s="6">
        <v>19.5</v>
      </c>
      <c r="G612" s="168" t="s">
        <v>24</v>
      </c>
      <c r="H612" s="168"/>
      <c r="I612" s="5" t="str">
        <f t="shared" si="67"/>
        <v>Variable</v>
      </c>
      <c r="J612" s="6">
        <f t="shared" si="68"/>
        <v>-494.50999999999942</v>
      </c>
      <c r="K612" s="176" t="s">
        <v>871</v>
      </c>
      <c r="L612" s="224" t="s">
        <v>1236</v>
      </c>
      <c r="M612" s="2" t="s">
        <v>632</v>
      </c>
      <c r="N612" s="2" t="s">
        <v>503</v>
      </c>
    </row>
    <row r="613" spans="1:14" ht="30" hidden="1" customHeight="1" x14ac:dyDescent="0.2">
      <c r="A613" s="17">
        <f t="shared" si="65"/>
        <v>2021</v>
      </c>
      <c r="B613" s="4">
        <f t="shared" si="66"/>
        <v>8</v>
      </c>
      <c r="C613" s="171">
        <v>44436</v>
      </c>
      <c r="D613" s="171">
        <v>44436</v>
      </c>
      <c r="E613" s="210" t="s">
        <v>833</v>
      </c>
      <c r="F613" s="6">
        <v>49.99</v>
      </c>
      <c r="G613" s="168" t="s">
        <v>68</v>
      </c>
      <c r="H613" s="168"/>
      <c r="I613" s="5" t="str">
        <f t="shared" si="67"/>
        <v>Variable</v>
      </c>
      <c r="J613" s="6">
        <f t="shared" si="68"/>
        <v>-444.51999999999941</v>
      </c>
      <c r="K613" s="176" t="s">
        <v>871</v>
      </c>
      <c r="L613" s="224" t="s">
        <v>1237</v>
      </c>
      <c r="M613" s="2" t="s">
        <v>1243</v>
      </c>
      <c r="N613" s="2" t="s">
        <v>1273</v>
      </c>
    </row>
    <row r="614" spans="1:14" ht="30" hidden="1" customHeight="1" x14ac:dyDescent="0.2">
      <c r="A614" s="17">
        <f t="shared" si="65"/>
        <v>2021</v>
      </c>
      <c r="B614" s="4">
        <f t="shared" si="66"/>
        <v>8</v>
      </c>
      <c r="C614" s="171">
        <v>44436</v>
      </c>
      <c r="D614" s="171">
        <v>44436</v>
      </c>
      <c r="E614" s="210" t="s">
        <v>834</v>
      </c>
      <c r="F614" s="6">
        <v>20.46</v>
      </c>
      <c r="G614" s="168" t="s">
        <v>119</v>
      </c>
      <c r="H614" s="168"/>
      <c r="I614" s="5" t="str">
        <f t="shared" si="67"/>
        <v>Variable</v>
      </c>
      <c r="J614" s="6">
        <f t="shared" si="68"/>
        <v>-424.05999999999943</v>
      </c>
      <c r="K614" s="176" t="s">
        <v>871</v>
      </c>
      <c r="L614" s="224" t="s">
        <v>1237</v>
      </c>
      <c r="M614" s="2" t="s">
        <v>1243</v>
      </c>
      <c r="N614" s="2" t="s">
        <v>1273</v>
      </c>
    </row>
    <row r="615" spans="1:14" ht="30" customHeight="1" x14ac:dyDescent="0.2">
      <c r="A615" s="17">
        <f t="shared" si="65"/>
        <v>2021</v>
      </c>
      <c r="B615" s="4">
        <f t="shared" si="66"/>
        <v>8</v>
      </c>
      <c r="C615" s="171">
        <v>44436</v>
      </c>
      <c r="D615" s="171">
        <v>44436</v>
      </c>
      <c r="E615" s="210" t="s">
        <v>835</v>
      </c>
      <c r="F615" s="6">
        <v>32.82</v>
      </c>
      <c r="G615" s="168" t="s">
        <v>41</v>
      </c>
      <c r="H615" s="168"/>
      <c r="I615" s="5" t="str">
        <f t="shared" si="67"/>
        <v>Variable</v>
      </c>
      <c r="J615" s="6">
        <f t="shared" si="68"/>
        <v>-391.23999999999944</v>
      </c>
      <c r="K615" s="176" t="s">
        <v>871</v>
      </c>
      <c r="L615" s="224" t="s">
        <v>1237</v>
      </c>
      <c r="M615" s="2" t="s">
        <v>1243</v>
      </c>
      <c r="N615" s="2" t="s">
        <v>679</v>
      </c>
    </row>
    <row r="616" spans="1:14" ht="30" hidden="1" customHeight="1" x14ac:dyDescent="0.2">
      <c r="A616" s="17">
        <f t="shared" si="65"/>
        <v>2021</v>
      </c>
      <c r="B616" s="4">
        <f t="shared" si="66"/>
        <v>8</v>
      </c>
      <c r="C616" s="171">
        <v>44436</v>
      </c>
      <c r="D616" s="171">
        <v>44436</v>
      </c>
      <c r="E616" s="210" t="s">
        <v>836</v>
      </c>
      <c r="F616" s="6">
        <v>24.34</v>
      </c>
      <c r="G616" s="168" t="s">
        <v>24</v>
      </c>
      <c r="H616" s="168"/>
      <c r="I616" s="5" t="str">
        <f t="shared" si="67"/>
        <v>Variable</v>
      </c>
      <c r="J616" s="6">
        <f t="shared" si="68"/>
        <v>-366.89999999999947</v>
      </c>
      <c r="K616" s="176" t="s">
        <v>871</v>
      </c>
      <c r="L616" s="224" t="s">
        <v>1236</v>
      </c>
      <c r="M616" s="2" t="s">
        <v>632</v>
      </c>
      <c r="N616" s="2" t="s">
        <v>503</v>
      </c>
    </row>
    <row r="617" spans="1:14" ht="30" customHeight="1" x14ac:dyDescent="0.2">
      <c r="A617" s="17">
        <f t="shared" si="65"/>
        <v>2021</v>
      </c>
      <c r="B617" s="4">
        <f t="shared" si="66"/>
        <v>8</v>
      </c>
      <c r="C617" s="171">
        <v>44436</v>
      </c>
      <c r="D617" s="171">
        <v>44436</v>
      </c>
      <c r="E617" s="210" t="s">
        <v>837</v>
      </c>
      <c r="F617" s="6">
        <v>51.53</v>
      </c>
      <c r="G617" s="168" t="s">
        <v>41</v>
      </c>
      <c r="H617" s="168"/>
      <c r="I617" s="5" t="str">
        <f t="shared" si="67"/>
        <v>Variable</v>
      </c>
      <c r="J617" s="6">
        <f t="shared" si="68"/>
        <v>-315.36999999999944</v>
      </c>
      <c r="K617" s="176" t="s">
        <v>871</v>
      </c>
      <c r="L617" s="224" t="s">
        <v>1237</v>
      </c>
      <c r="M617" s="2" t="s">
        <v>1243</v>
      </c>
      <c r="N617" s="2" t="s">
        <v>679</v>
      </c>
    </row>
    <row r="618" spans="1:14" ht="30" hidden="1" customHeight="1" x14ac:dyDescent="0.2">
      <c r="A618" s="17">
        <f t="shared" si="65"/>
        <v>2021</v>
      </c>
      <c r="B618" s="4">
        <f t="shared" si="66"/>
        <v>8</v>
      </c>
      <c r="C618" s="171">
        <v>44437</v>
      </c>
      <c r="D618" s="171">
        <v>44437</v>
      </c>
      <c r="E618" s="210" t="s">
        <v>838</v>
      </c>
      <c r="F618" s="6">
        <v>10.59</v>
      </c>
      <c r="G618" s="176" t="s">
        <v>26</v>
      </c>
      <c r="H618" s="176"/>
      <c r="I618" s="5" t="str">
        <f t="shared" si="67"/>
        <v>Fixed</v>
      </c>
      <c r="J618" s="6">
        <f t="shared" si="68"/>
        <v>-304.77999999999946</v>
      </c>
      <c r="K618" s="176" t="s">
        <v>876</v>
      </c>
      <c r="L618" s="224" t="s">
        <v>1237</v>
      </c>
      <c r="M618" s="2" t="s">
        <v>1243</v>
      </c>
      <c r="N618" s="2" t="s">
        <v>1279</v>
      </c>
    </row>
    <row r="619" spans="1:14" ht="30" hidden="1" customHeight="1" x14ac:dyDescent="0.2">
      <c r="A619" s="17">
        <f t="shared" si="65"/>
        <v>2021</v>
      </c>
      <c r="B619" s="4">
        <f t="shared" si="66"/>
        <v>8</v>
      </c>
      <c r="C619" s="171">
        <v>44437</v>
      </c>
      <c r="D619" s="171">
        <v>44437</v>
      </c>
      <c r="E619" s="210" t="s">
        <v>839</v>
      </c>
      <c r="F619" s="6">
        <v>31.13</v>
      </c>
      <c r="G619" s="168" t="s">
        <v>24</v>
      </c>
      <c r="H619" s="168"/>
      <c r="I619" s="5" t="str">
        <f t="shared" si="67"/>
        <v>Variable</v>
      </c>
      <c r="J619" s="6">
        <f t="shared" si="68"/>
        <v>-273.64999999999947</v>
      </c>
      <c r="K619" s="176" t="s">
        <v>871</v>
      </c>
      <c r="L619" s="224" t="s">
        <v>1236</v>
      </c>
      <c r="M619" s="2" t="s">
        <v>632</v>
      </c>
      <c r="N619" s="2" t="s">
        <v>503</v>
      </c>
    </row>
    <row r="620" spans="1:14" ht="30" hidden="1" customHeight="1" x14ac:dyDescent="0.2">
      <c r="A620" s="17">
        <f t="shared" si="65"/>
        <v>2021</v>
      </c>
      <c r="B620" s="4">
        <f t="shared" si="66"/>
        <v>8</v>
      </c>
      <c r="C620" s="171">
        <v>44437</v>
      </c>
      <c r="D620" s="171">
        <v>44437</v>
      </c>
      <c r="E620" s="210" t="s">
        <v>840</v>
      </c>
      <c r="F620" s="6">
        <v>36.450000000000003</v>
      </c>
      <c r="G620" s="168" t="s">
        <v>89</v>
      </c>
      <c r="H620" s="168"/>
      <c r="I620" s="5" t="str">
        <f t="shared" si="67"/>
        <v>Variable</v>
      </c>
      <c r="J620" s="6">
        <f t="shared" si="68"/>
        <v>-237.19999999999948</v>
      </c>
      <c r="K620" s="176" t="s">
        <v>871</v>
      </c>
      <c r="L620" s="224" t="s">
        <v>1237</v>
      </c>
      <c r="M620" s="2" t="s">
        <v>1243</v>
      </c>
      <c r="N620" s="2" t="s">
        <v>1273</v>
      </c>
    </row>
    <row r="621" spans="1:14" ht="30" hidden="1" customHeight="1" x14ac:dyDescent="0.2">
      <c r="A621" s="17">
        <f t="shared" si="65"/>
        <v>2021</v>
      </c>
      <c r="B621" s="4">
        <f t="shared" si="66"/>
        <v>8</v>
      </c>
      <c r="C621" s="171">
        <v>44437</v>
      </c>
      <c r="D621" s="171">
        <v>44437</v>
      </c>
      <c r="E621" s="210" t="s">
        <v>841</v>
      </c>
      <c r="F621" s="6">
        <v>30.9</v>
      </c>
      <c r="G621" s="168" t="s">
        <v>68</v>
      </c>
      <c r="H621" s="168"/>
      <c r="I621" s="5" t="str">
        <f t="shared" si="67"/>
        <v>Variable</v>
      </c>
      <c r="J621" s="6">
        <f t="shared" si="68"/>
        <v>-206.29999999999947</v>
      </c>
      <c r="K621" s="176" t="s">
        <v>871</v>
      </c>
      <c r="L621" s="224" t="s">
        <v>1237</v>
      </c>
      <c r="M621" s="2" t="s">
        <v>1243</v>
      </c>
      <c r="N621" s="2" t="s">
        <v>1273</v>
      </c>
    </row>
    <row r="622" spans="1:14" ht="30" hidden="1" customHeight="1" x14ac:dyDescent="0.2">
      <c r="A622" s="17">
        <f t="shared" si="65"/>
        <v>2021</v>
      </c>
      <c r="B622" s="4">
        <f t="shared" si="66"/>
        <v>8</v>
      </c>
      <c r="C622" s="171">
        <v>44437</v>
      </c>
      <c r="D622" s="171">
        <v>44437</v>
      </c>
      <c r="E622" s="210" t="s">
        <v>841</v>
      </c>
      <c r="F622" s="6">
        <v>35</v>
      </c>
      <c r="G622" s="168" t="s">
        <v>68</v>
      </c>
      <c r="H622" s="168"/>
      <c r="I622" s="5" t="str">
        <f t="shared" si="67"/>
        <v>Variable</v>
      </c>
      <c r="J622" s="6">
        <f t="shared" si="68"/>
        <v>-171.29999999999947</v>
      </c>
      <c r="K622" s="176" t="s">
        <v>871</v>
      </c>
      <c r="L622" s="224" t="s">
        <v>1237</v>
      </c>
      <c r="M622" s="2" t="s">
        <v>1243</v>
      </c>
      <c r="N622" s="2" t="s">
        <v>1273</v>
      </c>
    </row>
    <row r="623" spans="1:14" ht="30" hidden="1" customHeight="1" x14ac:dyDescent="0.2">
      <c r="A623" s="17">
        <f t="shared" si="65"/>
        <v>2021</v>
      </c>
      <c r="B623" s="4">
        <f t="shared" si="66"/>
        <v>8</v>
      </c>
      <c r="C623" s="171">
        <v>44437</v>
      </c>
      <c r="D623" s="171">
        <v>44437</v>
      </c>
      <c r="E623" s="210" t="s">
        <v>842</v>
      </c>
      <c r="F623" s="6">
        <v>2.2599999999999998</v>
      </c>
      <c r="G623" s="168" t="s">
        <v>89</v>
      </c>
      <c r="H623" s="168"/>
      <c r="I623" s="5" t="str">
        <f t="shared" si="67"/>
        <v>Variable</v>
      </c>
      <c r="J623" s="6">
        <f t="shared" si="68"/>
        <v>-169.03999999999948</v>
      </c>
      <c r="K623" s="176" t="s">
        <v>871</v>
      </c>
      <c r="L623" s="224" t="s">
        <v>1236</v>
      </c>
      <c r="M623" s="2" t="s">
        <v>632</v>
      </c>
      <c r="N623" s="2" t="s">
        <v>1288</v>
      </c>
    </row>
    <row r="624" spans="1:14" ht="30" hidden="1" customHeight="1" x14ac:dyDescent="0.2">
      <c r="A624" s="17">
        <f t="shared" si="65"/>
        <v>2021</v>
      </c>
      <c r="B624" s="4">
        <f t="shared" si="66"/>
        <v>8</v>
      </c>
      <c r="C624" s="171">
        <v>44437</v>
      </c>
      <c r="D624" s="171">
        <v>44437</v>
      </c>
      <c r="E624" s="210" t="s">
        <v>842</v>
      </c>
      <c r="F624" s="6">
        <v>2.2799999999999998</v>
      </c>
      <c r="G624" s="168" t="s">
        <v>89</v>
      </c>
      <c r="H624" s="168"/>
      <c r="I624" s="5" t="str">
        <f t="shared" si="67"/>
        <v>Variable</v>
      </c>
      <c r="J624" s="6">
        <f t="shared" si="68"/>
        <v>-166.75999999999948</v>
      </c>
      <c r="K624" s="176" t="s">
        <v>871</v>
      </c>
      <c r="L624" s="224" t="s">
        <v>1236</v>
      </c>
      <c r="M624" s="2" t="s">
        <v>632</v>
      </c>
      <c r="N624" s="2" t="s">
        <v>1288</v>
      </c>
    </row>
    <row r="625" spans="1:14" ht="30" hidden="1" customHeight="1" x14ac:dyDescent="0.2">
      <c r="A625" s="17">
        <f t="shared" si="65"/>
        <v>2021</v>
      </c>
      <c r="B625" s="4">
        <f t="shared" si="66"/>
        <v>8</v>
      </c>
      <c r="C625" s="171">
        <v>44437</v>
      </c>
      <c r="D625" s="171">
        <v>44437</v>
      </c>
      <c r="E625" s="210" t="s">
        <v>842</v>
      </c>
      <c r="F625" s="6">
        <v>3.04</v>
      </c>
      <c r="G625" s="168" t="s">
        <v>89</v>
      </c>
      <c r="H625" s="168"/>
      <c r="I625" s="5" t="str">
        <f t="shared" si="67"/>
        <v>Variable</v>
      </c>
      <c r="J625" s="6">
        <f t="shared" si="68"/>
        <v>-163.71999999999949</v>
      </c>
      <c r="K625" s="176" t="s">
        <v>871</v>
      </c>
      <c r="L625" s="224" t="s">
        <v>1236</v>
      </c>
      <c r="M625" s="2" t="s">
        <v>632</v>
      </c>
      <c r="N625" s="2" t="s">
        <v>1288</v>
      </c>
    </row>
    <row r="626" spans="1:14" ht="30" hidden="1" customHeight="1" x14ac:dyDescent="0.2">
      <c r="A626" s="17">
        <f t="shared" si="65"/>
        <v>2021</v>
      </c>
      <c r="B626" s="4">
        <f t="shared" si="66"/>
        <v>8</v>
      </c>
      <c r="C626" s="171">
        <v>44437</v>
      </c>
      <c r="D626" s="171">
        <v>44437</v>
      </c>
      <c r="E626" s="210" t="s">
        <v>842</v>
      </c>
      <c r="F626" s="6">
        <v>4.8499999999999996</v>
      </c>
      <c r="G626" s="168" t="s">
        <v>89</v>
      </c>
      <c r="H626" s="168"/>
      <c r="I626" s="5" t="str">
        <f t="shared" si="67"/>
        <v>Variable</v>
      </c>
      <c r="J626" s="6">
        <f t="shared" si="68"/>
        <v>-158.86999999999949</v>
      </c>
      <c r="K626" s="176" t="s">
        <v>871</v>
      </c>
      <c r="L626" s="224" t="s">
        <v>1236</v>
      </c>
      <c r="M626" s="2" t="s">
        <v>632</v>
      </c>
      <c r="N626" s="2" t="s">
        <v>1288</v>
      </c>
    </row>
    <row r="627" spans="1:14" ht="30" hidden="1" customHeight="1" x14ac:dyDescent="0.2">
      <c r="A627" s="17">
        <f t="shared" si="65"/>
        <v>2021</v>
      </c>
      <c r="B627" s="4">
        <f t="shared" si="66"/>
        <v>8</v>
      </c>
      <c r="C627" s="171">
        <v>44437</v>
      </c>
      <c r="D627" s="171">
        <v>44437</v>
      </c>
      <c r="E627" s="210" t="s">
        <v>842</v>
      </c>
      <c r="F627" s="6">
        <v>6.34</v>
      </c>
      <c r="G627" s="168" t="s">
        <v>89</v>
      </c>
      <c r="H627" s="168"/>
      <c r="I627" s="5" t="str">
        <f t="shared" si="67"/>
        <v>Variable</v>
      </c>
      <c r="J627" s="6">
        <f t="shared" si="68"/>
        <v>-152.52999999999949</v>
      </c>
      <c r="K627" s="176" t="s">
        <v>871</v>
      </c>
      <c r="L627" s="224" t="s">
        <v>1236</v>
      </c>
      <c r="M627" s="2" t="s">
        <v>632</v>
      </c>
      <c r="N627" s="2" t="s">
        <v>1288</v>
      </c>
    </row>
    <row r="628" spans="1:14" ht="30" hidden="1" customHeight="1" x14ac:dyDescent="0.2">
      <c r="A628" s="17">
        <f t="shared" si="65"/>
        <v>2021</v>
      </c>
      <c r="B628" s="4">
        <f t="shared" si="66"/>
        <v>8</v>
      </c>
      <c r="C628" s="171">
        <v>44438</v>
      </c>
      <c r="D628" s="171">
        <v>44438</v>
      </c>
      <c r="E628" s="210" t="s">
        <v>340</v>
      </c>
      <c r="F628" s="6">
        <v>4.99</v>
      </c>
      <c r="G628" s="176" t="s">
        <v>26</v>
      </c>
      <c r="H628" s="176"/>
      <c r="I628" s="5" t="str">
        <f t="shared" si="67"/>
        <v>Fixed</v>
      </c>
      <c r="J628" s="6">
        <f t="shared" si="68"/>
        <v>-147.53999999999948</v>
      </c>
      <c r="K628" s="176" t="s">
        <v>692</v>
      </c>
      <c r="L628" s="224" t="s">
        <v>1237</v>
      </c>
      <c r="M628" s="2" t="s">
        <v>1243</v>
      </c>
      <c r="N628" s="2" t="s">
        <v>1282</v>
      </c>
    </row>
    <row r="629" spans="1:14" ht="30" hidden="1" customHeight="1" x14ac:dyDescent="0.2">
      <c r="A629" s="17">
        <f t="shared" si="65"/>
        <v>2021</v>
      </c>
      <c r="B629" s="4">
        <f t="shared" si="66"/>
        <v>8</v>
      </c>
      <c r="C629" s="171">
        <v>44438</v>
      </c>
      <c r="D629" s="171">
        <v>44438</v>
      </c>
      <c r="E629" s="210" t="s">
        <v>843</v>
      </c>
      <c r="F629" s="6">
        <v>27.23</v>
      </c>
      <c r="G629" s="168" t="s">
        <v>24</v>
      </c>
      <c r="H629" s="168"/>
      <c r="I629" s="5" t="str">
        <f t="shared" si="67"/>
        <v>Variable</v>
      </c>
      <c r="J629" s="6">
        <f t="shared" si="68"/>
        <v>-120.30999999999948</v>
      </c>
      <c r="K629" s="176" t="s">
        <v>871</v>
      </c>
      <c r="L629" s="224" t="s">
        <v>1236</v>
      </c>
      <c r="M629" s="2" t="s">
        <v>632</v>
      </c>
      <c r="N629" s="2" t="s">
        <v>503</v>
      </c>
    </row>
    <row r="630" spans="1:14" ht="30" customHeight="1" x14ac:dyDescent="0.2">
      <c r="A630" s="17">
        <f t="shared" si="65"/>
        <v>2021</v>
      </c>
      <c r="B630" s="4">
        <f t="shared" si="66"/>
        <v>8</v>
      </c>
      <c r="C630" s="171">
        <v>44438</v>
      </c>
      <c r="D630" s="171">
        <v>44438</v>
      </c>
      <c r="E630" s="210" t="s">
        <v>844</v>
      </c>
      <c r="F630" s="6">
        <v>30</v>
      </c>
      <c r="G630" s="168" t="s">
        <v>41</v>
      </c>
      <c r="H630" s="168"/>
      <c r="I630" s="5" t="str">
        <f t="shared" si="67"/>
        <v>Variable</v>
      </c>
      <c r="J630" s="6">
        <f t="shared" si="68"/>
        <v>-90.309999999999476</v>
      </c>
      <c r="K630" s="176" t="s">
        <v>871</v>
      </c>
      <c r="L630" s="224" t="s">
        <v>1237</v>
      </c>
      <c r="M630" s="2" t="s">
        <v>1243</v>
      </c>
      <c r="N630" s="2" t="s">
        <v>679</v>
      </c>
    </row>
    <row r="631" spans="1:14" ht="30" hidden="1" customHeight="1" x14ac:dyDescent="0.2">
      <c r="A631" s="17">
        <f t="shared" si="65"/>
        <v>2021</v>
      </c>
      <c r="B631" s="4">
        <f t="shared" si="66"/>
        <v>8</v>
      </c>
      <c r="C631" s="171">
        <v>44438</v>
      </c>
      <c r="D631" s="171">
        <v>44438</v>
      </c>
      <c r="E631" s="210" t="s">
        <v>845</v>
      </c>
      <c r="F631" s="6">
        <v>1</v>
      </c>
      <c r="G631" s="168" t="s">
        <v>52</v>
      </c>
      <c r="H631" s="168"/>
      <c r="I631" s="5" t="str">
        <f t="shared" si="67"/>
        <v>Variable</v>
      </c>
      <c r="J631" s="6">
        <f t="shared" si="68"/>
        <v>-89.309999999999476</v>
      </c>
      <c r="K631" s="176" t="s">
        <v>871</v>
      </c>
      <c r="L631" s="224" t="s">
        <v>1236</v>
      </c>
      <c r="M631" s="2" t="s">
        <v>632</v>
      </c>
      <c r="N631" s="2" t="s">
        <v>1252</v>
      </c>
    </row>
    <row r="632" spans="1:14" ht="30" hidden="1" customHeight="1" x14ac:dyDescent="0.2">
      <c r="A632" s="17">
        <f t="shared" si="65"/>
        <v>2021</v>
      </c>
      <c r="B632" s="4">
        <f t="shared" si="66"/>
        <v>8</v>
      </c>
      <c r="C632" s="171">
        <v>44438</v>
      </c>
      <c r="D632" s="171">
        <v>44438</v>
      </c>
      <c r="E632" s="210" t="s">
        <v>846</v>
      </c>
      <c r="F632" s="6">
        <v>67.56</v>
      </c>
      <c r="G632" s="168" t="s">
        <v>52</v>
      </c>
      <c r="H632" s="168"/>
      <c r="I632" s="5" t="str">
        <f t="shared" si="67"/>
        <v>Variable</v>
      </c>
      <c r="J632" s="6">
        <f t="shared" si="68"/>
        <v>-21.749999999999474</v>
      </c>
      <c r="K632" s="176" t="s">
        <v>871</v>
      </c>
      <c r="L632" s="224" t="s">
        <v>1236</v>
      </c>
      <c r="M632" s="2" t="s">
        <v>632</v>
      </c>
      <c r="N632" s="2" t="s">
        <v>1288</v>
      </c>
    </row>
    <row r="633" spans="1:14" ht="30" hidden="1" customHeight="1" x14ac:dyDescent="0.2">
      <c r="A633" s="17">
        <f t="shared" si="65"/>
        <v>2021</v>
      </c>
      <c r="B633" s="4">
        <f t="shared" si="66"/>
        <v>8</v>
      </c>
      <c r="C633" s="171">
        <v>44439</v>
      </c>
      <c r="D633" s="171">
        <v>44439</v>
      </c>
      <c r="E633" s="210" t="s">
        <v>847</v>
      </c>
      <c r="F633" s="6">
        <v>5</v>
      </c>
      <c r="G633" s="168" t="s">
        <v>52</v>
      </c>
      <c r="H633" s="168"/>
      <c r="I633" s="5" t="str">
        <f t="shared" si="67"/>
        <v>Variable</v>
      </c>
      <c r="J633" s="6">
        <f t="shared" si="68"/>
        <v>-16.749999999999474</v>
      </c>
      <c r="K633" s="176" t="s">
        <v>871</v>
      </c>
      <c r="L633" s="224" t="s">
        <v>1237</v>
      </c>
      <c r="M633" s="2" t="s">
        <v>1243</v>
      </c>
      <c r="N633" s="2" t="s">
        <v>1273</v>
      </c>
    </row>
    <row r="634" spans="1:14" ht="30" hidden="1" customHeight="1" x14ac:dyDescent="0.2">
      <c r="A634" s="17">
        <f t="shared" si="65"/>
        <v>2021</v>
      </c>
      <c r="B634" s="4">
        <f t="shared" si="66"/>
        <v>8</v>
      </c>
      <c r="C634" s="171">
        <v>44439</v>
      </c>
      <c r="D634" s="171">
        <v>44439</v>
      </c>
      <c r="E634" s="210" t="s">
        <v>842</v>
      </c>
      <c r="F634" s="6">
        <v>2.44</v>
      </c>
      <c r="G634" s="168" t="s">
        <v>89</v>
      </c>
      <c r="H634" s="168"/>
      <c r="I634" s="5" t="str">
        <f t="shared" si="67"/>
        <v>Variable</v>
      </c>
      <c r="J634" s="6">
        <f t="shared" si="68"/>
        <v>-14.309999999999475</v>
      </c>
      <c r="K634" s="176" t="s">
        <v>871</v>
      </c>
      <c r="L634" s="224" t="s">
        <v>1236</v>
      </c>
      <c r="M634" s="2" t="s">
        <v>632</v>
      </c>
      <c r="N634" s="2" t="s">
        <v>1288</v>
      </c>
    </row>
    <row r="635" spans="1:14" ht="30" hidden="1" customHeight="1" x14ac:dyDescent="0.2">
      <c r="A635" s="17">
        <f t="shared" si="65"/>
        <v>2021</v>
      </c>
      <c r="B635" s="4">
        <f t="shared" si="66"/>
        <v>8</v>
      </c>
      <c r="C635" s="171">
        <v>44439</v>
      </c>
      <c r="D635" s="171">
        <v>44439</v>
      </c>
      <c r="E635" s="210" t="s">
        <v>848</v>
      </c>
      <c r="F635" s="6">
        <v>15</v>
      </c>
      <c r="G635" s="168" t="s">
        <v>89</v>
      </c>
      <c r="H635" s="168"/>
      <c r="I635" s="5" t="str">
        <f t="shared" si="67"/>
        <v>Variable</v>
      </c>
      <c r="J635" s="6">
        <f t="shared" si="68"/>
        <v>0.6900000000005253</v>
      </c>
      <c r="K635" s="176" t="s">
        <v>871</v>
      </c>
      <c r="L635" s="224" t="s">
        <v>1237</v>
      </c>
      <c r="M635" s="2" t="s">
        <v>1243</v>
      </c>
      <c r="N635" s="2" t="s">
        <v>1273</v>
      </c>
    </row>
    <row r="636" spans="1:14" ht="30" customHeight="1" x14ac:dyDescent="0.2">
      <c r="A636" s="17">
        <f t="shared" si="65"/>
        <v>2021</v>
      </c>
      <c r="B636" s="4">
        <f t="shared" si="66"/>
        <v>8</v>
      </c>
      <c r="C636" s="171">
        <v>44439</v>
      </c>
      <c r="D636" s="171">
        <v>44439</v>
      </c>
      <c r="E636" s="210" t="s">
        <v>849</v>
      </c>
      <c r="F636" s="6">
        <v>50</v>
      </c>
      <c r="G636" s="168" t="s">
        <v>41</v>
      </c>
      <c r="H636" s="168"/>
      <c r="I636" s="5" t="str">
        <f t="shared" si="67"/>
        <v>Variable</v>
      </c>
      <c r="J636" s="6">
        <f t="shared" si="68"/>
        <v>50.690000000000524</v>
      </c>
      <c r="K636" s="176" t="s">
        <v>871</v>
      </c>
      <c r="L636" s="224" t="s">
        <v>1237</v>
      </c>
      <c r="M636" s="2" t="s">
        <v>1243</v>
      </c>
      <c r="N636" s="2" t="s">
        <v>679</v>
      </c>
    </row>
    <row r="637" spans="1:14" ht="30" hidden="1" customHeight="1" x14ac:dyDescent="0.2">
      <c r="A637" s="17">
        <f t="shared" si="65"/>
        <v>2021</v>
      </c>
      <c r="B637" s="4">
        <f t="shared" si="66"/>
        <v>8</v>
      </c>
      <c r="C637" s="171">
        <v>44439</v>
      </c>
      <c r="D637" s="171">
        <v>44439</v>
      </c>
      <c r="E637" s="210" t="s">
        <v>850</v>
      </c>
      <c r="F637" s="6">
        <v>1</v>
      </c>
      <c r="G637" s="168" t="s">
        <v>52</v>
      </c>
      <c r="H637" s="168"/>
      <c r="I637" s="5" t="str">
        <f t="shared" si="67"/>
        <v>Variable</v>
      </c>
      <c r="J637" s="6">
        <f t="shared" si="68"/>
        <v>51.690000000000524</v>
      </c>
      <c r="K637" s="176" t="s">
        <v>871</v>
      </c>
      <c r="L637" s="224" t="s">
        <v>1236</v>
      </c>
      <c r="M637" s="2" t="s">
        <v>632</v>
      </c>
      <c r="N637" s="2" t="s">
        <v>1252</v>
      </c>
    </row>
    <row r="638" spans="1:14" ht="30" hidden="1" customHeight="1" x14ac:dyDescent="0.2">
      <c r="A638" s="17">
        <f t="shared" si="65"/>
        <v>2021</v>
      </c>
      <c r="B638" s="4">
        <f t="shared" si="66"/>
        <v>9</v>
      </c>
      <c r="C638" s="172">
        <v>44440</v>
      </c>
      <c r="D638" s="172">
        <v>44440</v>
      </c>
      <c r="E638" s="210" t="s">
        <v>842</v>
      </c>
      <c r="F638" s="6">
        <v>3.77</v>
      </c>
      <c r="G638" s="168" t="s">
        <v>89</v>
      </c>
      <c r="H638" s="168"/>
      <c r="I638" s="5" t="str">
        <f t="shared" si="67"/>
        <v>Variable</v>
      </c>
      <c r="J638" s="6">
        <f t="shared" si="68"/>
        <v>55.460000000000527</v>
      </c>
      <c r="K638" s="176" t="s">
        <v>871</v>
      </c>
      <c r="L638" s="224" t="s">
        <v>1236</v>
      </c>
      <c r="M638" s="2" t="s">
        <v>632</v>
      </c>
      <c r="N638" s="2" t="s">
        <v>1288</v>
      </c>
    </row>
    <row r="639" spans="1:14" ht="30" hidden="1" customHeight="1" x14ac:dyDescent="0.2">
      <c r="A639" s="17">
        <f t="shared" si="65"/>
        <v>2021</v>
      </c>
      <c r="B639" s="4">
        <f t="shared" si="66"/>
        <v>9</v>
      </c>
      <c r="C639" s="172">
        <v>44440</v>
      </c>
      <c r="D639" s="172">
        <v>44440</v>
      </c>
      <c r="E639" s="210" t="s">
        <v>851</v>
      </c>
      <c r="F639" s="6">
        <v>14.83</v>
      </c>
      <c r="G639" s="176" t="s">
        <v>26</v>
      </c>
      <c r="H639" s="176"/>
      <c r="I639" s="5" t="str">
        <f t="shared" si="67"/>
        <v>Fixed</v>
      </c>
      <c r="J639" s="6">
        <f t="shared" si="68"/>
        <v>70.290000000000532</v>
      </c>
      <c r="K639" s="176" t="s">
        <v>7</v>
      </c>
      <c r="L639" s="224" t="s">
        <v>1237</v>
      </c>
      <c r="M639" s="2" t="s">
        <v>1243</v>
      </c>
      <c r="N639" s="2" t="s">
        <v>1279</v>
      </c>
    </row>
    <row r="640" spans="1:14" ht="30" hidden="1" customHeight="1" x14ac:dyDescent="0.2">
      <c r="A640" s="17">
        <f t="shared" si="65"/>
        <v>2021</v>
      </c>
      <c r="B640" s="4">
        <f t="shared" si="66"/>
        <v>9</v>
      </c>
      <c r="C640" s="172">
        <v>44440</v>
      </c>
      <c r="D640" s="172">
        <v>44440</v>
      </c>
      <c r="E640" s="210" t="s">
        <v>852</v>
      </c>
      <c r="F640" s="6">
        <v>9.99</v>
      </c>
      <c r="G640" s="176" t="s">
        <v>26</v>
      </c>
      <c r="H640" s="176"/>
      <c r="I640" s="5" t="str">
        <f t="shared" si="67"/>
        <v>Fixed</v>
      </c>
      <c r="J640" s="6">
        <f t="shared" si="68"/>
        <v>80.280000000000527</v>
      </c>
      <c r="K640" s="176" t="s">
        <v>6</v>
      </c>
      <c r="L640" s="224" t="s">
        <v>1237</v>
      </c>
      <c r="M640" s="2" t="s">
        <v>1243</v>
      </c>
      <c r="N640" s="2" t="s">
        <v>1279</v>
      </c>
    </row>
    <row r="641" spans="1:14" ht="30" hidden="1" customHeight="1" x14ac:dyDescent="0.2">
      <c r="A641" s="17">
        <f t="shared" si="65"/>
        <v>2021</v>
      </c>
      <c r="B641" s="4">
        <f t="shared" si="66"/>
        <v>9</v>
      </c>
      <c r="C641" s="172">
        <v>44440</v>
      </c>
      <c r="D641" s="172">
        <v>44442</v>
      </c>
      <c r="E641" s="210" t="s">
        <v>853</v>
      </c>
      <c r="F641" s="6">
        <v>5.41</v>
      </c>
      <c r="G641" s="168" t="s">
        <v>24</v>
      </c>
      <c r="H641" s="168"/>
      <c r="I641" s="5" t="str">
        <f t="shared" si="67"/>
        <v>Variable</v>
      </c>
      <c r="J641" s="6">
        <f t="shared" si="68"/>
        <v>85.690000000000524</v>
      </c>
      <c r="K641" s="176" t="s">
        <v>871</v>
      </c>
      <c r="L641" s="224" t="s">
        <v>1236</v>
      </c>
      <c r="M641" s="2" t="s">
        <v>632</v>
      </c>
      <c r="N641" s="2" t="s">
        <v>503</v>
      </c>
    </row>
    <row r="642" spans="1:14" ht="30" customHeight="1" x14ac:dyDescent="0.2">
      <c r="A642" s="17">
        <f t="shared" ref="A642:A666" si="69">YEAR(C642)</f>
        <v>2021</v>
      </c>
      <c r="B642" s="4">
        <f t="shared" ref="B642:B666" si="70">MONTH(C642)</f>
        <v>9</v>
      </c>
      <c r="C642" s="172">
        <v>44440</v>
      </c>
      <c r="D642" s="172">
        <v>44442</v>
      </c>
      <c r="E642" s="210" t="s">
        <v>854</v>
      </c>
      <c r="F642" s="6">
        <v>15.37</v>
      </c>
      <c r="G642" s="168" t="s">
        <v>41</v>
      </c>
      <c r="H642" s="168"/>
      <c r="I642" s="5" t="str">
        <f t="shared" ref="I642:I666" si="71">VLOOKUP(G642,Expense_Lookup,2,0)</f>
        <v>Variable</v>
      </c>
      <c r="J642" s="6">
        <f t="shared" ref="J642:J666" si="72">J641+F642</f>
        <v>101.06000000000053</v>
      </c>
      <c r="K642" s="176" t="s">
        <v>871</v>
      </c>
      <c r="L642" s="224" t="s">
        <v>1237</v>
      </c>
      <c r="M642" s="2" t="s">
        <v>1243</v>
      </c>
      <c r="N642" s="2" t="s">
        <v>679</v>
      </c>
    </row>
    <row r="643" spans="1:14" ht="30" hidden="1" customHeight="1" x14ac:dyDescent="0.2">
      <c r="A643" s="17">
        <f t="shared" si="69"/>
        <v>2021</v>
      </c>
      <c r="B643" s="4">
        <f t="shared" si="70"/>
        <v>9</v>
      </c>
      <c r="C643" s="172">
        <v>44440</v>
      </c>
      <c r="D643" s="172">
        <v>44442</v>
      </c>
      <c r="E643" s="210" t="s">
        <v>855</v>
      </c>
      <c r="F643" s="6">
        <v>10</v>
      </c>
      <c r="G643" s="168" t="s">
        <v>52</v>
      </c>
      <c r="H643" s="168"/>
      <c r="I643" s="5" t="str">
        <f t="shared" si="71"/>
        <v>Variable</v>
      </c>
      <c r="J643" s="6">
        <f t="shared" si="72"/>
        <v>111.06000000000053</v>
      </c>
      <c r="K643" s="176" t="s">
        <v>871</v>
      </c>
      <c r="L643" s="224" t="s">
        <v>1236</v>
      </c>
      <c r="M643" s="2" t="s">
        <v>632</v>
      </c>
      <c r="N643" s="2" t="s">
        <v>1288</v>
      </c>
    </row>
    <row r="644" spans="1:14" ht="30" customHeight="1" x14ac:dyDescent="0.2">
      <c r="A644" s="17">
        <f t="shared" si="69"/>
        <v>2021</v>
      </c>
      <c r="B644" s="4">
        <f t="shared" si="70"/>
        <v>9</v>
      </c>
      <c r="C644" s="172">
        <v>44440</v>
      </c>
      <c r="D644" s="172">
        <v>44442</v>
      </c>
      <c r="E644" s="210" t="s">
        <v>856</v>
      </c>
      <c r="F644" s="6">
        <v>80</v>
      </c>
      <c r="G644" s="168" t="s">
        <v>41</v>
      </c>
      <c r="H644" s="168"/>
      <c r="I644" s="5" t="str">
        <f t="shared" si="71"/>
        <v>Variable</v>
      </c>
      <c r="J644" s="6">
        <f t="shared" si="72"/>
        <v>191.06000000000051</v>
      </c>
      <c r="K644" s="176" t="s">
        <v>871</v>
      </c>
      <c r="L644" s="224" t="s">
        <v>1237</v>
      </c>
      <c r="M644" s="2" t="s">
        <v>1243</v>
      </c>
      <c r="N644" s="2" t="s">
        <v>679</v>
      </c>
    </row>
    <row r="645" spans="1:14" ht="30" hidden="1" customHeight="1" x14ac:dyDescent="0.2">
      <c r="A645" s="17">
        <f t="shared" si="69"/>
        <v>2021</v>
      </c>
      <c r="B645" s="4">
        <f t="shared" si="70"/>
        <v>9</v>
      </c>
      <c r="C645" s="172">
        <v>44441</v>
      </c>
      <c r="D645" s="172">
        <v>44442</v>
      </c>
      <c r="E645" s="210" t="s">
        <v>857</v>
      </c>
      <c r="F645" s="6">
        <v>40</v>
      </c>
      <c r="G645" s="168" t="s">
        <v>52</v>
      </c>
      <c r="H645" s="168"/>
      <c r="I645" s="5" t="str">
        <f t="shared" si="71"/>
        <v>Variable</v>
      </c>
      <c r="J645" s="6">
        <f t="shared" si="72"/>
        <v>231.06000000000051</v>
      </c>
      <c r="K645" s="176" t="s">
        <v>873</v>
      </c>
      <c r="L645" s="224" t="s">
        <v>1237</v>
      </c>
      <c r="M645" s="2" t="s">
        <v>1300</v>
      </c>
      <c r="N645" s="2" t="s">
        <v>1285</v>
      </c>
    </row>
    <row r="646" spans="1:14" ht="30" hidden="1" customHeight="1" x14ac:dyDescent="0.2">
      <c r="A646" s="17">
        <f t="shared" si="69"/>
        <v>2021</v>
      </c>
      <c r="B646" s="4">
        <f t="shared" si="70"/>
        <v>9</v>
      </c>
      <c r="C646" s="172">
        <v>44441</v>
      </c>
      <c r="D646" s="172">
        <v>44442</v>
      </c>
      <c r="E646" s="210" t="s">
        <v>858</v>
      </c>
      <c r="F646" s="6">
        <v>11.64</v>
      </c>
      <c r="G646" s="176" t="s">
        <v>68</v>
      </c>
      <c r="H646" s="176"/>
      <c r="I646" s="5" t="str">
        <f t="shared" si="71"/>
        <v>Variable</v>
      </c>
      <c r="J646" s="6">
        <f t="shared" si="72"/>
        <v>242.7000000000005</v>
      </c>
      <c r="K646" s="176" t="s">
        <v>875</v>
      </c>
      <c r="L646" s="224" t="s">
        <v>1237</v>
      </c>
      <c r="M646" s="2" t="s">
        <v>1243</v>
      </c>
      <c r="N646" s="2" t="s">
        <v>68</v>
      </c>
    </row>
    <row r="647" spans="1:14" ht="30" hidden="1" customHeight="1" x14ac:dyDescent="0.2">
      <c r="A647" s="17">
        <f t="shared" si="69"/>
        <v>2021</v>
      </c>
      <c r="B647" s="4">
        <f t="shared" si="70"/>
        <v>9</v>
      </c>
      <c r="C647" s="172">
        <v>44441</v>
      </c>
      <c r="D647" s="172">
        <v>44442</v>
      </c>
      <c r="E647" s="210" t="s">
        <v>859</v>
      </c>
      <c r="F647" s="6">
        <v>20</v>
      </c>
      <c r="G647" s="168" t="s">
        <v>89</v>
      </c>
      <c r="H647" s="168"/>
      <c r="I647" s="5" t="str">
        <f t="shared" si="71"/>
        <v>Variable</v>
      </c>
      <c r="J647" s="6">
        <f t="shared" si="72"/>
        <v>262.7000000000005</v>
      </c>
      <c r="K647" s="176" t="s">
        <v>871</v>
      </c>
      <c r="L647" s="224" t="s">
        <v>1236</v>
      </c>
      <c r="M647" s="2" t="s">
        <v>632</v>
      </c>
      <c r="N647" s="2" t="s">
        <v>1288</v>
      </c>
    </row>
    <row r="648" spans="1:14" ht="30" hidden="1" customHeight="1" x14ac:dyDescent="0.2">
      <c r="A648" s="17">
        <f t="shared" si="69"/>
        <v>2021</v>
      </c>
      <c r="B648" s="4">
        <f t="shared" si="70"/>
        <v>9</v>
      </c>
      <c r="C648" s="172">
        <v>44441</v>
      </c>
      <c r="D648" s="172">
        <v>44442</v>
      </c>
      <c r="E648" s="210" t="s">
        <v>577</v>
      </c>
      <c r="F648" s="6">
        <v>10</v>
      </c>
      <c r="G648" s="176" t="s">
        <v>26</v>
      </c>
      <c r="H648" s="176"/>
      <c r="I648" s="5" t="str">
        <f t="shared" si="71"/>
        <v>Fixed</v>
      </c>
      <c r="J648" s="6">
        <f t="shared" si="72"/>
        <v>272.7000000000005</v>
      </c>
      <c r="K648" s="176" t="s">
        <v>299</v>
      </c>
      <c r="L648" s="224" t="s">
        <v>1237</v>
      </c>
      <c r="M648" s="2" t="s">
        <v>1243</v>
      </c>
      <c r="N648" s="2" t="s">
        <v>1282</v>
      </c>
    </row>
    <row r="649" spans="1:14" ht="30" hidden="1" customHeight="1" x14ac:dyDescent="0.2">
      <c r="A649" s="17">
        <f t="shared" si="69"/>
        <v>2021</v>
      </c>
      <c r="B649" s="4">
        <f t="shared" si="70"/>
        <v>9</v>
      </c>
      <c r="C649" s="172">
        <v>44441</v>
      </c>
      <c r="D649" s="172">
        <v>44442</v>
      </c>
      <c r="E649" s="210" t="s">
        <v>860</v>
      </c>
      <c r="F649" s="6">
        <v>37.880000000000003</v>
      </c>
      <c r="G649" s="168" t="s">
        <v>68</v>
      </c>
      <c r="H649" s="168"/>
      <c r="I649" s="5" t="str">
        <f t="shared" si="71"/>
        <v>Variable</v>
      </c>
      <c r="J649" s="6">
        <f t="shared" si="72"/>
        <v>310.5800000000005</v>
      </c>
      <c r="K649" s="176" t="s">
        <v>871</v>
      </c>
      <c r="L649" s="224" t="s">
        <v>1237</v>
      </c>
      <c r="M649" s="2" t="s">
        <v>1300</v>
      </c>
      <c r="N649" s="2" t="s">
        <v>68</v>
      </c>
    </row>
    <row r="650" spans="1:14" ht="30" hidden="1" customHeight="1" x14ac:dyDescent="0.2">
      <c r="A650" s="17">
        <f t="shared" si="69"/>
        <v>2021</v>
      </c>
      <c r="B650" s="4">
        <f t="shared" si="70"/>
        <v>9</v>
      </c>
      <c r="C650" s="172">
        <v>44441</v>
      </c>
      <c r="D650" s="172">
        <v>44442</v>
      </c>
      <c r="E650" s="210" t="s">
        <v>842</v>
      </c>
      <c r="F650" s="6">
        <v>0.94</v>
      </c>
      <c r="G650" s="168" t="s">
        <v>89</v>
      </c>
      <c r="H650" s="168"/>
      <c r="I650" s="5" t="str">
        <f t="shared" si="71"/>
        <v>Variable</v>
      </c>
      <c r="J650" s="6">
        <f t="shared" si="72"/>
        <v>311.52000000000049</v>
      </c>
      <c r="K650" s="176" t="s">
        <v>871</v>
      </c>
      <c r="L650" s="224" t="s">
        <v>1236</v>
      </c>
      <c r="M650" s="2" t="s">
        <v>632</v>
      </c>
      <c r="N650" s="2" t="s">
        <v>1288</v>
      </c>
    </row>
    <row r="651" spans="1:14" ht="30" hidden="1" customHeight="1" x14ac:dyDescent="0.2">
      <c r="A651" s="17">
        <f t="shared" si="69"/>
        <v>2021</v>
      </c>
      <c r="B651" s="4">
        <f t="shared" si="70"/>
        <v>9</v>
      </c>
      <c r="C651" s="172">
        <v>44441</v>
      </c>
      <c r="D651" s="172">
        <v>44442</v>
      </c>
      <c r="E651" s="210" t="s">
        <v>842</v>
      </c>
      <c r="F651" s="6">
        <v>0.94</v>
      </c>
      <c r="G651" s="168" t="s">
        <v>89</v>
      </c>
      <c r="H651" s="168"/>
      <c r="I651" s="5" t="str">
        <f t="shared" si="71"/>
        <v>Variable</v>
      </c>
      <c r="J651" s="6">
        <f t="shared" si="72"/>
        <v>312.46000000000049</v>
      </c>
      <c r="K651" s="176" t="s">
        <v>871</v>
      </c>
      <c r="L651" s="224" t="s">
        <v>1236</v>
      </c>
      <c r="M651" s="2" t="s">
        <v>632</v>
      </c>
      <c r="N651" s="2" t="s">
        <v>1288</v>
      </c>
    </row>
    <row r="652" spans="1:14" ht="30" hidden="1" customHeight="1" x14ac:dyDescent="0.2">
      <c r="A652" s="17">
        <f t="shared" si="69"/>
        <v>2021</v>
      </c>
      <c r="B652" s="4">
        <f t="shared" si="70"/>
        <v>9</v>
      </c>
      <c r="C652" s="172">
        <v>44441</v>
      </c>
      <c r="D652" s="172">
        <v>44442</v>
      </c>
      <c r="E652" s="210" t="s">
        <v>842</v>
      </c>
      <c r="F652" s="6">
        <v>1.57</v>
      </c>
      <c r="G652" s="168" t="s">
        <v>89</v>
      </c>
      <c r="H652" s="168"/>
      <c r="I652" s="5" t="str">
        <f t="shared" si="71"/>
        <v>Variable</v>
      </c>
      <c r="J652" s="6">
        <f t="shared" si="72"/>
        <v>314.03000000000048</v>
      </c>
      <c r="K652" s="176" t="s">
        <v>871</v>
      </c>
      <c r="L652" s="224" t="s">
        <v>1236</v>
      </c>
      <c r="M652" s="2" t="s">
        <v>632</v>
      </c>
      <c r="N652" s="2" t="s">
        <v>1288</v>
      </c>
    </row>
    <row r="653" spans="1:14" ht="30" customHeight="1" x14ac:dyDescent="0.2">
      <c r="A653" s="17">
        <f t="shared" si="69"/>
        <v>2021</v>
      </c>
      <c r="B653" s="4">
        <f t="shared" si="70"/>
        <v>9</v>
      </c>
      <c r="C653" s="172">
        <v>44441</v>
      </c>
      <c r="D653" s="172">
        <v>44442</v>
      </c>
      <c r="E653" s="210" t="s">
        <v>861</v>
      </c>
      <c r="F653" s="6">
        <v>2.4500000000000002</v>
      </c>
      <c r="G653" s="168" t="s">
        <v>41</v>
      </c>
      <c r="H653" s="168"/>
      <c r="I653" s="5" t="str">
        <f t="shared" si="71"/>
        <v>Variable</v>
      </c>
      <c r="J653" s="6">
        <f t="shared" si="72"/>
        <v>316.48000000000047</v>
      </c>
      <c r="K653" s="176" t="s">
        <v>871</v>
      </c>
      <c r="L653" s="224" t="s">
        <v>1237</v>
      </c>
      <c r="M653" s="2" t="s">
        <v>1243</v>
      </c>
      <c r="N653" s="2" t="s">
        <v>679</v>
      </c>
    </row>
    <row r="654" spans="1:14" ht="30" hidden="1" customHeight="1" x14ac:dyDescent="0.2">
      <c r="A654" s="17">
        <f t="shared" si="69"/>
        <v>2021</v>
      </c>
      <c r="B654" s="4">
        <f t="shared" si="70"/>
        <v>9</v>
      </c>
      <c r="C654" s="172">
        <v>44441</v>
      </c>
      <c r="D654" s="172">
        <v>44442</v>
      </c>
      <c r="E654" s="210" t="s">
        <v>862</v>
      </c>
      <c r="F654" s="6">
        <v>9</v>
      </c>
      <c r="G654" s="168" t="s">
        <v>89</v>
      </c>
      <c r="H654" s="168"/>
      <c r="I654" s="5" t="str">
        <f t="shared" si="71"/>
        <v>Variable</v>
      </c>
      <c r="J654" s="6">
        <f t="shared" si="72"/>
        <v>325.48000000000047</v>
      </c>
      <c r="K654" s="176" t="s">
        <v>871</v>
      </c>
      <c r="L654" s="224" t="s">
        <v>1237</v>
      </c>
      <c r="M654" s="2" t="s">
        <v>1243</v>
      </c>
      <c r="N654" s="2" t="s">
        <v>1273</v>
      </c>
    </row>
    <row r="655" spans="1:14" ht="30" hidden="1" customHeight="1" x14ac:dyDescent="0.2">
      <c r="A655" s="17">
        <f t="shared" si="69"/>
        <v>2021</v>
      </c>
      <c r="B655" s="4">
        <f t="shared" si="70"/>
        <v>9</v>
      </c>
      <c r="C655" s="172">
        <v>44441</v>
      </c>
      <c r="D655" s="172">
        <v>44442</v>
      </c>
      <c r="E655" s="210" t="s">
        <v>862</v>
      </c>
      <c r="F655" s="6">
        <v>31</v>
      </c>
      <c r="G655" s="168" t="s">
        <v>89</v>
      </c>
      <c r="H655" s="168"/>
      <c r="I655" s="5" t="str">
        <f t="shared" si="71"/>
        <v>Variable</v>
      </c>
      <c r="J655" s="6">
        <f t="shared" si="72"/>
        <v>356.48000000000047</v>
      </c>
      <c r="K655" s="176" t="s">
        <v>871</v>
      </c>
      <c r="L655" s="224" t="s">
        <v>1237</v>
      </c>
      <c r="M655" s="2" t="s">
        <v>1243</v>
      </c>
      <c r="N655" s="2" t="s">
        <v>1273</v>
      </c>
    </row>
    <row r="656" spans="1:14" ht="30" hidden="1" customHeight="1" x14ac:dyDescent="0.2">
      <c r="A656" s="17">
        <f t="shared" si="69"/>
        <v>2021</v>
      </c>
      <c r="B656" s="4">
        <f t="shared" si="70"/>
        <v>9</v>
      </c>
      <c r="C656" s="172">
        <v>44441</v>
      </c>
      <c r="D656" s="172">
        <v>44442</v>
      </c>
      <c r="E656" s="210" t="s">
        <v>863</v>
      </c>
      <c r="F656" s="6">
        <v>47.5</v>
      </c>
      <c r="G656" s="168" t="s">
        <v>89</v>
      </c>
      <c r="H656" s="168"/>
      <c r="I656" s="5" t="str">
        <f t="shared" si="71"/>
        <v>Variable</v>
      </c>
      <c r="J656" s="6">
        <f t="shared" si="72"/>
        <v>403.98000000000047</v>
      </c>
      <c r="K656" s="176" t="s">
        <v>871</v>
      </c>
      <c r="L656" s="224" t="s">
        <v>1237</v>
      </c>
      <c r="M656" s="2" t="s">
        <v>1243</v>
      </c>
      <c r="N656" s="2" t="s">
        <v>1273</v>
      </c>
    </row>
    <row r="657" spans="1:14" ht="30" hidden="1" customHeight="1" x14ac:dyDescent="0.2">
      <c r="A657" s="17">
        <f t="shared" si="69"/>
        <v>2021</v>
      </c>
      <c r="B657" s="4">
        <f t="shared" si="70"/>
        <v>9</v>
      </c>
      <c r="C657" s="172">
        <v>44441</v>
      </c>
      <c r="D657" s="172">
        <v>44442</v>
      </c>
      <c r="E657" s="210" t="s">
        <v>864</v>
      </c>
      <c r="F657" s="6">
        <v>6.72</v>
      </c>
      <c r="G657" s="168" t="s">
        <v>89</v>
      </c>
      <c r="H657" s="168"/>
      <c r="I657" s="5" t="str">
        <f t="shared" si="71"/>
        <v>Variable</v>
      </c>
      <c r="J657" s="6">
        <f t="shared" si="72"/>
        <v>410.7000000000005</v>
      </c>
      <c r="K657" s="176" t="s">
        <v>871</v>
      </c>
      <c r="L657" s="224" t="s">
        <v>1237</v>
      </c>
      <c r="M657" s="2" t="s">
        <v>1243</v>
      </c>
      <c r="N657" s="2" t="s">
        <v>1273</v>
      </c>
    </row>
    <row r="658" spans="1:14" ht="30" hidden="1" customHeight="1" x14ac:dyDescent="0.2">
      <c r="A658" s="17">
        <f t="shared" si="69"/>
        <v>2021</v>
      </c>
      <c r="B658" s="4">
        <f t="shared" si="70"/>
        <v>9</v>
      </c>
      <c r="C658" s="172">
        <v>44442</v>
      </c>
      <c r="D658" s="172">
        <v>44442</v>
      </c>
      <c r="E658" s="210" t="s">
        <v>865</v>
      </c>
      <c r="F658" s="6">
        <v>39.69</v>
      </c>
      <c r="G658" s="168" t="s">
        <v>24</v>
      </c>
      <c r="H658" s="168"/>
      <c r="I658" s="5" t="str">
        <f t="shared" si="71"/>
        <v>Variable</v>
      </c>
      <c r="J658" s="6">
        <f t="shared" si="72"/>
        <v>450.3900000000005</v>
      </c>
      <c r="K658" s="176" t="s">
        <v>871</v>
      </c>
      <c r="L658" s="224" t="s">
        <v>1236</v>
      </c>
      <c r="M658" s="2" t="s">
        <v>632</v>
      </c>
      <c r="N658" s="2" t="s">
        <v>503</v>
      </c>
    </row>
    <row r="659" spans="1:14" ht="30" hidden="1" customHeight="1" x14ac:dyDescent="0.2">
      <c r="A659" s="17">
        <f t="shared" si="69"/>
        <v>2021</v>
      </c>
      <c r="B659" s="4">
        <f t="shared" si="70"/>
        <v>9</v>
      </c>
      <c r="C659" s="172">
        <v>44442</v>
      </c>
      <c r="D659" s="172">
        <v>44442</v>
      </c>
      <c r="E659" s="210" t="s">
        <v>866</v>
      </c>
      <c r="F659" s="6">
        <v>18.059999999999999</v>
      </c>
      <c r="G659" s="168" t="s">
        <v>24</v>
      </c>
      <c r="H659" s="168"/>
      <c r="I659" s="5" t="str">
        <f t="shared" si="71"/>
        <v>Variable</v>
      </c>
      <c r="J659" s="6">
        <f t="shared" si="72"/>
        <v>468.4500000000005</v>
      </c>
      <c r="K659" s="176" t="s">
        <v>871</v>
      </c>
      <c r="L659" s="224" t="s">
        <v>1236</v>
      </c>
      <c r="M659" s="2" t="s">
        <v>632</v>
      </c>
      <c r="N659" s="2" t="s">
        <v>503</v>
      </c>
    </row>
    <row r="660" spans="1:14" ht="30" hidden="1" customHeight="1" x14ac:dyDescent="0.2">
      <c r="A660" s="17">
        <f t="shared" si="69"/>
        <v>2021</v>
      </c>
      <c r="B660" s="4">
        <f t="shared" si="70"/>
        <v>9</v>
      </c>
      <c r="C660" s="172">
        <v>44442</v>
      </c>
      <c r="D660" s="172">
        <v>44442</v>
      </c>
      <c r="E660" s="210" t="s">
        <v>867</v>
      </c>
      <c r="F660" s="6">
        <v>4</v>
      </c>
      <c r="G660" s="168" t="s">
        <v>52</v>
      </c>
      <c r="H660" s="168"/>
      <c r="I660" s="5" t="str">
        <f t="shared" si="71"/>
        <v>Variable</v>
      </c>
      <c r="J660" s="6">
        <f t="shared" si="72"/>
        <v>472.4500000000005</v>
      </c>
      <c r="K660" s="176" t="s">
        <v>871</v>
      </c>
      <c r="L660" s="224" t="s">
        <v>1237</v>
      </c>
      <c r="M660" s="2" t="s">
        <v>1243</v>
      </c>
      <c r="N660" s="2" t="s">
        <v>1273</v>
      </c>
    </row>
    <row r="661" spans="1:14" ht="30" hidden="1" customHeight="1" x14ac:dyDescent="0.2">
      <c r="A661" s="17">
        <f t="shared" si="69"/>
        <v>2021</v>
      </c>
      <c r="B661" s="4">
        <f t="shared" si="70"/>
        <v>9</v>
      </c>
      <c r="C661" s="172">
        <v>44442</v>
      </c>
      <c r="D661" s="172">
        <v>44442</v>
      </c>
      <c r="E661" s="210" t="s">
        <v>181</v>
      </c>
      <c r="F661" s="6">
        <v>11.99</v>
      </c>
      <c r="G661" s="176" t="s">
        <v>26</v>
      </c>
      <c r="H661" s="176"/>
      <c r="I661" s="5" t="str">
        <f t="shared" si="71"/>
        <v>Fixed</v>
      </c>
      <c r="J661" s="6">
        <f t="shared" si="72"/>
        <v>484.44000000000051</v>
      </c>
      <c r="K661" s="176" t="s">
        <v>298</v>
      </c>
      <c r="L661" s="224" t="s">
        <v>1237</v>
      </c>
      <c r="M661" s="2" t="s">
        <v>1243</v>
      </c>
      <c r="N661" s="2" t="s">
        <v>1279</v>
      </c>
    </row>
    <row r="662" spans="1:14" ht="30" hidden="1" customHeight="1" x14ac:dyDescent="0.2">
      <c r="A662" s="17">
        <f t="shared" si="69"/>
        <v>2021</v>
      </c>
      <c r="B662" s="4">
        <f t="shared" si="70"/>
        <v>9</v>
      </c>
      <c r="C662" s="172">
        <v>44442</v>
      </c>
      <c r="D662" s="172">
        <v>44442</v>
      </c>
      <c r="E662" s="210" t="s">
        <v>868</v>
      </c>
      <c r="F662" s="6">
        <v>35.380000000000003</v>
      </c>
      <c r="G662" s="168" t="s">
        <v>24</v>
      </c>
      <c r="H662" s="168"/>
      <c r="I662" s="5" t="str">
        <f t="shared" si="71"/>
        <v>Variable</v>
      </c>
      <c r="J662" s="6">
        <f t="shared" si="72"/>
        <v>519.8200000000005</v>
      </c>
      <c r="K662" s="176" t="s">
        <v>871</v>
      </c>
      <c r="L662" s="224" t="s">
        <v>1236</v>
      </c>
      <c r="M662" s="2" t="s">
        <v>632</v>
      </c>
      <c r="N662" s="2" t="s">
        <v>503</v>
      </c>
    </row>
    <row r="663" spans="1:14" ht="30" hidden="1" customHeight="1" x14ac:dyDescent="0.2">
      <c r="A663" s="17">
        <f t="shared" si="69"/>
        <v>2021</v>
      </c>
      <c r="B663" s="4">
        <f t="shared" si="70"/>
        <v>9</v>
      </c>
      <c r="C663" s="172">
        <v>44442</v>
      </c>
      <c r="D663" s="172">
        <v>44442</v>
      </c>
      <c r="E663" s="210" t="s">
        <v>32</v>
      </c>
      <c r="F663" s="6">
        <v>68.52</v>
      </c>
      <c r="G663" s="176" t="s">
        <v>26</v>
      </c>
      <c r="H663" s="176"/>
      <c r="I663" s="5" t="str">
        <f t="shared" si="71"/>
        <v>Fixed</v>
      </c>
      <c r="J663" s="6">
        <f t="shared" si="72"/>
        <v>588.34000000000049</v>
      </c>
      <c r="K663" s="176" t="s">
        <v>8</v>
      </c>
      <c r="L663" s="224" t="s">
        <v>1236</v>
      </c>
      <c r="M663" s="2" t="s">
        <v>1240</v>
      </c>
      <c r="N663" s="2" t="s">
        <v>1260</v>
      </c>
    </row>
    <row r="664" spans="1:14" ht="30" customHeight="1" x14ac:dyDescent="0.2">
      <c r="A664" s="17">
        <f t="shared" si="69"/>
        <v>2021</v>
      </c>
      <c r="B664" s="4">
        <f t="shared" si="70"/>
        <v>9</v>
      </c>
      <c r="C664" s="172">
        <v>44442</v>
      </c>
      <c r="D664" s="172">
        <v>44442</v>
      </c>
      <c r="E664" s="210" t="s">
        <v>869</v>
      </c>
      <c r="F664" s="6">
        <v>125.03</v>
      </c>
      <c r="G664" s="168" t="s">
        <v>41</v>
      </c>
      <c r="H664" s="168"/>
      <c r="I664" s="5" t="str">
        <f t="shared" si="71"/>
        <v>Variable</v>
      </c>
      <c r="J664" s="6">
        <f t="shared" si="72"/>
        <v>713.37000000000046</v>
      </c>
      <c r="K664" s="176" t="s">
        <v>871</v>
      </c>
      <c r="L664" s="224" t="s">
        <v>1237</v>
      </c>
      <c r="M664" s="2" t="s">
        <v>1243</v>
      </c>
      <c r="N664" s="2" t="s">
        <v>679</v>
      </c>
    </row>
    <row r="665" spans="1:14" ht="30" hidden="1" customHeight="1" x14ac:dyDescent="0.2">
      <c r="A665" s="17">
        <f t="shared" si="69"/>
        <v>2021</v>
      </c>
      <c r="B665" s="4">
        <f t="shared" si="70"/>
        <v>9</v>
      </c>
      <c r="C665" s="172">
        <v>44443</v>
      </c>
      <c r="D665" s="172">
        <v>44443</v>
      </c>
      <c r="E665" s="210" t="s">
        <v>870</v>
      </c>
      <c r="F665" s="6">
        <v>93.71</v>
      </c>
      <c r="G665" s="168" t="s">
        <v>130</v>
      </c>
      <c r="H665" s="168"/>
      <c r="I665" s="5" t="str">
        <f t="shared" si="71"/>
        <v>Fixed</v>
      </c>
      <c r="J665" s="6">
        <f t="shared" si="72"/>
        <v>807.0800000000005</v>
      </c>
      <c r="K665" s="176" t="s">
        <v>871</v>
      </c>
      <c r="L665" s="224" t="s">
        <v>1236</v>
      </c>
      <c r="M665" s="2" t="s">
        <v>632</v>
      </c>
      <c r="N665" s="2" t="s">
        <v>1251</v>
      </c>
    </row>
    <row r="666" spans="1:14" ht="30" hidden="1" customHeight="1" x14ac:dyDescent="0.2">
      <c r="A666" s="17">
        <f t="shared" si="69"/>
        <v>2021</v>
      </c>
      <c r="B666" s="4">
        <f t="shared" si="70"/>
        <v>9</v>
      </c>
      <c r="C666" s="172">
        <v>44444</v>
      </c>
      <c r="D666" s="172">
        <v>44444</v>
      </c>
      <c r="E666" s="210" t="s">
        <v>21</v>
      </c>
      <c r="F666" s="6">
        <v>-1253.96</v>
      </c>
      <c r="G666" s="168" t="s">
        <v>22</v>
      </c>
      <c r="H666" s="168"/>
      <c r="I666" s="5" t="str">
        <f t="shared" si="71"/>
        <v>Payment</v>
      </c>
      <c r="J666" s="6">
        <f t="shared" si="72"/>
        <v>-446.87999999999954</v>
      </c>
      <c r="K666" s="168"/>
      <c r="L666" s="225"/>
      <c r="M666" s="226"/>
      <c r="N666" s="226"/>
    </row>
    <row r="667" spans="1:14" ht="30" hidden="1" customHeight="1" x14ac:dyDescent="0.2">
      <c r="A667" s="17">
        <f t="shared" ref="A667:A730" si="73">YEAR(C667)</f>
        <v>2021</v>
      </c>
      <c r="B667" s="4">
        <f t="shared" ref="B667:B730" si="74">MONTH(C667)</f>
        <v>9</v>
      </c>
      <c r="C667" s="172">
        <v>44444</v>
      </c>
      <c r="D667" s="172">
        <v>44444</v>
      </c>
      <c r="E667" s="210" t="s">
        <v>887</v>
      </c>
      <c r="F667" s="6">
        <v>10</v>
      </c>
      <c r="G667" s="168" t="s">
        <v>52</v>
      </c>
      <c r="H667" s="168"/>
      <c r="I667" s="5" t="str">
        <f t="shared" ref="I667:I731" si="75">VLOOKUP(G667,Expense_Lookup,2,0)</f>
        <v>Variable</v>
      </c>
      <c r="J667" s="6">
        <f t="shared" ref="J667:J731" si="76">J666+F667</f>
        <v>-436.87999999999954</v>
      </c>
      <c r="K667" s="168"/>
      <c r="L667" s="224" t="s">
        <v>1236</v>
      </c>
      <c r="M667" s="2" t="s">
        <v>632</v>
      </c>
      <c r="N667" s="2" t="s">
        <v>1252</v>
      </c>
    </row>
    <row r="668" spans="1:14" ht="30" hidden="1" customHeight="1" x14ac:dyDescent="0.2">
      <c r="A668" s="17">
        <f t="shared" si="73"/>
        <v>2021</v>
      </c>
      <c r="B668" s="4">
        <f t="shared" si="74"/>
        <v>9</v>
      </c>
      <c r="C668" s="172">
        <v>44444</v>
      </c>
      <c r="D668" s="172">
        <v>44444</v>
      </c>
      <c r="E668" s="210" t="s">
        <v>888</v>
      </c>
      <c r="F668" s="6">
        <v>29.12</v>
      </c>
      <c r="G668" s="168" t="s">
        <v>24</v>
      </c>
      <c r="H668" s="168"/>
      <c r="I668" s="5" t="str">
        <f t="shared" si="75"/>
        <v>Variable</v>
      </c>
      <c r="J668" s="6">
        <f t="shared" si="76"/>
        <v>-407.75999999999954</v>
      </c>
      <c r="K668" s="168"/>
      <c r="L668" s="224" t="s">
        <v>1236</v>
      </c>
      <c r="M668" s="2" t="s">
        <v>632</v>
      </c>
      <c r="N668" s="2" t="s">
        <v>503</v>
      </c>
    </row>
    <row r="669" spans="1:14" ht="30" customHeight="1" x14ac:dyDescent="0.2">
      <c r="A669" s="17">
        <f t="shared" si="73"/>
        <v>2021</v>
      </c>
      <c r="B669" s="4">
        <f t="shared" si="74"/>
        <v>9</v>
      </c>
      <c r="C669" s="172">
        <v>44444</v>
      </c>
      <c r="D669" s="172">
        <v>44444</v>
      </c>
      <c r="E669" s="210" t="s">
        <v>889</v>
      </c>
      <c r="F669" s="6">
        <v>80</v>
      </c>
      <c r="G669" s="168" t="s">
        <v>41</v>
      </c>
      <c r="H669" s="168"/>
      <c r="I669" s="5" t="str">
        <f t="shared" si="75"/>
        <v>Variable</v>
      </c>
      <c r="J669" s="6">
        <f t="shared" si="76"/>
        <v>-327.75999999999954</v>
      </c>
      <c r="K669" s="168"/>
      <c r="L669" s="224" t="s">
        <v>1237</v>
      </c>
      <c r="M669" s="2" t="s">
        <v>1243</v>
      </c>
      <c r="N669" s="2" t="s">
        <v>679</v>
      </c>
    </row>
    <row r="670" spans="1:14" ht="30" hidden="1" customHeight="1" x14ac:dyDescent="0.2">
      <c r="A670" s="17">
        <f t="shared" si="73"/>
        <v>2021</v>
      </c>
      <c r="B670" s="4">
        <f t="shared" si="74"/>
        <v>9</v>
      </c>
      <c r="C670" s="172">
        <v>44444</v>
      </c>
      <c r="D670" s="172">
        <v>44444</v>
      </c>
      <c r="E670" s="210" t="s">
        <v>890</v>
      </c>
      <c r="F670" s="6">
        <v>28.16</v>
      </c>
      <c r="G670" s="168" t="s">
        <v>68</v>
      </c>
      <c r="H670" s="168"/>
      <c r="I670" s="5" t="str">
        <f t="shared" si="75"/>
        <v>Variable</v>
      </c>
      <c r="J670" s="6">
        <f t="shared" si="76"/>
        <v>-299.59999999999951</v>
      </c>
      <c r="K670" s="168"/>
      <c r="L670" s="224" t="s">
        <v>1237</v>
      </c>
      <c r="M670" s="2" t="s">
        <v>1300</v>
      </c>
      <c r="N670" s="2" t="s">
        <v>1286</v>
      </c>
    </row>
    <row r="671" spans="1:14" ht="30" hidden="1" customHeight="1" x14ac:dyDescent="0.2">
      <c r="A671" s="17">
        <f t="shared" si="73"/>
        <v>2021</v>
      </c>
      <c r="B671" s="4">
        <f t="shared" si="74"/>
        <v>9</v>
      </c>
      <c r="C671" s="172">
        <v>44445</v>
      </c>
      <c r="D671" s="172">
        <v>44445</v>
      </c>
      <c r="E671" s="221" t="s">
        <v>891</v>
      </c>
      <c r="F671" s="6">
        <v>14.99</v>
      </c>
      <c r="G671" s="168" t="s">
        <v>68</v>
      </c>
      <c r="H671" s="168"/>
      <c r="I671" s="5" t="str">
        <f t="shared" si="75"/>
        <v>Variable</v>
      </c>
      <c r="J671" s="6">
        <f t="shared" si="76"/>
        <v>-284.6099999999995</v>
      </c>
      <c r="K671" s="179" t="s">
        <v>966</v>
      </c>
      <c r="L671" s="224" t="s">
        <v>1237</v>
      </c>
      <c r="M671" s="2" t="s">
        <v>1243</v>
      </c>
      <c r="N671" s="2" t="s">
        <v>68</v>
      </c>
    </row>
    <row r="672" spans="1:14" ht="30" customHeight="1" x14ac:dyDescent="0.2">
      <c r="A672" s="17">
        <f t="shared" si="73"/>
        <v>2021</v>
      </c>
      <c r="B672" s="4">
        <f t="shared" si="74"/>
        <v>9</v>
      </c>
      <c r="C672" s="172">
        <v>44445</v>
      </c>
      <c r="D672" s="172">
        <v>44445</v>
      </c>
      <c r="E672" s="210" t="s">
        <v>892</v>
      </c>
      <c r="F672" s="6">
        <v>60</v>
      </c>
      <c r="G672" s="168" t="s">
        <v>41</v>
      </c>
      <c r="H672" s="168"/>
      <c r="I672" s="5" t="str">
        <f t="shared" si="75"/>
        <v>Variable</v>
      </c>
      <c r="J672" s="6">
        <f t="shared" si="76"/>
        <v>-224.6099999999995</v>
      </c>
      <c r="K672" s="168"/>
      <c r="L672" s="224" t="s">
        <v>1237</v>
      </c>
      <c r="M672" s="2" t="s">
        <v>1243</v>
      </c>
      <c r="N672" s="2" t="s">
        <v>679</v>
      </c>
    </row>
    <row r="673" spans="1:14" ht="30" hidden="1" customHeight="1" x14ac:dyDescent="0.2">
      <c r="A673" s="17">
        <f t="shared" si="73"/>
        <v>2021</v>
      </c>
      <c r="B673" s="4">
        <f t="shared" si="74"/>
        <v>9</v>
      </c>
      <c r="C673" s="172">
        <v>44446</v>
      </c>
      <c r="D673" s="172">
        <v>44446</v>
      </c>
      <c r="E673" s="221" t="s">
        <v>893</v>
      </c>
      <c r="F673" s="6">
        <v>27.15</v>
      </c>
      <c r="G673" s="168" t="s">
        <v>68</v>
      </c>
      <c r="H673" s="168"/>
      <c r="I673" s="5" t="str">
        <f t="shared" si="75"/>
        <v>Variable</v>
      </c>
      <c r="J673" s="6">
        <f t="shared" si="76"/>
        <v>-197.4599999999995</v>
      </c>
      <c r="K673" s="179" t="s">
        <v>967</v>
      </c>
      <c r="L673" s="224" t="s">
        <v>1237</v>
      </c>
      <c r="M673" s="2" t="s">
        <v>1300</v>
      </c>
      <c r="N673" s="2" t="s">
        <v>68</v>
      </c>
    </row>
    <row r="674" spans="1:14" ht="30" hidden="1" customHeight="1" x14ac:dyDescent="0.2">
      <c r="A674" s="17">
        <f t="shared" si="73"/>
        <v>2021</v>
      </c>
      <c r="B674" s="4">
        <f t="shared" si="74"/>
        <v>9</v>
      </c>
      <c r="C674" s="172">
        <v>44446</v>
      </c>
      <c r="D674" s="172">
        <v>44446</v>
      </c>
      <c r="E674" s="210" t="s">
        <v>894</v>
      </c>
      <c r="F674" s="6">
        <v>30.94</v>
      </c>
      <c r="G674" s="168" t="s">
        <v>68</v>
      </c>
      <c r="H674" s="168"/>
      <c r="I674" s="5" t="str">
        <f t="shared" si="75"/>
        <v>Variable</v>
      </c>
      <c r="J674" s="6">
        <f t="shared" si="76"/>
        <v>-166.5199999999995</v>
      </c>
      <c r="K674" s="168"/>
      <c r="L674" s="224" t="s">
        <v>1236</v>
      </c>
      <c r="M674" s="2" t="s">
        <v>670</v>
      </c>
      <c r="N674" s="2" t="s">
        <v>1280</v>
      </c>
    </row>
    <row r="675" spans="1:14" ht="30" hidden="1" customHeight="1" x14ac:dyDescent="0.2">
      <c r="A675" s="17">
        <f t="shared" si="73"/>
        <v>2021</v>
      </c>
      <c r="B675" s="4">
        <f t="shared" si="74"/>
        <v>9</v>
      </c>
      <c r="C675" s="172">
        <v>44446</v>
      </c>
      <c r="D675" s="172">
        <v>44446</v>
      </c>
      <c r="E675" s="210" t="s">
        <v>895</v>
      </c>
      <c r="F675" s="6">
        <v>122.55</v>
      </c>
      <c r="G675" s="168" t="s">
        <v>68</v>
      </c>
      <c r="H675" s="168"/>
      <c r="I675" s="5" t="str">
        <f t="shared" si="75"/>
        <v>Variable</v>
      </c>
      <c r="J675" s="6">
        <f t="shared" si="76"/>
        <v>-43.969999999999501</v>
      </c>
      <c r="K675" s="168"/>
      <c r="L675" s="224" t="s">
        <v>1237</v>
      </c>
      <c r="M675" s="2" t="s">
        <v>1300</v>
      </c>
      <c r="N675" s="2" t="s">
        <v>1286</v>
      </c>
    </row>
    <row r="676" spans="1:14" ht="30" customHeight="1" x14ac:dyDescent="0.2">
      <c r="A676" s="17">
        <f t="shared" si="73"/>
        <v>2021</v>
      </c>
      <c r="B676" s="4">
        <f t="shared" si="74"/>
        <v>9</v>
      </c>
      <c r="C676" s="172">
        <v>44447</v>
      </c>
      <c r="D676" s="172">
        <v>44447</v>
      </c>
      <c r="E676" s="210" t="s">
        <v>896</v>
      </c>
      <c r="F676" s="6">
        <v>2.97</v>
      </c>
      <c r="G676" s="168" t="s">
        <v>41</v>
      </c>
      <c r="H676" s="168"/>
      <c r="I676" s="5" t="str">
        <f t="shared" si="75"/>
        <v>Variable</v>
      </c>
      <c r="J676" s="6">
        <f t="shared" si="76"/>
        <v>-40.999999999999503</v>
      </c>
      <c r="K676" s="168"/>
      <c r="L676" s="224" t="s">
        <v>1237</v>
      </c>
      <c r="M676" s="2" t="s">
        <v>1243</v>
      </c>
      <c r="N676" s="2" t="s">
        <v>679</v>
      </c>
    </row>
    <row r="677" spans="1:14" ht="30" customHeight="1" x14ac:dyDescent="0.2">
      <c r="A677" s="17">
        <f t="shared" si="73"/>
        <v>2021</v>
      </c>
      <c r="B677" s="4">
        <f t="shared" si="74"/>
        <v>9</v>
      </c>
      <c r="C677" s="172">
        <v>44447</v>
      </c>
      <c r="D677" s="172">
        <v>44447</v>
      </c>
      <c r="E677" s="210" t="s">
        <v>896</v>
      </c>
      <c r="F677" s="6">
        <v>8.64</v>
      </c>
      <c r="G677" s="168" t="s">
        <v>41</v>
      </c>
      <c r="H677" s="168"/>
      <c r="I677" s="5" t="str">
        <f t="shared" si="75"/>
        <v>Variable</v>
      </c>
      <c r="J677" s="6">
        <f t="shared" si="76"/>
        <v>-32.359999999999502</v>
      </c>
      <c r="K677" s="168"/>
      <c r="L677" s="224" t="s">
        <v>1237</v>
      </c>
      <c r="M677" s="2" t="s">
        <v>1243</v>
      </c>
      <c r="N677" s="2" t="s">
        <v>679</v>
      </c>
    </row>
    <row r="678" spans="1:14" ht="30" hidden="1" customHeight="1" x14ac:dyDescent="0.2">
      <c r="A678" s="17">
        <f t="shared" si="73"/>
        <v>2021</v>
      </c>
      <c r="B678" s="4">
        <f t="shared" si="74"/>
        <v>9</v>
      </c>
      <c r="C678" s="172">
        <v>44447</v>
      </c>
      <c r="D678" s="172">
        <v>44447</v>
      </c>
      <c r="E678" s="210" t="s">
        <v>340</v>
      </c>
      <c r="F678" s="6">
        <v>11</v>
      </c>
      <c r="G678" s="179" t="s">
        <v>26</v>
      </c>
      <c r="H678" s="179"/>
      <c r="I678" s="5" t="str">
        <f t="shared" si="75"/>
        <v>Fixed</v>
      </c>
      <c r="J678" s="6">
        <f t="shared" si="76"/>
        <v>-21.359999999999502</v>
      </c>
      <c r="K678" s="176" t="s">
        <v>692</v>
      </c>
      <c r="L678" s="224" t="s">
        <v>1237</v>
      </c>
      <c r="M678" s="2" t="s">
        <v>1243</v>
      </c>
      <c r="N678" s="2" t="s">
        <v>1282</v>
      </c>
    </row>
    <row r="679" spans="1:14" ht="30" hidden="1" customHeight="1" x14ac:dyDescent="0.2">
      <c r="A679" s="17">
        <f t="shared" si="73"/>
        <v>2021</v>
      </c>
      <c r="B679" s="4">
        <f t="shared" si="74"/>
        <v>9</v>
      </c>
      <c r="C679" s="172">
        <v>44447</v>
      </c>
      <c r="D679" s="172">
        <v>44447</v>
      </c>
      <c r="E679" s="210" t="s">
        <v>897</v>
      </c>
      <c r="F679" s="6">
        <v>53</v>
      </c>
      <c r="G679" s="168" t="s">
        <v>68</v>
      </c>
      <c r="H679" s="168"/>
      <c r="I679" s="5" t="str">
        <f t="shared" si="75"/>
        <v>Variable</v>
      </c>
      <c r="J679" s="6">
        <f t="shared" si="76"/>
        <v>31.640000000000498</v>
      </c>
      <c r="K679" s="168"/>
      <c r="L679" s="224" t="s">
        <v>1237</v>
      </c>
      <c r="M679" s="2" t="s">
        <v>1300</v>
      </c>
      <c r="N679" s="2" t="s">
        <v>1291</v>
      </c>
    </row>
    <row r="680" spans="1:14" ht="30" hidden="1" customHeight="1" x14ac:dyDescent="0.2">
      <c r="A680" s="17">
        <f t="shared" si="73"/>
        <v>2021</v>
      </c>
      <c r="B680" s="4">
        <f t="shared" si="74"/>
        <v>9</v>
      </c>
      <c r="C680" s="172">
        <v>44447</v>
      </c>
      <c r="D680" s="172">
        <v>44447</v>
      </c>
      <c r="E680" s="210" t="s">
        <v>230</v>
      </c>
      <c r="F680" s="6">
        <v>25.58</v>
      </c>
      <c r="G680" s="168" t="s">
        <v>89</v>
      </c>
      <c r="H680" s="168"/>
      <c r="I680" s="5" t="str">
        <f t="shared" si="75"/>
        <v>Variable</v>
      </c>
      <c r="J680" s="6">
        <f t="shared" si="76"/>
        <v>57.220000000000496</v>
      </c>
      <c r="K680" s="168"/>
      <c r="L680" s="224" t="s">
        <v>1237</v>
      </c>
      <c r="M680" s="2" t="s">
        <v>1243</v>
      </c>
      <c r="N680" s="2" t="s">
        <v>1273</v>
      </c>
    </row>
    <row r="681" spans="1:14" ht="30" hidden="1" customHeight="1" x14ac:dyDescent="0.2">
      <c r="A681" s="17">
        <f t="shared" si="73"/>
        <v>2021</v>
      </c>
      <c r="B681" s="4">
        <f t="shared" si="74"/>
        <v>9</v>
      </c>
      <c r="C681" s="172">
        <v>44447</v>
      </c>
      <c r="D681" s="172">
        <v>44447</v>
      </c>
      <c r="E681" s="210" t="s">
        <v>898</v>
      </c>
      <c r="F681" s="6">
        <v>86.25</v>
      </c>
      <c r="G681" s="179" t="s">
        <v>26</v>
      </c>
      <c r="H681" s="179"/>
      <c r="I681" s="5" t="str">
        <f t="shared" si="75"/>
        <v>Fixed</v>
      </c>
      <c r="J681" s="6">
        <f t="shared" si="76"/>
        <v>143.47000000000048</v>
      </c>
      <c r="K681" s="179" t="s">
        <v>294</v>
      </c>
      <c r="L681" s="224" t="s">
        <v>1236</v>
      </c>
      <c r="M681" s="2" t="s">
        <v>1239</v>
      </c>
      <c r="N681" s="2" t="s">
        <v>1283</v>
      </c>
    </row>
    <row r="682" spans="1:14" ht="30" customHeight="1" x14ac:dyDescent="0.2">
      <c r="A682" s="17">
        <f t="shared" si="73"/>
        <v>2021</v>
      </c>
      <c r="B682" s="4">
        <f t="shared" si="74"/>
        <v>9</v>
      </c>
      <c r="C682" s="172">
        <v>44448</v>
      </c>
      <c r="D682" s="172">
        <v>44448</v>
      </c>
      <c r="E682" s="210" t="s">
        <v>899</v>
      </c>
      <c r="F682" s="6">
        <v>8.59</v>
      </c>
      <c r="G682" s="168" t="s">
        <v>41</v>
      </c>
      <c r="H682" s="168"/>
      <c r="I682" s="5" t="str">
        <f t="shared" si="75"/>
        <v>Variable</v>
      </c>
      <c r="J682" s="6">
        <f t="shared" si="76"/>
        <v>152.06000000000049</v>
      </c>
      <c r="K682" s="168"/>
      <c r="L682" s="224" t="s">
        <v>1237</v>
      </c>
      <c r="M682" s="2" t="s">
        <v>1243</v>
      </c>
      <c r="N682" s="2" t="s">
        <v>679</v>
      </c>
    </row>
    <row r="683" spans="1:14" ht="30" hidden="1" customHeight="1" x14ac:dyDescent="0.2">
      <c r="A683" s="17">
        <f t="shared" si="73"/>
        <v>2021</v>
      </c>
      <c r="B683" s="4">
        <f t="shared" si="74"/>
        <v>9</v>
      </c>
      <c r="C683" s="172">
        <v>44448</v>
      </c>
      <c r="D683" s="172">
        <v>44448</v>
      </c>
      <c r="E683" s="210" t="s">
        <v>900</v>
      </c>
      <c r="F683" s="6">
        <v>28.76</v>
      </c>
      <c r="G683" s="168" t="s">
        <v>24</v>
      </c>
      <c r="H683" s="168"/>
      <c r="I683" s="5" t="str">
        <f t="shared" si="75"/>
        <v>Variable</v>
      </c>
      <c r="J683" s="6">
        <f t="shared" si="76"/>
        <v>180.82000000000048</v>
      </c>
      <c r="K683" s="168"/>
      <c r="L683" s="224" t="s">
        <v>1236</v>
      </c>
      <c r="M683" s="2" t="s">
        <v>632</v>
      </c>
      <c r="N683" s="2" t="s">
        <v>503</v>
      </c>
    </row>
    <row r="684" spans="1:14" ht="30" customHeight="1" x14ac:dyDescent="0.2">
      <c r="A684" s="17">
        <f t="shared" si="73"/>
        <v>2021</v>
      </c>
      <c r="B684" s="4">
        <f t="shared" si="74"/>
        <v>9</v>
      </c>
      <c r="C684" s="172">
        <v>44448</v>
      </c>
      <c r="D684" s="172">
        <v>44448</v>
      </c>
      <c r="E684" s="210" t="s">
        <v>901</v>
      </c>
      <c r="F684" s="6">
        <v>48.5</v>
      </c>
      <c r="G684" s="168" t="s">
        <v>41</v>
      </c>
      <c r="H684" s="168"/>
      <c r="I684" s="5" t="str">
        <f t="shared" si="75"/>
        <v>Variable</v>
      </c>
      <c r="J684" s="6">
        <f t="shared" si="76"/>
        <v>229.32000000000048</v>
      </c>
      <c r="K684" s="168"/>
      <c r="L684" s="224" t="s">
        <v>1237</v>
      </c>
      <c r="M684" s="2" t="s">
        <v>1243</v>
      </c>
      <c r="N684" s="2" t="s">
        <v>679</v>
      </c>
    </row>
    <row r="685" spans="1:14" ht="30" customHeight="1" x14ac:dyDescent="0.2">
      <c r="A685" s="17">
        <f t="shared" si="73"/>
        <v>2021</v>
      </c>
      <c r="B685" s="4">
        <f t="shared" si="74"/>
        <v>9</v>
      </c>
      <c r="C685" s="172">
        <v>44449</v>
      </c>
      <c r="D685" s="172">
        <v>44449</v>
      </c>
      <c r="E685" s="210" t="s">
        <v>902</v>
      </c>
      <c r="F685" s="6">
        <v>11.87</v>
      </c>
      <c r="G685" s="168" t="s">
        <v>41</v>
      </c>
      <c r="H685" s="168"/>
      <c r="I685" s="5" t="str">
        <f t="shared" si="75"/>
        <v>Variable</v>
      </c>
      <c r="J685" s="6">
        <f t="shared" si="76"/>
        <v>241.19000000000048</v>
      </c>
      <c r="K685" s="168"/>
      <c r="L685" s="224" t="s">
        <v>1237</v>
      </c>
      <c r="M685" s="2" t="s">
        <v>1243</v>
      </c>
      <c r="N685" s="2" t="s">
        <v>679</v>
      </c>
    </row>
    <row r="686" spans="1:14" ht="30" customHeight="1" x14ac:dyDescent="0.2">
      <c r="A686" s="17">
        <f t="shared" si="73"/>
        <v>2021</v>
      </c>
      <c r="B686" s="4">
        <f t="shared" si="74"/>
        <v>9</v>
      </c>
      <c r="C686" s="172">
        <v>44449</v>
      </c>
      <c r="D686" s="172">
        <v>44449</v>
      </c>
      <c r="E686" s="210" t="s">
        <v>899</v>
      </c>
      <c r="F686" s="6">
        <v>11.71</v>
      </c>
      <c r="G686" s="168" t="s">
        <v>41</v>
      </c>
      <c r="H686" s="168"/>
      <c r="I686" s="5" t="str">
        <f t="shared" si="75"/>
        <v>Variable</v>
      </c>
      <c r="J686" s="6">
        <f t="shared" si="76"/>
        <v>252.90000000000049</v>
      </c>
      <c r="K686" s="168"/>
      <c r="L686" s="224" t="s">
        <v>1237</v>
      </c>
      <c r="M686" s="2" t="s">
        <v>1243</v>
      </c>
      <c r="N686" s="2" t="s">
        <v>679</v>
      </c>
    </row>
    <row r="687" spans="1:14" ht="30" hidden="1" customHeight="1" x14ac:dyDescent="0.2">
      <c r="A687" s="17">
        <f t="shared" si="73"/>
        <v>2021</v>
      </c>
      <c r="B687" s="4">
        <f t="shared" si="74"/>
        <v>9</v>
      </c>
      <c r="C687" s="172">
        <v>44449</v>
      </c>
      <c r="D687" s="172">
        <v>44449</v>
      </c>
      <c r="E687" s="210" t="s">
        <v>21</v>
      </c>
      <c r="F687" s="6">
        <v>-925.18</v>
      </c>
      <c r="G687" s="168" t="s">
        <v>22</v>
      </c>
      <c r="H687" s="168"/>
      <c r="I687" s="5" t="str">
        <f t="shared" si="75"/>
        <v>Payment</v>
      </c>
      <c r="J687" s="6">
        <f t="shared" si="76"/>
        <v>-672.27999999999952</v>
      </c>
      <c r="K687" s="168"/>
      <c r="L687" s="225"/>
      <c r="M687" s="226"/>
      <c r="N687" s="226"/>
    </row>
    <row r="688" spans="1:14" ht="30" customHeight="1" x14ac:dyDescent="0.2">
      <c r="A688" s="17">
        <f t="shared" si="73"/>
        <v>2021</v>
      </c>
      <c r="B688" s="4">
        <f t="shared" si="74"/>
        <v>9</v>
      </c>
      <c r="C688" s="172">
        <v>44449</v>
      </c>
      <c r="D688" s="172">
        <v>44449</v>
      </c>
      <c r="E688" s="210" t="s">
        <v>903</v>
      </c>
      <c r="F688" s="6">
        <v>60</v>
      </c>
      <c r="G688" s="168" t="s">
        <v>41</v>
      </c>
      <c r="H688" s="168"/>
      <c r="I688" s="5" t="str">
        <f t="shared" si="75"/>
        <v>Variable</v>
      </c>
      <c r="J688" s="6">
        <f t="shared" si="76"/>
        <v>-612.27999999999952</v>
      </c>
      <c r="K688" s="168"/>
      <c r="L688" s="224" t="s">
        <v>1237</v>
      </c>
      <c r="M688" s="2" t="s">
        <v>1243</v>
      </c>
      <c r="N688" s="2" t="s">
        <v>679</v>
      </c>
    </row>
    <row r="689" spans="1:14" ht="30" hidden="1" customHeight="1" x14ac:dyDescent="0.2">
      <c r="A689" s="17">
        <f t="shared" si="73"/>
        <v>2021</v>
      </c>
      <c r="B689" s="4">
        <f t="shared" si="74"/>
        <v>9</v>
      </c>
      <c r="C689" s="172">
        <v>44450</v>
      </c>
      <c r="D689" s="172">
        <v>44450</v>
      </c>
      <c r="E689" s="210" t="s">
        <v>904</v>
      </c>
      <c r="F689" s="6">
        <f>14.99 +0.69</f>
        <v>15.68</v>
      </c>
      <c r="G689" s="179" t="s">
        <v>26</v>
      </c>
      <c r="H689" s="179"/>
      <c r="I689" s="5" t="str">
        <f t="shared" si="75"/>
        <v>Fixed</v>
      </c>
      <c r="J689" s="6">
        <f t="shared" si="76"/>
        <v>-596.59999999999957</v>
      </c>
      <c r="K689" s="179" t="s">
        <v>293</v>
      </c>
      <c r="L689" s="224" t="s">
        <v>1237</v>
      </c>
      <c r="M689" s="2" t="s">
        <v>1243</v>
      </c>
      <c r="N689" s="2" t="s">
        <v>1279</v>
      </c>
    </row>
    <row r="690" spans="1:14" ht="30" hidden="1" customHeight="1" x14ac:dyDescent="0.2">
      <c r="A690" s="17">
        <f t="shared" si="73"/>
        <v>2021</v>
      </c>
      <c r="B690" s="4">
        <f t="shared" si="74"/>
        <v>9</v>
      </c>
      <c r="C690" s="172">
        <v>44450</v>
      </c>
      <c r="D690" s="172">
        <v>44450</v>
      </c>
      <c r="E690" s="210" t="s">
        <v>904</v>
      </c>
      <c r="F690" s="6">
        <f>7.99+0.69</f>
        <v>8.68</v>
      </c>
      <c r="G690" s="179" t="s">
        <v>26</v>
      </c>
      <c r="H690" s="179"/>
      <c r="I690" s="5" t="str">
        <f>VLOOKUP(G690,Expense_Lookup,2,0)</f>
        <v>Fixed</v>
      </c>
      <c r="J690" s="6">
        <f>J689+F690</f>
        <v>-587.91999999999962</v>
      </c>
      <c r="K690" s="179" t="s">
        <v>874</v>
      </c>
      <c r="L690" s="224" t="s">
        <v>1237</v>
      </c>
      <c r="M690" s="2" t="s">
        <v>1243</v>
      </c>
      <c r="N690" s="2" t="s">
        <v>1282</v>
      </c>
    </row>
    <row r="691" spans="1:14" ht="30" customHeight="1" x14ac:dyDescent="0.2">
      <c r="A691" s="17">
        <f t="shared" si="73"/>
        <v>2021</v>
      </c>
      <c r="B691" s="4">
        <f t="shared" si="74"/>
        <v>9</v>
      </c>
      <c r="C691" s="172">
        <v>44450</v>
      </c>
      <c r="D691" s="172">
        <v>44450</v>
      </c>
      <c r="E691" s="210" t="s">
        <v>905</v>
      </c>
      <c r="F691" s="6">
        <v>60</v>
      </c>
      <c r="G691" s="168" t="s">
        <v>41</v>
      </c>
      <c r="H691" s="168"/>
      <c r="I691" s="5" t="str">
        <f t="shared" si="75"/>
        <v>Variable</v>
      </c>
      <c r="J691" s="6">
        <f>J689+F691</f>
        <v>-536.59999999999957</v>
      </c>
      <c r="K691" s="168"/>
      <c r="L691" s="224" t="s">
        <v>1237</v>
      </c>
      <c r="M691" s="2" t="s">
        <v>1243</v>
      </c>
      <c r="N691" s="2" t="s">
        <v>679</v>
      </c>
    </row>
    <row r="692" spans="1:14" ht="30" hidden="1" customHeight="1" x14ac:dyDescent="0.2">
      <c r="A692" s="17">
        <f t="shared" si="73"/>
        <v>2021</v>
      </c>
      <c r="B692" s="4">
        <f t="shared" si="74"/>
        <v>9</v>
      </c>
      <c r="C692" s="172">
        <v>44450</v>
      </c>
      <c r="D692" s="172">
        <v>44450</v>
      </c>
      <c r="E692" s="210" t="s">
        <v>906</v>
      </c>
      <c r="F692" s="6">
        <v>1.85</v>
      </c>
      <c r="G692" s="168" t="s">
        <v>52</v>
      </c>
      <c r="H692" s="168"/>
      <c r="I692" s="5" t="str">
        <f t="shared" si="75"/>
        <v>Variable</v>
      </c>
      <c r="J692" s="6">
        <f t="shared" si="76"/>
        <v>-534.74999999999955</v>
      </c>
      <c r="K692" s="168"/>
      <c r="L692" s="224" t="s">
        <v>1236</v>
      </c>
      <c r="M692" s="2" t="s">
        <v>632</v>
      </c>
      <c r="N692" s="2" t="s">
        <v>1252</v>
      </c>
    </row>
    <row r="693" spans="1:14" ht="30" hidden="1" customHeight="1" x14ac:dyDescent="0.2">
      <c r="A693" s="17">
        <f t="shared" si="73"/>
        <v>2021</v>
      </c>
      <c r="B693" s="4">
        <f t="shared" si="74"/>
        <v>9</v>
      </c>
      <c r="C693" s="172">
        <v>44450</v>
      </c>
      <c r="D693" s="172">
        <v>44450</v>
      </c>
      <c r="E693" s="210" t="s">
        <v>907</v>
      </c>
      <c r="F693" s="6">
        <v>1.85</v>
      </c>
      <c r="G693" s="168" t="s">
        <v>52</v>
      </c>
      <c r="H693" s="168"/>
      <c r="I693" s="5" t="str">
        <f t="shared" si="75"/>
        <v>Variable</v>
      </c>
      <c r="J693" s="6">
        <f t="shared" si="76"/>
        <v>-532.89999999999952</v>
      </c>
      <c r="K693" s="168"/>
      <c r="L693" s="224" t="s">
        <v>1236</v>
      </c>
      <c r="M693" s="2" t="s">
        <v>632</v>
      </c>
      <c r="N693" s="2" t="s">
        <v>1252</v>
      </c>
    </row>
    <row r="694" spans="1:14" ht="30" hidden="1" customHeight="1" x14ac:dyDescent="0.2">
      <c r="A694" s="17">
        <f t="shared" si="73"/>
        <v>2021</v>
      </c>
      <c r="B694" s="4">
        <f t="shared" si="74"/>
        <v>9</v>
      </c>
      <c r="C694" s="172">
        <v>44450</v>
      </c>
      <c r="D694" s="172">
        <v>44450</v>
      </c>
      <c r="E694" s="210" t="s">
        <v>908</v>
      </c>
      <c r="F694" s="6">
        <v>1.85</v>
      </c>
      <c r="G694" s="168" t="s">
        <v>52</v>
      </c>
      <c r="H694" s="168"/>
      <c r="I694" s="5" t="str">
        <f t="shared" si="75"/>
        <v>Variable</v>
      </c>
      <c r="J694" s="6">
        <f t="shared" si="76"/>
        <v>-531.0499999999995</v>
      </c>
      <c r="K694" s="168"/>
      <c r="L694" s="224" t="s">
        <v>1236</v>
      </c>
      <c r="M694" s="2" t="s">
        <v>632</v>
      </c>
      <c r="N694" s="2" t="s">
        <v>1252</v>
      </c>
    </row>
    <row r="695" spans="1:14" ht="30" hidden="1" customHeight="1" x14ac:dyDescent="0.2">
      <c r="A695" s="17">
        <f t="shared" si="73"/>
        <v>2021</v>
      </c>
      <c r="B695" s="4">
        <f t="shared" si="74"/>
        <v>9</v>
      </c>
      <c r="C695" s="172">
        <v>44450</v>
      </c>
      <c r="D695" s="172">
        <v>44450</v>
      </c>
      <c r="E695" s="212" t="s">
        <v>909</v>
      </c>
      <c r="F695" s="6">
        <v>80</v>
      </c>
      <c r="G695" s="168" t="s">
        <v>52</v>
      </c>
      <c r="H695" s="168"/>
      <c r="I695" s="5" t="str">
        <f t="shared" si="75"/>
        <v>Variable</v>
      </c>
      <c r="J695" s="6">
        <f t="shared" si="76"/>
        <v>-451.0499999999995</v>
      </c>
      <c r="K695" s="195" t="s">
        <v>1295</v>
      </c>
      <c r="L695" s="224" t="s">
        <v>1237</v>
      </c>
      <c r="M695" s="2" t="s">
        <v>1243</v>
      </c>
      <c r="N695" s="2" t="s">
        <v>1273</v>
      </c>
    </row>
    <row r="696" spans="1:14" ht="30" customHeight="1" x14ac:dyDescent="0.2">
      <c r="A696" s="17">
        <f t="shared" si="73"/>
        <v>2021</v>
      </c>
      <c r="B696" s="4">
        <f t="shared" si="74"/>
        <v>9</v>
      </c>
      <c r="C696" s="172">
        <v>44450</v>
      </c>
      <c r="D696" s="172">
        <v>44450</v>
      </c>
      <c r="E696" s="210" t="s">
        <v>910</v>
      </c>
      <c r="F696" s="6">
        <v>10.33</v>
      </c>
      <c r="G696" s="168" t="s">
        <v>41</v>
      </c>
      <c r="H696" s="168"/>
      <c r="I696" s="5" t="str">
        <f t="shared" si="75"/>
        <v>Variable</v>
      </c>
      <c r="J696" s="6">
        <f t="shared" si="76"/>
        <v>-440.71999999999952</v>
      </c>
      <c r="K696" s="168"/>
      <c r="L696" s="224" t="s">
        <v>1237</v>
      </c>
      <c r="M696" s="2" t="s">
        <v>1243</v>
      </c>
      <c r="N696" s="2" t="s">
        <v>679</v>
      </c>
    </row>
    <row r="697" spans="1:14" ht="30" customHeight="1" x14ac:dyDescent="0.2">
      <c r="A697" s="17">
        <f t="shared" si="73"/>
        <v>2021</v>
      </c>
      <c r="B697" s="4">
        <f t="shared" si="74"/>
        <v>9</v>
      </c>
      <c r="C697" s="172">
        <v>44450</v>
      </c>
      <c r="D697" s="172">
        <v>44450</v>
      </c>
      <c r="E697" s="210" t="s">
        <v>911</v>
      </c>
      <c r="F697" s="6">
        <v>19.149999999999999</v>
      </c>
      <c r="G697" s="168" t="s">
        <v>41</v>
      </c>
      <c r="H697" s="168"/>
      <c r="I697" s="5" t="str">
        <f t="shared" si="75"/>
        <v>Variable</v>
      </c>
      <c r="J697" s="6">
        <f t="shared" si="76"/>
        <v>-421.56999999999954</v>
      </c>
      <c r="K697" s="168"/>
      <c r="L697" s="224" t="s">
        <v>1237</v>
      </c>
      <c r="M697" s="2" t="s">
        <v>1243</v>
      </c>
      <c r="N697" s="2" t="s">
        <v>679</v>
      </c>
    </row>
    <row r="698" spans="1:14" ht="30" hidden="1" customHeight="1" x14ac:dyDescent="0.2">
      <c r="A698" s="17">
        <f t="shared" si="73"/>
        <v>2021</v>
      </c>
      <c r="B698" s="4">
        <f t="shared" si="74"/>
        <v>9</v>
      </c>
      <c r="C698" s="172">
        <v>44450</v>
      </c>
      <c r="D698" s="172">
        <v>44450</v>
      </c>
      <c r="E698" s="210" t="s">
        <v>912</v>
      </c>
      <c r="F698" s="6">
        <v>144.91999999999999</v>
      </c>
      <c r="G698" s="168" t="s">
        <v>68</v>
      </c>
      <c r="H698" s="168"/>
      <c r="I698" s="5" t="str">
        <f t="shared" si="75"/>
        <v>Variable</v>
      </c>
      <c r="J698" s="6">
        <f t="shared" si="76"/>
        <v>-276.64999999999952</v>
      </c>
      <c r="K698" s="168"/>
      <c r="L698" s="224" t="s">
        <v>1236</v>
      </c>
      <c r="M698" s="2" t="s">
        <v>670</v>
      </c>
      <c r="N698" s="2" t="s">
        <v>1280</v>
      </c>
    </row>
    <row r="699" spans="1:14" ht="30" hidden="1" customHeight="1" x14ac:dyDescent="0.2">
      <c r="A699" s="17">
        <f t="shared" si="73"/>
        <v>2021</v>
      </c>
      <c r="B699" s="4">
        <f t="shared" si="74"/>
        <v>9</v>
      </c>
      <c r="C699" s="172">
        <v>44451</v>
      </c>
      <c r="D699" s="172">
        <v>44451</v>
      </c>
      <c r="E699" s="210" t="s">
        <v>143</v>
      </c>
      <c r="F699" s="6">
        <v>15.89</v>
      </c>
      <c r="G699" s="179" t="s">
        <v>26</v>
      </c>
      <c r="H699" s="179"/>
      <c r="I699" s="5" t="str">
        <f t="shared" si="75"/>
        <v>Fixed</v>
      </c>
      <c r="J699" s="6">
        <f t="shared" si="76"/>
        <v>-260.75999999999954</v>
      </c>
      <c r="K699" s="179" t="s">
        <v>802</v>
      </c>
      <c r="L699" s="224" t="s">
        <v>1237</v>
      </c>
      <c r="M699" s="2" t="s">
        <v>1243</v>
      </c>
      <c r="N699" s="2" t="s">
        <v>1282</v>
      </c>
    </row>
    <row r="700" spans="1:14" ht="30" hidden="1" customHeight="1" x14ac:dyDescent="0.2">
      <c r="A700" s="17">
        <f t="shared" si="73"/>
        <v>2021</v>
      </c>
      <c r="B700" s="4">
        <f t="shared" si="74"/>
        <v>9</v>
      </c>
      <c r="C700" s="172">
        <v>44451</v>
      </c>
      <c r="D700" s="172">
        <v>44451</v>
      </c>
      <c r="E700" s="210" t="s">
        <v>59</v>
      </c>
      <c r="F700" s="6">
        <v>1.99</v>
      </c>
      <c r="G700" s="179" t="s">
        <v>26</v>
      </c>
      <c r="H700" s="179"/>
      <c r="I700" s="5" t="str">
        <f t="shared" si="75"/>
        <v>Fixed</v>
      </c>
      <c r="J700" s="6">
        <f t="shared" si="76"/>
        <v>-258.76999999999953</v>
      </c>
      <c r="K700" s="179" t="s">
        <v>283</v>
      </c>
      <c r="L700" s="224" t="s">
        <v>1237</v>
      </c>
      <c r="M700" s="2" t="s">
        <v>1243</v>
      </c>
      <c r="N700" s="2" t="s">
        <v>1279</v>
      </c>
    </row>
    <row r="701" spans="1:14" ht="30" hidden="1" customHeight="1" x14ac:dyDescent="0.2">
      <c r="A701" s="17">
        <f t="shared" si="73"/>
        <v>2021</v>
      </c>
      <c r="B701" s="4">
        <f t="shared" si="74"/>
        <v>9</v>
      </c>
      <c r="C701" s="172">
        <v>44451</v>
      </c>
      <c r="D701" s="172">
        <v>44451</v>
      </c>
      <c r="E701" s="210" t="s">
        <v>271</v>
      </c>
      <c r="F701" s="6">
        <v>1130</v>
      </c>
      <c r="G701" s="168" t="s">
        <v>68</v>
      </c>
      <c r="H701" s="168"/>
      <c r="I701" s="5" t="str">
        <f t="shared" si="75"/>
        <v>Variable</v>
      </c>
      <c r="J701" s="6">
        <f t="shared" si="76"/>
        <v>871.23000000000047</v>
      </c>
      <c r="K701" s="168"/>
      <c r="L701" s="224" t="s">
        <v>1236</v>
      </c>
      <c r="M701" s="2" t="s">
        <v>1239</v>
      </c>
      <c r="N701" s="2" t="s">
        <v>300</v>
      </c>
    </row>
    <row r="702" spans="1:14" ht="30" hidden="1" customHeight="1" x14ac:dyDescent="0.2">
      <c r="A702" s="17">
        <f t="shared" si="73"/>
        <v>2021</v>
      </c>
      <c r="B702" s="4">
        <f t="shared" si="74"/>
        <v>9</v>
      </c>
      <c r="C702" s="172">
        <v>44452</v>
      </c>
      <c r="D702" s="172">
        <v>44452</v>
      </c>
      <c r="E702" s="210" t="s">
        <v>913</v>
      </c>
      <c r="F702" s="6">
        <v>35.9</v>
      </c>
      <c r="G702" s="168" t="s">
        <v>24</v>
      </c>
      <c r="H702" s="168"/>
      <c r="I702" s="5" t="str">
        <f t="shared" si="75"/>
        <v>Variable</v>
      </c>
      <c r="J702" s="6">
        <f t="shared" si="76"/>
        <v>907.13000000000045</v>
      </c>
      <c r="K702" s="168"/>
      <c r="L702" s="224" t="s">
        <v>1236</v>
      </c>
      <c r="M702" s="2" t="s">
        <v>632</v>
      </c>
      <c r="N702" s="2" t="s">
        <v>503</v>
      </c>
    </row>
    <row r="703" spans="1:14" ht="30" hidden="1" customHeight="1" x14ac:dyDescent="0.2">
      <c r="A703" s="17">
        <f t="shared" si="73"/>
        <v>2021</v>
      </c>
      <c r="B703" s="4">
        <f t="shared" si="74"/>
        <v>9</v>
      </c>
      <c r="C703" s="172">
        <v>44452</v>
      </c>
      <c r="D703" s="172">
        <v>44452</v>
      </c>
      <c r="E703" s="210" t="s">
        <v>914</v>
      </c>
      <c r="F703" s="6">
        <v>1.85</v>
      </c>
      <c r="G703" s="168" t="s">
        <v>68</v>
      </c>
      <c r="H703" s="168"/>
      <c r="I703" s="5" t="str">
        <f t="shared" si="75"/>
        <v>Variable</v>
      </c>
      <c r="J703" s="6">
        <f t="shared" si="76"/>
        <v>908.98000000000047</v>
      </c>
      <c r="K703" s="168"/>
      <c r="L703" s="224" t="s">
        <v>1236</v>
      </c>
      <c r="M703" s="2" t="s">
        <v>670</v>
      </c>
      <c r="N703" s="2" t="s">
        <v>1280</v>
      </c>
    </row>
    <row r="704" spans="1:14" ht="30" hidden="1" customHeight="1" x14ac:dyDescent="0.2">
      <c r="A704" s="17">
        <f t="shared" si="73"/>
        <v>2021</v>
      </c>
      <c r="B704" s="4">
        <f t="shared" si="74"/>
        <v>9</v>
      </c>
      <c r="C704" s="172">
        <v>44452</v>
      </c>
      <c r="D704" s="172">
        <v>44452</v>
      </c>
      <c r="E704" s="210" t="s">
        <v>914</v>
      </c>
      <c r="F704" s="6">
        <v>15.27</v>
      </c>
      <c r="G704" s="168" t="s">
        <v>68</v>
      </c>
      <c r="H704" s="168"/>
      <c r="I704" s="5" t="str">
        <f t="shared" si="75"/>
        <v>Variable</v>
      </c>
      <c r="J704" s="6">
        <f t="shared" si="76"/>
        <v>924.25000000000045</v>
      </c>
      <c r="K704" s="168"/>
      <c r="L704" s="224" t="s">
        <v>1236</v>
      </c>
      <c r="M704" s="2" t="s">
        <v>670</v>
      </c>
      <c r="N704" s="2" t="s">
        <v>1280</v>
      </c>
    </row>
    <row r="705" spans="1:14" ht="30" customHeight="1" x14ac:dyDescent="0.2">
      <c r="A705" s="17">
        <f t="shared" si="73"/>
        <v>2021</v>
      </c>
      <c r="B705" s="4">
        <f t="shared" si="74"/>
        <v>9</v>
      </c>
      <c r="C705" s="172">
        <v>44453</v>
      </c>
      <c r="D705" s="172">
        <v>44453</v>
      </c>
      <c r="E705" s="210" t="s">
        <v>896</v>
      </c>
      <c r="F705" s="6">
        <v>2.7</v>
      </c>
      <c r="G705" s="168" t="s">
        <v>41</v>
      </c>
      <c r="H705" s="168"/>
      <c r="I705" s="5" t="str">
        <f t="shared" si="75"/>
        <v>Variable</v>
      </c>
      <c r="J705" s="6">
        <f t="shared" si="76"/>
        <v>926.9500000000005</v>
      </c>
      <c r="K705" s="168"/>
      <c r="L705" s="224" t="s">
        <v>1237</v>
      </c>
      <c r="M705" s="2" t="s">
        <v>1243</v>
      </c>
      <c r="N705" s="2" t="s">
        <v>679</v>
      </c>
    </row>
    <row r="706" spans="1:14" ht="30" customHeight="1" x14ac:dyDescent="0.2">
      <c r="A706" s="17">
        <f t="shared" si="73"/>
        <v>2021</v>
      </c>
      <c r="B706" s="4">
        <f t="shared" si="74"/>
        <v>9</v>
      </c>
      <c r="C706" s="172">
        <v>44453</v>
      </c>
      <c r="D706" s="172">
        <v>44453</v>
      </c>
      <c r="E706" s="210" t="s">
        <v>899</v>
      </c>
      <c r="F706" s="6">
        <v>5.93</v>
      </c>
      <c r="G706" s="168" t="s">
        <v>41</v>
      </c>
      <c r="H706" s="168"/>
      <c r="I706" s="5" t="str">
        <f t="shared" si="75"/>
        <v>Variable</v>
      </c>
      <c r="J706" s="6">
        <f t="shared" si="76"/>
        <v>932.88000000000045</v>
      </c>
      <c r="K706" s="168"/>
      <c r="L706" s="224" t="s">
        <v>1237</v>
      </c>
      <c r="M706" s="2" t="s">
        <v>1243</v>
      </c>
      <c r="N706" s="2" t="s">
        <v>679</v>
      </c>
    </row>
    <row r="707" spans="1:14" ht="30" customHeight="1" x14ac:dyDescent="0.2">
      <c r="A707" s="17">
        <f t="shared" si="73"/>
        <v>2021</v>
      </c>
      <c r="B707" s="4">
        <f t="shared" si="74"/>
        <v>9</v>
      </c>
      <c r="C707" s="172">
        <v>44453</v>
      </c>
      <c r="D707" s="172">
        <v>44453</v>
      </c>
      <c r="E707" s="210" t="s">
        <v>896</v>
      </c>
      <c r="F707" s="6">
        <v>8.82</v>
      </c>
      <c r="G707" s="168" t="s">
        <v>41</v>
      </c>
      <c r="H707" s="168"/>
      <c r="I707" s="5" t="str">
        <f t="shared" si="75"/>
        <v>Variable</v>
      </c>
      <c r="J707" s="6">
        <f t="shared" si="76"/>
        <v>941.7000000000005</v>
      </c>
      <c r="K707" s="168"/>
      <c r="L707" s="224" t="s">
        <v>1237</v>
      </c>
      <c r="M707" s="2" t="s">
        <v>1243</v>
      </c>
      <c r="N707" s="2" t="s">
        <v>679</v>
      </c>
    </row>
    <row r="708" spans="1:14" ht="30" hidden="1" customHeight="1" x14ac:dyDescent="0.2">
      <c r="A708" s="17">
        <f t="shared" si="73"/>
        <v>2021</v>
      </c>
      <c r="B708" s="4">
        <f t="shared" si="74"/>
        <v>9</v>
      </c>
      <c r="C708" s="172">
        <v>44453</v>
      </c>
      <c r="D708" s="172">
        <v>44453</v>
      </c>
      <c r="E708" s="210" t="s">
        <v>340</v>
      </c>
      <c r="F708" s="6">
        <v>3</v>
      </c>
      <c r="G708" s="179" t="s">
        <v>26</v>
      </c>
      <c r="H708" s="179"/>
      <c r="I708" s="5" t="str">
        <f t="shared" si="75"/>
        <v>Fixed</v>
      </c>
      <c r="J708" s="6">
        <f t="shared" si="76"/>
        <v>944.7000000000005</v>
      </c>
      <c r="K708" s="179" t="s">
        <v>692</v>
      </c>
      <c r="L708" s="224" t="s">
        <v>1237</v>
      </c>
      <c r="M708" s="2" t="s">
        <v>1243</v>
      </c>
      <c r="N708" s="2" t="s">
        <v>1282</v>
      </c>
    </row>
    <row r="709" spans="1:14" ht="30" hidden="1" customHeight="1" x14ac:dyDescent="0.2">
      <c r="A709" s="17">
        <f t="shared" si="73"/>
        <v>2021</v>
      </c>
      <c r="B709" s="4">
        <f t="shared" si="74"/>
        <v>9</v>
      </c>
      <c r="C709" s="172">
        <v>44454</v>
      </c>
      <c r="D709" s="172">
        <v>44454</v>
      </c>
      <c r="E709" s="210" t="s">
        <v>915</v>
      </c>
      <c r="F709" s="6">
        <v>82.37</v>
      </c>
      <c r="G709" s="168" t="s">
        <v>68</v>
      </c>
      <c r="H709" s="168"/>
      <c r="I709" s="5" t="str">
        <f t="shared" si="75"/>
        <v>Variable</v>
      </c>
      <c r="J709" s="6">
        <f t="shared" si="76"/>
        <v>1027.0700000000006</v>
      </c>
      <c r="K709" s="168"/>
      <c r="L709" s="224" t="s">
        <v>1237</v>
      </c>
      <c r="M709" s="2" t="s">
        <v>1300</v>
      </c>
      <c r="N709" s="2" t="s">
        <v>68</v>
      </c>
    </row>
    <row r="710" spans="1:14" ht="30" customHeight="1" x14ac:dyDescent="0.2">
      <c r="A710" s="17">
        <f t="shared" si="73"/>
        <v>2021</v>
      </c>
      <c r="B710" s="4">
        <f t="shared" si="74"/>
        <v>9</v>
      </c>
      <c r="C710" s="172">
        <v>44454</v>
      </c>
      <c r="D710" s="172">
        <v>44454</v>
      </c>
      <c r="E710" s="210" t="s">
        <v>916</v>
      </c>
      <c r="F710" s="6">
        <v>16.809999999999999</v>
      </c>
      <c r="G710" s="168" t="s">
        <v>41</v>
      </c>
      <c r="H710" s="168"/>
      <c r="I710" s="5" t="str">
        <f t="shared" si="75"/>
        <v>Variable</v>
      </c>
      <c r="J710" s="6">
        <f t="shared" si="76"/>
        <v>1043.8800000000006</v>
      </c>
      <c r="K710" s="168"/>
      <c r="L710" s="224" t="s">
        <v>1237</v>
      </c>
      <c r="M710" s="2" t="s">
        <v>1243</v>
      </c>
      <c r="N710" s="2" t="s">
        <v>679</v>
      </c>
    </row>
    <row r="711" spans="1:14" ht="30" hidden="1" customHeight="1" x14ac:dyDescent="0.2">
      <c r="A711" s="17">
        <f t="shared" si="73"/>
        <v>2021</v>
      </c>
      <c r="B711" s="4">
        <f t="shared" si="74"/>
        <v>9</v>
      </c>
      <c r="C711" s="172">
        <v>44455</v>
      </c>
      <c r="D711" s="172">
        <v>44455</v>
      </c>
      <c r="E711" s="210" t="s">
        <v>917</v>
      </c>
      <c r="F711" s="6">
        <v>2</v>
      </c>
      <c r="G711" s="168" t="s">
        <v>52</v>
      </c>
      <c r="H711" s="168"/>
      <c r="I711" s="5" t="str">
        <f t="shared" si="75"/>
        <v>Variable</v>
      </c>
      <c r="J711" s="6">
        <f t="shared" si="76"/>
        <v>1045.8800000000006</v>
      </c>
      <c r="K711" s="168"/>
      <c r="L711" s="224" t="s">
        <v>1236</v>
      </c>
      <c r="M711" s="2" t="s">
        <v>632</v>
      </c>
      <c r="N711" s="2" t="s">
        <v>1252</v>
      </c>
    </row>
    <row r="712" spans="1:14" ht="30" hidden="1" customHeight="1" x14ac:dyDescent="0.2">
      <c r="A712" s="17">
        <f t="shared" si="73"/>
        <v>2021</v>
      </c>
      <c r="B712" s="4">
        <f t="shared" si="74"/>
        <v>9</v>
      </c>
      <c r="C712" s="172">
        <v>44455</v>
      </c>
      <c r="D712" s="172">
        <v>44455</v>
      </c>
      <c r="E712" s="210" t="s">
        <v>918</v>
      </c>
      <c r="F712" s="6">
        <v>30</v>
      </c>
      <c r="G712" s="168" t="s">
        <v>52</v>
      </c>
      <c r="H712" s="168"/>
      <c r="I712" s="5" t="str">
        <f t="shared" si="75"/>
        <v>Variable</v>
      </c>
      <c r="J712" s="6">
        <f t="shared" si="76"/>
        <v>1075.8800000000006</v>
      </c>
      <c r="K712" s="168"/>
      <c r="L712" s="224" t="s">
        <v>1237</v>
      </c>
      <c r="M712" s="2" t="s">
        <v>1243</v>
      </c>
      <c r="N712" s="2" t="s">
        <v>679</v>
      </c>
    </row>
    <row r="713" spans="1:14" ht="30" customHeight="1" x14ac:dyDescent="0.2">
      <c r="A713" s="17">
        <f t="shared" si="73"/>
        <v>2021</v>
      </c>
      <c r="B713" s="4">
        <f t="shared" si="74"/>
        <v>9</v>
      </c>
      <c r="C713" s="172">
        <v>44455</v>
      </c>
      <c r="D713" s="172">
        <v>44455</v>
      </c>
      <c r="E713" s="210" t="s">
        <v>919</v>
      </c>
      <c r="F713" s="6">
        <v>7.49</v>
      </c>
      <c r="G713" s="168" t="s">
        <v>90</v>
      </c>
      <c r="H713" s="168"/>
      <c r="I713" s="5" t="str">
        <f t="shared" si="75"/>
        <v>Variable</v>
      </c>
      <c r="J713" s="6">
        <f t="shared" si="76"/>
        <v>1083.3700000000006</v>
      </c>
      <c r="K713" s="168"/>
      <c r="L713" s="224" t="s">
        <v>1236</v>
      </c>
      <c r="M713" s="2" t="s">
        <v>1238</v>
      </c>
      <c r="N713" s="2" t="s">
        <v>1255</v>
      </c>
    </row>
    <row r="714" spans="1:14" ht="30" customHeight="1" x14ac:dyDescent="0.2">
      <c r="A714" s="17">
        <f t="shared" si="73"/>
        <v>2021</v>
      </c>
      <c r="B714" s="4">
        <f t="shared" si="74"/>
        <v>9</v>
      </c>
      <c r="C714" s="172">
        <v>44455</v>
      </c>
      <c r="D714" s="172">
        <v>44455</v>
      </c>
      <c r="E714" s="210" t="s">
        <v>920</v>
      </c>
      <c r="F714" s="6">
        <v>25</v>
      </c>
      <c r="G714" s="168" t="s">
        <v>41</v>
      </c>
      <c r="H714" s="168"/>
      <c r="I714" s="5" t="str">
        <f t="shared" si="75"/>
        <v>Variable</v>
      </c>
      <c r="J714" s="6">
        <f t="shared" si="76"/>
        <v>1108.3700000000006</v>
      </c>
      <c r="K714" s="168"/>
      <c r="L714" s="224" t="s">
        <v>1237</v>
      </c>
      <c r="M714" s="2" t="s">
        <v>1243</v>
      </c>
      <c r="N714" s="2" t="s">
        <v>679</v>
      </c>
    </row>
    <row r="715" spans="1:14" ht="30" hidden="1" customHeight="1" x14ac:dyDescent="0.2">
      <c r="A715" s="17">
        <f t="shared" si="73"/>
        <v>2021</v>
      </c>
      <c r="B715" s="4">
        <f t="shared" si="74"/>
        <v>9</v>
      </c>
      <c r="C715" s="172">
        <v>44455</v>
      </c>
      <c r="D715" s="172">
        <v>44455</v>
      </c>
      <c r="E715" s="210" t="s">
        <v>921</v>
      </c>
      <c r="F715" s="6">
        <v>27.38</v>
      </c>
      <c r="G715" s="168" t="s">
        <v>24</v>
      </c>
      <c r="H715" s="168"/>
      <c r="I715" s="5" t="str">
        <f t="shared" si="75"/>
        <v>Variable</v>
      </c>
      <c r="J715" s="6">
        <f t="shared" si="76"/>
        <v>1135.7500000000007</v>
      </c>
      <c r="K715" s="168"/>
      <c r="L715" s="224" t="s">
        <v>1236</v>
      </c>
      <c r="M715" s="2" t="s">
        <v>632</v>
      </c>
      <c r="N715" s="2" t="s">
        <v>503</v>
      </c>
    </row>
    <row r="716" spans="1:14" ht="30" hidden="1" customHeight="1" x14ac:dyDescent="0.2">
      <c r="A716" s="17">
        <f t="shared" si="73"/>
        <v>2021</v>
      </c>
      <c r="B716" s="4">
        <f t="shared" si="74"/>
        <v>9</v>
      </c>
      <c r="C716" s="172">
        <v>44455</v>
      </c>
      <c r="D716" s="172">
        <v>44455</v>
      </c>
      <c r="E716" s="210" t="s">
        <v>922</v>
      </c>
      <c r="F716" s="6">
        <v>1.61</v>
      </c>
      <c r="G716" s="168" t="s">
        <v>24</v>
      </c>
      <c r="H716" s="168"/>
      <c r="I716" s="5" t="str">
        <f t="shared" si="75"/>
        <v>Variable</v>
      </c>
      <c r="J716" s="6">
        <f t="shared" si="76"/>
        <v>1137.3600000000006</v>
      </c>
      <c r="K716" s="168"/>
      <c r="L716" s="224" t="s">
        <v>1236</v>
      </c>
      <c r="M716" s="2" t="s">
        <v>632</v>
      </c>
      <c r="N716" s="2" t="s">
        <v>503</v>
      </c>
    </row>
    <row r="717" spans="1:14" ht="30" customHeight="1" x14ac:dyDescent="0.2">
      <c r="A717" s="17">
        <f t="shared" si="73"/>
        <v>2021</v>
      </c>
      <c r="B717" s="4">
        <f t="shared" si="74"/>
        <v>9</v>
      </c>
      <c r="C717" s="172">
        <v>44455</v>
      </c>
      <c r="D717" s="172">
        <v>44455</v>
      </c>
      <c r="E717" s="210" t="s">
        <v>923</v>
      </c>
      <c r="F717" s="6">
        <v>6.75</v>
      </c>
      <c r="G717" s="168" t="s">
        <v>41</v>
      </c>
      <c r="H717" s="168"/>
      <c r="I717" s="5" t="str">
        <f t="shared" si="75"/>
        <v>Variable</v>
      </c>
      <c r="J717" s="6">
        <f t="shared" si="76"/>
        <v>1144.1100000000006</v>
      </c>
      <c r="K717" s="168"/>
      <c r="L717" s="224" t="s">
        <v>1237</v>
      </c>
      <c r="M717" s="2" t="s">
        <v>1243</v>
      </c>
      <c r="N717" s="2" t="s">
        <v>679</v>
      </c>
    </row>
    <row r="718" spans="1:14" ht="30" customHeight="1" x14ac:dyDescent="0.2">
      <c r="A718" s="17">
        <f t="shared" si="73"/>
        <v>2021</v>
      </c>
      <c r="B718" s="4">
        <f t="shared" si="74"/>
        <v>9</v>
      </c>
      <c r="C718" s="172">
        <v>44455</v>
      </c>
      <c r="D718" s="172">
        <v>44455</v>
      </c>
      <c r="E718" s="210" t="s">
        <v>924</v>
      </c>
      <c r="F718" s="6">
        <v>9.6300000000000008</v>
      </c>
      <c r="G718" s="168" t="s">
        <v>41</v>
      </c>
      <c r="H718" s="168"/>
      <c r="I718" s="5" t="str">
        <f t="shared" si="75"/>
        <v>Variable</v>
      </c>
      <c r="J718" s="6">
        <f t="shared" si="76"/>
        <v>1153.7400000000007</v>
      </c>
      <c r="K718" s="168"/>
      <c r="L718" s="224" t="s">
        <v>1237</v>
      </c>
      <c r="M718" s="2" t="s">
        <v>1243</v>
      </c>
      <c r="N718" s="2" t="s">
        <v>679</v>
      </c>
    </row>
    <row r="719" spans="1:14" ht="30" customHeight="1" x14ac:dyDescent="0.2">
      <c r="A719" s="17">
        <f t="shared" si="73"/>
        <v>2021</v>
      </c>
      <c r="B719" s="4">
        <f t="shared" si="74"/>
        <v>9</v>
      </c>
      <c r="C719" s="172">
        <v>44455</v>
      </c>
      <c r="D719" s="172">
        <v>44455</v>
      </c>
      <c r="E719" s="210" t="s">
        <v>925</v>
      </c>
      <c r="F719" s="6">
        <v>7</v>
      </c>
      <c r="G719" s="168" t="s">
        <v>90</v>
      </c>
      <c r="H719" s="168"/>
      <c r="I719" s="5" t="str">
        <f t="shared" si="75"/>
        <v>Variable</v>
      </c>
      <c r="J719" s="6">
        <f t="shared" si="76"/>
        <v>1160.7400000000007</v>
      </c>
      <c r="K719" s="168"/>
      <c r="L719" s="224" t="s">
        <v>1236</v>
      </c>
      <c r="M719" s="2" t="s">
        <v>1238</v>
      </c>
      <c r="N719" s="2" t="s">
        <v>1255</v>
      </c>
    </row>
    <row r="720" spans="1:14" ht="30" hidden="1" customHeight="1" x14ac:dyDescent="0.2">
      <c r="A720" s="17">
        <f t="shared" si="73"/>
        <v>2021</v>
      </c>
      <c r="B720" s="4">
        <f t="shared" si="74"/>
        <v>9</v>
      </c>
      <c r="C720" s="172">
        <v>44456</v>
      </c>
      <c r="D720" s="172">
        <v>44456</v>
      </c>
      <c r="E720" s="210" t="s">
        <v>926</v>
      </c>
      <c r="F720" s="6">
        <v>1.0900000000000001</v>
      </c>
      <c r="G720" s="168" t="s">
        <v>24</v>
      </c>
      <c r="H720" s="168"/>
      <c r="I720" s="5" t="str">
        <f t="shared" si="75"/>
        <v>Variable</v>
      </c>
      <c r="J720" s="6">
        <f t="shared" si="76"/>
        <v>1161.8300000000006</v>
      </c>
      <c r="K720" s="168"/>
      <c r="L720" s="224" t="s">
        <v>1236</v>
      </c>
      <c r="M720" s="2" t="s">
        <v>632</v>
      </c>
      <c r="N720" s="2" t="s">
        <v>503</v>
      </c>
    </row>
    <row r="721" spans="1:14" ht="30" hidden="1" customHeight="1" x14ac:dyDescent="0.2">
      <c r="A721" s="17">
        <f t="shared" si="73"/>
        <v>2021</v>
      </c>
      <c r="B721" s="4">
        <f t="shared" si="74"/>
        <v>9</v>
      </c>
      <c r="C721" s="172">
        <v>44456</v>
      </c>
      <c r="D721" s="172">
        <v>44456</v>
      </c>
      <c r="E721" s="210" t="s">
        <v>927</v>
      </c>
      <c r="F721" s="6">
        <v>59.57</v>
      </c>
      <c r="G721" s="168" t="s">
        <v>68</v>
      </c>
      <c r="H721" s="168"/>
      <c r="I721" s="5" t="str">
        <f t="shared" si="75"/>
        <v>Variable</v>
      </c>
      <c r="J721" s="6">
        <f t="shared" si="76"/>
        <v>1221.4000000000005</v>
      </c>
      <c r="K721" s="168"/>
      <c r="L721" s="224" t="s">
        <v>1237</v>
      </c>
      <c r="M721" s="2" t="s">
        <v>1243</v>
      </c>
      <c r="N721" s="2" t="s">
        <v>1272</v>
      </c>
    </row>
    <row r="722" spans="1:14" ht="30" hidden="1" customHeight="1" x14ac:dyDescent="0.2">
      <c r="A722" s="17">
        <f t="shared" si="73"/>
        <v>2021</v>
      </c>
      <c r="B722" s="4">
        <f t="shared" si="74"/>
        <v>9</v>
      </c>
      <c r="C722" s="172">
        <v>44456</v>
      </c>
      <c r="D722" s="172">
        <v>44456</v>
      </c>
      <c r="E722" s="210" t="s">
        <v>928</v>
      </c>
      <c r="F722" s="6">
        <v>5.29</v>
      </c>
      <c r="G722" s="179" t="s">
        <v>26</v>
      </c>
      <c r="H722" s="179"/>
      <c r="I722" s="5" t="str">
        <f t="shared" si="75"/>
        <v>Fixed</v>
      </c>
      <c r="J722" s="6">
        <f t="shared" si="76"/>
        <v>1226.6900000000005</v>
      </c>
      <c r="K722" s="179" t="s">
        <v>968</v>
      </c>
      <c r="L722" s="224" t="s">
        <v>1237</v>
      </c>
      <c r="M722" s="2" t="s">
        <v>1243</v>
      </c>
      <c r="N722" s="2" t="s">
        <v>1279</v>
      </c>
    </row>
    <row r="723" spans="1:14" ht="30" hidden="1" customHeight="1" x14ac:dyDescent="0.2">
      <c r="A723" s="17">
        <f t="shared" si="73"/>
        <v>2021</v>
      </c>
      <c r="B723" s="4">
        <f t="shared" si="74"/>
        <v>9</v>
      </c>
      <c r="C723" s="172">
        <v>44456</v>
      </c>
      <c r="D723" s="172">
        <v>44456</v>
      </c>
      <c r="E723" s="210" t="s">
        <v>929</v>
      </c>
      <c r="F723" s="6">
        <v>5.78</v>
      </c>
      <c r="G723" s="168" t="s">
        <v>24</v>
      </c>
      <c r="H723" s="168"/>
      <c r="I723" s="5" t="str">
        <f t="shared" si="75"/>
        <v>Variable</v>
      </c>
      <c r="J723" s="6">
        <f t="shared" si="76"/>
        <v>1232.4700000000005</v>
      </c>
      <c r="K723" s="168"/>
      <c r="L723" s="224" t="s">
        <v>1236</v>
      </c>
      <c r="M723" s="2" t="s">
        <v>632</v>
      </c>
      <c r="N723" s="2" t="s">
        <v>503</v>
      </c>
    </row>
    <row r="724" spans="1:14" ht="30" hidden="1" customHeight="1" x14ac:dyDescent="0.2">
      <c r="A724" s="17">
        <f t="shared" si="73"/>
        <v>2021</v>
      </c>
      <c r="B724" s="4">
        <f t="shared" si="74"/>
        <v>9</v>
      </c>
      <c r="C724" s="172">
        <v>44456</v>
      </c>
      <c r="D724" s="172">
        <v>44456</v>
      </c>
      <c r="E724" s="210" t="s">
        <v>930</v>
      </c>
      <c r="F724" s="6">
        <v>21.78</v>
      </c>
      <c r="G724" s="168" t="s">
        <v>24</v>
      </c>
      <c r="H724" s="168"/>
      <c r="I724" s="5" t="str">
        <f t="shared" si="75"/>
        <v>Variable</v>
      </c>
      <c r="J724" s="6">
        <f t="shared" si="76"/>
        <v>1254.2500000000005</v>
      </c>
      <c r="K724" s="168"/>
      <c r="L724" s="224" t="s">
        <v>1236</v>
      </c>
      <c r="M724" s="2" t="s">
        <v>632</v>
      </c>
      <c r="N724" s="2" t="s">
        <v>503</v>
      </c>
    </row>
    <row r="725" spans="1:14" ht="30" customHeight="1" x14ac:dyDescent="0.2">
      <c r="A725" s="17">
        <f t="shared" si="73"/>
        <v>2021</v>
      </c>
      <c r="B725" s="4">
        <f t="shared" si="74"/>
        <v>9</v>
      </c>
      <c r="C725" s="172">
        <v>44456</v>
      </c>
      <c r="D725" s="172">
        <v>44456</v>
      </c>
      <c r="E725" s="210" t="s">
        <v>931</v>
      </c>
      <c r="F725" s="6">
        <v>8.6199999999999992</v>
      </c>
      <c r="G725" s="168" t="s">
        <v>41</v>
      </c>
      <c r="H725" s="168"/>
      <c r="I725" s="5" t="str">
        <f t="shared" si="75"/>
        <v>Variable</v>
      </c>
      <c r="J725" s="6">
        <f t="shared" si="76"/>
        <v>1262.8700000000003</v>
      </c>
      <c r="K725" s="168"/>
      <c r="L725" s="224" t="s">
        <v>1237</v>
      </c>
      <c r="M725" s="2" t="s">
        <v>1243</v>
      </c>
      <c r="N725" s="2" t="s">
        <v>679</v>
      </c>
    </row>
    <row r="726" spans="1:14" ht="30" hidden="1" customHeight="1" x14ac:dyDescent="0.2">
      <c r="A726" s="17">
        <f t="shared" si="73"/>
        <v>2021</v>
      </c>
      <c r="B726" s="4">
        <f t="shared" si="74"/>
        <v>9</v>
      </c>
      <c r="C726" s="172">
        <v>44456</v>
      </c>
      <c r="D726" s="172">
        <v>44456</v>
      </c>
      <c r="E726" s="210" t="s">
        <v>21</v>
      </c>
      <c r="F726" s="6">
        <v>-925.99</v>
      </c>
      <c r="G726" s="168" t="s">
        <v>22</v>
      </c>
      <c r="H726" s="168"/>
      <c r="I726" s="5" t="str">
        <f t="shared" si="75"/>
        <v>Payment</v>
      </c>
      <c r="J726" s="6">
        <f t="shared" si="76"/>
        <v>336.88000000000034</v>
      </c>
      <c r="K726" s="168"/>
      <c r="L726" s="225"/>
      <c r="M726" s="226"/>
      <c r="N726" s="226"/>
    </row>
    <row r="727" spans="1:14" ht="30" hidden="1" customHeight="1" x14ac:dyDescent="0.2">
      <c r="A727" s="17">
        <f t="shared" si="73"/>
        <v>2021</v>
      </c>
      <c r="B727" s="4">
        <f t="shared" si="74"/>
        <v>9</v>
      </c>
      <c r="C727" s="172">
        <v>44456</v>
      </c>
      <c r="D727" s="172">
        <v>44456</v>
      </c>
      <c r="E727" s="210" t="s">
        <v>932</v>
      </c>
      <c r="F727" s="6">
        <v>50</v>
      </c>
      <c r="G727" s="168" t="s">
        <v>68</v>
      </c>
      <c r="H727" s="168"/>
      <c r="I727" s="5" t="str">
        <f t="shared" si="75"/>
        <v>Variable</v>
      </c>
      <c r="J727" s="6">
        <f t="shared" si="76"/>
        <v>386.88000000000034</v>
      </c>
      <c r="K727" s="168"/>
      <c r="L727" s="224" t="s">
        <v>1237</v>
      </c>
      <c r="M727" s="2" t="s">
        <v>1300</v>
      </c>
      <c r="N727" s="2" t="s">
        <v>68</v>
      </c>
    </row>
    <row r="728" spans="1:14" ht="30" customHeight="1" x14ac:dyDescent="0.2">
      <c r="A728" s="17">
        <f t="shared" si="73"/>
        <v>2021</v>
      </c>
      <c r="B728" s="4">
        <f t="shared" si="74"/>
        <v>9</v>
      </c>
      <c r="C728" s="172">
        <v>44456</v>
      </c>
      <c r="D728" s="172">
        <v>44456</v>
      </c>
      <c r="E728" s="210" t="s">
        <v>933</v>
      </c>
      <c r="F728" s="6">
        <v>20</v>
      </c>
      <c r="G728" s="168" t="s">
        <v>41</v>
      </c>
      <c r="H728" s="168"/>
      <c r="I728" s="5" t="str">
        <f t="shared" si="75"/>
        <v>Variable</v>
      </c>
      <c r="J728" s="6">
        <f t="shared" si="76"/>
        <v>406.88000000000034</v>
      </c>
      <c r="K728" s="168"/>
      <c r="L728" s="224" t="s">
        <v>1237</v>
      </c>
      <c r="M728" s="2" t="s">
        <v>1243</v>
      </c>
      <c r="N728" s="2" t="s">
        <v>679</v>
      </c>
    </row>
    <row r="729" spans="1:14" ht="30" hidden="1" customHeight="1" x14ac:dyDescent="0.2">
      <c r="A729" s="17">
        <f t="shared" si="73"/>
        <v>2021</v>
      </c>
      <c r="B729" s="4">
        <f t="shared" si="74"/>
        <v>9</v>
      </c>
      <c r="C729" s="172">
        <v>44456</v>
      </c>
      <c r="D729" s="172">
        <v>44456</v>
      </c>
      <c r="E729" s="212" t="s">
        <v>934</v>
      </c>
      <c r="F729" s="6">
        <v>30</v>
      </c>
      <c r="G729" s="168" t="s">
        <v>89</v>
      </c>
      <c r="H729" s="168"/>
      <c r="I729" s="5" t="str">
        <f t="shared" si="75"/>
        <v>Variable</v>
      </c>
      <c r="J729" s="6">
        <f t="shared" si="76"/>
        <v>436.88000000000034</v>
      </c>
      <c r="K729" s="195" t="s">
        <v>1296</v>
      </c>
      <c r="L729" s="224" t="s">
        <v>1236</v>
      </c>
      <c r="M729" s="2" t="s">
        <v>632</v>
      </c>
      <c r="N729" s="2" t="s">
        <v>1254</v>
      </c>
    </row>
    <row r="730" spans="1:14" ht="30" hidden="1" customHeight="1" x14ac:dyDescent="0.2">
      <c r="A730" s="17">
        <f t="shared" si="73"/>
        <v>2021</v>
      </c>
      <c r="B730" s="4">
        <f t="shared" si="74"/>
        <v>9</v>
      </c>
      <c r="C730" s="172">
        <v>44456</v>
      </c>
      <c r="D730" s="172">
        <v>44456</v>
      </c>
      <c r="E730" s="210" t="s">
        <v>570</v>
      </c>
      <c r="F730" s="6">
        <v>86.74</v>
      </c>
      <c r="G730" s="168" t="s">
        <v>89</v>
      </c>
      <c r="H730" s="168"/>
      <c r="I730" s="5" t="str">
        <f t="shared" si="75"/>
        <v>Variable</v>
      </c>
      <c r="J730" s="6">
        <f t="shared" si="76"/>
        <v>523.62000000000035</v>
      </c>
      <c r="K730" s="168"/>
      <c r="L730" s="224" t="s">
        <v>1236</v>
      </c>
      <c r="M730" s="2" t="s">
        <v>670</v>
      </c>
      <c r="N730" s="2" t="s">
        <v>678</v>
      </c>
    </row>
    <row r="731" spans="1:14" ht="30" customHeight="1" x14ac:dyDescent="0.2">
      <c r="A731" s="17">
        <f t="shared" ref="A731:A777" si="77">YEAR(C731)</f>
        <v>2021</v>
      </c>
      <c r="B731" s="4">
        <f t="shared" ref="B731:B777" si="78">MONTH(C731)</f>
        <v>9</v>
      </c>
      <c r="C731" s="172">
        <v>44456</v>
      </c>
      <c r="D731" s="172">
        <v>44456</v>
      </c>
      <c r="E731" s="210" t="s">
        <v>935</v>
      </c>
      <c r="F731" s="6">
        <v>30</v>
      </c>
      <c r="G731" s="168" t="s">
        <v>41</v>
      </c>
      <c r="H731" s="168"/>
      <c r="I731" s="5" t="str">
        <f t="shared" si="75"/>
        <v>Variable</v>
      </c>
      <c r="J731" s="6">
        <f t="shared" si="76"/>
        <v>553.62000000000035</v>
      </c>
      <c r="K731" s="168"/>
      <c r="L731" s="224" t="s">
        <v>1237</v>
      </c>
      <c r="M731" s="2" t="s">
        <v>1243</v>
      </c>
      <c r="N731" s="2" t="s">
        <v>679</v>
      </c>
    </row>
    <row r="732" spans="1:14" ht="30" hidden="1" customHeight="1" x14ac:dyDescent="0.2">
      <c r="A732" s="17">
        <f t="shared" si="77"/>
        <v>2021</v>
      </c>
      <c r="B732" s="4">
        <f t="shared" si="78"/>
        <v>9</v>
      </c>
      <c r="C732" s="172">
        <v>44457</v>
      </c>
      <c r="D732" s="172">
        <v>44457</v>
      </c>
      <c r="E732" s="210" t="s">
        <v>936</v>
      </c>
      <c r="F732" s="6">
        <v>31.15</v>
      </c>
      <c r="G732" s="168" t="s">
        <v>24</v>
      </c>
      <c r="H732" s="168"/>
      <c r="I732" s="5" t="str">
        <f t="shared" ref="I732:I777" si="79">VLOOKUP(G732,Expense_Lookup,2,0)</f>
        <v>Variable</v>
      </c>
      <c r="J732" s="6">
        <f t="shared" ref="J732:J777" si="80">J731+F732</f>
        <v>584.77000000000032</v>
      </c>
      <c r="K732" s="168"/>
      <c r="L732" s="224" t="s">
        <v>1236</v>
      </c>
      <c r="M732" s="2" t="s">
        <v>632</v>
      </c>
      <c r="N732" s="2" t="s">
        <v>503</v>
      </c>
    </row>
    <row r="733" spans="1:14" ht="30" hidden="1" customHeight="1" x14ac:dyDescent="0.2">
      <c r="A733" s="17">
        <f t="shared" si="77"/>
        <v>2021</v>
      </c>
      <c r="B733" s="4">
        <f t="shared" si="78"/>
        <v>9</v>
      </c>
      <c r="C733" s="172">
        <v>44457</v>
      </c>
      <c r="D733" s="172">
        <v>44457</v>
      </c>
      <c r="E733" s="210" t="s">
        <v>937</v>
      </c>
      <c r="F733" s="6">
        <v>10.67</v>
      </c>
      <c r="G733" s="168" t="s">
        <v>89</v>
      </c>
      <c r="H733" s="168"/>
      <c r="I733" s="5" t="str">
        <f t="shared" si="79"/>
        <v>Variable</v>
      </c>
      <c r="J733" s="6">
        <f t="shared" si="80"/>
        <v>595.44000000000028</v>
      </c>
      <c r="K733" s="168"/>
      <c r="L733" s="224" t="s">
        <v>1236</v>
      </c>
      <c r="M733" s="2" t="s">
        <v>632</v>
      </c>
      <c r="N733" s="2" t="s">
        <v>1288</v>
      </c>
    </row>
    <row r="734" spans="1:14" ht="30" hidden="1" customHeight="1" x14ac:dyDescent="0.2">
      <c r="A734" s="17">
        <f t="shared" si="77"/>
        <v>2021</v>
      </c>
      <c r="B734" s="4">
        <f t="shared" si="78"/>
        <v>9</v>
      </c>
      <c r="C734" s="172">
        <v>44457</v>
      </c>
      <c r="D734" s="172">
        <v>44457</v>
      </c>
      <c r="E734" s="210" t="s">
        <v>141</v>
      </c>
      <c r="F734" s="6">
        <v>4.99</v>
      </c>
      <c r="G734" s="168" t="s">
        <v>68</v>
      </c>
      <c r="H734" s="168"/>
      <c r="I734" s="5" t="str">
        <f t="shared" si="79"/>
        <v>Variable</v>
      </c>
      <c r="J734" s="6">
        <f t="shared" si="80"/>
        <v>600.43000000000029</v>
      </c>
      <c r="K734" s="168"/>
      <c r="L734" s="224" t="s">
        <v>1237</v>
      </c>
      <c r="M734" s="2" t="s">
        <v>1243</v>
      </c>
      <c r="N734" s="2" t="s">
        <v>1274</v>
      </c>
    </row>
    <row r="735" spans="1:14" ht="30" customHeight="1" x14ac:dyDescent="0.2">
      <c r="A735" s="17">
        <f t="shared" si="77"/>
        <v>2021</v>
      </c>
      <c r="B735" s="4">
        <f t="shared" si="78"/>
        <v>9</v>
      </c>
      <c r="C735" s="172">
        <v>44457</v>
      </c>
      <c r="D735" s="172">
        <v>44457</v>
      </c>
      <c r="E735" s="210" t="s">
        <v>938</v>
      </c>
      <c r="F735" s="6">
        <v>15.95</v>
      </c>
      <c r="G735" s="168" t="s">
        <v>41</v>
      </c>
      <c r="H735" s="168"/>
      <c r="I735" s="5" t="str">
        <f t="shared" si="79"/>
        <v>Variable</v>
      </c>
      <c r="J735" s="6">
        <f t="shared" si="80"/>
        <v>616.38000000000034</v>
      </c>
      <c r="K735" s="168"/>
      <c r="L735" s="224" t="s">
        <v>1237</v>
      </c>
      <c r="M735" s="2" t="s">
        <v>1243</v>
      </c>
      <c r="N735" s="2" t="s">
        <v>679</v>
      </c>
    </row>
    <row r="736" spans="1:14" ht="30" customHeight="1" x14ac:dyDescent="0.2">
      <c r="A736" s="17">
        <f t="shared" si="77"/>
        <v>2021</v>
      </c>
      <c r="B736" s="4">
        <f t="shared" si="78"/>
        <v>9</v>
      </c>
      <c r="C736" s="172">
        <v>44458</v>
      </c>
      <c r="D736" s="172">
        <v>44458</v>
      </c>
      <c r="E736" s="210" t="s">
        <v>939</v>
      </c>
      <c r="F736" s="6">
        <v>58.37</v>
      </c>
      <c r="G736" s="168" t="s">
        <v>90</v>
      </c>
      <c r="H736" s="168"/>
      <c r="I736" s="5" t="str">
        <f t="shared" si="79"/>
        <v>Variable</v>
      </c>
      <c r="J736" s="6">
        <f t="shared" si="80"/>
        <v>674.75000000000034</v>
      </c>
      <c r="K736" s="168"/>
      <c r="L736" s="224" t="s">
        <v>1236</v>
      </c>
      <c r="M736" s="2" t="s">
        <v>1238</v>
      </c>
      <c r="N736" s="2" t="s">
        <v>1255</v>
      </c>
    </row>
    <row r="737" spans="1:14" ht="30" hidden="1" customHeight="1" x14ac:dyDescent="0.2">
      <c r="A737" s="17">
        <f t="shared" si="77"/>
        <v>2021</v>
      </c>
      <c r="B737" s="4">
        <f t="shared" si="78"/>
        <v>9</v>
      </c>
      <c r="C737" s="172">
        <v>44458</v>
      </c>
      <c r="D737" s="172">
        <v>44458</v>
      </c>
      <c r="E737" s="210" t="s">
        <v>940</v>
      </c>
      <c r="F737" s="6">
        <v>213.94</v>
      </c>
      <c r="G737" s="168" t="s">
        <v>68</v>
      </c>
      <c r="H737" s="168"/>
      <c r="I737" s="5" t="str">
        <f t="shared" si="79"/>
        <v>Variable</v>
      </c>
      <c r="J737" s="6">
        <f t="shared" si="80"/>
        <v>888.69000000000028</v>
      </c>
      <c r="K737" s="168"/>
      <c r="L737" s="224" t="s">
        <v>1237</v>
      </c>
      <c r="M737" s="2" t="s">
        <v>1300</v>
      </c>
      <c r="N737" s="2" t="s">
        <v>1286</v>
      </c>
    </row>
    <row r="738" spans="1:14" ht="30" customHeight="1" x14ac:dyDescent="0.2">
      <c r="A738" s="17">
        <f t="shared" si="77"/>
        <v>2021</v>
      </c>
      <c r="B738" s="4">
        <f t="shared" si="78"/>
        <v>9</v>
      </c>
      <c r="C738" s="172">
        <v>44458</v>
      </c>
      <c r="D738" s="172">
        <v>44458</v>
      </c>
      <c r="E738" s="210" t="s">
        <v>941</v>
      </c>
      <c r="F738" s="6">
        <v>30</v>
      </c>
      <c r="G738" s="168" t="s">
        <v>41</v>
      </c>
      <c r="H738" s="168"/>
      <c r="I738" s="5" t="str">
        <f t="shared" si="79"/>
        <v>Variable</v>
      </c>
      <c r="J738" s="6">
        <f t="shared" si="80"/>
        <v>918.69000000000028</v>
      </c>
      <c r="K738" s="168"/>
      <c r="L738" s="224" t="s">
        <v>1237</v>
      </c>
      <c r="M738" s="2" t="s">
        <v>1243</v>
      </c>
      <c r="N738" s="2" t="s">
        <v>679</v>
      </c>
    </row>
    <row r="739" spans="1:14" ht="30" customHeight="1" x14ac:dyDescent="0.2">
      <c r="A739" s="17">
        <f t="shared" si="77"/>
        <v>2021</v>
      </c>
      <c r="B739" s="4">
        <f t="shared" si="78"/>
        <v>9</v>
      </c>
      <c r="C739" s="172">
        <v>44459</v>
      </c>
      <c r="D739" s="172">
        <v>44459</v>
      </c>
      <c r="E739" s="210" t="s">
        <v>942</v>
      </c>
      <c r="F739" s="6">
        <v>12.47</v>
      </c>
      <c r="G739" s="168" t="s">
        <v>41</v>
      </c>
      <c r="H739" s="168"/>
      <c r="I739" s="5" t="str">
        <f t="shared" si="79"/>
        <v>Variable</v>
      </c>
      <c r="J739" s="6">
        <f t="shared" si="80"/>
        <v>931.16000000000031</v>
      </c>
      <c r="K739" s="168"/>
      <c r="L739" s="224" t="s">
        <v>1237</v>
      </c>
      <c r="M739" s="2" t="s">
        <v>1243</v>
      </c>
      <c r="N739" s="2" t="s">
        <v>679</v>
      </c>
    </row>
    <row r="740" spans="1:14" ht="30" hidden="1" customHeight="1" x14ac:dyDescent="0.2">
      <c r="A740" s="17">
        <f t="shared" si="77"/>
        <v>2021</v>
      </c>
      <c r="B740" s="4">
        <f t="shared" si="78"/>
        <v>9</v>
      </c>
      <c r="C740" s="172">
        <v>44459</v>
      </c>
      <c r="D740" s="172">
        <v>44459</v>
      </c>
      <c r="E740" s="210" t="s">
        <v>943</v>
      </c>
      <c r="F740" s="6">
        <v>5.42</v>
      </c>
      <c r="G740" s="168" t="s">
        <v>68</v>
      </c>
      <c r="H740" s="168"/>
      <c r="I740" s="5" t="str">
        <f t="shared" si="79"/>
        <v>Variable</v>
      </c>
      <c r="J740" s="6">
        <f t="shared" si="80"/>
        <v>936.58000000000027</v>
      </c>
      <c r="K740" s="168"/>
      <c r="L740" s="224" t="s">
        <v>1237</v>
      </c>
      <c r="M740" s="2" t="s">
        <v>1300</v>
      </c>
      <c r="N740" s="2" t="s">
        <v>1286</v>
      </c>
    </row>
    <row r="741" spans="1:14" ht="30" customHeight="1" x14ac:dyDescent="0.2">
      <c r="A741" s="17">
        <f t="shared" si="77"/>
        <v>2021</v>
      </c>
      <c r="B741" s="4">
        <f t="shared" si="78"/>
        <v>9</v>
      </c>
      <c r="C741" s="172">
        <v>44459</v>
      </c>
      <c r="D741" s="172">
        <v>44459</v>
      </c>
      <c r="E741" s="210" t="s">
        <v>944</v>
      </c>
      <c r="F741" s="6">
        <v>18.25</v>
      </c>
      <c r="G741" s="168" t="s">
        <v>41</v>
      </c>
      <c r="H741" s="168"/>
      <c r="I741" s="5" t="str">
        <f t="shared" si="79"/>
        <v>Variable</v>
      </c>
      <c r="J741" s="6">
        <f t="shared" si="80"/>
        <v>954.83000000000027</v>
      </c>
      <c r="K741" s="168"/>
      <c r="L741" s="224" t="s">
        <v>1237</v>
      </c>
      <c r="M741" s="2" t="s">
        <v>1243</v>
      </c>
      <c r="N741" s="2" t="s">
        <v>679</v>
      </c>
    </row>
    <row r="742" spans="1:14" ht="30" customHeight="1" x14ac:dyDescent="0.2">
      <c r="A742" s="17">
        <f t="shared" si="77"/>
        <v>2021</v>
      </c>
      <c r="B742" s="4">
        <f t="shared" si="78"/>
        <v>9</v>
      </c>
      <c r="C742" s="172">
        <v>44459</v>
      </c>
      <c r="D742" s="172">
        <v>44459</v>
      </c>
      <c r="E742" s="210" t="s">
        <v>945</v>
      </c>
      <c r="F742" s="6">
        <v>13.29</v>
      </c>
      <c r="G742" s="168" t="s">
        <v>41</v>
      </c>
      <c r="H742" s="168"/>
      <c r="I742" s="5" t="str">
        <f t="shared" si="79"/>
        <v>Variable</v>
      </c>
      <c r="J742" s="6">
        <f t="shared" si="80"/>
        <v>968.12000000000023</v>
      </c>
      <c r="K742" s="168"/>
      <c r="L742" s="224" t="s">
        <v>1237</v>
      </c>
      <c r="M742" s="2" t="s">
        <v>1243</v>
      </c>
      <c r="N742" s="2" t="s">
        <v>679</v>
      </c>
    </row>
    <row r="743" spans="1:14" ht="30" customHeight="1" x14ac:dyDescent="0.2">
      <c r="A743" s="17">
        <f t="shared" si="77"/>
        <v>2021</v>
      </c>
      <c r="B743" s="4">
        <f t="shared" si="78"/>
        <v>9</v>
      </c>
      <c r="C743" s="172">
        <v>44460</v>
      </c>
      <c r="D743" s="172">
        <v>44460</v>
      </c>
      <c r="E743" s="210" t="s">
        <v>899</v>
      </c>
      <c r="F743" s="6">
        <v>6.47</v>
      </c>
      <c r="G743" s="168" t="s">
        <v>41</v>
      </c>
      <c r="H743" s="168"/>
      <c r="I743" s="5" t="str">
        <f t="shared" si="79"/>
        <v>Variable</v>
      </c>
      <c r="J743" s="6">
        <f t="shared" si="80"/>
        <v>974.59000000000026</v>
      </c>
      <c r="K743" s="168"/>
      <c r="L743" s="224" t="s">
        <v>1237</v>
      </c>
      <c r="M743" s="2" t="s">
        <v>1243</v>
      </c>
      <c r="N743" s="2" t="s">
        <v>679</v>
      </c>
    </row>
    <row r="744" spans="1:14" ht="30" customHeight="1" x14ac:dyDescent="0.2">
      <c r="A744" s="17">
        <f t="shared" si="77"/>
        <v>2021</v>
      </c>
      <c r="B744" s="4">
        <f t="shared" si="78"/>
        <v>9</v>
      </c>
      <c r="C744" s="172">
        <v>44461</v>
      </c>
      <c r="D744" s="172">
        <v>44461</v>
      </c>
      <c r="E744" s="210" t="s">
        <v>946</v>
      </c>
      <c r="F744" s="6">
        <v>30.44</v>
      </c>
      <c r="G744" s="168" t="s">
        <v>41</v>
      </c>
      <c r="H744" s="168"/>
      <c r="I744" s="5" t="str">
        <f t="shared" si="79"/>
        <v>Variable</v>
      </c>
      <c r="J744" s="6">
        <f t="shared" si="80"/>
        <v>1005.0300000000003</v>
      </c>
      <c r="K744" s="168"/>
      <c r="L744" s="224" t="s">
        <v>1237</v>
      </c>
      <c r="M744" s="2" t="s">
        <v>1243</v>
      </c>
      <c r="N744" s="2" t="s">
        <v>679</v>
      </c>
    </row>
    <row r="745" spans="1:14" ht="30" hidden="1" customHeight="1" x14ac:dyDescent="0.2">
      <c r="A745" s="17">
        <f t="shared" si="77"/>
        <v>2021</v>
      </c>
      <c r="B745" s="4">
        <f t="shared" si="78"/>
        <v>9</v>
      </c>
      <c r="C745" s="172">
        <v>44461</v>
      </c>
      <c r="D745" s="172">
        <v>44461</v>
      </c>
      <c r="E745" s="210" t="s">
        <v>947</v>
      </c>
      <c r="F745" s="6">
        <v>67</v>
      </c>
      <c r="G745" s="168" t="s">
        <v>52</v>
      </c>
      <c r="H745" s="168"/>
      <c r="I745" s="5" t="str">
        <f t="shared" si="79"/>
        <v>Variable</v>
      </c>
      <c r="J745" s="6">
        <f t="shared" si="80"/>
        <v>1072.0300000000002</v>
      </c>
      <c r="K745" s="168"/>
      <c r="L745" s="224" t="s">
        <v>1237</v>
      </c>
      <c r="M745" s="2" t="s">
        <v>1243</v>
      </c>
      <c r="N745" s="2" t="s">
        <v>1271</v>
      </c>
    </row>
    <row r="746" spans="1:14" ht="30" hidden="1" customHeight="1" x14ac:dyDescent="0.2">
      <c r="A746" s="17">
        <f t="shared" si="77"/>
        <v>2021</v>
      </c>
      <c r="B746" s="4">
        <f t="shared" si="78"/>
        <v>9</v>
      </c>
      <c r="C746" s="172">
        <v>44461</v>
      </c>
      <c r="D746" s="172">
        <v>44461</v>
      </c>
      <c r="E746" s="210" t="s">
        <v>81</v>
      </c>
      <c r="F746" s="6">
        <v>7.99</v>
      </c>
      <c r="G746" s="179" t="s">
        <v>26</v>
      </c>
      <c r="H746" s="179"/>
      <c r="I746" s="5" t="str">
        <f t="shared" si="79"/>
        <v>Fixed</v>
      </c>
      <c r="J746" s="6">
        <f t="shared" si="80"/>
        <v>1080.0200000000002</v>
      </c>
      <c r="K746" s="179" t="s">
        <v>9</v>
      </c>
      <c r="L746" s="224" t="s">
        <v>1237</v>
      </c>
      <c r="M746" s="2" t="s">
        <v>1243</v>
      </c>
      <c r="N746" s="2" t="s">
        <v>1279</v>
      </c>
    </row>
    <row r="747" spans="1:14" ht="30" hidden="1" customHeight="1" x14ac:dyDescent="0.2">
      <c r="A747" s="17">
        <f t="shared" si="77"/>
        <v>2021</v>
      </c>
      <c r="B747" s="4">
        <f t="shared" si="78"/>
        <v>9</v>
      </c>
      <c r="C747" s="172">
        <v>44461</v>
      </c>
      <c r="D747" s="172">
        <v>44461</v>
      </c>
      <c r="E747" s="210" t="s">
        <v>948</v>
      </c>
      <c r="F747" s="6">
        <v>126.55</v>
      </c>
      <c r="G747" s="168" t="s">
        <v>52</v>
      </c>
      <c r="H747" s="168"/>
      <c r="I747" s="5" t="str">
        <f t="shared" si="79"/>
        <v>Variable</v>
      </c>
      <c r="J747" s="6">
        <f t="shared" si="80"/>
        <v>1206.5700000000002</v>
      </c>
      <c r="K747" s="168"/>
      <c r="L747" s="224" t="s">
        <v>1236</v>
      </c>
      <c r="M747" s="2" t="s">
        <v>1239</v>
      </c>
      <c r="N747" s="2" t="s">
        <v>300</v>
      </c>
    </row>
    <row r="748" spans="1:14" ht="30" customHeight="1" x14ac:dyDescent="0.2">
      <c r="A748" s="17">
        <f t="shared" si="77"/>
        <v>2021</v>
      </c>
      <c r="B748" s="4">
        <f t="shared" si="78"/>
        <v>9</v>
      </c>
      <c r="C748" s="172">
        <v>44462</v>
      </c>
      <c r="D748" s="172">
        <v>44462</v>
      </c>
      <c r="E748" s="210" t="s">
        <v>899</v>
      </c>
      <c r="F748" s="6">
        <v>8.09</v>
      </c>
      <c r="G748" s="168" t="s">
        <v>41</v>
      </c>
      <c r="H748" s="168"/>
      <c r="I748" s="5" t="str">
        <f t="shared" si="79"/>
        <v>Variable</v>
      </c>
      <c r="J748" s="6">
        <f t="shared" si="80"/>
        <v>1214.6600000000001</v>
      </c>
      <c r="K748" s="168"/>
      <c r="L748" s="224" t="s">
        <v>1237</v>
      </c>
      <c r="M748" s="2" t="s">
        <v>1243</v>
      </c>
      <c r="N748" s="2" t="s">
        <v>679</v>
      </c>
    </row>
    <row r="749" spans="1:14" ht="30" customHeight="1" x14ac:dyDescent="0.2">
      <c r="A749" s="17">
        <f t="shared" si="77"/>
        <v>2021</v>
      </c>
      <c r="B749" s="4">
        <f t="shared" si="78"/>
        <v>9</v>
      </c>
      <c r="C749" s="172">
        <v>44462</v>
      </c>
      <c r="D749" s="172">
        <v>44462</v>
      </c>
      <c r="E749" s="210" t="s">
        <v>949</v>
      </c>
      <c r="F749" s="6">
        <v>47.89</v>
      </c>
      <c r="G749" s="168" t="s">
        <v>41</v>
      </c>
      <c r="H749" s="168"/>
      <c r="I749" s="5" t="str">
        <f t="shared" si="79"/>
        <v>Variable</v>
      </c>
      <c r="J749" s="6">
        <f t="shared" si="80"/>
        <v>1262.5500000000002</v>
      </c>
      <c r="K749" s="168"/>
      <c r="L749" s="224" t="s">
        <v>1237</v>
      </c>
      <c r="M749" s="2" t="s">
        <v>1243</v>
      </c>
      <c r="N749" s="2" t="s">
        <v>679</v>
      </c>
    </row>
    <row r="750" spans="1:14" ht="30" hidden="1" customHeight="1" x14ac:dyDescent="0.2">
      <c r="A750" s="17">
        <f t="shared" si="77"/>
        <v>2021</v>
      </c>
      <c r="B750" s="4">
        <f t="shared" si="78"/>
        <v>9</v>
      </c>
      <c r="C750" s="172">
        <v>44462</v>
      </c>
      <c r="D750" s="172">
        <v>44462</v>
      </c>
      <c r="E750" s="210" t="s">
        <v>950</v>
      </c>
      <c r="F750" s="6">
        <v>32.979999999999997</v>
      </c>
      <c r="G750" s="168" t="s">
        <v>24</v>
      </c>
      <c r="H750" s="168"/>
      <c r="I750" s="5" t="str">
        <f t="shared" si="79"/>
        <v>Variable</v>
      </c>
      <c r="J750" s="6">
        <f t="shared" si="80"/>
        <v>1295.5300000000002</v>
      </c>
      <c r="K750" s="168"/>
      <c r="L750" s="224" t="s">
        <v>1236</v>
      </c>
      <c r="M750" s="2" t="s">
        <v>632</v>
      </c>
      <c r="N750" s="2" t="s">
        <v>503</v>
      </c>
    </row>
    <row r="751" spans="1:14" ht="30" hidden="1" customHeight="1" x14ac:dyDescent="0.2">
      <c r="A751" s="17">
        <f t="shared" si="77"/>
        <v>2021</v>
      </c>
      <c r="B751" s="4">
        <f t="shared" si="78"/>
        <v>9</v>
      </c>
      <c r="C751" s="172">
        <v>44462</v>
      </c>
      <c r="D751" s="172">
        <v>44462</v>
      </c>
      <c r="E751" s="210" t="s">
        <v>948</v>
      </c>
      <c r="F751" s="6">
        <v>85.79</v>
      </c>
      <c r="G751" s="168" t="s">
        <v>89</v>
      </c>
      <c r="H751" s="168"/>
      <c r="I751" s="5" t="str">
        <f t="shared" si="79"/>
        <v>Variable</v>
      </c>
      <c r="J751" s="6">
        <f t="shared" si="80"/>
        <v>1381.3200000000002</v>
      </c>
      <c r="K751" s="168"/>
      <c r="L751" s="224" t="s">
        <v>1236</v>
      </c>
      <c r="M751" s="2" t="s">
        <v>1239</v>
      </c>
      <c r="N751" s="2" t="s">
        <v>300</v>
      </c>
    </row>
    <row r="752" spans="1:14" ht="30" hidden="1" customHeight="1" x14ac:dyDescent="0.2">
      <c r="A752" s="17">
        <f t="shared" si="77"/>
        <v>2021</v>
      </c>
      <c r="B752" s="4">
        <f t="shared" si="78"/>
        <v>9</v>
      </c>
      <c r="C752" s="172">
        <v>44462</v>
      </c>
      <c r="D752" s="172">
        <v>44462</v>
      </c>
      <c r="E752" s="210" t="s">
        <v>951</v>
      </c>
      <c r="F752" s="6">
        <v>37.979999999999997</v>
      </c>
      <c r="G752" s="168" t="s">
        <v>68</v>
      </c>
      <c r="H752" s="168"/>
      <c r="I752" s="5" t="str">
        <f t="shared" si="79"/>
        <v>Variable</v>
      </c>
      <c r="J752" s="6">
        <f t="shared" si="80"/>
        <v>1419.3000000000002</v>
      </c>
      <c r="K752" s="168"/>
      <c r="L752" s="224" t="s">
        <v>1237</v>
      </c>
      <c r="M752" s="2" t="s">
        <v>1300</v>
      </c>
      <c r="N752" s="2" t="s">
        <v>1291</v>
      </c>
    </row>
    <row r="753" spans="1:14" ht="30" hidden="1" customHeight="1" x14ac:dyDescent="0.2">
      <c r="A753" s="17">
        <f t="shared" si="77"/>
        <v>2021</v>
      </c>
      <c r="B753" s="4">
        <f t="shared" si="78"/>
        <v>9</v>
      </c>
      <c r="C753" s="172">
        <v>44463</v>
      </c>
      <c r="D753" s="172">
        <v>44463</v>
      </c>
      <c r="E753" s="210" t="s">
        <v>952</v>
      </c>
      <c r="F753" s="6">
        <v>6.08</v>
      </c>
      <c r="G753" s="168" t="s">
        <v>24</v>
      </c>
      <c r="H753" s="168"/>
      <c r="I753" s="5" t="str">
        <f t="shared" si="79"/>
        <v>Variable</v>
      </c>
      <c r="J753" s="6">
        <f t="shared" si="80"/>
        <v>1425.38</v>
      </c>
      <c r="K753" s="168"/>
      <c r="L753" s="224" t="s">
        <v>1236</v>
      </c>
      <c r="M753" s="2" t="s">
        <v>632</v>
      </c>
      <c r="N753" s="2" t="s">
        <v>503</v>
      </c>
    </row>
    <row r="754" spans="1:14" ht="30" customHeight="1" x14ac:dyDescent="0.2">
      <c r="A754" s="17">
        <f t="shared" si="77"/>
        <v>2021</v>
      </c>
      <c r="B754" s="4">
        <f t="shared" si="78"/>
        <v>9</v>
      </c>
      <c r="C754" s="172">
        <v>44463</v>
      </c>
      <c r="D754" s="172">
        <v>44463</v>
      </c>
      <c r="E754" s="210" t="s">
        <v>953</v>
      </c>
      <c r="F754" s="6">
        <v>20.57</v>
      </c>
      <c r="G754" s="168" t="s">
        <v>41</v>
      </c>
      <c r="H754" s="168"/>
      <c r="I754" s="5" t="str">
        <f t="shared" si="79"/>
        <v>Variable</v>
      </c>
      <c r="J754" s="6">
        <f t="shared" si="80"/>
        <v>1445.95</v>
      </c>
      <c r="K754" s="168"/>
      <c r="L754" s="224" t="s">
        <v>1237</v>
      </c>
      <c r="M754" s="2" t="s">
        <v>1243</v>
      </c>
      <c r="N754" s="2" t="s">
        <v>679</v>
      </c>
    </row>
    <row r="755" spans="1:14" ht="30" customHeight="1" x14ac:dyDescent="0.2">
      <c r="A755" s="17">
        <f t="shared" si="77"/>
        <v>2021</v>
      </c>
      <c r="B755" s="4">
        <f t="shared" si="78"/>
        <v>9</v>
      </c>
      <c r="C755" s="172">
        <v>44463</v>
      </c>
      <c r="D755" s="172">
        <v>44463</v>
      </c>
      <c r="E755" s="210" t="s">
        <v>954</v>
      </c>
      <c r="F755" s="6">
        <v>71.75</v>
      </c>
      <c r="G755" s="168" t="s">
        <v>90</v>
      </c>
      <c r="H755" s="168"/>
      <c r="I755" s="5" t="str">
        <f t="shared" si="79"/>
        <v>Variable</v>
      </c>
      <c r="J755" s="6">
        <f t="shared" si="80"/>
        <v>1517.7</v>
      </c>
      <c r="K755" s="168"/>
      <c r="L755" s="224" t="s">
        <v>1236</v>
      </c>
      <c r="M755" s="2" t="s">
        <v>1238</v>
      </c>
      <c r="N755" s="2" t="s">
        <v>1255</v>
      </c>
    </row>
    <row r="756" spans="1:14" ht="30" hidden="1" customHeight="1" x14ac:dyDescent="0.2">
      <c r="A756" s="17">
        <f t="shared" si="77"/>
        <v>2021</v>
      </c>
      <c r="B756" s="4">
        <f t="shared" si="78"/>
        <v>9</v>
      </c>
      <c r="C756" s="172">
        <v>44464</v>
      </c>
      <c r="D756" s="172">
        <v>44464</v>
      </c>
      <c r="E756" s="210" t="s">
        <v>955</v>
      </c>
      <c r="F756" s="6">
        <v>13.74</v>
      </c>
      <c r="G756" s="168" t="s">
        <v>68</v>
      </c>
      <c r="H756" s="168"/>
      <c r="I756" s="5" t="str">
        <f t="shared" si="79"/>
        <v>Variable</v>
      </c>
      <c r="J756" s="6">
        <f t="shared" si="80"/>
        <v>1531.44</v>
      </c>
      <c r="K756" s="195" t="s">
        <v>1297</v>
      </c>
      <c r="L756" s="224" t="s">
        <v>1236</v>
      </c>
      <c r="M756" s="2" t="s">
        <v>670</v>
      </c>
      <c r="N756" s="2" t="s">
        <v>1281</v>
      </c>
    </row>
    <row r="757" spans="1:14" ht="30" hidden="1" customHeight="1" x14ac:dyDescent="0.2">
      <c r="A757" s="17">
        <f t="shared" si="77"/>
        <v>2021</v>
      </c>
      <c r="B757" s="4">
        <f t="shared" si="78"/>
        <v>9</v>
      </c>
      <c r="C757" s="172">
        <v>44464</v>
      </c>
      <c r="D757" s="172">
        <v>44464</v>
      </c>
      <c r="E757" s="210" t="s">
        <v>956</v>
      </c>
      <c r="F757" s="6">
        <v>320</v>
      </c>
      <c r="G757" s="183" t="s">
        <v>26</v>
      </c>
      <c r="H757" s="183"/>
      <c r="I757" s="5" t="str">
        <f t="shared" si="79"/>
        <v>Fixed</v>
      </c>
      <c r="J757" s="6">
        <f t="shared" si="80"/>
        <v>1851.44</v>
      </c>
      <c r="K757" s="183" t="s">
        <v>1092</v>
      </c>
      <c r="L757" s="224" t="s">
        <v>1237</v>
      </c>
      <c r="M757" s="2" t="s">
        <v>1300</v>
      </c>
      <c r="N757" s="2" t="s">
        <v>1284</v>
      </c>
    </row>
    <row r="758" spans="1:14" ht="30" hidden="1" customHeight="1" x14ac:dyDescent="0.2">
      <c r="A758" s="17">
        <f t="shared" si="77"/>
        <v>2021</v>
      </c>
      <c r="B758" s="4">
        <f t="shared" si="78"/>
        <v>9</v>
      </c>
      <c r="C758" s="172">
        <v>44464</v>
      </c>
      <c r="D758" s="172">
        <v>44464</v>
      </c>
      <c r="E758" s="210" t="s">
        <v>21</v>
      </c>
      <c r="F758" s="6">
        <v>-1500</v>
      </c>
      <c r="G758" s="168" t="s">
        <v>22</v>
      </c>
      <c r="H758" s="168"/>
      <c r="I758" s="5" t="str">
        <f t="shared" si="79"/>
        <v>Payment</v>
      </c>
      <c r="J758" s="6">
        <f t="shared" si="80"/>
        <v>351.44000000000005</v>
      </c>
      <c r="K758" s="168"/>
      <c r="L758" s="225"/>
      <c r="M758" s="226"/>
      <c r="N758" s="226"/>
    </row>
    <row r="759" spans="1:14" ht="30" customHeight="1" x14ac:dyDescent="0.2">
      <c r="A759" s="17">
        <f t="shared" si="77"/>
        <v>2021</v>
      </c>
      <c r="B759" s="4">
        <f t="shared" si="78"/>
        <v>9</v>
      </c>
      <c r="C759" s="172">
        <v>44464</v>
      </c>
      <c r="D759" s="172">
        <v>44464</v>
      </c>
      <c r="E759" s="210" t="s">
        <v>953</v>
      </c>
      <c r="F759" s="6">
        <v>26.97</v>
      </c>
      <c r="G759" s="168" t="s">
        <v>41</v>
      </c>
      <c r="H759" s="168"/>
      <c r="I759" s="5" t="str">
        <f t="shared" si="79"/>
        <v>Variable</v>
      </c>
      <c r="J759" s="6">
        <f t="shared" si="80"/>
        <v>378.41000000000008</v>
      </c>
      <c r="K759" s="168"/>
      <c r="L759" s="224" t="s">
        <v>1237</v>
      </c>
      <c r="M759" s="2" t="s">
        <v>1243</v>
      </c>
      <c r="N759" s="2" t="s">
        <v>679</v>
      </c>
    </row>
    <row r="760" spans="1:14" ht="30" customHeight="1" x14ac:dyDescent="0.2">
      <c r="A760" s="17">
        <f t="shared" si="77"/>
        <v>2021</v>
      </c>
      <c r="B760" s="4">
        <f t="shared" si="78"/>
        <v>9</v>
      </c>
      <c r="C760" s="172">
        <v>44465</v>
      </c>
      <c r="D760" s="172">
        <v>44465</v>
      </c>
      <c r="E760" s="210" t="s">
        <v>957</v>
      </c>
      <c r="F760" s="6">
        <v>4.34</v>
      </c>
      <c r="G760" s="168" t="s">
        <v>41</v>
      </c>
      <c r="H760" s="168"/>
      <c r="I760" s="5" t="str">
        <f t="shared" si="79"/>
        <v>Variable</v>
      </c>
      <c r="J760" s="6">
        <f t="shared" si="80"/>
        <v>382.75000000000006</v>
      </c>
      <c r="K760" s="168"/>
      <c r="L760" s="224" t="s">
        <v>1237</v>
      </c>
      <c r="M760" s="2" t="s">
        <v>1243</v>
      </c>
      <c r="N760" s="2" t="s">
        <v>679</v>
      </c>
    </row>
    <row r="761" spans="1:14" ht="30" customHeight="1" x14ac:dyDescent="0.2">
      <c r="A761" s="17">
        <f t="shared" si="77"/>
        <v>2021</v>
      </c>
      <c r="B761" s="4">
        <f t="shared" si="78"/>
        <v>9</v>
      </c>
      <c r="C761" s="172">
        <v>44465</v>
      </c>
      <c r="D761" s="172">
        <v>44465</v>
      </c>
      <c r="E761" s="210" t="s">
        <v>958</v>
      </c>
      <c r="F761" s="6">
        <v>75</v>
      </c>
      <c r="G761" s="168" t="s">
        <v>41</v>
      </c>
      <c r="H761" s="168"/>
      <c r="I761" s="5" t="str">
        <f t="shared" si="79"/>
        <v>Variable</v>
      </c>
      <c r="J761" s="6">
        <f t="shared" si="80"/>
        <v>457.75000000000006</v>
      </c>
      <c r="K761" s="168"/>
      <c r="L761" s="224" t="s">
        <v>1237</v>
      </c>
      <c r="M761" s="2" t="s">
        <v>1243</v>
      </c>
      <c r="N761" s="2" t="s">
        <v>679</v>
      </c>
    </row>
    <row r="762" spans="1:14" ht="30" hidden="1" customHeight="1" x14ac:dyDescent="0.2">
      <c r="A762" s="17">
        <f t="shared" si="77"/>
        <v>2021</v>
      </c>
      <c r="B762" s="4">
        <f t="shared" si="78"/>
        <v>9</v>
      </c>
      <c r="C762" s="172">
        <v>44465</v>
      </c>
      <c r="D762" s="172">
        <v>44465</v>
      </c>
      <c r="E762" s="210" t="s">
        <v>951</v>
      </c>
      <c r="F762" s="6">
        <v>33.82</v>
      </c>
      <c r="G762" s="168" t="s">
        <v>68</v>
      </c>
      <c r="H762" s="168"/>
      <c r="I762" s="5" t="str">
        <f t="shared" si="79"/>
        <v>Variable</v>
      </c>
      <c r="J762" s="6">
        <f t="shared" si="80"/>
        <v>491.57000000000005</v>
      </c>
      <c r="K762" s="168"/>
      <c r="L762" s="224" t="s">
        <v>1237</v>
      </c>
      <c r="M762" s="2" t="s">
        <v>1300</v>
      </c>
      <c r="N762" s="2" t="s">
        <v>1291</v>
      </c>
    </row>
    <row r="763" spans="1:14" ht="30" hidden="1" customHeight="1" x14ac:dyDescent="0.2">
      <c r="A763" s="17">
        <f t="shared" si="77"/>
        <v>2021</v>
      </c>
      <c r="B763" s="4">
        <f t="shared" si="78"/>
        <v>9</v>
      </c>
      <c r="C763" s="172">
        <v>44466</v>
      </c>
      <c r="D763" s="172">
        <v>44466</v>
      </c>
      <c r="E763" s="210" t="s">
        <v>112</v>
      </c>
      <c r="F763" s="6">
        <v>9.99</v>
      </c>
      <c r="G763" s="179" t="s">
        <v>26</v>
      </c>
      <c r="H763" s="179"/>
      <c r="I763" s="5" t="str">
        <f t="shared" si="79"/>
        <v>Fixed</v>
      </c>
      <c r="J763" s="6">
        <f t="shared" si="80"/>
        <v>501.56000000000006</v>
      </c>
      <c r="K763" s="179" t="s">
        <v>295</v>
      </c>
      <c r="L763" s="224" t="s">
        <v>1237</v>
      </c>
      <c r="M763" s="2" t="s">
        <v>1243</v>
      </c>
      <c r="N763" s="2" t="s">
        <v>1282</v>
      </c>
    </row>
    <row r="764" spans="1:14" ht="30" customHeight="1" x14ac:dyDescent="0.2">
      <c r="A764" s="17">
        <f t="shared" si="77"/>
        <v>2021</v>
      </c>
      <c r="B764" s="4">
        <f t="shared" si="78"/>
        <v>9</v>
      </c>
      <c r="C764" s="172">
        <v>44466</v>
      </c>
      <c r="D764" s="172">
        <v>44466</v>
      </c>
      <c r="E764" s="210" t="s">
        <v>959</v>
      </c>
      <c r="F764" s="6">
        <v>24.72</v>
      </c>
      <c r="G764" s="168" t="s">
        <v>90</v>
      </c>
      <c r="H764" s="168"/>
      <c r="I764" s="5" t="str">
        <f t="shared" si="79"/>
        <v>Variable</v>
      </c>
      <c r="J764" s="6">
        <f t="shared" si="80"/>
        <v>526.28000000000009</v>
      </c>
      <c r="K764" s="168"/>
      <c r="L764" s="224" t="s">
        <v>1236</v>
      </c>
      <c r="M764" s="2" t="s">
        <v>1238</v>
      </c>
      <c r="N764" s="2" t="s">
        <v>1255</v>
      </c>
    </row>
    <row r="765" spans="1:14" ht="30" customHeight="1" x14ac:dyDescent="0.2">
      <c r="A765" s="17">
        <f t="shared" si="77"/>
        <v>2021</v>
      </c>
      <c r="B765" s="4">
        <f t="shared" si="78"/>
        <v>9</v>
      </c>
      <c r="C765" s="172">
        <v>44466</v>
      </c>
      <c r="D765" s="172">
        <v>44466</v>
      </c>
      <c r="E765" s="210" t="s">
        <v>960</v>
      </c>
      <c r="F765" s="6">
        <v>39.5</v>
      </c>
      <c r="G765" s="168" t="s">
        <v>41</v>
      </c>
      <c r="H765" s="168"/>
      <c r="I765" s="5" t="str">
        <f t="shared" si="79"/>
        <v>Variable</v>
      </c>
      <c r="J765" s="6">
        <f t="shared" si="80"/>
        <v>565.78000000000009</v>
      </c>
      <c r="K765" s="168"/>
      <c r="L765" s="224" t="s">
        <v>1237</v>
      </c>
      <c r="M765" s="2" t="s">
        <v>1243</v>
      </c>
      <c r="N765" s="2" t="s">
        <v>679</v>
      </c>
    </row>
    <row r="766" spans="1:14" ht="30" hidden="1" customHeight="1" x14ac:dyDescent="0.2">
      <c r="A766" s="17">
        <f t="shared" si="77"/>
        <v>2021</v>
      </c>
      <c r="B766" s="4">
        <f t="shared" si="78"/>
        <v>9</v>
      </c>
      <c r="C766" s="172">
        <v>44467</v>
      </c>
      <c r="D766" s="172">
        <v>44467</v>
      </c>
      <c r="E766" s="210" t="s">
        <v>337</v>
      </c>
      <c r="F766" s="6">
        <v>1.1000000000000001</v>
      </c>
      <c r="G766" s="168" t="s">
        <v>119</v>
      </c>
      <c r="H766" s="168"/>
      <c r="I766" s="5" t="str">
        <f t="shared" si="79"/>
        <v>Variable</v>
      </c>
      <c r="J766" s="6">
        <f t="shared" si="80"/>
        <v>566.88000000000011</v>
      </c>
      <c r="K766" s="168"/>
      <c r="L766" s="224" t="s">
        <v>1236</v>
      </c>
      <c r="M766" s="2" t="s">
        <v>1239</v>
      </c>
      <c r="N766" s="2" t="s">
        <v>119</v>
      </c>
    </row>
    <row r="767" spans="1:14" ht="30" hidden="1" customHeight="1" x14ac:dyDescent="0.2">
      <c r="A767" s="17">
        <f t="shared" si="77"/>
        <v>2021</v>
      </c>
      <c r="B767" s="4">
        <f t="shared" si="78"/>
        <v>9</v>
      </c>
      <c r="C767" s="172">
        <v>44467</v>
      </c>
      <c r="D767" s="172">
        <v>44467</v>
      </c>
      <c r="E767" s="210" t="s">
        <v>337</v>
      </c>
      <c r="F767" s="6">
        <v>1.1000000000000001</v>
      </c>
      <c r="G767" s="168" t="s">
        <v>119</v>
      </c>
      <c r="H767" s="168"/>
      <c r="I767" s="5" t="str">
        <f t="shared" si="79"/>
        <v>Variable</v>
      </c>
      <c r="J767" s="6">
        <f t="shared" si="80"/>
        <v>567.98000000000013</v>
      </c>
      <c r="K767" s="168"/>
      <c r="L767" s="224" t="s">
        <v>1236</v>
      </c>
      <c r="M767" s="2" t="s">
        <v>1239</v>
      </c>
      <c r="N767" s="2" t="s">
        <v>119</v>
      </c>
    </row>
    <row r="768" spans="1:14" ht="30" hidden="1" customHeight="1" x14ac:dyDescent="0.2">
      <c r="A768" s="17">
        <f t="shared" si="77"/>
        <v>2021</v>
      </c>
      <c r="B768" s="4">
        <f t="shared" si="78"/>
        <v>9</v>
      </c>
      <c r="C768" s="172">
        <v>44467</v>
      </c>
      <c r="D768" s="172">
        <v>44467</v>
      </c>
      <c r="E768" s="210" t="s">
        <v>337</v>
      </c>
      <c r="F768" s="6">
        <v>1.1000000000000001</v>
      </c>
      <c r="G768" s="168" t="s">
        <v>119</v>
      </c>
      <c r="H768" s="168"/>
      <c r="I768" s="5" t="str">
        <f t="shared" si="79"/>
        <v>Variable</v>
      </c>
      <c r="J768" s="6">
        <f t="shared" si="80"/>
        <v>569.08000000000015</v>
      </c>
      <c r="K768" s="168"/>
      <c r="L768" s="224" t="s">
        <v>1236</v>
      </c>
      <c r="M768" s="2" t="s">
        <v>1239</v>
      </c>
      <c r="N768" s="2" t="s">
        <v>119</v>
      </c>
    </row>
    <row r="769" spans="1:14" ht="30" hidden="1" customHeight="1" x14ac:dyDescent="0.2">
      <c r="A769" s="17">
        <f t="shared" si="77"/>
        <v>2021</v>
      </c>
      <c r="B769" s="4">
        <f t="shared" si="78"/>
        <v>9</v>
      </c>
      <c r="C769" s="172">
        <v>44467</v>
      </c>
      <c r="D769" s="172">
        <v>44467</v>
      </c>
      <c r="E769" s="210" t="s">
        <v>337</v>
      </c>
      <c r="F769" s="6">
        <v>1.1000000000000001</v>
      </c>
      <c r="G769" s="168" t="s">
        <v>119</v>
      </c>
      <c r="H769" s="168"/>
      <c r="I769" s="5" t="str">
        <f t="shared" si="79"/>
        <v>Variable</v>
      </c>
      <c r="J769" s="6">
        <f t="shared" si="80"/>
        <v>570.18000000000018</v>
      </c>
      <c r="K769" s="168"/>
      <c r="L769" s="224" t="s">
        <v>1236</v>
      </c>
      <c r="M769" s="2" t="s">
        <v>1239</v>
      </c>
      <c r="N769" s="2" t="s">
        <v>119</v>
      </c>
    </row>
    <row r="770" spans="1:14" ht="30" hidden="1" customHeight="1" x14ac:dyDescent="0.2">
      <c r="A770" s="17">
        <f t="shared" si="77"/>
        <v>2021</v>
      </c>
      <c r="B770" s="4">
        <f t="shared" si="78"/>
        <v>9</v>
      </c>
      <c r="C770" s="172">
        <v>44468</v>
      </c>
      <c r="D770" s="172">
        <v>44468</v>
      </c>
      <c r="E770" s="210" t="s">
        <v>961</v>
      </c>
      <c r="F770" s="6">
        <v>10.59</v>
      </c>
      <c r="G770" s="179" t="s">
        <v>26</v>
      </c>
      <c r="H770" s="179"/>
      <c r="I770" s="5" t="str">
        <f t="shared" si="79"/>
        <v>Fixed</v>
      </c>
      <c r="J770" s="6">
        <f t="shared" si="80"/>
        <v>580.77000000000021</v>
      </c>
      <c r="K770" s="179" t="s">
        <v>876</v>
      </c>
      <c r="L770" s="224" t="s">
        <v>1237</v>
      </c>
      <c r="M770" s="2" t="s">
        <v>1243</v>
      </c>
      <c r="N770" s="2" t="s">
        <v>1279</v>
      </c>
    </row>
    <row r="771" spans="1:14" ht="30" hidden="1" customHeight="1" x14ac:dyDescent="0.2">
      <c r="A771" s="17">
        <f t="shared" si="77"/>
        <v>2021</v>
      </c>
      <c r="B771" s="4">
        <f t="shared" si="78"/>
        <v>9</v>
      </c>
      <c r="C771" s="172">
        <v>44468</v>
      </c>
      <c r="D771" s="172">
        <v>44468</v>
      </c>
      <c r="E771" s="210" t="s">
        <v>962</v>
      </c>
      <c r="F771" s="6">
        <v>25</v>
      </c>
      <c r="G771" s="168" t="s">
        <v>119</v>
      </c>
      <c r="H771" s="168"/>
      <c r="I771" s="5" t="str">
        <f t="shared" si="79"/>
        <v>Variable</v>
      </c>
      <c r="J771" s="6">
        <f t="shared" si="80"/>
        <v>605.77000000000021</v>
      </c>
      <c r="K771" s="179" t="s">
        <v>969</v>
      </c>
      <c r="L771" s="224" t="s">
        <v>1236</v>
      </c>
      <c r="M771" s="2" t="s">
        <v>632</v>
      </c>
      <c r="N771" s="2" t="s">
        <v>1250</v>
      </c>
    </row>
    <row r="772" spans="1:14" ht="30" hidden="1" customHeight="1" x14ac:dyDescent="0.2">
      <c r="A772" s="17">
        <f t="shared" si="77"/>
        <v>2021</v>
      </c>
      <c r="B772" s="4">
        <f t="shared" si="78"/>
        <v>9</v>
      </c>
      <c r="C772" s="172">
        <v>44468</v>
      </c>
      <c r="D772" s="172">
        <v>44468</v>
      </c>
      <c r="E772" s="210" t="s">
        <v>963</v>
      </c>
      <c r="F772" s="6">
        <v>17</v>
      </c>
      <c r="G772" s="168" t="s">
        <v>130</v>
      </c>
      <c r="H772" s="168"/>
      <c r="I772" s="5" t="str">
        <f t="shared" si="79"/>
        <v>Fixed</v>
      </c>
      <c r="J772" s="6">
        <f t="shared" si="80"/>
        <v>622.77000000000021</v>
      </c>
      <c r="K772" s="168"/>
      <c r="L772" s="224" t="s">
        <v>1236</v>
      </c>
      <c r="M772" s="2" t="s">
        <v>632</v>
      </c>
      <c r="N772" s="2" t="s">
        <v>1250</v>
      </c>
    </row>
    <row r="773" spans="1:14" ht="30" hidden="1" customHeight="1" x14ac:dyDescent="0.2">
      <c r="A773" s="17">
        <f t="shared" si="77"/>
        <v>2021</v>
      </c>
      <c r="B773" s="4">
        <f t="shared" si="78"/>
        <v>9</v>
      </c>
      <c r="C773" s="172">
        <v>44468</v>
      </c>
      <c r="D773" s="172">
        <v>44468</v>
      </c>
      <c r="E773" s="210" t="s">
        <v>964</v>
      </c>
      <c r="F773" s="6">
        <v>33.01</v>
      </c>
      <c r="G773" s="168" t="s">
        <v>24</v>
      </c>
      <c r="H773" s="168"/>
      <c r="I773" s="5" t="str">
        <f t="shared" si="79"/>
        <v>Variable</v>
      </c>
      <c r="J773" s="6">
        <f t="shared" si="80"/>
        <v>655.7800000000002</v>
      </c>
      <c r="K773" s="168"/>
      <c r="L773" s="224" t="s">
        <v>1236</v>
      </c>
      <c r="M773" s="2" t="s">
        <v>632</v>
      </c>
      <c r="N773" s="2" t="s">
        <v>503</v>
      </c>
    </row>
    <row r="774" spans="1:14" ht="30" customHeight="1" x14ac:dyDescent="0.2">
      <c r="A774" s="17">
        <f t="shared" si="77"/>
        <v>2021</v>
      </c>
      <c r="B774" s="4">
        <f t="shared" si="78"/>
        <v>9</v>
      </c>
      <c r="C774" s="172">
        <v>44468</v>
      </c>
      <c r="D774" s="172">
        <v>44468</v>
      </c>
      <c r="E774" s="210" t="s">
        <v>953</v>
      </c>
      <c r="F774" s="6">
        <v>21.44</v>
      </c>
      <c r="G774" s="168" t="s">
        <v>41</v>
      </c>
      <c r="H774" s="168"/>
      <c r="I774" s="5" t="str">
        <f t="shared" si="79"/>
        <v>Variable</v>
      </c>
      <c r="J774" s="6">
        <f t="shared" si="80"/>
        <v>677.22000000000025</v>
      </c>
      <c r="K774" s="168"/>
      <c r="L774" s="224" t="s">
        <v>1237</v>
      </c>
      <c r="M774" s="2" t="s">
        <v>1243</v>
      </c>
      <c r="N774" s="2" t="s">
        <v>679</v>
      </c>
    </row>
    <row r="775" spans="1:14" ht="30" customHeight="1" x14ac:dyDescent="0.2">
      <c r="A775" s="17">
        <f t="shared" si="77"/>
        <v>2021</v>
      </c>
      <c r="B775" s="4">
        <f t="shared" si="78"/>
        <v>9</v>
      </c>
      <c r="C775" s="172">
        <v>44468</v>
      </c>
      <c r="D775" s="172">
        <v>44468</v>
      </c>
      <c r="E775" s="210" t="s">
        <v>959</v>
      </c>
      <c r="F775" s="6">
        <v>18.48</v>
      </c>
      <c r="G775" s="168" t="s">
        <v>90</v>
      </c>
      <c r="H775" s="168"/>
      <c r="I775" s="5" t="str">
        <f t="shared" si="79"/>
        <v>Variable</v>
      </c>
      <c r="J775" s="6">
        <f t="shared" si="80"/>
        <v>695.70000000000027</v>
      </c>
      <c r="K775" s="168"/>
      <c r="L775" s="224" t="s">
        <v>1236</v>
      </c>
      <c r="M775" s="2" t="s">
        <v>1238</v>
      </c>
      <c r="N775" s="2" t="s">
        <v>1255</v>
      </c>
    </row>
    <row r="776" spans="1:14" ht="30" hidden="1" customHeight="1" x14ac:dyDescent="0.2">
      <c r="A776" s="17">
        <f t="shared" si="77"/>
        <v>2021</v>
      </c>
      <c r="B776" s="4">
        <f t="shared" si="78"/>
        <v>9</v>
      </c>
      <c r="C776" s="172">
        <v>44468</v>
      </c>
      <c r="D776" s="172">
        <v>44468</v>
      </c>
      <c r="E776" s="210" t="s">
        <v>951</v>
      </c>
      <c r="F776" s="6">
        <v>20.71</v>
      </c>
      <c r="G776" s="168" t="s">
        <v>68</v>
      </c>
      <c r="H776" s="168"/>
      <c r="I776" s="5" t="str">
        <f t="shared" si="79"/>
        <v>Variable</v>
      </c>
      <c r="J776" s="6">
        <f t="shared" si="80"/>
        <v>716.41000000000031</v>
      </c>
      <c r="K776" s="168"/>
      <c r="L776" s="224" t="s">
        <v>1237</v>
      </c>
      <c r="M776" s="2" t="s">
        <v>1300</v>
      </c>
      <c r="N776" s="2" t="s">
        <v>1291</v>
      </c>
    </row>
    <row r="777" spans="1:14" ht="30" hidden="1" customHeight="1" x14ac:dyDescent="0.2">
      <c r="A777" s="17">
        <f t="shared" si="77"/>
        <v>2021</v>
      </c>
      <c r="B777" s="4">
        <f t="shared" si="78"/>
        <v>9</v>
      </c>
      <c r="C777" s="172">
        <v>44469</v>
      </c>
      <c r="D777" s="172">
        <v>44469</v>
      </c>
      <c r="E777" s="210" t="s">
        <v>965</v>
      </c>
      <c r="F777" s="6">
        <v>111.51</v>
      </c>
      <c r="G777" s="168" t="s">
        <v>119</v>
      </c>
      <c r="H777" s="168"/>
      <c r="I777" s="5" t="str">
        <f t="shared" si="79"/>
        <v>Variable</v>
      </c>
      <c r="J777" s="6">
        <f t="shared" si="80"/>
        <v>827.9200000000003</v>
      </c>
      <c r="K777" s="179" t="s">
        <v>138</v>
      </c>
      <c r="L777" s="224" t="s">
        <v>1236</v>
      </c>
      <c r="M777" s="2" t="s">
        <v>632</v>
      </c>
      <c r="N777" s="2" t="s">
        <v>1250</v>
      </c>
    </row>
    <row r="778" spans="1:14" ht="30" hidden="1" customHeight="1" x14ac:dyDescent="0.2">
      <c r="A778" s="17">
        <f t="shared" ref="A778:A841" si="81">YEAR(C778)</f>
        <v>2021</v>
      </c>
      <c r="B778" s="4">
        <f t="shared" ref="B778:B841" si="82">MONTH(C778)</f>
        <v>9</v>
      </c>
      <c r="C778" s="172">
        <v>44469</v>
      </c>
      <c r="D778" s="172">
        <v>44472</v>
      </c>
      <c r="E778" s="210" t="s">
        <v>340</v>
      </c>
      <c r="F778" s="6">
        <v>4.99</v>
      </c>
      <c r="G778" s="183" t="s">
        <v>26</v>
      </c>
      <c r="H778" s="183"/>
      <c r="I778" s="5" t="str">
        <f t="shared" ref="I778:I841" si="83">VLOOKUP(G778,Expense_Lookup,2,0)</f>
        <v>Fixed</v>
      </c>
      <c r="J778" s="6">
        <f t="shared" ref="J778:J841" si="84">J777+F778</f>
        <v>832.91000000000031</v>
      </c>
      <c r="K778" s="183" t="s">
        <v>692</v>
      </c>
      <c r="L778" s="224" t="s">
        <v>1237</v>
      </c>
      <c r="M778" s="2" t="s">
        <v>1243</v>
      </c>
      <c r="N778" s="2" t="s">
        <v>1282</v>
      </c>
    </row>
    <row r="779" spans="1:14" ht="30" customHeight="1" x14ac:dyDescent="0.2">
      <c r="A779" s="17">
        <f t="shared" si="81"/>
        <v>2021</v>
      </c>
      <c r="B779" s="4">
        <f t="shared" si="82"/>
        <v>9</v>
      </c>
      <c r="C779" s="172">
        <v>44469</v>
      </c>
      <c r="D779" s="172">
        <v>44472</v>
      </c>
      <c r="E779" s="210" t="s">
        <v>953</v>
      </c>
      <c r="F779" s="6">
        <v>24.96</v>
      </c>
      <c r="G779" s="168" t="s">
        <v>41</v>
      </c>
      <c r="H779" s="168"/>
      <c r="I779" s="5" t="str">
        <f t="shared" si="83"/>
        <v>Variable</v>
      </c>
      <c r="J779" s="6">
        <f t="shared" si="84"/>
        <v>857.87000000000035</v>
      </c>
      <c r="K779" s="179"/>
      <c r="L779" s="224" t="s">
        <v>1237</v>
      </c>
      <c r="M779" s="2" t="s">
        <v>1243</v>
      </c>
      <c r="N779" s="2" t="s">
        <v>679</v>
      </c>
    </row>
    <row r="780" spans="1:14" ht="30" customHeight="1" x14ac:dyDescent="0.2">
      <c r="A780" s="17">
        <f t="shared" si="81"/>
        <v>2021</v>
      </c>
      <c r="B780" s="4">
        <f t="shared" si="82"/>
        <v>9</v>
      </c>
      <c r="C780" s="172">
        <v>44469</v>
      </c>
      <c r="D780" s="172">
        <v>44472</v>
      </c>
      <c r="E780" s="210" t="s">
        <v>1009</v>
      </c>
      <c r="F780" s="6">
        <v>4.8499999999999996</v>
      </c>
      <c r="G780" s="168" t="s">
        <v>90</v>
      </c>
      <c r="H780" s="168"/>
      <c r="I780" s="5" t="str">
        <f t="shared" si="83"/>
        <v>Variable</v>
      </c>
      <c r="J780" s="6">
        <f t="shared" si="84"/>
        <v>862.72000000000037</v>
      </c>
      <c r="K780" s="179"/>
      <c r="L780" s="224" t="s">
        <v>1236</v>
      </c>
      <c r="M780" s="2" t="s">
        <v>1238</v>
      </c>
      <c r="N780" s="2" t="s">
        <v>1255</v>
      </c>
    </row>
    <row r="781" spans="1:14" ht="30" customHeight="1" x14ac:dyDescent="0.2">
      <c r="A781" s="17">
        <f t="shared" si="81"/>
        <v>2021</v>
      </c>
      <c r="B781" s="4">
        <f t="shared" si="82"/>
        <v>10</v>
      </c>
      <c r="C781" s="171">
        <v>44470</v>
      </c>
      <c r="D781" s="171">
        <v>44472</v>
      </c>
      <c r="E781" s="210" t="s">
        <v>1010</v>
      </c>
      <c r="F781" s="6">
        <v>23.2</v>
      </c>
      <c r="G781" s="168" t="s">
        <v>41</v>
      </c>
      <c r="H781" s="168"/>
      <c r="I781" s="5" t="str">
        <f t="shared" si="83"/>
        <v>Variable</v>
      </c>
      <c r="J781" s="6">
        <f t="shared" si="84"/>
        <v>885.92000000000041</v>
      </c>
      <c r="K781" s="179"/>
      <c r="L781" s="224" t="s">
        <v>1237</v>
      </c>
      <c r="M781" s="2" t="s">
        <v>1243</v>
      </c>
      <c r="N781" s="2" t="s">
        <v>679</v>
      </c>
    </row>
    <row r="782" spans="1:14" ht="30" hidden="1" customHeight="1" x14ac:dyDescent="0.2">
      <c r="A782" s="17">
        <f t="shared" si="81"/>
        <v>2021</v>
      </c>
      <c r="B782" s="4">
        <f t="shared" si="82"/>
        <v>10</v>
      </c>
      <c r="C782" s="171">
        <v>44470</v>
      </c>
      <c r="D782" s="171">
        <v>44472</v>
      </c>
      <c r="E782" s="210" t="s">
        <v>1011</v>
      </c>
      <c r="F782" s="6">
        <v>14.83</v>
      </c>
      <c r="G782" s="183" t="s">
        <v>26</v>
      </c>
      <c r="H782" s="183"/>
      <c r="I782" s="5" t="str">
        <f t="shared" si="83"/>
        <v>Fixed</v>
      </c>
      <c r="J782" s="6">
        <f t="shared" si="84"/>
        <v>900.75000000000045</v>
      </c>
      <c r="K782" s="183" t="s">
        <v>7</v>
      </c>
      <c r="L782" s="224" t="s">
        <v>1237</v>
      </c>
      <c r="M782" s="2" t="s">
        <v>1243</v>
      </c>
      <c r="N782" s="2" t="s">
        <v>1279</v>
      </c>
    </row>
    <row r="783" spans="1:14" ht="30" hidden="1" customHeight="1" x14ac:dyDescent="0.2">
      <c r="A783" s="17">
        <f t="shared" si="81"/>
        <v>2021</v>
      </c>
      <c r="B783" s="4">
        <f t="shared" si="82"/>
        <v>10</v>
      </c>
      <c r="C783" s="171">
        <v>44470</v>
      </c>
      <c r="D783" s="171">
        <v>44472</v>
      </c>
      <c r="E783" s="212" t="s">
        <v>1012</v>
      </c>
      <c r="F783" s="6">
        <v>100</v>
      </c>
      <c r="G783" s="168" t="s">
        <v>52</v>
      </c>
      <c r="H783" s="168"/>
      <c r="I783" s="5" t="str">
        <f t="shared" si="83"/>
        <v>Variable</v>
      </c>
      <c r="J783" s="6">
        <f t="shared" si="84"/>
        <v>1000.7500000000005</v>
      </c>
      <c r="K783" s="195" t="s">
        <v>1298</v>
      </c>
      <c r="L783" s="224" t="s">
        <v>1237</v>
      </c>
      <c r="M783" s="2" t="s">
        <v>1300</v>
      </c>
      <c r="N783" s="2" t="s">
        <v>1299</v>
      </c>
    </row>
    <row r="784" spans="1:14" ht="30" hidden="1" customHeight="1" x14ac:dyDescent="0.2">
      <c r="A784" s="17">
        <f t="shared" si="81"/>
        <v>2021</v>
      </c>
      <c r="B784" s="4">
        <f t="shared" si="82"/>
        <v>10</v>
      </c>
      <c r="C784" s="171">
        <v>44470</v>
      </c>
      <c r="D784" s="171">
        <v>44472</v>
      </c>
      <c r="E784" s="210" t="s">
        <v>1013</v>
      </c>
      <c r="F784" s="6">
        <v>9.99</v>
      </c>
      <c r="G784" s="183" t="s">
        <v>26</v>
      </c>
      <c r="H784" s="183"/>
      <c r="I784" s="5" t="str">
        <f t="shared" si="83"/>
        <v>Fixed</v>
      </c>
      <c r="J784" s="6">
        <f t="shared" si="84"/>
        <v>1010.7400000000005</v>
      </c>
      <c r="K784" s="183" t="s">
        <v>6</v>
      </c>
      <c r="L784" s="224" t="s">
        <v>1237</v>
      </c>
      <c r="M784" s="2" t="s">
        <v>1243</v>
      </c>
      <c r="N784" s="2" t="s">
        <v>1279</v>
      </c>
    </row>
    <row r="785" spans="1:14" ht="30" hidden="1" customHeight="1" x14ac:dyDescent="0.2">
      <c r="A785" s="17">
        <f t="shared" si="81"/>
        <v>2021</v>
      </c>
      <c r="B785" s="4">
        <f t="shared" si="82"/>
        <v>10</v>
      </c>
      <c r="C785" s="171">
        <v>44471</v>
      </c>
      <c r="D785" s="171">
        <v>44472</v>
      </c>
      <c r="E785" s="210" t="s">
        <v>577</v>
      </c>
      <c r="F785" s="6">
        <v>10</v>
      </c>
      <c r="G785" s="183" t="s">
        <v>26</v>
      </c>
      <c r="H785" s="183"/>
      <c r="I785" s="5" t="str">
        <f t="shared" si="83"/>
        <v>Fixed</v>
      </c>
      <c r="J785" s="6">
        <f t="shared" si="84"/>
        <v>1020.7400000000005</v>
      </c>
      <c r="K785" s="183" t="s">
        <v>299</v>
      </c>
      <c r="L785" s="224" t="s">
        <v>1237</v>
      </c>
      <c r="M785" s="2" t="s">
        <v>1243</v>
      </c>
      <c r="N785" s="2" t="s">
        <v>1282</v>
      </c>
    </row>
    <row r="786" spans="1:14" ht="30" hidden="1" customHeight="1" x14ac:dyDescent="0.2">
      <c r="A786" s="17">
        <f t="shared" si="81"/>
        <v>2021</v>
      </c>
      <c r="B786" s="4">
        <f t="shared" si="82"/>
        <v>10</v>
      </c>
      <c r="C786" s="171">
        <v>44471</v>
      </c>
      <c r="D786" s="171">
        <v>44472</v>
      </c>
      <c r="E786" s="212" t="s">
        <v>1014</v>
      </c>
      <c r="F786" s="6">
        <v>30.82</v>
      </c>
      <c r="G786" s="168" t="s">
        <v>52</v>
      </c>
      <c r="H786" s="168"/>
      <c r="I786" s="5" t="str">
        <f t="shared" si="83"/>
        <v>Variable</v>
      </c>
      <c r="J786" s="6">
        <f t="shared" si="84"/>
        <v>1051.5600000000004</v>
      </c>
      <c r="K786" s="179"/>
      <c r="L786" s="224" t="s">
        <v>1237</v>
      </c>
      <c r="M786" s="2" t="s">
        <v>1243</v>
      </c>
      <c r="N786" s="2" t="s">
        <v>68</v>
      </c>
    </row>
    <row r="787" spans="1:14" ht="30" hidden="1" customHeight="1" x14ac:dyDescent="0.2">
      <c r="A787" s="17">
        <f t="shared" si="81"/>
        <v>2021</v>
      </c>
      <c r="B787" s="4">
        <f t="shared" si="82"/>
        <v>10</v>
      </c>
      <c r="C787" s="171">
        <v>44471</v>
      </c>
      <c r="D787" s="171">
        <v>44472</v>
      </c>
      <c r="E787" s="210" t="s">
        <v>951</v>
      </c>
      <c r="F787" s="6">
        <v>20.09</v>
      </c>
      <c r="G787" s="168" t="s">
        <v>68</v>
      </c>
      <c r="H787" s="168"/>
      <c r="I787" s="5" t="str">
        <f t="shared" si="83"/>
        <v>Variable</v>
      </c>
      <c r="J787" s="6">
        <f t="shared" si="84"/>
        <v>1071.6500000000003</v>
      </c>
      <c r="K787" s="179"/>
      <c r="L787" s="224" t="s">
        <v>1237</v>
      </c>
      <c r="M787" s="2" t="s">
        <v>1300</v>
      </c>
      <c r="N787" s="2" t="s">
        <v>1291</v>
      </c>
    </row>
    <row r="788" spans="1:14" ht="30" hidden="1" customHeight="1" x14ac:dyDescent="0.2">
      <c r="A788" s="17">
        <f t="shared" si="81"/>
        <v>2021</v>
      </c>
      <c r="B788" s="4">
        <f t="shared" si="82"/>
        <v>10</v>
      </c>
      <c r="C788" s="171">
        <v>44472</v>
      </c>
      <c r="D788" s="171">
        <v>44472</v>
      </c>
      <c r="E788" s="210" t="s">
        <v>181</v>
      </c>
      <c r="F788" s="6">
        <v>11.99</v>
      </c>
      <c r="G788" s="183" t="s">
        <v>26</v>
      </c>
      <c r="H788" s="183"/>
      <c r="I788" s="5" t="str">
        <f t="shared" si="83"/>
        <v>Fixed</v>
      </c>
      <c r="J788" s="6">
        <f t="shared" si="84"/>
        <v>1083.6400000000003</v>
      </c>
      <c r="K788" s="183" t="s">
        <v>298</v>
      </c>
      <c r="L788" s="224" t="s">
        <v>1237</v>
      </c>
      <c r="M788" s="2" t="s">
        <v>1243</v>
      </c>
      <c r="N788" s="2" t="s">
        <v>1279</v>
      </c>
    </row>
    <row r="789" spans="1:14" ht="30" customHeight="1" x14ac:dyDescent="0.2">
      <c r="A789" s="17">
        <f t="shared" si="81"/>
        <v>2021</v>
      </c>
      <c r="B789" s="4">
        <f t="shared" si="82"/>
        <v>10</v>
      </c>
      <c r="C789" s="171">
        <v>44472</v>
      </c>
      <c r="D789" s="171">
        <v>44472</v>
      </c>
      <c r="E789" s="210" t="s">
        <v>1015</v>
      </c>
      <c r="F789" s="6">
        <v>76.89</v>
      </c>
      <c r="G789" s="168" t="s">
        <v>41</v>
      </c>
      <c r="H789" s="168"/>
      <c r="I789" s="5" t="str">
        <f t="shared" si="83"/>
        <v>Variable</v>
      </c>
      <c r="J789" s="6">
        <f t="shared" si="84"/>
        <v>1160.5300000000004</v>
      </c>
      <c r="K789" s="179"/>
      <c r="L789" s="224" t="s">
        <v>1237</v>
      </c>
      <c r="M789" s="2" t="s">
        <v>1243</v>
      </c>
      <c r="N789" s="2" t="s">
        <v>679</v>
      </c>
    </row>
    <row r="790" spans="1:14" ht="30" customHeight="1" x14ac:dyDescent="0.2">
      <c r="A790" s="17">
        <f t="shared" si="81"/>
        <v>2021</v>
      </c>
      <c r="B790" s="4">
        <f t="shared" si="82"/>
        <v>10</v>
      </c>
      <c r="C790" s="171">
        <v>44473</v>
      </c>
      <c r="D790" s="171">
        <v>44473</v>
      </c>
      <c r="E790" s="210" t="s">
        <v>1016</v>
      </c>
      <c r="F790" s="6">
        <v>11.97</v>
      </c>
      <c r="G790" s="168" t="s">
        <v>90</v>
      </c>
      <c r="H790" s="168"/>
      <c r="I790" s="5" t="str">
        <f t="shared" si="83"/>
        <v>Variable</v>
      </c>
      <c r="J790" s="6">
        <f t="shared" si="84"/>
        <v>1172.5000000000005</v>
      </c>
      <c r="K790" s="179"/>
      <c r="L790" s="224" t="s">
        <v>1236</v>
      </c>
      <c r="M790" s="2" t="s">
        <v>1238</v>
      </c>
      <c r="N790" s="2" t="s">
        <v>1255</v>
      </c>
    </row>
    <row r="791" spans="1:14" ht="30" customHeight="1" x14ac:dyDescent="0.2">
      <c r="A791" s="17">
        <f t="shared" si="81"/>
        <v>2021</v>
      </c>
      <c r="B791" s="4">
        <f t="shared" si="82"/>
        <v>10</v>
      </c>
      <c r="C791" s="171">
        <v>44473</v>
      </c>
      <c r="D791" s="171">
        <v>44473</v>
      </c>
      <c r="E791" s="210" t="s">
        <v>1017</v>
      </c>
      <c r="F791" s="6">
        <v>8.91</v>
      </c>
      <c r="G791" s="168" t="s">
        <v>41</v>
      </c>
      <c r="H791" s="168"/>
      <c r="I791" s="5" t="str">
        <f t="shared" si="83"/>
        <v>Variable</v>
      </c>
      <c r="J791" s="6">
        <f t="shared" si="84"/>
        <v>1181.4100000000005</v>
      </c>
      <c r="K791" s="179"/>
      <c r="L791" s="224" t="s">
        <v>1237</v>
      </c>
      <c r="M791" s="2" t="s">
        <v>1243</v>
      </c>
      <c r="N791" s="2" t="s">
        <v>679</v>
      </c>
    </row>
    <row r="792" spans="1:14" ht="30" hidden="1" customHeight="1" x14ac:dyDescent="0.2">
      <c r="A792" s="17">
        <f t="shared" si="81"/>
        <v>2021</v>
      </c>
      <c r="B792" s="4">
        <f t="shared" si="82"/>
        <v>10</v>
      </c>
      <c r="C792" s="171">
        <v>44474</v>
      </c>
      <c r="D792" s="171">
        <v>44474</v>
      </c>
      <c r="E792" s="210" t="s">
        <v>21</v>
      </c>
      <c r="F792" s="6">
        <v>-1682.31</v>
      </c>
      <c r="G792" s="168" t="s">
        <v>22</v>
      </c>
      <c r="H792" s="168"/>
      <c r="I792" s="5" t="str">
        <f t="shared" si="83"/>
        <v>Payment</v>
      </c>
      <c r="J792" s="6">
        <f t="shared" si="84"/>
        <v>-500.89999999999941</v>
      </c>
      <c r="K792" s="179"/>
      <c r="L792" s="225"/>
      <c r="M792" s="226"/>
      <c r="N792" s="226"/>
    </row>
    <row r="793" spans="1:14" ht="30" customHeight="1" x14ac:dyDescent="0.2">
      <c r="A793" s="17">
        <f t="shared" si="81"/>
        <v>2021</v>
      </c>
      <c r="B793" s="4">
        <f t="shared" si="82"/>
        <v>10</v>
      </c>
      <c r="C793" s="171">
        <v>44474</v>
      </c>
      <c r="D793" s="171">
        <v>44474</v>
      </c>
      <c r="E793" s="210" t="s">
        <v>1018</v>
      </c>
      <c r="F793" s="6">
        <v>11.21</v>
      </c>
      <c r="G793" s="168" t="s">
        <v>41</v>
      </c>
      <c r="H793" s="168"/>
      <c r="I793" s="5" t="str">
        <f t="shared" si="83"/>
        <v>Variable</v>
      </c>
      <c r="J793" s="6">
        <f t="shared" si="84"/>
        <v>-489.68999999999943</v>
      </c>
      <c r="K793" s="179"/>
      <c r="L793" s="224" t="s">
        <v>1237</v>
      </c>
      <c r="M793" s="2" t="s">
        <v>1243</v>
      </c>
      <c r="N793" s="2" t="s">
        <v>679</v>
      </c>
    </row>
    <row r="794" spans="1:14" ht="30" hidden="1" customHeight="1" x14ac:dyDescent="0.2">
      <c r="A794" s="17">
        <f t="shared" si="81"/>
        <v>2021</v>
      </c>
      <c r="B794" s="4">
        <f t="shared" si="82"/>
        <v>10</v>
      </c>
      <c r="C794" s="171">
        <v>44474</v>
      </c>
      <c r="D794" s="171">
        <v>44474</v>
      </c>
      <c r="E794" s="210" t="s">
        <v>32</v>
      </c>
      <c r="F794" s="6">
        <v>84.85</v>
      </c>
      <c r="G794" s="183" t="s">
        <v>26</v>
      </c>
      <c r="H794" s="183"/>
      <c r="I794" s="5" t="str">
        <f t="shared" si="83"/>
        <v>Fixed</v>
      </c>
      <c r="J794" s="6">
        <f t="shared" si="84"/>
        <v>-404.83999999999946</v>
      </c>
      <c r="K794" s="183" t="s">
        <v>8</v>
      </c>
      <c r="L794" s="224" t="s">
        <v>1236</v>
      </c>
      <c r="M794" s="2" t="s">
        <v>1240</v>
      </c>
      <c r="N794" s="2" t="s">
        <v>1260</v>
      </c>
    </row>
    <row r="795" spans="1:14" ht="30" customHeight="1" x14ac:dyDescent="0.2">
      <c r="A795" s="17">
        <f t="shared" si="81"/>
        <v>2021</v>
      </c>
      <c r="B795" s="4">
        <f t="shared" si="82"/>
        <v>10</v>
      </c>
      <c r="C795" s="171">
        <v>44474</v>
      </c>
      <c r="D795" s="171">
        <v>44474</v>
      </c>
      <c r="E795" s="210" t="s">
        <v>1019</v>
      </c>
      <c r="F795" s="6">
        <v>13.6</v>
      </c>
      <c r="G795" s="168" t="s">
        <v>41</v>
      </c>
      <c r="H795" s="168"/>
      <c r="I795" s="5" t="str">
        <f t="shared" si="83"/>
        <v>Variable</v>
      </c>
      <c r="J795" s="6">
        <f t="shared" si="84"/>
        <v>-391.23999999999944</v>
      </c>
      <c r="K795" s="179"/>
      <c r="L795" s="224" t="s">
        <v>1237</v>
      </c>
      <c r="M795" s="2" t="s">
        <v>1243</v>
      </c>
      <c r="N795" s="2" t="s">
        <v>679</v>
      </c>
    </row>
    <row r="796" spans="1:14" ht="30" hidden="1" customHeight="1" x14ac:dyDescent="0.2">
      <c r="A796" s="17">
        <f t="shared" si="81"/>
        <v>2021</v>
      </c>
      <c r="B796" s="4">
        <f t="shared" si="82"/>
        <v>10</v>
      </c>
      <c r="C796" s="171">
        <v>44474</v>
      </c>
      <c r="D796" s="171">
        <v>44474</v>
      </c>
      <c r="E796" s="210" t="s">
        <v>1020</v>
      </c>
      <c r="F796" s="6">
        <v>12.97</v>
      </c>
      <c r="G796" s="168" t="s">
        <v>68</v>
      </c>
      <c r="H796" s="168"/>
      <c r="I796" s="5" t="str">
        <f t="shared" si="83"/>
        <v>Variable</v>
      </c>
      <c r="J796" s="6">
        <f t="shared" si="84"/>
        <v>-378.26999999999941</v>
      </c>
      <c r="K796" s="179"/>
      <c r="L796" s="224" t="s">
        <v>1236</v>
      </c>
      <c r="M796" s="2" t="s">
        <v>670</v>
      </c>
      <c r="N796" s="2" t="s">
        <v>1277</v>
      </c>
    </row>
    <row r="797" spans="1:14" ht="30" hidden="1" customHeight="1" x14ac:dyDescent="0.2">
      <c r="A797" s="17">
        <f t="shared" si="81"/>
        <v>2021</v>
      </c>
      <c r="B797" s="4">
        <f t="shared" si="82"/>
        <v>10</v>
      </c>
      <c r="C797" s="171">
        <v>44474</v>
      </c>
      <c r="D797" s="171">
        <v>44474</v>
      </c>
      <c r="E797" s="210" t="s">
        <v>1020</v>
      </c>
      <c r="F797" s="6">
        <v>23.79</v>
      </c>
      <c r="G797" s="168" t="s">
        <v>68</v>
      </c>
      <c r="H797" s="168"/>
      <c r="I797" s="5" t="str">
        <f t="shared" si="83"/>
        <v>Variable</v>
      </c>
      <c r="J797" s="6">
        <f t="shared" si="84"/>
        <v>-354.47999999999939</v>
      </c>
      <c r="K797" s="179"/>
      <c r="L797" s="224" t="s">
        <v>1236</v>
      </c>
      <c r="M797" s="2" t="s">
        <v>670</v>
      </c>
      <c r="N797" s="2" t="s">
        <v>1277</v>
      </c>
    </row>
    <row r="798" spans="1:14" ht="30" hidden="1" customHeight="1" x14ac:dyDescent="0.2">
      <c r="A798" s="17">
        <f t="shared" si="81"/>
        <v>2021</v>
      </c>
      <c r="B798" s="4">
        <f t="shared" si="82"/>
        <v>10</v>
      </c>
      <c r="C798" s="171">
        <v>44475</v>
      </c>
      <c r="D798" s="171">
        <v>44475</v>
      </c>
      <c r="E798" s="210" t="s">
        <v>1021</v>
      </c>
      <c r="F798" s="6">
        <v>189.95</v>
      </c>
      <c r="G798" s="168" t="s">
        <v>52</v>
      </c>
      <c r="H798" s="168"/>
      <c r="I798" s="5" t="str">
        <f t="shared" si="83"/>
        <v>Variable</v>
      </c>
      <c r="J798" s="6">
        <f t="shared" si="84"/>
        <v>-164.5299999999994</v>
      </c>
      <c r="K798" s="179"/>
      <c r="L798" s="224" t="s">
        <v>1236</v>
      </c>
      <c r="M798" s="2" t="s">
        <v>670</v>
      </c>
      <c r="N798" s="2" t="s">
        <v>1277</v>
      </c>
    </row>
    <row r="799" spans="1:14" ht="30" hidden="1" customHeight="1" x14ac:dyDescent="0.2">
      <c r="A799" s="17">
        <f t="shared" si="81"/>
        <v>2021</v>
      </c>
      <c r="B799" s="4">
        <f t="shared" si="82"/>
        <v>10</v>
      </c>
      <c r="C799" s="171">
        <v>44475</v>
      </c>
      <c r="D799" s="171">
        <v>44475</v>
      </c>
      <c r="E799" s="210" t="s">
        <v>1022</v>
      </c>
      <c r="F799" s="6">
        <v>5.4</v>
      </c>
      <c r="G799" s="168" t="s">
        <v>195</v>
      </c>
      <c r="H799" s="168"/>
      <c r="I799" s="5" t="str">
        <f t="shared" si="83"/>
        <v>Variable</v>
      </c>
      <c r="J799" s="6">
        <f t="shared" si="84"/>
        <v>-159.1299999999994</v>
      </c>
      <c r="K799" s="179"/>
      <c r="L799" s="224" t="s">
        <v>1236</v>
      </c>
      <c r="M799" s="2" t="s">
        <v>670</v>
      </c>
      <c r="N799" s="2" t="s">
        <v>1277</v>
      </c>
    </row>
    <row r="800" spans="1:14" ht="30" hidden="1" customHeight="1" x14ac:dyDescent="0.2">
      <c r="A800" s="17">
        <f t="shared" si="81"/>
        <v>2021</v>
      </c>
      <c r="B800" s="4">
        <f t="shared" si="82"/>
        <v>10</v>
      </c>
      <c r="C800" s="171">
        <v>44475</v>
      </c>
      <c r="D800" s="171">
        <v>44475</v>
      </c>
      <c r="E800" s="210" t="s">
        <v>1020</v>
      </c>
      <c r="F800" s="6">
        <v>42.46</v>
      </c>
      <c r="G800" s="168" t="s">
        <v>68</v>
      </c>
      <c r="H800" s="168"/>
      <c r="I800" s="5" t="str">
        <f t="shared" si="83"/>
        <v>Variable</v>
      </c>
      <c r="J800" s="6">
        <f t="shared" si="84"/>
        <v>-116.66999999999939</v>
      </c>
      <c r="K800" s="179"/>
      <c r="L800" s="224" t="s">
        <v>1236</v>
      </c>
      <c r="M800" s="2" t="s">
        <v>670</v>
      </c>
      <c r="N800" s="2" t="s">
        <v>1277</v>
      </c>
    </row>
    <row r="801" spans="1:14" ht="30" hidden="1" customHeight="1" x14ac:dyDescent="0.2">
      <c r="A801" s="17">
        <f t="shared" si="81"/>
        <v>2021</v>
      </c>
      <c r="B801" s="4">
        <f t="shared" si="82"/>
        <v>10</v>
      </c>
      <c r="C801" s="171">
        <v>44476</v>
      </c>
      <c r="D801" s="171">
        <v>44476</v>
      </c>
      <c r="E801" s="210" t="s">
        <v>1023</v>
      </c>
      <c r="F801" s="6">
        <v>6</v>
      </c>
      <c r="G801" s="168" t="s">
        <v>68</v>
      </c>
      <c r="H801" s="168"/>
      <c r="I801" s="5" t="str">
        <f t="shared" si="83"/>
        <v>Variable</v>
      </c>
      <c r="J801" s="6">
        <f t="shared" si="84"/>
        <v>-110.66999999999939</v>
      </c>
      <c r="K801" s="179"/>
      <c r="L801" s="224" t="s">
        <v>1237</v>
      </c>
      <c r="M801" s="2" t="s">
        <v>1300</v>
      </c>
      <c r="N801" s="2" t="s">
        <v>1291</v>
      </c>
    </row>
    <row r="802" spans="1:14" ht="30" hidden="1" customHeight="1" x14ac:dyDescent="0.2">
      <c r="A802" s="17">
        <f t="shared" si="81"/>
        <v>2021</v>
      </c>
      <c r="B802" s="4">
        <f t="shared" si="82"/>
        <v>10</v>
      </c>
      <c r="C802" s="171">
        <v>44476</v>
      </c>
      <c r="D802" s="171">
        <v>44476</v>
      </c>
      <c r="E802" s="210" t="s">
        <v>1024</v>
      </c>
      <c r="F802" s="6">
        <v>28.19</v>
      </c>
      <c r="G802" s="168" t="s">
        <v>24</v>
      </c>
      <c r="H802" s="168"/>
      <c r="I802" s="5" t="str">
        <f t="shared" si="83"/>
        <v>Variable</v>
      </c>
      <c r="J802" s="6">
        <f t="shared" si="84"/>
        <v>-82.479999999999393</v>
      </c>
      <c r="K802" s="179"/>
      <c r="L802" s="224" t="s">
        <v>1236</v>
      </c>
      <c r="M802" s="2" t="s">
        <v>632</v>
      </c>
      <c r="N802" s="2" t="s">
        <v>503</v>
      </c>
    </row>
    <row r="803" spans="1:14" ht="30" hidden="1" customHeight="1" x14ac:dyDescent="0.2">
      <c r="A803" s="17">
        <f t="shared" si="81"/>
        <v>2021</v>
      </c>
      <c r="B803" s="4">
        <f t="shared" si="82"/>
        <v>10</v>
      </c>
      <c r="C803" s="171">
        <v>44476</v>
      </c>
      <c r="D803" s="171">
        <v>44476</v>
      </c>
      <c r="E803" s="210" t="s">
        <v>895</v>
      </c>
      <c r="F803" s="6">
        <v>32.090000000000003</v>
      </c>
      <c r="G803" s="168" t="s">
        <v>68</v>
      </c>
      <c r="H803" s="168"/>
      <c r="I803" s="5" t="str">
        <f t="shared" si="83"/>
        <v>Variable</v>
      </c>
      <c r="J803" s="6">
        <f t="shared" si="84"/>
        <v>-50.38999999999939</v>
      </c>
      <c r="K803" s="179"/>
      <c r="L803" s="224" t="s">
        <v>1236</v>
      </c>
      <c r="M803" s="2" t="s">
        <v>670</v>
      </c>
      <c r="N803" s="2" t="s">
        <v>1277</v>
      </c>
    </row>
    <row r="804" spans="1:14" ht="30" customHeight="1" x14ac:dyDescent="0.2">
      <c r="A804" s="17">
        <f t="shared" si="81"/>
        <v>2021</v>
      </c>
      <c r="B804" s="4">
        <f t="shared" si="82"/>
        <v>10</v>
      </c>
      <c r="C804" s="171">
        <v>44477</v>
      </c>
      <c r="D804" s="171">
        <v>44477</v>
      </c>
      <c r="E804" s="210" t="s">
        <v>902</v>
      </c>
      <c r="F804" s="6">
        <v>12.84</v>
      </c>
      <c r="G804" s="168" t="s">
        <v>41</v>
      </c>
      <c r="H804" s="168"/>
      <c r="I804" s="5" t="str">
        <f t="shared" si="83"/>
        <v>Variable</v>
      </c>
      <c r="J804" s="6">
        <f t="shared" si="84"/>
        <v>-37.549999999999386</v>
      </c>
      <c r="K804" s="179"/>
      <c r="L804" s="224" t="s">
        <v>1237</v>
      </c>
      <c r="M804" s="2" t="s">
        <v>1243</v>
      </c>
      <c r="N804" s="2" t="s">
        <v>679</v>
      </c>
    </row>
    <row r="805" spans="1:14" ht="30" hidden="1" customHeight="1" x14ac:dyDescent="0.2">
      <c r="A805" s="17">
        <f t="shared" si="81"/>
        <v>2021</v>
      </c>
      <c r="B805" s="4">
        <f t="shared" si="82"/>
        <v>10</v>
      </c>
      <c r="C805" s="171">
        <v>44477</v>
      </c>
      <c r="D805" s="171">
        <v>44477</v>
      </c>
      <c r="E805" s="210" t="s">
        <v>340</v>
      </c>
      <c r="F805" s="6">
        <v>11</v>
      </c>
      <c r="G805" s="183" t="s">
        <v>26</v>
      </c>
      <c r="H805" s="183"/>
      <c r="I805" s="5" t="str">
        <f t="shared" si="83"/>
        <v>Fixed</v>
      </c>
      <c r="J805" s="6">
        <f t="shared" si="84"/>
        <v>-26.549999999999386</v>
      </c>
      <c r="K805" s="183" t="s">
        <v>692</v>
      </c>
      <c r="L805" s="224" t="s">
        <v>1237</v>
      </c>
      <c r="M805" s="2" t="s">
        <v>1243</v>
      </c>
      <c r="N805" s="2" t="s">
        <v>1282</v>
      </c>
    </row>
    <row r="806" spans="1:14" ht="30" customHeight="1" x14ac:dyDescent="0.2">
      <c r="A806" s="17">
        <f t="shared" si="81"/>
        <v>2021</v>
      </c>
      <c r="B806" s="4">
        <f t="shared" si="82"/>
        <v>10</v>
      </c>
      <c r="C806" s="171">
        <v>44477</v>
      </c>
      <c r="D806" s="171">
        <v>44477</v>
      </c>
      <c r="E806" s="210" t="s">
        <v>1025</v>
      </c>
      <c r="F806" s="6">
        <v>4.78</v>
      </c>
      <c r="G806" s="168" t="s">
        <v>41</v>
      </c>
      <c r="H806" s="168"/>
      <c r="I806" s="5" t="str">
        <f t="shared" si="83"/>
        <v>Variable</v>
      </c>
      <c r="J806" s="6">
        <f t="shared" si="84"/>
        <v>-21.769999999999385</v>
      </c>
      <c r="K806" s="179"/>
      <c r="L806" s="224" t="s">
        <v>1237</v>
      </c>
      <c r="M806" s="2" t="s">
        <v>1243</v>
      </c>
      <c r="N806" s="2" t="s">
        <v>679</v>
      </c>
    </row>
    <row r="807" spans="1:14" ht="30" hidden="1" customHeight="1" x14ac:dyDescent="0.2">
      <c r="A807" s="17">
        <f t="shared" si="81"/>
        <v>2021</v>
      </c>
      <c r="B807" s="4">
        <f t="shared" si="82"/>
        <v>10</v>
      </c>
      <c r="C807" s="171">
        <v>44478</v>
      </c>
      <c r="D807" s="171">
        <v>44478</v>
      </c>
      <c r="E807" s="210" t="s">
        <v>1026</v>
      </c>
      <c r="F807" s="6">
        <v>4</v>
      </c>
      <c r="G807" s="168" t="s">
        <v>89</v>
      </c>
      <c r="H807" s="168"/>
      <c r="I807" s="5" t="str">
        <f t="shared" si="83"/>
        <v>Variable</v>
      </c>
      <c r="J807" s="6">
        <f t="shared" si="84"/>
        <v>-17.769999999999385</v>
      </c>
      <c r="K807" s="179"/>
      <c r="L807" s="224" t="s">
        <v>1236</v>
      </c>
      <c r="M807" s="2" t="s">
        <v>632</v>
      </c>
      <c r="N807" s="2" t="s">
        <v>1288</v>
      </c>
    </row>
    <row r="808" spans="1:14" ht="30" hidden="1" customHeight="1" x14ac:dyDescent="0.2">
      <c r="A808" s="17">
        <f t="shared" si="81"/>
        <v>2021</v>
      </c>
      <c r="B808" s="4">
        <f t="shared" si="82"/>
        <v>10</v>
      </c>
      <c r="C808" s="171">
        <v>44478</v>
      </c>
      <c r="D808" s="171">
        <v>44478</v>
      </c>
      <c r="E808" s="210" t="s">
        <v>1027</v>
      </c>
      <c r="F808" s="6">
        <v>1.24</v>
      </c>
      <c r="G808" s="168" t="s">
        <v>68</v>
      </c>
      <c r="H808" s="168"/>
      <c r="I808" s="5" t="str">
        <f t="shared" si="83"/>
        <v>Variable</v>
      </c>
      <c r="J808" s="6">
        <f t="shared" si="84"/>
        <v>-16.529999999999387</v>
      </c>
      <c r="K808" s="179"/>
      <c r="L808" s="224" t="s">
        <v>1237</v>
      </c>
      <c r="M808" s="2" t="s">
        <v>1300</v>
      </c>
      <c r="N808" s="2" t="s">
        <v>68</v>
      </c>
    </row>
    <row r="809" spans="1:14" ht="30" customHeight="1" x14ac:dyDescent="0.2">
      <c r="A809" s="17">
        <f t="shared" si="81"/>
        <v>2021</v>
      </c>
      <c r="B809" s="4">
        <f t="shared" si="82"/>
        <v>10</v>
      </c>
      <c r="C809" s="171">
        <v>44478</v>
      </c>
      <c r="D809" s="171">
        <v>44478</v>
      </c>
      <c r="E809" s="210" t="s">
        <v>1028</v>
      </c>
      <c r="F809" s="6">
        <v>8</v>
      </c>
      <c r="G809" s="168" t="s">
        <v>41</v>
      </c>
      <c r="H809" s="168"/>
      <c r="I809" s="5" t="str">
        <f t="shared" si="83"/>
        <v>Variable</v>
      </c>
      <c r="J809" s="6">
        <f t="shared" si="84"/>
        <v>-8.5299999999993865</v>
      </c>
      <c r="K809" s="179"/>
      <c r="L809" s="224" t="s">
        <v>1237</v>
      </c>
      <c r="M809" s="2" t="s">
        <v>1243</v>
      </c>
      <c r="N809" s="2" t="s">
        <v>679</v>
      </c>
    </row>
    <row r="810" spans="1:14" ht="30" hidden="1" customHeight="1" x14ac:dyDescent="0.2">
      <c r="A810" s="17">
        <f t="shared" si="81"/>
        <v>2021</v>
      </c>
      <c r="B810" s="4">
        <f t="shared" si="82"/>
        <v>10</v>
      </c>
      <c r="C810" s="171">
        <v>44478</v>
      </c>
      <c r="D810" s="171">
        <v>44478</v>
      </c>
      <c r="E810" s="210" t="s">
        <v>1029</v>
      </c>
      <c r="F810" s="6">
        <v>31.75</v>
      </c>
      <c r="G810" s="168" t="s">
        <v>52</v>
      </c>
      <c r="H810" s="168"/>
      <c r="I810" s="5" t="str">
        <f t="shared" si="83"/>
        <v>Variable</v>
      </c>
      <c r="J810" s="6">
        <f t="shared" si="84"/>
        <v>23.220000000000613</v>
      </c>
      <c r="K810" s="179"/>
      <c r="L810" s="224" t="s">
        <v>1237</v>
      </c>
      <c r="M810" s="2" t="s">
        <v>1300</v>
      </c>
      <c r="N810" s="2" t="s">
        <v>1290</v>
      </c>
    </row>
    <row r="811" spans="1:14" ht="30" customHeight="1" x14ac:dyDescent="0.2">
      <c r="A811" s="17">
        <f t="shared" si="81"/>
        <v>2021</v>
      </c>
      <c r="B811" s="4">
        <f t="shared" si="82"/>
        <v>10</v>
      </c>
      <c r="C811" s="171">
        <v>44478</v>
      </c>
      <c r="D811" s="171">
        <v>44478</v>
      </c>
      <c r="E811" s="210" t="s">
        <v>1030</v>
      </c>
      <c r="F811" s="6">
        <v>29.49</v>
      </c>
      <c r="G811" s="168" t="s">
        <v>41</v>
      </c>
      <c r="H811" s="168"/>
      <c r="I811" s="5" t="str">
        <f t="shared" si="83"/>
        <v>Variable</v>
      </c>
      <c r="J811" s="6">
        <f t="shared" si="84"/>
        <v>52.710000000000612</v>
      </c>
      <c r="K811" s="179"/>
      <c r="L811" s="224" t="s">
        <v>1237</v>
      </c>
      <c r="M811" s="2" t="s">
        <v>1243</v>
      </c>
      <c r="N811" s="2" t="s">
        <v>679</v>
      </c>
    </row>
    <row r="812" spans="1:14" ht="30" hidden="1" customHeight="1" x14ac:dyDescent="0.2">
      <c r="A812" s="17">
        <f t="shared" si="81"/>
        <v>2021</v>
      </c>
      <c r="B812" s="4">
        <f t="shared" si="82"/>
        <v>10</v>
      </c>
      <c r="C812" s="171">
        <v>44479</v>
      </c>
      <c r="D812" s="171">
        <v>44479</v>
      </c>
      <c r="E812" s="210" t="s">
        <v>1031</v>
      </c>
      <c r="F812" s="6">
        <v>27.78</v>
      </c>
      <c r="G812" s="168" t="s">
        <v>68</v>
      </c>
      <c r="H812" s="168"/>
      <c r="I812" s="5" t="str">
        <f t="shared" si="83"/>
        <v>Variable</v>
      </c>
      <c r="J812" s="6">
        <f t="shared" si="84"/>
        <v>80.490000000000606</v>
      </c>
      <c r="K812" s="195" t="s">
        <v>1301</v>
      </c>
      <c r="L812" s="224" t="s">
        <v>1236</v>
      </c>
      <c r="M812" s="2" t="s">
        <v>670</v>
      </c>
      <c r="N812" s="2" t="s">
        <v>1280</v>
      </c>
    </row>
    <row r="813" spans="1:14" ht="30" hidden="1" customHeight="1" x14ac:dyDescent="0.2">
      <c r="A813" s="17">
        <f t="shared" si="81"/>
        <v>2021</v>
      </c>
      <c r="B813" s="4">
        <f t="shared" si="82"/>
        <v>10</v>
      </c>
      <c r="C813" s="171">
        <v>44479</v>
      </c>
      <c r="D813" s="171">
        <v>44479</v>
      </c>
      <c r="E813" s="210" t="s">
        <v>1032</v>
      </c>
      <c r="F813" s="6">
        <v>42.39</v>
      </c>
      <c r="G813" s="195" t="s">
        <v>26</v>
      </c>
      <c r="H813" s="195"/>
      <c r="I813" s="5" t="str">
        <f t="shared" si="83"/>
        <v>Fixed</v>
      </c>
      <c r="J813" s="6">
        <f t="shared" si="84"/>
        <v>122.88000000000061</v>
      </c>
      <c r="K813" s="195" t="s">
        <v>800</v>
      </c>
      <c r="L813" s="224" t="s">
        <v>1237</v>
      </c>
      <c r="M813" s="2" t="s">
        <v>1243</v>
      </c>
      <c r="N813" s="2" t="s">
        <v>1282</v>
      </c>
    </row>
    <row r="814" spans="1:14" ht="30" hidden="1" customHeight="1" x14ac:dyDescent="0.2">
      <c r="A814" s="17">
        <f t="shared" si="81"/>
        <v>2021</v>
      </c>
      <c r="B814" s="4">
        <f t="shared" si="82"/>
        <v>10</v>
      </c>
      <c r="C814" s="171">
        <v>44479</v>
      </c>
      <c r="D814" s="171">
        <v>44479</v>
      </c>
      <c r="E814" s="210" t="s">
        <v>1033</v>
      </c>
      <c r="F814" s="6">
        <v>161.61000000000001</v>
      </c>
      <c r="G814" s="168" t="s">
        <v>195</v>
      </c>
      <c r="H814" s="168"/>
      <c r="I814" s="5" t="str">
        <f t="shared" si="83"/>
        <v>Variable</v>
      </c>
      <c r="J814" s="6">
        <f t="shared" si="84"/>
        <v>284.49000000000063</v>
      </c>
      <c r="K814" s="179"/>
      <c r="L814" s="224" t="s">
        <v>1236</v>
      </c>
      <c r="M814" s="2" t="s">
        <v>670</v>
      </c>
      <c r="N814" s="2" t="s">
        <v>1277</v>
      </c>
    </row>
    <row r="815" spans="1:14" ht="30" hidden="1" customHeight="1" x14ac:dyDescent="0.2">
      <c r="A815" s="17">
        <f t="shared" si="81"/>
        <v>2021</v>
      </c>
      <c r="B815" s="4">
        <f t="shared" si="82"/>
        <v>10</v>
      </c>
      <c r="C815" s="171">
        <v>44480</v>
      </c>
      <c r="D815" s="171">
        <v>44480</v>
      </c>
      <c r="E815" s="210" t="s">
        <v>1034</v>
      </c>
      <c r="F815" s="6">
        <v>69.95</v>
      </c>
      <c r="G815" s="168" t="s">
        <v>68</v>
      </c>
      <c r="H815" s="168"/>
      <c r="I815" s="5" t="str">
        <f t="shared" si="83"/>
        <v>Variable</v>
      </c>
      <c r="J815" s="6">
        <f t="shared" si="84"/>
        <v>354.44000000000062</v>
      </c>
      <c r="K815" s="179"/>
      <c r="L815" s="224" t="s">
        <v>1237</v>
      </c>
      <c r="M815" s="2" t="s">
        <v>1243</v>
      </c>
      <c r="N815" s="2" t="s">
        <v>1282</v>
      </c>
    </row>
    <row r="816" spans="1:14" ht="30" hidden="1" customHeight="1" x14ac:dyDescent="0.2">
      <c r="A816" s="17">
        <f t="shared" si="81"/>
        <v>2021</v>
      </c>
      <c r="B816" s="4">
        <f t="shared" si="82"/>
        <v>10</v>
      </c>
      <c r="C816" s="171">
        <v>44480</v>
      </c>
      <c r="D816" s="171">
        <v>44480</v>
      </c>
      <c r="E816" s="210" t="s">
        <v>1035</v>
      </c>
      <c r="F816" s="6">
        <v>20.62</v>
      </c>
      <c r="G816" s="168" t="s">
        <v>68</v>
      </c>
      <c r="H816" s="168"/>
      <c r="I816" s="5" t="str">
        <f t="shared" si="83"/>
        <v>Variable</v>
      </c>
      <c r="J816" s="6">
        <f t="shared" si="84"/>
        <v>375.06000000000063</v>
      </c>
      <c r="K816" s="179"/>
      <c r="L816" s="224" t="s">
        <v>1237</v>
      </c>
      <c r="M816" s="2" t="s">
        <v>1300</v>
      </c>
      <c r="N816" s="2" t="s">
        <v>68</v>
      </c>
    </row>
    <row r="817" spans="1:14" ht="30" hidden="1" customHeight="1" x14ac:dyDescent="0.2">
      <c r="A817" s="17">
        <f t="shared" si="81"/>
        <v>2021</v>
      </c>
      <c r="B817" s="4">
        <f t="shared" si="82"/>
        <v>10</v>
      </c>
      <c r="C817" s="171">
        <v>44480</v>
      </c>
      <c r="D817" s="171">
        <v>44480</v>
      </c>
      <c r="E817" s="210" t="s">
        <v>1035</v>
      </c>
      <c r="F817" s="6">
        <v>173.81</v>
      </c>
      <c r="G817" s="168" t="s">
        <v>68</v>
      </c>
      <c r="H817" s="168"/>
      <c r="I817" s="5" t="str">
        <f t="shared" si="83"/>
        <v>Variable</v>
      </c>
      <c r="J817" s="6">
        <f t="shared" si="84"/>
        <v>548.87000000000057</v>
      </c>
      <c r="K817" s="179"/>
      <c r="L817" s="224" t="s">
        <v>1237</v>
      </c>
      <c r="M817" s="2" t="s">
        <v>1300</v>
      </c>
      <c r="N817" s="2" t="s">
        <v>68</v>
      </c>
    </row>
    <row r="818" spans="1:14" ht="30" hidden="1" customHeight="1" x14ac:dyDescent="0.2">
      <c r="A818" s="17">
        <f t="shared" si="81"/>
        <v>2021</v>
      </c>
      <c r="B818" s="4">
        <f t="shared" si="82"/>
        <v>10</v>
      </c>
      <c r="C818" s="171">
        <v>44481</v>
      </c>
      <c r="D818" s="171">
        <v>44481</v>
      </c>
      <c r="E818" s="210" t="s">
        <v>1036</v>
      </c>
      <c r="F818" s="6">
        <v>124.99</v>
      </c>
      <c r="G818" s="183" t="s">
        <v>68</v>
      </c>
      <c r="H818" s="183"/>
      <c r="I818" s="5" t="str">
        <f t="shared" si="83"/>
        <v>Variable</v>
      </c>
      <c r="J818" s="6">
        <f t="shared" si="84"/>
        <v>673.86000000000058</v>
      </c>
      <c r="K818" s="179"/>
      <c r="L818" s="224" t="s">
        <v>1237</v>
      </c>
      <c r="M818" s="2" t="s">
        <v>1300</v>
      </c>
      <c r="N818" s="2" t="s">
        <v>68</v>
      </c>
    </row>
    <row r="819" spans="1:14" ht="30" hidden="1" customHeight="1" x14ac:dyDescent="0.2">
      <c r="A819" s="17">
        <f t="shared" si="81"/>
        <v>2021</v>
      </c>
      <c r="B819" s="4">
        <f t="shared" si="82"/>
        <v>10</v>
      </c>
      <c r="C819" s="171">
        <v>44481</v>
      </c>
      <c r="D819" s="171">
        <v>44481</v>
      </c>
      <c r="E819" s="210" t="s">
        <v>59</v>
      </c>
      <c r="F819" s="6">
        <v>1.99</v>
      </c>
      <c r="G819" s="183" t="s">
        <v>26</v>
      </c>
      <c r="H819" s="183"/>
      <c r="I819" s="5" t="str">
        <f t="shared" si="83"/>
        <v>Fixed</v>
      </c>
      <c r="J819" s="6">
        <f t="shared" si="84"/>
        <v>675.85000000000059</v>
      </c>
      <c r="K819" s="183" t="s">
        <v>283</v>
      </c>
      <c r="L819" s="224" t="s">
        <v>1237</v>
      </c>
      <c r="M819" s="2" t="s">
        <v>1243</v>
      </c>
      <c r="N819" s="2" t="s">
        <v>1279</v>
      </c>
    </row>
    <row r="820" spans="1:14" ht="30" hidden="1" customHeight="1" x14ac:dyDescent="0.2">
      <c r="A820" s="17">
        <f t="shared" si="81"/>
        <v>2021</v>
      </c>
      <c r="B820" s="4">
        <f t="shared" si="82"/>
        <v>10</v>
      </c>
      <c r="C820" s="171">
        <v>44483</v>
      </c>
      <c r="D820" s="171">
        <v>44483</v>
      </c>
      <c r="E820" s="210" t="s">
        <v>1037</v>
      </c>
      <c r="F820" s="6">
        <v>31.87</v>
      </c>
      <c r="G820" s="168" t="s">
        <v>68</v>
      </c>
      <c r="H820" s="168"/>
      <c r="I820" s="5" t="str">
        <f t="shared" si="83"/>
        <v>Variable</v>
      </c>
      <c r="J820" s="6">
        <f t="shared" si="84"/>
        <v>707.7200000000006</v>
      </c>
      <c r="K820" s="179"/>
      <c r="L820" s="224" t="s">
        <v>1237</v>
      </c>
      <c r="M820" s="2" t="s">
        <v>1300</v>
      </c>
      <c r="N820" s="2" t="s">
        <v>68</v>
      </c>
    </row>
    <row r="821" spans="1:14" ht="30" customHeight="1" x14ac:dyDescent="0.2">
      <c r="A821" s="17">
        <f t="shared" si="81"/>
        <v>2021</v>
      </c>
      <c r="B821" s="4">
        <f t="shared" si="82"/>
        <v>10</v>
      </c>
      <c r="C821" s="171">
        <v>44483</v>
      </c>
      <c r="D821" s="171">
        <v>44483</v>
      </c>
      <c r="E821" s="210" t="s">
        <v>1038</v>
      </c>
      <c r="F821" s="6">
        <v>13.45</v>
      </c>
      <c r="G821" s="168" t="s">
        <v>41</v>
      </c>
      <c r="H821" s="168"/>
      <c r="I821" s="5" t="str">
        <f t="shared" si="83"/>
        <v>Variable</v>
      </c>
      <c r="J821" s="6">
        <f t="shared" si="84"/>
        <v>721.17000000000064</v>
      </c>
      <c r="K821" s="179"/>
      <c r="L821" s="224" t="s">
        <v>1237</v>
      </c>
      <c r="M821" s="2" t="s">
        <v>1243</v>
      </c>
      <c r="N821" s="2" t="s">
        <v>679</v>
      </c>
    </row>
    <row r="822" spans="1:14" ht="30" hidden="1" customHeight="1" x14ac:dyDescent="0.2">
      <c r="A822" s="17">
        <f t="shared" si="81"/>
        <v>2021</v>
      </c>
      <c r="B822" s="4">
        <f t="shared" si="82"/>
        <v>10</v>
      </c>
      <c r="C822" s="171">
        <v>44483</v>
      </c>
      <c r="D822" s="171">
        <v>44483</v>
      </c>
      <c r="E822" s="210" t="s">
        <v>1039</v>
      </c>
      <c r="F822" s="6">
        <v>44.98</v>
      </c>
      <c r="G822" s="168" t="s">
        <v>68</v>
      </c>
      <c r="H822" s="168"/>
      <c r="I822" s="5" t="str">
        <f t="shared" si="83"/>
        <v>Variable</v>
      </c>
      <c r="J822" s="6">
        <f t="shared" si="84"/>
        <v>766.15000000000066</v>
      </c>
      <c r="K822" s="179"/>
      <c r="L822" s="224" t="s">
        <v>1237</v>
      </c>
      <c r="M822" s="2" t="s">
        <v>1300</v>
      </c>
      <c r="N822" s="2" t="s">
        <v>68</v>
      </c>
    </row>
    <row r="823" spans="1:14" ht="30" hidden="1" customHeight="1" x14ac:dyDescent="0.2">
      <c r="A823" s="17">
        <f t="shared" si="81"/>
        <v>2021</v>
      </c>
      <c r="B823" s="4">
        <f t="shared" si="82"/>
        <v>10</v>
      </c>
      <c r="C823" s="171">
        <v>44484</v>
      </c>
      <c r="D823" s="171">
        <v>44484</v>
      </c>
      <c r="E823" s="210" t="s">
        <v>1040</v>
      </c>
      <c r="F823" s="6">
        <v>15.89</v>
      </c>
      <c r="G823" s="183" t="s">
        <v>26</v>
      </c>
      <c r="H823" s="183"/>
      <c r="I823" s="5" t="str">
        <f t="shared" si="83"/>
        <v>Fixed</v>
      </c>
      <c r="J823" s="6">
        <f t="shared" si="84"/>
        <v>782.04000000000065</v>
      </c>
      <c r="K823" s="183" t="s">
        <v>293</v>
      </c>
      <c r="L823" s="224" t="s">
        <v>1237</v>
      </c>
      <c r="M823" s="2" t="s">
        <v>1243</v>
      </c>
      <c r="N823" s="2" t="s">
        <v>1279</v>
      </c>
    </row>
    <row r="824" spans="1:14" ht="30" customHeight="1" x14ac:dyDescent="0.2">
      <c r="A824" s="17">
        <f t="shared" si="81"/>
        <v>2021</v>
      </c>
      <c r="B824" s="4">
        <f t="shared" si="82"/>
        <v>10</v>
      </c>
      <c r="C824" s="171">
        <v>44484</v>
      </c>
      <c r="D824" s="171">
        <v>44484</v>
      </c>
      <c r="E824" s="210" t="s">
        <v>1016</v>
      </c>
      <c r="F824" s="6">
        <v>84.14</v>
      </c>
      <c r="G824" s="168" t="s">
        <v>90</v>
      </c>
      <c r="H824" s="168"/>
      <c r="I824" s="5" t="str">
        <f t="shared" si="83"/>
        <v>Variable</v>
      </c>
      <c r="J824" s="6">
        <f t="shared" si="84"/>
        <v>866.18000000000063</v>
      </c>
      <c r="K824" s="179"/>
      <c r="L824" s="224" t="s">
        <v>1236</v>
      </c>
      <c r="M824" s="2" t="s">
        <v>1238</v>
      </c>
      <c r="N824" s="2" t="s">
        <v>1255</v>
      </c>
    </row>
    <row r="825" spans="1:14" ht="30" hidden="1" customHeight="1" x14ac:dyDescent="0.2">
      <c r="A825" s="17">
        <f t="shared" si="81"/>
        <v>2021</v>
      </c>
      <c r="B825" s="4">
        <f t="shared" si="82"/>
        <v>10</v>
      </c>
      <c r="C825" s="171">
        <v>44485</v>
      </c>
      <c r="D825" s="171">
        <v>44485</v>
      </c>
      <c r="E825" s="210" t="s">
        <v>1041</v>
      </c>
      <c r="F825" s="6">
        <v>34.35</v>
      </c>
      <c r="G825" s="168" t="s">
        <v>24</v>
      </c>
      <c r="H825" s="168"/>
      <c r="I825" s="5" t="str">
        <f t="shared" si="83"/>
        <v>Variable</v>
      </c>
      <c r="J825" s="6">
        <f t="shared" si="84"/>
        <v>900.53000000000065</v>
      </c>
      <c r="K825" s="179"/>
      <c r="L825" s="224" t="s">
        <v>1236</v>
      </c>
      <c r="M825" s="2" t="s">
        <v>632</v>
      </c>
      <c r="N825" s="2" t="s">
        <v>503</v>
      </c>
    </row>
    <row r="826" spans="1:14" ht="30" hidden="1" customHeight="1" x14ac:dyDescent="0.2">
      <c r="A826" s="17">
        <f t="shared" si="81"/>
        <v>2021</v>
      </c>
      <c r="B826" s="4">
        <f t="shared" si="82"/>
        <v>10</v>
      </c>
      <c r="C826" s="171">
        <v>44486</v>
      </c>
      <c r="D826" s="171">
        <v>44486</v>
      </c>
      <c r="E826" s="210" t="s">
        <v>1042</v>
      </c>
      <c r="F826" s="6">
        <v>39.68</v>
      </c>
      <c r="G826" s="168" t="s">
        <v>68</v>
      </c>
      <c r="H826" s="168"/>
      <c r="I826" s="5" t="str">
        <f t="shared" si="83"/>
        <v>Variable</v>
      </c>
      <c r="J826" s="6">
        <f t="shared" si="84"/>
        <v>940.2100000000006</v>
      </c>
      <c r="K826" s="179"/>
      <c r="L826" s="224" t="s">
        <v>1237</v>
      </c>
      <c r="M826" s="2" t="s">
        <v>1300</v>
      </c>
      <c r="N826" s="2" t="s">
        <v>1290</v>
      </c>
    </row>
    <row r="827" spans="1:14" ht="30" hidden="1" customHeight="1" x14ac:dyDescent="0.2">
      <c r="A827" s="17">
        <f t="shared" si="81"/>
        <v>2021</v>
      </c>
      <c r="B827" s="4">
        <f t="shared" si="82"/>
        <v>10</v>
      </c>
      <c r="C827" s="171">
        <v>44486</v>
      </c>
      <c r="D827" s="171">
        <v>44486</v>
      </c>
      <c r="E827" s="210" t="s">
        <v>1043</v>
      </c>
      <c r="F827" s="6">
        <v>5.29</v>
      </c>
      <c r="G827" s="183" t="s">
        <v>26</v>
      </c>
      <c r="H827" s="183"/>
      <c r="I827" s="5" t="str">
        <f t="shared" si="83"/>
        <v>Fixed</v>
      </c>
      <c r="J827" s="6">
        <f t="shared" si="84"/>
        <v>945.50000000000057</v>
      </c>
      <c r="K827" s="183" t="s">
        <v>968</v>
      </c>
      <c r="L827" s="224" t="s">
        <v>1237</v>
      </c>
      <c r="M827" s="2" t="s">
        <v>1243</v>
      </c>
      <c r="N827" s="2" t="s">
        <v>1279</v>
      </c>
    </row>
    <row r="828" spans="1:14" ht="30" hidden="1" customHeight="1" x14ac:dyDescent="0.2">
      <c r="A828" s="17">
        <f t="shared" si="81"/>
        <v>2021</v>
      </c>
      <c r="B828" s="4">
        <f t="shared" si="82"/>
        <v>10</v>
      </c>
      <c r="C828" s="171">
        <v>44486</v>
      </c>
      <c r="D828" s="171">
        <v>44486</v>
      </c>
      <c r="E828" s="210" t="s">
        <v>141</v>
      </c>
      <c r="F828" s="6">
        <v>59.99</v>
      </c>
      <c r="G828" s="168" t="s">
        <v>68</v>
      </c>
      <c r="H828" s="168"/>
      <c r="I828" s="5" t="str">
        <f t="shared" si="83"/>
        <v>Variable</v>
      </c>
      <c r="J828" s="6">
        <f t="shared" si="84"/>
        <v>1005.4900000000006</v>
      </c>
      <c r="K828" s="179"/>
      <c r="L828" s="224" t="s">
        <v>1237</v>
      </c>
      <c r="M828" s="2" t="s">
        <v>1243</v>
      </c>
      <c r="N828" s="2" t="s">
        <v>1274</v>
      </c>
    </row>
    <row r="829" spans="1:14" ht="30" customHeight="1" x14ac:dyDescent="0.2">
      <c r="A829" s="17">
        <f t="shared" si="81"/>
        <v>2021</v>
      </c>
      <c r="B829" s="4">
        <f t="shared" si="82"/>
        <v>10</v>
      </c>
      <c r="C829" s="171">
        <v>44486</v>
      </c>
      <c r="D829" s="171">
        <v>44486</v>
      </c>
      <c r="E829" s="210" t="s">
        <v>1044</v>
      </c>
      <c r="F829" s="6">
        <v>15.45</v>
      </c>
      <c r="G829" s="168" t="s">
        <v>90</v>
      </c>
      <c r="H829" s="168"/>
      <c r="I829" s="5" t="str">
        <f t="shared" si="83"/>
        <v>Variable</v>
      </c>
      <c r="J829" s="6">
        <f t="shared" si="84"/>
        <v>1020.9400000000006</v>
      </c>
      <c r="K829" s="179"/>
      <c r="L829" s="224" t="s">
        <v>1236</v>
      </c>
      <c r="M829" s="2" t="s">
        <v>1238</v>
      </c>
      <c r="N829" s="2" t="s">
        <v>1255</v>
      </c>
    </row>
    <row r="830" spans="1:14" ht="30" hidden="1" customHeight="1" x14ac:dyDescent="0.2">
      <c r="A830" s="17">
        <f t="shared" si="81"/>
        <v>2021</v>
      </c>
      <c r="B830" s="4">
        <f t="shared" si="82"/>
        <v>10</v>
      </c>
      <c r="C830" s="171">
        <v>44486</v>
      </c>
      <c r="D830" s="171">
        <v>44486</v>
      </c>
      <c r="E830" s="210" t="s">
        <v>1045</v>
      </c>
      <c r="F830" s="6">
        <v>80</v>
      </c>
      <c r="G830" s="183" t="s">
        <v>26</v>
      </c>
      <c r="H830" s="183"/>
      <c r="I830" s="5" t="str">
        <f t="shared" si="83"/>
        <v>Fixed</v>
      </c>
      <c r="J830" s="6">
        <f t="shared" si="84"/>
        <v>1100.9400000000005</v>
      </c>
      <c r="K830" s="183" t="s">
        <v>294</v>
      </c>
      <c r="L830" s="224" t="s">
        <v>1236</v>
      </c>
      <c r="M830" s="2" t="s">
        <v>1239</v>
      </c>
      <c r="N830" s="2" t="s">
        <v>1283</v>
      </c>
    </row>
    <row r="831" spans="1:14" ht="30" customHeight="1" x14ac:dyDescent="0.2">
      <c r="A831" s="17">
        <f t="shared" si="81"/>
        <v>2021</v>
      </c>
      <c r="B831" s="4">
        <f t="shared" si="82"/>
        <v>10</v>
      </c>
      <c r="C831" s="171">
        <v>44486</v>
      </c>
      <c r="D831" s="171">
        <v>44486</v>
      </c>
      <c r="E831" s="210" t="s">
        <v>1046</v>
      </c>
      <c r="F831" s="6">
        <v>22.81</v>
      </c>
      <c r="G831" s="168" t="s">
        <v>41</v>
      </c>
      <c r="H831" s="168"/>
      <c r="I831" s="5" t="str">
        <f t="shared" si="83"/>
        <v>Variable</v>
      </c>
      <c r="J831" s="6">
        <f t="shared" si="84"/>
        <v>1123.7500000000005</v>
      </c>
      <c r="K831" s="179"/>
      <c r="L831" s="224" t="s">
        <v>1237</v>
      </c>
      <c r="M831" s="2" t="s">
        <v>1243</v>
      </c>
      <c r="N831" s="2" t="s">
        <v>679</v>
      </c>
    </row>
    <row r="832" spans="1:14" ht="30" customHeight="1" x14ac:dyDescent="0.2">
      <c r="A832" s="17">
        <f t="shared" si="81"/>
        <v>2021</v>
      </c>
      <c r="B832" s="4">
        <f t="shared" si="82"/>
        <v>10</v>
      </c>
      <c r="C832" s="171">
        <v>44487</v>
      </c>
      <c r="D832" s="171">
        <v>44487</v>
      </c>
      <c r="E832" s="210" t="s">
        <v>1047</v>
      </c>
      <c r="F832" s="6">
        <v>26.69</v>
      </c>
      <c r="G832" s="168" t="s">
        <v>41</v>
      </c>
      <c r="H832" s="168"/>
      <c r="I832" s="5" t="str">
        <f t="shared" si="83"/>
        <v>Variable</v>
      </c>
      <c r="J832" s="6">
        <f t="shared" si="84"/>
        <v>1150.4400000000005</v>
      </c>
      <c r="K832" s="179"/>
      <c r="L832" s="224" t="s">
        <v>1237</v>
      </c>
      <c r="M832" s="2" t="s">
        <v>1243</v>
      </c>
      <c r="N832" s="2" t="s">
        <v>679</v>
      </c>
    </row>
    <row r="833" spans="1:14" ht="30" customHeight="1" x14ac:dyDescent="0.2">
      <c r="A833" s="17">
        <f t="shared" si="81"/>
        <v>2021</v>
      </c>
      <c r="B833" s="4">
        <f t="shared" si="82"/>
        <v>10</v>
      </c>
      <c r="C833" s="171">
        <v>44488</v>
      </c>
      <c r="D833" s="171">
        <v>44488</v>
      </c>
      <c r="E833" s="210" t="s">
        <v>1048</v>
      </c>
      <c r="F833" s="6">
        <v>19.28</v>
      </c>
      <c r="G833" s="168" t="s">
        <v>41</v>
      </c>
      <c r="H833" s="168"/>
      <c r="I833" s="5" t="str">
        <f t="shared" si="83"/>
        <v>Variable</v>
      </c>
      <c r="J833" s="6">
        <f t="shared" si="84"/>
        <v>1169.7200000000005</v>
      </c>
      <c r="K833" s="179"/>
      <c r="L833" s="224" t="s">
        <v>1237</v>
      </c>
      <c r="M833" s="2" t="s">
        <v>1243</v>
      </c>
      <c r="N833" s="2" t="s">
        <v>679</v>
      </c>
    </row>
    <row r="834" spans="1:14" ht="30" customHeight="1" x14ac:dyDescent="0.2">
      <c r="A834" s="17">
        <f t="shared" si="81"/>
        <v>2021</v>
      </c>
      <c r="B834" s="4">
        <f t="shared" si="82"/>
        <v>10</v>
      </c>
      <c r="C834" s="171">
        <v>44488</v>
      </c>
      <c r="D834" s="171">
        <v>44488</v>
      </c>
      <c r="E834" s="210" t="s">
        <v>896</v>
      </c>
      <c r="F834" s="6">
        <v>6.13</v>
      </c>
      <c r="G834" s="168" t="s">
        <v>41</v>
      </c>
      <c r="H834" s="168"/>
      <c r="I834" s="5" t="str">
        <f t="shared" si="83"/>
        <v>Variable</v>
      </c>
      <c r="J834" s="6">
        <f t="shared" si="84"/>
        <v>1175.8500000000006</v>
      </c>
      <c r="K834" s="179"/>
      <c r="L834" s="224" t="s">
        <v>1237</v>
      </c>
      <c r="M834" s="2" t="s">
        <v>1243</v>
      </c>
      <c r="N834" s="2" t="s">
        <v>679</v>
      </c>
    </row>
    <row r="835" spans="1:14" ht="30" customHeight="1" x14ac:dyDescent="0.2">
      <c r="A835" s="17">
        <f t="shared" si="81"/>
        <v>2021</v>
      </c>
      <c r="B835" s="4">
        <f t="shared" si="82"/>
        <v>10</v>
      </c>
      <c r="C835" s="171">
        <v>44488</v>
      </c>
      <c r="D835" s="171">
        <v>44488</v>
      </c>
      <c r="E835" s="210" t="s">
        <v>1049</v>
      </c>
      <c r="F835" s="6">
        <v>35</v>
      </c>
      <c r="G835" s="168" t="s">
        <v>41</v>
      </c>
      <c r="H835" s="168"/>
      <c r="I835" s="5" t="str">
        <f t="shared" si="83"/>
        <v>Variable</v>
      </c>
      <c r="J835" s="6">
        <f t="shared" si="84"/>
        <v>1210.8500000000006</v>
      </c>
      <c r="K835" s="179"/>
      <c r="L835" s="224" t="s">
        <v>1237</v>
      </c>
      <c r="M835" s="2" t="s">
        <v>1243</v>
      </c>
      <c r="N835" s="2" t="s">
        <v>679</v>
      </c>
    </row>
    <row r="836" spans="1:14" ht="30" customHeight="1" x14ac:dyDescent="0.2">
      <c r="A836" s="17">
        <f t="shared" si="81"/>
        <v>2021</v>
      </c>
      <c r="B836" s="4">
        <f t="shared" si="82"/>
        <v>10</v>
      </c>
      <c r="C836" s="171">
        <v>44489</v>
      </c>
      <c r="D836" s="171">
        <v>44489</v>
      </c>
      <c r="E836" s="210" t="s">
        <v>896</v>
      </c>
      <c r="F836" s="6">
        <v>10.45</v>
      </c>
      <c r="G836" s="168" t="s">
        <v>41</v>
      </c>
      <c r="H836" s="168"/>
      <c r="I836" s="5" t="str">
        <f t="shared" si="83"/>
        <v>Variable</v>
      </c>
      <c r="J836" s="6">
        <f t="shared" si="84"/>
        <v>1221.3000000000006</v>
      </c>
      <c r="K836" s="179"/>
      <c r="L836" s="224" t="s">
        <v>1237</v>
      </c>
      <c r="M836" s="2" t="s">
        <v>1243</v>
      </c>
      <c r="N836" s="2" t="s">
        <v>679</v>
      </c>
    </row>
    <row r="837" spans="1:14" ht="30" hidden="1" customHeight="1" x14ac:dyDescent="0.2">
      <c r="A837" s="17">
        <f t="shared" si="81"/>
        <v>2021</v>
      </c>
      <c r="B837" s="4">
        <f t="shared" si="82"/>
        <v>10</v>
      </c>
      <c r="C837" s="171">
        <v>44489</v>
      </c>
      <c r="D837" s="171">
        <v>44489</v>
      </c>
      <c r="E837" s="210" t="s">
        <v>1050</v>
      </c>
      <c r="F837" s="6">
        <v>70.58</v>
      </c>
      <c r="G837" s="183" t="s">
        <v>26</v>
      </c>
      <c r="H837" s="183"/>
      <c r="I837" s="5" t="str">
        <f t="shared" si="83"/>
        <v>Fixed</v>
      </c>
      <c r="J837" s="6">
        <f t="shared" si="84"/>
        <v>1291.8800000000006</v>
      </c>
      <c r="K837" s="183" t="s">
        <v>297</v>
      </c>
      <c r="L837" s="224" t="s">
        <v>1237</v>
      </c>
      <c r="M837" s="2" t="s">
        <v>1243</v>
      </c>
      <c r="N837" s="2" t="s">
        <v>1279</v>
      </c>
    </row>
    <row r="838" spans="1:14" ht="30" hidden="1" customHeight="1" x14ac:dyDescent="0.2">
      <c r="A838" s="17">
        <f t="shared" si="81"/>
        <v>2021</v>
      </c>
      <c r="B838" s="4">
        <f t="shared" si="82"/>
        <v>10</v>
      </c>
      <c r="C838" s="171">
        <v>44490</v>
      </c>
      <c r="D838" s="171">
        <v>44490</v>
      </c>
      <c r="E838" s="210" t="s">
        <v>1051</v>
      </c>
      <c r="F838" s="6">
        <v>26.65</v>
      </c>
      <c r="G838" s="168" t="s">
        <v>68</v>
      </c>
      <c r="H838" s="168"/>
      <c r="I838" s="5" t="str">
        <f t="shared" si="83"/>
        <v>Variable</v>
      </c>
      <c r="J838" s="6">
        <f t="shared" si="84"/>
        <v>1318.5300000000007</v>
      </c>
      <c r="K838" s="195" t="s">
        <v>1302</v>
      </c>
      <c r="L838" s="224" t="s">
        <v>1236</v>
      </c>
      <c r="M838" s="2" t="s">
        <v>670</v>
      </c>
      <c r="N838" s="2" t="s">
        <v>1281</v>
      </c>
    </row>
    <row r="839" spans="1:14" ht="30" customHeight="1" x14ac:dyDescent="0.2">
      <c r="A839" s="17">
        <f t="shared" si="81"/>
        <v>2021</v>
      </c>
      <c r="B839" s="4">
        <f t="shared" si="82"/>
        <v>10</v>
      </c>
      <c r="C839" s="171">
        <v>44490</v>
      </c>
      <c r="D839" s="171">
        <v>44490</v>
      </c>
      <c r="E839" s="210" t="s">
        <v>1052</v>
      </c>
      <c r="F839" s="6">
        <v>10.72</v>
      </c>
      <c r="G839" s="168" t="s">
        <v>41</v>
      </c>
      <c r="H839" s="168"/>
      <c r="I839" s="5" t="str">
        <f t="shared" si="83"/>
        <v>Variable</v>
      </c>
      <c r="J839" s="6">
        <f t="shared" si="84"/>
        <v>1329.2500000000007</v>
      </c>
      <c r="K839" s="179"/>
      <c r="L839" s="224" t="s">
        <v>1237</v>
      </c>
      <c r="M839" s="2" t="s">
        <v>1243</v>
      </c>
      <c r="N839" s="2" t="s">
        <v>679</v>
      </c>
    </row>
    <row r="840" spans="1:14" ht="30" hidden="1" customHeight="1" x14ac:dyDescent="0.2">
      <c r="A840" s="17">
        <f t="shared" si="81"/>
        <v>2021</v>
      </c>
      <c r="B840" s="4">
        <f t="shared" si="82"/>
        <v>10</v>
      </c>
      <c r="C840" s="171">
        <v>44490</v>
      </c>
      <c r="D840" s="171">
        <v>44490</v>
      </c>
      <c r="E840" s="210" t="s">
        <v>81</v>
      </c>
      <c r="F840" s="6">
        <v>7.99</v>
      </c>
      <c r="G840" s="183" t="s">
        <v>26</v>
      </c>
      <c r="H840" s="183"/>
      <c r="I840" s="5" t="str">
        <f t="shared" si="83"/>
        <v>Fixed</v>
      </c>
      <c r="J840" s="6">
        <f t="shared" si="84"/>
        <v>1337.2400000000007</v>
      </c>
      <c r="K840" s="186" t="s">
        <v>9</v>
      </c>
      <c r="L840" s="224" t="s">
        <v>1237</v>
      </c>
      <c r="M840" s="2" t="s">
        <v>1243</v>
      </c>
      <c r="N840" s="2" t="s">
        <v>1279</v>
      </c>
    </row>
    <row r="841" spans="1:14" ht="30" hidden="1" customHeight="1" x14ac:dyDescent="0.2">
      <c r="A841" s="17">
        <f t="shared" si="81"/>
        <v>2021</v>
      </c>
      <c r="B841" s="4">
        <f t="shared" si="82"/>
        <v>10</v>
      </c>
      <c r="C841" s="171">
        <v>44491</v>
      </c>
      <c r="D841" s="171">
        <v>44491</v>
      </c>
      <c r="E841" s="210" t="s">
        <v>1053</v>
      </c>
      <c r="F841" s="6">
        <v>103</v>
      </c>
      <c r="G841" s="168" t="s">
        <v>68</v>
      </c>
      <c r="H841" s="168"/>
      <c r="I841" s="5" t="str">
        <f t="shared" si="83"/>
        <v>Variable</v>
      </c>
      <c r="J841" s="6">
        <f t="shared" si="84"/>
        <v>1440.2400000000007</v>
      </c>
      <c r="K841" s="179"/>
      <c r="L841" s="224" t="s">
        <v>1237</v>
      </c>
      <c r="M841" s="2" t="s">
        <v>1300</v>
      </c>
      <c r="N841" s="2" t="s">
        <v>1269</v>
      </c>
    </row>
    <row r="842" spans="1:14" ht="30" customHeight="1" x14ac:dyDescent="0.2">
      <c r="A842" s="17">
        <f t="shared" ref="A842:A903" si="85">YEAR(C842)</f>
        <v>2021</v>
      </c>
      <c r="B842" s="4">
        <f t="shared" ref="B842:B903" si="86">MONTH(C842)</f>
        <v>10</v>
      </c>
      <c r="C842" s="171">
        <v>44491</v>
      </c>
      <c r="D842" s="171">
        <v>44491</v>
      </c>
      <c r="E842" s="210" t="s">
        <v>1054</v>
      </c>
      <c r="F842" s="6">
        <v>12.57</v>
      </c>
      <c r="G842" s="168" t="s">
        <v>41</v>
      </c>
      <c r="H842" s="168"/>
      <c r="I842" s="5" t="str">
        <f t="shared" ref="I842:I903" si="87">VLOOKUP(G842,Expense_Lookup,2,0)</f>
        <v>Variable</v>
      </c>
      <c r="J842" s="6">
        <f t="shared" ref="J842:J903" si="88">J841+F842</f>
        <v>1452.8100000000006</v>
      </c>
      <c r="K842" s="179"/>
      <c r="L842" s="224" t="s">
        <v>1237</v>
      </c>
      <c r="M842" s="2" t="s">
        <v>1243</v>
      </c>
      <c r="N842" s="2" t="s">
        <v>679</v>
      </c>
    </row>
    <row r="843" spans="1:14" ht="30" hidden="1" customHeight="1" x14ac:dyDescent="0.2">
      <c r="A843" s="17">
        <f t="shared" si="85"/>
        <v>2021</v>
      </c>
      <c r="B843" s="4">
        <f t="shared" si="86"/>
        <v>10</v>
      </c>
      <c r="C843" s="171">
        <v>44492</v>
      </c>
      <c r="D843" s="171">
        <v>44492</v>
      </c>
      <c r="E843" s="222" t="s">
        <v>1055</v>
      </c>
      <c r="F843" s="6">
        <v>105.99</v>
      </c>
      <c r="G843" s="183" t="s">
        <v>26</v>
      </c>
      <c r="H843" s="183"/>
      <c r="I843" s="5" t="str">
        <f t="shared" si="87"/>
        <v>Fixed</v>
      </c>
      <c r="J843" s="6">
        <f t="shared" si="88"/>
        <v>1558.8000000000006</v>
      </c>
      <c r="K843" s="186" t="s">
        <v>1230</v>
      </c>
      <c r="L843" s="224" t="s">
        <v>1237</v>
      </c>
      <c r="M843" s="2" t="s">
        <v>1243</v>
      </c>
      <c r="N843" s="2" t="s">
        <v>1282</v>
      </c>
    </row>
    <row r="844" spans="1:14" ht="30" hidden="1" customHeight="1" x14ac:dyDescent="0.2">
      <c r="A844" s="17">
        <f t="shared" si="85"/>
        <v>2021</v>
      </c>
      <c r="B844" s="4">
        <f t="shared" si="86"/>
        <v>10</v>
      </c>
      <c r="C844" s="171">
        <v>44492</v>
      </c>
      <c r="D844" s="171">
        <v>44492</v>
      </c>
      <c r="E844" s="210" t="s">
        <v>1056</v>
      </c>
      <c r="F844" s="6">
        <v>40</v>
      </c>
      <c r="G844" s="183" t="s">
        <v>89</v>
      </c>
      <c r="H844" s="183"/>
      <c r="I844" s="5" t="str">
        <f t="shared" si="87"/>
        <v>Variable</v>
      </c>
      <c r="J844" s="6">
        <f t="shared" si="88"/>
        <v>1598.8000000000006</v>
      </c>
      <c r="K844" s="183" t="s">
        <v>1131</v>
      </c>
      <c r="L844" s="224" t="s">
        <v>1237</v>
      </c>
      <c r="M844" s="2" t="s">
        <v>1243</v>
      </c>
      <c r="N844" s="2" t="s">
        <v>1271</v>
      </c>
    </row>
    <row r="845" spans="1:14" ht="30" customHeight="1" x14ac:dyDescent="0.2">
      <c r="A845" s="17">
        <f t="shared" si="85"/>
        <v>2021</v>
      </c>
      <c r="B845" s="4">
        <f t="shared" si="86"/>
        <v>10</v>
      </c>
      <c r="C845" s="171">
        <v>44492</v>
      </c>
      <c r="D845" s="171">
        <v>44492</v>
      </c>
      <c r="E845" s="210" t="s">
        <v>1046</v>
      </c>
      <c r="F845" s="6">
        <v>17.54</v>
      </c>
      <c r="G845" s="168" t="s">
        <v>41</v>
      </c>
      <c r="H845" s="168"/>
      <c r="I845" s="5" t="str">
        <f t="shared" si="87"/>
        <v>Variable</v>
      </c>
      <c r="J845" s="6">
        <f t="shared" si="88"/>
        <v>1616.3400000000006</v>
      </c>
      <c r="K845" s="179"/>
      <c r="L845" s="224" t="s">
        <v>1237</v>
      </c>
      <c r="M845" s="2" t="s">
        <v>1243</v>
      </c>
      <c r="N845" s="2" t="s">
        <v>679</v>
      </c>
    </row>
    <row r="846" spans="1:14" ht="30" hidden="1" customHeight="1" x14ac:dyDescent="0.2">
      <c r="A846" s="17">
        <f t="shared" si="85"/>
        <v>2021</v>
      </c>
      <c r="B846" s="4">
        <f t="shared" si="86"/>
        <v>10</v>
      </c>
      <c r="C846" s="171">
        <v>44494</v>
      </c>
      <c r="D846" s="171">
        <v>44494</v>
      </c>
      <c r="E846" s="210" t="s">
        <v>956</v>
      </c>
      <c r="F846" s="6">
        <v>320</v>
      </c>
      <c r="G846" s="183" t="s">
        <v>26</v>
      </c>
      <c r="H846" s="183"/>
      <c r="I846" s="5" t="str">
        <f t="shared" si="87"/>
        <v>Fixed</v>
      </c>
      <c r="J846" s="6">
        <f t="shared" si="88"/>
        <v>1936.3400000000006</v>
      </c>
      <c r="K846" s="183" t="s">
        <v>1092</v>
      </c>
      <c r="L846" s="224" t="s">
        <v>1237</v>
      </c>
      <c r="M846" s="2" t="s">
        <v>1300</v>
      </c>
      <c r="N846" s="2" t="s">
        <v>1284</v>
      </c>
    </row>
    <row r="847" spans="1:14" ht="30" hidden="1" customHeight="1" x14ac:dyDescent="0.2">
      <c r="A847" s="17">
        <f t="shared" si="85"/>
        <v>2021</v>
      </c>
      <c r="B847" s="4">
        <f t="shared" si="86"/>
        <v>10</v>
      </c>
      <c r="C847" s="171">
        <v>44494</v>
      </c>
      <c r="D847" s="171">
        <v>44494</v>
      </c>
      <c r="E847" s="210" t="s">
        <v>1057</v>
      </c>
      <c r="F847" s="6">
        <v>16.149999999999999</v>
      </c>
      <c r="G847" s="183" t="s">
        <v>26</v>
      </c>
      <c r="H847" s="183"/>
      <c r="I847" s="5" t="str">
        <f t="shared" si="87"/>
        <v>Fixed</v>
      </c>
      <c r="J847" s="6">
        <f t="shared" si="88"/>
        <v>1952.4900000000007</v>
      </c>
      <c r="K847" s="183" t="s">
        <v>1093</v>
      </c>
      <c r="L847" s="224" t="s">
        <v>1237</v>
      </c>
      <c r="M847" s="2" t="s">
        <v>1300</v>
      </c>
      <c r="N847" s="2" t="s">
        <v>1268</v>
      </c>
    </row>
    <row r="848" spans="1:14" ht="30" customHeight="1" x14ac:dyDescent="0.2">
      <c r="A848" s="17">
        <f t="shared" si="85"/>
        <v>2021</v>
      </c>
      <c r="B848" s="4">
        <f t="shared" si="86"/>
        <v>10</v>
      </c>
      <c r="C848" s="171">
        <v>44494</v>
      </c>
      <c r="D848" s="171">
        <v>44494</v>
      </c>
      <c r="E848" s="210" t="s">
        <v>1016</v>
      </c>
      <c r="F848" s="6">
        <v>14.49</v>
      </c>
      <c r="G848" s="168" t="s">
        <v>90</v>
      </c>
      <c r="H848" s="168"/>
      <c r="I848" s="5" t="str">
        <f t="shared" si="87"/>
        <v>Variable</v>
      </c>
      <c r="J848" s="6">
        <f t="shared" si="88"/>
        <v>1966.9800000000007</v>
      </c>
      <c r="K848" s="179"/>
      <c r="L848" s="224" t="s">
        <v>1236</v>
      </c>
      <c r="M848" s="2" t="s">
        <v>1238</v>
      </c>
      <c r="N848" s="2" t="s">
        <v>1255</v>
      </c>
    </row>
    <row r="849" spans="1:14" ht="30" customHeight="1" x14ac:dyDescent="0.2">
      <c r="A849" s="17">
        <f t="shared" si="85"/>
        <v>2021</v>
      </c>
      <c r="B849" s="4">
        <f t="shared" si="86"/>
        <v>10</v>
      </c>
      <c r="C849" s="171">
        <v>44494</v>
      </c>
      <c r="D849" s="171">
        <v>44494</v>
      </c>
      <c r="E849" s="210" t="s">
        <v>1058</v>
      </c>
      <c r="F849" s="6">
        <v>39.08</v>
      </c>
      <c r="G849" s="168" t="s">
        <v>41</v>
      </c>
      <c r="H849" s="168"/>
      <c r="I849" s="5" t="str">
        <f t="shared" si="87"/>
        <v>Variable</v>
      </c>
      <c r="J849" s="6">
        <f t="shared" si="88"/>
        <v>2006.0600000000006</v>
      </c>
      <c r="K849" s="179"/>
      <c r="L849" s="224" t="s">
        <v>1237</v>
      </c>
      <c r="M849" s="2" t="s">
        <v>1243</v>
      </c>
      <c r="N849" s="2" t="s">
        <v>679</v>
      </c>
    </row>
    <row r="850" spans="1:14" ht="30" hidden="1" customHeight="1" x14ac:dyDescent="0.2">
      <c r="A850" s="17">
        <f t="shared" si="85"/>
        <v>2021</v>
      </c>
      <c r="B850" s="4">
        <f t="shared" si="86"/>
        <v>10</v>
      </c>
      <c r="C850" s="171">
        <v>44495</v>
      </c>
      <c r="D850" s="171">
        <v>44495</v>
      </c>
      <c r="E850" s="210" t="s">
        <v>1059</v>
      </c>
      <c r="F850" s="6">
        <v>35.58</v>
      </c>
      <c r="G850" s="168" t="s">
        <v>24</v>
      </c>
      <c r="H850" s="168"/>
      <c r="I850" s="5" t="str">
        <f t="shared" si="87"/>
        <v>Variable</v>
      </c>
      <c r="J850" s="6">
        <f t="shared" si="88"/>
        <v>2041.6400000000006</v>
      </c>
      <c r="K850" s="179"/>
      <c r="L850" s="224" t="s">
        <v>1236</v>
      </c>
      <c r="M850" s="2" t="s">
        <v>632</v>
      </c>
      <c r="N850" s="2" t="s">
        <v>503</v>
      </c>
    </row>
    <row r="851" spans="1:14" ht="30" hidden="1" customHeight="1" x14ac:dyDescent="0.2">
      <c r="A851" s="17">
        <f t="shared" si="85"/>
        <v>2021</v>
      </c>
      <c r="B851" s="4">
        <f t="shared" si="86"/>
        <v>10</v>
      </c>
      <c r="C851" s="171">
        <v>44495</v>
      </c>
      <c r="D851" s="171">
        <v>44495</v>
      </c>
      <c r="E851" s="210" t="s">
        <v>1060</v>
      </c>
      <c r="F851" s="6">
        <v>48.86</v>
      </c>
      <c r="G851" s="183" t="s">
        <v>68</v>
      </c>
      <c r="H851" s="183"/>
      <c r="I851" s="5" t="str">
        <f t="shared" si="87"/>
        <v>Variable</v>
      </c>
      <c r="J851" s="6">
        <f t="shared" si="88"/>
        <v>2090.5000000000005</v>
      </c>
      <c r="K851" s="183" t="s">
        <v>1130</v>
      </c>
      <c r="L851" s="224" t="s">
        <v>1237</v>
      </c>
      <c r="M851" s="2" t="s">
        <v>1300</v>
      </c>
      <c r="N851" s="2" t="s">
        <v>1299</v>
      </c>
    </row>
    <row r="852" spans="1:14" ht="30" customHeight="1" x14ac:dyDescent="0.2">
      <c r="A852" s="17">
        <f t="shared" si="85"/>
        <v>2021</v>
      </c>
      <c r="B852" s="4">
        <f t="shared" si="86"/>
        <v>10</v>
      </c>
      <c r="C852" s="171">
        <v>44495</v>
      </c>
      <c r="D852" s="171">
        <v>44495</v>
      </c>
      <c r="E852" s="210" t="s">
        <v>1061</v>
      </c>
      <c r="F852" s="6">
        <v>30</v>
      </c>
      <c r="G852" s="168" t="s">
        <v>41</v>
      </c>
      <c r="H852" s="168"/>
      <c r="I852" s="5" t="str">
        <f t="shared" si="87"/>
        <v>Variable</v>
      </c>
      <c r="J852" s="6">
        <f t="shared" si="88"/>
        <v>2120.5000000000005</v>
      </c>
      <c r="K852" s="179"/>
      <c r="L852" s="224" t="s">
        <v>1237</v>
      </c>
      <c r="M852" s="2" t="s">
        <v>1243</v>
      </c>
      <c r="N852" s="2" t="s">
        <v>679</v>
      </c>
    </row>
    <row r="853" spans="1:14" ht="30" hidden="1" customHeight="1" x14ac:dyDescent="0.2">
      <c r="A853" s="17">
        <f t="shared" si="85"/>
        <v>2021</v>
      </c>
      <c r="B853" s="4">
        <f t="shared" si="86"/>
        <v>10</v>
      </c>
      <c r="C853" s="171">
        <v>44496</v>
      </c>
      <c r="D853" s="171">
        <v>44496</v>
      </c>
      <c r="E853" s="210" t="s">
        <v>1062</v>
      </c>
      <c r="F853" s="6">
        <v>24.37</v>
      </c>
      <c r="G853" s="183" t="s">
        <v>26</v>
      </c>
      <c r="H853" s="183"/>
      <c r="I853" s="5" t="str">
        <f t="shared" si="87"/>
        <v>Fixed</v>
      </c>
      <c r="J853" s="6">
        <f t="shared" si="88"/>
        <v>2144.8700000000003</v>
      </c>
      <c r="K853" s="183" t="s">
        <v>297</v>
      </c>
      <c r="L853" s="224" t="s">
        <v>1237</v>
      </c>
      <c r="M853" s="2" t="s">
        <v>1243</v>
      </c>
      <c r="N853" s="2" t="s">
        <v>1279</v>
      </c>
    </row>
    <row r="854" spans="1:14" ht="30" hidden="1" customHeight="1" x14ac:dyDescent="0.2">
      <c r="A854" s="17">
        <f t="shared" si="85"/>
        <v>2021</v>
      </c>
      <c r="B854" s="4">
        <f t="shared" si="86"/>
        <v>10</v>
      </c>
      <c r="C854" s="171">
        <v>44496</v>
      </c>
      <c r="D854" s="171">
        <v>44496</v>
      </c>
      <c r="E854" s="210" t="s">
        <v>1063</v>
      </c>
      <c r="F854" s="6">
        <v>198.74</v>
      </c>
      <c r="G854" s="183" t="s">
        <v>68</v>
      </c>
      <c r="H854" s="183"/>
      <c r="I854" s="5" t="str">
        <f t="shared" si="87"/>
        <v>Variable</v>
      </c>
      <c r="J854" s="6">
        <f t="shared" si="88"/>
        <v>2343.6100000000006</v>
      </c>
      <c r="K854" s="183" t="s">
        <v>1129</v>
      </c>
      <c r="L854" s="224" t="s">
        <v>1237</v>
      </c>
      <c r="M854" s="2" t="s">
        <v>1300</v>
      </c>
      <c r="N854" s="2" t="s">
        <v>68</v>
      </c>
    </row>
    <row r="855" spans="1:14" ht="30" hidden="1" customHeight="1" x14ac:dyDescent="0.2">
      <c r="A855" s="17">
        <f t="shared" si="85"/>
        <v>2021</v>
      </c>
      <c r="B855" s="4">
        <f t="shared" si="86"/>
        <v>10</v>
      </c>
      <c r="C855" s="171">
        <v>44497</v>
      </c>
      <c r="D855" s="171">
        <v>44497</v>
      </c>
      <c r="E855" s="210" t="s">
        <v>1064</v>
      </c>
      <c r="F855" s="6">
        <v>366.23</v>
      </c>
      <c r="G855" s="168" t="s">
        <v>68</v>
      </c>
      <c r="H855" s="168"/>
      <c r="I855" s="5" t="str">
        <f t="shared" si="87"/>
        <v>Variable</v>
      </c>
      <c r="J855" s="6">
        <f t="shared" si="88"/>
        <v>2709.8400000000006</v>
      </c>
      <c r="K855" s="183" t="s">
        <v>1094</v>
      </c>
      <c r="L855" s="224" t="s">
        <v>1237</v>
      </c>
      <c r="M855" s="2" t="s">
        <v>1300</v>
      </c>
      <c r="N855" s="2" t="s">
        <v>68</v>
      </c>
    </row>
    <row r="856" spans="1:14" ht="30" hidden="1" customHeight="1" x14ac:dyDescent="0.2">
      <c r="A856" s="17">
        <f t="shared" si="85"/>
        <v>2021</v>
      </c>
      <c r="B856" s="4">
        <f t="shared" si="86"/>
        <v>10</v>
      </c>
      <c r="C856" s="171">
        <v>44498</v>
      </c>
      <c r="D856" s="171">
        <v>44498</v>
      </c>
      <c r="E856" s="210" t="s">
        <v>1065</v>
      </c>
      <c r="F856" s="6">
        <v>17.14</v>
      </c>
      <c r="G856" s="168" t="s">
        <v>89</v>
      </c>
      <c r="H856" s="168"/>
      <c r="I856" s="5" t="str">
        <f t="shared" si="87"/>
        <v>Variable</v>
      </c>
      <c r="J856" s="6">
        <f t="shared" si="88"/>
        <v>2726.9800000000005</v>
      </c>
      <c r="K856" s="179"/>
      <c r="L856" s="224" t="s">
        <v>1237</v>
      </c>
      <c r="M856" s="2" t="s">
        <v>1243</v>
      </c>
      <c r="N856" s="2" t="s">
        <v>1273</v>
      </c>
    </row>
    <row r="857" spans="1:14" ht="30" customHeight="1" x14ac:dyDescent="0.2">
      <c r="A857" s="17">
        <f t="shared" si="85"/>
        <v>2021</v>
      </c>
      <c r="B857" s="4">
        <f t="shared" si="86"/>
        <v>10</v>
      </c>
      <c r="C857" s="171">
        <v>44498</v>
      </c>
      <c r="D857" s="171">
        <v>44498</v>
      </c>
      <c r="E857" s="210" t="s">
        <v>902</v>
      </c>
      <c r="F857" s="6">
        <v>27.41</v>
      </c>
      <c r="G857" s="168" t="s">
        <v>41</v>
      </c>
      <c r="H857" s="168"/>
      <c r="I857" s="5" t="str">
        <f t="shared" si="87"/>
        <v>Variable</v>
      </c>
      <c r="J857" s="6">
        <f t="shared" si="88"/>
        <v>2754.3900000000003</v>
      </c>
      <c r="K857" s="179"/>
      <c r="L857" s="224" t="s">
        <v>1237</v>
      </c>
      <c r="M857" s="2" t="s">
        <v>1243</v>
      </c>
      <c r="N857" s="2" t="s">
        <v>679</v>
      </c>
    </row>
    <row r="858" spans="1:14" ht="30" customHeight="1" x14ac:dyDescent="0.2">
      <c r="A858" s="17">
        <f t="shared" si="85"/>
        <v>2021</v>
      </c>
      <c r="B858" s="4">
        <f t="shared" si="86"/>
        <v>10</v>
      </c>
      <c r="C858" s="171">
        <v>44498</v>
      </c>
      <c r="D858" s="171">
        <v>44498</v>
      </c>
      <c r="E858" s="210" t="s">
        <v>1066</v>
      </c>
      <c r="F858" s="6">
        <v>5.73</v>
      </c>
      <c r="G858" s="168" t="s">
        <v>41</v>
      </c>
      <c r="H858" s="168"/>
      <c r="I858" s="5" t="str">
        <f t="shared" si="87"/>
        <v>Variable</v>
      </c>
      <c r="J858" s="6">
        <f t="shared" si="88"/>
        <v>2760.1200000000003</v>
      </c>
      <c r="K858" s="179"/>
      <c r="L858" s="224" t="s">
        <v>1237</v>
      </c>
      <c r="M858" s="2" t="s">
        <v>1243</v>
      </c>
      <c r="N858" s="2" t="s">
        <v>679</v>
      </c>
    </row>
    <row r="859" spans="1:14" ht="30" customHeight="1" x14ac:dyDescent="0.2">
      <c r="A859" s="17">
        <f t="shared" si="85"/>
        <v>2021</v>
      </c>
      <c r="B859" s="4">
        <f t="shared" si="86"/>
        <v>10</v>
      </c>
      <c r="C859" s="171">
        <v>44498</v>
      </c>
      <c r="D859" s="171">
        <v>44498</v>
      </c>
      <c r="E859" s="210" t="s">
        <v>1067</v>
      </c>
      <c r="F859" s="6">
        <v>92.77</v>
      </c>
      <c r="G859" s="168" t="s">
        <v>90</v>
      </c>
      <c r="H859" s="168"/>
      <c r="I859" s="5" t="str">
        <f t="shared" si="87"/>
        <v>Variable</v>
      </c>
      <c r="J859" s="6">
        <f t="shared" si="88"/>
        <v>2852.8900000000003</v>
      </c>
      <c r="K859" s="179"/>
      <c r="L859" s="224" t="s">
        <v>1236</v>
      </c>
      <c r="M859" s="2" t="s">
        <v>1238</v>
      </c>
      <c r="N859" s="2" t="s">
        <v>1255</v>
      </c>
    </row>
    <row r="860" spans="1:14" ht="30" hidden="1" customHeight="1" x14ac:dyDescent="0.2">
      <c r="A860" s="17">
        <f t="shared" si="85"/>
        <v>2021</v>
      </c>
      <c r="B860" s="4">
        <f t="shared" si="86"/>
        <v>10</v>
      </c>
      <c r="C860" s="171">
        <v>44499</v>
      </c>
      <c r="D860" s="171">
        <v>44499</v>
      </c>
      <c r="E860" s="210" t="s">
        <v>1068</v>
      </c>
      <c r="F860" s="6">
        <v>4.88</v>
      </c>
      <c r="G860" s="168" t="s">
        <v>24</v>
      </c>
      <c r="H860" s="168"/>
      <c r="I860" s="5" t="str">
        <f t="shared" si="87"/>
        <v>Variable</v>
      </c>
      <c r="J860" s="6">
        <f t="shared" si="88"/>
        <v>2857.7700000000004</v>
      </c>
      <c r="K860" s="179"/>
      <c r="L860" s="224" t="s">
        <v>1236</v>
      </c>
      <c r="M860" s="2" t="s">
        <v>632</v>
      </c>
      <c r="N860" s="2" t="s">
        <v>503</v>
      </c>
    </row>
    <row r="861" spans="1:14" ht="30" hidden="1" customHeight="1" x14ac:dyDescent="0.2">
      <c r="A861" s="17">
        <f t="shared" si="85"/>
        <v>2021</v>
      </c>
      <c r="B861" s="4">
        <f t="shared" si="86"/>
        <v>10</v>
      </c>
      <c r="C861" s="171">
        <v>44499</v>
      </c>
      <c r="D861" s="171">
        <v>44499</v>
      </c>
      <c r="E861" s="210" t="s">
        <v>1067</v>
      </c>
      <c r="F861" s="6">
        <v>5.48</v>
      </c>
      <c r="G861" s="168" t="s">
        <v>68</v>
      </c>
      <c r="H861" s="168"/>
      <c r="I861" s="5" t="str">
        <f t="shared" si="87"/>
        <v>Variable</v>
      </c>
      <c r="J861" s="6">
        <f t="shared" si="88"/>
        <v>2863.2500000000005</v>
      </c>
      <c r="K861" s="179"/>
      <c r="L861" s="224" t="s">
        <v>1237</v>
      </c>
      <c r="M861" s="2" t="s">
        <v>1300</v>
      </c>
      <c r="N861" s="2" t="s">
        <v>1286</v>
      </c>
    </row>
    <row r="862" spans="1:14" ht="30" hidden="1" customHeight="1" x14ac:dyDescent="0.2">
      <c r="A862" s="17">
        <f t="shared" si="85"/>
        <v>2021</v>
      </c>
      <c r="B862" s="4">
        <f t="shared" si="86"/>
        <v>10</v>
      </c>
      <c r="C862" s="171">
        <v>44499</v>
      </c>
      <c r="D862" s="171">
        <v>44499</v>
      </c>
      <c r="E862" s="210" t="s">
        <v>1067</v>
      </c>
      <c r="F862" s="6">
        <v>8.1300000000000008</v>
      </c>
      <c r="G862" s="168" t="s">
        <v>68</v>
      </c>
      <c r="H862" s="168"/>
      <c r="I862" s="5" t="str">
        <f t="shared" si="87"/>
        <v>Variable</v>
      </c>
      <c r="J862" s="6">
        <f t="shared" si="88"/>
        <v>2871.3800000000006</v>
      </c>
      <c r="K862" s="179"/>
      <c r="L862" s="224" t="s">
        <v>1237</v>
      </c>
      <c r="M862" s="2" t="s">
        <v>1300</v>
      </c>
      <c r="N862" s="2" t="s">
        <v>1286</v>
      </c>
    </row>
    <row r="863" spans="1:14" ht="30" hidden="1" customHeight="1" x14ac:dyDescent="0.2">
      <c r="A863" s="17">
        <f t="shared" si="85"/>
        <v>2021</v>
      </c>
      <c r="B863" s="4">
        <f t="shared" si="86"/>
        <v>10</v>
      </c>
      <c r="C863" s="171">
        <v>44499</v>
      </c>
      <c r="D863" s="171">
        <v>44501</v>
      </c>
      <c r="E863" s="210" t="s">
        <v>1053</v>
      </c>
      <c r="F863" s="6">
        <v>-32.42</v>
      </c>
      <c r="G863" s="168" t="s">
        <v>22</v>
      </c>
      <c r="H863" s="168"/>
      <c r="I863" s="5" t="str">
        <f t="shared" si="87"/>
        <v>Payment</v>
      </c>
      <c r="J863" s="6">
        <f t="shared" si="88"/>
        <v>2838.9600000000005</v>
      </c>
      <c r="K863" s="179"/>
      <c r="L863" s="224" t="s">
        <v>1237</v>
      </c>
      <c r="M863" s="2" t="s">
        <v>1300</v>
      </c>
      <c r="N863" s="2" t="s">
        <v>68</v>
      </c>
    </row>
    <row r="864" spans="1:14" ht="30" customHeight="1" x14ac:dyDescent="0.2">
      <c r="A864" s="17">
        <f t="shared" si="85"/>
        <v>2021</v>
      </c>
      <c r="B864" s="4">
        <f t="shared" si="86"/>
        <v>11</v>
      </c>
      <c r="C864" s="184">
        <v>44501</v>
      </c>
      <c r="D864" s="184">
        <v>44501</v>
      </c>
      <c r="E864" s="210" t="s">
        <v>896</v>
      </c>
      <c r="F864" s="6">
        <v>10.71</v>
      </c>
      <c r="G864" s="168" t="s">
        <v>41</v>
      </c>
      <c r="H864" s="168"/>
      <c r="I864" s="5" t="str">
        <f t="shared" si="87"/>
        <v>Variable</v>
      </c>
      <c r="J864" s="6">
        <f t="shared" si="88"/>
        <v>2849.6700000000005</v>
      </c>
      <c r="K864" s="179"/>
      <c r="L864" s="224" t="s">
        <v>1237</v>
      </c>
      <c r="M864" s="2" t="s">
        <v>1243</v>
      </c>
      <c r="N864" s="2" t="s">
        <v>679</v>
      </c>
    </row>
    <row r="865" spans="1:14" ht="30" hidden="1" customHeight="1" x14ac:dyDescent="0.2">
      <c r="A865" s="17">
        <f t="shared" si="85"/>
        <v>2021</v>
      </c>
      <c r="B865" s="4">
        <f t="shared" si="86"/>
        <v>11</v>
      </c>
      <c r="C865" s="184">
        <v>44501</v>
      </c>
      <c r="D865" s="184">
        <v>44501</v>
      </c>
      <c r="E865" s="210" t="s">
        <v>1069</v>
      </c>
      <c r="F865" s="6">
        <v>14.83</v>
      </c>
      <c r="G865" s="183" t="s">
        <v>26</v>
      </c>
      <c r="H865" s="183"/>
      <c r="I865" s="5" t="str">
        <f t="shared" si="87"/>
        <v>Fixed</v>
      </c>
      <c r="J865" s="6">
        <f t="shared" si="88"/>
        <v>2864.5000000000005</v>
      </c>
      <c r="K865" s="183" t="s">
        <v>7</v>
      </c>
      <c r="L865" s="224" t="s">
        <v>1237</v>
      </c>
      <c r="M865" s="2" t="s">
        <v>1243</v>
      </c>
      <c r="N865" s="2" t="s">
        <v>1279</v>
      </c>
    </row>
    <row r="866" spans="1:14" ht="30" hidden="1" customHeight="1" x14ac:dyDescent="0.2">
      <c r="A866" s="17">
        <f t="shared" si="85"/>
        <v>2021</v>
      </c>
      <c r="B866" s="4">
        <f t="shared" si="86"/>
        <v>11</v>
      </c>
      <c r="C866" s="184">
        <v>44501</v>
      </c>
      <c r="D866" s="184">
        <v>44503</v>
      </c>
      <c r="E866" s="210" t="s">
        <v>1070</v>
      </c>
      <c r="F866" s="6">
        <v>9.99</v>
      </c>
      <c r="G866" s="183" t="s">
        <v>26</v>
      </c>
      <c r="H866" s="183"/>
      <c r="I866" s="5" t="str">
        <f t="shared" si="87"/>
        <v>Fixed</v>
      </c>
      <c r="J866" s="6">
        <f t="shared" si="88"/>
        <v>2874.4900000000002</v>
      </c>
      <c r="K866" s="183" t="s">
        <v>6</v>
      </c>
      <c r="L866" s="224" t="s">
        <v>1237</v>
      </c>
      <c r="M866" s="2" t="s">
        <v>1243</v>
      </c>
      <c r="N866" s="2" t="s">
        <v>1279</v>
      </c>
    </row>
    <row r="867" spans="1:14" ht="30" hidden="1" customHeight="1" x14ac:dyDescent="0.2">
      <c r="A867" s="17">
        <f t="shared" si="85"/>
        <v>2021</v>
      </c>
      <c r="B867" s="4">
        <f t="shared" si="86"/>
        <v>11</v>
      </c>
      <c r="C867" s="184">
        <v>44502</v>
      </c>
      <c r="D867" s="184">
        <v>44503</v>
      </c>
      <c r="E867" s="210" t="s">
        <v>577</v>
      </c>
      <c r="F867" s="6">
        <v>10</v>
      </c>
      <c r="G867" s="183" t="s">
        <v>26</v>
      </c>
      <c r="H867" s="183"/>
      <c r="I867" s="5" t="str">
        <f t="shared" si="87"/>
        <v>Fixed</v>
      </c>
      <c r="J867" s="6">
        <f t="shared" si="88"/>
        <v>2884.4900000000002</v>
      </c>
      <c r="K867" s="183" t="s">
        <v>299</v>
      </c>
      <c r="L867" s="224" t="s">
        <v>1237</v>
      </c>
      <c r="M867" s="2" t="s">
        <v>1243</v>
      </c>
      <c r="N867" s="2" t="s">
        <v>1282</v>
      </c>
    </row>
    <row r="868" spans="1:14" ht="30" hidden="1" customHeight="1" x14ac:dyDescent="0.2">
      <c r="A868" s="17">
        <f t="shared" si="85"/>
        <v>2021</v>
      </c>
      <c r="B868" s="4">
        <f t="shared" si="86"/>
        <v>11</v>
      </c>
      <c r="C868" s="184">
        <v>44503</v>
      </c>
      <c r="D868" s="184">
        <v>44503</v>
      </c>
      <c r="E868" s="210" t="s">
        <v>61</v>
      </c>
      <c r="F868" s="6">
        <v>-43.38</v>
      </c>
      <c r="G868" s="168" t="s">
        <v>62</v>
      </c>
      <c r="H868" s="168"/>
      <c r="I868" s="5" t="str">
        <f t="shared" si="87"/>
        <v>Payment</v>
      </c>
      <c r="J868" s="6">
        <f t="shared" si="88"/>
        <v>2841.11</v>
      </c>
      <c r="K868" s="179"/>
      <c r="L868" s="225"/>
      <c r="M868" s="226"/>
      <c r="N868" s="226"/>
    </row>
    <row r="869" spans="1:14" ht="30" hidden="1" customHeight="1" x14ac:dyDescent="0.2">
      <c r="A869" s="17">
        <f t="shared" si="85"/>
        <v>2021</v>
      </c>
      <c r="B869" s="4">
        <f t="shared" si="86"/>
        <v>11</v>
      </c>
      <c r="C869" s="184">
        <v>44503</v>
      </c>
      <c r="D869" s="184">
        <v>44503</v>
      </c>
      <c r="E869" s="210" t="s">
        <v>21</v>
      </c>
      <c r="F869" s="6">
        <v>-1000</v>
      </c>
      <c r="G869" s="168" t="s">
        <v>22</v>
      </c>
      <c r="H869" s="168"/>
      <c r="I869" s="5" t="str">
        <f t="shared" si="87"/>
        <v>Payment</v>
      </c>
      <c r="J869" s="6">
        <f t="shared" si="88"/>
        <v>1841.1100000000001</v>
      </c>
      <c r="K869" s="179"/>
      <c r="L869" s="225"/>
      <c r="M869" s="226"/>
      <c r="N869" s="226"/>
    </row>
    <row r="870" spans="1:14" ht="30" hidden="1" customHeight="1" x14ac:dyDescent="0.2">
      <c r="A870" s="17">
        <f t="shared" si="85"/>
        <v>2021</v>
      </c>
      <c r="B870" s="4">
        <f t="shared" si="86"/>
        <v>11</v>
      </c>
      <c r="C870" s="184">
        <v>44503</v>
      </c>
      <c r="D870" s="184">
        <v>44503</v>
      </c>
      <c r="E870" s="210" t="s">
        <v>181</v>
      </c>
      <c r="F870" s="6">
        <v>12.99</v>
      </c>
      <c r="G870" s="183" t="s">
        <v>26</v>
      </c>
      <c r="H870" s="183"/>
      <c r="I870" s="5" t="str">
        <f t="shared" si="87"/>
        <v>Fixed</v>
      </c>
      <c r="J870" s="6">
        <f t="shared" si="88"/>
        <v>1854.1000000000001</v>
      </c>
      <c r="K870" s="183" t="s">
        <v>298</v>
      </c>
      <c r="L870" s="224" t="s">
        <v>1237</v>
      </c>
      <c r="M870" s="2" t="s">
        <v>1243</v>
      </c>
      <c r="N870" s="2" t="s">
        <v>1279</v>
      </c>
    </row>
    <row r="871" spans="1:14" ht="30" hidden="1" customHeight="1" x14ac:dyDescent="0.2">
      <c r="A871" s="17">
        <f t="shared" si="85"/>
        <v>2021</v>
      </c>
      <c r="B871" s="4">
        <f t="shared" si="86"/>
        <v>11</v>
      </c>
      <c r="C871" s="184">
        <v>44503</v>
      </c>
      <c r="D871" s="184">
        <v>44503</v>
      </c>
      <c r="E871" s="210" t="s">
        <v>32</v>
      </c>
      <c r="F871" s="6">
        <v>102.79</v>
      </c>
      <c r="G871" s="183" t="s">
        <v>26</v>
      </c>
      <c r="H871" s="183"/>
      <c r="I871" s="5" t="str">
        <f t="shared" si="87"/>
        <v>Fixed</v>
      </c>
      <c r="J871" s="6">
        <f t="shared" si="88"/>
        <v>1956.89</v>
      </c>
      <c r="K871" s="183" t="s">
        <v>8</v>
      </c>
      <c r="L871" s="224" t="s">
        <v>1236</v>
      </c>
      <c r="M871" s="2" t="s">
        <v>1240</v>
      </c>
      <c r="N871" s="2" t="s">
        <v>1260</v>
      </c>
    </row>
    <row r="872" spans="1:14" ht="30" customHeight="1" x14ac:dyDescent="0.2">
      <c r="A872" s="17">
        <f t="shared" si="85"/>
        <v>2021</v>
      </c>
      <c r="B872" s="4">
        <f t="shared" si="86"/>
        <v>11</v>
      </c>
      <c r="C872" s="184">
        <v>44503</v>
      </c>
      <c r="D872" s="184">
        <v>44503</v>
      </c>
      <c r="E872" s="210" t="s">
        <v>1046</v>
      </c>
      <c r="F872" s="6">
        <v>17.29</v>
      </c>
      <c r="G872" s="168" t="s">
        <v>41</v>
      </c>
      <c r="H872" s="168"/>
      <c r="I872" s="5" t="str">
        <f t="shared" si="87"/>
        <v>Variable</v>
      </c>
      <c r="J872" s="6">
        <f t="shared" si="88"/>
        <v>1974.18</v>
      </c>
      <c r="K872" s="179"/>
      <c r="L872" s="224" t="s">
        <v>1237</v>
      </c>
      <c r="M872" s="2" t="s">
        <v>1243</v>
      </c>
      <c r="N872" s="2" t="s">
        <v>679</v>
      </c>
    </row>
    <row r="873" spans="1:14" ht="30" hidden="1" customHeight="1" x14ac:dyDescent="0.2">
      <c r="A873" s="17">
        <f t="shared" si="85"/>
        <v>2021</v>
      </c>
      <c r="B873" s="4">
        <f t="shared" si="86"/>
        <v>11</v>
      </c>
      <c r="C873" s="184">
        <v>44503</v>
      </c>
      <c r="D873" s="184">
        <v>44503</v>
      </c>
      <c r="E873" s="210" t="s">
        <v>1020</v>
      </c>
      <c r="F873" s="6">
        <v>34.590000000000003</v>
      </c>
      <c r="G873" s="168" t="s">
        <v>68</v>
      </c>
      <c r="H873" s="168"/>
      <c r="I873" s="5" t="str">
        <f t="shared" si="87"/>
        <v>Variable</v>
      </c>
      <c r="J873" s="6">
        <f t="shared" si="88"/>
        <v>2008.77</v>
      </c>
      <c r="K873" s="179"/>
      <c r="L873" s="224" t="s">
        <v>1237</v>
      </c>
      <c r="M873" s="2" t="s">
        <v>1300</v>
      </c>
      <c r="N873" s="2" t="s">
        <v>1286</v>
      </c>
    </row>
    <row r="874" spans="1:14" ht="30" customHeight="1" x14ac:dyDescent="0.2">
      <c r="A874" s="17">
        <f t="shared" si="85"/>
        <v>2021</v>
      </c>
      <c r="B874" s="4">
        <f t="shared" si="86"/>
        <v>11</v>
      </c>
      <c r="C874" s="184">
        <v>44505</v>
      </c>
      <c r="D874" s="184">
        <v>44505</v>
      </c>
      <c r="E874" s="210" t="s">
        <v>1071</v>
      </c>
      <c r="F874" s="6">
        <v>14.98</v>
      </c>
      <c r="G874" s="168" t="s">
        <v>41</v>
      </c>
      <c r="H874" s="168"/>
      <c r="I874" s="5" t="str">
        <f t="shared" si="87"/>
        <v>Variable</v>
      </c>
      <c r="J874" s="6">
        <f t="shared" si="88"/>
        <v>2023.75</v>
      </c>
      <c r="K874" s="179"/>
      <c r="L874" s="224" t="s">
        <v>1237</v>
      </c>
      <c r="M874" s="2" t="s">
        <v>1243</v>
      </c>
      <c r="N874" s="2" t="s">
        <v>679</v>
      </c>
    </row>
    <row r="875" spans="1:14" ht="30" hidden="1" customHeight="1" x14ac:dyDescent="0.2">
      <c r="A875" s="17">
        <f t="shared" si="85"/>
        <v>2021</v>
      </c>
      <c r="B875" s="4">
        <f t="shared" si="86"/>
        <v>11</v>
      </c>
      <c r="C875" s="184">
        <v>44505</v>
      </c>
      <c r="D875" s="184">
        <v>44505</v>
      </c>
      <c r="E875" s="210" t="s">
        <v>1072</v>
      </c>
      <c r="F875" s="6">
        <v>107.36</v>
      </c>
      <c r="G875" s="168" t="s">
        <v>68</v>
      </c>
      <c r="H875" s="168"/>
      <c r="I875" s="5" t="str">
        <f t="shared" si="87"/>
        <v>Variable</v>
      </c>
      <c r="J875" s="6">
        <f t="shared" si="88"/>
        <v>2131.11</v>
      </c>
      <c r="K875" s="183" t="s">
        <v>1128</v>
      </c>
      <c r="L875" s="224" t="s">
        <v>1237</v>
      </c>
      <c r="M875" s="2" t="s">
        <v>1300</v>
      </c>
      <c r="N875" s="2" t="s">
        <v>1269</v>
      </c>
    </row>
    <row r="876" spans="1:14" ht="30" hidden="1" customHeight="1" x14ac:dyDescent="0.2">
      <c r="A876" s="17">
        <f t="shared" si="85"/>
        <v>2021</v>
      </c>
      <c r="B876" s="4">
        <f t="shared" si="86"/>
        <v>11</v>
      </c>
      <c r="C876" s="184">
        <v>44505</v>
      </c>
      <c r="D876" s="184">
        <v>44505</v>
      </c>
      <c r="E876" s="210" t="s">
        <v>1073</v>
      </c>
      <c r="F876" s="6">
        <v>17.37</v>
      </c>
      <c r="G876" s="168" t="s">
        <v>68</v>
      </c>
      <c r="H876" s="168"/>
      <c r="I876" s="5" t="str">
        <f t="shared" si="87"/>
        <v>Variable</v>
      </c>
      <c r="J876" s="6">
        <f t="shared" si="88"/>
        <v>2148.48</v>
      </c>
      <c r="K876" s="179"/>
      <c r="L876" s="224" t="s">
        <v>1237</v>
      </c>
      <c r="M876" s="2" t="s">
        <v>1300</v>
      </c>
      <c r="N876" s="2" t="s">
        <v>68</v>
      </c>
    </row>
    <row r="877" spans="1:14" ht="30" hidden="1" customHeight="1" x14ac:dyDescent="0.2">
      <c r="A877" s="17">
        <f t="shared" si="85"/>
        <v>2021</v>
      </c>
      <c r="B877" s="4">
        <f t="shared" si="86"/>
        <v>11</v>
      </c>
      <c r="C877" s="184">
        <v>44506</v>
      </c>
      <c r="D877" s="184">
        <v>44506</v>
      </c>
      <c r="E877" s="210" t="s">
        <v>21</v>
      </c>
      <c r="F877" s="6">
        <v>-1000</v>
      </c>
      <c r="G877" s="168" t="s">
        <v>22</v>
      </c>
      <c r="H877" s="168"/>
      <c r="I877" s="5" t="str">
        <f t="shared" si="87"/>
        <v>Payment</v>
      </c>
      <c r="J877" s="6">
        <f t="shared" si="88"/>
        <v>1148.48</v>
      </c>
      <c r="K877" s="179"/>
      <c r="L877" s="225"/>
      <c r="M877" s="226"/>
      <c r="N877" s="226"/>
    </row>
    <row r="878" spans="1:14" ht="30" customHeight="1" x14ac:dyDescent="0.2">
      <c r="A878" s="17">
        <f t="shared" si="85"/>
        <v>2021</v>
      </c>
      <c r="B878" s="4">
        <f t="shared" si="86"/>
        <v>11</v>
      </c>
      <c r="C878" s="184">
        <v>44506</v>
      </c>
      <c r="D878" s="184">
        <v>44506</v>
      </c>
      <c r="E878" s="210" t="s">
        <v>1074</v>
      </c>
      <c r="F878" s="6">
        <v>62.05</v>
      </c>
      <c r="G878" s="168" t="s">
        <v>90</v>
      </c>
      <c r="H878" s="168"/>
      <c r="I878" s="5" t="str">
        <f t="shared" si="87"/>
        <v>Variable</v>
      </c>
      <c r="J878" s="6">
        <f t="shared" si="88"/>
        <v>1210.53</v>
      </c>
      <c r="K878" s="179"/>
      <c r="L878" s="224" t="s">
        <v>1236</v>
      </c>
      <c r="M878" s="2" t="s">
        <v>1238</v>
      </c>
      <c r="N878" s="2" t="s">
        <v>1255</v>
      </c>
    </row>
    <row r="879" spans="1:14" ht="30" hidden="1" customHeight="1" x14ac:dyDescent="0.2">
      <c r="A879" s="17">
        <f t="shared" si="85"/>
        <v>2021</v>
      </c>
      <c r="B879" s="4">
        <f t="shared" si="86"/>
        <v>11</v>
      </c>
      <c r="C879" s="184">
        <v>44507</v>
      </c>
      <c r="D879" s="184">
        <v>44507</v>
      </c>
      <c r="E879" s="212" t="s">
        <v>1075</v>
      </c>
      <c r="F879" s="6">
        <v>5</v>
      </c>
      <c r="G879" s="195" t="s">
        <v>89</v>
      </c>
      <c r="H879" s="195"/>
      <c r="I879" s="5" t="str">
        <f t="shared" si="87"/>
        <v>Variable</v>
      </c>
      <c r="J879" s="6">
        <f t="shared" si="88"/>
        <v>1215.53</v>
      </c>
      <c r="K879" s="195" t="s">
        <v>1252</v>
      </c>
      <c r="L879" s="224" t="s">
        <v>1236</v>
      </c>
      <c r="M879" s="2" t="s">
        <v>632</v>
      </c>
      <c r="N879" s="2" t="s">
        <v>1252</v>
      </c>
    </row>
    <row r="880" spans="1:14" ht="30" customHeight="1" x14ac:dyDescent="0.2">
      <c r="A880" s="17">
        <f t="shared" si="85"/>
        <v>2021</v>
      </c>
      <c r="B880" s="4">
        <f t="shared" si="86"/>
        <v>11</v>
      </c>
      <c r="C880" s="184">
        <v>44507</v>
      </c>
      <c r="D880" s="184">
        <v>44507</v>
      </c>
      <c r="E880" s="210" t="s">
        <v>1076</v>
      </c>
      <c r="F880" s="6">
        <v>9.7799999999999994</v>
      </c>
      <c r="G880" s="168" t="s">
        <v>41</v>
      </c>
      <c r="H880" s="168"/>
      <c r="I880" s="5" t="str">
        <f t="shared" si="87"/>
        <v>Variable</v>
      </c>
      <c r="J880" s="6">
        <f t="shared" si="88"/>
        <v>1225.31</v>
      </c>
      <c r="K880" s="179"/>
      <c r="L880" s="224" t="s">
        <v>1237</v>
      </c>
      <c r="M880" s="2" t="s">
        <v>1243</v>
      </c>
      <c r="N880" s="2" t="s">
        <v>679</v>
      </c>
    </row>
    <row r="881" spans="1:14" ht="30" customHeight="1" x14ac:dyDescent="0.2">
      <c r="A881" s="17">
        <f t="shared" si="85"/>
        <v>2021</v>
      </c>
      <c r="B881" s="4">
        <f t="shared" si="86"/>
        <v>11</v>
      </c>
      <c r="C881" s="184">
        <v>44507</v>
      </c>
      <c r="D881" s="184">
        <v>44507</v>
      </c>
      <c r="E881" s="210" t="s">
        <v>1076</v>
      </c>
      <c r="F881" s="6">
        <v>16.690000000000001</v>
      </c>
      <c r="G881" s="168" t="s">
        <v>41</v>
      </c>
      <c r="H881" s="168"/>
      <c r="I881" s="5" t="str">
        <f t="shared" si="87"/>
        <v>Variable</v>
      </c>
      <c r="J881" s="6">
        <f t="shared" si="88"/>
        <v>1242</v>
      </c>
      <c r="K881" s="179"/>
      <c r="L881" s="224" t="s">
        <v>1237</v>
      </c>
      <c r="M881" s="2" t="s">
        <v>1243</v>
      </c>
      <c r="N881" s="2" t="s">
        <v>679</v>
      </c>
    </row>
    <row r="882" spans="1:14" ht="30" hidden="1" customHeight="1" x14ac:dyDescent="0.2">
      <c r="A882" s="17">
        <f t="shared" si="85"/>
        <v>2021</v>
      </c>
      <c r="B882" s="4">
        <f t="shared" si="86"/>
        <v>11</v>
      </c>
      <c r="C882" s="184">
        <v>44507</v>
      </c>
      <c r="D882" s="184">
        <v>44507</v>
      </c>
      <c r="E882" s="210" t="s">
        <v>1077</v>
      </c>
      <c r="F882" s="6">
        <v>35</v>
      </c>
      <c r="G882" s="168" t="s">
        <v>89</v>
      </c>
      <c r="H882" s="168"/>
      <c r="I882" s="5" t="str">
        <f t="shared" si="87"/>
        <v>Variable</v>
      </c>
      <c r="J882" s="6">
        <f t="shared" si="88"/>
        <v>1277</v>
      </c>
      <c r="K882" s="183" t="s">
        <v>1127</v>
      </c>
      <c r="L882" s="224" t="s">
        <v>1237</v>
      </c>
      <c r="M882" s="2" t="s">
        <v>1243</v>
      </c>
      <c r="N882" s="2" t="s">
        <v>1273</v>
      </c>
    </row>
    <row r="883" spans="1:14" ht="30" hidden="1" customHeight="1" x14ac:dyDescent="0.2">
      <c r="A883" s="17">
        <f t="shared" si="85"/>
        <v>2021</v>
      </c>
      <c r="B883" s="4">
        <f t="shared" si="86"/>
        <v>11</v>
      </c>
      <c r="C883" s="184">
        <v>44507</v>
      </c>
      <c r="D883" s="184">
        <v>44507</v>
      </c>
      <c r="E883" s="210" t="s">
        <v>1078</v>
      </c>
      <c r="F883" s="6">
        <v>10.82</v>
      </c>
      <c r="G883" s="168" t="s">
        <v>68</v>
      </c>
      <c r="H883" s="168"/>
      <c r="I883" s="5" t="str">
        <f t="shared" si="87"/>
        <v>Variable</v>
      </c>
      <c r="J883" s="6">
        <f t="shared" si="88"/>
        <v>1287.82</v>
      </c>
      <c r="K883" s="179"/>
      <c r="L883" s="224" t="s">
        <v>1237</v>
      </c>
      <c r="M883" s="2" t="s">
        <v>1300</v>
      </c>
      <c r="N883" s="2" t="s">
        <v>68</v>
      </c>
    </row>
    <row r="884" spans="1:14" ht="30" hidden="1" customHeight="1" x14ac:dyDescent="0.2">
      <c r="A884" s="17">
        <f t="shared" si="85"/>
        <v>2021</v>
      </c>
      <c r="B884" s="4">
        <f t="shared" si="86"/>
        <v>11</v>
      </c>
      <c r="C884" s="184">
        <v>44508</v>
      </c>
      <c r="D884" s="184">
        <v>44508</v>
      </c>
      <c r="E884" s="210" t="s">
        <v>1079</v>
      </c>
      <c r="F884" s="6">
        <v>50.46</v>
      </c>
      <c r="G884" s="168" t="s">
        <v>68</v>
      </c>
      <c r="H884" s="168"/>
      <c r="I884" s="5" t="str">
        <f t="shared" si="87"/>
        <v>Variable</v>
      </c>
      <c r="J884" s="6">
        <f t="shared" si="88"/>
        <v>1338.28</v>
      </c>
      <c r="K884" s="179"/>
      <c r="L884" s="224" t="s">
        <v>1237</v>
      </c>
      <c r="M884" s="2" t="s">
        <v>1300</v>
      </c>
      <c r="N884" s="2" t="s">
        <v>1291</v>
      </c>
    </row>
    <row r="885" spans="1:14" ht="30" hidden="1" customHeight="1" x14ac:dyDescent="0.2">
      <c r="A885" s="17">
        <f t="shared" si="85"/>
        <v>2021</v>
      </c>
      <c r="B885" s="4">
        <f t="shared" si="86"/>
        <v>11</v>
      </c>
      <c r="C885" s="184">
        <v>44509</v>
      </c>
      <c r="D885" s="184">
        <v>44509</v>
      </c>
      <c r="E885" s="210" t="s">
        <v>1080</v>
      </c>
      <c r="F885" s="6">
        <v>134.18</v>
      </c>
      <c r="G885" s="168" t="s">
        <v>119</v>
      </c>
      <c r="H885" s="168"/>
      <c r="I885" s="5" t="str">
        <f t="shared" si="87"/>
        <v>Variable</v>
      </c>
      <c r="J885" s="6">
        <f t="shared" si="88"/>
        <v>1472.46</v>
      </c>
      <c r="K885" s="179"/>
      <c r="L885" s="224" t="s">
        <v>1236</v>
      </c>
      <c r="M885" s="2" t="s">
        <v>1239</v>
      </c>
      <c r="N885" s="2" t="s">
        <v>119</v>
      </c>
    </row>
    <row r="886" spans="1:14" ht="30" hidden="1" customHeight="1" x14ac:dyDescent="0.2">
      <c r="A886" s="17">
        <f t="shared" si="85"/>
        <v>2021</v>
      </c>
      <c r="B886" s="4">
        <f t="shared" si="86"/>
        <v>11</v>
      </c>
      <c r="C886" s="184">
        <v>44509</v>
      </c>
      <c r="D886" s="184">
        <v>44509</v>
      </c>
      <c r="E886" s="210" t="s">
        <v>1023</v>
      </c>
      <c r="F886" s="6">
        <v>20.83</v>
      </c>
      <c r="G886" s="168" t="s">
        <v>68</v>
      </c>
      <c r="H886" s="168"/>
      <c r="I886" s="5" t="str">
        <f t="shared" si="87"/>
        <v>Variable</v>
      </c>
      <c r="J886" s="6">
        <f t="shared" si="88"/>
        <v>1493.29</v>
      </c>
      <c r="K886" s="179"/>
      <c r="L886" s="224" t="s">
        <v>1237</v>
      </c>
      <c r="M886" s="2" t="s">
        <v>1300</v>
      </c>
      <c r="N886" s="2" t="s">
        <v>1291</v>
      </c>
    </row>
    <row r="887" spans="1:14" ht="30" hidden="1" customHeight="1" x14ac:dyDescent="0.2">
      <c r="A887" s="17">
        <f t="shared" si="85"/>
        <v>2021</v>
      </c>
      <c r="B887" s="4">
        <f t="shared" si="86"/>
        <v>11</v>
      </c>
      <c r="C887" s="184">
        <v>44509</v>
      </c>
      <c r="D887" s="184">
        <v>44509</v>
      </c>
      <c r="E887" s="210" t="s">
        <v>1081</v>
      </c>
      <c r="F887" s="6">
        <v>3.96</v>
      </c>
      <c r="G887" s="168" t="s">
        <v>119</v>
      </c>
      <c r="H887" s="168"/>
      <c r="I887" s="5" t="str">
        <f t="shared" si="87"/>
        <v>Variable</v>
      </c>
      <c r="J887" s="6">
        <f t="shared" si="88"/>
        <v>1497.25</v>
      </c>
      <c r="K887" s="179"/>
      <c r="L887" s="224" t="s">
        <v>1236</v>
      </c>
      <c r="M887" s="2" t="s">
        <v>1239</v>
      </c>
      <c r="N887" s="2" t="s">
        <v>119</v>
      </c>
    </row>
    <row r="888" spans="1:14" ht="30" customHeight="1" x14ac:dyDescent="0.2">
      <c r="A888" s="17">
        <f t="shared" si="85"/>
        <v>2021</v>
      </c>
      <c r="B888" s="4">
        <f t="shared" si="86"/>
        <v>11</v>
      </c>
      <c r="C888" s="184">
        <v>44509</v>
      </c>
      <c r="D888" s="184">
        <v>44509</v>
      </c>
      <c r="E888" s="210" t="s">
        <v>1009</v>
      </c>
      <c r="F888" s="6">
        <v>41.34</v>
      </c>
      <c r="G888" s="168" t="s">
        <v>90</v>
      </c>
      <c r="H888" s="168"/>
      <c r="I888" s="5" t="str">
        <f t="shared" si="87"/>
        <v>Variable</v>
      </c>
      <c r="J888" s="6">
        <f t="shared" si="88"/>
        <v>1538.59</v>
      </c>
      <c r="K888" s="179"/>
      <c r="L888" s="224" t="s">
        <v>1236</v>
      </c>
      <c r="M888" s="2" t="s">
        <v>1238</v>
      </c>
      <c r="N888" s="2" t="s">
        <v>1255</v>
      </c>
    </row>
    <row r="889" spans="1:14" ht="30" customHeight="1" x14ac:dyDescent="0.2">
      <c r="A889" s="17">
        <f t="shared" si="85"/>
        <v>2021</v>
      </c>
      <c r="B889" s="4">
        <f t="shared" si="86"/>
        <v>11</v>
      </c>
      <c r="C889" s="184">
        <v>44509</v>
      </c>
      <c r="D889" s="184">
        <v>44509</v>
      </c>
      <c r="E889" s="210" t="s">
        <v>1082</v>
      </c>
      <c r="F889" s="6">
        <v>27.82</v>
      </c>
      <c r="G889" s="168" t="s">
        <v>41</v>
      </c>
      <c r="H889" s="168"/>
      <c r="I889" s="5" t="str">
        <f t="shared" si="87"/>
        <v>Variable</v>
      </c>
      <c r="J889" s="6">
        <f t="shared" si="88"/>
        <v>1566.4099999999999</v>
      </c>
      <c r="K889" s="179"/>
      <c r="L889" s="224" t="s">
        <v>1237</v>
      </c>
      <c r="M889" s="2" t="s">
        <v>1243</v>
      </c>
      <c r="N889" s="2" t="s">
        <v>679</v>
      </c>
    </row>
    <row r="890" spans="1:14" ht="30" hidden="1" customHeight="1" x14ac:dyDescent="0.2">
      <c r="A890" s="17">
        <f t="shared" si="85"/>
        <v>2021</v>
      </c>
      <c r="B890" s="4">
        <f t="shared" si="86"/>
        <v>11</v>
      </c>
      <c r="C890" s="184">
        <v>44509</v>
      </c>
      <c r="D890" s="184">
        <v>44509</v>
      </c>
      <c r="E890" s="210" t="s">
        <v>1083</v>
      </c>
      <c r="F890" s="6">
        <v>25</v>
      </c>
      <c r="G890" s="168" t="s">
        <v>68</v>
      </c>
      <c r="H890" s="168"/>
      <c r="I890" s="5" t="str">
        <f t="shared" si="87"/>
        <v>Variable</v>
      </c>
      <c r="J890" s="6">
        <f t="shared" si="88"/>
        <v>1591.4099999999999</v>
      </c>
      <c r="K890" s="179"/>
      <c r="L890" s="224" t="s">
        <v>1237</v>
      </c>
      <c r="M890" s="2" t="s">
        <v>1300</v>
      </c>
      <c r="N890" s="2" t="s">
        <v>68</v>
      </c>
    </row>
    <row r="891" spans="1:14" ht="30" customHeight="1" x14ac:dyDescent="0.2">
      <c r="A891" s="17">
        <f t="shared" si="85"/>
        <v>2021</v>
      </c>
      <c r="B891" s="4">
        <f t="shared" si="86"/>
        <v>11</v>
      </c>
      <c r="C891" s="184">
        <v>44510</v>
      </c>
      <c r="D891" s="184">
        <v>44510</v>
      </c>
      <c r="E891" s="210" t="s">
        <v>1084</v>
      </c>
      <c r="F891" s="6">
        <v>20.37</v>
      </c>
      <c r="G891" s="168" t="s">
        <v>41</v>
      </c>
      <c r="H891" s="168"/>
      <c r="I891" s="5" t="str">
        <f t="shared" si="87"/>
        <v>Variable</v>
      </c>
      <c r="J891" s="6">
        <f t="shared" si="88"/>
        <v>1611.7799999999997</v>
      </c>
      <c r="K891" s="179"/>
      <c r="L891" s="224" t="s">
        <v>1237</v>
      </c>
      <c r="M891" s="2" t="s">
        <v>1243</v>
      </c>
      <c r="N891" s="2" t="s">
        <v>679</v>
      </c>
    </row>
    <row r="892" spans="1:14" ht="30" hidden="1" customHeight="1" x14ac:dyDescent="0.2">
      <c r="A892" s="17">
        <f t="shared" si="85"/>
        <v>2021</v>
      </c>
      <c r="B892" s="4">
        <f t="shared" si="86"/>
        <v>11</v>
      </c>
      <c r="C892" s="184">
        <v>44512</v>
      </c>
      <c r="D892" s="184">
        <v>44512</v>
      </c>
      <c r="E892" s="210" t="s">
        <v>59</v>
      </c>
      <c r="F892" s="6">
        <v>1.99</v>
      </c>
      <c r="G892" s="183" t="s">
        <v>26</v>
      </c>
      <c r="H892" s="183"/>
      <c r="I892" s="5" t="str">
        <f t="shared" si="87"/>
        <v>Fixed</v>
      </c>
      <c r="J892" s="6">
        <f t="shared" si="88"/>
        <v>1613.7699999999998</v>
      </c>
      <c r="K892" s="183" t="s">
        <v>283</v>
      </c>
      <c r="L892" s="224" t="s">
        <v>1237</v>
      </c>
      <c r="M892" s="2" t="s">
        <v>1243</v>
      </c>
      <c r="N892" s="2" t="s">
        <v>1279</v>
      </c>
    </row>
    <row r="893" spans="1:14" ht="30" customHeight="1" x14ac:dyDescent="0.2">
      <c r="A893" s="17">
        <f t="shared" si="85"/>
        <v>2021</v>
      </c>
      <c r="B893" s="4">
        <f t="shared" si="86"/>
        <v>11</v>
      </c>
      <c r="C893" s="184">
        <v>44512</v>
      </c>
      <c r="D893" s="184">
        <v>44512</v>
      </c>
      <c r="E893" s="210" t="s">
        <v>1082</v>
      </c>
      <c r="F893" s="6">
        <v>34.92</v>
      </c>
      <c r="G893" s="168" t="s">
        <v>41</v>
      </c>
      <c r="H893" s="168"/>
      <c r="I893" s="5" t="str">
        <f t="shared" si="87"/>
        <v>Variable</v>
      </c>
      <c r="J893" s="6">
        <f t="shared" si="88"/>
        <v>1648.6899999999998</v>
      </c>
      <c r="K893" s="179"/>
      <c r="L893" s="224" t="s">
        <v>1237</v>
      </c>
      <c r="M893" s="2" t="s">
        <v>1243</v>
      </c>
      <c r="N893" s="2" t="s">
        <v>679</v>
      </c>
    </row>
    <row r="894" spans="1:14" ht="30" customHeight="1" x14ac:dyDescent="0.2">
      <c r="A894" s="17">
        <f t="shared" si="85"/>
        <v>2021</v>
      </c>
      <c r="B894" s="4">
        <f t="shared" si="86"/>
        <v>11</v>
      </c>
      <c r="C894" s="184">
        <v>44513</v>
      </c>
      <c r="D894" s="184">
        <v>44513</v>
      </c>
      <c r="E894" s="210" t="s">
        <v>1085</v>
      </c>
      <c r="F894" s="6">
        <v>50</v>
      </c>
      <c r="G894" s="168" t="s">
        <v>41</v>
      </c>
      <c r="H894" s="168"/>
      <c r="I894" s="5" t="str">
        <f t="shared" si="87"/>
        <v>Variable</v>
      </c>
      <c r="J894" s="6">
        <f t="shared" si="88"/>
        <v>1698.6899999999998</v>
      </c>
      <c r="K894" s="179"/>
      <c r="L894" s="224" t="s">
        <v>1237</v>
      </c>
      <c r="M894" s="2" t="s">
        <v>1243</v>
      </c>
      <c r="N894" s="2" t="s">
        <v>679</v>
      </c>
    </row>
    <row r="895" spans="1:14" ht="30" hidden="1" customHeight="1" x14ac:dyDescent="0.2">
      <c r="A895" s="17">
        <f t="shared" si="85"/>
        <v>2021</v>
      </c>
      <c r="B895" s="4">
        <f t="shared" si="86"/>
        <v>11</v>
      </c>
      <c r="C895" s="184">
        <v>44514</v>
      </c>
      <c r="D895" s="184">
        <v>44514</v>
      </c>
      <c r="E895" s="210" t="s">
        <v>1086</v>
      </c>
      <c r="F895" s="6">
        <v>15.33</v>
      </c>
      <c r="G895" s="168" t="s">
        <v>89</v>
      </c>
      <c r="H895" s="168"/>
      <c r="I895" s="5" t="str">
        <f t="shared" si="87"/>
        <v>Variable</v>
      </c>
      <c r="J895" s="6">
        <f t="shared" si="88"/>
        <v>1714.0199999999998</v>
      </c>
      <c r="K895" s="179"/>
      <c r="L895" s="224" t="s">
        <v>1237</v>
      </c>
      <c r="M895" s="2" t="s">
        <v>1243</v>
      </c>
      <c r="N895" s="2" t="s">
        <v>1273</v>
      </c>
    </row>
    <row r="896" spans="1:14" ht="30" customHeight="1" x14ac:dyDescent="0.2">
      <c r="A896" s="17">
        <f t="shared" si="85"/>
        <v>2021</v>
      </c>
      <c r="B896" s="4">
        <f t="shared" si="86"/>
        <v>11</v>
      </c>
      <c r="C896" s="184">
        <v>44514</v>
      </c>
      <c r="D896" s="184">
        <v>44514</v>
      </c>
      <c r="E896" s="210" t="s">
        <v>1087</v>
      </c>
      <c r="F896" s="6">
        <v>26.84</v>
      </c>
      <c r="G896" s="168" t="s">
        <v>41</v>
      </c>
      <c r="H896" s="168"/>
      <c r="I896" s="5" t="str">
        <f t="shared" si="87"/>
        <v>Variable</v>
      </c>
      <c r="J896" s="6">
        <f t="shared" si="88"/>
        <v>1740.8599999999997</v>
      </c>
      <c r="K896" s="179"/>
      <c r="L896" s="224" t="s">
        <v>1237</v>
      </c>
      <c r="M896" s="2" t="s">
        <v>1243</v>
      </c>
      <c r="N896" s="2" t="s">
        <v>679</v>
      </c>
    </row>
    <row r="897" spans="1:14" ht="30" hidden="1" customHeight="1" x14ac:dyDescent="0.2">
      <c r="A897" s="17">
        <f t="shared" si="85"/>
        <v>2021</v>
      </c>
      <c r="B897" s="4">
        <f t="shared" si="86"/>
        <v>11</v>
      </c>
      <c r="C897" s="184">
        <v>44514</v>
      </c>
      <c r="D897" s="184">
        <v>44514</v>
      </c>
      <c r="E897" s="210" t="s">
        <v>1088</v>
      </c>
      <c r="F897" s="6">
        <v>0.15</v>
      </c>
      <c r="G897" s="168" t="s">
        <v>89</v>
      </c>
      <c r="H897" s="168"/>
      <c r="I897" s="5" t="str">
        <f t="shared" si="87"/>
        <v>Variable</v>
      </c>
      <c r="J897" s="6">
        <f t="shared" si="88"/>
        <v>1741.0099999999998</v>
      </c>
      <c r="K897" s="179"/>
      <c r="L897" s="224" t="s">
        <v>1236</v>
      </c>
      <c r="M897" s="2" t="s">
        <v>632</v>
      </c>
      <c r="N897" s="2" t="s">
        <v>1288</v>
      </c>
    </row>
    <row r="898" spans="1:14" ht="30" hidden="1" customHeight="1" x14ac:dyDescent="0.2">
      <c r="A898" s="17">
        <f t="shared" si="85"/>
        <v>2021</v>
      </c>
      <c r="B898" s="4">
        <f t="shared" si="86"/>
        <v>11</v>
      </c>
      <c r="C898" s="184">
        <v>44514</v>
      </c>
      <c r="D898" s="184">
        <v>44514</v>
      </c>
      <c r="E898" s="210" t="s">
        <v>1088</v>
      </c>
      <c r="F898" s="6">
        <v>8.6199999999999992</v>
      </c>
      <c r="G898" s="168" t="s">
        <v>89</v>
      </c>
      <c r="H898" s="168"/>
      <c r="I898" s="5" t="str">
        <f t="shared" si="87"/>
        <v>Variable</v>
      </c>
      <c r="J898" s="6">
        <f t="shared" si="88"/>
        <v>1749.6299999999997</v>
      </c>
      <c r="K898" s="179"/>
      <c r="L898" s="224" t="s">
        <v>1236</v>
      </c>
      <c r="M898" s="2" t="s">
        <v>632</v>
      </c>
      <c r="N898" s="2" t="s">
        <v>1288</v>
      </c>
    </row>
    <row r="899" spans="1:14" ht="30" hidden="1" customHeight="1" x14ac:dyDescent="0.2">
      <c r="A899" s="17">
        <f t="shared" si="85"/>
        <v>2021</v>
      </c>
      <c r="B899" s="4">
        <f t="shared" si="86"/>
        <v>11</v>
      </c>
      <c r="C899" s="184">
        <v>44514</v>
      </c>
      <c r="D899" s="184">
        <v>44514</v>
      </c>
      <c r="E899" s="210" t="s">
        <v>1088</v>
      </c>
      <c r="F899" s="6">
        <v>10.1</v>
      </c>
      <c r="G899" s="168" t="s">
        <v>89</v>
      </c>
      <c r="H899" s="168"/>
      <c r="I899" s="5" t="str">
        <f t="shared" si="87"/>
        <v>Variable</v>
      </c>
      <c r="J899" s="6">
        <f t="shared" si="88"/>
        <v>1759.7299999999996</v>
      </c>
      <c r="K899" s="179"/>
      <c r="L899" s="224" t="s">
        <v>1236</v>
      </c>
      <c r="M899" s="2" t="s">
        <v>632</v>
      </c>
      <c r="N899" s="2" t="s">
        <v>1288</v>
      </c>
    </row>
    <row r="900" spans="1:14" ht="30" customHeight="1" x14ac:dyDescent="0.2">
      <c r="A900" s="17">
        <f t="shared" si="85"/>
        <v>2021</v>
      </c>
      <c r="B900" s="4">
        <f t="shared" si="86"/>
        <v>11</v>
      </c>
      <c r="C900" s="184">
        <v>44514</v>
      </c>
      <c r="D900" s="184">
        <v>44514</v>
      </c>
      <c r="E900" s="210" t="s">
        <v>1089</v>
      </c>
      <c r="F900" s="6">
        <v>11.05</v>
      </c>
      <c r="G900" s="168" t="s">
        <v>41</v>
      </c>
      <c r="H900" s="168"/>
      <c r="I900" s="5" t="str">
        <f t="shared" si="87"/>
        <v>Variable</v>
      </c>
      <c r="J900" s="6">
        <f t="shared" si="88"/>
        <v>1770.7799999999995</v>
      </c>
      <c r="K900" s="179"/>
      <c r="L900" s="224" t="s">
        <v>1237</v>
      </c>
      <c r="M900" s="2" t="s">
        <v>1243</v>
      </c>
      <c r="N900" s="2" t="s">
        <v>679</v>
      </c>
    </row>
    <row r="901" spans="1:14" ht="30" customHeight="1" x14ac:dyDescent="0.2">
      <c r="A901" s="17">
        <f t="shared" si="85"/>
        <v>2021</v>
      </c>
      <c r="B901" s="4">
        <f t="shared" si="86"/>
        <v>11</v>
      </c>
      <c r="C901" s="184">
        <v>44514</v>
      </c>
      <c r="D901" s="184">
        <v>44514</v>
      </c>
      <c r="E901" s="210" t="s">
        <v>1090</v>
      </c>
      <c r="F901" s="6">
        <v>6.5</v>
      </c>
      <c r="G901" s="183" t="s">
        <v>41</v>
      </c>
      <c r="H901" s="183"/>
      <c r="I901" s="5" t="str">
        <f t="shared" si="87"/>
        <v>Variable</v>
      </c>
      <c r="J901" s="6">
        <f t="shared" si="88"/>
        <v>1777.2799999999995</v>
      </c>
      <c r="K901" s="179"/>
      <c r="L901" s="224" t="s">
        <v>1237</v>
      </c>
      <c r="M901" s="2" t="s">
        <v>1243</v>
      </c>
      <c r="N901" s="2" t="s">
        <v>679</v>
      </c>
    </row>
    <row r="902" spans="1:14" ht="30" customHeight="1" x14ac:dyDescent="0.2">
      <c r="A902" s="17">
        <f t="shared" si="85"/>
        <v>2021</v>
      </c>
      <c r="B902" s="4">
        <f t="shared" si="86"/>
        <v>11</v>
      </c>
      <c r="C902" s="184">
        <v>44514</v>
      </c>
      <c r="D902" s="184">
        <v>44514</v>
      </c>
      <c r="E902" s="210" t="s">
        <v>1091</v>
      </c>
      <c r="F902" s="6">
        <v>6.01</v>
      </c>
      <c r="G902" s="168" t="s">
        <v>41</v>
      </c>
      <c r="H902" s="168"/>
      <c r="I902" s="5" t="str">
        <f t="shared" si="87"/>
        <v>Variable</v>
      </c>
      <c r="J902" s="6">
        <f t="shared" si="88"/>
        <v>1783.2899999999995</v>
      </c>
      <c r="K902" s="179"/>
      <c r="L902" s="224" t="s">
        <v>1237</v>
      </c>
      <c r="M902" s="2" t="s">
        <v>1243</v>
      </c>
      <c r="N902" s="2" t="s">
        <v>679</v>
      </c>
    </row>
    <row r="903" spans="1:14" ht="30" hidden="1" customHeight="1" x14ac:dyDescent="0.2">
      <c r="A903" s="17">
        <f t="shared" si="85"/>
        <v>2021</v>
      </c>
      <c r="B903" s="4">
        <f t="shared" si="86"/>
        <v>11</v>
      </c>
      <c r="C903" s="184">
        <v>44515</v>
      </c>
      <c r="D903" s="184">
        <v>44515</v>
      </c>
      <c r="E903" s="210" t="s">
        <v>1132</v>
      </c>
      <c r="F903" s="6">
        <v>30</v>
      </c>
      <c r="G903" s="168" t="s">
        <v>68</v>
      </c>
      <c r="H903" s="168"/>
      <c r="I903" s="5" t="str">
        <f t="shared" si="87"/>
        <v>Variable</v>
      </c>
      <c r="J903" s="6">
        <f t="shared" si="88"/>
        <v>1813.2899999999995</v>
      </c>
      <c r="K903" s="195" t="s">
        <v>1303</v>
      </c>
      <c r="L903" s="224" t="s">
        <v>1237</v>
      </c>
      <c r="M903" s="2" t="s">
        <v>1300</v>
      </c>
      <c r="N903" s="2" t="s">
        <v>68</v>
      </c>
    </row>
    <row r="904" spans="1:14" ht="30" customHeight="1" x14ac:dyDescent="0.2">
      <c r="A904" s="17">
        <f t="shared" ref="A904:A967" si="89">YEAR(C904)</f>
        <v>2021</v>
      </c>
      <c r="B904" s="4">
        <f t="shared" ref="B904:B967" si="90">MONTH(C904)</f>
        <v>11</v>
      </c>
      <c r="C904" s="184">
        <v>44515</v>
      </c>
      <c r="D904" s="184">
        <v>44515</v>
      </c>
      <c r="E904" s="210" t="s">
        <v>896</v>
      </c>
      <c r="F904" s="6">
        <v>3.78</v>
      </c>
      <c r="G904" s="168" t="s">
        <v>41</v>
      </c>
      <c r="H904" s="168"/>
      <c r="I904" s="5" t="str">
        <f t="shared" ref="I904:I967" si="91">VLOOKUP(G904,Expense_Lookup,2,0)</f>
        <v>Variable</v>
      </c>
      <c r="J904" s="6">
        <f t="shared" ref="J904:J967" si="92">J903+F904</f>
        <v>1817.0699999999995</v>
      </c>
      <c r="K904" s="179"/>
      <c r="L904" s="224" t="s">
        <v>1237</v>
      </c>
      <c r="M904" s="2" t="s">
        <v>1243</v>
      </c>
      <c r="N904" s="2" t="s">
        <v>679</v>
      </c>
    </row>
    <row r="905" spans="1:14" ht="30" hidden="1" customHeight="1" x14ac:dyDescent="0.2">
      <c r="A905" s="17">
        <f t="shared" si="89"/>
        <v>2021</v>
      </c>
      <c r="B905" s="4">
        <f t="shared" si="90"/>
        <v>11</v>
      </c>
      <c r="C905" s="184">
        <v>44515</v>
      </c>
      <c r="D905" s="184">
        <v>44515</v>
      </c>
      <c r="E905" s="210" t="s">
        <v>78</v>
      </c>
      <c r="F905" s="6">
        <v>-1675.51</v>
      </c>
      <c r="G905" s="168" t="s">
        <v>22</v>
      </c>
      <c r="H905" s="168"/>
      <c r="I905" s="5" t="str">
        <f t="shared" si="91"/>
        <v>Payment</v>
      </c>
      <c r="J905" s="6">
        <f t="shared" si="92"/>
        <v>141.55999999999949</v>
      </c>
      <c r="K905" s="179"/>
      <c r="L905" s="225"/>
      <c r="M905" s="226"/>
      <c r="N905" s="226"/>
    </row>
    <row r="906" spans="1:14" ht="30" hidden="1" customHeight="1" x14ac:dyDescent="0.2">
      <c r="A906" s="17">
        <f t="shared" si="89"/>
        <v>2021</v>
      </c>
      <c r="B906" s="4">
        <f t="shared" si="90"/>
        <v>11</v>
      </c>
      <c r="C906" s="184">
        <v>44516</v>
      </c>
      <c r="D906" s="184">
        <v>44516</v>
      </c>
      <c r="E906" s="210" t="s">
        <v>1133</v>
      </c>
      <c r="F906" s="6">
        <v>15.89</v>
      </c>
      <c r="G906" s="186" t="s">
        <v>26</v>
      </c>
      <c r="H906" s="186"/>
      <c r="I906" s="5" t="str">
        <f t="shared" si="91"/>
        <v>Fixed</v>
      </c>
      <c r="J906" s="6">
        <f t="shared" si="92"/>
        <v>157.44999999999948</v>
      </c>
      <c r="K906" s="186" t="s">
        <v>293</v>
      </c>
      <c r="L906" s="224" t="s">
        <v>1237</v>
      </c>
      <c r="M906" s="2" t="s">
        <v>1243</v>
      </c>
      <c r="N906" s="2" t="s">
        <v>1279</v>
      </c>
    </row>
    <row r="907" spans="1:14" ht="30" customHeight="1" x14ac:dyDescent="0.2">
      <c r="A907" s="17">
        <f t="shared" si="89"/>
        <v>2021</v>
      </c>
      <c r="B907" s="4">
        <f t="shared" si="90"/>
        <v>11</v>
      </c>
      <c r="C907" s="184">
        <v>44516</v>
      </c>
      <c r="D907" s="184">
        <v>44516</v>
      </c>
      <c r="E907" s="210" t="s">
        <v>902</v>
      </c>
      <c r="F907" s="6">
        <v>17.690000000000001</v>
      </c>
      <c r="G907" s="168" t="s">
        <v>41</v>
      </c>
      <c r="H907" s="168"/>
      <c r="I907" s="5" t="str">
        <f t="shared" si="91"/>
        <v>Variable</v>
      </c>
      <c r="J907" s="6">
        <f t="shared" si="92"/>
        <v>175.13999999999947</v>
      </c>
      <c r="K907" s="179"/>
      <c r="L907" s="224" t="s">
        <v>1237</v>
      </c>
      <c r="M907" s="2" t="s">
        <v>1243</v>
      </c>
      <c r="N907" s="2" t="s">
        <v>679</v>
      </c>
    </row>
    <row r="908" spans="1:14" ht="30" customHeight="1" x14ac:dyDescent="0.2">
      <c r="A908" s="17">
        <f t="shared" si="89"/>
        <v>2021</v>
      </c>
      <c r="B908" s="4">
        <f t="shared" si="90"/>
        <v>11</v>
      </c>
      <c r="C908" s="184">
        <v>44516</v>
      </c>
      <c r="D908" s="184">
        <v>44516</v>
      </c>
      <c r="E908" s="210" t="s">
        <v>896</v>
      </c>
      <c r="F908" s="6">
        <v>9.1</v>
      </c>
      <c r="G908" s="168" t="s">
        <v>41</v>
      </c>
      <c r="H908" s="168"/>
      <c r="I908" s="5" t="str">
        <f t="shared" si="91"/>
        <v>Variable</v>
      </c>
      <c r="J908" s="6">
        <f t="shared" si="92"/>
        <v>184.23999999999947</v>
      </c>
      <c r="K908" s="179"/>
      <c r="L908" s="224" t="s">
        <v>1237</v>
      </c>
      <c r="M908" s="2" t="s">
        <v>1243</v>
      </c>
      <c r="N908" s="2" t="s">
        <v>679</v>
      </c>
    </row>
    <row r="909" spans="1:14" ht="30" hidden="1" customHeight="1" x14ac:dyDescent="0.2">
      <c r="A909" s="17">
        <f t="shared" si="89"/>
        <v>2021</v>
      </c>
      <c r="B909" s="4">
        <f t="shared" si="90"/>
        <v>11</v>
      </c>
      <c r="C909" s="184">
        <v>44516</v>
      </c>
      <c r="D909" s="184">
        <v>44516</v>
      </c>
      <c r="E909" s="210" t="s">
        <v>1134</v>
      </c>
      <c r="F909" s="6">
        <v>140.26</v>
      </c>
      <c r="G909" s="168" t="s">
        <v>89</v>
      </c>
      <c r="H909" s="168"/>
      <c r="I909" s="5" t="str">
        <f t="shared" si="91"/>
        <v>Variable</v>
      </c>
      <c r="J909" s="6">
        <f t="shared" si="92"/>
        <v>324.49999999999943</v>
      </c>
      <c r="K909" s="179"/>
      <c r="L909" s="224" t="s">
        <v>1237</v>
      </c>
      <c r="M909" s="2" t="s">
        <v>1243</v>
      </c>
      <c r="N909" s="2" t="s">
        <v>1271</v>
      </c>
    </row>
    <row r="910" spans="1:14" ht="30" customHeight="1" x14ac:dyDescent="0.2">
      <c r="A910" s="17">
        <f t="shared" si="89"/>
        <v>2021</v>
      </c>
      <c r="B910" s="4">
        <f t="shared" si="90"/>
        <v>11</v>
      </c>
      <c r="C910" s="184">
        <v>44517</v>
      </c>
      <c r="D910" s="184">
        <v>44517</v>
      </c>
      <c r="E910" s="210" t="s">
        <v>1135</v>
      </c>
      <c r="F910" s="6">
        <v>9.6</v>
      </c>
      <c r="G910" s="186" t="s">
        <v>41</v>
      </c>
      <c r="H910" s="186"/>
      <c r="I910" s="5" t="str">
        <f t="shared" si="91"/>
        <v>Variable</v>
      </c>
      <c r="J910" s="6">
        <f t="shared" si="92"/>
        <v>334.09999999999945</v>
      </c>
      <c r="K910" s="186" t="s">
        <v>1226</v>
      </c>
      <c r="L910" s="224" t="s">
        <v>1237</v>
      </c>
      <c r="M910" s="2" t="s">
        <v>1243</v>
      </c>
      <c r="N910" s="2" t="s">
        <v>679</v>
      </c>
    </row>
    <row r="911" spans="1:14" ht="30" customHeight="1" x14ac:dyDescent="0.2">
      <c r="A911" s="17">
        <f t="shared" si="89"/>
        <v>2021</v>
      </c>
      <c r="B911" s="4">
        <f t="shared" si="90"/>
        <v>11</v>
      </c>
      <c r="C911" s="184">
        <v>44517</v>
      </c>
      <c r="D911" s="184">
        <v>44517</v>
      </c>
      <c r="E911" s="210" t="s">
        <v>1136</v>
      </c>
      <c r="F911" s="6">
        <v>13.8</v>
      </c>
      <c r="G911" s="168" t="s">
        <v>41</v>
      </c>
      <c r="H911" s="168"/>
      <c r="I911" s="5" t="str">
        <f t="shared" si="91"/>
        <v>Variable</v>
      </c>
      <c r="J911" s="6">
        <f t="shared" si="92"/>
        <v>347.89999999999947</v>
      </c>
      <c r="K911" s="179"/>
      <c r="L911" s="224" t="s">
        <v>1237</v>
      </c>
      <c r="M911" s="2" t="s">
        <v>1243</v>
      </c>
      <c r="N911" s="2" t="s">
        <v>679</v>
      </c>
    </row>
    <row r="912" spans="1:14" ht="30" hidden="1" customHeight="1" x14ac:dyDescent="0.2">
      <c r="A912" s="17">
        <f t="shared" si="89"/>
        <v>2021</v>
      </c>
      <c r="B912" s="4">
        <f t="shared" si="90"/>
        <v>11</v>
      </c>
      <c r="C912" s="184">
        <v>44517</v>
      </c>
      <c r="D912" s="184">
        <v>44517</v>
      </c>
      <c r="E912" s="210" t="s">
        <v>1137</v>
      </c>
      <c r="F912" s="6">
        <v>70</v>
      </c>
      <c r="G912" s="186" t="s">
        <v>26</v>
      </c>
      <c r="H912" s="186"/>
      <c r="I912" s="5" t="str">
        <f t="shared" si="91"/>
        <v>Fixed</v>
      </c>
      <c r="J912" s="6">
        <f t="shared" si="92"/>
        <v>417.89999999999947</v>
      </c>
      <c r="K912" s="183" t="s">
        <v>294</v>
      </c>
      <c r="L912" s="224" t="s">
        <v>1236</v>
      </c>
      <c r="M912" s="2" t="s">
        <v>1239</v>
      </c>
      <c r="N912" s="2" t="s">
        <v>1283</v>
      </c>
    </row>
    <row r="913" spans="1:14" ht="30" customHeight="1" x14ac:dyDescent="0.2">
      <c r="A913" s="17">
        <f t="shared" si="89"/>
        <v>2021</v>
      </c>
      <c r="B913" s="4">
        <f t="shared" si="90"/>
        <v>11</v>
      </c>
      <c r="C913" s="184">
        <v>44517</v>
      </c>
      <c r="D913" s="184">
        <v>44517</v>
      </c>
      <c r="E913" s="210" t="s">
        <v>1138</v>
      </c>
      <c r="F913" s="6">
        <v>8.8000000000000007</v>
      </c>
      <c r="G913" s="168" t="s">
        <v>41</v>
      </c>
      <c r="H913" s="168"/>
      <c r="I913" s="5" t="str">
        <f t="shared" si="91"/>
        <v>Variable</v>
      </c>
      <c r="J913" s="6">
        <f t="shared" si="92"/>
        <v>426.69999999999948</v>
      </c>
      <c r="K913" s="179"/>
      <c r="L913" s="224" t="s">
        <v>1237</v>
      </c>
      <c r="M913" s="2" t="s">
        <v>1243</v>
      </c>
      <c r="N913" s="2" t="s">
        <v>679</v>
      </c>
    </row>
    <row r="914" spans="1:14" ht="30" hidden="1" customHeight="1" x14ac:dyDescent="0.2">
      <c r="A914" s="17">
        <f t="shared" si="89"/>
        <v>2021</v>
      </c>
      <c r="B914" s="4">
        <f t="shared" si="90"/>
        <v>11</v>
      </c>
      <c r="C914" s="184">
        <v>44518</v>
      </c>
      <c r="D914" s="184">
        <v>44518</v>
      </c>
      <c r="E914" s="210" t="s">
        <v>21</v>
      </c>
      <c r="F914" s="6">
        <v>-500</v>
      </c>
      <c r="G914" s="168" t="s">
        <v>22</v>
      </c>
      <c r="H914" s="168"/>
      <c r="I914" s="5" t="str">
        <f t="shared" si="91"/>
        <v>Payment</v>
      </c>
      <c r="J914" s="6">
        <f t="shared" si="92"/>
        <v>-73.300000000000523</v>
      </c>
      <c r="K914" s="179"/>
      <c r="L914" s="225"/>
      <c r="M914" s="226"/>
      <c r="N914" s="226"/>
    </row>
    <row r="915" spans="1:14" ht="30" hidden="1" customHeight="1" x14ac:dyDescent="0.2">
      <c r="A915" s="17">
        <f t="shared" si="89"/>
        <v>2021</v>
      </c>
      <c r="B915" s="4">
        <f t="shared" si="90"/>
        <v>11</v>
      </c>
      <c r="C915" s="184">
        <v>44518</v>
      </c>
      <c r="D915" s="184">
        <v>44518</v>
      </c>
      <c r="E915" s="210" t="s">
        <v>1139</v>
      </c>
      <c r="F915" s="6">
        <v>27.16</v>
      </c>
      <c r="G915" s="168" t="s">
        <v>68</v>
      </c>
      <c r="H915" s="168"/>
      <c r="I915" s="5" t="str">
        <f t="shared" si="91"/>
        <v>Variable</v>
      </c>
      <c r="J915" s="6">
        <f t="shared" si="92"/>
        <v>-46.140000000000526</v>
      </c>
      <c r="K915" s="195" t="s">
        <v>1304</v>
      </c>
      <c r="L915" s="224" t="s">
        <v>1237</v>
      </c>
      <c r="M915" s="2" t="s">
        <v>1300</v>
      </c>
      <c r="N915" s="2" t="s">
        <v>68</v>
      </c>
    </row>
    <row r="916" spans="1:14" ht="30" hidden="1" customHeight="1" x14ac:dyDescent="0.2">
      <c r="A916" s="17">
        <f t="shared" si="89"/>
        <v>2021</v>
      </c>
      <c r="B916" s="4">
        <f t="shared" si="90"/>
        <v>11</v>
      </c>
      <c r="C916" s="184">
        <v>44518</v>
      </c>
      <c r="D916" s="184">
        <v>44518</v>
      </c>
      <c r="E916" s="210" t="s">
        <v>1088</v>
      </c>
      <c r="F916" s="6">
        <v>4.5599999999999996</v>
      </c>
      <c r="G916" s="168" t="s">
        <v>89</v>
      </c>
      <c r="H916" s="168"/>
      <c r="I916" s="5" t="str">
        <f t="shared" si="91"/>
        <v>Variable</v>
      </c>
      <c r="J916" s="6">
        <f t="shared" si="92"/>
        <v>-41.580000000000524</v>
      </c>
      <c r="K916" s="179"/>
      <c r="L916" s="224" t="s">
        <v>1236</v>
      </c>
      <c r="M916" s="2" t="s">
        <v>632</v>
      </c>
      <c r="N916" s="2" t="s">
        <v>1288</v>
      </c>
    </row>
    <row r="917" spans="1:14" ht="30" hidden="1" customHeight="1" x14ac:dyDescent="0.2">
      <c r="A917" s="17">
        <f t="shared" si="89"/>
        <v>2021</v>
      </c>
      <c r="B917" s="4">
        <f t="shared" si="90"/>
        <v>11</v>
      </c>
      <c r="C917" s="184">
        <v>44518</v>
      </c>
      <c r="D917" s="184">
        <v>44518</v>
      </c>
      <c r="E917" s="210" t="s">
        <v>1088</v>
      </c>
      <c r="F917" s="6">
        <v>15.64</v>
      </c>
      <c r="G917" s="168" t="s">
        <v>89</v>
      </c>
      <c r="H917" s="168"/>
      <c r="I917" s="5" t="str">
        <f t="shared" si="91"/>
        <v>Variable</v>
      </c>
      <c r="J917" s="6">
        <f t="shared" si="92"/>
        <v>-25.940000000000524</v>
      </c>
      <c r="K917" s="179"/>
      <c r="L917" s="224" t="s">
        <v>1236</v>
      </c>
      <c r="M917" s="2" t="s">
        <v>632</v>
      </c>
      <c r="N917" s="2" t="s">
        <v>1288</v>
      </c>
    </row>
    <row r="918" spans="1:14" ht="30" customHeight="1" x14ac:dyDescent="0.2">
      <c r="A918" s="17">
        <f t="shared" si="89"/>
        <v>2021</v>
      </c>
      <c r="B918" s="4">
        <f t="shared" si="90"/>
        <v>11</v>
      </c>
      <c r="C918" s="184">
        <v>44518</v>
      </c>
      <c r="D918" s="184">
        <v>44518</v>
      </c>
      <c r="E918" s="210" t="s">
        <v>1140</v>
      </c>
      <c r="F918" s="6">
        <v>16.739999999999998</v>
      </c>
      <c r="G918" s="186" t="s">
        <v>41</v>
      </c>
      <c r="H918" s="186"/>
      <c r="I918" s="5" t="str">
        <f t="shared" si="91"/>
        <v>Variable</v>
      </c>
      <c r="J918" s="6">
        <f t="shared" si="92"/>
        <v>-9.2000000000005251</v>
      </c>
      <c r="K918" s="179"/>
      <c r="L918" s="224" t="s">
        <v>1237</v>
      </c>
      <c r="M918" s="2" t="s">
        <v>1243</v>
      </c>
      <c r="N918" s="2" t="s">
        <v>679</v>
      </c>
    </row>
    <row r="919" spans="1:14" ht="30" customHeight="1" x14ac:dyDescent="0.2">
      <c r="A919" s="17">
        <f t="shared" si="89"/>
        <v>2021</v>
      </c>
      <c r="B919" s="4">
        <f t="shared" si="90"/>
        <v>11</v>
      </c>
      <c r="C919" s="184">
        <v>44518</v>
      </c>
      <c r="D919" s="184">
        <v>44518</v>
      </c>
      <c r="E919" s="210" t="s">
        <v>1141</v>
      </c>
      <c r="F919" s="6">
        <v>12</v>
      </c>
      <c r="G919" s="168" t="s">
        <v>41</v>
      </c>
      <c r="H919" s="168"/>
      <c r="I919" s="5" t="str">
        <f t="shared" si="91"/>
        <v>Variable</v>
      </c>
      <c r="J919" s="6">
        <f t="shared" si="92"/>
        <v>2.7999999999994749</v>
      </c>
      <c r="K919" s="179"/>
      <c r="L919" s="224" t="s">
        <v>1237</v>
      </c>
      <c r="M919" s="2" t="s">
        <v>1243</v>
      </c>
      <c r="N919" s="2" t="s">
        <v>679</v>
      </c>
    </row>
    <row r="920" spans="1:14" ht="30" customHeight="1" x14ac:dyDescent="0.2">
      <c r="A920" s="17">
        <f t="shared" si="89"/>
        <v>2021</v>
      </c>
      <c r="B920" s="4">
        <f t="shared" si="90"/>
        <v>11</v>
      </c>
      <c r="C920" s="184">
        <v>44518</v>
      </c>
      <c r="D920" s="184">
        <v>44518</v>
      </c>
      <c r="E920" s="210" t="s">
        <v>1142</v>
      </c>
      <c r="F920" s="6">
        <v>30</v>
      </c>
      <c r="G920" s="168" t="s">
        <v>41</v>
      </c>
      <c r="H920" s="168"/>
      <c r="I920" s="5" t="str">
        <f t="shared" si="91"/>
        <v>Variable</v>
      </c>
      <c r="J920" s="6">
        <f t="shared" si="92"/>
        <v>32.799999999999471</v>
      </c>
      <c r="K920" s="179"/>
      <c r="L920" s="224" t="s">
        <v>1237</v>
      </c>
      <c r="M920" s="2" t="s">
        <v>1243</v>
      </c>
      <c r="N920" s="2" t="s">
        <v>679</v>
      </c>
    </row>
    <row r="921" spans="1:14" ht="30" customHeight="1" x14ac:dyDescent="0.2">
      <c r="A921" s="17">
        <f t="shared" si="89"/>
        <v>2021</v>
      </c>
      <c r="B921" s="4">
        <f t="shared" si="90"/>
        <v>11</v>
      </c>
      <c r="C921" s="184">
        <v>44518</v>
      </c>
      <c r="D921" s="184">
        <v>44518</v>
      </c>
      <c r="E921" s="210" t="s">
        <v>1143</v>
      </c>
      <c r="F921" s="6">
        <v>50</v>
      </c>
      <c r="G921" s="168" t="s">
        <v>41</v>
      </c>
      <c r="H921" s="168"/>
      <c r="I921" s="5" t="str">
        <f t="shared" si="91"/>
        <v>Variable</v>
      </c>
      <c r="J921" s="6">
        <f t="shared" si="92"/>
        <v>82.799999999999471</v>
      </c>
      <c r="K921" s="179"/>
      <c r="L921" s="224" t="s">
        <v>1237</v>
      </c>
      <c r="M921" s="2" t="s">
        <v>1243</v>
      </c>
      <c r="N921" s="2" t="s">
        <v>679</v>
      </c>
    </row>
    <row r="922" spans="1:14" ht="30" hidden="1" customHeight="1" x14ac:dyDescent="0.2">
      <c r="A922" s="17">
        <f t="shared" si="89"/>
        <v>2021</v>
      </c>
      <c r="B922" s="4">
        <f t="shared" si="90"/>
        <v>11</v>
      </c>
      <c r="C922" s="184">
        <v>44519</v>
      </c>
      <c r="D922" s="184">
        <v>44519</v>
      </c>
      <c r="E922" s="210" t="s">
        <v>1144</v>
      </c>
      <c r="F922" s="6">
        <v>102.06</v>
      </c>
      <c r="G922" s="186" t="s">
        <v>26</v>
      </c>
      <c r="H922" s="186"/>
      <c r="I922" s="5" t="str">
        <f t="shared" si="91"/>
        <v>Fixed</v>
      </c>
      <c r="J922" s="6">
        <f t="shared" si="92"/>
        <v>184.85999999999947</v>
      </c>
      <c r="K922" s="183" t="s">
        <v>297</v>
      </c>
      <c r="L922" s="224" t="s">
        <v>1237</v>
      </c>
      <c r="M922" s="2" t="s">
        <v>1243</v>
      </c>
      <c r="N922" s="2" t="s">
        <v>1279</v>
      </c>
    </row>
    <row r="923" spans="1:14" ht="30" hidden="1" customHeight="1" x14ac:dyDescent="0.2">
      <c r="A923" s="17">
        <f t="shared" si="89"/>
        <v>2021</v>
      </c>
      <c r="B923" s="4">
        <f t="shared" si="90"/>
        <v>11</v>
      </c>
      <c r="C923" s="184">
        <v>44519</v>
      </c>
      <c r="D923" s="184">
        <v>44519</v>
      </c>
      <c r="E923" s="210" t="s">
        <v>1145</v>
      </c>
      <c r="F923" s="6">
        <v>30</v>
      </c>
      <c r="G923" s="168" t="s">
        <v>68</v>
      </c>
      <c r="H923" s="168"/>
      <c r="I923" s="5" t="str">
        <f t="shared" si="91"/>
        <v>Variable</v>
      </c>
      <c r="J923" s="6">
        <f t="shared" si="92"/>
        <v>214.85999999999947</v>
      </c>
      <c r="K923" s="179"/>
      <c r="L923" s="224" t="s">
        <v>1237</v>
      </c>
      <c r="M923" s="2" t="s">
        <v>1300</v>
      </c>
      <c r="N923" s="2" t="s">
        <v>68</v>
      </c>
    </row>
    <row r="924" spans="1:14" ht="30" customHeight="1" x14ac:dyDescent="0.2">
      <c r="A924" s="17">
        <f t="shared" si="89"/>
        <v>2021</v>
      </c>
      <c r="B924" s="4">
        <f t="shared" si="90"/>
        <v>11</v>
      </c>
      <c r="C924" s="184">
        <v>44519</v>
      </c>
      <c r="D924" s="184">
        <v>44519</v>
      </c>
      <c r="E924" s="210" t="s">
        <v>1146</v>
      </c>
      <c r="F924" s="6">
        <v>22</v>
      </c>
      <c r="G924" s="168" t="s">
        <v>41</v>
      </c>
      <c r="H924" s="168"/>
      <c r="I924" s="5" t="str">
        <f t="shared" si="91"/>
        <v>Variable</v>
      </c>
      <c r="J924" s="6">
        <f t="shared" si="92"/>
        <v>236.85999999999947</v>
      </c>
      <c r="K924" s="179"/>
      <c r="L924" s="224" t="s">
        <v>1237</v>
      </c>
      <c r="M924" s="2" t="s">
        <v>1243</v>
      </c>
      <c r="N924" s="2" t="s">
        <v>679</v>
      </c>
    </row>
    <row r="925" spans="1:14" ht="30" customHeight="1" x14ac:dyDescent="0.2">
      <c r="A925" s="17">
        <f t="shared" si="89"/>
        <v>2021</v>
      </c>
      <c r="B925" s="4">
        <f t="shared" si="90"/>
        <v>11</v>
      </c>
      <c r="C925" s="184">
        <v>44519</v>
      </c>
      <c r="D925" s="184">
        <v>44519</v>
      </c>
      <c r="E925" s="210" t="s">
        <v>1147</v>
      </c>
      <c r="F925" s="6">
        <v>15.22</v>
      </c>
      <c r="G925" s="168" t="s">
        <v>41</v>
      </c>
      <c r="H925" s="168"/>
      <c r="I925" s="5" t="str">
        <f t="shared" si="91"/>
        <v>Variable</v>
      </c>
      <c r="J925" s="6">
        <f t="shared" si="92"/>
        <v>252.07999999999947</v>
      </c>
      <c r="K925" s="179"/>
      <c r="L925" s="224" t="s">
        <v>1237</v>
      </c>
      <c r="M925" s="2" t="s">
        <v>1243</v>
      </c>
      <c r="N925" s="2" t="s">
        <v>679</v>
      </c>
    </row>
    <row r="926" spans="1:14" ht="30" hidden="1" customHeight="1" x14ac:dyDescent="0.2">
      <c r="A926" s="17">
        <f t="shared" si="89"/>
        <v>2021</v>
      </c>
      <c r="B926" s="4">
        <f t="shared" si="90"/>
        <v>11</v>
      </c>
      <c r="C926" s="184">
        <v>44519</v>
      </c>
      <c r="D926" s="184">
        <v>44519</v>
      </c>
      <c r="E926" s="210" t="s">
        <v>1148</v>
      </c>
      <c r="F926" s="6">
        <v>4.5</v>
      </c>
      <c r="G926" s="168" t="s">
        <v>68</v>
      </c>
      <c r="H926" s="168"/>
      <c r="I926" s="5" t="str">
        <f t="shared" si="91"/>
        <v>Variable</v>
      </c>
      <c r="J926" s="6">
        <f t="shared" si="92"/>
        <v>256.57999999999947</v>
      </c>
      <c r="K926" s="179"/>
      <c r="L926" s="224" t="s">
        <v>1237</v>
      </c>
      <c r="M926" s="2" t="s">
        <v>1243</v>
      </c>
      <c r="N926" s="2" t="s">
        <v>679</v>
      </c>
    </row>
    <row r="927" spans="1:14" ht="30" hidden="1" customHeight="1" x14ac:dyDescent="0.2">
      <c r="A927" s="17">
        <f t="shared" si="89"/>
        <v>2021</v>
      </c>
      <c r="B927" s="4">
        <f t="shared" si="90"/>
        <v>11</v>
      </c>
      <c r="C927" s="184">
        <v>44520</v>
      </c>
      <c r="D927" s="184">
        <v>44520</v>
      </c>
      <c r="E927" s="210" t="s">
        <v>1149</v>
      </c>
      <c r="F927" s="6">
        <v>5.29</v>
      </c>
      <c r="G927" s="186" t="s">
        <v>26</v>
      </c>
      <c r="H927" s="186"/>
      <c r="I927" s="5" t="str">
        <f t="shared" si="91"/>
        <v>Fixed</v>
      </c>
      <c r="J927" s="6">
        <f t="shared" si="92"/>
        <v>261.86999999999949</v>
      </c>
      <c r="K927" s="183" t="s">
        <v>968</v>
      </c>
      <c r="L927" s="224" t="s">
        <v>1237</v>
      </c>
      <c r="M927" s="2" t="s">
        <v>1243</v>
      </c>
      <c r="N927" s="2" t="s">
        <v>1279</v>
      </c>
    </row>
    <row r="928" spans="1:14" ht="30" customHeight="1" x14ac:dyDescent="0.2">
      <c r="A928" s="17">
        <f t="shared" si="89"/>
        <v>2021</v>
      </c>
      <c r="B928" s="4">
        <f t="shared" si="90"/>
        <v>11</v>
      </c>
      <c r="C928" s="184">
        <v>44520</v>
      </c>
      <c r="D928" s="184">
        <v>44520</v>
      </c>
      <c r="E928" s="210" t="s">
        <v>1150</v>
      </c>
      <c r="F928" s="6">
        <v>15</v>
      </c>
      <c r="G928" s="168" t="s">
        <v>41</v>
      </c>
      <c r="H928" s="168"/>
      <c r="I928" s="5" t="str">
        <f t="shared" si="91"/>
        <v>Variable</v>
      </c>
      <c r="J928" s="6">
        <f t="shared" si="92"/>
        <v>276.86999999999949</v>
      </c>
      <c r="K928" s="179"/>
      <c r="L928" s="224" t="s">
        <v>1237</v>
      </c>
      <c r="M928" s="2" t="s">
        <v>1243</v>
      </c>
      <c r="N928" s="2" t="s">
        <v>679</v>
      </c>
    </row>
    <row r="929" spans="1:14" ht="30" customHeight="1" x14ac:dyDescent="0.2">
      <c r="A929" s="17">
        <f t="shared" si="89"/>
        <v>2021</v>
      </c>
      <c r="B929" s="4">
        <f t="shared" si="90"/>
        <v>11</v>
      </c>
      <c r="C929" s="184">
        <v>44521</v>
      </c>
      <c r="D929" s="184">
        <v>44521</v>
      </c>
      <c r="E929" s="210" t="s">
        <v>1151</v>
      </c>
      <c r="F929" s="6">
        <v>54.57</v>
      </c>
      <c r="G929" s="168" t="s">
        <v>41</v>
      </c>
      <c r="H929" s="168"/>
      <c r="I929" s="5" t="str">
        <f t="shared" si="91"/>
        <v>Variable</v>
      </c>
      <c r="J929" s="6">
        <f t="shared" si="92"/>
        <v>331.43999999999949</v>
      </c>
      <c r="K929" s="179"/>
      <c r="L929" s="224" t="s">
        <v>1237</v>
      </c>
      <c r="M929" s="2" t="s">
        <v>1243</v>
      </c>
      <c r="N929" s="2" t="s">
        <v>679</v>
      </c>
    </row>
    <row r="930" spans="1:14" ht="30" hidden="1" customHeight="1" x14ac:dyDescent="0.2">
      <c r="A930" s="17">
        <f t="shared" si="89"/>
        <v>2021</v>
      </c>
      <c r="B930" s="4">
        <f t="shared" si="90"/>
        <v>11</v>
      </c>
      <c r="C930" s="184">
        <v>44521</v>
      </c>
      <c r="D930" s="184">
        <v>44521</v>
      </c>
      <c r="E930" s="210" t="s">
        <v>81</v>
      </c>
      <c r="F930" s="6">
        <v>7.99</v>
      </c>
      <c r="G930" s="186" t="s">
        <v>26</v>
      </c>
      <c r="H930" s="186"/>
      <c r="I930" s="5" t="str">
        <f t="shared" si="91"/>
        <v>Fixed</v>
      </c>
      <c r="J930" s="6">
        <f t="shared" si="92"/>
        <v>339.4299999999995</v>
      </c>
      <c r="K930" s="186" t="s">
        <v>9</v>
      </c>
      <c r="L930" s="224" t="s">
        <v>1237</v>
      </c>
      <c r="M930" s="2" t="s">
        <v>1243</v>
      </c>
      <c r="N930" s="2" t="s">
        <v>1279</v>
      </c>
    </row>
    <row r="931" spans="1:14" ht="30" customHeight="1" x14ac:dyDescent="0.2">
      <c r="A931" s="17">
        <f t="shared" si="89"/>
        <v>2021</v>
      </c>
      <c r="B931" s="4">
        <f t="shared" si="90"/>
        <v>11</v>
      </c>
      <c r="C931" s="184">
        <v>44521</v>
      </c>
      <c r="D931" s="184">
        <v>44521</v>
      </c>
      <c r="E931" s="210" t="s">
        <v>1067</v>
      </c>
      <c r="F931" s="6">
        <v>81.86</v>
      </c>
      <c r="G931" s="168" t="s">
        <v>90</v>
      </c>
      <c r="H931" s="168"/>
      <c r="I931" s="5" t="str">
        <f t="shared" si="91"/>
        <v>Variable</v>
      </c>
      <c r="J931" s="6">
        <f t="shared" si="92"/>
        <v>421.28999999999951</v>
      </c>
      <c r="K931" s="179"/>
      <c r="L931" s="224" t="s">
        <v>1236</v>
      </c>
      <c r="M931" s="2" t="s">
        <v>1238</v>
      </c>
      <c r="N931" s="2" t="s">
        <v>1255</v>
      </c>
    </row>
    <row r="932" spans="1:14" ht="30" customHeight="1" x14ac:dyDescent="0.2">
      <c r="A932" s="17">
        <f t="shared" si="89"/>
        <v>2021</v>
      </c>
      <c r="B932" s="4">
        <f t="shared" si="90"/>
        <v>11</v>
      </c>
      <c r="C932" s="184">
        <v>44522</v>
      </c>
      <c r="D932" s="184">
        <v>44522</v>
      </c>
      <c r="E932" s="210" t="s">
        <v>953</v>
      </c>
      <c r="F932" s="6">
        <v>17.23</v>
      </c>
      <c r="G932" s="168" t="s">
        <v>41</v>
      </c>
      <c r="H932" s="168"/>
      <c r="I932" s="5" t="str">
        <f t="shared" si="91"/>
        <v>Variable</v>
      </c>
      <c r="J932" s="6">
        <f t="shared" si="92"/>
        <v>438.51999999999953</v>
      </c>
      <c r="K932" s="179"/>
      <c r="L932" s="224" t="s">
        <v>1237</v>
      </c>
      <c r="M932" s="2" t="s">
        <v>1243</v>
      </c>
      <c r="N932" s="2" t="s">
        <v>679</v>
      </c>
    </row>
    <row r="933" spans="1:14" ht="30" hidden="1" customHeight="1" x14ac:dyDescent="0.2">
      <c r="A933" s="17">
        <f t="shared" si="89"/>
        <v>2021</v>
      </c>
      <c r="B933" s="4">
        <f t="shared" si="90"/>
        <v>11</v>
      </c>
      <c r="C933" s="184">
        <v>44522</v>
      </c>
      <c r="D933" s="184">
        <v>44522</v>
      </c>
      <c r="E933" s="210" t="s">
        <v>1078</v>
      </c>
      <c r="F933" s="6">
        <v>75.510000000000005</v>
      </c>
      <c r="G933" s="168" t="s">
        <v>68</v>
      </c>
      <c r="H933" s="168"/>
      <c r="I933" s="5" t="str">
        <f t="shared" si="91"/>
        <v>Variable</v>
      </c>
      <c r="J933" s="6">
        <f t="shared" si="92"/>
        <v>514.02999999999952</v>
      </c>
      <c r="K933" s="179"/>
      <c r="L933" s="224" t="s">
        <v>1237</v>
      </c>
      <c r="M933" s="2" t="s">
        <v>1300</v>
      </c>
      <c r="N933" s="2" t="s">
        <v>68</v>
      </c>
    </row>
    <row r="934" spans="1:14" ht="30" hidden="1" customHeight="1" x14ac:dyDescent="0.2">
      <c r="A934" s="17">
        <f t="shared" si="89"/>
        <v>2021</v>
      </c>
      <c r="B934" s="4">
        <f t="shared" si="90"/>
        <v>11</v>
      </c>
      <c r="C934" s="184">
        <v>44522</v>
      </c>
      <c r="D934" s="184">
        <v>44522</v>
      </c>
      <c r="E934" s="210" t="s">
        <v>1152</v>
      </c>
      <c r="F934" s="6">
        <v>52.11</v>
      </c>
      <c r="G934" s="168" t="s">
        <v>68</v>
      </c>
      <c r="H934" s="168"/>
      <c r="I934" s="5" t="str">
        <f t="shared" si="91"/>
        <v>Variable</v>
      </c>
      <c r="J934" s="6">
        <f t="shared" si="92"/>
        <v>566.13999999999953</v>
      </c>
      <c r="K934" s="179"/>
      <c r="L934" s="224" t="s">
        <v>1237</v>
      </c>
      <c r="M934" s="2" t="s">
        <v>1300</v>
      </c>
      <c r="N934" s="2" t="s">
        <v>1291</v>
      </c>
    </row>
    <row r="935" spans="1:14" ht="30" customHeight="1" x14ac:dyDescent="0.2">
      <c r="A935" s="17">
        <f t="shared" si="89"/>
        <v>2021</v>
      </c>
      <c r="B935" s="4">
        <f t="shared" si="90"/>
        <v>11</v>
      </c>
      <c r="C935" s="184">
        <v>44523</v>
      </c>
      <c r="D935" s="184">
        <v>44523</v>
      </c>
      <c r="E935" s="210" t="s">
        <v>959</v>
      </c>
      <c r="F935" s="6">
        <v>32.71</v>
      </c>
      <c r="G935" s="168" t="s">
        <v>90</v>
      </c>
      <c r="H935" s="168"/>
      <c r="I935" s="5" t="str">
        <f t="shared" si="91"/>
        <v>Variable</v>
      </c>
      <c r="J935" s="6">
        <f t="shared" si="92"/>
        <v>598.84999999999957</v>
      </c>
      <c r="K935" s="179"/>
      <c r="L935" s="224" t="s">
        <v>1236</v>
      </c>
      <c r="M935" s="2" t="s">
        <v>1238</v>
      </c>
      <c r="N935" s="2" t="s">
        <v>1255</v>
      </c>
    </row>
    <row r="936" spans="1:14" ht="30" customHeight="1" x14ac:dyDescent="0.2">
      <c r="A936" s="17">
        <f t="shared" si="89"/>
        <v>2021</v>
      </c>
      <c r="B936" s="4">
        <f t="shared" si="90"/>
        <v>11</v>
      </c>
      <c r="C936" s="184">
        <v>44524</v>
      </c>
      <c r="D936" s="184">
        <v>44524</v>
      </c>
      <c r="E936" s="210" t="s">
        <v>1153</v>
      </c>
      <c r="F936" s="6">
        <v>14.63</v>
      </c>
      <c r="G936" s="168" t="s">
        <v>41</v>
      </c>
      <c r="H936" s="168"/>
      <c r="I936" s="5" t="str">
        <f t="shared" si="91"/>
        <v>Variable</v>
      </c>
      <c r="J936" s="6">
        <f t="shared" si="92"/>
        <v>613.47999999999956</v>
      </c>
      <c r="K936" s="179"/>
      <c r="L936" s="224" t="s">
        <v>1237</v>
      </c>
      <c r="M936" s="2" t="s">
        <v>1243</v>
      </c>
      <c r="N936" s="2" t="s">
        <v>679</v>
      </c>
    </row>
    <row r="937" spans="1:14" ht="30" hidden="1" customHeight="1" x14ac:dyDescent="0.2">
      <c r="A937" s="17">
        <f t="shared" si="89"/>
        <v>2021</v>
      </c>
      <c r="B937" s="4">
        <f t="shared" si="90"/>
        <v>11</v>
      </c>
      <c r="C937" s="184">
        <v>44525</v>
      </c>
      <c r="D937" s="184">
        <v>44525</v>
      </c>
      <c r="E937" s="210" t="s">
        <v>956</v>
      </c>
      <c r="F937" s="6">
        <v>320</v>
      </c>
      <c r="G937" s="186" t="s">
        <v>26</v>
      </c>
      <c r="H937" s="186"/>
      <c r="I937" s="5" t="str">
        <f t="shared" si="91"/>
        <v>Fixed</v>
      </c>
      <c r="J937" s="6">
        <f t="shared" si="92"/>
        <v>933.47999999999956</v>
      </c>
      <c r="K937" s="186" t="s">
        <v>1092</v>
      </c>
      <c r="L937" s="224" t="s">
        <v>1237</v>
      </c>
      <c r="M937" s="2" t="s">
        <v>1300</v>
      </c>
      <c r="N937" s="2" t="s">
        <v>1284</v>
      </c>
    </row>
    <row r="938" spans="1:14" ht="30" customHeight="1" x14ac:dyDescent="0.2">
      <c r="A938" s="17">
        <f t="shared" si="89"/>
        <v>2021</v>
      </c>
      <c r="B938" s="4">
        <f t="shared" si="90"/>
        <v>11</v>
      </c>
      <c r="C938" s="184">
        <v>44525</v>
      </c>
      <c r="D938" s="184">
        <v>44525</v>
      </c>
      <c r="E938" s="210" t="s">
        <v>1016</v>
      </c>
      <c r="F938" s="6">
        <v>17.350000000000001</v>
      </c>
      <c r="G938" s="168" t="s">
        <v>90</v>
      </c>
      <c r="H938" s="168"/>
      <c r="I938" s="5" t="str">
        <f t="shared" si="91"/>
        <v>Variable</v>
      </c>
      <c r="J938" s="6">
        <f t="shared" si="92"/>
        <v>950.82999999999959</v>
      </c>
      <c r="K938" s="179"/>
      <c r="L938" s="224" t="s">
        <v>1236</v>
      </c>
      <c r="M938" s="2" t="s">
        <v>1238</v>
      </c>
      <c r="N938" s="2" t="s">
        <v>1255</v>
      </c>
    </row>
    <row r="939" spans="1:14" ht="30" hidden="1" customHeight="1" x14ac:dyDescent="0.2">
      <c r="A939" s="17">
        <f t="shared" si="89"/>
        <v>2021</v>
      </c>
      <c r="B939" s="4">
        <f t="shared" si="90"/>
        <v>11</v>
      </c>
      <c r="C939" s="184">
        <v>44526</v>
      </c>
      <c r="D939" s="184">
        <v>44526</v>
      </c>
      <c r="E939" s="210" t="s">
        <v>1154</v>
      </c>
      <c r="F939" s="6">
        <v>29.99</v>
      </c>
      <c r="G939" s="168" t="s">
        <v>68</v>
      </c>
      <c r="H939" s="168"/>
      <c r="I939" s="5" t="str">
        <f t="shared" si="91"/>
        <v>Variable</v>
      </c>
      <c r="J939" s="6">
        <f t="shared" si="92"/>
        <v>980.8199999999996</v>
      </c>
      <c r="K939" s="179"/>
      <c r="L939" s="224" t="s">
        <v>1237</v>
      </c>
      <c r="M939" s="2" t="s">
        <v>1300</v>
      </c>
      <c r="N939" s="2" t="s">
        <v>1285</v>
      </c>
    </row>
    <row r="940" spans="1:14" ht="30" hidden="1" customHeight="1" x14ac:dyDescent="0.2">
      <c r="A940" s="17">
        <f t="shared" si="89"/>
        <v>2021</v>
      </c>
      <c r="B940" s="4">
        <f t="shared" si="90"/>
        <v>11</v>
      </c>
      <c r="C940" s="184">
        <v>44526</v>
      </c>
      <c r="D940" s="184">
        <v>44526</v>
      </c>
      <c r="E940" s="210" t="s">
        <v>1155</v>
      </c>
      <c r="F940" s="6">
        <v>60</v>
      </c>
      <c r="G940" s="168" t="s">
        <v>68</v>
      </c>
      <c r="H940" s="168"/>
      <c r="I940" s="5" t="str">
        <f t="shared" si="91"/>
        <v>Variable</v>
      </c>
      <c r="J940" s="6">
        <f t="shared" si="92"/>
        <v>1040.8199999999997</v>
      </c>
      <c r="K940" s="179"/>
      <c r="L940" s="224" t="s">
        <v>1237</v>
      </c>
      <c r="M940" s="2" t="s">
        <v>1300</v>
      </c>
      <c r="N940" s="2" t="s">
        <v>68</v>
      </c>
    </row>
    <row r="941" spans="1:14" ht="30" hidden="1" customHeight="1" x14ac:dyDescent="0.2">
      <c r="A941" s="187">
        <f t="shared" si="89"/>
        <v>2021</v>
      </c>
      <c r="B941" s="187">
        <f t="shared" si="90"/>
        <v>11</v>
      </c>
      <c r="C941" s="188">
        <v>44527</v>
      </c>
      <c r="D941" s="188">
        <v>44527</v>
      </c>
      <c r="E941" s="223" t="s">
        <v>1156</v>
      </c>
      <c r="F941" s="189">
        <v>1455.66</v>
      </c>
      <c r="G941" s="190" t="s">
        <v>1157</v>
      </c>
      <c r="H941" s="190"/>
      <c r="I941" s="191" t="str">
        <f t="shared" si="91"/>
        <v>Variable</v>
      </c>
      <c r="J941" s="189">
        <f t="shared" si="92"/>
        <v>2496.4799999999996</v>
      </c>
      <c r="K941" s="186" t="s">
        <v>1227</v>
      </c>
      <c r="L941" s="224"/>
      <c r="M941" s="2"/>
      <c r="N941" s="2"/>
    </row>
    <row r="942" spans="1:14" ht="30" customHeight="1" x14ac:dyDescent="0.2">
      <c r="A942" s="17">
        <f t="shared" si="89"/>
        <v>2021</v>
      </c>
      <c r="B942" s="4">
        <f t="shared" si="90"/>
        <v>11</v>
      </c>
      <c r="C942" s="184">
        <v>44528</v>
      </c>
      <c r="D942" s="184">
        <v>44528</v>
      </c>
      <c r="E942" s="210" t="s">
        <v>1076</v>
      </c>
      <c r="F942" s="6">
        <v>34.61</v>
      </c>
      <c r="G942" s="168" t="s">
        <v>41</v>
      </c>
      <c r="H942" s="168"/>
      <c r="I942" s="5" t="str">
        <f t="shared" si="91"/>
        <v>Variable</v>
      </c>
      <c r="J942" s="6">
        <f t="shared" si="92"/>
        <v>2531.0899999999997</v>
      </c>
      <c r="K942" s="179"/>
      <c r="L942" s="224" t="s">
        <v>1237</v>
      </c>
      <c r="M942" s="2" t="s">
        <v>1243</v>
      </c>
      <c r="N942" s="2" t="s">
        <v>679</v>
      </c>
    </row>
    <row r="943" spans="1:14" ht="30" customHeight="1" x14ac:dyDescent="0.2">
      <c r="A943" s="17">
        <f t="shared" si="89"/>
        <v>2021</v>
      </c>
      <c r="B943" s="4">
        <f t="shared" si="90"/>
        <v>11</v>
      </c>
      <c r="C943" s="184">
        <v>44528</v>
      </c>
      <c r="D943" s="184">
        <v>44528</v>
      </c>
      <c r="E943" s="210" t="s">
        <v>1158</v>
      </c>
      <c r="F943" s="6">
        <v>26.21</v>
      </c>
      <c r="G943" s="168" t="s">
        <v>41</v>
      </c>
      <c r="H943" s="168"/>
      <c r="I943" s="5" t="str">
        <f t="shared" si="91"/>
        <v>Variable</v>
      </c>
      <c r="J943" s="6">
        <f t="shared" si="92"/>
        <v>2557.2999999999997</v>
      </c>
      <c r="K943" s="179"/>
      <c r="L943" s="224" t="s">
        <v>1237</v>
      </c>
      <c r="M943" s="2" t="s">
        <v>1243</v>
      </c>
      <c r="N943" s="2" t="s">
        <v>679</v>
      </c>
    </row>
    <row r="944" spans="1:14" ht="30" customHeight="1" x14ac:dyDescent="0.2">
      <c r="A944" s="17">
        <f t="shared" si="89"/>
        <v>2021</v>
      </c>
      <c r="B944" s="4">
        <f t="shared" si="90"/>
        <v>11</v>
      </c>
      <c r="C944" s="184">
        <v>44529</v>
      </c>
      <c r="D944" s="184">
        <v>44529</v>
      </c>
      <c r="E944" s="210" t="s">
        <v>1052</v>
      </c>
      <c r="F944" s="6">
        <v>10.72</v>
      </c>
      <c r="G944" s="168" t="s">
        <v>41</v>
      </c>
      <c r="H944" s="168"/>
      <c r="I944" s="5" t="str">
        <f t="shared" si="91"/>
        <v>Variable</v>
      </c>
      <c r="J944" s="6">
        <f t="shared" si="92"/>
        <v>2568.0199999999995</v>
      </c>
      <c r="K944" s="179"/>
      <c r="L944" s="224" t="s">
        <v>1237</v>
      </c>
      <c r="M944" s="2" t="s">
        <v>1243</v>
      </c>
      <c r="N944" s="2" t="s">
        <v>679</v>
      </c>
    </row>
    <row r="945" spans="1:14" ht="30" customHeight="1" x14ac:dyDescent="0.2">
      <c r="A945" s="17">
        <f t="shared" si="89"/>
        <v>2021</v>
      </c>
      <c r="B945" s="4">
        <f t="shared" si="90"/>
        <v>11</v>
      </c>
      <c r="C945" s="184">
        <v>44530</v>
      </c>
      <c r="D945" s="184">
        <v>44533</v>
      </c>
      <c r="E945" s="210" t="s">
        <v>1159</v>
      </c>
      <c r="F945" s="6">
        <v>12.13</v>
      </c>
      <c r="G945" s="168" t="s">
        <v>41</v>
      </c>
      <c r="H945" s="168"/>
      <c r="I945" s="5" t="str">
        <f t="shared" si="91"/>
        <v>Variable</v>
      </c>
      <c r="J945" s="6">
        <f t="shared" si="92"/>
        <v>2580.1499999999996</v>
      </c>
      <c r="K945" s="179"/>
      <c r="L945" s="224" t="s">
        <v>1237</v>
      </c>
      <c r="M945" s="2" t="s">
        <v>1243</v>
      </c>
      <c r="N945" s="2" t="s">
        <v>679</v>
      </c>
    </row>
    <row r="946" spans="1:14" ht="30" customHeight="1" x14ac:dyDescent="0.2">
      <c r="A946" s="17">
        <f t="shared" si="89"/>
        <v>2021</v>
      </c>
      <c r="B946" s="4">
        <f t="shared" si="90"/>
        <v>11</v>
      </c>
      <c r="C946" s="184">
        <v>44530</v>
      </c>
      <c r="D946" s="184">
        <v>44533</v>
      </c>
      <c r="E946" s="210" t="s">
        <v>1160</v>
      </c>
      <c r="F946" s="6">
        <v>50.84</v>
      </c>
      <c r="G946" s="168" t="s">
        <v>41</v>
      </c>
      <c r="H946" s="168"/>
      <c r="I946" s="5" t="str">
        <f t="shared" si="91"/>
        <v>Variable</v>
      </c>
      <c r="J946" s="6">
        <f t="shared" si="92"/>
        <v>2630.99</v>
      </c>
      <c r="K946" s="179"/>
      <c r="L946" s="224" t="s">
        <v>1237</v>
      </c>
      <c r="M946" s="2" t="s">
        <v>1243</v>
      </c>
      <c r="N946" s="2" t="s">
        <v>679</v>
      </c>
    </row>
    <row r="947" spans="1:14" ht="30" hidden="1" customHeight="1" x14ac:dyDescent="0.2">
      <c r="A947" s="17">
        <f t="shared" si="89"/>
        <v>2021</v>
      </c>
      <c r="B947" s="4">
        <f t="shared" si="90"/>
        <v>12</v>
      </c>
      <c r="C947" s="184">
        <v>44531</v>
      </c>
      <c r="D947" s="184">
        <v>44533</v>
      </c>
      <c r="E947" s="210" t="s">
        <v>1161</v>
      </c>
      <c r="F947" s="6">
        <v>14.83</v>
      </c>
      <c r="G947" s="186" t="s">
        <v>26</v>
      </c>
      <c r="H947" s="186"/>
      <c r="I947" s="5" t="str">
        <f t="shared" si="91"/>
        <v>Fixed</v>
      </c>
      <c r="J947" s="6">
        <f t="shared" si="92"/>
        <v>2645.8199999999997</v>
      </c>
      <c r="K947" s="186" t="s">
        <v>7</v>
      </c>
      <c r="L947" s="224" t="s">
        <v>1237</v>
      </c>
      <c r="M947" s="2" t="s">
        <v>1243</v>
      </c>
      <c r="N947" s="2" t="s">
        <v>1279</v>
      </c>
    </row>
    <row r="948" spans="1:14" ht="30" hidden="1" customHeight="1" x14ac:dyDescent="0.2">
      <c r="A948" s="17">
        <f t="shared" si="89"/>
        <v>2021</v>
      </c>
      <c r="B948" s="4">
        <f t="shared" si="90"/>
        <v>12</v>
      </c>
      <c r="C948" s="184">
        <v>44531</v>
      </c>
      <c r="D948" s="184">
        <v>44533</v>
      </c>
      <c r="E948" s="210" t="s">
        <v>1162</v>
      </c>
      <c r="F948" s="6">
        <v>7.59</v>
      </c>
      <c r="G948" s="168" t="s">
        <v>68</v>
      </c>
      <c r="H948" s="168"/>
      <c r="I948" s="5" t="str">
        <f t="shared" si="91"/>
        <v>Variable</v>
      </c>
      <c r="J948" s="6">
        <f t="shared" si="92"/>
        <v>2653.41</v>
      </c>
      <c r="K948" s="179"/>
      <c r="L948" s="224" t="s">
        <v>1237</v>
      </c>
      <c r="M948" s="2" t="s">
        <v>1300</v>
      </c>
      <c r="N948" s="2" t="s">
        <v>68</v>
      </c>
    </row>
    <row r="949" spans="1:14" ht="30" hidden="1" customHeight="1" x14ac:dyDescent="0.2">
      <c r="A949" s="17">
        <f t="shared" si="89"/>
        <v>2021</v>
      </c>
      <c r="B949" s="4">
        <f t="shared" si="90"/>
        <v>12</v>
      </c>
      <c r="C949" s="184">
        <v>44531</v>
      </c>
      <c r="D949" s="184">
        <v>44533</v>
      </c>
      <c r="E949" s="210" t="s">
        <v>1163</v>
      </c>
      <c r="F949" s="6">
        <v>9.99</v>
      </c>
      <c r="G949" s="186" t="s">
        <v>26</v>
      </c>
      <c r="H949" s="186"/>
      <c r="I949" s="5" t="str">
        <f t="shared" si="91"/>
        <v>Fixed</v>
      </c>
      <c r="J949" s="6">
        <f t="shared" si="92"/>
        <v>2663.3999999999996</v>
      </c>
      <c r="K949" s="186" t="s">
        <v>6</v>
      </c>
      <c r="L949" s="224" t="s">
        <v>1237</v>
      </c>
      <c r="M949" s="2" t="s">
        <v>1243</v>
      </c>
      <c r="N949" s="2" t="s">
        <v>1279</v>
      </c>
    </row>
    <row r="950" spans="1:14" ht="30" hidden="1" customHeight="1" x14ac:dyDescent="0.2">
      <c r="A950" s="17">
        <f t="shared" si="89"/>
        <v>2021</v>
      </c>
      <c r="B950" s="4">
        <f t="shared" si="90"/>
        <v>12</v>
      </c>
      <c r="C950" s="184">
        <v>44532</v>
      </c>
      <c r="D950" s="184">
        <v>44533</v>
      </c>
      <c r="E950" s="210" t="s">
        <v>1164</v>
      </c>
      <c r="F950" s="6">
        <v>10</v>
      </c>
      <c r="G950" s="186" t="s">
        <v>26</v>
      </c>
      <c r="H950" s="186"/>
      <c r="I950" s="5" t="str">
        <f t="shared" si="91"/>
        <v>Fixed</v>
      </c>
      <c r="J950" s="6">
        <f t="shared" si="92"/>
        <v>2673.3999999999996</v>
      </c>
      <c r="K950" s="186" t="s">
        <v>299</v>
      </c>
      <c r="L950" s="224" t="s">
        <v>1237</v>
      </c>
      <c r="M950" s="2" t="s">
        <v>1243</v>
      </c>
      <c r="N950" s="2" t="s">
        <v>1282</v>
      </c>
    </row>
    <row r="951" spans="1:14" ht="30" hidden="1" customHeight="1" x14ac:dyDescent="0.2">
      <c r="A951" s="187">
        <f t="shared" si="89"/>
        <v>2021</v>
      </c>
      <c r="B951" s="187">
        <f t="shared" si="90"/>
        <v>12</v>
      </c>
      <c r="C951" s="188">
        <v>44533</v>
      </c>
      <c r="D951" s="188">
        <v>44527</v>
      </c>
      <c r="E951" s="223" t="s">
        <v>1165</v>
      </c>
      <c r="F951" s="189">
        <v>-1455.66</v>
      </c>
      <c r="G951" s="190" t="s">
        <v>22</v>
      </c>
      <c r="H951" s="190"/>
      <c r="I951" s="191" t="str">
        <f t="shared" si="91"/>
        <v>Payment</v>
      </c>
      <c r="J951" s="189">
        <f t="shared" si="92"/>
        <v>1217.7399999999996</v>
      </c>
      <c r="K951" s="186" t="s">
        <v>1228</v>
      </c>
      <c r="L951" s="224"/>
      <c r="M951" s="2"/>
      <c r="N951" s="2"/>
    </row>
    <row r="952" spans="1:14" ht="30" hidden="1" customHeight="1" x14ac:dyDescent="0.2">
      <c r="A952" s="17">
        <f t="shared" si="89"/>
        <v>2021</v>
      </c>
      <c r="B952" s="4">
        <f t="shared" si="90"/>
        <v>12</v>
      </c>
      <c r="C952" s="184">
        <v>44533</v>
      </c>
      <c r="D952" s="184">
        <v>44533</v>
      </c>
      <c r="E952" s="210" t="s">
        <v>1166</v>
      </c>
      <c r="F952" s="6">
        <v>25</v>
      </c>
      <c r="G952" s="168" t="s">
        <v>68</v>
      </c>
      <c r="H952" s="168"/>
      <c r="I952" s="5" t="str">
        <f t="shared" si="91"/>
        <v>Variable</v>
      </c>
      <c r="J952" s="6">
        <f t="shared" si="92"/>
        <v>1242.7399999999996</v>
      </c>
      <c r="K952" s="179"/>
      <c r="L952" s="224"/>
      <c r="M952" s="2"/>
      <c r="N952" s="2"/>
    </row>
    <row r="953" spans="1:14" ht="30" hidden="1" customHeight="1" x14ac:dyDescent="0.2">
      <c r="A953" s="17">
        <f t="shared" si="89"/>
        <v>2021</v>
      </c>
      <c r="B953" s="4">
        <f t="shared" si="90"/>
        <v>12</v>
      </c>
      <c r="C953" s="184">
        <v>44533</v>
      </c>
      <c r="D953" s="184">
        <v>44533</v>
      </c>
      <c r="E953" s="210" t="s">
        <v>1167</v>
      </c>
      <c r="F953" s="6">
        <v>60.44</v>
      </c>
      <c r="G953" s="186" t="s">
        <v>26</v>
      </c>
      <c r="H953" s="186"/>
      <c r="I953" s="5" t="str">
        <f t="shared" si="91"/>
        <v>Fixed</v>
      </c>
      <c r="J953" s="6">
        <f t="shared" si="92"/>
        <v>1303.1799999999996</v>
      </c>
      <c r="K953" s="186" t="s">
        <v>8</v>
      </c>
      <c r="L953" s="224" t="s">
        <v>1236</v>
      </c>
      <c r="M953" s="2" t="s">
        <v>1240</v>
      </c>
      <c r="N953" s="2" t="s">
        <v>1260</v>
      </c>
    </row>
    <row r="954" spans="1:14" ht="30" customHeight="1" x14ac:dyDescent="0.2">
      <c r="A954" s="17">
        <f t="shared" si="89"/>
        <v>2021</v>
      </c>
      <c r="B954" s="4">
        <f t="shared" si="90"/>
        <v>12</v>
      </c>
      <c r="C954" s="184">
        <v>44534</v>
      </c>
      <c r="D954" s="184">
        <v>44534</v>
      </c>
      <c r="E954" s="210" t="s">
        <v>1168</v>
      </c>
      <c r="F954" s="6">
        <v>7.04</v>
      </c>
      <c r="G954" s="168" t="s">
        <v>41</v>
      </c>
      <c r="H954" s="168"/>
      <c r="I954" s="5" t="str">
        <f t="shared" si="91"/>
        <v>Variable</v>
      </c>
      <c r="J954" s="6">
        <f t="shared" si="92"/>
        <v>1310.2199999999996</v>
      </c>
      <c r="K954" s="179"/>
      <c r="L954" s="224" t="s">
        <v>1237</v>
      </c>
      <c r="M954" s="2" t="s">
        <v>1243</v>
      </c>
      <c r="N954" s="2" t="s">
        <v>679</v>
      </c>
    </row>
    <row r="955" spans="1:14" ht="30" customHeight="1" x14ac:dyDescent="0.2">
      <c r="A955" s="17">
        <f t="shared" si="89"/>
        <v>2021</v>
      </c>
      <c r="B955" s="4">
        <f t="shared" si="90"/>
        <v>12</v>
      </c>
      <c r="C955" s="184">
        <v>44534</v>
      </c>
      <c r="D955" s="184">
        <v>44534</v>
      </c>
      <c r="E955" s="210" t="s">
        <v>1169</v>
      </c>
      <c r="F955" s="6">
        <v>33</v>
      </c>
      <c r="G955" s="168" t="s">
        <v>41</v>
      </c>
      <c r="H955" s="168"/>
      <c r="I955" s="5" t="str">
        <f t="shared" si="91"/>
        <v>Variable</v>
      </c>
      <c r="J955" s="6">
        <f t="shared" si="92"/>
        <v>1343.2199999999996</v>
      </c>
      <c r="K955" s="179"/>
      <c r="L955" s="224" t="s">
        <v>1237</v>
      </c>
      <c r="M955" s="2" t="s">
        <v>1243</v>
      </c>
      <c r="N955" s="2" t="s">
        <v>679</v>
      </c>
    </row>
    <row r="956" spans="1:14" ht="30" customHeight="1" x14ac:dyDescent="0.2">
      <c r="A956" s="17">
        <f t="shared" si="89"/>
        <v>2021</v>
      </c>
      <c r="B956" s="4">
        <f t="shared" si="90"/>
        <v>12</v>
      </c>
      <c r="C956" s="184">
        <v>44534</v>
      </c>
      <c r="D956" s="184">
        <v>44534</v>
      </c>
      <c r="E956" s="210" t="s">
        <v>1170</v>
      </c>
      <c r="F956" s="6">
        <v>26</v>
      </c>
      <c r="G956" s="168" t="s">
        <v>41</v>
      </c>
      <c r="H956" s="168"/>
      <c r="I956" s="5" t="str">
        <f t="shared" si="91"/>
        <v>Variable</v>
      </c>
      <c r="J956" s="6">
        <f t="shared" si="92"/>
        <v>1369.2199999999996</v>
      </c>
      <c r="K956" s="179"/>
      <c r="L956" s="224" t="s">
        <v>1237</v>
      </c>
      <c r="M956" s="2" t="s">
        <v>1243</v>
      </c>
      <c r="N956" s="2" t="s">
        <v>679</v>
      </c>
    </row>
    <row r="957" spans="1:14" ht="30" customHeight="1" x14ac:dyDescent="0.2">
      <c r="A957" s="17">
        <f t="shared" si="89"/>
        <v>2021</v>
      </c>
      <c r="B957" s="4">
        <f t="shared" si="90"/>
        <v>12</v>
      </c>
      <c r="C957" s="184">
        <v>44534</v>
      </c>
      <c r="D957" s="184">
        <v>44534</v>
      </c>
      <c r="E957" s="210" t="s">
        <v>1171</v>
      </c>
      <c r="F957" s="6">
        <v>10</v>
      </c>
      <c r="G957" s="168" t="s">
        <v>41</v>
      </c>
      <c r="H957" s="168"/>
      <c r="I957" s="5" t="str">
        <f t="shared" si="91"/>
        <v>Variable</v>
      </c>
      <c r="J957" s="6">
        <f t="shared" si="92"/>
        <v>1379.2199999999996</v>
      </c>
      <c r="K957" s="179"/>
      <c r="L957" s="224" t="s">
        <v>1237</v>
      </c>
      <c r="M957" s="2" t="s">
        <v>1243</v>
      </c>
      <c r="N957" s="2" t="s">
        <v>679</v>
      </c>
    </row>
    <row r="958" spans="1:14" ht="30" hidden="1" customHeight="1" x14ac:dyDescent="0.2">
      <c r="A958" s="17">
        <f t="shared" si="89"/>
        <v>2021</v>
      </c>
      <c r="B958" s="4">
        <f t="shared" si="90"/>
        <v>12</v>
      </c>
      <c r="C958" s="184">
        <v>44535</v>
      </c>
      <c r="D958" s="184">
        <v>44535</v>
      </c>
      <c r="E958" s="210" t="s">
        <v>61</v>
      </c>
      <c r="F958" s="6">
        <v>-44.4</v>
      </c>
      <c r="G958" s="168" t="s">
        <v>62</v>
      </c>
      <c r="H958" s="168"/>
      <c r="I958" s="5" t="str">
        <f t="shared" si="91"/>
        <v>Payment</v>
      </c>
      <c r="J958" s="6">
        <f t="shared" si="92"/>
        <v>1334.8199999999995</v>
      </c>
      <c r="K958" s="179"/>
      <c r="L958" s="225"/>
      <c r="M958" s="226"/>
      <c r="N958" s="226"/>
    </row>
    <row r="959" spans="1:14" ht="30" customHeight="1" x14ac:dyDescent="0.2">
      <c r="A959" s="17">
        <f t="shared" si="89"/>
        <v>2021</v>
      </c>
      <c r="B959" s="4">
        <f t="shared" si="90"/>
        <v>12</v>
      </c>
      <c r="C959" s="184">
        <v>44535</v>
      </c>
      <c r="D959" s="184">
        <v>44535</v>
      </c>
      <c r="E959" s="210" t="s">
        <v>1172</v>
      </c>
      <c r="F959" s="6">
        <v>34.22</v>
      </c>
      <c r="G959" s="168" t="s">
        <v>41</v>
      </c>
      <c r="H959" s="168"/>
      <c r="I959" s="5" t="str">
        <f t="shared" si="91"/>
        <v>Variable</v>
      </c>
      <c r="J959" s="6">
        <f t="shared" si="92"/>
        <v>1369.0399999999995</v>
      </c>
      <c r="K959" s="179"/>
      <c r="L959" s="224" t="s">
        <v>1237</v>
      </c>
      <c r="M959" s="2" t="s">
        <v>1243</v>
      </c>
      <c r="N959" s="2" t="s">
        <v>679</v>
      </c>
    </row>
    <row r="960" spans="1:14" ht="30" hidden="1" customHeight="1" x14ac:dyDescent="0.2">
      <c r="A960" s="17">
        <f t="shared" si="89"/>
        <v>2021</v>
      </c>
      <c r="B960" s="4">
        <f t="shared" si="90"/>
        <v>12</v>
      </c>
      <c r="C960" s="184">
        <v>44535</v>
      </c>
      <c r="D960" s="184">
        <v>44535</v>
      </c>
      <c r="E960" s="210" t="s">
        <v>21</v>
      </c>
      <c r="F960" s="6">
        <v>-257.26</v>
      </c>
      <c r="G960" s="168" t="s">
        <v>22</v>
      </c>
      <c r="H960" s="168"/>
      <c r="I960" s="5" t="str">
        <f t="shared" si="91"/>
        <v>Payment</v>
      </c>
      <c r="J960" s="6">
        <f t="shared" si="92"/>
        <v>1111.7799999999995</v>
      </c>
      <c r="K960" s="179"/>
      <c r="L960" s="225"/>
      <c r="M960" s="226"/>
      <c r="N960" s="226"/>
    </row>
    <row r="961" spans="1:14" ht="30" customHeight="1" x14ac:dyDescent="0.2">
      <c r="A961" s="17">
        <f t="shared" si="89"/>
        <v>2021</v>
      </c>
      <c r="B961" s="4">
        <f t="shared" si="90"/>
        <v>12</v>
      </c>
      <c r="C961" s="184">
        <v>44535</v>
      </c>
      <c r="D961" s="184">
        <v>44535</v>
      </c>
      <c r="E961" s="210" t="s">
        <v>1173</v>
      </c>
      <c r="F961" s="6">
        <v>8.48</v>
      </c>
      <c r="G961" s="168" t="s">
        <v>41</v>
      </c>
      <c r="H961" s="168"/>
      <c r="I961" s="5" t="str">
        <f t="shared" si="91"/>
        <v>Variable</v>
      </c>
      <c r="J961" s="6">
        <f t="shared" si="92"/>
        <v>1120.2599999999995</v>
      </c>
      <c r="K961" s="179"/>
      <c r="L961" s="224" t="s">
        <v>1237</v>
      </c>
      <c r="M961" s="2" t="s">
        <v>1243</v>
      </c>
      <c r="N961" s="2" t="s">
        <v>679</v>
      </c>
    </row>
    <row r="962" spans="1:14" ht="30" customHeight="1" x14ac:dyDescent="0.2">
      <c r="A962" s="17">
        <f t="shared" si="89"/>
        <v>2021</v>
      </c>
      <c r="B962" s="4">
        <f t="shared" si="90"/>
        <v>12</v>
      </c>
      <c r="C962" s="184">
        <v>44535</v>
      </c>
      <c r="D962" s="184">
        <v>44535</v>
      </c>
      <c r="E962" s="210" t="s">
        <v>1174</v>
      </c>
      <c r="F962" s="6">
        <v>62.39</v>
      </c>
      <c r="G962" s="168" t="s">
        <v>41</v>
      </c>
      <c r="H962" s="168"/>
      <c r="I962" s="5" t="str">
        <f t="shared" si="91"/>
        <v>Variable</v>
      </c>
      <c r="J962" s="6">
        <f t="shared" si="92"/>
        <v>1182.6499999999996</v>
      </c>
      <c r="K962" s="179"/>
      <c r="L962" s="224" t="s">
        <v>1237</v>
      </c>
      <c r="M962" s="2" t="s">
        <v>1243</v>
      </c>
      <c r="N962" s="2" t="s">
        <v>679</v>
      </c>
    </row>
    <row r="963" spans="1:14" ht="30" hidden="1" customHeight="1" x14ac:dyDescent="0.2">
      <c r="A963" s="17">
        <f t="shared" si="89"/>
        <v>2021</v>
      </c>
      <c r="B963" s="4">
        <f t="shared" si="90"/>
        <v>12</v>
      </c>
      <c r="C963" s="184">
        <v>44535</v>
      </c>
      <c r="D963" s="184">
        <v>44535</v>
      </c>
      <c r="E963" s="210" t="s">
        <v>1175</v>
      </c>
      <c r="F963" s="6">
        <v>7.81</v>
      </c>
      <c r="G963" s="168" t="s">
        <v>89</v>
      </c>
      <c r="H963" s="168"/>
      <c r="I963" s="5" t="str">
        <f t="shared" si="91"/>
        <v>Variable</v>
      </c>
      <c r="J963" s="6">
        <f t="shared" si="92"/>
        <v>1190.4599999999996</v>
      </c>
      <c r="K963" s="179"/>
      <c r="L963" s="224" t="s">
        <v>1236</v>
      </c>
      <c r="M963" s="2" t="s">
        <v>632</v>
      </c>
      <c r="N963" s="2" t="s">
        <v>1288</v>
      </c>
    </row>
    <row r="964" spans="1:14" ht="30" hidden="1" customHeight="1" x14ac:dyDescent="0.2">
      <c r="A964" s="17">
        <f t="shared" si="89"/>
        <v>2021</v>
      </c>
      <c r="B964" s="4">
        <f t="shared" si="90"/>
        <v>12</v>
      </c>
      <c r="C964" s="184">
        <v>44535</v>
      </c>
      <c r="D964" s="184">
        <v>44535</v>
      </c>
      <c r="E964" s="210" t="s">
        <v>1175</v>
      </c>
      <c r="F964" s="6">
        <v>19.14</v>
      </c>
      <c r="G964" s="168" t="s">
        <v>89</v>
      </c>
      <c r="H964" s="168"/>
      <c r="I964" s="5" t="str">
        <f t="shared" si="91"/>
        <v>Variable</v>
      </c>
      <c r="J964" s="6">
        <f t="shared" si="92"/>
        <v>1209.5999999999997</v>
      </c>
      <c r="K964" s="179"/>
      <c r="L964" s="224" t="s">
        <v>1236</v>
      </c>
      <c r="M964" s="2" t="s">
        <v>632</v>
      </c>
      <c r="N964" s="2" t="s">
        <v>1288</v>
      </c>
    </row>
    <row r="965" spans="1:14" ht="30" hidden="1" customHeight="1" x14ac:dyDescent="0.2">
      <c r="A965" s="17">
        <f t="shared" si="89"/>
        <v>2021</v>
      </c>
      <c r="B965" s="4">
        <f t="shared" si="90"/>
        <v>12</v>
      </c>
      <c r="C965" s="184">
        <v>44535</v>
      </c>
      <c r="D965" s="184">
        <v>44535</v>
      </c>
      <c r="E965" s="210" t="s">
        <v>1175</v>
      </c>
      <c r="F965" s="6">
        <v>23.24</v>
      </c>
      <c r="G965" s="168" t="s">
        <v>89</v>
      </c>
      <c r="H965" s="168"/>
      <c r="I965" s="5" t="str">
        <f t="shared" si="91"/>
        <v>Variable</v>
      </c>
      <c r="J965" s="6">
        <f t="shared" si="92"/>
        <v>1232.8399999999997</v>
      </c>
      <c r="K965" s="179"/>
      <c r="L965" s="224" t="s">
        <v>1236</v>
      </c>
      <c r="M965" s="2" t="s">
        <v>632</v>
      </c>
      <c r="N965" s="2" t="s">
        <v>1288</v>
      </c>
    </row>
    <row r="966" spans="1:14" ht="30" hidden="1" customHeight="1" x14ac:dyDescent="0.2">
      <c r="A966" s="17">
        <f t="shared" si="89"/>
        <v>2021</v>
      </c>
      <c r="B966" s="4">
        <f t="shared" si="90"/>
        <v>12</v>
      </c>
      <c r="C966" s="184">
        <v>44535</v>
      </c>
      <c r="D966" s="184">
        <v>44535</v>
      </c>
      <c r="E966" s="210" t="s">
        <v>1175</v>
      </c>
      <c r="F966" s="6">
        <v>35</v>
      </c>
      <c r="G966" s="168" t="s">
        <v>89</v>
      </c>
      <c r="H966" s="168"/>
      <c r="I966" s="5" t="str">
        <f t="shared" si="91"/>
        <v>Variable</v>
      </c>
      <c r="J966" s="6">
        <f t="shared" si="92"/>
        <v>1267.8399999999997</v>
      </c>
      <c r="K966" s="179"/>
      <c r="L966" s="224" t="s">
        <v>1236</v>
      </c>
      <c r="M966" s="2" t="s">
        <v>632</v>
      </c>
      <c r="N966" s="2" t="s">
        <v>1288</v>
      </c>
    </row>
    <row r="967" spans="1:14" ht="30" hidden="1" customHeight="1" x14ac:dyDescent="0.2">
      <c r="A967" s="17">
        <f t="shared" si="89"/>
        <v>2021</v>
      </c>
      <c r="B967" s="4">
        <f t="shared" si="90"/>
        <v>12</v>
      </c>
      <c r="C967" s="184">
        <v>44537</v>
      </c>
      <c r="D967" s="184">
        <v>44537</v>
      </c>
      <c r="E967" s="210" t="s">
        <v>1176</v>
      </c>
      <c r="F967" s="6">
        <v>-60</v>
      </c>
      <c r="G967" s="168" t="s">
        <v>22</v>
      </c>
      <c r="H967" s="168"/>
      <c r="I967" s="5" t="str">
        <f t="shared" si="91"/>
        <v>Payment</v>
      </c>
      <c r="J967" s="6">
        <f t="shared" si="92"/>
        <v>1207.8399999999997</v>
      </c>
      <c r="K967" s="179"/>
      <c r="L967" s="224" t="s">
        <v>1237</v>
      </c>
      <c r="M967" s="2" t="s">
        <v>1300</v>
      </c>
      <c r="N967" s="2" t="s">
        <v>68</v>
      </c>
    </row>
    <row r="968" spans="1:14" ht="30" hidden="1" customHeight="1" x14ac:dyDescent="0.2">
      <c r="A968" s="17">
        <f t="shared" ref="A968:A1028" si="93">YEAR(C968)</f>
        <v>2021</v>
      </c>
      <c r="B968" s="4">
        <f t="shared" ref="B968:B1028" si="94">MONTH(C968)</f>
        <v>12</v>
      </c>
      <c r="C968" s="184">
        <v>44538</v>
      </c>
      <c r="D968" s="184">
        <v>44538</v>
      </c>
      <c r="E968" s="210" t="s">
        <v>1177</v>
      </c>
      <c r="F968" s="6">
        <v>4.99</v>
      </c>
      <c r="G968" s="186" t="s">
        <v>26</v>
      </c>
      <c r="H968" s="186"/>
      <c r="I968" s="5" t="str">
        <f t="shared" ref="I968:I1028" si="95">VLOOKUP(G968,Expense_Lookup,2,0)</f>
        <v>Fixed</v>
      </c>
      <c r="J968" s="6">
        <f t="shared" ref="J968:J1028" si="96">J967+F968</f>
        <v>1212.8299999999997</v>
      </c>
      <c r="K968" s="179"/>
      <c r="L968" s="224" t="s">
        <v>1237</v>
      </c>
      <c r="M968" s="2" t="s">
        <v>1243</v>
      </c>
      <c r="N968" s="2" t="s">
        <v>1274</v>
      </c>
    </row>
    <row r="969" spans="1:14" ht="30" customHeight="1" x14ac:dyDescent="0.2">
      <c r="A969" s="17">
        <f t="shared" si="93"/>
        <v>2021</v>
      </c>
      <c r="B969" s="4">
        <f t="shared" si="94"/>
        <v>12</v>
      </c>
      <c r="C969" s="184">
        <v>44538</v>
      </c>
      <c r="D969" s="184">
        <v>44538</v>
      </c>
      <c r="E969" s="210" t="s">
        <v>1178</v>
      </c>
      <c r="F969" s="6">
        <v>10</v>
      </c>
      <c r="G969" s="168" t="s">
        <v>41</v>
      </c>
      <c r="H969" s="168"/>
      <c r="I969" s="5" t="str">
        <f t="shared" si="95"/>
        <v>Variable</v>
      </c>
      <c r="J969" s="6">
        <f t="shared" si="96"/>
        <v>1222.8299999999997</v>
      </c>
      <c r="K969" s="179"/>
      <c r="L969" s="224" t="s">
        <v>1237</v>
      </c>
      <c r="M969" s="2" t="s">
        <v>1243</v>
      </c>
      <c r="N969" s="2" t="s">
        <v>679</v>
      </c>
    </row>
    <row r="970" spans="1:14" ht="30" customHeight="1" x14ac:dyDescent="0.2">
      <c r="A970" s="17">
        <f t="shared" si="93"/>
        <v>2021</v>
      </c>
      <c r="B970" s="4">
        <f t="shared" si="94"/>
        <v>12</v>
      </c>
      <c r="C970" s="184">
        <v>44539</v>
      </c>
      <c r="D970" s="184">
        <v>44539</v>
      </c>
      <c r="E970" s="210" t="s">
        <v>1179</v>
      </c>
      <c r="F970" s="6">
        <v>67.25</v>
      </c>
      <c r="G970" s="168" t="s">
        <v>41</v>
      </c>
      <c r="H970" s="168"/>
      <c r="I970" s="5" t="str">
        <f t="shared" si="95"/>
        <v>Variable</v>
      </c>
      <c r="J970" s="6">
        <f t="shared" si="96"/>
        <v>1290.0799999999997</v>
      </c>
      <c r="K970" s="179"/>
      <c r="L970" s="224" t="s">
        <v>1237</v>
      </c>
      <c r="M970" s="2" t="s">
        <v>1243</v>
      </c>
      <c r="N970" s="2" t="s">
        <v>679</v>
      </c>
    </row>
    <row r="971" spans="1:14" ht="30" customHeight="1" x14ac:dyDescent="0.2">
      <c r="A971" s="17">
        <f t="shared" si="93"/>
        <v>2021</v>
      </c>
      <c r="B971" s="4">
        <f t="shared" si="94"/>
        <v>12</v>
      </c>
      <c r="C971" s="184">
        <v>44539</v>
      </c>
      <c r="D971" s="184">
        <v>44539</v>
      </c>
      <c r="E971" s="210" t="s">
        <v>1180</v>
      </c>
      <c r="F971" s="6">
        <v>18.11</v>
      </c>
      <c r="G971" s="168" t="s">
        <v>90</v>
      </c>
      <c r="H971" s="168"/>
      <c r="I971" s="5" t="str">
        <f t="shared" si="95"/>
        <v>Variable</v>
      </c>
      <c r="J971" s="6">
        <f t="shared" si="96"/>
        <v>1308.1899999999996</v>
      </c>
      <c r="K971" s="179"/>
      <c r="L971" s="224" t="s">
        <v>1236</v>
      </c>
      <c r="M971" s="2" t="s">
        <v>1238</v>
      </c>
      <c r="N971" s="2" t="s">
        <v>1255</v>
      </c>
    </row>
    <row r="972" spans="1:14" ht="30" hidden="1" customHeight="1" x14ac:dyDescent="0.2">
      <c r="A972" s="17">
        <f t="shared" si="93"/>
        <v>2021</v>
      </c>
      <c r="B972" s="4">
        <f t="shared" si="94"/>
        <v>12</v>
      </c>
      <c r="C972" s="184">
        <v>44541</v>
      </c>
      <c r="D972" s="184">
        <v>44541</v>
      </c>
      <c r="E972" s="210" t="s">
        <v>1181</v>
      </c>
      <c r="F972" s="6">
        <v>15.89</v>
      </c>
      <c r="G972" s="186" t="s">
        <v>26</v>
      </c>
      <c r="H972" s="186"/>
      <c r="I972" s="5" t="str">
        <f t="shared" si="95"/>
        <v>Fixed</v>
      </c>
      <c r="J972" s="6">
        <f t="shared" si="96"/>
        <v>1324.0799999999997</v>
      </c>
      <c r="K972" s="186" t="s">
        <v>293</v>
      </c>
      <c r="L972" s="224" t="s">
        <v>1237</v>
      </c>
      <c r="M972" s="2" t="s">
        <v>1243</v>
      </c>
      <c r="N972" s="2" t="s">
        <v>1279</v>
      </c>
    </row>
    <row r="973" spans="1:14" ht="30" hidden="1" customHeight="1" x14ac:dyDescent="0.2">
      <c r="A973" s="17">
        <f t="shared" si="93"/>
        <v>2021</v>
      </c>
      <c r="B973" s="4">
        <f t="shared" si="94"/>
        <v>12</v>
      </c>
      <c r="C973" s="184">
        <v>44541</v>
      </c>
      <c r="D973" s="184">
        <v>44541</v>
      </c>
      <c r="E973" s="210" t="s">
        <v>1182</v>
      </c>
      <c r="F973" s="6">
        <v>14.5</v>
      </c>
      <c r="G973" s="186" t="s">
        <v>68</v>
      </c>
      <c r="H973" s="186"/>
      <c r="I973" s="5" t="str">
        <f t="shared" si="95"/>
        <v>Variable</v>
      </c>
      <c r="J973" s="6">
        <f t="shared" si="96"/>
        <v>1338.5799999999997</v>
      </c>
      <c r="K973" s="179"/>
      <c r="L973" s="224" t="s">
        <v>1237</v>
      </c>
      <c r="M973" s="2" t="s">
        <v>1300</v>
      </c>
      <c r="N973" s="2" t="s">
        <v>68</v>
      </c>
    </row>
    <row r="974" spans="1:14" ht="30" hidden="1" customHeight="1" x14ac:dyDescent="0.2">
      <c r="A974" s="17">
        <f t="shared" si="93"/>
        <v>2021</v>
      </c>
      <c r="B974" s="4">
        <f t="shared" si="94"/>
        <v>12</v>
      </c>
      <c r="C974" s="184">
        <v>44542</v>
      </c>
      <c r="D974" s="184">
        <v>44542</v>
      </c>
      <c r="E974" s="210" t="s">
        <v>1183</v>
      </c>
      <c r="F974" s="6">
        <v>16</v>
      </c>
      <c r="G974" s="168" t="s">
        <v>119</v>
      </c>
      <c r="H974" s="168"/>
      <c r="I974" s="5" t="str">
        <f t="shared" si="95"/>
        <v>Variable</v>
      </c>
      <c r="J974" s="6">
        <f t="shared" si="96"/>
        <v>1354.5799999999997</v>
      </c>
      <c r="K974" s="179"/>
      <c r="L974" s="224" t="s">
        <v>1237</v>
      </c>
      <c r="M974" s="2" t="s">
        <v>1300</v>
      </c>
      <c r="N974" s="2" t="s">
        <v>68</v>
      </c>
    </row>
    <row r="975" spans="1:14" ht="30" hidden="1" customHeight="1" x14ac:dyDescent="0.2">
      <c r="A975" s="17">
        <f t="shared" si="93"/>
        <v>2021</v>
      </c>
      <c r="B975" s="4">
        <f t="shared" si="94"/>
        <v>12</v>
      </c>
      <c r="C975" s="184">
        <v>44542</v>
      </c>
      <c r="D975" s="184">
        <v>44542</v>
      </c>
      <c r="E975" s="210" t="s">
        <v>1184</v>
      </c>
      <c r="F975" s="6">
        <v>38.19</v>
      </c>
      <c r="G975" s="168" t="s">
        <v>24</v>
      </c>
      <c r="H975" s="168"/>
      <c r="I975" s="5" t="str">
        <f t="shared" si="95"/>
        <v>Variable</v>
      </c>
      <c r="J975" s="6">
        <f t="shared" si="96"/>
        <v>1392.7699999999998</v>
      </c>
      <c r="K975" s="179"/>
      <c r="L975" s="224" t="s">
        <v>1236</v>
      </c>
      <c r="M975" s="2" t="s">
        <v>632</v>
      </c>
      <c r="N975" s="2" t="s">
        <v>503</v>
      </c>
    </row>
    <row r="976" spans="1:14" ht="30" customHeight="1" x14ac:dyDescent="0.2">
      <c r="A976" s="17">
        <f t="shared" si="93"/>
        <v>2021</v>
      </c>
      <c r="B976" s="4">
        <f t="shared" si="94"/>
        <v>12</v>
      </c>
      <c r="C976" s="184">
        <v>44542</v>
      </c>
      <c r="D976" s="184">
        <v>44542</v>
      </c>
      <c r="E976" s="210" t="s">
        <v>1185</v>
      </c>
      <c r="F976" s="6">
        <v>16.63</v>
      </c>
      <c r="G976" s="168" t="s">
        <v>41</v>
      </c>
      <c r="H976" s="168"/>
      <c r="I976" s="5" t="str">
        <f t="shared" si="95"/>
        <v>Variable</v>
      </c>
      <c r="J976" s="6">
        <f t="shared" si="96"/>
        <v>1409.3999999999999</v>
      </c>
      <c r="K976" s="179"/>
      <c r="L976" s="224" t="s">
        <v>1237</v>
      </c>
      <c r="M976" s="2" t="s">
        <v>1243</v>
      </c>
      <c r="N976" s="2" t="s">
        <v>679</v>
      </c>
    </row>
    <row r="977" spans="1:14" ht="30" hidden="1" customHeight="1" x14ac:dyDescent="0.2">
      <c r="A977" s="17">
        <f t="shared" si="93"/>
        <v>2021</v>
      </c>
      <c r="B977" s="4">
        <f t="shared" si="94"/>
        <v>12</v>
      </c>
      <c r="C977" s="184">
        <v>44542</v>
      </c>
      <c r="D977" s="184">
        <v>44542</v>
      </c>
      <c r="E977" s="210" t="s">
        <v>1186</v>
      </c>
      <c r="F977" s="6">
        <v>74.930000000000007</v>
      </c>
      <c r="G977" s="186" t="s">
        <v>68</v>
      </c>
      <c r="H977" s="186"/>
      <c r="I977" s="5" t="str">
        <f t="shared" si="95"/>
        <v>Variable</v>
      </c>
      <c r="J977" s="6">
        <f t="shared" si="96"/>
        <v>1484.33</v>
      </c>
      <c r="K977" s="179"/>
      <c r="L977" s="224" t="s">
        <v>1237</v>
      </c>
      <c r="M977" s="2" t="s">
        <v>1300</v>
      </c>
      <c r="N977" s="2" t="s">
        <v>68</v>
      </c>
    </row>
    <row r="978" spans="1:14" ht="30" customHeight="1" x14ac:dyDescent="0.2">
      <c r="A978" s="17">
        <f t="shared" si="93"/>
        <v>2021</v>
      </c>
      <c r="B978" s="4">
        <f t="shared" si="94"/>
        <v>12</v>
      </c>
      <c r="C978" s="184">
        <v>44542</v>
      </c>
      <c r="D978" s="184">
        <v>44542</v>
      </c>
      <c r="E978" s="210" t="s">
        <v>1187</v>
      </c>
      <c r="F978" s="6">
        <v>9.99</v>
      </c>
      <c r="G978" s="168" t="s">
        <v>41</v>
      </c>
      <c r="H978" s="168"/>
      <c r="I978" s="5" t="str">
        <f t="shared" si="95"/>
        <v>Variable</v>
      </c>
      <c r="J978" s="6">
        <f t="shared" si="96"/>
        <v>1494.32</v>
      </c>
      <c r="K978" s="179"/>
      <c r="L978" s="224" t="s">
        <v>1237</v>
      </c>
      <c r="M978" s="2" t="s">
        <v>1243</v>
      </c>
      <c r="N978" s="2" t="s">
        <v>679</v>
      </c>
    </row>
    <row r="979" spans="1:14" ht="30" customHeight="1" x14ac:dyDescent="0.2">
      <c r="A979" s="17">
        <f t="shared" si="93"/>
        <v>2021</v>
      </c>
      <c r="B979" s="4">
        <f t="shared" si="94"/>
        <v>12</v>
      </c>
      <c r="C979" s="184">
        <v>44542</v>
      </c>
      <c r="D979" s="184">
        <v>44542</v>
      </c>
      <c r="E979" s="210" t="s">
        <v>1188</v>
      </c>
      <c r="F979" s="6">
        <v>16.100000000000001</v>
      </c>
      <c r="G979" s="168" t="s">
        <v>41</v>
      </c>
      <c r="H979" s="168"/>
      <c r="I979" s="5" t="str">
        <f t="shared" si="95"/>
        <v>Variable</v>
      </c>
      <c r="J979" s="6">
        <f t="shared" si="96"/>
        <v>1510.4199999999998</v>
      </c>
      <c r="K979" s="179"/>
      <c r="L979" s="224" t="s">
        <v>1237</v>
      </c>
      <c r="M979" s="2" t="s">
        <v>1243</v>
      </c>
      <c r="N979" s="2" t="s">
        <v>679</v>
      </c>
    </row>
    <row r="980" spans="1:14" ht="30" customHeight="1" x14ac:dyDescent="0.2">
      <c r="A980" s="17">
        <f t="shared" si="93"/>
        <v>2021</v>
      </c>
      <c r="B980" s="4">
        <f t="shared" si="94"/>
        <v>12</v>
      </c>
      <c r="C980" s="184">
        <v>44542</v>
      </c>
      <c r="D980" s="184">
        <v>44542</v>
      </c>
      <c r="E980" s="210" t="s">
        <v>1158</v>
      </c>
      <c r="F980" s="6">
        <v>7.68</v>
      </c>
      <c r="G980" s="168" t="s">
        <v>41</v>
      </c>
      <c r="H980" s="168"/>
      <c r="I980" s="5" t="str">
        <f t="shared" si="95"/>
        <v>Variable</v>
      </c>
      <c r="J980" s="6">
        <f t="shared" si="96"/>
        <v>1518.1</v>
      </c>
      <c r="K980" s="179"/>
      <c r="L980" s="224" t="s">
        <v>1237</v>
      </c>
      <c r="M980" s="2" t="s">
        <v>1243</v>
      </c>
      <c r="N980" s="2" t="s">
        <v>679</v>
      </c>
    </row>
    <row r="981" spans="1:14" ht="30" hidden="1" customHeight="1" x14ac:dyDescent="0.2">
      <c r="A981" s="17">
        <f t="shared" si="93"/>
        <v>2021</v>
      </c>
      <c r="B981" s="4">
        <f t="shared" si="94"/>
        <v>12</v>
      </c>
      <c r="C981" s="184">
        <v>44543</v>
      </c>
      <c r="D981" s="184">
        <v>44543</v>
      </c>
      <c r="E981" s="210" t="s">
        <v>1189</v>
      </c>
      <c r="F981" s="6">
        <v>64.069999999999993</v>
      </c>
      <c r="G981" s="168" t="s">
        <v>68</v>
      </c>
      <c r="H981" s="168"/>
      <c r="I981" s="5" t="str">
        <f t="shared" si="95"/>
        <v>Variable</v>
      </c>
      <c r="J981" s="6">
        <f t="shared" si="96"/>
        <v>1582.1699999999998</v>
      </c>
      <c r="K981" s="179"/>
      <c r="L981" s="224" t="s">
        <v>1236</v>
      </c>
      <c r="M981" s="2" t="s">
        <v>1241</v>
      </c>
      <c r="N981" s="2" t="s">
        <v>1265</v>
      </c>
    </row>
    <row r="982" spans="1:14" ht="30" customHeight="1" x14ac:dyDescent="0.2">
      <c r="A982" s="17">
        <f t="shared" si="93"/>
        <v>2021</v>
      </c>
      <c r="B982" s="4">
        <f t="shared" si="94"/>
        <v>12</v>
      </c>
      <c r="C982" s="184">
        <v>44543</v>
      </c>
      <c r="D982" s="184">
        <v>44543</v>
      </c>
      <c r="E982" s="210" t="s">
        <v>1190</v>
      </c>
      <c r="F982" s="6">
        <v>40</v>
      </c>
      <c r="G982" s="168" t="s">
        <v>41</v>
      </c>
      <c r="H982" s="168"/>
      <c r="I982" s="5" t="str">
        <f t="shared" si="95"/>
        <v>Variable</v>
      </c>
      <c r="J982" s="6">
        <f t="shared" si="96"/>
        <v>1622.1699999999998</v>
      </c>
      <c r="K982" s="179"/>
      <c r="L982" s="224" t="s">
        <v>1237</v>
      </c>
      <c r="M982" s="2" t="s">
        <v>1243</v>
      </c>
      <c r="N982" s="2" t="s">
        <v>679</v>
      </c>
    </row>
    <row r="983" spans="1:14" ht="30" customHeight="1" x14ac:dyDescent="0.2">
      <c r="A983" s="17">
        <f t="shared" si="93"/>
        <v>2021</v>
      </c>
      <c r="B983" s="4">
        <f t="shared" si="94"/>
        <v>12</v>
      </c>
      <c r="C983" s="184">
        <v>44543</v>
      </c>
      <c r="D983" s="184">
        <v>44543</v>
      </c>
      <c r="E983" s="210" t="s">
        <v>1191</v>
      </c>
      <c r="F983" s="6">
        <v>13.97</v>
      </c>
      <c r="G983" s="168" t="s">
        <v>90</v>
      </c>
      <c r="H983" s="168"/>
      <c r="I983" s="5" t="str">
        <f t="shared" si="95"/>
        <v>Variable</v>
      </c>
      <c r="J983" s="6">
        <f t="shared" si="96"/>
        <v>1636.1399999999999</v>
      </c>
      <c r="K983" s="179"/>
      <c r="L983" s="224" t="s">
        <v>1236</v>
      </c>
      <c r="M983" s="2" t="s">
        <v>1238</v>
      </c>
      <c r="N983" s="2" t="s">
        <v>1255</v>
      </c>
    </row>
    <row r="984" spans="1:14" ht="30" customHeight="1" x14ac:dyDescent="0.2">
      <c r="A984" s="17">
        <f t="shared" si="93"/>
        <v>2021</v>
      </c>
      <c r="B984" s="4">
        <f t="shared" si="94"/>
        <v>12</v>
      </c>
      <c r="C984" s="184">
        <v>44543</v>
      </c>
      <c r="D984" s="184">
        <v>44543</v>
      </c>
      <c r="E984" s="210" t="s">
        <v>951</v>
      </c>
      <c r="F984" s="6">
        <v>9.01</v>
      </c>
      <c r="G984" s="168" t="s">
        <v>90</v>
      </c>
      <c r="H984" s="168"/>
      <c r="I984" s="5" t="str">
        <f t="shared" si="95"/>
        <v>Variable</v>
      </c>
      <c r="J984" s="6">
        <f t="shared" si="96"/>
        <v>1645.1499999999999</v>
      </c>
      <c r="K984" s="179"/>
      <c r="L984" s="224" t="s">
        <v>1236</v>
      </c>
      <c r="M984" s="2" t="s">
        <v>1238</v>
      </c>
      <c r="N984" s="2" t="s">
        <v>1255</v>
      </c>
    </row>
    <row r="985" spans="1:14" ht="30" customHeight="1" x14ac:dyDescent="0.2">
      <c r="A985" s="17">
        <f t="shared" si="93"/>
        <v>2021</v>
      </c>
      <c r="B985" s="4">
        <f t="shared" si="94"/>
        <v>12</v>
      </c>
      <c r="C985" s="184">
        <v>44544</v>
      </c>
      <c r="D985" s="184">
        <v>44544</v>
      </c>
      <c r="E985" s="210" t="s">
        <v>1018</v>
      </c>
      <c r="F985" s="6">
        <v>13</v>
      </c>
      <c r="G985" s="168" t="s">
        <v>41</v>
      </c>
      <c r="H985" s="168"/>
      <c r="I985" s="5" t="str">
        <f t="shared" si="95"/>
        <v>Variable</v>
      </c>
      <c r="J985" s="6">
        <f t="shared" si="96"/>
        <v>1658.1499999999999</v>
      </c>
      <c r="K985" s="179"/>
      <c r="L985" s="224" t="s">
        <v>1237</v>
      </c>
      <c r="M985" s="2" t="s">
        <v>1243</v>
      </c>
      <c r="N985" s="2" t="s">
        <v>679</v>
      </c>
    </row>
    <row r="986" spans="1:14" ht="30" customHeight="1" x14ac:dyDescent="0.2">
      <c r="A986" s="17">
        <f t="shared" si="93"/>
        <v>2021</v>
      </c>
      <c r="B986" s="4">
        <f t="shared" si="94"/>
        <v>12</v>
      </c>
      <c r="C986" s="184">
        <v>44546</v>
      </c>
      <c r="D986" s="184">
        <v>44546</v>
      </c>
      <c r="E986" s="210" t="s">
        <v>1192</v>
      </c>
      <c r="F986" s="6">
        <v>18.27</v>
      </c>
      <c r="G986" s="168" t="s">
        <v>41</v>
      </c>
      <c r="H986" s="168"/>
      <c r="I986" s="5" t="str">
        <f t="shared" si="95"/>
        <v>Variable</v>
      </c>
      <c r="J986" s="6">
        <f t="shared" si="96"/>
        <v>1676.4199999999998</v>
      </c>
      <c r="K986" s="179"/>
      <c r="L986" s="224" t="s">
        <v>1237</v>
      </c>
      <c r="M986" s="2" t="s">
        <v>1243</v>
      </c>
      <c r="N986" s="2" t="s">
        <v>679</v>
      </c>
    </row>
    <row r="987" spans="1:14" ht="30" hidden="1" customHeight="1" x14ac:dyDescent="0.2">
      <c r="A987" s="17">
        <f t="shared" si="93"/>
        <v>2021</v>
      </c>
      <c r="B987" s="4">
        <f t="shared" si="94"/>
        <v>12</v>
      </c>
      <c r="C987" s="184">
        <v>44546</v>
      </c>
      <c r="D987" s="184">
        <v>44546</v>
      </c>
      <c r="E987" s="210" t="s">
        <v>1193</v>
      </c>
      <c r="F987" s="6">
        <v>42.19</v>
      </c>
      <c r="G987" s="168" t="s">
        <v>24</v>
      </c>
      <c r="H987" s="168"/>
      <c r="I987" s="5" t="str">
        <f t="shared" si="95"/>
        <v>Variable</v>
      </c>
      <c r="J987" s="6">
        <f t="shared" si="96"/>
        <v>1718.61</v>
      </c>
      <c r="K987" s="179"/>
      <c r="L987" s="224" t="s">
        <v>1236</v>
      </c>
      <c r="M987" s="2" t="s">
        <v>632</v>
      </c>
      <c r="N987" s="2" t="s">
        <v>503</v>
      </c>
    </row>
    <row r="988" spans="1:14" ht="30" hidden="1" customHeight="1" x14ac:dyDescent="0.2">
      <c r="A988" s="17">
        <f t="shared" si="93"/>
        <v>2021</v>
      </c>
      <c r="B988" s="4">
        <f t="shared" si="94"/>
        <v>12</v>
      </c>
      <c r="C988" s="184">
        <v>44546</v>
      </c>
      <c r="D988" s="184">
        <v>44546</v>
      </c>
      <c r="E988" s="210" t="s">
        <v>21</v>
      </c>
      <c r="F988" s="6">
        <v>-1500</v>
      </c>
      <c r="G988" s="168" t="s">
        <v>22</v>
      </c>
      <c r="H988" s="168"/>
      <c r="I988" s="5" t="str">
        <f t="shared" si="95"/>
        <v>Payment</v>
      </c>
      <c r="J988" s="6">
        <f t="shared" si="96"/>
        <v>218.6099999999999</v>
      </c>
      <c r="K988" s="179"/>
      <c r="L988" s="225"/>
      <c r="M988" s="226"/>
      <c r="N988" s="226"/>
    </row>
    <row r="989" spans="1:14" ht="30" customHeight="1" x14ac:dyDescent="0.2">
      <c r="A989" s="17">
        <f t="shared" si="93"/>
        <v>2021</v>
      </c>
      <c r="B989" s="4">
        <f t="shared" si="94"/>
        <v>12</v>
      </c>
      <c r="C989" s="184">
        <v>44546</v>
      </c>
      <c r="D989" s="184">
        <v>44546</v>
      </c>
      <c r="E989" s="210" t="s">
        <v>1018</v>
      </c>
      <c r="F989" s="6">
        <v>12.83</v>
      </c>
      <c r="G989" s="168" t="s">
        <v>41</v>
      </c>
      <c r="H989" s="168"/>
      <c r="I989" s="5" t="str">
        <f t="shared" si="95"/>
        <v>Variable</v>
      </c>
      <c r="J989" s="6">
        <f t="shared" si="96"/>
        <v>231.43999999999991</v>
      </c>
      <c r="K989" s="179"/>
      <c r="L989" s="224" t="s">
        <v>1237</v>
      </c>
      <c r="M989" s="2" t="s">
        <v>1243</v>
      </c>
      <c r="N989" s="2" t="s">
        <v>679</v>
      </c>
    </row>
    <row r="990" spans="1:14" ht="30" customHeight="1" x14ac:dyDescent="0.2">
      <c r="A990" s="17">
        <f t="shared" si="93"/>
        <v>2021</v>
      </c>
      <c r="B990" s="4">
        <f t="shared" si="94"/>
        <v>12</v>
      </c>
      <c r="C990" s="184">
        <v>44546</v>
      </c>
      <c r="D990" s="184">
        <v>44546</v>
      </c>
      <c r="E990" s="210" t="s">
        <v>1194</v>
      </c>
      <c r="F990" s="6">
        <v>9.61</v>
      </c>
      <c r="G990" s="168" t="s">
        <v>41</v>
      </c>
      <c r="H990" s="168"/>
      <c r="I990" s="5" t="str">
        <f t="shared" si="95"/>
        <v>Variable</v>
      </c>
      <c r="J990" s="6">
        <f t="shared" si="96"/>
        <v>241.0499999999999</v>
      </c>
      <c r="K990" s="179"/>
      <c r="L990" s="224" t="s">
        <v>1237</v>
      </c>
      <c r="M990" s="2" t="s">
        <v>1243</v>
      </c>
      <c r="N990" s="2" t="s">
        <v>679</v>
      </c>
    </row>
    <row r="991" spans="1:14" ht="30" customHeight="1" x14ac:dyDescent="0.2">
      <c r="A991" s="17">
        <f t="shared" si="93"/>
        <v>2021</v>
      </c>
      <c r="B991" s="4">
        <f t="shared" si="94"/>
        <v>12</v>
      </c>
      <c r="C991" s="184">
        <v>44546</v>
      </c>
      <c r="D991" s="184">
        <v>44546</v>
      </c>
      <c r="E991" s="210" t="s">
        <v>1195</v>
      </c>
      <c r="F991" s="6">
        <v>28.16</v>
      </c>
      <c r="G991" s="168" t="s">
        <v>41</v>
      </c>
      <c r="H991" s="168"/>
      <c r="I991" s="5" t="str">
        <f t="shared" si="95"/>
        <v>Variable</v>
      </c>
      <c r="J991" s="6">
        <f t="shared" si="96"/>
        <v>269.20999999999992</v>
      </c>
      <c r="K991" s="179"/>
      <c r="L991" s="224" t="s">
        <v>1237</v>
      </c>
      <c r="M991" s="2" t="s">
        <v>1243</v>
      </c>
      <c r="N991" s="2" t="s">
        <v>679</v>
      </c>
    </row>
    <row r="992" spans="1:14" ht="30" hidden="1" customHeight="1" x14ac:dyDescent="0.2">
      <c r="A992" s="17">
        <f t="shared" si="93"/>
        <v>2021</v>
      </c>
      <c r="B992" s="4">
        <f t="shared" si="94"/>
        <v>12</v>
      </c>
      <c r="C992" s="184">
        <v>44547</v>
      </c>
      <c r="D992" s="184">
        <v>44547</v>
      </c>
      <c r="E992" s="210" t="s">
        <v>1196</v>
      </c>
      <c r="F992" s="6">
        <v>5.29</v>
      </c>
      <c r="G992" s="186" t="s">
        <v>26</v>
      </c>
      <c r="H992" s="186"/>
      <c r="I992" s="5" t="str">
        <f t="shared" si="95"/>
        <v>Fixed</v>
      </c>
      <c r="J992" s="6">
        <f t="shared" si="96"/>
        <v>274.49999999999994</v>
      </c>
      <c r="K992" s="183" t="s">
        <v>968</v>
      </c>
      <c r="L992" s="224" t="s">
        <v>1237</v>
      </c>
      <c r="M992" s="2" t="s">
        <v>1243</v>
      </c>
      <c r="N992" s="2" t="s">
        <v>1279</v>
      </c>
    </row>
    <row r="993" spans="1:14" ht="30" customHeight="1" x14ac:dyDescent="0.2">
      <c r="A993" s="17">
        <f t="shared" si="93"/>
        <v>2021</v>
      </c>
      <c r="B993" s="4">
        <f t="shared" si="94"/>
        <v>12</v>
      </c>
      <c r="C993" s="184">
        <v>44547</v>
      </c>
      <c r="D993" s="184">
        <v>44547</v>
      </c>
      <c r="E993" s="210" t="s">
        <v>1197</v>
      </c>
      <c r="F993" s="6">
        <v>37.42</v>
      </c>
      <c r="G993" s="168" t="s">
        <v>41</v>
      </c>
      <c r="H993" s="168"/>
      <c r="I993" s="5" t="str">
        <f t="shared" si="95"/>
        <v>Variable</v>
      </c>
      <c r="J993" s="6">
        <f t="shared" si="96"/>
        <v>311.91999999999996</v>
      </c>
      <c r="K993" s="179"/>
      <c r="L993" s="224" t="s">
        <v>1237</v>
      </c>
      <c r="M993" s="2" t="s">
        <v>1243</v>
      </c>
      <c r="N993" s="2" t="s">
        <v>679</v>
      </c>
    </row>
    <row r="994" spans="1:14" ht="30" hidden="1" customHeight="1" x14ac:dyDescent="0.2">
      <c r="A994" s="17">
        <f t="shared" si="93"/>
        <v>2021</v>
      </c>
      <c r="B994" s="4">
        <f t="shared" si="94"/>
        <v>12</v>
      </c>
      <c r="C994" s="184">
        <v>44547</v>
      </c>
      <c r="D994" s="184">
        <v>44547</v>
      </c>
      <c r="E994" s="210" t="s">
        <v>1198</v>
      </c>
      <c r="F994" s="6">
        <v>64</v>
      </c>
      <c r="G994" s="168" t="s">
        <v>89</v>
      </c>
      <c r="H994" s="168"/>
      <c r="I994" s="5" t="str">
        <f t="shared" si="95"/>
        <v>Variable</v>
      </c>
      <c r="J994" s="6">
        <f t="shared" si="96"/>
        <v>375.91999999999996</v>
      </c>
      <c r="K994" s="179"/>
      <c r="L994" s="224" t="s">
        <v>1237</v>
      </c>
      <c r="M994" s="2" t="s">
        <v>1243</v>
      </c>
      <c r="N994" s="2" t="s">
        <v>1272</v>
      </c>
    </row>
    <row r="995" spans="1:14" ht="30" hidden="1" customHeight="1" x14ac:dyDescent="0.2">
      <c r="A995" s="17">
        <f t="shared" si="93"/>
        <v>2021</v>
      </c>
      <c r="B995" s="4">
        <f t="shared" si="94"/>
        <v>12</v>
      </c>
      <c r="C995" s="184">
        <v>44547</v>
      </c>
      <c r="D995" s="184">
        <v>44547</v>
      </c>
      <c r="E995" s="210" t="s">
        <v>1199</v>
      </c>
      <c r="F995" s="6">
        <v>4.1900000000000004</v>
      </c>
      <c r="G995" s="186" t="s">
        <v>89</v>
      </c>
      <c r="H995" s="186"/>
      <c r="I995" s="5" t="str">
        <f t="shared" si="95"/>
        <v>Variable</v>
      </c>
      <c r="J995" s="6">
        <f t="shared" si="96"/>
        <v>380.10999999999996</v>
      </c>
      <c r="K995" s="179"/>
      <c r="L995" s="224" t="s">
        <v>1236</v>
      </c>
      <c r="M995" s="2" t="s">
        <v>632</v>
      </c>
      <c r="N995" s="2" t="s">
        <v>1288</v>
      </c>
    </row>
    <row r="996" spans="1:14" ht="30" hidden="1" customHeight="1" x14ac:dyDescent="0.2">
      <c r="A996" s="17">
        <f t="shared" si="93"/>
        <v>2021</v>
      </c>
      <c r="B996" s="4">
        <f t="shared" si="94"/>
        <v>12</v>
      </c>
      <c r="C996" s="184">
        <v>44547</v>
      </c>
      <c r="D996" s="184">
        <v>44547</v>
      </c>
      <c r="E996" s="210" t="s">
        <v>1200</v>
      </c>
      <c r="F996" s="6">
        <v>70</v>
      </c>
      <c r="G996" s="186" t="s">
        <v>26</v>
      </c>
      <c r="H996" s="186"/>
      <c r="I996" s="5" t="str">
        <f t="shared" si="95"/>
        <v>Fixed</v>
      </c>
      <c r="J996" s="6">
        <f t="shared" si="96"/>
        <v>450.10999999999996</v>
      </c>
      <c r="K996" s="183" t="s">
        <v>294</v>
      </c>
      <c r="L996" s="224" t="s">
        <v>1236</v>
      </c>
      <c r="M996" s="2" t="s">
        <v>1239</v>
      </c>
      <c r="N996" s="2" t="s">
        <v>1283</v>
      </c>
    </row>
    <row r="997" spans="1:14" ht="30" hidden="1" customHeight="1" x14ac:dyDescent="0.2">
      <c r="A997" s="17">
        <f t="shared" si="93"/>
        <v>2021</v>
      </c>
      <c r="B997" s="4">
        <f t="shared" si="94"/>
        <v>12</v>
      </c>
      <c r="C997" s="184">
        <v>44547</v>
      </c>
      <c r="D997" s="184">
        <v>44547</v>
      </c>
      <c r="E997" s="210" t="s">
        <v>940</v>
      </c>
      <c r="F997" s="6">
        <v>46.57</v>
      </c>
      <c r="G997" s="168" t="s">
        <v>68</v>
      </c>
      <c r="H997" s="168"/>
      <c r="I997" s="5" t="str">
        <f t="shared" si="95"/>
        <v>Variable</v>
      </c>
      <c r="J997" s="6">
        <f t="shared" si="96"/>
        <v>496.67999999999995</v>
      </c>
      <c r="K997" s="179"/>
      <c r="L997" s="224" t="s">
        <v>1237</v>
      </c>
      <c r="M997" s="2" t="s">
        <v>1300</v>
      </c>
      <c r="N997" s="2" t="s">
        <v>1286</v>
      </c>
    </row>
    <row r="998" spans="1:14" ht="30" hidden="1" customHeight="1" x14ac:dyDescent="0.2">
      <c r="A998" s="17">
        <f t="shared" si="93"/>
        <v>2021</v>
      </c>
      <c r="B998" s="4">
        <f t="shared" si="94"/>
        <v>12</v>
      </c>
      <c r="C998" s="184">
        <v>44548</v>
      </c>
      <c r="D998" s="184">
        <v>44548</v>
      </c>
      <c r="E998" s="210" t="s">
        <v>1201</v>
      </c>
      <c r="F998" s="6">
        <v>12.26</v>
      </c>
      <c r="G998" s="168" t="s">
        <v>89</v>
      </c>
      <c r="H998" s="168"/>
      <c r="I998" s="5" t="str">
        <f t="shared" si="95"/>
        <v>Variable</v>
      </c>
      <c r="J998" s="6">
        <f t="shared" si="96"/>
        <v>508.93999999999994</v>
      </c>
      <c r="K998" s="179"/>
      <c r="L998" s="224" t="s">
        <v>1237</v>
      </c>
      <c r="M998" s="2" t="s">
        <v>1244</v>
      </c>
      <c r="N998" s="2" t="s">
        <v>1245</v>
      </c>
    </row>
    <row r="999" spans="1:14" ht="30" customHeight="1" x14ac:dyDescent="0.2">
      <c r="A999" s="17">
        <f t="shared" si="93"/>
        <v>2021</v>
      </c>
      <c r="B999" s="4">
        <f t="shared" si="94"/>
        <v>12</v>
      </c>
      <c r="C999" s="184">
        <v>44548</v>
      </c>
      <c r="D999" s="184">
        <v>44548</v>
      </c>
      <c r="E999" s="210" t="s">
        <v>1202</v>
      </c>
      <c r="F999" s="6">
        <v>16.190000000000001</v>
      </c>
      <c r="G999" s="168" t="s">
        <v>90</v>
      </c>
      <c r="H999" s="168"/>
      <c r="I999" s="5" t="str">
        <f t="shared" si="95"/>
        <v>Variable</v>
      </c>
      <c r="J999" s="6">
        <f t="shared" si="96"/>
        <v>525.13</v>
      </c>
      <c r="K999" s="179"/>
      <c r="L999" s="224" t="s">
        <v>1236</v>
      </c>
      <c r="M999" s="2" t="s">
        <v>1238</v>
      </c>
      <c r="N999" s="2" t="s">
        <v>1255</v>
      </c>
    </row>
    <row r="1000" spans="1:14" ht="30" hidden="1" customHeight="1" x14ac:dyDescent="0.2">
      <c r="A1000" s="17">
        <f t="shared" si="93"/>
        <v>2021</v>
      </c>
      <c r="B1000" s="4">
        <f t="shared" si="94"/>
        <v>12</v>
      </c>
      <c r="C1000" s="184">
        <v>44548</v>
      </c>
      <c r="D1000" s="184">
        <v>44548</v>
      </c>
      <c r="E1000" s="210" t="s">
        <v>1203</v>
      </c>
      <c r="F1000" s="6">
        <v>103.09</v>
      </c>
      <c r="G1000" s="168" t="s">
        <v>68</v>
      </c>
      <c r="H1000" s="168"/>
      <c r="I1000" s="5" t="str">
        <f t="shared" si="95"/>
        <v>Variable</v>
      </c>
      <c r="J1000" s="6">
        <f t="shared" si="96"/>
        <v>628.22</v>
      </c>
      <c r="K1000" s="186" t="s">
        <v>1229</v>
      </c>
      <c r="L1000" s="224" t="s">
        <v>1237</v>
      </c>
      <c r="M1000" s="2" t="s">
        <v>1300</v>
      </c>
      <c r="N1000" s="2" t="s">
        <v>1299</v>
      </c>
    </row>
    <row r="1001" spans="1:14" ht="30" hidden="1" customHeight="1" x14ac:dyDescent="0.2">
      <c r="A1001" s="17">
        <f t="shared" si="93"/>
        <v>2021</v>
      </c>
      <c r="B1001" s="4">
        <f t="shared" si="94"/>
        <v>12</v>
      </c>
      <c r="C1001" s="184">
        <v>44548</v>
      </c>
      <c r="D1001" s="184">
        <v>44548</v>
      </c>
      <c r="E1001" s="210" t="s">
        <v>1204</v>
      </c>
      <c r="F1001" s="6">
        <v>50.99</v>
      </c>
      <c r="G1001" s="168" t="s">
        <v>68</v>
      </c>
      <c r="H1001" s="168"/>
      <c r="I1001" s="5" t="str">
        <f t="shared" si="95"/>
        <v>Variable</v>
      </c>
      <c r="J1001" s="6">
        <f t="shared" si="96"/>
        <v>679.21</v>
      </c>
      <c r="K1001" s="186" t="s">
        <v>1229</v>
      </c>
      <c r="L1001" s="224" t="s">
        <v>1237</v>
      </c>
      <c r="M1001" s="2" t="s">
        <v>1300</v>
      </c>
      <c r="N1001" s="2" t="s">
        <v>1299</v>
      </c>
    </row>
    <row r="1002" spans="1:14" ht="30" customHeight="1" x14ac:dyDescent="0.2">
      <c r="A1002" s="17">
        <f t="shared" si="93"/>
        <v>2021</v>
      </c>
      <c r="B1002" s="4">
        <f t="shared" si="94"/>
        <v>12</v>
      </c>
      <c r="C1002" s="184">
        <v>44548</v>
      </c>
      <c r="D1002" s="184">
        <v>44548</v>
      </c>
      <c r="E1002" s="210" t="s">
        <v>1205</v>
      </c>
      <c r="F1002" s="6">
        <v>28.46</v>
      </c>
      <c r="G1002" s="168" t="s">
        <v>41</v>
      </c>
      <c r="H1002" s="168"/>
      <c r="I1002" s="5" t="str">
        <f t="shared" si="95"/>
        <v>Variable</v>
      </c>
      <c r="J1002" s="6">
        <f t="shared" si="96"/>
        <v>707.67000000000007</v>
      </c>
      <c r="K1002" s="179"/>
      <c r="L1002" s="224" t="s">
        <v>1237</v>
      </c>
      <c r="M1002" s="2" t="s">
        <v>1243</v>
      </c>
      <c r="N1002" s="2" t="s">
        <v>679</v>
      </c>
    </row>
    <row r="1003" spans="1:14" ht="30" hidden="1" customHeight="1" x14ac:dyDescent="0.2">
      <c r="A1003" s="17">
        <f t="shared" si="93"/>
        <v>2021</v>
      </c>
      <c r="B1003" s="4">
        <f t="shared" si="94"/>
        <v>12</v>
      </c>
      <c r="C1003" s="184">
        <v>44548</v>
      </c>
      <c r="D1003" s="184">
        <v>44548</v>
      </c>
      <c r="E1003" s="210" t="s">
        <v>1206</v>
      </c>
      <c r="F1003" s="6">
        <v>11.28</v>
      </c>
      <c r="G1003" s="168" t="s">
        <v>89</v>
      </c>
      <c r="H1003" s="168"/>
      <c r="I1003" s="5" t="str">
        <f t="shared" si="95"/>
        <v>Variable</v>
      </c>
      <c r="J1003" s="6">
        <f t="shared" si="96"/>
        <v>718.95</v>
      </c>
      <c r="K1003" s="179"/>
      <c r="L1003" s="224" t="s">
        <v>1236</v>
      </c>
      <c r="M1003" s="2" t="s">
        <v>632</v>
      </c>
      <c r="N1003" s="2" t="s">
        <v>1288</v>
      </c>
    </row>
    <row r="1004" spans="1:14" ht="30" customHeight="1" x14ac:dyDescent="0.2">
      <c r="A1004" s="17">
        <f t="shared" si="93"/>
        <v>2021</v>
      </c>
      <c r="B1004" s="4">
        <f t="shared" si="94"/>
        <v>12</v>
      </c>
      <c r="C1004" s="184">
        <v>44548</v>
      </c>
      <c r="D1004" s="184">
        <v>44548</v>
      </c>
      <c r="E1004" s="210" t="s">
        <v>1067</v>
      </c>
      <c r="F1004" s="6">
        <v>49.06</v>
      </c>
      <c r="G1004" s="168" t="s">
        <v>90</v>
      </c>
      <c r="H1004" s="168"/>
      <c r="I1004" s="5" t="str">
        <f t="shared" si="95"/>
        <v>Variable</v>
      </c>
      <c r="J1004" s="6">
        <f t="shared" si="96"/>
        <v>768.01</v>
      </c>
      <c r="K1004" s="179"/>
      <c r="L1004" s="224" t="s">
        <v>1236</v>
      </c>
      <c r="M1004" s="2" t="s">
        <v>1238</v>
      </c>
      <c r="N1004" s="2" t="s">
        <v>1255</v>
      </c>
    </row>
    <row r="1005" spans="1:14" ht="30" customHeight="1" x14ac:dyDescent="0.2">
      <c r="A1005" s="17">
        <f t="shared" si="93"/>
        <v>2021</v>
      </c>
      <c r="B1005" s="4">
        <f t="shared" si="94"/>
        <v>12</v>
      </c>
      <c r="C1005" s="184">
        <v>44549</v>
      </c>
      <c r="D1005" s="184">
        <v>44549</v>
      </c>
      <c r="E1005" s="210" t="s">
        <v>1207</v>
      </c>
      <c r="F1005" s="6">
        <v>17.78</v>
      </c>
      <c r="G1005" s="168" t="s">
        <v>41</v>
      </c>
      <c r="H1005" s="168"/>
      <c r="I1005" s="5" t="str">
        <f t="shared" si="95"/>
        <v>Variable</v>
      </c>
      <c r="J1005" s="6">
        <f t="shared" si="96"/>
        <v>785.79</v>
      </c>
      <c r="K1005" s="179"/>
      <c r="L1005" s="224" t="s">
        <v>1237</v>
      </c>
      <c r="M1005" s="2" t="s">
        <v>1243</v>
      </c>
      <c r="N1005" s="2" t="s">
        <v>679</v>
      </c>
    </row>
    <row r="1006" spans="1:14" ht="30" hidden="1" customHeight="1" x14ac:dyDescent="0.2">
      <c r="A1006" s="17">
        <f t="shared" si="93"/>
        <v>2021</v>
      </c>
      <c r="B1006" s="4">
        <f t="shared" si="94"/>
        <v>12</v>
      </c>
      <c r="C1006" s="184">
        <v>44549</v>
      </c>
      <c r="D1006" s="184">
        <v>44549</v>
      </c>
      <c r="E1006" s="210" t="s">
        <v>1208</v>
      </c>
      <c r="F1006" s="6">
        <v>265</v>
      </c>
      <c r="G1006" s="168" t="s">
        <v>68</v>
      </c>
      <c r="H1006" s="168"/>
      <c r="I1006" s="5" t="str">
        <f t="shared" si="95"/>
        <v>Variable</v>
      </c>
      <c r="J1006" s="6">
        <f t="shared" si="96"/>
        <v>1050.79</v>
      </c>
      <c r="K1006" s="186" t="s">
        <v>1229</v>
      </c>
      <c r="L1006" s="224" t="s">
        <v>1237</v>
      </c>
      <c r="M1006" s="2" t="s">
        <v>1300</v>
      </c>
      <c r="N1006" s="2" t="s">
        <v>1299</v>
      </c>
    </row>
    <row r="1007" spans="1:14" ht="30" customHeight="1" x14ac:dyDescent="0.2">
      <c r="A1007" s="17">
        <f t="shared" si="93"/>
        <v>2021</v>
      </c>
      <c r="B1007" s="4">
        <f t="shared" si="94"/>
        <v>12</v>
      </c>
      <c r="C1007" s="184">
        <v>44549</v>
      </c>
      <c r="D1007" s="184">
        <v>44549</v>
      </c>
      <c r="E1007" s="210" t="s">
        <v>1067</v>
      </c>
      <c r="F1007" s="6">
        <v>7.57</v>
      </c>
      <c r="G1007" s="168" t="s">
        <v>90</v>
      </c>
      <c r="H1007" s="168"/>
      <c r="I1007" s="5" t="str">
        <f t="shared" si="95"/>
        <v>Variable</v>
      </c>
      <c r="J1007" s="6">
        <f t="shared" si="96"/>
        <v>1058.3599999999999</v>
      </c>
      <c r="K1007" s="179"/>
      <c r="L1007" s="224" t="s">
        <v>1236</v>
      </c>
      <c r="M1007" s="2" t="s">
        <v>1238</v>
      </c>
      <c r="N1007" s="2" t="s">
        <v>1255</v>
      </c>
    </row>
    <row r="1008" spans="1:14" ht="30" hidden="1" customHeight="1" x14ac:dyDescent="0.2">
      <c r="A1008" s="17">
        <f t="shared" si="93"/>
        <v>2021</v>
      </c>
      <c r="B1008" s="4">
        <f t="shared" si="94"/>
        <v>12</v>
      </c>
      <c r="C1008" s="184">
        <v>44549</v>
      </c>
      <c r="D1008" s="184">
        <v>44549</v>
      </c>
      <c r="E1008" s="210" t="s">
        <v>1209</v>
      </c>
      <c r="F1008" s="6">
        <v>50.62</v>
      </c>
      <c r="G1008" s="168" t="s">
        <v>52</v>
      </c>
      <c r="H1008" s="168"/>
      <c r="I1008" s="5" t="str">
        <f t="shared" si="95"/>
        <v>Variable</v>
      </c>
      <c r="J1008" s="6">
        <f t="shared" si="96"/>
        <v>1108.9799999999998</v>
      </c>
      <c r="K1008" s="186" t="s">
        <v>1229</v>
      </c>
      <c r="L1008" s="224" t="s">
        <v>1237</v>
      </c>
      <c r="M1008" s="2" t="s">
        <v>1300</v>
      </c>
      <c r="N1008" s="2" t="s">
        <v>1299</v>
      </c>
    </row>
    <row r="1009" spans="1:14" ht="30" hidden="1" customHeight="1" x14ac:dyDescent="0.2">
      <c r="A1009" s="17">
        <f t="shared" si="93"/>
        <v>2021</v>
      </c>
      <c r="B1009" s="4">
        <f t="shared" si="94"/>
        <v>12</v>
      </c>
      <c r="C1009" s="184">
        <v>44550</v>
      </c>
      <c r="D1009" s="184">
        <v>44550</v>
      </c>
      <c r="E1009" s="210" t="s">
        <v>1210</v>
      </c>
      <c r="F1009" s="6">
        <v>102.06</v>
      </c>
      <c r="G1009" s="186" t="s">
        <v>26</v>
      </c>
      <c r="H1009" s="186"/>
      <c r="I1009" s="5" t="str">
        <f t="shared" si="95"/>
        <v>Fixed</v>
      </c>
      <c r="J1009" s="6">
        <f t="shared" si="96"/>
        <v>1211.0399999999997</v>
      </c>
      <c r="K1009" s="183" t="s">
        <v>297</v>
      </c>
      <c r="L1009" s="224" t="s">
        <v>1237</v>
      </c>
      <c r="M1009" s="2" t="s">
        <v>1243</v>
      </c>
      <c r="N1009" s="2" t="s">
        <v>1279</v>
      </c>
    </row>
    <row r="1010" spans="1:14" ht="30" customHeight="1" x14ac:dyDescent="0.2">
      <c r="A1010" s="17">
        <f t="shared" si="93"/>
        <v>2021</v>
      </c>
      <c r="B1010" s="4">
        <f t="shared" si="94"/>
        <v>12</v>
      </c>
      <c r="C1010" s="184">
        <v>44550</v>
      </c>
      <c r="D1010" s="184">
        <v>44550</v>
      </c>
      <c r="E1010" s="210" t="s">
        <v>1211</v>
      </c>
      <c r="F1010" s="6">
        <v>34.04</v>
      </c>
      <c r="G1010" s="168" t="s">
        <v>41</v>
      </c>
      <c r="H1010" s="168"/>
      <c r="I1010" s="5" t="str">
        <f t="shared" si="95"/>
        <v>Variable</v>
      </c>
      <c r="J1010" s="6">
        <f t="shared" si="96"/>
        <v>1245.0799999999997</v>
      </c>
      <c r="K1010" s="179"/>
      <c r="L1010" s="224" t="s">
        <v>1237</v>
      </c>
      <c r="M1010" s="2" t="s">
        <v>1243</v>
      </c>
      <c r="N1010" s="2" t="s">
        <v>679</v>
      </c>
    </row>
    <row r="1011" spans="1:14" ht="30" hidden="1" customHeight="1" x14ac:dyDescent="0.2">
      <c r="A1011" s="17">
        <f t="shared" si="93"/>
        <v>2021</v>
      </c>
      <c r="B1011" s="4">
        <f t="shared" si="94"/>
        <v>12</v>
      </c>
      <c r="C1011" s="184">
        <v>44550</v>
      </c>
      <c r="D1011" s="184">
        <v>44550</v>
      </c>
      <c r="E1011" s="210" t="s">
        <v>1212</v>
      </c>
      <c r="F1011" s="6">
        <v>186.56</v>
      </c>
      <c r="G1011" s="168" t="s">
        <v>52</v>
      </c>
      <c r="H1011" s="168"/>
      <c r="I1011" s="5" t="str">
        <f t="shared" si="95"/>
        <v>Variable</v>
      </c>
      <c r="J1011" s="6">
        <f t="shared" si="96"/>
        <v>1431.6399999999996</v>
      </c>
      <c r="K1011" s="186" t="s">
        <v>1229</v>
      </c>
      <c r="L1011" s="224" t="s">
        <v>1237</v>
      </c>
      <c r="M1011" s="2" t="s">
        <v>1300</v>
      </c>
      <c r="N1011" s="2" t="s">
        <v>1299</v>
      </c>
    </row>
    <row r="1012" spans="1:14" ht="30" hidden="1" customHeight="1" x14ac:dyDescent="0.2">
      <c r="A1012" s="17">
        <f t="shared" si="93"/>
        <v>2021</v>
      </c>
      <c r="B1012" s="4">
        <f t="shared" si="94"/>
        <v>12</v>
      </c>
      <c r="C1012" s="184">
        <v>44550</v>
      </c>
      <c r="D1012" s="184">
        <v>44550</v>
      </c>
      <c r="E1012" s="210" t="s">
        <v>1213</v>
      </c>
      <c r="F1012" s="6">
        <v>4.0599999999999996</v>
      </c>
      <c r="G1012" s="168" t="s">
        <v>119</v>
      </c>
      <c r="H1012" s="168"/>
      <c r="I1012" s="5" t="str">
        <f t="shared" si="95"/>
        <v>Variable</v>
      </c>
      <c r="J1012" s="6">
        <f t="shared" si="96"/>
        <v>1435.6999999999996</v>
      </c>
      <c r="K1012" s="179"/>
      <c r="L1012" s="224" t="s">
        <v>1236</v>
      </c>
      <c r="M1012" s="2" t="s">
        <v>1239</v>
      </c>
      <c r="N1012" s="2" t="s">
        <v>1294</v>
      </c>
    </row>
    <row r="1013" spans="1:14" ht="30" hidden="1" customHeight="1" x14ac:dyDescent="0.2">
      <c r="A1013" s="17">
        <f t="shared" si="93"/>
        <v>2021</v>
      </c>
      <c r="B1013" s="4">
        <f t="shared" si="94"/>
        <v>12</v>
      </c>
      <c r="C1013" s="184">
        <v>44551</v>
      </c>
      <c r="D1013" s="184">
        <v>44551</v>
      </c>
      <c r="E1013" s="210" t="s">
        <v>1214</v>
      </c>
      <c r="F1013" s="6">
        <v>3.3</v>
      </c>
      <c r="G1013" s="186" t="s">
        <v>26</v>
      </c>
      <c r="H1013" s="186"/>
      <c r="I1013" s="5" t="str">
        <f t="shared" si="95"/>
        <v>Fixed</v>
      </c>
      <c r="J1013" s="6">
        <f t="shared" si="96"/>
        <v>1438.9999999999995</v>
      </c>
      <c r="K1013" s="183" t="s">
        <v>692</v>
      </c>
      <c r="L1013" s="224" t="s">
        <v>1237</v>
      </c>
      <c r="M1013" s="2" t="s">
        <v>1243</v>
      </c>
      <c r="N1013" s="2" t="s">
        <v>1282</v>
      </c>
    </row>
    <row r="1014" spans="1:14" ht="30" hidden="1" customHeight="1" x14ac:dyDescent="0.2">
      <c r="A1014" s="17">
        <f t="shared" si="93"/>
        <v>2021</v>
      </c>
      <c r="B1014" s="4">
        <f t="shared" si="94"/>
        <v>12</v>
      </c>
      <c r="C1014" s="184">
        <v>44551</v>
      </c>
      <c r="D1014" s="184">
        <v>44551</v>
      </c>
      <c r="E1014" s="210" t="s">
        <v>1214</v>
      </c>
      <c r="F1014" s="6">
        <v>3.49</v>
      </c>
      <c r="G1014" s="186" t="s">
        <v>26</v>
      </c>
      <c r="H1014" s="186"/>
      <c r="I1014" s="5" t="str">
        <f t="shared" si="95"/>
        <v>Fixed</v>
      </c>
      <c r="J1014" s="6">
        <f t="shared" si="96"/>
        <v>1442.4899999999996</v>
      </c>
      <c r="K1014" s="183" t="s">
        <v>692</v>
      </c>
      <c r="L1014" s="224" t="s">
        <v>1237</v>
      </c>
      <c r="M1014" s="2" t="s">
        <v>1243</v>
      </c>
      <c r="N1014" s="2" t="s">
        <v>1282</v>
      </c>
    </row>
    <row r="1015" spans="1:14" ht="30" customHeight="1" x14ac:dyDescent="0.2">
      <c r="A1015" s="17">
        <f t="shared" si="93"/>
        <v>2021</v>
      </c>
      <c r="B1015" s="4">
        <f t="shared" si="94"/>
        <v>12</v>
      </c>
      <c r="C1015" s="184">
        <v>44551</v>
      </c>
      <c r="D1015" s="184">
        <v>44551</v>
      </c>
      <c r="E1015" s="210" t="s">
        <v>1215</v>
      </c>
      <c r="F1015" s="6">
        <v>27.95</v>
      </c>
      <c r="G1015" s="168" t="s">
        <v>41</v>
      </c>
      <c r="H1015" s="168"/>
      <c r="I1015" s="5" t="str">
        <f t="shared" si="95"/>
        <v>Variable</v>
      </c>
      <c r="J1015" s="6">
        <f t="shared" si="96"/>
        <v>1470.4399999999996</v>
      </c>
      <c r="K1015" s="179"/>
      <c r="L1015" s="224" t="s">
        <v>1237</v>
      </c>
      <c r="M1015" s="2" t="s">
        <v>1243</v>
      </c>
      <c r="N1015" s="2" t="s">
        <v>679</v>
      </c>
    </row>
    <row r="1016" spans="1:14" ht="30" customHeight="1" x14ac:dyDescent="0.2">
      <c r="A1016" s="17">
        <f t="shared" si="93"/>
        <v>2021</v>
      </c>
      <c r="B1016" s="4">
        <f t="shared" si="94"/>
        <v>12</v>
      </c>
      <c r="C1016" s="184">
        <v>44552</v>
      </c>
      <c r="D1016" s="184">
        <v>44552</v>
      </c>
      <c r="E1016" s="210" t="s">
        <v>1216</v>
      </c>
      <c r="F1016" s="6">
        <v>29.19</v>
      </c>
      <c r="G1016" s="168" t="s">
        <v>41</v>
      </c>
      <c r="H1016" s="168"/>
      <c r="I1016" s="5" t="str">
        <f t="shared" si="95"/>
        <v>Variable</v>
      </c>
      <c r="J1016" s="6">
        <f t="shared" si="96"/>
        <v>1499.6299999999997</v>
      </c>
      <c r="K1016" s="179"/>
      <c r="L1016" s="224" t="s">
        <v>1237</v>
      </c>
      <c r="M1016" s="2" t="s">
        <v>1243</v>
      </c>
      <c r="N1016" s="2" t="s">
        <v>679</v>
      </c>
    </row>
    <row r="1017" spans="1:14" ht="30" customHeight="1" x14ac:dyDescent="0.2">
      <c r="A1017" s="17">
        <f t="shared" si="93"/>
        <v>2021</v>
      </c>
      <c r="B1017" s="4">
        <f t="shared" si="94"/>
        <v>12</v>
      </c>
      <c r="C1017" s="184">
        <v>44552</v>
      </c>
      <c r="D1017" s="184">
        <v>44552</v>
      </c>
      <c r="E1017" s="210" t="s">
        <v>1217</v>
      </c>
      <c r="F1017" s="6">
        <v>12</v>
      </c>
      <c r="G1017" s="168" t="s">
        <v>90</v>
      </c>
      <c r="H1017" s="168"/>
      <c r="I1017" s="5" t="str">
        <f t="shared" si="95"/>
        <v>Variable</v>
      </c>
      <c r="J1017" s="6">
        <f t="shared" si="96"/>
        <v>1511.6299999999997</v>
      </c>
      <c r="K1017" s="179"/>
      <c r="L1017" s="224" t="s">
        <v>1236</v>
      </c>
      <c r="M1017" s="2" t="s">
        <v>1238</v>
      </c>
      <c r="N1017" s="2" t="s">
        <v>1255</v>
      </c>
    </row>
    <row r="1018" spans="1:14" ht="30" customHeight="1" x14ac:dyDescent="0.2">
      <c r="A1018" s="17">
        <f t="shared" si="93"/>
        <v>2021</v>
      </c>
      <c r="B1018" s="4">
        <f t="shared" si="94"/>
        <v>12</v>
      </c>
      <c r="C1018" s="184">
        <v>44553</v>
      </c>
      <c r="D1018" s="184">
        <v>44553</v>
      </c>
      <c r="E1018" s="210" t="s">
        <v>1016</v>
      </c>
      <c r="F1018" s="6">
        <v>56.23</v>
      </c>
      <c r="G1018" s="168" t="s">
        <v>90</v>
      </c>
      <c r="H1018" s="168"/>
      <c r="I1018" s="5" t="str">
        <f t="shared" si="95"/>
        <v>Variable</v>
      </c>
      <c r="J1018" s="6">
        <f t="shared" si="96"/>
        <v>1567.8599999999997</v>
      </c>
      <c r="K1018" s="179"/>
      <c r="L1018" s="224" t="s">
        <v>1236</v>
      </c>
      <c r="M1018" s="2" t="s">
        <v>1238</v>
      </c>
      <c r="N1018" s="2" t="s">
        <v>1255</v>
      </c>
    </row>
    <row r="1019" spans="1:14" ht="30" customHeight="1" x14ac:dyDescent="0.2">
      <c r="A1019" s="17">
        <f t="shared" si="93"/>
        <v>2021</v>
      </c>
      <c r="B1019" s="4">
        <f t="shared" si="94"/>
        <v>12</v>
      </c>
      <c r="C1019" s="184">
        <v>44553</v>
      </c>
      <c r="D1019" s="184">
        <v>44553</v>
      </c>
      <c r="E1019" s="210" t="s">
        <v>1218</v>
      </c>
      <c r="F1019" s="6">
        <v>47.58</v>
      </c>
      <c r="G1019" s="168" t="s">
        <v>90</v>
      </c>
      <c r="H1019" s="168"/>
      <c r="I1019" s="5" t="str">
        <f t="shared" si="95"/>
        <v>Variable</v>
      </c>
      <c r="J1019" s="6">
        <f t="shared" si="96"/>
        <v>1615.4399999999996</v>
      </c>
      <c r="K1019" s="179"/>
      <c r="L1019" s="224" t="s">
        <v>1236</v>
      </c>
      <c r="M1019" s="2" t="s">
        <v>1238</v>
      </c>
      <c r="N1019" s="2" t="s">
        <v>1255</v>
      </c>
    </row>
    <row r="1020" spans="1:14" ht="30" customHeight="1" x14ac:dyDescent="0.2">
      <c r="A1020" s="17">
        <f t="shared" si="93"/>
        <v>2021</v>
      </c>
      <c r="B1020" s="4">
        <f t="shared" si="94"/>
        <v>12</v>
      </c>
      <c r="C1020" s="184">
        <v>44554</v>
      </c>
      <c r="D1020" s="184">
        <v>44554</v>
      </c>
      <c r="E1020" s="210" t="s">
        <v>1219</v>
      </c>
      <c r="F1020" s="6">
        <v>60</v>
      </c>
      <c r="G1020" s="168" t="s">
        <v>41</v>
      </c>
      <c r="H1020" s="168"/>
      <c r="I1020" s="5" t="str">
        <f t="shared" si="95"/>
        <v>Variable</v>
      </c>
      <c r="J1020" s="6">
        <f t="shared" si="96"/>
        <v>1675.4399999999996</v>
      </c>
      <c r="K1020" s="179"/>
      <c r="L1020" s="224" t="s">
        <v>1237</v>
      </c>
      <c r="M1020" s="2" t="s">
        <v>1243</v>
      </c>
      <c r="N1020" s="2" t="s">
        <v>679</v>
      </c>
    </row>
    <row r="1021" spans="1:14" ht="30" customHeight="1" x14ac:dyDescent="0.2">
      <c r="A1021" s="17">
        <f t="shared" si="93"/>
        <v>2021</v>
      </c>
      <c r="B1021" s="4">
        <f t="shared" si="94"/>
        <v>12</v>
      </c>
      <c r="C1021" s="184">
        <v>44555</v>
      </c>
      <c r="D1021" s="184">
        <v>44555</v>
      </c>
      <c r="E1021" s="210" t="s">
        <v>1220</v>
      </c>
      <c r="F1021" s="6">
        <v>39.64</v>
      </c>
      <c r="G1021" s="168" t="s">
        <v>41</v>
      </c>
      <c r="H1021" s="168"/>
      <c r="I1021" s="5" t="str">
        <f t="shared" si="95"/>
        <v>Variable</v>
      </c>
      <c r="J1021" s="6">
        <f t="shared" si="96"/>
        <v>1715.0799999999997</v>
      </c>
      <c r="K1021" s="179"/>
      <c r="L1021" s="224" t="s">
        <v>1237</v>
      </c>
      <c r="M1021" s="2" t="s">
        <v>1243</v>
      </c>
      <c r="N1021" s="2" t="s">
        <v>679</v>
      </c>
    </row>
    <row r="1022" spans="1:14" ht="30" hidden="1" customHeight="1" x14ac:dyDescent="0.2">
      <c r="A1022" s="17">
        <f t="shared" si="93"/>
        <v>2021</v>
      </c>
      <c r="B1022" s="4">
        <f t="shared" si="94"/>
        <v>12</v>
      </c>
      <c r="C1022" s="184">
        <v>44555</v>
      </c>
      <c r="D1022" s="184">
        <v>44555</v>
      </c>
      <c r="E1022" s="210" t="s">
        <v>1221</v>
      </c>
      <c r="F1022" s="6">
        <v>79</v>
      </c>
      <c r="G1022" s="186" t="s">
        <v>26</v>
      </c>
      <c r="H1022" s="186"/>
      <c r="I1022" s="5" t="str">
        <f t="shared" si="95"/>
        <v>Fixed</v>
      </c>
      <c r="J1022" s="6">
        <f t="shared" si="96"/>
        <v>1794.0799999999997</v>
      </c>
      <c r="K1022" s="186" t="s">
        <v>1092</v>
      </c>
      <c r="L1022" s="224" t="s">
        <v>1237</v>
      </c>
      <c r="M1022" s="2" t="s">
        <v>1300</v>
      </c>
      <c r="N1022" s="2" t="s">
        <v>1284</v>
      </c>
    </row>
    <row r="1023" spans="1:14" ht="30" customHeight="1" x14ac:dyDescent="0.2">
      <c r="A1023" s="17">
        <f t="shared" si="93"/>
        <v>2021</v>
      </c>
      <c r="B1023" s="4">
        <f t="shared" si="94"/>
        <v>12</v>
      </c>
      <c r="C1023" s="184">
        <v>44555</v>
      </c>
      <c r="D1023" s="184">
        <v>44555</v>
      </c>
      <c r="E1023" s="210" t="s">
        <v>1222</v>
      </c>
      <c r="F1023" s="6">
        <v>33</v>
      </c>
      <c r="G1023" s="168" t="s">
        <v>41</v>
      </c>
      <c r="H1023" s="168"/>
      <c r="I1023" s="5" t="str">
        <f t="shared" si="95"/>
        <v>Variable</v>
      </c>
      <c r="J1023" s="6">
        <f t="shared" si="96"/>
        <v>1827.0799999999997</v>
      </c>
      <c r="K1023" s="179"/>
      <c r="L1023" s="224" t="s">
        <v>1237</v>
      </c>
      <c r="M1023" s="2" t="s">
        <v>1243</v>
      </c>
      <c r="N1023" s="2" t="s">
        <v>679</v>
      </c>
    </row>
    <row r="1024" spans="1:14" ht="30" hidden="1" customHeight="1" x14ac:dyDescent="0.2">
      <c r="A1024" s="17">
        <f t="shared" si="93"/>
        <v>2021</v>
      </c>
      <c r="B1024" s="4">
        <f t="shared" si="94"/>
        <v>12</v>
      </c>
      <c r="C1024" s="184">
        <v>44555</v>
      </c>
      <c r="D1024" s="184">
        <v>44555</v>
      </c>
      <c r="E1024" s="210" t="s">
        <v>1223</v>
      </c>
      <c r="F1024" s="6">
        <v>65.14</v>
      </c>
      <c r="G1024" s="168" t="s">
        <v>68</v>
      </c>
      <c r="H1024" s="168"/>
      <c r="I1024" s="5" t="str">
        <f t="shared" si="95"/>
        <v>Variable</v>
      </c>
      <c r="J1024" s="6">
        <f t="shared" si="96"/>
        <v>1892.2199999999998</v>
      </c>
      <c r="K1024" s="179"/>
      <c r="L1024" s="224" t="s">
        <v>1237</v>
      </c>
      <c r="M1024" s="2" t="s">
        <v>1300</v>
      </c>
      <c r="N1024" s="2" t="s">
        <v>68</v>
      </c>
    </row>
    <row r="1025" spans="1:14" ht="30" hidden="1" customHeight="1" x14ac:dyDescent="0.2">
      <c r="A1025" s="17">
        <f t="shared" si="93"/>
        <v>2021</v>
      </c>
      <c r="B1025" s="4">
        <f t="shared" si="94"/>
        <v>12</v>
      </c>
      <c r="C1025" s="184">
        <v>44556</v>
      </c>
      <c r="D1025" s="184">
        <v>44556</v>
      </c>
      <c r="E1025" s="210" t="s">
        <v>1224</v>
      </c>
      <c r="F1025" s="6">
        <v>78.06</v>
      </c>
      <c r="G1025" s="168" t="s">
        <v>68</v>
      </c>
      <c r="H1025" s="168"/>
      <c r="I1025" s="5" t="str">
        <f t="shared" si="95"/>
        <v>Variable</v>
      </c>
      <c r="J1025" s="6">
        <f t="shared" si="96"/>
        <v>1970.2799999999997</v>
      </c>
      <c r="K1025" s="179"/>
      <c r="L1025" s="224" t="s">
        <v>1237</v>
      </c>
      <c r="M1025" s="2" t="s">
        <v>1300</v>
      </c>
      <c r="N1025" s="2" t="s">
        <v>68</v>
      </c>
    </row>
    <row r="1026" spans="1:14" ht="30" customHeight="1" x14ac:dyDescent="0.2">
      <c r="A1026" s="17">
        <f t="shared" si="93"/>
        <v>2021</v>
      </c>
      <c r="B1026" s="4">
        <f t="shared" si="94"/>
        <v>12</v>
      </c>
      <c r="C1026" s="184">
        <v>44556</v>
      </c>
      <c r="D1026" s="184">
        <v>44556</v>
      </c>
      <c r="E1026" s="210" t="s">
        <v>1074</v>
      </c>
      <c r="F1026" s="6">
        <v>34.200000000000003</v>
      </c>
      <c r="G1026" s="168" t="s">
        <v>90</v>
      </c>
      <c r="H1026" s="168"/>
      <c r="I1026" s="5" t="str">
        <f t="shared" si="95"/>
        <v>Variable</v>
      </c>
      <c r="J1026" s="6">
        <f t="shared" si="96"/>
        <v>2004.4799999999998</v>
      </c>
      <c r="K1026" s="179"/>
      <c r="L1026" s="224" t="s">
        <v>1236</v>
      </c>
      <c r="M1026" s="2" t="s">
        <v>1238</v>
      </c>
      <c r="N1026" s="2" t="s">
        <v>1255</v>
      </c>
    </row>
    <row r="1027" spans="1:14" ht="30" customHeight="1" x14ac:dyDescent="0.2">
      <c r="A1027" s="17">
        <f t="shared" si="93"/>
        <v>2021</v>
      </c>
      <c r="B1027" s="4">
        <f t="shared" si="94"/>
        <v>12</v>
      </c>
      <c r="C1027" s="184">
        <v>44557</v>
      </c>
      <c r="D1027" s="184">
        <v>44557</v>
      </c>
      <c r="E1027" s="210" t="s">
        <v>1225</v>
      </c>
      <c r="F1027" s="6">
        <v>8.4600000000000009</v>
      </c>
      <c r="G1027" s="168" t="s">
        <v>41</v>
      </c>
      <c r="H1027" s="168"/>
      <c r="I1027" s="5" t="str">
        <f t="shared" si="95"/>
        <v>Variable</v>
      </c>
      <c r="J1027" s="6">
        <f t="shared" si="96"/>
        <v>2012.9399999999998</v>
      </c>
      <c r="K1027" s="179"/>
      <c r="L1027" s="224" t="s">
        <v>1237</v>
      </c>
      <c r="M1027" s="2" t="s">
        <v>1243</v>
      </c>
      <c r="N1027" s="2" t="s">
        <v>679</v>
      </c>
    </row>
    <row r="1028" spans="1:14" ht="30" customHeight="1" x14ac:dyDescent="0.2">
      <c r="A1028" s="17">
        <f t="shared" si="93"/>
        <v>2021</v>
      </c>
      <c r="B1028" s="4">
        <f t="shared" si="94"/>
        <v>12</v>
      </c>
      <c r="C1028" s="184">
        <v>44558</v>
      </c>
      <c r="D1028" s="184">
        <v>44558</v>
      </c>
      <c r="E1028" s="210" t="s">
        <v>1018</v>
      </c>
      <c r="F1028" s="6">
        <v>11</v>
      </c>
      <c r="G1028" s="168" t="s">
        <v>41</v>
      </c>
      <c r="H1028" s="168"/>
      <c r="I1028" s="5" t="str">
        <f t="shared" si="95"/>
        <v>Variable</v>
      </c>
      <c r="J1028" s="6">
        <f t="shared" si="96"/>
        <v>2023.9399999999998</v>
      </c>
      <c r="K1028" s="179"/>
      <c r="L1028" s="224" t="s">
        <v>1237</v>
      </c>
      <c r="M1028" s="2" t="s">
        <v>1243</v>
      </c>
      <c r="N1028" s="2" t="s">
        <v>679</v>
      </c>
    </row>
    <row r="1029" spans="1:14" ht="30" customHeight="1" x14ac:dyDescent="0.2">
      <c r="A1029" s="17">
        <f t="shared" ref="A1029:A1034" si="97">YEAR(C1029)</f>
        <v>2021</v>
      </c>
      <c r="B1029" s="4">
        <f t="shared" ref="B1029:B1034" si="98">MONTH(C1029)</f>
        <v>12</v>
      </c>
      <c r="C1029" s="184">
        <v>44559</v>
      </c>
      <c r="D1029" s="184">
        <v>44559</v>
      </c>
      <c r="E1029" s="210" t="s">
        <v>1052</v>
      </c>
      <c r="F1029" s="6">
        <v>14.76</v>
      </c>
      <c r="G1029" s="168" t="s">
        <v>41</v>
      </c>
      <c r="H1029" s="168"/>
      <c r="I1029" s="5" t="str">
        <f t="shared" ref="I1029:I1034" si="99">VLOOKUP(G1029,Expense_Lookup,2,0)</f>
        <v>Variable</v>
      </c>
      <c r="J1029" s="6">
        <f t="shared" ref="J1029:J1034" si="100">J1028+F1029</f>
        <v>2038.6999999999998</v>
      </c>
      <c r="K1029" s="179"/>
      <c r="L1029" s="224" t="s">
        <v>1237</v>
      </c>
      <c r="M1029" s="2" t="s">
        <v>1243</v>
      </c>
      <c r="N1029" s="2" t="s">
        <v>679</v>
      </c>
    </row>
    <row r="1030" spans="1:14" ht="30" hidden="1" customHeight="1" x14ac:dyDescent="0.2">
      <c r="A1030" s="17">
        <f t="shared" si="97"/>
        <v>2021</v>
      </c>
      <c r="B1030" s="4">
        <f t="shared" si="98"/>
        <v>12</v>
      </c>
      <c r="C1030" s="184">
        <v>44560</v>
      </c>
      <c r="D1030" s="184">
        <v>44560</v>
      </c>
      <c r="E1030" s="210" t="s">
        <v>1232</v>
      </c>
      <c r="F1030" s="6">
        <v>93.25</v>
      </c>
      <c r="G1030" s="168" t="s">
        <v>130</v>
      </c>
      <c r="H1030" s="168"/>
      <c r="I1030" s="5" t="str">
        <f t="shared" si="99"/>
        <v>Fixed</v>
      </c>
      <c r="J1030" s="6">
        <f t="shared" si="100"/>
        <v>2131.9499999999998</v>
      </c>
      <c r="K1030" s="179"/>
      <c r="L1030" s="224" t="s">
        <v>1236</v>
      </c>
      <c r="M1030" s="2" t="s">
        <v>632</v>
      </c>
      <c r="N1030" s="2" t="s">
        <v>1251</v>
      </c>
    </row>
    <row r="1031" spans="1:14" ht="30" hidden="1" customHeight="1" x14ac:dyDescent="0.2">
      <c r="A1031" s="17">
        <f t="shared" si="97"/>
        <v>2021</v>
      </c>
      <c r="B1031" s="4">
        <f t="shared" si="98"/>
        <v>12</v>
      </c>
      <c r="C1031" s="184">
        <v>44560</v>
      </c>
      <c r="D1031" s="184">
        <v>44560</v>
      </c>
      <c r="E1031" s="210" t="s">
        <v>1233</v>
      </c>
      <c r="F1031" s="6">
        <v>99.99</v>
      </c>
      <c r="G1031" s="195" t="s">
        <v>26</v>
      </c>
      <c r="H1031" s="195"/>
      <c r="I1031" s="5" t="str">
        <f t="shared" si="99"/>
        <v>Fixed</v>
      </c>
      <c r="J1031" s="6">
        <f t="shared" si="100"/>
        <v>2231.9399999999996</v>
      </c>
      <c r="K1031" s="195" t="s">
        <v>1235</v>
      </c>
      <c r="L1031" s="224" t="s">
        <v>1237</v>
      </c>
      <c r="M1031" s="2" t="s">
        <v>1300</v>
      </c>
      <c r="N1031" s="2" t="s">
        <v>1282</v>
      </c>
    </row>
    <row r="1032" spans="1:14" ht="30" hidden="1" customHeight="1" x14ac:dyDescent="0.2">
      <c r="A1032" s="17">
        <f t="shared" si="97"/>
        <v>2021</v>
      </c>
      <c r="B1032" s="4">
        <f t="shared" si="98"/>
        <v>12</v>
      </c>
      <c r="C1032" s="184">
        <v>44560</v>
      </c>
      <c r="D1032" s="184">
        <v>44560</v>
      </c>
      <c r="E1032" s="210" t="s">
        <v>1234</v>
      </c>
      <c r="F1032" s="6">
        <v>366.66</v>
      </c>
      <c r="G1032" s="168" t="s">
        <v>89</v>
      </c>
      <c r="H1032" s="168"/>
      <c r="I1032" s="5" t="str">
        <f t="shared" si="99"/>
        <v>Variable</v>
      </c>
      <c r="J1032" s="6">
        <f t="shared" si="100"/>
        <v>2598.5999999999995</v>
      </c>
      <c r="K1032" s="179"/>
      <c r="L1032" s="224" t="s">
        <v>1237</v>
      </c>
      <c r="M1032" s="2" t="s">
        <v>1243</v>
      </c>
      <c r="N1032" s="2" t="s">
        <v>1272</v>
      </c>
    </row>
    <row r="1033" spans="1:14" ht="30" customHeight="1" x14ac:dyDescent="0.2">
      <c r="A1033" s="17">
        <f t="shared" si="97"/>
        <v>2021</v>
      </c>
      <c r="B1033" s="4">
        <f t="shared" si="98"/>
        <v>12</v>
      </c>
      <c r="C1033" s="184">
        <v>44561</v>
      </c>
      <c r="D1033" s="184">
        <v>44561</v>
      </c>
      <c r="E1033" s="210" t="s">
        <v>1158</v>
      </c>
      <c r="F1033" s="6">
        <v>6.56</v>
      </c>
      <c r="G1033" s="168" t="s">
        <v>41</v>
      </c>
      <c r="H1033" s="168"/>
      <c r="I1033" s="5" t="str">
        <f t="shared" si="99"/>
        <v>Variable</v>
      </c>
      <c r="J1033" s="6">
        <f t="shared" si="100"/>
        <v>2605.1599999999994</v>
      </c>
      <c r="K1033" s="179"/>
      <c r="L1033" s="224" t="s">
        <v>1237</v>
      </c>
      <c r="M1033" s="2" t="s">
        <v>1243</v>
      </c>
      <c r="N1033" s="2" t="s">
        <v>679</v>
      </c>
    </row>
    <row r="1034" spans="1:14" ht="30" hidden="1" customHeight="1" x14ac:dyDescent="0.2">
      <c r="A1034" s="35">
        <f t="shared" si="97"/>
        <v>2021</v>
      </c>
      <c r="B1034" s="32">
        <f t="shared" si="98"/>
        <v>12</v>
      </c>
      <c r="C1034" s="203">
        <v>44561</v>
      </c>
      <c r="D1034" s="203">
        <v>44561</v>
      </c>
      <c r="E1034" s="214" t="s">
        <v>940</v>
      </c>
      <c r="F1034" s="30">
        <v>77.81</v>
      </c>
      <c r="G1034" s="204" t="s">
        <v>68</v>
      </c>
      <c r="H1034" s="204"/>
      <c r="I1034" s="26" t="str">
        <f t="shared" si="99"/>
        <v>Variable</v>
      </c>
      <c r="J1034" s="30">
        <f t="shared" si="100"/>
        <v>2682.9699999999993</v>
      </c>
      <c r="K1034" s="205"/>
      <c r="L1034" s="224" t="s">
        <v>1237</v>
      </c>
      <c r="M1034" s="2" t="s">
        <v>1300</v>
      </c>
      <c r="N1034" s="2" t="s">
        <v>1286</v>
      </c>
    </row>
  </sheetData>
  <conditionalFormatting sqref="V7:AF7 AE8:AF22 AG7:AG22">
    <cfRule type="colorScale" priority="6">
      <colorScale>
        <cfvo type="min"/>
        <cfvo type="percentile" val="50"/>
        <cfvo type="max"/>
        <color rgb="FF63BE7B"/>
        <color rgb="FFFFEB84"/>
        <color rgb="FFF8696B"/>
      </colorScale>
    </cfRule>
  </conditionalFormatting>
  <conditionalFormatting sqref="V8:AD19">
    <cfRule type="colorScale" priority="5">
      <colorScale>
        <cfvo type="min"/>
        <cfvo type="percentile" val="50"/>
        <cfvo type="max"/>
        <color rgb="FF63BE7B"/>
        <color rgb="FFFFEB84"/>
        <color rgb="FFF8696B"/>
      </colorScale>
    </cfRule>
  </conditionalFormatting>
  <conditionalFormatting sqref="V20:AD22">
    <cfRule type="colorScale" priority="4">
      <colorScale>
        <cfvo type="min"/>
        <cfvo type="percentile" val="50"/>
        <cfvo type="max"/>
        <color rgb="FF63BE7B"/>
        <color rgb="FFFFEB84"/>
        <color rgb="FFF8696B"/>
      </colorScale>
    </cfRule>
  </conditionalFormatting>
  <conditionalFormatting sqref="V24:AG24">
    <cfRule type="colorScale" priority="1">
      <colorScale>
        <cfvo type="min"/>
        <cfvo type="percentile" val="50"/>
        <cfvo type="max"/>
        <color rgb="FF63BE7B"/>
        <color rgb="FFFFEB84"/>
        <color rgb="FFF8696B"/>
      </colorScale>
    </cfRule>
  </conditionalFormatting>
  <dataValidations count="5">
    <dataValidation type="list" allowBlank="1" showInputMessage="1" showErrorMessage="1" sqref="L2:L1034" xr:uid="{E2A35CE0-9261-43FB-9664-2E7609B40F24}">
      <formula1>"Essential, Non-Essential, --"</formula1>
    </dataValidation>
    <dataValidation type="list" allowBlank="1" showInputMessage="1" showErrorMessage="1" sqref="M2:M1034" xr:uid="{F9174C01-6B20-4F19-AE68-DBB1FA06CA45}">
      <formula1>IF(L2="Essential", Essential,Non_Essential)</formula1>
    </dataValidation>
    <dataValidation type="list" allowBlank="1" showInputMessage="1" showErrorMessage="1" sqref="O2:O1034" xr:uid="{2EBA98B9-F202-4D64-A874-09916E478670}">
      <formula1>IF(M2="Essential", Essential,Non_Essential)</formula1>
    </dataValidation>
    <dataValidation type="list" allowBlank="1" showInputMessage="1" showErrorMessage="1" sqref="N393 N56:N57 N73:N74 N85 N96:N97 N106:N108 N130 N157:N158 N172 N180:N182 N187 N203 N209 N223 N231 N240:N241 N247 N264 N271 N290 N303 N323:N324 N326:N327 N352 N373 N406 N408 N2:N5 N19 N27 N90 N133 N522 N639:N640 N782 N947 N618 N770 N610 N763 N503 N587 N746 N840 N930 N452 N555 N689 N823 N906 N972 N428 N540 N661 N788 N870 N359 N459 N563 N700 N819 N892 N414 N533 N648 N784:N785 N865:N867 N949:N950 N526 N251 N329 N837 N853 N922 N1009 N25" xr:uid="{7FECA359-8390-4FAF-81E3-3EEEFAB671C6}">
      <formula1>OFFSET(CategoryNames,1,MATCH(M2,CategoryNames,0)-1,COUNTA(OFFSET(CategoryNames,1,MATCH(M2,CategoryNames,0),12,1)),1)</formula1>
    </dataValidation>
    <dataValidation type="list" allowBlank="1" showInputMessage="1" showErrorMessage="1" sqref="N353:N358 N841:N852 N6:N18 N91:N95 N86:N89 N951:N971 N188:N202 N504:N521 N649:N660 N20:N24 N820:N822 N159:N171 N291:N302 N98:N105 N210:N222 N173:N179 N325 N204:N208 N923:N929 N265:N270 N1010:N1034 N252:N263 N134:N156 N662:N688 N109:N129 N407 N272:N289 N58:N72 N75:N84 N26 N786:N787 N232:N239 N224:N230 N523:N525 N564:N586 N641:N647 N183:N186 N907:N921 N453:N458 N541:N554 N131:N132 N248:N250 N409:N413 N556:N562 N619:N638 N304:N322 N948 N28:N55 N838:N839 N534:N539 N868:N869 N330:N351 N374:N392 N415:N427 N588:N609 N771:N781 N360:N372 N893:N905 N429:N451 N789:N818 N931:N946 N690:N699 N460:N502 N824:N836 N527:N532 N611:N617 N783 N394:N405 N242:N246 N328 N701:N745 N747:N762 N871:N891 N854:N864 N764:N769 N973:N1008" xr:uid="{08D52DF1-A081-47DC-BC44-594B2C2519FC}">
      <formula1>OFFSET(CategoryNames,1,MATCH(M6,CategoryNames,0)-1,COUNTA(OFFSET(CategoryNames,1,MATCH(M6,CategoryNames,0)-1,12,1)),1)</formula1>
    </dataValidation>
  </dataValidation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D7C99-3D90-4F6E-90C3-B25A2639D502}">
  <sheetPr>
    <tabColor rgb="FF00CC99"/>
  </sheetPr>
  <dimension ref="A1:T50"/>
  <sheetViews>
    <sheetView workbookViewId="0"/>
  </sheetViews>
  <sheetFormatPr defaultRowHeight="11.25" x14ac:dyDescent="0.2"/>
  <cols>
    <col min="1" max="1" width="14.1640625" bestFit="1" customWidth="1"/>
    <col min="2" max="3" width="9.5" hidden="1" customWidth="1"/>
    <col min="4" max="4" width="3.5" hidden="1" customWidth="1"/>
    <col min="5" max="5" width="10.5" bestFit="1" customWidth="1"/>
    <col min="7" max="7" width="10" bestFit="1" customWidth="1"/>
    <col min="14" max="14" width="8.83203125"/>
    <col min="20" max="20" width="12" customWidth="1"/>
  </cols>
  <sheetData>
    <row r="1" spans="1:20" x14ac:dyDescent="0.2">
      <c r="A1" s="2" t="s">
        <v>301</v>
      </c>
      <c r="B1" s="2" t="s">
        <v>314</v>
      </c>
      <c r="C1" s="2" t="s">
        <v>316</v>
      </c>
      <c r="D1" s="2" t="s">
        <v>332</v>
      </c>
      <c r="E1" s="2" t="s">
        <v>302</v>
      </c>
      <c r="F1" s="2" t="s">
        <v>303</v>
      </c>
      <c r="G1" s="2" t="s">
        <v>304</v>
      </c>
      <c r="H1" s="2" t="s">
        <v>2</v>
      </c>
      <c r="I1" s="2" t="s">
        <v>305</v>
      </c>
      <c r="J1" s="2" t="s">
        <v>306</v>
      </c>
      <c r="K1" s="2" t="s">
        <v>307</v>
      </c>
      <c r="L1" s="2" t="s">
        <v>308</v>
      </c>
      <c r="M1" s="2" t="s">
        <v>279</v>
      </c>
      <c r="N1" s="2" t="s">
        <v>326</v>
      </c>
      <c r="O1" s="2" t="s">
        <v>328</v>
      </c>
      <c r="P1" s="2" t="s">
        <v>329</v>
      </c>
      <c r="Q1" s="2" t="s">
        <v>327</v>
      </c>
      <c r="R1" s="2" t="s">
        <v>330</v>
      </c>
      <c r="S1" s="2" t="s">
        <v>331</v>
      </c>
    </row>
    <row r="2" spans="1:20" x14ac:dyDescent="0.2">
      <c r="A2" t="str" cm="1">
        <f t="array" ref="A2:A41">_xlfn._xlws.SORT(_xlfn.UNIQUE(_xlfn.UNIQUE(_xlfn._xlws.FILTER(Discover!K:K, (Discover!G:G = "APP")*(Discover!K:K &lt;&gt;0)),1)))</f>
        <v>Apple Music</v>
      </c>
      <c r="B2" s="67" t="s">
        <v>4</v>
      </c>
      <c r="C2" s="67" t="s">
        <v>317</v>
      </c>
      <c r="D2" s="75" cm="1">
        <f t="array" ref="D2">AVERAGE(DAY(_xlfn.UNIQUE(_xlfn._xlws.FILTER(Discover!C:C, Discover!K:K = A2,0),1)))</f>
        <v>29</v>
      </c>
      <c r="E2" s="67">
        <f>SUMIFS(Discover!F:F,Discover!K:K,Subscriptions!A2)</f>
        <v>21.18</v>
      </c>
      <c r="F2">
        <f>COUNTIFS(Discover!K:K,Subscriptions!A2,Discover!G:G,"APP")</f>
        <v>2</v>
      </c>
      <c r="G2" s="197">
        <f>E2/F2</f>
        <v>10.59</v>
      </c>
      <c r="H2" s="197">
        <f>SUMIFS(Discover!$F:$F,Discover!$K:$K,Subscriptions!$A2,Discover!$B:$B,1)</f>
        <v>0</v>
      </c>
      <c r="I2" s="197">
        <f>SUMIFS(Discover!$F:$F,Discover!$K:$K,Subscriptions!$A2,Discover!$B:$B,2)</f>
        <v>0</v>
      </c>
      <c r="J2" s="197">
        <f>SUMIFS(Discover!$F:$F,Discover!$K:$K,Subscriptions!$A2,Discover!$B:$B,3)</f>
        <v>0</v>
      </c>
      <c r="K2" s="197">
        <f>SUMIFS(Discover!$F:$F,Discover!$K:$K,Subscriptions!$A2,Discover!$B:$B,4)</f>
        <v>0</v>
      </c>
      <c r="L2" s="197">
        <f>SUMIFS(Discover!$F:$F,Discover!$K:$K,Subscriptions!$A2,Discover!$B:$B,5)</f>
        <v>0</v>
      </c>
      <c r="M2" s="197">
        <f>SUMIFS(Discover!$F:$F,Discover!$K:$K,Subscriptions!$A2,Discover!$B:$B,6)</f>
        <v>0</v>
      </c>
      <c r="N2" s="197">
        <f>SUMIFS(Discover!$F:$F,Discover!$K:$K,Subscriptions!$A2,Discover!$B:$B,7)</f>
        <v>0</v>
      </c>
      <c r="O2" s="197">
        <f>SUMIFS(Discover!$F:$F,Discover!$K:$K,Subscriptions!$A2,Discover!$B:$B,8)</f>
        <v>10.59</v>
      </c>
      <c r="P2" s="197">
        <f>SUMIFS(Discover!$F:$F,Discover!$K:$K,Subscriptions!$A2,Discover!$B:$B,9)</f>
        <v>10.59</v>
      </c>
      <c r="Q2" s="197">
        <f>SUMIFS(Discover!$F:$F,Discover!$K:$K,Subscriptions!$A2,Discover!$B:$B,10)</f>
        <v>0</v>
      </c>
      <c r="R2" s="197">
        <f>SUMIFS(Discover!$F:$F,Discover!$K:$K,Subscriptions!$A2,Discover!$B:$B,11)</f>
        <v>0</v>
      </c>
      <c r="S2" s="197">
        <f>SUMIFS(Discover!$F:$F,Discover!$K:$K,Subscriptions!$A2,Discover!$B:$B,12)</f>
        <v>0</v>
      </c>
    </row>
    <row r="3" spans="1:20" x14ac:dyDescent="0.2">
      <c r="A3" t="str">
        <v>Apple TV+</v>
      </c>
      <c r="B3" s="67" t="s">
        <v>315</v>
      </c>
      <c r="C3" s="67" t="s">
        <v>318</v>
      </c>
      <c r="D3" s="75" cm="1">
        <f t="array" ref="D3">AVERAGE(DAY(_xlfn.UNIQUE(_xlfn._xlws.FILTER(Discover!C:C, Discover!K:K = A3,0),1)))</f>
        <v>17.75</v>
      </c>
      <c r="E3" s="67">
        <f>SUMIFS(Discover!F:F,Discover!K:K,Subscriptions!A3)</f>
        <v>21.16</v>
      </c>
      <c r="F3">
        <f>COUNTIFS(Discover!K:K,Subscriptions!A3,Discover!G:G,"APP")</f>
        <v>4</v>
      </c>
      <c r="G3" s="197">
        <f t="shared" ref="G3:G21" si="0">E3/F3</f>
        <v>5.29</v>
      </c>
      <c r="H3" s="197">
        <f>SUMIFS(Discover!$F:$F,Discover!$K:$K,Subscriptions!$A3,Discover!$B:$B,1)</f>
        <v>0</v>
      </c>
      <c r="I3" s="197">
        <f>SUMIFS(Discover!$F:$F,Discover!$K:$K,Subscriptions!$A3,Discover!$B:$B,2)</f>
        <v>0</v>
      </c>
      <c r="J3" s="197">
        <f>SUMIFS(Discover!$F:$F,Discover!$K:$K,Subscriptions!$A3,Discover!$B:$B,3)</f>
        <v>0</v>
      </c>
      <c r="K3" s="197">
        <f>SUMIFS(Discover!$F:$F,Discover!$K:$K,Subscriptions!$A3,Discover!$B:$B,4)</f>
        <v>0</v>
      </c>
      <c r="L3" s="197">
        <f>SUMIFS(Discover!$F:$F,Discover!$K:$K,Subscriptions!$A3,Discover!$B:$B,5)</f>
        <v>0</v>
      </c>
      <c r="M3" s="197">
        <f>SUMIFS(Discover!$F:$F,Discover!$K:$K,Subscriptions!$A3,Discover!$B:$B,6)</f>
        <v>0</v>
      </c>
      <c r="N3" s="197">
        <f>SUMIFS(Discover!$F:$F,Discover!$K:$K,Subscriptions!$A3,Discover!$B:$B,7)</f>
        <v>0</v>
      </c>
      <c r="O3" s="197">
        <f>SUMIFS(Discover!$F:$F,Discover!$K:$K,Subscriptions!$A3,Discover!$B:$B,8)</f>
        <v>0</v>
      </c>
      <c r="P3" s="197">
        <f>SUMIFS(Discover!$F:$F,Discover!$K:$K,Subscriptions!$A3,Discover!$B:$B,9)</f>
        <v>5.29</v>
      </c>
      <c r="Q3" s="197">
        <f>SUMIFS(Discover!$F:$F,Discover!$K:$K,Subscriptions!$A3,Discover!$B:$B,10)</f>
        <v>5.29</v>
      </c>
      <c r="R3" s="197">
        <f>SUMIFS(Discover!$F:$F,Discover!$K:$K,Subscriptions!$A3,Discover!$B:$B,11)</f>
        <v>5.29</v>
      </c>
      <c r="S3" s="197">
        <f>SUMIFS(Discover!$F:$F,Discover!$K:$K,Subscriptions!$A3,Discover!$B:$B,12)</f>
        <v>5.29</v>
      </c>
    </row>
    <row r="4" spans="1:20" x14ac:dyDescent="0.2">
      <c r="A4" s="194" t="str">
        <v>Audible</v>
      </c>
      <c r="B4" s="67" t="s">
        <v>4</v>
      </c>
      <c r="C4" s="67" t="s">
        <v>318</v>
      </c>
      <c r="D4" s="75" cm="1">
        <f t="array" ref="D4">AVERAGE(DAY(_xlfn.UNIQUE(_xlfn._xlws.FILTER(Discover!C:C, Discover!K:K = A4,0),1)))</f>
        <v>18.5</v>
      </c>
      <c r="E4" s="67">
        <f>SUMIFS(Discover!F:F,Discover!K:K,Subscriptions!A4)</f>
        <v>65.199999999999989</v>
      </c>
      <c r="F4">
        <f>COUNTIFS(Discover!K:K,Subscriptions!A4,Discover!G:G,"APP")</f>
        <v>4</v>
      </c>
      <c r="G4" s="197">
        <f t="shared" si="0"/>
        <v>16.299999999999997</v>
      </c>
      <c r="H4" s="197">
        <f>SUMIFS(Discover!$F:$F,Discover!$K:$K,Subscriptions!$A4,Discover!$B:$B,1)</f>
        <v>0</v>
      </c>
      <c r="I4" s="197">
        <f>SUMIFS(Discover!$F:$F,Discover!$K:$K,Subscriptions!$A4,Discover!$B:$B,2)</f>
        <v>0</v>
      </c>
      <c r="J4" s="197">
        <f>SUMIFS(Discover!$F:$F,Discover!$K:$K,Subscriptions!$A4,Discover!$B:$B,3)</f>
        <v>0</v>
      </c>
      <c r="K4" s="197">
        <f>SUMIFS(Discover!$F:$F,Discover!$K:$K,Subscriptions!$A4,Discover!$B:$B,4)</f>
        <v>0</v>
      </c>
      <c r="L4" s="197">
        <f>SUMIFS(Discover!$F:$F,Discover!$K:$K,Subscriptions!$A4,Discover!$B:$B,5)</f>
        <v>0</v>
      </c>
      <c r="M4" s="197">
        <f>SUMIFS(Discover!$F:$F,Discover!$K:$K,Subscriptions!$A4,Discover!$B:$B,6)</f>
        <v>0</v>
      </c>
      <c r="N4" s="197">
        <f>SUMIFS(Discover!$F:$F,Discover!$K:$K,Subscriptions!$A4,Discover!$B:$B,7)</f>
        <v>0</v>
      </c>
      <c r="O4" s="197">
        <f>SUMIFS(Discover!$F:$F,Discover!$K:$K,Subscriptions!$A4,Discover!$B:$B,8)</f>
        <v>56.519999999999996</v>
      </c>
      <c r="P4" s="197">
        <f>SUMIFS(Discover!$F:$F,Discover!$K:$K,Subscriptions!$A4,Discover!$B:$B,9)</f>
        <v>8.68</v>
      </c>
      <c r="Q4" s="197">
        <f>SUMIFS(Discover!$F:$F,Discover!$K:$K,Subscriptions!$A4,Discover!$B:$B,10)</f>
        <v>0</v>
      </c>
      <c r="R4" s="197">
        <f>SUMIFS(Discover!$F:$F,Discover!$K:$K,Subscriptions!$A4,Discover!$B:$B,11)</f>
        <v>0</v>
      </c>
      <c r="S4" s="197">
        <f>SUMIFS(Discover!$F:$F,Discover!$K:$K,Subscriptions!$A4,Discover!$B:$B,12)</f>
        <v>0</v>
      </c>
    </row>
    <row r="5" spans="1:20" x14ac:dyDescent="0.2">
      <c r="A5" s="194" t="str">
        <v>Bloomberg</v>
      </c>
      <c r="B5" s="67" t="s">
        <v>4</v>
      </c>
      <c r="C5" s="67" t="s">
        <v>317</v>
      </c>
      <c r="D5" s="75" cm="1">
        <f t="array" ref="D5">AVERAGE(DAY(_xlfn.UNIQUE(_xlfn._xlws.FILTER(Discover!C:C, Discover!K:K = A5,0),1)))</f>
        <v>31</v>
      </c>
      <c r="E5" s="67">
        <f>SUMIFS(Discover!F:F,Discover!K:K,Subscriptions!A5)</f>
        <v>37.090000000000003</v>
      </c>
      <c r="F5">
        <f>COUNTIFS(Discover!K:K,Subscriptions!A5,Discover!G:G,"APP")</f>
        <v>1</v>
      </c>
      <c r="G5" s="197">
        <f t="shared" si="0"/>
        <v>37.090000000000003</v>
      </c>
      <c r="H5" s="197">
        <f>SUMIFS(Discover!$F:$F,Discover!$K:$K,Subscriptions!$A5,Discover!$B:$B,1)</f>
        <v>0</v>
      </c>
      <c r="I5" s="197">
        <f>SUMIFS(Discover!$F:$F,Discover!$K:$K,Subscriptions!$A5,Discover!$B:$B,2)</f>
        <v>0</v>
      </c>
      <c r="J5" s="197">
        <f>SUMIFS(Discover!$F:$F,Discover!$K:$K,Subscriptions!$A5,Discover!$B:$B,3)</f>
        <v>0</v>
      </c>
      <c r="K5" s="197">
        <f>SUMIFS(Discover!$F:$F,Discover!$K:$K,Subscriptions!$A5,Discover!$B:$B,4)</f>
        <v>0</v>
      </c>
      <c r="L5" s="197">
        <f>SUMIFS(Discover!$F:$F,Discover!$K:$K,Subscriptions!$A5,Discover!$B:$B,5)</f>
        <v>37.090000000000003</v>
      </c>
      <c r="M5" s="197">
        <f>SUMIFS(Discover!$F:$F,Discover!$K:$K,Subscriptions!$A5,Discover!$B:$B,6)</f>
        <v>0</v>
      </c>
      <c r="N5" s="197">
        <f>SUMIFS(Discover!$F:$F,Discover!$K:$K,Subscriptions!$A5,Discover!$B:$B,7)</f>
        <v>0</v>
      </c>
      <c r="O5" s="197">
        <f>SUMIFS(Discover!$F:$F,Discover!$K:$K,Subscriptions!$A5,Discover!$B:$B,8)</f>
        <v>0</v>
      </c>
      <c r="P5" s="197">
        <f>SUMIFS(Discover!$F:$F,Discover!$K:$K,Subscriptions!$A5,Discover!$B:$B,9)</f>
        <v>0</v>
      </c>
      <c r="Q5" s="197">
        <f>SUMIFS(Discover!$F:$F,Discover!$K:$K,Subscriptions!$A5,Discover!$B:$B,10)</f>
        <v>0</v>
      </c>
      <c r="R5" s="197">
        <f>SUMIFS(Discover!$F:$F,Discover!$K:$K,Subscriptions!$A5,Discover!$B:$B,11)</f>
        <v>0</v>
      </c>
      <c r="S5" s="197">
        <f>SUMIFS(Discover!$F:$F,Discover!$K:$K,Subscriptions!$A5,Discover!$B:$B,12)</f>
        <v>0</v>
      </c>
    </row>
    <row r="6" spans="1:20" x14ac:dyDescent="0.2">
      <c r="A6" s="194" t="str">
        <v>Bumble</v>
      </c>
      <c r="B6" s="67" t="s">
        <v>4</v>
      </c>
      <c r="C6" s="67" t="s">
        <v>317</v>
      </c>
      <c r="D6" s="75" cm="1">
        <f t="array" ref="D6">AVERAGE(DAY(_xlfn.UNIQUE(_xlfn._xlws.FILTER(Discover!C:C, Discover!K:K = A6,0),1)))</f>
        <v>10</v>
      </c>
      <c r="E6" s="67">
        <f>SUMIFS(Discover!F:F,Discover!K:K,Subscriptions!A6)</f>
        <v>126.98</v>
      </c>
      <c r="F6">
        <f>COUNTIFS(Discover!K:K,Subscriptions!A6,Discover!G:G,"APP")</f>
        <v>4</v>
      </c>
      <c r="G6" s="197">
        <f t="shared" si="0"/>
        <v>31.745000000000001</v>
      </c>
      <c r="H6" s="197">
        <f>SUMIFS(Discover!$F:$F,Discover!$K:$K,Subscriptions!$A6,Discover!$B:$B,1)</f>
        <v>0</v>
      </c>
      <c r="I6" s="197">
        <f>SUMIFS(Discover!$F:$F,Discover!$K:$K,Subscriptions!$A6,Discover!$B:$B,2)</f>
        <v>0</v>
      </c>
      <c r="J6" s="197">
        <f>SUMIFS(Discover!$F:$F,Discover!$K:$K,Subscriptions!$A6,Discover!$B:$B,3)</f>
        <v>0</v>
      </c>
      <c r="K6" s="197">
        <f>SUMIFS(Discover!$F:$F,Discover!$K:$K,Subscriptions!$A6,Discover!$B:$B,4)</f>
        <v>0</v>
      </c>
      <c r="L6" s="197">
        <f>SUMIFS(Discover!$F:$F,Discover!$K:$K,Subscriptions!$A6,Discover!$B:$B,5)</f>
        <v>0</v>
      </c>
      <c r="M6" s="197">
        <f>SUMIFS(Discover!$F:$F,Discover!$K:$K,Subscriptions!$A6,Discover!$B:$B,6)</f>
        <v>0</v>
      </c>
      <c r="N6" s="197">
        <f>SUMIFS(Discover!$F:$F,Discover!$K:$K,Subscriptions!$A6,Discover!$B:$B,7)</f>
        <v>0</v>
      </c>
      <c r="O6" s="197">
        <f>SUMIFS(Discover!$F:$F,Discover!$K:$K,Subscriptions!$A6,Discover!$B:$B,8)</f>
        <v>84.59</v>
      </c>
      <c r="P6" s="197">
        <f>SUMIFS(Discover!$F:$F,Discover!$K:$K,Subscriptions!$A6,Discover!$B:$B,9)</f>
        <v>0</v>
      </c>
      <c r="Q6" s="197">
        <f>SUMIFS(Discover!$F:$F,Discover!$K:$K,Subscriptions!$A6,Discover!$B:$B,10)</f>
        <v>42.39</v>
      </c>
      <c r="R6" s="197">
        <f>SUMIFS(Discover!$F:$F,Discover!$K:$K,Subscriptions!$A6,Discover!$B:$B,11)</f>
        <v>0</v>
      </c>
      <c r="S6" s="197">
        <f>SUMIFS(Discover!$F:$F,Discover!$K:$K,Subscriptions!$A6,Discover!$B:$B,12)</f>
        <v>0</v>
      </c>
    </row>
    <row r="7" spans="1:20" x14ac:dyDescent="0.2">
      <c r="A7" s="194" t="str">
        <v>Catan Gold</v>
      </c>
      <c r="B7" s="67" t="s">
        <v>4</v>
      </c>
      <c r="C7" s="67" t="s">
        <v>318</v>
      </c>
      <c r="D7" s="75" cm="1">
        <f t="array" ref="D7">AVERAGE(DAY(_xlfn.UNIQUE(_xlfn._xlws.FILTER(Discover!C:C, Discover!K:K = A7,0),1)))</f>
        <v>26</v>
      </c>
      <c r="E7" s="67">
        <f>SUMIFS(Discover!F:F,Discover!K:K,Subscriptions!A7)</f>
        <v>14.99</v>
      </c>
      <c r="F7">
        <f>COUNTIFS(Discover!K:K,Subscriptions!A7,Discover!G:G,"APP")</f>
        <v>1</v>
      </c>
      <c r="G7" s="197">
        <f t="shared" si="0"/>
        <v>14.99</v>
      </c>
      <c r="H7" s="197">
        <f>SUMIFS(Discover!$F:$F,Discover!$K:$K,Subscriptions!$A7,Discover!$B:$B,1)</f>
        <v>0</v>
      </c>
      <c r="I7" s="197">
        <f>SUMIFS(Discover!$F:$F,Discover!$K:$K,Subscriptions!$A7,Discover!$B:$B,2)</f>
        <v>0</v>
      </c>
      <c r="J7" s="197">
        <f>SUMIFS(Discover!$F:$F,Discover!$K:$K,Subscriptions!$A7,Discover!$B:$B,3)</f>
        <v>14.99</v>
      </c>
      <c r="K7" s="197">
        <f>SUMIFS(Discover!$F:$F,Discover!$K:$K,Subscriptions!$A7,Discover!$B:$B,4)</f>
        <v>0</v>
      </c>
      <c r="L7" s="197">
        <f>SUMIFS(Discover!$F:$F,Discover!$K:$K,Subscriptions!$A7,Discover!$B:$B,5)</f>
        <v>0</v>
      </c>
      <c r="M7" s="197">
        <f>SUMIFS(Discover!$F:$F,Discover!$K:$K,Subscriptions!$A7,Discover!$B:$B,6)</f>
        <v>0</v>
      </c>
      <c r="N7" s="197">
        <f>SUMIFS(Discover!$F:$F,Discover!$K:$K,Subscriptions!$A7,Discover!$B:$B,7)</f>
        <v>0</v>
      </c>
      <c r="O7" s="197">
        <f>SUMIFS(Discover!$F:$F,Discover!$K:$K,Subscriptions!$A7,Discover!$B:$B,8)</f>
        <v>0</v>
      </c>
      <c r="P7" s="197">
        <f>SUMIFS(Discover!$F:$F,Discover!$K:$K,Subscriptions!$A7,Discover!$B:$B,9)</f>
        <v>0</v>
      </c>
      <c r="Q7" s="197">
        <f>SUMIFS(Discover!$F:$F,Discover!$K:$K,Subscriptions!$A7,Discover!$B:$B,10)</f>
        <v>0</v>
      </c>
      <c r="R7" s="197">
        <f>SUMIFS(Discover!$F:$F,Discover!$K:$K,Subscriptions!$A7,Discover!$B:$B,11)</f>
        <v>0</v>
      </c>
      <c r="S7" s="197">
        <f>SUMIFS(Discover!$F:$F,Discover!$K:$K,Subscriptions!$A7,Discover!$B:$B,12)</f>
        <v>0</v>
      </c>
    </row>
    <row r="8" spans="1:20" x14ac:dyDescent="0.2">
      <c r="A8" s="194" t="str">
        <v>Couple Cents</v>
      </c>
      <c r="B8" s="67" t="s">
        <v>319</v>
      </c>
      <c r="C8" s="67" t="s">
        <v>318</v>
      </c>
      <c r="D8" s="75" cm="1">
        <f t="array" ref="D8">AVERAGE(DAY(_xlfn.UNIQUE(_xlfn._xlws.FILTER(Discover!C:C, Discover!K:K = A8,0),1)))</f>
        <v>27</v>
      </c>
      <c r="E8" s="67">
        <f>SUMIFS(Discover!F:F,Discover!K:K,Subscriptions!A8)</f>
        <v>79.92</v>
      </c>
      <c r="F8">
        <f>COUNTIFS(Discover!K:K,Subscriptions!A8,Discover!G:G,"APP")</f>
        <v>7</v>
      </c>
      <c r="G8" s="197">
        <f t="shared" si="0"/>
        <v>11.417142857142858</v>
      </c>
      <c r="H8" s="197">
        <f>SUMIFS(Discover!$F:$F,Discover!$K:$K,Subscriptions!$A8,Discover!$B:$B,1)</f>
        <v>0</v>
      </c>
      <c r="I8" s="197">
        <f>SUMIFS(Discover!$F:$F,Discover!$K:$K,Subscriptions!$A8,Discover!$B:$B,2)</f>
        <v>9.99</v>
      </c>
      <c r="J8" s="197">
        <f>SUMIFS(Discover!$F:$F,Discover!$K:$K,Subscriptions!$A8,Discover!$B:$B,3)</f>
        <v>9.99</v>
      </c>
      <c r="K8" s="197">
        <f>SUMIFS(Discover!$F:$F,Discover!$K:$K,Subscriptions!$A8,Discover!$B:$B,4)</f>
        <v>9.99</v>
      </c>
      <c r="L8" s="197">
        <f>SUMIFS(Discover!$F:$F,Discover!$K:$K,Subscriptions!$A8,Discover!$B:$B,5)</f>
        <v>9.99</v>
      </c>
      <c r="M8" s="197">
        <f>SUMIFS(Discover!$F:$F,Discover!$K:$K,Subscriptions!$A8,Discover!$B:$B,6)</f>
        <v>9.99</v>
      </c>
      <c r="N8" s="197">
        <f>SUMIFS(Discover!$F:$F,Discover!$K:$K,Subscriptions!$A8,Discover!$B:$B,7)</f>
        <v>9.99</v>
      </c>
      <c r="O8" s="197">
        <f>SUMIFS(Discover!$F:$F,Discover!$K:$K,Subscriptions!$A8,Discover!$B:$B,8)</f>
        <v>9.99</v>
      </c>
      <c r="P8" s="197">
        <f>SUMIFS(Discover!$F:$F,Discover!$K:$K,Subscriptions!$A8,Discover!$B:$B,9)</f>
        <v>9.99</v>
      </c>
      <c r="Q8" s="197">
        <f>SUMIFS(Discover!$F:$F,Discover!$K:$K,Subscriptions!$A8,Discover!$B:$B,10)</f>
        <v>0</v>
      </c>
      <c r="R8" s="197">
        <f>SUMIFS(Discover!$F:$F,Discover!$K:$K,Subscriptions!$A8,Discover!$B:$B,11)</f>
        <v>0</v>
      </c>
      <c r="S8" s="197">
        <f>SUMIFS(Discover!$F:$F,Discover!$K:$K,Subscriptions!$A8,Discover!$B:$B,12)</f>
        <v>0</v>
      </c>
    </row>
    <row r="9" spans="1:20" x14ac:dyDescent="0.2">
      <c r="A9" t="str">
        <v>Credit Score</v>
      </c>
      <c r="B9" s="67" t="s">
        <v>4</v>
      </c>
      <c r="C9" s="67" t="s">
        <v>317</v>
      </c>
      <c r="D9" s="75" cm="1">
        <f t="array" ref="D9">AVERAGE(DAY(_xlfn.UNIQUE(_xlfn._xlws.FILTER(Discover!C:C, Discover!K:K = A9,0),1)))</f>
        <v>5</v>
      </c>
      <c r="E9" s="67">
        <f>SUMIFS(Discover!F:F,Discover!K:K,Subscriptions!A9)</f>
        <v>39.950000000000003</v>
      </c>
      <c r="F9">
        <f>COUNTIFS(Discover!K:K,Subscriptions!A9,Discover!G:G,"APP")</f>
        <v>1</v>
      </c>
      <c r="G9" s="197">
        <f t="shared" si="0"/>
        <v>39.950000000000003</v>
      </c>
      <c r="H9" s="197">
        <f>SUMIFS(Discover!$F:$F,Discover!$K:$K,Subscriptions!$A9,Discover!$B:$B,1)</f>
        <v>39.950000000000003</v>
      </c>
      <c r="I9" s="197">
        <f>SUMIFS(Discover!$F:$F,Discover!$K:$K,Subscriptions!$A9,Discover!$B:$B,2)</f>
        <v>0</v>
      </c>
      <c r="J9" s="197">
        <f>SUMIFS(Discover!$F:$F,Discover!$K:$K,Subscriptions!$A9,Discover!$B:$B,3)</f>
        <v>0</v>
      </c>
      <c r="K9" s="197">
        <f>SUMIFS(Discover!$F:$F,Discover!$K:$K,Subscriptions!$A9,Discover!$B:$B,4)</f>
        <v>0</v>
      </c>
      <c r="L9" s="197">
        <f>SUMIFS(Discover!$F:$F,Discover!$K:$K,Subscriptions!$A9,Discover!$B:$B,5)</f>
        <v>0</v>
      </c>
      <c r="M9" s="197">
        <f>SUMIFS(Discover!$F:$F,Discover!$K:$K,Subscriptions!$A9,Discover!$B:$B,6)</f>
        <v>0</v>
      </c>
      <c r="N9" s="197">
        <f>SUMIFS(Discover!$F:$F,Discover!$K:$K,Subscriptions!$A9,Discover!$B:$B,7)</f>
        <v>0</v>
      </c>
      <c r="O9" s="197">
        <f>SUMIFS(Discover!$F:$F,Discover!$K:$K,Subscriptions!$A9,Discover!$B:$B,8)</f>
        <v>0</v>
      </c>
      <c r="P9" s="197">
        <f>SUMIFS(Discover!$F:$F,Discover!$K:$K,Subscriptions!$A9,Discover!$B:$B,9)</f>
        <v>0</v>
      </c>
      <c r="Q9" s="197">
        <f>SUMIFS(Discover!$F:$F,Discover!$K:$K,Subscriptions!$A9,Discover!$B:$B,10)</f>
        <v>0</v>
      </c>
      <c r="R9" s="197">
        <f>SUMIFS(Discover!$F:$F,Discover!$K:$K,Subscriptions!$A9,Discover!$B:$B,11)</f>
        <v>0</v>
      </c>
      <c r="S9" s="197">
        <f>SUMIFS(Discover!$F:$F,Discover!$K:$K,Subscriptions!$A9,Discover!$B:$B,12)</f>
        <v>0</v>
      </c>
    </row>
    <row r="10" spans="1:20" x14ac:dyDescent="0.2">
      <c r="A10" t="str">
        <v>Crunch Fitness</v>
      </c>
      <c r="B10" s="67" t="s">
        <v>325</v>
      </c>
      <c r="C10" s="67" t="s">
        <v>318</v>
      </c>
      <c r="D10" s="75" cm="1">
        <f t="array" ref="D10">AVERAGE(DAY(_xlfn.UNIQUE(_xlfn._xlws.FILTER(Discover!C:C, Discover!K:K = A10,0),1)))</f>
        <v>28</v>
      </c>
      <c r="E10" s="67">
        <f>SUMIFS(Discover!F:F,Discover!K:K,Subscriptions!A10)</f>
        <v>29.849999999999998</v>
      </c>
      <c r="F10">
        <f>COUNTIFS(Discover!K:K,Subscriptions!A10,Discover!G:G,"APP")</f>
        <v>3</v>
      </c>
      <c r="G10" s="197">
        <f t="shared" si="0"/>
        <v>9.9499999999999993</v>
      </c>
      <c r="H10" s="197">
        <f>SUMIFS(Discover!$F:$F,Discover!$K:$K,Subscriptions!$A10,Discover!$B:$B,1)</f>
        <v>9.9499999999999993</v>
      </c>
      <c r="I10" s="197">
        <f>SUMIFS(Discover!$F:$F,Discover!$K:$K,Subscriptions!$A10,Discover!$B:$B,2)</f>
        <v>9.9499999999999993</v>
      </c>
      <c r="J10" s="197">
        <f>SUMIFS(Discover!$F:$F,Discover!$K:$K,Subscriptions!$A10,Discover!$B:$B,3)</f>
        <v>9.9499999999999993</v>
      </c>
      <c r="K10" s="197">
        <f>SUMIFS(Discover!$F:$F,Discover!$K:$K,Subscriptions!$A10,Discover!$B:$B,4)</f>
        <v>0</v>
      </c>
      <c r="L10" s="197">
        <f>SUMIFS(Discover!$F:$F,Discover!$K:$K,Subscriptions!$A10,Discover!$B:$B,5)</f>
        <v>0</v>
      </c>
      <c r="M10" s="197">
        <f>SUMIFS(Discover!$F:$F,Discover!$K:$K,Subscriptions!$A10,Discover!$B:$B,6)</f>
        <v>0</v>
      </c>
      <c r="N10" s="197">
        <f>SUMIFS(Discover!$F:$F,Discover!$K:$K,Subscriptions!$A10,Discover!$B:$B,7)</f>
        <v>0</v>
      </c>
      <c r="O10" s="197">
        <f>SUMIFS(Discover!$F:$F,Discover!$K:$K,Subscriptions!$A10,Discover!$B:$B,8)</f>
        <v>0</v>
      </c>
      <c r="P10" s="197">
        <f>SUMIFS(Discover!$F:$F,Discover!$K:$K,Subscriptions!$A10,Discover!$B:$B,9)</f>
        <v>0</v>
      </c>
      <c r="Q10" s="197">
        <f>SUMIFS(Discover!$F:$F,Discover!$K:$K,Subscriptions!$A10,Discover!$B:$B,10)</f>
        <v>0</v>
      </c>
      <c r="R10" s="197">
        <f>SUMIFS(Discover!$F:$F,Discover!$K:$K,Subscriptions!$A10,Discover!$B:$B,11)</f>
        <v>0</v>
      </c>
      <c r="S10" s="197">
        <f>SUMIFS(Discover!$F:$F,Discover!$K:$K,Subscriptions!$A10,Discover!$B:$B,12)</f>
        <v>0</v>
      </c>
    </row>
    <row r="11" spans="1:20" x14ac:dyDescent="0.2">
      <c r="A11" s="194" t="str">
        <v>Crunchyroll</v>
      </c>
      <c r="B11" s="67" t="s">
        <v>320</v>
      </c>
      <c r="C11" s="67" t="s">
        <v>317</v>
      </c>
      <c r="D11" s="75" cm="1">
        <f t="array" ref="D11">AVERAGE(DAY(_xlfn.UNIQUE(_xlfn._xlws.FILTER(Discover!C:C, Discover!K:K = A11,0),1)))</f>
        <v>21.09090909090909</v>
      </c>
      <c r="E11" s="67">
        <f>SUMIFS(Discover!F:F,Discover!K:K,Subscriptions!A11)</f>
        <v>87.89</v>
      </c>
      <c r="F11">
        <f>COUNTIFS(Discover!K:K,Subscriptions!A11,Discover!G:G,"APP")</f>
        <v>11</v>
      </c>
      <c r="G11" s="197">
        <f t="shared" si="0"/>
        <v>7.99</v>
      </c>
      <c r="H11" s="197">
        <f>SUMIFS(Discover!$F:$F,Discover!$K:$K,Subscriptions!$A11,Discover!$B:$B,1)</f>
        <v>7.99</v>
      </c>
      <c r="I11" s="197">
        <f>SUMIFS(Discover!$F:$F,Discover!$K:$K,Subscriptions!$A11,Discover!$B:$B,2)</f>
        <v>7.99</v>
      </c>
      <c r="J11" s="197">
        <f>SUMIFS(Discover!$F:$F,Discover!$K:$K,Subscriptions!$A11,Discover!$B:$B,3)</f>
        <v>7.99</v>
      </c>
      <c r="K11" s="197">
        <f>SUMIFS(Discover!$F:$F,Discover!$K:$K,Subscriptions!$A11,Discover!$B:$B,4)</f>
        <v>7.99</v>
      </c>
      <c r="L11" s="197">
        <f>SUMIFS(Discover!$F:$F,Discover!$K:$K,Subscriptions!$A11,Discover!$B:$B,5)</f>
        <v>7.99</v>
      </c>
      <c r="M11" s="197">
        <f>SUMIFS(Discover!$F:$F,Discover!$K:$K,Subscriptions!$A11,Discover!$B:$B,6)</f>
        <v>7.99</v>
      </c>
      <c r="N11" s="197">
        <f>SUMIFS(Discover!$F:$F,Discover!$K:$K,Subscriptions!$A11,Discover!$B:$B,7)</f>
        <v>7.99</v>
      </c>
      <c r="O11" s="197">
        <f>SUMIFS(Discover!$F:$F,Discover!$K:$K,Subscriptions!$A11,Discover!$B:$B,8)</f>
        <v>7.99</v>
      </c>
      <c r="P11" s="197">
        <f>SUMIFS(Discover!$F:$F,Discover!$K:$K,Subscriptions!$A11,Discover!$B:$B,9)</f>
        <v>7.99</v>
      </c>
      <c r="Q11" s="197">
        <f>SUMIFS(Discover!$F:$F,Discover!$K:$K,Subscriptions!$A11,Discover!$B:$B,10)</f>
        <v>7.99</v>
      </c>
      <c r="R11" s="197">
        <f>SUMIFS(Discover!$F:$F,Discover!$K:$K,Subscriptions!$A11,Discover!$B:$B,11)</f>
        <v>7.99</v>
      </c>
      <c r="S11" s="197">
        <f>SUMIFS(Discover!$F:$F,Discover!$K:$K,Subscriptions!$A11,Discover!$B:$B,12)</f>
        <v>0</v>
      </c>
      <c r="T11" t="s">
        <v>1231</v>
      </c>
    </row>
    <row r="12" spans="1:20" x14ac:dyDescent="0.2">
      <c r="A12" t="str">
        <v>Disney</v>
      </c>
      <c r="B12" s="67" t="s">
        <v>321</v>
      </c>
      <c r="C12" s="67" t="s">
        <v>317</v>
      </c>
      <c r="D12" s="75" cm="1">
        <f t="array" ref="D12">AVERAGE(DAY(_xlfn.UNIQUE(_xlfn._xlws.FILTER(Discover!C:C, Discover!K:K = A12,0),1)))</f>
        <v>1</v>
      </c>
      <c r="E12" s="67">
        <f>SUMIFS(Discover!F:F,Discover!K:K,Subscriptions!A12)</f>
        <v>69.989999999999995</v>
      </c>
      <c r="F12">
        <f>COUNTIFS(Discover!K:K,Subscriptions!A12,Discover!G:G,"APP")</f>
        <v>1</v>
      </c>
      <c r="G12" s="197">
        <f t="shared" si="0"/>
        <v>69.989999999999995</v>
      </c>
      <c r="H12" s="197">
        <f>SUMIFS(Discover!$F:$F,Discover!$K:$K,Subscriptions!$A12,Discover!$B:$B,1)</f>
        <v>0</v>
      </c>
      <c r="I12" s="197">
        <f>SUMIFS(Discover!$F:$F,Discover!$K:$K,Subscriptions!$A12,Discover!$B:$B,2)</f>
        <v>0</v>
      </c>
      <c r="J12" s="197">
        <f>SUMIFS(Discover!$F:$F,Discover!$K:$K,Subscriptions!$A12,Discover!$B:$B,3)</f>
        <v>69.989999999999995</v>
      </c>
      <c r="K12" s="197">
        <f>SUMIFS(Discover!$F:$F,Discover!$K:$K,Subscriptions!$A12,Discover!$B:$B,4)</f>
        <v>0</v>
      </c>
      <c r="L12" s="197">
        <f>SUMIFS(Discover!$F:$F,Discover!$K:$K,Subscriptions!$A12,Discover!$B:$B,5)</f>
        <v>0</v>
      </c>
      <c r="M12" s="197">
        <f>SUMIFS(Discover!$F:$F,Discover!$K:$K,Subscriptions!$A12,Discover!$B:$B,6)</f>
        <v>0</v>
      </c>
      <c r="N12" s="197">
        <f>SUMIFS(Discover!$F:$F,Discover!$K:$K,Subscriptions!$A12,Discover!$B:$B,7)</f>
        <v>0</v>
      </c>
      <c r="O12" s="197">
        <f>SUMIFS(Discover!$F:$F,Discover!$K:$K,Subscriptions!$A12,Discover!$B:$B,8)</f>
        <v>0</v>
      </c>
      <c r="P12" s="197">
        <f>SUMIFS(Discover!$F:$F,Discover!$K:$K,Subscriptions!$A12,Discover!$B:$B,9)</f>
        <v>0</v>
      </c>
      <c r="Q12" s="197">
        <f>SUMIFS(Discover!$F:$F,Discover!$K:$K,Subscriptions!$A12,Discover!$B:$B,10)</f>
        <v>0</v>
      </c>
      <c r="R12" s="197">
        <f>SUMIFS(Discover!$F:$F,Discover!$K:$K,Subscriptions!$A12,Discover!$B:$B,11)</f>
        <v>0</v>
      </c>
      <c r="S12" s="197">
        <f>SUMIFS(Discover!$F:$F,Discover!$K:$K,Subscriptions!$A12,Discover!$B:$B,12)</f>
        <v>0</v>
      </c>
    </row>
    <row r="13" spans="1:20" x14ac:dyDescent="0.2">
      <c r="A13" t="str">
        <v>Family Fitness</v>
      </c>
      <c r="B13" s="67" t="s">
        <v>4</v>
      </c>
      <c r="C13" s="67" t="s">
        <v>318</v>
      </c>
      <c r="D13" s="75" cm="1">
        <f t="array" ref="D13">AVERAGE(DAY(_xlfn.UNIQUE(_xlfn._xlws.FILTER(Discover!C:C, Discover!K:K = A13,0),1)))</f>
        <v>6.2</v>
      </c>
      <c r="E13" s="67">
        <f>SUMIFS(Discover!F:F,Discover!K:K,Subscriptions!A13)</f>
        <v>418.8</v>
      </c>
      <c r="F13">
        <f>COUNTIFS(Discover!K:K,Subscriptions!A13,Discover!G:G,"APP")</f>
        <v>5</v>
      </c>
      <c r="G13" s="197">
        <f t="shared" si="0"/>
        <v>83.76</v>
      </c>
      <c r="H13" s="197">
        <f>SUMIFS(Discover!$F:$F,Discover!$K:$K,Subscriptions!$A13,Discover!$B:$B,1)</f>
        <v>0</v>
      </c>
      <c r="I13" s="197">
        <f>SUMIFS(Discover!$F:$F,Discover!$K:$K,Subscriptions!$A13,Discover!$B:$B,2)</f>
        <v>0</v>
      </c>
      <c r="J13" s="197">
        <f>SUMIFS(Discover!$F:$F,Discover!$K:$K,Subscriptions!$A13,Discover!$B:$B,3)</f>
        <v>0</v>
      </c>
      <c r="K13" s="197">
        <f>SUMIFS(Discover!$F:$F,Discover!$K:$K,Subscriptions!$A13,Discover!$B:$B,4)</f>
        <v>84.95</v>
      </c>
      <c r="L13" s="197">
        <f>SUMIFS(Discover!$F:$F,Discover!$K:$K,Subscriptions!$A13,Discover!$B:$B,5)</f>
        <v>94.95</v>
      </c>
      <c r="M13" s="197">
        <f>SUMIFS(Discover!$F:$F,Discover!$K:$K,Subscriptions!$A13,Discover!$B:$B,6)</f>
        <v>143.94999999999999</v>
      </c>
      <c r="N13" s="197">
        <f>SUMIFS(Discover!$F:$F,Discover!$K:$K,Subscriptions!$A13,Discover!$B:$B,7)</f>
        <v>0</v>
      </c>
      <c r="O13" s="197">
        <f>SUMIFS(Discover!$F:$F,Discover!$K:$K,Subscriptions!$A13,Discover!$B:$B,8)</f>
        <v>94.95</v>
      </c>
      <c r="P13" s="197">
        <f>SUMIFS(Discover!$F:$F,Discover!$K:$K,Subscriptions!$A13,Discover!$B:$B,9)</f>
        <v>0</v>
      </c>
      <c r="Q13" s="197">
        <f>SUMIFS(Discover!$F:$F,Discover!$K:$K,Subscriptions!$A13,Discover!$B:$B,10)</f>
        <v>0</v>
      </c>
      <c r="R13" s="197">
        <f>SUMIFS(Discover!$F:$F,Discover!$K:$K,Subscriptions!$A13,Discover!$B:$B,11)</f>
        <v>0</v>
      </c>
      <c r="S13" s="197">
        <f>SUMIFS(Discover!$F:$F,Discover!$K:$K,Subscriptions!$A13,Discover!$B:$B,12)</f>
        <v>0</v>
      </c>
    </row>
    <row r="14" spans="1:20" x14ac:dyDescent="0.2">
      <c r="A14" t="str">
        <v xml:space="preserve">Final Fantasy </v>
      </c>
      <c r="B14" s="67" t="s">
        <v>4</v>
      </c>
      <c r="C14" s="67" t="s">
        <v>318</v>
      </c>
      <c r="D14" s="75" cm="1">
        <f t="array" ref="D14">AVERAGE(DAY(_xlfn.UNIQUE(_xlfn._xlws.FILTER(Discover!C:C, Discover!K:K = A14,0),1)))</f>
        <v>9.5</v>
      </c>
      <c r="E14" s="67">
        <f>SUMIFS(Discover!F:F,Discover!K:K,Subscriptions!A14)</f>
        <v>155.88</v>
      </c>
      <c r="F14">
        <f>COUNTIFS(Discover!K:K,Subscriptions!A14,Discover!G:G,"APP")</f>
        <v>2</v>
      </c>
      <c r="G14" s="197">
        <f t="shared" si="0"/>
        <v>77.94</v>
      </c>
      <c r="H14" s="197">
        <f>SUMIFS(Discover!$F:$F,Discover!$K:$K,Subscriptions!$A14,Discover!$B:$B,1)</f>
        <v>0</v>
      </c>
      <c r="I14" s="197">
        <f>SUMIFS(Discover!$F:$F,Discover!$K:$K,Subscriptions!$A14,Discover!$B:$B,2)</f>
        <v>0</v>
      </c>
      <c r="J14" s="197">
        <f>SUMIFS(Discover!$F:$F,Discover!$K:$K,Subscriptions!$A14,Discover!$B:$B,3)</f>
        <v>0</v>
      </c>
      <c r="K14" s="197">
        <f>SUMIFS(Discover!$F:$F,Discover!$K:$K,Subscriptions!$A14,Discover!$B:$B,4)</f>
        <v>0</v>
      </c>
      <c r="L14" s="197">
        <f>SUMIFS(Discover!$F:$F,Discover!$K:$K,Subscriptions!$A14,Discover!$B:$B,5)</f>
        <v>77.94</v>
      </c>
      <c r="M14" s="197">
        <f>SUMIFS(Discover!$F:$F,Discover!$K:$K,Subscriptions!$A14,Discover!$B:$B,6)</f>
        <v>77.94</v>
      </c>
      <c r="N14" s="197">
        <f>SUMIFS(Discover!$F:$F,Discover!$K:$K,Subscriptions!$A14,Discover!$B:$B,7)</f>
        <v>0</v>
      </c>
      <c r="O14" s="197">
        <f>SUMIFS(Discover!$F:$F,Discover!$K:$K,Subscriptions!$A14,Discover!$B:$B,8)</f>
        <v>0</v>
      </c>
      <c r="P14" s="197">
        <f>SUMIFS(Discover!$F:$F,Discover!$K:$K,Subscriptions!$A14,Discover!$B:$B,9)</f>
        <v>0</v>
      </c>
      <c r="Q14" s="197">
        <f>SUMIFS(Discover!$F:$F,Discover!$K:$K,Subscriptions!$A14,Discover!$B:$B,10)</f>
        <v>0</v>
      </c>
      <c r="R14" s="197">
        <f>SUMIFS(Discover!$F:$F,Discover!$K:$K,Subscriptions!$A14,Discover!$B:$B,11)</f>
        <v>0</v>
      </c>
      <c r="S14" s="197">
        <f>SUMIFS(Discover!$F:$F,Discover!$K:$K,Subscriptions!$A14,Discover!$B:$B,12)</f>
        <v>0</v>
      </c>
    </row>
    <row r="15" spans="1:20" x14ac:dyDescent="0.2">
      <c r="A15" t="str">
        <v>Finimize</v>
      </c>
      <c r="B15" s="77"/>
      <c r="C15" s="77"/>
      <c r="D15" s="78"/>
      <c r="E15" s="67">
        <f>SUMIFS(Discover!F:F,Discover!K:K,Subscriptions!A15)</f>
        <v>79.989999999999995</v>
      </c>
      <c r="F15">
        <f>COUNTIFS(Discover!K:K,Subscriptions!A15,Discover!G:G,"APP")</f>
        <v>1</v>
      </c>
      <c r="G15" s="197">
        <f t="shared" si="0"/>
        <v>79.989999999999995</v>
      </c>
      <c r="H15" s="197">
        <f>SUMIFS(Discover!$F:$F,Discover!$K:$K,Subscriptions!$A15,Discover!$B:$B,1)</f>
        <v>0</v>
      </c>
      <c r="I15" s="197">
        <f>SUMIFS(Discover!$F:$F,Discover!$K:$K,Subscriptions!$A15,Discover!$B:$B,2)</f>
        <v>0</v>
      </c>
      <c r="J15" s="197">
        <f>SUMIFS(Discover!$F:$F,Discover!$K:$K,Subscriptions!$A15,Discover!$B:$B,3)</f>
        <v>79.989999999999995</v>
      </c>
      <c r="K15" s="197">
        <f>SUMIFS(Discover!$F:$F,Discover!$K:$K,Subscriptions!$A15,Discover!$B:$B,4)</f>
        <v>0</v>
      </c>
      <c r="L15" s="197">
        <f>SUMIFS(Discover!$F:$F,Discover!$K:$K,Subscriptions!$A15,Discover!$B:$B,5)</f>
        <v>0</v>
      </c>
      <c r="M15" s="197">
        <f>SUMIFS(Discover!$F:$F,Discover!$K:$K,Subscriptions!$A15,Discover!$B:$B,6)</f>
        <v>0</v>
      </c>
      <c r="N15" s="197">
        <f>SUMIFS(Discover!$F:$F,Discover!$K:$K,Subscriptions!$A15,Discover!$B:$B,7)</f>
        <v>0</v>
      </c>
      <c r="O15" s="197">
        <f>SUMIFS(Discover!$F:$F,Discover!$K:$K,Subscriptions!$A15,Discover!$B:$B,8)</f>
        <v>0</v>
      </c>
      <c r="P15" s="197">
        <f>SUMIFS(Discover!$F:$F,Discover!$K:$K,Subscriptions!$A15,Discover!$B:$B,9)</f>
        <v>0</v>
      </c>
      <c r="Q15" s="197">
        <f>SUMIFS(Discover!$F:$F,Discover!$K:$K,Subscriptions!$A15,Discover!$B:$B,10)</f>
        <v>0</v>
      </c>
      <c r="R15" s="197">
        <f>SUMIFS(Discover!$F:$F,Discover!$K:$K,Subscriptions!$A15,Discover!$B:$B,11)</f>
        <v>0</v>
      </c>
      <c r="S15" s="197">
        <f>SUMIFS(Discover!$F:$F,Discover!$K:$K,Subscriptions!$A15,Discover!$B:$B,12)</f>
        <v>0</v>
      </c>
    </row>
    <row r="16" spans="1:20" x14ac:dyDescent="0.2">
      <c r="A16" t="str">
        <v>Funimation</v>
      </c>
      <c r="B16" s="67" t="s">
        <v>4</v>
      </c>
      <c r="C16" s="67" t="s">
        <v>318</v>
      </c>
      <c r="D16" s="75" cm="1">
        <f t="array" ref="D16">AVERAGE(DAY(_xlfn.UNIQUE(_xlfn._xlws.FILTER(Discover!C:C, Discover!K:K = A16,0),1)))</f>
        <v>18</v>
      </c>
      <c r="E16" s="67">
        <f>SUMIFS(Discover!F:F,Discover!K:K,Subscriptions!A16)</f>
        <v>8.4700000000000006</v>
      </c>
      <c r="F16">
        <f>COUNTIFS(Discover!K:K,Subscriptions!A16,Discover!G:G,"APP")</f>
        <v>1</v>
      </c>
      <c r="G16" s="197">
        <f t="shared" si="0"/>
        <v>8.4700000000000006</v>
      </c>
      <c r="H16" s="197">
        <f>SUMIFS(Discover!$F:$F,Discover!$K:$K,Subscriptions!$A16,Discover!$B:$B,1)</f>
        <v>0</v>
      </c>
      <c r="I16" s="197">
        <f>SUMIFS(Discover!$F:$F,Discover!$K:$K,Subscriptions!$A16,Discover!$B:$B,2)</f>
        <v>0</v>
      </c>
      <c r="J16" s="197">
        <f>SUMIFS(Discover!$F:$F,Discover!$K:$K,Subscriptions!$A16,Discover!$B:$B,3)</f>
        <v>0</v>
      </c>
      <c r="K16" s="197">
        <f>SUMIFS(Discover!$F:$F,Discover!$K:$K,Subscriptions!$A16,Discover!$B:$B,4)</f>
        <v>0</v>
      </c>
      <c r="L16" s="197">
        <f>SUMIFS(Discover!$F:$F,Discover!$K:$K,Subscriptions!$A16,Discover!$B:$B,5)</f>
        <v>0</v>
      </c>
      <c r="M16" s="197">
        <f>SUMIFS(Discover!$F:$F,Discover!$K:$K,Subscriptions!$A16,Discover!$B:$B,6)</f>
        <v>0</v>
      </c>
      <c r="N16" s="197">
        <f>SUMIFS(Discover!$F:$F,Discover!$K:$K,Subscriptions!$A16,Discover!$B:$B,7)</f>
        <v>0</v>
      </c>
      <c r="O16" s="197">
        <f>SUMIFS(Discover!$F:$F,Discover!$K:$K,Subscriptions!$A16,Discover!$B:$B,8)</f>
        <v>8.4700000000000006</v>
      </c>
      <c r="P16" s="197">
        <f>SUMIFS(Discover!$F:$F,Discover!$K:$K,Subscriptions!$A16,Discover!$B:$B,9)</f>
        <v>0</v>
      </c>
      <c r="Q16" s="197">
        <f>SUMIFS(Discover!$F:$F,Discover!$K:$K,Subscriptions!$A16,Discover!$B:$B,10)</f>
        <v>0</v>
      </c>
      <c r="R16" s="197">
        <f>SUMIFS(Discover!$F:$F,Discover!$K:$K,Subscriptions!$A16,Discover!$B:$B,11)</f>
        <v>0</v>
      </c>
      <c r="S16" s="197">
        <f>SUMIFS(Discover!$F:$F,Discover!$K:$K,Subscriptions!$A16,Discover!$B:$B,12)</f>
        <v>0</v>
      </c>
    </row>
    <row r="17" spans="1:19" x14ac:dyDescent="0.2">
      <c r="A17" t="str">
        <v>GuitarTuna</v>
      </c>
      <c r="B17" s="67" t="s">
        <v>4</v>
      </c>
      <c r="C17" s="67" t="s">
        <v>318</v>
      </c>
      <c r="D17" s="75" cm="1">
        <f t="array" ref="D17">AVERAGE(DAY(_xlfn.UNIQUE(_xlfn._xlws.FILTER(Discover!C:C, Discover!K:K = A17,0),1)))</f>
        <v>25</v>
      </c>
      <c r="E17" s="67">
        <f>SUMIFS(Discover!F:F,Discover!K:K,Subscriptions!A17)</f>
        <v>5.29</v>
      </c>
      <c r="F17">
        <f>COUNTIFS(Discover!K:K,Subscriptions!A17,Discover!G:G,"APP")</f>
        <v>1</v>
      </c>
      <c r="G17" s="197">
        <f t="shared" si="0"/>
        <v>5.29</v>
      </c>
      <c r="H17" s="197">
        <f>SUMIFS(Discover!$F:$F,Discover!$K:$K,Subscriptions!$A17,Discover!$B:$B,1)</f>
        <v>0</v>
      </c>
      <c r="I17" s="197">
        <f>SUMIFS(Discover!$F:$F,Discover!$K:$K,Subscriptions!$A17,Discover!$B:$B,2)</f>
        <v>0</v>
      </c>
      <c r="J17" s="197">
        <f>SUMIFS(Discover!$F:$F,Discover!$K:$K,Subscriptions!$A17,Discover!$B:$B,3)</f>
        <v>0</v>
      </c>
      <c r="K17" s="197">
        <f>SUMIFS(Discover!$F:$F,Discover!$K:$K,Subscriptions!$A17,Discover!$B:$B,4)</f>
        <v>0</v>
      </c>
      <c r="L17" s="197">
        <f>SUMIFS(Discover!$F:$F,Discover!$K:$K,Subscriptions!$A17,Discover!$B:$B,5)</f>
        <v>5.29</v>
      </c>
      <c r="M17" s="197">
        <f>SUMIFS(Discover!$F:$F,Discover!$K:$K,Subscriptions!$A17,Discover!$B:$B,6)</f>
        <v>0</v>
      </c>
      <c r="N17" s="197">
        <f>SUMIFS(Discover!$F:$F,Discover!$K:$K,Subscriptions!$A17,Discover!$B:$B,7)</f>
        <v>0</v>
      </c>
      <c r="O17" s="197">
        <f>SUMIFS(Discover!$F:$F,Discover!$K:$K,Subscriptions!$A17,Discover!$B:$B,8)</f>
        <v>0</v>
      </c>
      <c r="P17" s="197">
        <f>SUMIFS(Discover!$F:$F,Discover!$K:$K,Subscriptions!$A17,Discover!$B:$B,9)</f>
        <v>0</v>
      </c>
      <c r="Q17" s="197">
        <f>SUMIFS(Discover!$F:$F,Discover!$K:$K,Subscriptions!$A17,Discover!$B:$B,10)</f>
        <v>0</v>
      </c>
      <c r="R17" s="197">
        <f>SUMIFS(Discover!$F:$F,Discover!$K:$K,Subscriptions!$A17,Discover!$B:$B,11)</f>
        <v>0</v>
      </c>
      <c r="S17" s="197">
        <f>SUMIFS(Discover!$F:$F,Discover!$K:$K,Subscriptions!$A17,Discover!$B:$B,12)</f>
        <v>0</v>
      </c>
    </row>
    <row r="18" spans="1:19" x14ac:dyDescent="0.2">
      <c r="A18" t="str">
        <v>HBO</v>
      </c>
      <c r="B18" s="67" t="s">
        <v>4</v>
      </c>
      <c r="C18" s="67" t="s">
        <v>318</v>
      </c>
      <c r="D18" s="75" cm="1">
        <f t="array" ref="D18">AVERAGE(DAY(_xlfn.UNIQUE(_xlfn._xlws.FILTER(Discover!C:C, Discover!K:K = A18,0),1)))</f>
        <v>12</v>
      </c>
      <c r="E18" s="67">
        <f>SUMIFS(Discover!F:F,Discover!K:K,Subscriptions!A18)</f>
        <v>187.89</v>
      </c>
      <c r="F18">
        <f>COUNTIFS(Discover!K:K,Subscriptions!A18,Discover!G:G,"APP")</f>
        <v>12</v>
      </c>
      <c r="G18" s="197">
        <f t="shared" si="0"/>
        <v>15.657499999999999</v>
      </c>
      <c r="H18" s="197">
        <f>SUMIFS(Discover!$F:$F,Discover!$K:$K,Subscriptions!$A18,Discover!$B:$B,1)</f>
        <v>14.99</v>
      </c>
      <c r="I18" s="197">
        <f>SUMIFS(Discover!$F:$F,Discover!$K:$K,Subscriptions!$A18,Discover!$B:$B,2)</f>
        <v>14.99</v>
      </c>
      <c r="J18" s="197">
        <f>SUMIFS(Discover!$F:$F,Discover!$K:$K,Subscriptions!$A18,Discover!$B:$B,3)</f>
        <v>14.99</v>
      </c>
      <c r="K18" s="197">
        <f>SUMIFS(Discover!$F:$F,Discover!$K:$K,Subscriptions!$A18,Discover!$B:$B,4)</f>
        <v>15.89</v>
      </c>
      <c r="L18" s="197">
        <f>SUMIFS(Discover!$F:$F,Discover!$K:$K,Subscriptions!$A18,Discover!$B:$B,5)</f>
        <v>15.89</v>
      </c>
      <c r="M18" s="197">
        <f>SUMIFS(Discover!$F:$F,Discover!$K:$K,Subscriptions!$A18,Discover!$B:$B,6)</f>
        <v>15.89</v>
      </c>
      <c r="N18" s="197">
        <f>SUMIFS(Discover!$F:$F,Discover!$K:$K,Subscriptions!$A18,Discover!$B:$B,7)</f>
        <v>15.89</v>
      </c>
      <c r="O18" s="197">
        <f>SUMIFS(Discover!$F:$F,Discover!$K:$K,Subscriptions!$A18,Discover!$B:$B,8)</f>
        <v>16.010000000000002</v>
      </c>
      <c r="P18" s="197">
        <f>SUMIFS(Discover!$F:$F,Discover!$K:$K,Subscriptions!$A18,Discover!$B:$B,9)</f>
        <v>15.68</v>
      </c>
      <c r="Q18" s="197">
        <f>SUMIFS(Discover!$F:$F,Discover!$K:$K,Subscriptions!$A18,Discover!$B:$B,10)</f>
        <v>15.89</v>
      </c>
      <c r="R18" s="197">
        <f>SUMIFS(Discover!$F:$F,Discover!$K:$K,Subscriptions!$A18,Discover!$B:$B,11)</f>
        <v>15.89</v>
      </c>
      <c r="S18" s="197">
        <f>SUMIFS(Discover!$F:$F,Discover!$K:$K,Subscriptions!$A18,Discover!$B:$B,12)</f>
        <v>15.89</v>
      </c>
    </row>
    <row r="19" spans="1:19" x14ac:dyDescent="0.2">
      <c r="A19" t="str">
        <v>Hulu</v>
      </c>
      <c r="B19" s="67" t="s">
        <v>319</v>
      </c>
      <c r="C19" s="67" t="s">
        <v>317</v>
      </c>
      <c r="D19" s="75" cm="1">
        <f t="array" ref="D19">AVERAGE(DAY(_xlfn.UNIQUE(_xlfn._xlws.FILTER(Discover!C:C, Discover!K:K = A19,0),1)))</f>
        <v>3</v>
      </c>
      <c r="E19" s="67">
        <f>SUMIFS(Discover!F:F,Discover!K:K,Subscriptions!A19)</f>
        <v>68.33</v>
      </c>
      <c r="F19">
        <f>COUNTIFS(Discover!K:K,Subscriptions!A19,Discover!G:G,"APP")</f>
        <v>8</v>
      </c>
      <c r="G19" s="197">
        <f t="shared" si="0"/>
        <v>8.5412499999999998</v>
      </c>
      <c r="H19" s="197">
        <f>SUMIFS(Discover!$F:$F,Discover!$K:$K,Subscriptions!$A19,Discover!$B:$B,1)</f>
        <v>0</v>
      </c>
      <c r="I19" s="197">
        <f>SUMIFS(Discover!$F:$F,Discover!$K:$K,Subscriptions!$A19,Discover!$B:$B,2)</f>
        <v>0</v>
      </c>
      <c r="J19" s="197">
        <f>SUMIFS(Discover!$F:$F,Discover!$K:$K,Subscriptions!$A19,Discover!$B:$B,3)</f>
        <v>0</v>
      </c>
      <c r="K19" s="197">
        <f>SUMIFS(Discover!$F:$F,Discover!$K:$K,Subscriptions!$A19,Discover!$B:$B,4)</f>
        <v>0.99</v>
      </c>
      <c r="L19" s="197">
        <f>SUMIFS(Discover!$F:$F,Discover!$K:$K,Subscriptions!$A19,Discover!$B:$B,5)</f>
        <v>5.99</v>
      </c>
      <c r="M19" s="197">
        <f>SUMIFS(Discover!$F:$F,Discover!$K:$K,Subscriptions!$A19,Discover!$B:$B,6)</f>
        <v>0.4</v>
      </c>
      <c r="N19" s="197">
        <f>SUMIFS(Discover!$F:$F,Discover!$K:$K,Subscriptions!$A19,Discover!$B:$B,7)</f>
        <v>11.99</v>
      </c>
      <c r="O19" s="197">
        <f>SUMIFS(Discover!$F:$F,Discover!$K:$K,Subscriptions!$A19,Discover!$B:$B,8)</f>
        <v>11.99</v>
      </c>
      <c r="P19" s="197">
        <f>SUMIFS(Discover!$F:$F,Discover!$K:$K,Subscriptions!$A19,Discover!$B:$B,9)</f>
        <v>11.99</v>
      </c>
      <c r="Q19" s="197">
        <f>SUMIFS(Discover!$F:$F,Discover!$K:$K,Subscriptions!$A19,Discover!$B:$B,10)</f>
        <v>11.99</v>
      </c>
      <c r="R19" s="197">
        <f>SUMIFS(Discover!$F:$F,Discover!$K:$K,Subscriptions!$A19,Discover!$B:$B,11)</f>
        <v>12.99</v>
      </c>
      <c r="S19" s="197">
        <f>SUMIFS(Discover!$F:$F,Discover!$K:$K,Subscriptions!$A19,Discover!$B:$B,12)</f>
        <v>0</v>
      </c>
    </row>
    <row r="20" spans="1:19" x14ac:dyDescent="0.2">
      <c r="A20" t="str">
        <v>Internet</v>
      </c>
      <c r="B20" s="67" t="s">
        <v>4</v>
      </c>
      <c r="C20" s="67" t="s">
        <v>318</v>
      </c>
      <c r="D20" s="75" cm="1">
        <f t="array" ref="D20">AVERAGE(DAY(_xlfn.UNIQUE(_xlfn._xlws.FILTER(Discover!C:C, Discover!K:K = A20,0),1)))</f>
        <v>16</v>
      </c>
      <c r="E20" s="67">
        <f>SUMIFS(Discover!F:F,Discover!K:K,Subscriptions!A20)</f>
        <v>50</v>
      </c>
      <c r="F20">
        <f>COUNTIFS(Discover!K:K,Subscriptions!A20,Discover!G:G,"APP")</f>
        <v>1</v>
      </c>
      <c r="G20" s="197">
        <f t="shared" si="0"/>
        <v>50</v>
      </c>
      <c r="H20" s="197">
        <f>SUMIFS(Discover!$F:$F,Discover!$K:$K,Subscriptions!$A20,Discover!$B:$B,1)</f>
        <v>0</v>
      </c>
      <c r="I20" s="197">
        <f>SUMIFS(Discover!$F:$F,Discover!$K:$K,Subscriptions!$A20,Discover!$B:$B,2)</f>
        <v>0</v>
      </c>
      <c r="J20" s="197">
        <f>SUMIFS(Discover!$F:$F,Discover!$K:$K,Subscriptions!$A20,Discover!$B:$B,3)</f>
        <v>0</v>
      </c>
      <c r="K20" s="197">
        <f>SUMIFS(Discover!$F:$F,Discover!$K:$K,Subscriptions!$A20,Discover!$B:$B,4)</f>
        <v>0</v>
      </c>
      <c r="L20" s="197">
        <f>SUMIFS(Discover!$F:$F,Discover!$K:$K,Subscriptions!$A20,Discover!$B:$B,5)</f>
        <v>0</v>
      </c>
      <c r="M20" s="197">
        <f>SUMIFS(Discover!$F:$F,Discover!$K:$K,Subscriptions!$A20,Discover!$B:$B,6)</f>
        <v>0</v>
      </c>
      <c r="N20" s="197">
        <f>SUMIFS(Discover!$F:$F,Discover!$K:$K,Subscriptions!$A20,Discover!$B:$B,7)</f>
        <v>50</v>
      </c>
      <c r="O20" s="197">
        <f>SUMIFS(Discover!$F:$F,Discover!$K:$K,Subscriptions!$A20,Discover!$B:$B,8)</f>
        <v>0</v>
      </c>
      <c r="P20" s="197">
        <f>SUMIFS(Discover!$F:$F,Discover!$K:$K,Subscriptions!$A20,Discover!$B:$B,9)</f>
        <v>0</v>
      </c>
      <c r="Q20" s="197">
        <f>SUMIFS(Discover!$F:$F,Discover!$K:$K,Subscriptions!$A20,Discover!$B:$B,10)</f>
        <v>0</v>
      </c>
      <c r="R20" s="197">
        <f>SUMIFS(Discover!$F:$F,Discover!$K:$K,Subscriptions!$A20,Discover!$B:$B,11)</f>
        <v>0</v>
      </c>
      <c r="S20" s="197">
        <f>SUMIFS(Discover!$F:$F,Discover!$K:$K,Subscriptions!$A20,Discover!$B:$B,12)</f>
        <v>0</v>
      </c>
    </row>
    <row r="21" spans="1:19" x14ac:dyDescent="0.2">
      <c r="A21" t="str">
        <v>Jayelin</v>
      </c>
      <c r="B21" s="67" t="s">
        <v>4</v>
      </c>
      <c r="C21" s="67" t="s">
        <v>324</v>
      </c>
      <c r="D21" s="75" cm="1">
        <f t="array" ref="D21">AVERAGE(DAY(_xlfn.UNIQUE(_xlfn._xlws.FILTER(Discover!C:C, Discover!K:K = A21,0),1)))</f>
        <v>15.36</v>
      </c>
      <c r="E21" s="67">
        <f>SUMIFS(Discover!F:F,Discover!K:K,Subscriptions!A21)</f>
        <v>256.83999999999997</v>
      </c>
      <c r="F21">
        <f>COUNTIFS(Discover!K:K,Subscriptions!A21,Discover!G:G,"APP")</f>
        <v>1</v>
      </c>
      <c r="G21" s="197">
        <f t="shared" si="0"/>
        <v>256.83999999999997</v>
      </c>
      <c r="H21" s="197">
        <f>SUMIFS(Discover!$F:$F,Discover!$K:$K,Subscriptions!$A21,Discover!$B:$B,1)</f>
        <v>69.84</v>
      </c>
      <c r="I21" s="197">
        <f>SUMIFS(Discover!$F:$F,Discover!$K:$K,Subscriptions!$A21,Discover!$B:$B,2)</f>
        <v>71.260000000000005</v>
      </c>
      <c r="J21" s="197">
        <f>SUMIFS(Discover!$F:$F,Discover!$K:$K,Subscriptions!$A21,Discover!$B:$B,3)</f>
        <v>9.9499999999999993</v>
      </c>
      <c r="K21" s="197">
        <f>SUMIFS(Discover!$F:$F,Discover!$K:$K,Subscriptions!$A21,Discover!$B:$B,4)</f>
        <v>9.9499999999999993</v>
      </c>
      <c r="L21" s="197">
        <f>SUMIFS(Discover!$F:$F,Discover!$K:$K,Subscriptions!$A21,Discover!$B:$B,5)</f>
        <v>91.85</v>
      </c>
      <c r="M21" s="197">
        <f>SUMIFS(Discover!$F:$F,Discover!$K:$K,Subscriptions!$A21,Discover!$B:$B,6)</f>
        <v>0</v>
      </c>
      <c r="N21" s="197">
        <f>SUMIFS(Discover!$F:$F,Discover!$K:$K,Subscriptions!$A21,Discover!$B:$B,7)</f>
        <v>0</v>
      </c>
      <c r="O21" s="197">
        <f>SUMIFS(Discover!$F:$F,Discover!$K:$K,Subscriptions!$A21,Discover!$B:$B,8)</f>
        <v>3.99</v>
      </c>
      <c r="P21" s="197">
        <f>SUMIFS(Discover!$F:$F,Discover!$K:$K,Subscriptions!$A21,Discover!$B:$B,9)</f>
        <v>0</v>
      </c>
      <c r="Q21" s="197">
        <f>SUMIFS(Discover!$F:$F,Discover!$K:$K,Subscriptions!$A21,Discover!$B:$B,10)</f>
        <v>0</v>
      </c>
      <c r="R21" s="197">
        <f>SUMIFS(Discover!$F:$F,Discover!$K:$K,Subscriptions!$A21,Discover!$B:$B,11)</f>
        <v>0</v>
      </c>
      <c r="S21" s="197">
        <f>SUMIFS(Discover!$F:$F,Discover!$K:$K,Subscriptions!$A21,Discover!$B:$B,12)</f>
        <v>0</v>
      </c>
    </row>
    <row r="22" spans="1:19" x14ac:dyDescent="0.2">
      <c r="A22" t="str">
        <v>Lifetime Gym</v>
      </c>
      <c r="B22" s="67" t="s">
        <v>4</v>
      </c>
      <c r="C22" s="67" t="s">
        <v>317</v>
      </c>
      <c r="D22" s="75" cm="1">
        <f t="array" ref="D22">AVERAGE(DAY(_xlfn.UNIQUE(_xlfn._xlws.FILTER(Discover!C:C, Discover!K:K = A22,0),1)))</f>
        <v>25</v>
      </c>
      <c r="E22" s="67">
        <f>SUMIFS(Discover!F:F,Discover!K:K,Subscriptions!A22)</f>
        <v>16.149999999999999</v>
      </c>
      <c r="F22">
        <f>COUNTIFS(Discover!K:K,Subscriptions!A22,Discover!G:G,"APP")</f>
        <v>1</v>
      </c>
      <c r="G22" s="197">
        <f t="shared" ref="G22:G27" si="1">E22/F22</f>
        <v>16.149999999999999</v>
      </c>
      <c r="H22" s="197">
        <f>SUMIFS(Discover!$F:$F,Discover!$K:$K,Subscriptions!$A22,Discover!$B:$B,1)</f>
        <v>0</v>
      </c>
      <c r="I22" s="197">
        <f>SUMIFS(Discover!$F:$F,Discover!$K:$K,Subscriptions!$A22,Discover!$B:$B,2)</f>
        <v>0</v>
      </c>
      <c r="J22" s="197">
        <f>SUMIFS(Discover!$F:$F,Discover!$K:$K,Subscriptions!$A22,Discover!$B:$B,3)</f>
        <v>0</v>
      </c>
      <c r="K22" s="197">
        <f>SUMIFS(Discover!$F:$F,Discover!$K:$K,Subscriptions!$A22,Discover!$B:$B,4)</f>
        <v>0</v>
      </c>
      <c r="L22" s="197">
        <f>SUMIFS(Discover!$F:$F,Discover!$K:$K,Subscriptions!$A22,Discover!$B:$B,5)</f>
        <v>0</v>
      </c>
      <c r="M22" s="197">
        <f>SUMIFS(Discover!$F:$F,Discover!$K:$K,Subscriptions!$A22,Discover!$B:$B,6)</f>
        <v>0</v>
      </c>
      <c r="N22" s="197">
        <f>SUMIFS(Discover!$F:$F,Discover!$K:$K,Subscriptions!$A22,Discover!$B:$B,7)</f>
        <v>0</v>
      </c>
      <c r="O22" s="197">
        <f>SUMIFS(Discover!$F:$F,Discover!$K:$K,Subscriptions!$A22,Discover!$B:$B,8)</f>
        <v>0</v>
      </c>
      <c r="P22" s="197">
        <f>SUMIFS(Discover!$F:$F,Discover!$K:$K,Subscriptions!$A22,Discover!$B:$B,9)</f>
        <v>0</v>
      </c>
      <c r="Q22" s="197">
        <f>SUMIFS(Discover!$F:$F,Discover!$K:$K,Subscriptions!$A22,Discover!$B:$B,10)</f>
        <v>16.149999999999999</v>
      </c>
      <c r="R22" s="197">
        <f>SUMIFS(Discover!$F:$F,Discover!$K:$K,Subscriptions!$A22,Discover!$B:$B,11)</f>
        <v>0</v>
      </c>
      <c r="S22" s="197">
        <f>SUMIFS(Discover!$F:$F,Discover!$K:$K,Subscriptions!$A22,Discover!$B:$B,12)</f>
        <v>0</v>
      </c>
    </row>
    <row r="23" spans="1:19" x14ac:dyDescent="0.2">
      <c r="A23" t="str">
        <v>Lucid</v>
      </c>
      <c r="B23" s="67" t="s">
        <v>4</v>
      </c>
      <c r="C23" s="67" t="s">
        <v>318</v>
      </c>
      <c r="D23" s="75" cm="1">
        <f t="array" ref="D23">AVERAGE(DAY(_xlfn.UNIQUE(_xlfn._xlws.FILTER(Discover!C:C, Discover!K:K = A23,0),1)))</f>
        <v>23</v>
      </c>
      <c r="E23" s="67">
        <f>SUMIFS(Discover!F:F,Discover!K:K,Subscriptions!A23)</f>
        <v>105.99</v>
      </c>
      <c r="F23">
        <f>COUNTIFS(Discover!K:K,Subscriptions!A23,Discover!G:G,"APP")</f>
        <v>1</v>
      </c>
      <c r="G23" s="197">
        <f t="shared" si="1"/>
        <v>105.99</v>
      </c>
      <c r="H23" s="197">
        <f>SUMIFS(Discover!$F:$F,Discover!$K:$K,Subscriptions!$A23,Discover!$B:$B,1)</f>
        <v>0</v>
      </c>
      <c r="I23" s="197">
        <f>SUMIFS(Discover!$F:$F,Discover!$K:$K,Subscriptions!$A23,Discover!$B:$B,2)</f>
        <v>0</v>
      </c>
      <c r="J23" s="197">
        <f>SUMIFS(Discover!$F:$F,Discover!$K:$K,Subscriptions!$A23,Discover!$B:$B,3)</f>
        <v>0</v>
      </c>
      <c r="K23" s="197">
        <f>SUMIFS(Discover!$F:$F,Discover!$K:$K,Subscriptions!$A23,Discover!$B:$B,4)</f>
        <v>0</v>
      </c>
      <c r="L23" s="197">
        <f>SUMIFS(Discover!$F:$F,Discover!$K:$K,Subscriptions!$A23,Discover!$B:$B,5)</f>
        <v>0</v>
      </c>
      <c r="M23" s="197">
        <f>SUMIFS(Discover!$F:$F,Discover!$K:$K,Subscriptions!$A23,Discover!$B:$B,6)</f>
        <v>0</v>
      </c>
      <c r="N23" s="197">
        <f>SUMIFS(Discover!$F:$F,Discover!$K:$K,Subscriptions!$A23,Discover!$B:$B,7)</f>
        <v>0</v>
      </c>
      <c r="O23" s="197">
        <f>SUMIFS(Discover!$F:$F,Discover!$K:$K,Subscriptions!$A23,Discover!$B:$B,8)</f>
        <v>0</v>
      </c>
      <c r="P23" s="197">
        <f>SUMIFS(Discover!$F:$F,Discover!$K:$K,Subscriptions!$A23,Discover!$B:$B,9)</f>
        <v>0</v>
      </c>
      <c r="Q23" s="197">
        <f>SUMIFS(Discover!$F:$F,Discover!$K:$K,Subscriptions!$A23,Discover!$B:$B,10)</f>
        <v>105.99</v>
      </c>
      <c r="R23" s="197">
        <f>SUMIFS(Discover!$F:$F,Discover!$K:$K,Subscriptions!$A23,Discover!$B:$B,11)</f>
        <v>0</v>
      </c>
      <c r="S23" s="197">
        <f>SUMIFS(Discover!$F:$F,Discover!$K:$K,Subscriptions!$A23,Discover!$B:$B,12)</f>
        <v>0</v>
      </c>
    </row>
    <row r="24" spans="1:19" x14ac:dyDescent="0.2">
      <c r="A24" t="str">
        <v>Manga</v>
      </c>
      <c r="B24" s="67" t="s">
        <v>319</v>
      </c>
      <c r="C24" s="67" t="s">
        <v>318</v>
      </c>
      <c r="D24" s="75" cm="1">
        <f t="array" ref="D24">AVERAGE(DAY(_xlfn.UNIQUE(_xlfn._xlws.FILTER(Discover!C:C, Discover!K:K = A24,0),1)))</f>
        <v>13.25</v>
      </c>
      <c r="E24" s="67">
        <f>SUMIFS(Discover!F:F,Discover!K:K,Subscriptions!A24)</f>
        <v>23.879999999999995</v>
      </c>
      <c r="F24">
        <f>COUNTIFS(Discover!K:K,Subscriptions!A24,Discover!G:G,"APP")</f>
        <v>12</v>
      </c>
      <c r="G24" s="197">
        <f t="shared" si="1"/>
        <v>1.9899999999999995</v>
      </c>
      <c r="H24" s="197">
        <f>SUMIFS(Discover!$F:$F,Discover!$K:$K,Subscriptions!$A24,Discover!$B:$B,1)</f>
        <v>1.99</v>
      </c>
      <c r="I24" s="197">
        <f>SUMIFS(Discover!$F:$F,Discover!$K:$K,Subscriptions!$A24,Discover!$B:$B,2)</f>
        <v>3.98</v>
      </c>
      <c r="J24" s="197">
        <f>SUMIFS(Discover!$F:$F,Discover!$K:$K,Subscriptions!$A24,Discover!$B:$B,3)</f>
        <v>1.99</v>
      </c>
      <c r="K24" s="197">
        <f>SUMIFS(Discover!$F:$F,Discover!$K:$K,Subscriptions!$A24,Discover!$B:$B,4)</f>
        <v>1.99</v>
      </c>
      <c r="L24" s="197">
        <f>SUMIFS(Discover!$F:$F,Discover!$K:$K,Subscriptions!$A24,Discover!$B:$B,5)</f>
        <v>1.99</v>
      </c>
      <c r="M24" s="197">
        <f>SUMIFS(Discover!$F:$F,Discover!$K:$K,Subscriptions!$A24,Discover!$B:$B,6)</f>
        <v>1.99</v>
      </c>
      <c r="N24" s="197">
        <f>SUMIFS(Discover!$F:$F,Discover!$K:$K,Subscriptions!$A24,Discover!$B:$B,7)</f>
        <v>1.99</v>
      </c>
      <c r="O24" s="197">
        <f>SUMIFS(Discover!$F:$F,Discover!$K:$K,Subscriptions!$A24,Discover!$B:$B,8)</f>
        <v>1.99</v>
      </c>
      <c r="P24" s="197">
        <f>SUMIFS(Discover!$F:$F,Discover!$K:$K,Subscriptions!$A24,Discover!$B:$B,9)</f>
        <v>1.99</v>
      </c>
      <c r="Q24" s="197">
        <f>SUMIFS(Discover!$F:$F,Discover!$K:$K,Subscriptions!$A24,Discover!$B:$B,10)</f>
        <v>1.99</v>
      </c>
      <c r="R24" s="197">
        <f>SUMIFS(Discover!$F:$F,Discover!$K:$K,Subscriptions!$A24,Discover!$B:$B,11)</f>
        <v>1.99</v>
      </c>
      <c r="S24" s="197">
        <f>SUMIFS(Discover!$F:$F,Discover!$K:$K,Subscriptions!$A24,Discover!$B:$B,12)</f>
        <v>0</v>
      </c>
    </row>
    <row r="25" spans="1:19" x14ac:dyDescent="0.2">
      <c r="A25" t="str">
        <v>Microsoft 365</v>
      </c>
      <c r="B25" s="67" t="s">
        <v>4</v>
      </c>
      <c r="C25" s="67" t="s">
        <v>317</v>
      </c>
      <c r="D25" s="75" cm="1">
        <f t="array" ref="D25">AVERAGE(DAY(_xlfn.UNIQUE(_xlfn._xlws.FILTER(Discover!C:C, Discover!K:K = A25,0),1)))</f>
        <v>30</v>
      </c>
      <c r="E25" s="67">
        <f>SUMIFS(Discover!F:F,Discover!K:K,Subscriptions!A25)</f>
        <v>99.99</v>
      </c>
      <c r="F25">
        <f>COUNTIFS(Discover!K:K,Subscriptions!A25,Discover!G:G,"APP")</f>
        <v>1</v>
      </c>
      <c r="G25" s="197">
        <f t="shared" si="1"/>
        <v>99.99</v>
      </c>
      <c r="H25" s="197">
        <f>SUMIFS(Discover!$F:$F,Discover!$K:$K,Subscriptions!$A25,Discover!$B:$B,1)</f>
        <v>0</v>
      </c>
      <c r="I25" s="197">
        <f>SUMIFS(Discover!$F:$F,Discover!$K:$K,Subscriptions!$A25,Discover!$B:$B,2)</f>
        <v>0</v>
      </c>
      <c r="J25" s="197">
        <f>SUMIFS(Discover!$F:$F,Discover!$K:$K,Subscriptions!$A25,Discover!$B:$B,3)</f>
        <v>0</v>
      </c>
      <c r="K25" s="197">
        <f>SUMIFS(Discover!$F:$F,Discover!$K:$K,Subscriptions!$A25,Discover!$B:$B,4)</f>
        <v>0</v>
      </c>
      <c r="L25" s="197">
        <f>SUMIFS(Discover!$F:$F,Discover!$K:$K,Subscriptions!$A25,Discover!$B:$B,5)</f>
        <v>0</v>
      </c>
      <c r="M25" s="197">
        <f>SUMIFS(Discover!$F:$F,Discover!$K:$K,Subscriptions!$A25,Discover!$B:$B,6)</f>
        <v>0</v>
      </c>
      <c r="N25" s="197">
        <f>SUMIFS(Discover!$F:$F,Discover!$K:$K,Subscriptions!$A25,Discover!$B:$B,7)</f>
        <v>0</v>
      </c>
      <c r="O25" s="197">
        <f>SUMIFS(Discover!$F:$F,Discover!$K:$K,Subscriptions!$A25,Discover!$B:$B,8)</f>
        <v>0</v>
      </c>
      <c r="P25" s="197">
        <f>SUMIFS(Discover!$F:$F,Discover!$K:$K,Subscriptions!$A25,Discover!$B:$B,9)</f>
        <v>0</v>
      </c>
      <c r="Q25" s="197">
        <f>SUMIFS(Discover!$F:$F,Discover!$K:$K,Subscriptions!$A25,Discover!$B:$B,10)</f>
        <v>0</v>
      </c>
      <c r="R25" s="197">
        <f>SUMIFS(Discover!$F:$F,Discover!$K:$K,Subscriptions!$A25,Discover!$B:$B,11)</f>
        <v>0</v>
      </c>
      <c r="S25" s="197">
        <f>SUMIFS(Discover!$F:$F,Discover!$K:$K,Subscriptions!$A25,Discover!$B:$B,12)</f>
        <v>99.99</v>
      </c>
    </row>
    <row r="26" spans="1:19" x14ac:dyDescent="0.2">
      <c r="A26" t="str">
        <v>Netflix</v>
      </c>
      <c r="B26" s="67" t="s">
        <v>4</v>
      </c>
      <c r="C26" s="67" t="s">
        <v>317</v>
      </c>
      <c r="D26" s="75" cm="1">
        <f t="array" ref="D26">AVERAGE(DAY(_xlfn.UNIQUE(_xlfn._xlws.FILTER(Discover!C:C, Discover!K:K = A26,0),1)))</f>
        <v>1</v>
      </c>
      <c r="E26" s="67">
        <f>SUMIFS(Discover!F:F,Discover!K:K,Subscriptions!A26)</f>
        <v>175.44000000000003</v>
      </c>
      <c r="F26">
        <f>COUNTIFS(Discover!K:K,Subscriptions!A26,Discover!G:G,"APP")</f>
        <v>12</v>
      </c>
      <c r="G26" s="197">
        <f t="shared" si="1"/>
        <v>14.620000000000003</v>
      </c>
      <c r="H26" s="197">
        <f>SUMIFS(Discover!$F:$F,Discover!$K:$K,Subscriptions!$A26,Discover!$B:$B,1)</f>
        <v>13.99</v>
      </c>
      <c r="I26" s="197">
        <f>SUMIFS(Discover!$F:$F,Discover!$K:$K,Subscriptions!$A26,Discover!$B:$B,2)</f>
        <v>13.99</v>
      </c>
      <c r="J26" s="197">
        <f>SUMIFS(Discover!$F:$F,Discover!$K:$K,Subscriptions!$A26,Discover!$B:$B,3)</f>
        <v>13.99</v>
      </c>
      <c r="K26" s="197">
        <f>SUMIFS(Discover!$F:$F,Discover!$K:$K,Subscriptions!$A26,Discover!$B:$B,4)</f>
        <v>14.83</v>
      </c>
      <c r="L26" s="197">
        <f>SUMIFS(Discover!$F:$F,Discover!$K:$K,Subscriptions!$A26,Discover!$B:$B,5)</f>
        <v>14.83</v>
      </c>
      <c r="M26" s="197">
        <f>SUMIFS(Discover!$F:$F,Discover!$K:$K,Subscriptions!$A26,Discover!$B:$B,6)</f>
        <v>14.83</v>
      </c>
      <c r="N26" s="197">
        <f>SUMIFS(Discover!$F:$F,Discover!$K:$K,Subscriptions!$A26,Discover!$B:$B,7)</f>
        <v>14.83</v>
      </c>
      <c r="O26" s="197">
        <f>SUMIFS(Discover!$F:$F,Discover!$K:$K,Subscriptions!$A26,Discover!$B:$B,8)</f>
        <v>14.83</v>
      </c>
      <c r="P26" s="197">
        <f>SUMIFS(Discover!$F:$F,Discover!$K:$K,Subscriptions!$A26,Discover!$B:$B,9)</f>
        <v>14.83</v>
      </c>
      <c r="Q26" s="197">
        <f>SUMIFS(Discover!$F:$F,Discover!$K:$K,Subscriptions!$A26,Discover!$B:$B,10)</f>
        <v>14.83</v>
      </c>
      <c r="R26" s="197">
        <f>SUMIFS(Discover!$F:$F,Discover!$K:$K,Subscriptions!$A26,Discover!$B:$B,11)</f>
        <v>14.83</v>
      </c>
      <c r="S26" s="197">
        <f>SUMIFS(Discover!$F:$F,Discover!$K:$K,Subscriptions!$A26,Discover!$B:$B,12)</f>
        <v>14.83</v>
      </c>
    </row>
    <row r="27" spans="1:19" x14ac:dyDescent="0.2">
      <c r="A27" t="str">
        <v>News</v>
      </c>
      <c r="D27" s="75" cm="1">
        <f t="array" ref="D27">AVERAGE(DAY(_xlfn.UNIQUE(_xlfn._xlws.FILTER(Discover!C:C, Discover!K:K = A27,0),1)))</f>
        <v>2</v>
      </c>
      <c r="E27" s="67">
        <f>SUMIFS(Discover!F:F,Discover!K:K,Subscriptions!A27)</f>
        <v>70</v>
      </c>
      <c r="F27">
        <f>COUNTIFS(Discover!K:K,Subscriptions!A27,Discover!G:G,"APP")</f>
        <v>7</v>
      </c>
      <c r="G27" s="197">
        <f t="shared" si="1"/>
        <v>10</v>
      </c>
      <c r="H27" s="197">
        <f>SUMIFS(Discover!$F:$F,Discover!$K:$K,Subscriptions!$A27,Discover!$B:$B,1)</f>
        <v>0</v>
      </c>
      <c r="I27" s="197">
        <f>SUMIFS(Discover!$F:$F,Discover!$K:$K,Subscriptions!$A27,Discover!$B:$B,2)</f>
        <v>0</v>
      </c>
      <c r="J27" s="197">
        <f>SUMIFS(Discover!$F:$F,Discover!$K:$K,Subscriptions!$A27,Discover!$B:$B,3)</f>
        <v>0</v>
      </c>
      <c r="K27" s="197">
        <f>SUMIFS(Discover!$F:$F,Discover!$K:$K,Subscriptions!$A27,Discover!$B:$B,4)</f>
        <v>0</v>
      </c>
      <c r="L27" s="197">
        <f>SUMIFS(Discover!$F:$F,Discover!$K:$K,Subscriptions!$A27,Discover!$B:$B,5)</f>
        <v>0</v>
      </c>
      <c r="M27" s="197">
        <f>SUMIFS(Discover!$F:$F,Discover!$K:$K,Subscriptions!$A27,Discover!$B:$B,6)</f>
        <v>10</v>
      </c>
      <c r="N27" s="197">
        <f>SUMIFS(Discover!$F:$F,Discover!$K:$K,Subscriptions!$A27,Discover!$B:$B,7)</f>
        <v>10</v>
      </c>
      <c r="O27" s="197">
        <f>SUMIFS(Discover!$F:$F,Discover!$K:$K,Subscriptions!$A27,Discover!$B:$B,8)</f>
        <v>10</v>
      </c>
      <c r="P27" s="197">
        <f>SUMIFS(Discover!$F:$F,Discover!$K:$K,Subscriptions!$A27,Discover!$B:$B,9)</f>
        <v>10</v>
      </c>
      <c r="Q27" s="197">
        <f>SUMIFS(Discover!$F:$F,Discover!$K:$K,Subscriptions!$A27,Discover!$B:$B,10)</f>
        <v>10</v>
      </c>
      <c r="R27" s="197">
        <f>SUMIFS(Discover!$F:$F,Discover!$K:$K,Subscriptions!$A27,Discover!$B:$B,11)</f>
        <v>10</v>
      </c>
      <c r="S27" s="197">
        <f>SUMIFS(Discover!$F:$F,Discover!$K:$K,Subscriptions!$A27,Discover!$B:$B,12)</f>
        <v>10</v>
      </c>
    </row>
    <row r="28" spans="1:19" x14ac:dyDescent="0.2">
      <c r="A28" t="str">
        <v>oyf</v>
      </c>
      <c r="D28" s="75" cm="1">
        <f t="array" ref="D28">AVERAGE(DAY(_xlfn.UNIQUE(_xlfn._xlws.FILTER(Discover!C:C, Discover!K:K = A28,0),1)))</f>
        <v>15.428571428571429</v>
      </c>
      <c r="E28" s="67">
        <f>SUMIFS(Discover!F:F,Discover!K:K,Subscriptions!A28)</f>
        <v>108.86999999999998</v>
      </c>
      <c r="F28">
        <f>COUNTIFS(Discover!K:K,Subscriptions!A28,Discover!G:G,"APP")</f>
        <v>7</v>
      </c>
      <c r="G28" s="197">
        <f>E28/F28</f>
        <v>15.552857142857139</v>
      </c>
      <c r="H28" s="197">
        <f>SUMIFS(Discover!$F:$F,Discover!$K:$K,Subscriptions!$A28,Discover!$B:$B,1)</f>
        <v>0</v>
      </c>
      <c r="I28" s="197">
        <f>SUMIFS(Discover!$F:$F,Discover!$K:$K,Subscriptions!$A28,Discover!$B:$B,2)</f>
        <v>0</v>
      </c>
      <c r="J28" s="197">
        <f>SUMIFS(Discover!$F:$F,Discover!$K:$K,Subscriptions!$A28,Discover!$B:$B,3)</f>
        <v>0</v>
      </c>
      <c r="K28" s="197">
        <f>SUMIFS(Discover!$F:$F,Discover!$K:$K,Subscriptions!$A28,Discover!$B:$B,4)</f>
        <v>0</v>
      </c>
      <c r="L28" s="197">
        <f>SUMIFS(Discover!$F:$F,Discover!$K:$K,Subscriptions!$A28,Discover!$B:$B,5)</f>
        <v>0</v>
      </c>
      <c r="M28" s="197">
        <f>SUMIFS(Discover!$F:$F,Discover!$K:$K,Subscriptions!$A28,Discover!$B:$B,6)</f>
        <v>47.11</v>
      </c>
      <c r="N28" s="197">
        <f>SUMIFS(Discover!$F:$F,Discover!$K:$K,Subscriptions!$A28,Discover!$B:$B,7)</f>
        <v>19.989999999999998</v>
      </c>
      <c r="O28" s="197">
        <f>SUMIFS(Discover!$F:$F,Discover!$K:$K,Subscriptions!$A28,Discover!$B:$B,8)</f>
        <v>4.99</v>
      </c>
      <c r="P28" s="197">
        <f>SUMIFS(Discover!$F:$F,Discover!$K:$K,Subscriptions!$A28,Discover!$B:$B,9)</f>
        <v>18.990000000000002</v>
      </c>
      <c r="Q28" s="197">
        <f>SUMIFS(Discover!$F:$F,Discover!$K:$K,Subscriptions!$A28,Discover!$B:$B,10)</f>
        <v>11</v>
      </c>
      <c r="R28" s="197">
        <f>SUMIFS(Discover!$F:$F,Discover!$K:$K,Subscriptions!$A28,Discover!$B:$B,11)</f>
        <v>0</v>
      </c>
      <c r="S28" s="197">
        <f>SUMIFS(Discover!$F:$F,Discover!$K:$K,Subscriptions!$A28,Discover!$B:$B,12)</f>
        <v>6.79</v>
      </c>
    </row>
    <row r="29" spans="1:19" x14ac:dyDescent="0.2">
      <c r="A29" t="str">
        <v>Roadtrippers</v>
      </c>
      <c r="D29" s="75" cm="1">
        <f t="array" ref="D29">AVERAGE(DAY(_xlfn.UNIQUE(_xlfn._xlws.FILTER(Discover!C:C, Discover!K:K = A29,0),1)))</f>
        <v>16</v>
      </c>
      <c r="E29" s="67">
        <f>SUMIFS(Discover!F:F,Discover!K:K,Subscriptions!A29)</f>
        <v>31.79</v>
      </c>
      <c r="F29">
        <f>COUNTIFS(Discover!K:K,Subscriptions!A29,Discover!G:G,"APP")</f>
        <v>1</v>
      </c>
      <c r="G29" s="197">
        <f t="shared" ref="G29:G34" si="2">E29/F29</f>
        <v>31.79</v>
      </c>
      <c r="H29" s="197">
        <f>SUMIFS(Discover!$F:$F,Discover!$K:$K,Subscriptions!$A29,Discover!$B:$B,1)</f>
        <v>0</v>
      </c>
      <c r="I29" s="197">
        <f>SUMIFS(Discover!$F:$F,Discover!$K:$K,Subscriptions!$A29,Discover!$B:$B,2)</f>
        <v>0</v>
      </c>
      <c r="J29" s="197">
        <f>SUMIFS(Discover!$F:$F,Discover!$K:$K,Subscriptions!$A29,Discover!$B:$B,3)</f>
        <v>0</v>
      </c>
      <c r="K29" s="197">
        <f>SUMIFS(Discover!$F:$F,Discover!$K:$K,Subscriptions!$A29,Discover!$B:$B,4)</f>
        <v>0</v>
      </c>
      <c r="L29" s="197">
        <f>SUMIFS(Discover!$F:$F,Discover!$K:$K,Subscriptions!$A29,Discover!$B:$B,5)</f>
        <v>31.79</v>
      </c>
      <c r="M29" s="197">
        <f>SUMIFS(Discover!$F:$F,Discover!$K:$K,Subscriptions!$A29,Discover!$B:$B,6)</f>
        <v>0</v>
      </c>
      <c r="N29" s="197">
        <f>SUMIFS(Discover!$F:$F,Discover!$K:$K,Subscriptions!$A29,Discover!$B:$B,7)</f>
        <v>0</v>
      </c>
      <c r="O29" s="197">
        <f>SUMIFS(Discover!$F:$F,Discover!$K:$K,Subscriptions!$A29,Discover!$B:$B,8)</f>
        <v>0</v>
      </c>
      <c r="P29" s="197">
        <f>SUMIFS(Discover!$F:$F,Discover!$K:$K,Subscriptions!$A29,Discover!$B:$B,9)</f>
        <v>0</v>
      </c>
      <c r="Q29" s="197">
        <f>SUMIFS(Discover!$F:$F,Discover!$K:$K,Subscriptions!$A29,Discover!$B:$B,10)</f>
        <v>0</v>
      </c>
      <c r="R29" s="197">
        <f>SUMIFS(Discover!$F:$F,Discover!$K:$K,Subscriptions!$A29,Discover!$B:$B,11)</f>
        <v>0</v>
      </c>
      <c r="S29" s="197">
        <f>SUMIFS(Discover!$F:$F,Discover!$K:$K,Subscriptions!$A29,Discover!$B:$B,12)</f>
        <v>0</v>
      </c>
    </row>
    <row r="30" spans="1:19" x14ac:dyDescent="0.2">
      <c r="A30" t="str">
        <v>Spotify</v>
      </c>
      <c r="D30" s="75" cm="1">
        <f t="array" ref="D30">AVERAGE(DAY(_xlfn.UNIQUE(_xlfn._xlws.FILTER(Discover!C:C, Discover!K:K = A30,0),1)))</f>
        <v>1.0833333333333333</v>
      </c>
      <c r="E30" s="67">
        <f>SUMIFS(Discover!F:F,Discover!K:K,Subscriptions!A30)</f>
        <v>119.87999999999998</v>
      </c>
      <c r="F30">
        <f>COUNTIFS(Discover!K:K,Subscriptions!A30,Discover!G:G,"APP")</f>
        <v>12</v>
      </c>
      <c r="G30" s="197">
        <f t="shared" si="2"/>
        <v>9.9899999999999984</v>
      </c>
      <c r="H30" s="197">
        <f>SUMIFS(Discover!$F:$F,Discover!$K:$K,Subscriptions!$A30,Discover!$B:$B,1)</f>
        <v>9.99</v>
      </c>
      <c r="I30" s="197">
        <f>SUMIFS(Discover!$F:$F,Discover!$K:$K,Subscriptions!$A30,Discover!$B:$B,2)</f>
        <v>9.99</v>
      </c>
      <c r="J30" s="197">
        <f>SUMIFS(Discover!$F:$F,Discover!$K:$K,Subscriptions!$A30,Discover!$B:$B,3)</f>
        <v>9.99</v>
      </c>
      <c r="K30" s="197">
        <f>SUMIFS(Discover!$F:$F,Discover!$K:$K,Subscriptions!$A30,Discover!$B:$B,4)</f>
        <v>9.99</v>
      </c>
      <c r="L30" s="197">
        <f>SUMIFS(Discover!$F:$F,Discover!$K:$K,Subscriptions!$A30,Discover!$B:$B,5)</f>
        <v>9.99</v>
      </c>
      <c r="M30" s="197">
        <f>SUMIFS(Discover!$F:$F,Discover!$K:$K,Subscriptions!$A30,Discover!$B:$B,6)</f>
        <v>9.99</v>
      </c>
      <c r="N30" s="197">
        <f>SUMIFS(Discover!$F:$F,Discover!$K:$K,Subscriptions!$A30,Discover!$B:$B,7)</f>
        <v>9.99</v>
      </c>
      <c r="O30" s="197">
        <f>SUMIFS(Discover!$F:$F,Discover!$K:$K,Subscriptions!$A30,Discover!$B:$B,8)</f>
        <v>9.99</v>
      </c>
      <c r="P30" s="197">
        <f>SUMIFS(Discover!$F:$F,Discover!$K:$K,Subscriptions!$A30,Discover!$B:$B,9)</f>
        <v>9.99</v>
      </c>
      <c r="Q30" s="197">
        <f>SUMIFS(Discover!$F:$F,Discover!$K:$K,Subscriptions!$A30,Discover!$B:$B,10)</f>
        <v>9.99</v>
      </c>
      <c r="R30" s="197">
        <f>SUMIFS(Discover!$F:$F,Discover!$K:$K,Subscriptions!$A30,Discover!$B:$B,11)</f>
        <v>9.99</v>
      </c>
      <c r="S30" s="197">
        <f>SUMIFS(Discover!$F:$F,Discover!$K:$K,Subscriptions!$A30,Discover!$B:$B,12)</f>
        <v>9.99</v>
      </c>
    </row>
    <row r="31" spans="1:19" x14ac:dyDescent="0.2">
      <c r="A31" t="str">
        <v>State Farm</v>
      </c>
      <c r="D31" s="75" cm="1">
        <f t="array" ref="D31">AVERAGE(DAY(_xlfn.UNIQUE(_xlfn._xlws.FILTER(Discover!C:C, Discover!K:K = A31,0),1)))</f>
        <v>3.5</v>
      </c>
      <c r="E31" s="67">
        <f>SUMIFS(Discover!F:F,Discover!K:K,Subscriptions!A31)</f>
        <v>1029.5199999999998</v>
      </c>
      <c r="F31">
        <f>COUNTIFS(Discover!K:K,Subscriptions!A31,Discover!G:G,"APP")</f>
        <v>12</v>
      </c>
      <c r="G31" s="197">
        <f t="shared" si="2"/>
        <v>85.793333333333308</v>
      </c>
      <c r="H31" s="197">
        <f>SUMIFS(Discover!$F:$F,Discover!$K:$K,Subscriptions!$A31,Discover!$B:$B,1)</f>
        <v>91.78</v>
      </c>
      <c r="I31" s="197">
        <f>SUMIFS(Discover!$F:$F,Discover!$K:$K,Subscriptions!$A31,Discover!$B:$B,2)</f>
        <v>91.78</v>
      </c>
      <c r="J31" s="197">
        <f>SUMIFS(Discover!$F:$F,Discover!$K:$K,Subscriptions!$A31,Discover!$B:$B,3)</f>
        <v>91.78</v>
      </c>
      <c r="K31" s="197">
        <f>SUMIFS(Discover!$F:$F,Discover!$K:$K,Subscriptions!$A31,Discover!$B:$B,4)</f>
        <v>91.78</v>
      </c>
      <c r="L31" s="197">
        <f>SUMIFS(Discover!$F:$F,Discover!$K:$K,Subscriptions!$A31,Discover!$B:$B,5)</f>
        <v>91.78</v>
      </c>
      <c r="M31" s="197">
        <f>SUMIFS(Discover!$F:$F,Discover!$K:$K,Subscriptions!$A31,Discover!$B:$B,6)</f>
        <v>69.88</v>
      </c>
      <c r="N31" s="197">
        <f>SUMIFS(Discover!$F:$F,Discover!$K:$K,Subscriptions!$A31,Discover!$B:$B,7)</f>
        <v>92.07</v>
      </c>
      <c r="O31" s="197">
        <f>SUMIFS(Discover!$F:$F,Discover!$K:$K,Subscriptions!$A31,Discover!$B:$B,8)</f>
        <v>92.07</v>
      </c>
      <c r="P31" s="197">
        <f>SUMIFS(Discover!$F:$F,Discover!$K:$K,Subscriptions!$A31,Discover!$B:$B,9)</f>
        <v>68.52</v>
      </c>
      <c r="Q31" s="197">
        <f>SUMIFS(Discover!$F:$F,Discover!$K:$K,Subscriptions!$A31,Discover!$B:$B,10)</f>
        <v>84.85</v>
      </c>
      <c r="R31" s="197">
        <f>SUMIFS(Discover!$F:$F,Discover!$K:$K,Subscriptions!$A31,Discover!$B:$B,11)</f>
        <v>102.79</v>
      </c>
      <c r="S31" s="197">
        <f>SUMIFS(Discover!$F:$F,Discover!$K:$K,Subscriptions!$A31,Discover!$B:$B,12)</f>
        <v>60.44</v>
      </c>
    </row>
    <row r="32" spans="1:19" x14ac:dyDescent="0.2">
      <c r="A32" t="str">
        <v>Storage</v>
      </c>
      <c r="D32" s="75" cm="1">
        <f t="array" ref="D32">AVERAGE(DAY(_xlfn.UNIQUE(_xlfn._xlws.FILTER(Discover!C:C, Discover!K:K = A32,0),1)))</f>
        <v>17.666666666666668</v>
      </c>
      <c r="E32" s="67">
        <f>SUMIFS(Discover!F:F,Discover!K:K,Subscriptions!A32)</f>
        <v>361.27</v>
      </c>
      <c r="F32">
        <f>COUNTIFS(Discover!K:K,Subscriptions!A32,Discover!G:G,"APP")</f>
        <v>4</v>
      </c>
      <c r="G32" s="197">
        <f t="shared" si="2"/>
        <v>90.317499999999995</v>
      </c>
      <c r="H32" s="197">
        <f>SUMIFS(Discover!$F:$F,Discover!$K:$K,Subscriptions!$A32,Discover!$B:$B,1)</f>
        <v>0</v>
      </c>
      <c r="I32" s="197">
        <f>SUMIFS(Discover!$F:$F,Discover!$K:$K,Subscriptions!$A32,Discover!$B:$B,2)</f>
        <v>0</v>
      </c>
      <c r="J32" s="197">
        <f>SUMIFS(Discover!$F:$F,Discover!$K:$K,Subscriptions!$A32,Discover!$B:$B,3)</f>
        <v>0</v>
      </c>
      <c r="K32" s="197">
        <f>SUMIFS(Discover!$F:$F,Discover!$K:$K,Subscriptions!$A32,Discover!$B:$B,4)</f>
        <v>66.399999999999991</v>
      </c>
      <c r="L32" s="197">
        <f>SUMIFS(Discover!$F:$F,Discover!$K:$K,Subscriptions!$A32,Discover!$B:$B,5)</f>
        <v>216.87</v>
      </c>
      <c r="M32" s="197">
        <f>SUMIFS(Discover!$F:$F,Discover!$K:$K,Subscriptions!$A32,Discover!$B:$B,6)</f>
        <v>78</v>
      </c>
      <c r="N32" s="197">
        <f>SUMIFS(Discover!$F:$F,Discover!$K:$K,Subscriptions!$A32,Discover!$B:$B,7)</f>
        <v>0</v>
      </c>
      <c r="O32" s="197">
        <f>SUMIFS(Discover!$F:$F,Discover!$K:$K,Subscriptions!$A32,Discover!$B:$B,8)</f>
        <v>0</v>
      </c>
      <c r="P32" s="197">
        <f>SUMIFS(Discover!$F:$F,Discover!$K:$K,Subscriptions!$A32,Discover!$B:$B,9)</f>
        <v>0</v>
      </c>
      <c r="Q32" s="197">
        <f>SUMIFS(Discover!$F:$F,Discover!$K:$K,Subscriptions!$A32,Discover!$B:$B,10)</f>
        <v>0</v>
      </c>
      <c r="R32" s="197">
        <f>SUMIFS(Discover!$F:$F,Discover!$K:$K,Subscriptions!$A32,Discover!$B:$B,11)</f>
        <v>0</v>
      </c>
      <c r="S32" s="197">
        <f>SUMIFS(Discover!$F:$F,Discover!$K:$K,Subscriptions!$A32,Discover!$B:$B,12)</f>
        <v>0</v>
      </c>
    </row>
    <row r="33" spans="1:19" x14ac:dyDescent="0.2">
      <c r="A33" t="str">
        <v>Stretch Zone</v>
      </c>
      <c r="D33" s="75" cm="1">
        <f t="array" ref="D33">AVERAGE(DAY(_xlfn.UNIQUE(_xlfn._xlws.FILTER(Discover!C:C, Discover!K:K = A33,0),1)))</f>
        <v>25</v>
      </c>
      <c r="E33" s="67">
        <f>SUMIFS(Discover!F:F,Discover!K:K,Subscriptions!A33)</f>
        <v>1039</v>
      </c>
      <c r="F33">
        <f>COUNTIFS(Discover!K:K,Subscriptions!A33,Discover!G:G,"APP")</f>
        <v>4</v>
      </c>
      <c r="G33" s="197">
        <f t="shared" si="2"/>
        <v>259.75</v>
      </c>
      <c r="H33" s="197">
        <f>SUMIFS(Discover!$F:$F,Discover!$K:$K,Subscriptions!$A33,Discover!$B:$B,1)</f>
        <v>0</v>
      </c>
      <c r="I33" s="197">
        <f>SUMIFS(Discover!$F:$F,Discover!$K:$K,Subscriptions!$A33,Discover!$B:$B,2)</f>
        <v>0</v>
      </c>
      <c r="J33" s="197">
        <f>SUMIFS(Discover!$F:$F,Discover!$K:$K,Subscriptions!$A33,Discover!$B:$B,3)</f>
        <v>0</v>
      </c>
      <c r="K33" s="197">
        <f>SUMIFS(Discover!$F:$F,Discover!$K:$K,Subscriptions!$A33,Discover!$B:$B,4)</f>
        <v>0</v>
      </c>
      <c r="L33" s="197">
        <f>SUMIFS(Discover!$F:$F,Discover!$K:$K,Subscriptions!$A33,Discover!$B:$B,5)</f>
        <v>0</v>
      </c>
      <c r="M33" s="197">
        <f>SUMIFS(Discover!$F:$F,Discover!$K:$K,Subscriptions!$A33,Discover!$B:$B,6)</f>
        <v>0</v>
      </c>
      <c r="N33" s="197">
        <f>SUMIFS(Discover!$F:$F,Discover!$K:$K,Subscriptions!$A33,Discover!$B:$B,7)</f>
        <v>0</v>
      </c>
      <c r="O33" s="197">
        <f>SUMIFS(Discover!$F:$F,Discover!$K:$K,Subscriptions!$A33,Discover!$B:$B,8)</f>
        <v>0</v>
      </c>
      <c r="P33" s="197">
        <f>SUMIFS(Discover!$F:$F,Discover!$K:$K,Subscriptions!$A33,Discover!$B:$B,9)</f>
        <v>320</v>
      </c>
      <c r="Q33" s="197">
        <f>SUMIFS(Discover!$F:$F,Discover!$K:$K,Subscriptions!$A33,Discover!$B:$B,10)</f>
        <v>320</v>
      </c>
      <c r="R33" s="197">
        <f>SUMIFS(Discover!$F:$F,Discover!$K:$K,Subscriptions!$A33,Discover!$B:$B,11)</f>
        <v>320</v>
      </c>
      <c r="S33" s="197">
        <f>SUMIFS(Discover!$F:$F,Discover!$K:$K,Subscriptions!$A33,Discover!$B:$B,12)</f>
        <v>79</v>
      </c>
    </row>
    <row r="34" spans="1:19" x14ac:dyDescent="0.2">
      <c r="A34" t="str">
        <v>The Athletic</v>
      </c>
      <c r="D34" s="75" cm="1">
        <f t="array" ref="D34">AVERAGE(DAY(_xlfn.UNIQUE(_xlfn._xlws.FILTER(Discover!C:C, Discover!K:K = A34,0),1)))</f>
        <v>3</v>
      </c>
      <c r="E34" s="67">
        <f>SUMIFS(Discover!F:F,Discover!K:K,Subscriptions!A34)</f>
        <v>63.59</v>
      </c>
      <c r="F34">
        <f>COUNTIFS(Discover!K:K,Subscriptions!A34,Discover!G:G,"APP")</f>
        <v>1</v>
      </c>
      <c r="G34" s="197">
        <f t="shared" si="2"/>
        <v>63.59</v>
      </c>
      <c r="H34" s="197">
        <f>SUMIFS(Discover!$F:$F,Discover!$K:$K,Subscriptions!$A34,Discover!$B:$B,1)</f>
        <v>0</v>
      </c>
      <c r="I34" s="197">
        <f>SUMIFS(Discover!$F:$F,Discover!$K:$K,Subscriptions!$A34,Discover!$B:$B,2)</f>
        <v>0</v>
      </c>
      <c r="J34" s="197">
        <f>SUMIFS(Discover!$F:$F,Discover!$K:$K,Subscriptions!$A34,Discover!$B:$B,3)</f>
        <v>0</v>
      </c>
      <c r="K34" s="197">
        <f>SUMIFS(Discover!$F:$F,Discover!$K:$K,Subscriptions!$A34,Discover!$B:$B,4)</f>
        <v>0</v>
      </c>
      <c r="L34" s="197">
        <f>SUMIFS(Discover!$F:$F,Discover!$K:$K,Subscriptions!$A34,Discover!$B:$B,5)</f>
        <v>0</v>
      </c>
      <c r="M34" s="197">
        <f>SUMIFS(Discover!$F:$F,Discover!$K:$K,Subscriptions!$A34,Discover!$B:$B,6)</f>
        <v>0</v>
      </c>
      <c r="N34" s="197">
        <f>SUMIFS(Discover!$F:$F,Discover!$K:$K,Subscriptions!$A34,Discover!$B:$B,7)</f>
        <v>0</v>
      </c>
      <c r="O34" s="197">
        <f>SUMIFS(Discover!$F:$F,Discover!$K:$K,Subscriptions!$A34,Discover!$B:$B,8)</f>
        <v>63.59</v>
      </c>
      <c r="P34" s="197">
        <f>SUMIFS(Discover!$F:$F,Discover!$K:$K,Subscriptions!$A34,Discover!$B:$B,9)</f>
        <v>0</v>
      </c>
      <c r="Q34" s="197">
        <f>SUMIFS(Discover!$F:$F,Discover!$K:$K,Subscriptions!$A34,Discover!$B:$B,10)</f>
        <v>0</v>
      </c>
      <c r="R34" s="197">
        <f>SUMIFS(Discover!$F:$F,Discover!$K:$K,Subscriptions!$A34,Discover!$B:$B,11)</f>
        <v>0</v>
      </c>
      <c r="S34" s="197">
        <f>SUMIFS(Discover!$F:$F,Discover!$K:$K,Subscriptions!$A34,Discover!$B:$B,12)</f>
        <v>0</v>
      </c>
    </row>
    <row r="35" spans="1:19" x14ac:dyDescent="0.2">
      <c r="A35" t="str">
        <v>Tinder</v>
      </c>
      <c r="D35" s="75" cm="1">
        <f t="array" ref="D35">AVERAGE(DAY(_xlfn.UNIQUE(_xlfn._xlws.FILTER(Discover!C:C, Discover!K:K = A35,0),1)))</f>
        <v>7</v>
      </c>
      <c r="E35" s="67">
        <f>SUMIFS(Discover!F:F,Discover!K:K,Subscriptions!A35)</f>
        <v>47.68</v>
      </c>
      <c r="F35">
        <f>COUNTIFS(Discover!K:K,Subscriptions!A35,Discover!G:G,"APP")</f>
        <v>2</v>
      </c>
      <c r="G35" s="197">
        <f t="shared" ref="G35:G40" si="3">E35/F35</f>
        <v>23.84</v>
      </c>
      <c r="H35" s="197">
        <f>SUMIFS(Discover!$F:$F,Discover!$K:$K,Subscriptions!$A35,Discover!$B:$B,1)</f>
        <v>0</v>
      </c>
      <c r="I35" s="197">
        <f>SUMIFS(Discover!$F:$F,Discover!$K:$K,Subscriptions!$A35,Discover!$B:$B,2)</f>
        <v>0</v>
      </c>
      <c r="J35" s="197">
        <f>SUMIFS(Discover!$F:$F,Discover!$K:$K,Subscriptions!$A35,Discover!$B:$B,3)</f>
        <v>0</v>
      </c>
      <c r="K35" s="197">
        <f>SUMIFS(Discover!$F:$F,Discover!$K:$K,Subscriptions!$A35,Discover!$B:$B,4)</f>
        <v>0</v>
      </c>
      <c r="L35" s="197">
        <f>SUMIFS(Discover!$F:$F,Discover!$K:$K,Subscriptions!$A35,Discover!$B:$B,5)</f>
        <v>0</v>
      </c>
      <c r="M35" s="197">
        <f>SUMIFS(Discover!$F:$F,Discover!$K:$K,Subscriptions!$A35,Discover!$B:$B,6)</f>
        <v>0</v>
      </c>
      <c r="N35" s="197">
        <f>SUMIFS(Discover!$F:$F,Discover!$K:$K,Subscriptions!$A35,Discover!$B:$B,7)</f>
        <v>0</v>
      </c>
      <c r="O35" s="197">
        <f>SUMIFS(Discover!$F:$F,Discover!$K:$K,Subscriptions!$A35,Discover!$B:$B,8)</f>
        <v>31.79</v>
      </c>
      <c r="P35" s="197">
        <f>SUMIFS(Discover!$F:$F,Discover!$K:$K,Subscriptions!$A35,Discover!$B:$B,9)</f>
        <v>15.89</v>
      </c>
      <c r="Q35" s="197">
        <f>SUMIFS(Discover!$F:$F,Discover!$K:$K,Subscriptions!$A35,Discover!$B:$B,10)</f>
        <v>0</v>
      </c>
      <c r="R35" s="197">
        <f>SUMIFS(Discover!$F:$F,Discover!$K:$K,Subscriptions!$A35,Discover!$B:$B,11)</f>
        <v>0</v>
      </c>
      <c r="S35" s="197">
        <f>SUMIFS(Discover!$F:$F,Discover!$K:$K,Subscriptions!$A35,Discover!$B:$B,12)</f>
        <v>0</v>
      </c>
    </row>
    <row r="36" spans="1:19" x14ac:dyDescent="0.2">
      <c r="A36" t="str">
        <v>T-Mobile</v>
      </c>
      <c r="D36" s="75" cm="1">
        <f t="array" ref="D36">AVERAGE(DAY(_xlfn.UNIQUE(_xlfn._xlws.FILTER(Discover!C:C, Discover!K:K = A36,0),1)))</f>
        <v>15.444444444444445</v>
      </c>
      <c r="E36" s="67">
        <f>SUMIFS(Discover!F:F,Discover!K:K,Subscriptions!A36)</f>
        <v>737.5</v>
      </c>
      <c r="F36">
        <f>COUNTIFS(Discover!K:K,Subscriptions!A36,Discover!G:G,"APP")</f>
        <v>9</v>
      </c>
      <c r="G36" s="197">
        <f t="shared" si="3"/>
        <v>81.944444444444443</v>
      </c>
      <c r="H36" s="197">
        <f>SUMIFS(Discover!$F:$F,Discover!$K:$K,Subscriptions!$A36,Discover!$B:$B,1)</f>
        <v>0</v>
      </c>
      <c r="I36" s="197">
        <f>SUMIFS(Discover!$F:$F,Discover!$K:$K,Subscriptions!$A36,Discover!$B:$B,2)</f>
        <v>86.25</v>
      </c>
      <c r="J36" s="197">
        <f>SUMIFS(Discover!$F:$F,Discover!$K:$K,Subscriptions!$A36,Discover!$B:$B,3)</f>
        <v>86.25</v>
      </c>
      <c r="K36" s="197">
        <f>SUMIFS(Discover!$F:$F,Discover!$K:$K,Subscriptions!$A36,Discover!$B:$B,4)</f>
        <v>0</v>
      </c>
      <c r="L36" s="197">
        <f>SUMIFS(Discover!$F:$F,Discover!$K:$K,Subscriptions!$A36,Discover!$B:$B,5)</f>
        <v>86.25</v>
      </c>
      <c r="M36" s="197">
        <f>SUMIFS(Discover!$F:$F,Discover!$K:$K,Subscriptions!$A36,Discover!$B:$B,6)</f>
        <v>86.25</v>
      </c>
      <c r="N36" s="197">
        <f>SUMIFS(Discover!$F:$F,Discover!$K:$K,Subscriptions!$A36,Discover!$B:$B,7)</f>
        <v>86.25</v>
      </c>
      <c r="O36" s="197">
        <f>SUMIFS(Discover!$F:$F,Discover!$K:$K,Subscriptions!$A36,Discover!$B:$B,8)</f>
        <v>0</v>
      </c>
      <c r="P36" s="197">
        <f>SUMIFS(Discover!$F:$F,Discover!$K:$K,Subscriptions!$A36,Discover!$B:$B,9)</f>
        <v>86.25</v>
      </c>
      <c r="Q36" s="197">
        <f>SUMIFS(Discover!$F:$F,Discover!$K:$K,Subscriptions!$A36,Discover!$B:$B,10)</f>
        <v>80</v>
      </c>
      <c r="R36" s="197">
        <f>SUMIFS(Discover!$F:$F,Discover!$K:$K,Subscriptions!$A36,Discover!$B:$B,11)</f>
        <v>70</v>
      </c>
      <c r="S36" s="197">
        <f>SUMIFS(Discover!$F:$F,Discover!$K:$K,Subscriptions!$A36,Discover!$B:$B,12)</f>
        <v>70</v>
      </c>
    </row>
    <row r="37" spans="1:19" x14ac:dyDescent="0.2">
      <c r="A37" t="str">
        <v>USTA</v>
      </c>
      <c r="E37" s="67">
        <f>SUMIFS(Discover!F:F,Discover!K:K,Subscriptions!A37)</f>
        <v>44</v>
      </c>
      <c r="F37">
        <f>COUNTIFS(Discover!K:K,Subscriptions!A37,Discover!G:G,"APP")</f>
        <v>1</v>
      </c>
      <c r="G37" s="197">
        <f t="shared" si="3"/>
        <v>44</v>
      </c>
      <c r="H37" s="197">
        <f>SUMIFS(Discover!$F:$F,Discover!$K:$K,Subscriptions!$A37,Discover!$B:$B,1)</f>
        <v>0</v>
      </c>
      <c r="I37" s="197">
        <f>SUMIFS(Discover!$F:$F,Discover!$K:$K,Subscriptions!$A37,Discover!$B:$B,2)</f>
        <v>0</v>
      </c>
      <c r="J37" s="197">
        <f>SUMIFS(Discover!$F:$F,Discover!$K:$K,Subscriptions!$A37,Discover!$B:$B,3)</f>
        <v>0</v>
      </c>
      <c r="K37" s="197">
        <f>SUMIFS(Discover!$F:$F,Discover!$K:$K,Subscriptions!$A37,Discover!$B:$B,4)</f>
        <v>0</v>
      </c>
      <c r="L37" s="197">
        <f>SUMIFS(Discover!$F:$F,Discover!$K:$K,Subscriptions!$A37,Discover!$B:$B,5)</f>
        <v>44</v>
      </c>
      <c r="M37" s="197">
        <f>SUMIFS(Discover!$F:$F,Discover!$K:$K,Subscriptions!$A37,Discover!$B:$B,6)</f>
        <v>0</v>
      </c>
      <c r="N37" s="197">
        <f>SUMIFS(Discover!$F:$F,Discover!$K:$K,Subscriptions!$A37,Discover!$B:$B,7)</f>
        <v>0</v>
      </c>
      <c r="O37" s="197">
        <f>SUMIFS(Discover!$F:$F,Discover!$K:$K,Subscriptions!$A37,Discover!$B:$B,8)</f>
        <v>0</v>
      </c>
      <c r="P37" s="197">
        <f>SUMIFS(Discover!$F:$F,Discover!$K:$K,Subscriptions!$A37,Discover!$B:$B,9)</f>
        <v>0</v>
      </c>
      <c r="Q37" s="197">
        <f>SUMIFS(Discover!$F:$F,Discover!$K:$K,Subscriptions!$A37,Discover!$B:$B,10)</f>
        <v>0</v>
      </c>
      <c r="R37" s="197">
        <f>SUMIFS(Discover!$F:$F,Discover!$K:$K,Subscriptions!$A37,Discover!$B:$B,11)</f>
        <v>0</v>
      </c>
      <c r="S37" s="197">
        <f>SUMIFS(Discover!$F:$F,Discover!$K:$K,Subscriptions!$A37,Discover!$B:$B,12)</f>
        <v>0</v>
      </c>
    </row>
    <row r="38" spans="1:19" x14ac:dyDescent="0.2">
      <c r="A38" t="str">
        <v>Verizon Internet</v>
      </c>
      <c r="E38" s="67">
        <f>SUMIFS(Discover!F:F,Discover!K:K,Subscriptions!A38)</f>
        <v>100</v>
      </c>
      <c r="F38">
        <f>COUNTIFS(Discover!K:K,Subscriptions!A38,Discover!G:G,"APP")</f>
        <v>2</v>
      </c>
      <c r="G38" s="197">
        <f t="shared" si="3"/>
        <v>50</v>
      </c>
      <c r="H38" s="197">
        <f>SUMIFS(Discover!$F:$F,Discover!$K:$K,Subscriptions!$A38,Discover!$B:$B,1)</f>
        <v>0</v>
      </c>
      <c r="I38" s="197">
        <f>SUMIFS(Discover!$F:$F,Discover!$K:$K,Subscriptions!$A38,Discover!$B:$B,2)</f>
        <v>0</v>
      </c>
      <c r="J38" s="197">
        <f>SUMIFS(Discover!$F:$F,Discover!$K:$K,Subscriptions!$A38,Discover!$B:$B,3)</f>
        <v>0</v>
      </c>
      <c r="K38" s="197">
        <f>SUMIFS(Discover!$F:$F,Discover!$K:$K,Subscriptions!$A38,Discover!$B:$B,4)</f>
        <v>0</v>
      </c>
      <c r="L38" s="197">
        <f>SUMIFS(Discover!$F:$F,Discover!$K:$K,Subscriptions!$A38,Discover!$B:$B,5)</f>
        <v>0</v>
      </c>
      <c r="M38" s="197">
        <f>SUMIFS(Discover!$F:$F,Discover!$K:$K,Subscriptions!$A38,Discover!$B:$B,6)</f>
        <v>50</v>
      </c>
      <c r="N38" s="197">
        <f>SUMIFS(Discover!$F:$F,Discover!$K:$K,Subscriptions!$A38,Discover!$B:$B,7)</f>
        <v>0</v>
      </c>
      <c r="O38" s="197">
        <f>SUMIFS(Discover!$F:$F,Discover!$K:$K,Subscriptions!$A38,Discover!$B:$B,8)</f>
        <v>50</v>
      </c>
      <c r="P38" s="197">
        <f>SUMIFS(Discover!$F:$F,Discover!$K:$K,Subscriptions!$A38,Discover!$B:$B,9)</f>
        <v>0</v>
      </c>
      <c r="Q38" s="197">
        <f>SUMIFS(Discover!$F:$F,Discover!$K:$K,Subscriptions!$A38,Discover!$B:$B,10)</f>
        <v>0</v>
      </c>
      <c r="R38" s="197">
        <f>SUMIFS(Discover!$F:$F,Discover!$K:$K,Subscriptions!$A38,Discover!$B:$B,11)</f>
        <v>0</v>
      </c>
      <c r="S38" s="197">
        <f>SUMIFS(Discover!$F:$F,Discover!$K:$K,Subscriptions!$A38,Discover!$B:$B,12)</f>
        <v>0</v>
      </c>
    </row>
    <row r="39" spans="1:19" x14ac:dyDescent="0.2">
      <c r="A39" t="str">
        <v>Webull</v>
      </c>
      <c r="E39" s="67">
        <f>SUMIFS(Discover!F:F,Discover!K:K,Subscriptions!A39)</f>
        <v>7.96</v>
      </c>
      <c r="F39">
        <f>COUNTIFS(Discover!K:K,Subscriptions!A39,Discover!G:G,"APP")</f>
        <v>4</v>
      </c>
      <c r="G39" s="197">
        <f t="shared" si="3"/>
        <v>1.99</v>
      </c>
      <c r="H39" s="197">
        <f>SUMIFS(Discover!$F:$F,Discover!$K:$K,Subscriptions!$A39,Discover!$B:$B,1)</f>
        <v>0</v>
      </c>
      <c r="I39" s="197">
        <f>SUMIFS(Discover!$F:$F,Discover!$K:$K,Subscriptions!$A39,Discover!$B:$B,2)</f>
        <v>1.99</v>
      </c>
      <c r="J39" s="197">
        <f>SUMIFS(Discover!$F:$F,Discover!$K:$K,Subscriptions!$A39,Discover!$B:$B,3)</f>
        <v>0</v>
      </c>
      <c r="K39" s="197">
        <f>SUMIFS(Discover!$F:$F,Discover!$K:$K,Subscriptions!$A39,Discover!$B:$B,4)</f>
        <v>1.99</v>
      </c>
      <c r="L39" s="197">
        <f>SUMIFS(Discover!$F:$F,Discover!$K:$K,Subscriptions!$A39,Discover!$B:$B,5)</f>
        <v>1.99</v>
      </c>
      <c r="M39" s="197">
        <f>SUMIFS(Discover!$F:$F,Discover!$K:$K,Subscriptions!$A39,Discover!$B:$B,6)</f>
        <v>1.99</v>
      </c>
      <c r="N39" s="197">
        <f>SUMIFS(Discover!$F:$F,Discover!$K:$K,Subscriptions!$A39,Discover!$B:$B,7)</f>
        <v>0</v>
      </c>
      <c r="O39" s="197">
        <f>SUMIFS(Discover!$F:$F,Discover!$K:$K,Subscriptions!$A39,Discover!$B:$B,8)</f>
        <v>0</v>
      </c>
      <c r="P39" s="197">
        <f>SUMIFS(Discover!$F:$F,Discover!$K:$K,Subscriptions!$A39,Discover!$B:$B,9)</f>
        <v>0</v>
      </c>
      <c r="Q39" s="197">
        <f>SUMIFS(Discover!$F:$F,Discover!$K:$K,Subscriptions!$A39,Discover!$B:$B,10)</f>
        <v>0</v>
      </c>
      <c r="R39" s="197">
        <f>SUMIFS(Discover!$F:$F,Discover!$K:$K,Subscriptions!$A39,Discover!$B:$B,11)</f>
        <v>0</v>
      </c>
      <c r="S39" s="197">
        <f>SUMIFS(Discover!$F:$F,Discover!$K:$K,Subscriptions!$A39,Discover!$B:$B,12)</f>
        <v>0</v>
      </c>
    </row>
    <row r="40" spans="1:19" x14ac:dyDescent="0.2">
      <c r="A40" t="str">
        <v>Wolfram</v>
      </c>
      <c r="E40" s="67">
        <f>SUMIFS(Discover!F:F,Discover!K:K,Subscriptions!A40)</f>
        <v>13.98</v>
      </c>
      <c r="F40">
        <f>COUNTIFS(Discover!K:K,Subscriptions!A40,Discover!G:G,"APP")</f>
        <v>2</v>
      </c>
      <c r="G40" s="197">
        <f t="shared" si="3"/>
        <v>6.99</v>
      </c>
      <c r="H40" s="197">
        <f>SUMIFS(Discover!$F:$F,Discover!$K:$K,Subscriptions!$A40,Discover!$B:$B,1)</f>
        <v>0</v>
      </c>
      <c r="I40" s="197">
        <f>SUMIFS(Discover!$F:$F,Discover!$K:$K,Subscriptions!$A40,Discover!$B:$B,2)</f>
        <v>0</v>
      </c>
      <c r="J40" s="197">
        <f>SUMIFS(Discover!$F:$F,Discover!$K:$K,Subscriptions!$A40,Discover!$B:$B,3)</f>
        <v>6.99</v>
      </c>
      <c r="K40" s="197">
        <f>SUMIFS(Discover!$F:$F,Discover!$K:$K,Subscriptions!$A40,Discover!$B:$B,4)</f>
        <v>6.99</v>
      </c>
      <c r="L40" s="197">
        <f>SUMIFS(Discover!$F:$F,Discover!$K:$K,Subscriptions!$A40,Discover!$B:$B,5)</f>
        <v>0</v>
      </c>
      <c r="M40" s="197">
        <f>SUMIFS(Discover!$F:$F,Discover!$K:$K,Subscriptions!$A40,Discover!$B:$B,6)</f>
        <v>0</v>
      </c>
      <c r="N40" s="197">
        <f>SUMIFS(Discover!$F:$F,Discover!$K:$K,Subscriptions!$A40,Discover!$B:$B,7)</f>
        <v>0</v>
      </c>
      <c r="O40" s="197">
        <f>SUMIFS(Discover!$F:$F,Discover!$K:$K,Subscriptions!$A40,Discover!$B:$B,8)</f>
        <v>0</v>
      </c>
      <c r="P40" s="197">
        <f>SUMIFS(Discover!$F:$F,Discover!$K:$K,Subscriptions!$A40,Discover!$B:$B,9)</f>
        <v>0</v>
      </c>
      <c r="Q40" s="197">
        <f>SUMIFS(Discover!$F:$F,Discover!$K:$K,Subscriptions!$A40,Discover!$B:$B,10)</f>
        <v>0</v>
      </c>
      <c r="R40" s="197">
        <f>SUMIFS(Discover!$F:$F,Discover!$K:$K,Subscriptions!$A40,Discover!$B:$B,11)</f>
        <v>0</v>
      </c>
      <c r="S40" s="197">
        <f>SUMIFS(Discover!$F:$F,Discover!$K:$K,Subscriptions!$A40,Discover!$B:$B,12)</f>
        <v>0</v>
      </c>
    </row>
    <row r="41" spans="1:19" x14ac:dyDescent="0.2">
      <c r="A41" t="str">
        <v>Youtube TV</v>
      </c>
    </row>
    <row r="42" spans="1:19" x14ac:dyDescent="0.2">
      <c r="E42" s="170">
        <f>SUM(E2:E41)</f>
        <v>6022.1799999999994</v>
      </c>
      <c r="F42" s="76"/>
      <c r="G42" s="76">
        <f>SUMPRODUCT(G2:G40,E2:E40)/SUM(E2:E40)</f>
        <v>105.1713536191042</v>
      </c>
      <c r="H42" s="76">
        <f>SUM(H2:H40)</f>
        <v>260.47000000000003</v>
      </c>
      <c r="I42" s="76">
        <f t="shared" ref="I42:S42" si="4">SUM(I2:I40)</f>
        <v>322.16000000000003</v>
      </c>
      <c r="J42" s="76">
        <f t="shared" si="4"/>
        <v>428.83000000000004</v>
      </c>
      <c r="K42" s="76">
        <f t="shared" si="4"/>
        <v>323.73</v>
      </c>
      <c r="L42" s="76">
        <f t="shared" si="4"/>
        <v>846.47</v>
      </c>
      <c r="M42" s="76">
        <f t="shared" si="4"/>
        <v>626.20000000000005</v>
      </c>
      <c r="N42" s="76">
        <f t="shared" si="4"/>
        <v>330.98</v>
      </c>
      <c r="O42" s="76">
        <f t="shared" si="4"/>
        <v>584.34</v>
      </c>
      <c r="P42" s="76">
        <f t="shared" si="4"/>
        <v>616.66999999999996</v>
      </c>
      <c r="Q42" s="76">
        <f t="shared" si="4"/>
        <v>738.35</v>
      </c>
      <c r="R42" s="76">
        <f t="shared" si="4"/>
        <v>571.76</v>
      </c>
      <c r="S42" s="76">
        <f t="shared" si="4"/>
        <v>372.22</v>
      </c>
    </row>
    <row r="45" spans="1:19" x14ac:dyDescent="0.2">
      <c r="E45" s="76">
        <f>E36+E33+E31+E13+E38+E32+E10</f>
        <v>3715.9399999999996</v>
      </c>
    </row>
    <row r="47" spans="1:19" x14ac:dyDescent="0.2">
      <c r="E47" s="193">
        <f>E42-E45</f>
        <v>2306.2399999999998</v>
      </c>
    </row>
    <row r="49" spans="5:5" x14ac:dyDescent="0.2">
      <c r="E49" s="76">
        <f>E30+E29+E24+E25+E26+E19+E20+E12+E11+E3+E2+E8+E17+E15+E14+E23+E28+E34</f>
        <v>1369.0599999999997</v>
      </c>
    </row>
    <row r="50" spans="5:5" x14ac:dyDescent="0.2">
      <c r="E50" s="76">
        <f>E49+E41</f>
        <v>1369.0599999999997</v>
      </c>
    </row>
  </sheetData>
  <conditionalFormatting sqref="H42:S42">
    <cfRule type="colorScale" priority="2">
      <colorScale>
        <cfvo type="min"/>
        <cfvo type="percentile" val="50"/>
        <cfvo type="max"/>
        <color rgb="FF63BE7B"/>
        <color rgb="FFFFEB84"/>
        <color rgb="FFF8696B"/>
      </colorScale>
    </cfRule>
  </conditionalFormatting>
  <conditionalFormatting sqref="E2:E40">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6335D-16C4-4D44-B63A-61E5049AE184}">
  <sheetPr>
    <tabColor theme="3"/>
  </sheetPr>
  <dimension ref="A1:BI91"/>
  <sheetViews>
    <sheetView workbookViewId="0"/>
  </sheetViews>
  <sheetFormatPr defaultRowHeight="11.25" x14ac:dyDescent="0.2"/>
  <cols>
    <col min="1" max="1" width="21.1640625" bestFit="1" customWidth="1"/>
    <col min="2" max="2" width="21.1640625" customWidth="1"/>
    <col min="3" max="46" width="15.5" customWidth="1"/>
    <col min="47" max="47" width="19" bestFit="1" customWidth="1"/>
    <col min="48" max="61" width="15.5" customWidth="1"/>
  </cols>
  <sheetData>
    <row r="1" spans="1:61" s="2" customFormat="1" x14ac:dyDescent="0.2">
      <c r="C1" s="2">
        <v>1</v>
      </c>
      <c r="D1" s="2">
        <v>1</v>
      </c>
      <c r="E1" s="2">
        <v>1</v>
      </c>
      <c r="F1" s="2">
        <v>1</v>
      </c>
      <c r="G1" s="2">
        <v>1</v>
      </c>
      <c r="H1" s="2">
        <v>2</v>
      </c>
      <c r="I1" s="2">
        <v>2</v>
      </c>
      <c r="J1" s="2">
        <v>2</v>
      </c>
      <c r="K1" s="2">
        <v>2</v>
      </c>
      <c r="L1" s="2">
        <v>3</v>
      </c>
      <c r="M1" s="2">
        <v>3</v>
      </c>
      <c r="N1" s="2">
        <v>3</v>
      </c>
      <c r="O1" s="2">
        <v>3</v>
      </c>
      <c r="P1" s="2">
        <v>3</v>
      </c>
      <c r="Q1" s="2">
        <v>4</v>
      </c>
      <c r="R1" s="2">
        <v>4</v>
      </c>
      <c r="S1" s="2">
        <v>4</v>
      </c>
      <c r="T1" s="2">
        <v>4</v>
      </c>
      <c r="U1" s="2">
        <v>4</v>
      </c>
      <c r="V1" s="2">
        <v>5</v>
      </c>
      <c r="W1" s="2">
        <v>5</v>
      </c>
      <c r="X1" s="2">
        <v>5</v>
      </c>
      <c r="Y1" s="2">
        <v>5</v>
      </c>
      <c r="Z1" s="2">
        <v>5</v>
      </c>
      <c r="AA1" s="2">
        <v>6</v>
      </c>
      <c r="AB1" s="2">
        <v>6</v>
      </c>
      <c r="AC1" s="2">
        <v>6</v>
      </c>
      <c r="AD1" s="2">
        <v>6</v>
      </c>
      <c r="AE1" s="2">
        <v>6</v>
      </c>
      <c r="AF1" s="2">
        <v>7</v>
      </c>
      <c r="AG1" s="2">
        <v>7</v>
      </c>
      <c r="AH1" s="2">
        <v>7</v>
      </c>
      <c r="AI1" s="2">
        <v>7</v>
      </c>
      <c r="AJ1" s="2">
        <v>7</v>
      </c>
      <c r="AK1" s="2">
        <v>8</v>
      </c>
      <c r="AL1" s="2">
        <v>8</v>
      </c>
      <c r="AM1" s="2">
        <v>8</v>
      </c>
      <c r="AN1" s="2">
        <v>8</v>
      </c>
      <c r="AO1" s="2">
        <v>8</v>
      </c>
      <c r="AP1" s="2">
        <v>9</v>
      </c>
      <c r="AQ1" s="2">
        <v>9</v>
      </c>
      <c r="AR1" s="2">
        <v>9</v>
      </c>
      <c r="AS1" s="2">
        <v>9</v>
      </c>
      <c r="AT1" s="2">
        <v>9</v>
      </c>
      <c r="AU1" s="2">
        <v>10</v>
      </c>
      <c r="AV1" s="2">
        <v>10</v>
      </c>
      <c r="AW1" s="2">
        <v>10</v>
      </c>
      <c r="AX1" s="2">
        <v>10</v>
      </c>
      <c r="AY1" s="2">
        <v>10</v>
      </c>
      <c r="AZ1" s="2">
        <v>11</v>
      </c>
      <c r="BA1" s="2">
        <v>11</v>
      </c>
      <c r="BB1" s="2">
        <v>11</v>
      </c>
      <c r="BC1" s="2">
        <v>11</v>
      </c>
      <c r="BD1" s="2">
        <v>11</v>
      </c>
      <c r="BE1" s="2">
        <v>12</v>
      </c>
      <c r="BF1" s="2">
        <v>12</v>
      </c>
      <c r="BG1" s="2">
        <v>12</v>
      </c>
      <c r="BH1" s="2">
        <v>12</v>
      </c>
      <c r="BI1" s="2">
        <v>12</v>
      </c>
    </row>
    <row r="2" spans="1:61" ht="14.25" x14ac:dyDescent="0.2">
      <c r="A2" t="s">
        <v>524</v>
      </c>
      <c r="B2" s="86">
        <v>167.58</v>
      </c>
      <c r="C2" s="255" t="s">
        <v>2</v>
      </c>
      <c r="D2" s="255"/>
      <c r="E2" s="255"/>
      <c r="F2" s="255"/>
      <c r="G2" s="255"/>
      <c r="H2" s="256" t="s">
        <v>305</v>
      </c>
      <c r="I2" s="256"/>
      <c r="J2" s="256"/>
      <c r="K2" s="256"/>
      <c r="L2" s="257" t="s">
        <v>306</v>
      </c>
      <c r="M2" s="257"/>
      <c r="N2" s="257"/>
      <c r="O2" s="257"/>
      <c r="P2" s="257"/>
      <c r="Q2" s="259" t="s">
        <v>307</v>
      </c>
      <c r="R2" s="259"/>
      <c r="S2" s="259"/>
      <c r="T2" s="259"/>
      <c r="U2" s="259"/>
      <c r="V2" s="258" t="s">
        <v>521</v>
      </c>
      <c r="W2" s="258"/>
      <c r="X2" s="258"/>
      <c r="Y2" s="258"/>
      <c r="Z2" s="258"/>
      <c r="AA2" s="261" t="s">
        <v>522</v>
      </c>
      <c r="AB2" s="261"/>
      <c r="AC2" s="261"/>
      <c r="AD2" s="261"/>
      <c r="AE2" s="261"/>
      <c r="AF2" s="262" t="s">
        <v>523</v>
      </c>
      <c r="AG2" s="262"/>
      <c r="AH2" s="262"/>
      <c r="AI2" s="262"/>
      <c r="AJ2" s="262"/>
      <c r="AK2" s="262" t="s">
        <v>328</v>
      </c>
      <c r="AL2" s="262"/>
      <c r="AM2" s="262"/>
      <c r="AN2" s="262"/>
      <c r="AO2" s="262"/>
      <c r="AP2" s="263" t="s">
        <v>329</v>
      </c>
      <c r="AQ2" s="263"/>
      <c r="AR2" s="263"/>
      <c r="AS2" s="263"/>
      <c r="AT2" s="263"/>
      <c r="AU2" s="259" t="s">
        <v>327</v>
      </c>
      <c r="AV2" s="259"/>
      <c r="AW2" s="259"/>
      <c r="AX2" s="259"/>
      <c r="AY2" s="259"/>
      <c r="AZ2" s="264" t="s">
        <v>330</v>
      </c>
      <c r="BA2" s="264"/>
      <c r="BB2" s="264"/>
      <c r="BC2" s="264"/>
      <c r="BD2" s="264"/>
      <c r="BE2" s="260" t="s">
        <v>331</v>
      </c>
      <c r="BF2" s="260"/>
      <c r="BG2" s="260"/>
      <c r="BH2" s="260"/>
      <c r="BI2" s="260"/>
    </row>
    <row r="3" spans="1:61" s="2" customFormat="1" x14ac:dyDescent="0.2">
      <c r="C3" s="2">
        <v>1</v>
      </c>
      <c r="D3" s="2">
        <v>8</v>
      </c>
      <c r="E3" s="2">
        <v>15</v>
      </c>
      <c r="F3" s="2">
        <v>22</v>
      </c>
      <c r="G3" s="2">
        <v>31</v>
      </c>
      <c r="H3" s="2">
        <v>5</v>
      </c>
      <c r="I3" s="2">
        <v>12</v>
      </c>
      <c r="J3" s="2">
        <v>19</v>
      </c>
      <c r="K3" s="2">
        <v>28</v>
      </c>
      <c r="L3" s="2">
        <v>5</v>
      </c>
      <c r="M3" s="2">
        <v>12</v>
      </c>
      <c r="N3" s="2">
        <v>19</v>
      </c>
      <c r="O3" s="2">
        <v>26</v>
      </c>
      <c r="P3" s="2">
        <v>31</v>
      </c>
      <c r="Q3" s="2">
        <v>2</v>
      </c>
      <c r="R3" s="2">
        <v>9</v>
      </c>
      <c r="S3" s="2">
        <v>16</v>
      </c>
      <c r="T3" s="2">
        <v>23</v>
      </c>
      <c r="U3" s="2">
        <v>30</v>
      </c>
      <c r="V3" s="2">
        <v>7</v>
      </c>
      <c r="W3" s="2">
        <v>14</v>
      </c>
      <c r="X3" s="2">
        <v>21</v>
      </c>
      <c r="Y3" s="2">
        <v>28</v>
      </c>
      <c r="Z3" s="2">
        <v>31</v>
      </c>
      <c r="AA3" s="2">
        <v>4</v>
      </c>
      <c r="AB3" s="2">
        <v>11</v>
      </c>
      <c r="AC3" s="2">
        <v>18</v>
      </c>
      <c r="AD3" s="2">
        <v>25</v>
      </c>
      <c r="AE3" s="2">
        <v>30</v>
      </c>
      <c r="AF3" s="2">
        <v>2</v>
      </c>
      <c r="AG3" s="2">
        <v>9</v>
      </c>
      <c r="AH3" s="2">
        <v>16</v>
      </c>
      <c r="AI3" s="2">
        <v>23</v>
      </c>
      <c r="AJ3" s="2">
        <v>30</v>
      </c>
      <c r="AK3" s="2">
        <v>6</v>
      </c>
      <c r="AL3" s="2">
        <v>13</v>
      </c>
      <c r="AM3" s="2">
        <v>20</v>
      </c>
      <c r="AN3" s="2">
        <v>27</v>
      </c>
      <c r="AO3" s="2">
        <v>31</v>
      </c>
      <c r="AP3" s="2">
        <v>3</v>
      </c>
      <c r="AQ3" s="2">
        <v>10</v>
      </c>
      <c r="AR3" s="2">
        <v>17</v>
      </c>
      <c r="AS3" s="2">
        <v>24</v>
      </c>
      <c r="AT3" s="2">
        <v>30</v>
      </c>
      <c r="AU3" s="2">
        <v>1</v>
      </c>
      <c r="AV3" s="2">
        <v>8</v>
      </c>
      <c r="AW3" s="2">
        <v>15</v>
      </c>
      <c r="AX3" s="2">
        <v>22</v>
      </c>
      <c r="AY3" s="2">
        <v>29</v>
      </c>
      <c r="AZ3" s="2">
        <v>5</v>
      </c>
      <c r="BA3" s="2">
        <v>12</v>
      </c>
      <c r="BB3" s="2">
        <v>19</v>
      </c>
      <c r="BC3" s="2">
        <v>26</v>
      </c>
      <c r="BD3" s="2">
        <v>30</v>
      </c>
      <c r="BE3" s="2">
        <v>3</v>
      </c>
      <c r="BF3" s="2">
        <v>10</v>
      </c>
      <c r="BG3" s="2">
        <v>17</v>
      </c>
      <c r="BH3" s="2">
        <v>24</v>
      </c>
      <c r="BI3" s="2">
        <v>31</v>
      </c>
    </row>
    <row r="4" spans="1:61" ht="12.75" x14ac:dyDescent="0.2">
      <c r="A4" t="str" cm="1">
        <f t="array" ref="A4:A84">_xlfn._xlws.SORT(_xlfn.UNIQUE(_xlfn._xlws.FILTER('Wells Fargo'!G:G,('Wells Fargo'!G:G&lt;&gt;0)*('Wells Fargo'!G:G&lt;&gt;"Primary"))))</f>
        <v>3060 Ti GPU</v>
      </c>
      <c r="B4" s="76">
        <f>SUM(C4:BI4)</f>
        <v>0</v>
      </c>
      <c r="C4" s="161">
        <f>SUMIFS('Wells Fargo'!$F:$F,'Wells Fargo'!$G:$G,'Cash Flow'!$A4,'Wells Fargo'!$A:$A,C$1,'Wells Fargo'!$B:$B,"&lt;="&amp;'Cash Flow'!C$3)</f>
        <v>0</v>
      </c>
      <c r="D4" s="160">
        <f>SUMIFS('Wells Fargo'!$F:$F,'Wells Fargo'!$G:$G,'Cash Flow'!$A4,'Wells Fargo'!$A:$A,D$1,'Wells Fargo'!$B:$B,"&lt;="&amp;'Cash Flow'!D$3,'Wells Fargo'!$B:$B,"&gt;"&amp;'Cash Flow'!C$3)</f>
        <v>0</v>
      </c>
      <c r="E4" s="160">
        <f>SUMIFS('Wells Fargo'!$F:$F,'Wells Fargo'!$G:$G,'Cash Flow'!$A4,'Wells Fargo'!$A:$A,E$1,'Wells Fargo'!$B:$B,"&lt;="&amp;'Cash Flow'!E$3,'Wells Fargo'!$B:$B,"&gt;"&amp;'Cash Flow'!D$3)</f>
        <v>0</v>
      </c>
      <c r="F4" s="160">
        <f>SUMIFS('Wells Fargo'!$F:$F,'Wells Fargo'!$G:$G,'Cash Flow'!$A4,'Wells Fargo'!$A:$A,F$1,'Wells Fargo'!$B:$B,"&lt;="&amp;'Cash Flow'!F$3,'Wells Fargo'!$B:$B,"&gt;"&amp;'Cash Flow'!E$3)</f>
        <v>0</v>
      </c>
      <c r="G4" s="160">
        <f>SUMIFS('Wells Fargo'!$F:$F,'Wells Fargo'!$G:$G,'Cash Flow'!$A4,'Wells Fargo'!$A:$A,G$1,'Wells Fargo'!$B:$B,"&lt;="&amp;'Cash Flow'!G$3,'Wells Fargo'!$B:$B,"&gt;"&amp;'Cash Flow'!F$3)</f>
        <v>0</v>
      </c>
      <c r="H4" s="161">
        <f>SUMIFS('Wells Fargo'!$F:$F,'Wells Fargo'!$G:$G,'Cash Flow'!$A4,'Wells Fargo'!$A:$A,H$1,'Wells Fargo'!$B:$B,"&lt;="&amp;'Cash Flow'!H$3)</f>
        <v>0</v>
      </c>
      <c r="I4" s="160">
        <f>SUMIFS('Wells Fargo'!$F:$F,'Wells Fargo'!$G:$G,'Cash Flow'!$A4,'Wells Fargo'!$A:$A,I$1,'Wells Fargo'!$B:$B,"&lt;="&amp;'Cash Flow'!I$3,'Wells Fargo'!$B:$B,"&gt;"&amp;'Cash Flow'!H$3)</f>
        <v>0</v>
      </c>
      <c r="J4" s="160">
        <f>SUMIFS('Wells Fargo'!$F:$F,'Wells Fargo'!$G:$G,'Cash Flow'!$A4,'Wells Fargo'!$A:$A,J$1,'Wells Fargo'!$B:$B,"&lt;="&amp;'Cash Flow'!J$3,'Wells Fargo'!$B:$B,"&gt;"&amp;'Cash Flow'!I$3)</f>
        <v>0</v>
      </c>
      <c r="K4" s="160">
        <f>SUMIFS('Wells Fargo'!$F:$F,'Wells Fargo'!$G:$G,'Cash Flow'!$A4,'Wells Fargo'!$A:$A,K$1,'Wells Fargo'!$B:$B,"&lt;="&amp;'Cash Flow'!K$3,'Wells Fargo'!$B:$B,"&gt;"&amp;'Cash Flow'!J$3)</f>
        <v>0</v>
      </c>
      <c r="L4" s="161">
        <f>SUMIFS('Wells Fargo'!$F:$F,'Wells Fargo'!$G:$G,'Cash Flow'!$A4,'Wells Fargo'!$A:$A,L$1,'Wells Fargo'!$B:$B,"&lt;="&amp;'Cash Flow'!L$3)</f>
        <v>0</v>
      </c>
      <c r="M4" s="160">
        <f>SUMIFS('Wells Fargo'!$F:$F,'Wells Fargo'!$G:$G,'Cash Flow'!$A4,'Wells Fargo'!$A:$A,M$1,'Wells Fargo'!$B:$B,"&lt;="&amp;'Cash Flow'!M$3,'Wells Fargo'!$B:$B,"&gt;"&amp;'Cash Flow'!L$3)</f>
        <v>0</v>
      </c>
      <c r="N4" s="160">
        <f>SUMIFS('Wells Fargo'!$F:$F,'Wells Fargo'!$G:$G,'Cash Flow'!$A4,'Wells Fargo'!$A:$A,N$1,'Wells Fargo'!$B:$B,"&lt;="&amp;'Cash Flow'!N$3,'Wells Fargo'!$B:$B,"&gt;"&amp;'Cash Flow'!M$3)</f>
        <v>0</v>
      </c>
      <c r="O4" s="160">
        <f>SUMIFS('Wells Fargo'!$F:$F,'Wells Fargo'!$G:$G,'Cash Flow'!$A4,'Wells Fargo'!$A:$A,O$1,'Wells Fargo'!$B:$B,"&lt;="&amp;'Cash Flow'!O$3,'Wells Fargo'!$B:$B,"&gt;"&amp;'Cash Flow'!N$3)</f>
        <v>0</v>
      </c>
      <c r="P4" s="160">
        <f>SUMIFS('Wells Fargo'!$F:$F,'Wells Fargo'!$G:$G,'Cash Flow'!$A4,'Wells Fargo'!$A:$A,P$1,'Wells Fargo'!$B:$B,"&lt;="&amp;'Cash Flow'!P$3,'Wells Fargo'!$B:$B,"&gt;"&amp;'Cash Flow'!O$3)</f>
        <v>0</v>
      </c>
      <c r="Q4" s="161">
        <f>SUMIFS('Wells Fargo'!$F:$F,'Wells Fargo'!$G:$G,'Cash Flow'!$A4,'Wells Fargo'!$A:$A,Q$1,'Wells Fargo'!$B:$B,"&lt;="&amp;'Cash Flow'!Q$3)</f>
        <v>0</v>
      </c>
      <c r="R4" s="160">
        <f>SUMIFS('Wells Fargo'!$F:$F,'Wells Fargo'!$G:$G,'Cash Flow'!$A4,'Wells Fargo'!$A:$A,R$1,'Wells Fargo'!$B:$B,"&lt;="&amp;'Cash Flow'!R$3,'Wells Fargo'!$B:$B,"&gt;"&amp;'Cash Flow'!Q$3)</f>
        <v>0</v>
      </c>
      <c r="S4" s="160">
        <f>SUMIFS('Wells Fargo'!$F:$F,'Wells Fargo'!$G:$G,'Cash Flow'!$A4,'Wells Fargo'!$A:$A,S$1,'Wells Fargo'!$B:$B,"&lt;="&amp;'Cash Flow'!S$3,'Wells Fargo'!$B:$B,"&gt;"&amp;'Cash Flow'!R$3)</f>
        <v>0</v>
      </c>
      <c r="T4" s="160">
        <f>SUMIFS('Wells Fargo'!$F:$F,'Wells Fargo'!$G:$G,'Cash Flow'!$A4,'Wells Fargo'!$A:$A,T$1,'Wells Fargo'!$B:$B,"&lt;="&amp;'Cash Flow'!T$3,'Wells Fargo'!$B:$B,"&gt;"&amp;'Cash Flow'!S$3)</f>
        <v>0</v>
      </c>
      <c r="U4" s="160">
        <f>SUMIFS('Wells Fargo'!$F:$F,'Wells Fargo'!$G:$G,'Cash Flow'!$A4,'Wells Fargo'!$A:$A,U$1,'Wells Fargo'!$B:$B,"&lt;="&amp;'Cash Flow'!U$3,'Wells Fargo'!$B:$B,"&gt;"&amp;'Cash Flow'!T$3)</f>
        <v>0</v>
      </c>
      <c r="V4" s="161">
        <f>SUMIFS('Wells Fargo'!$F:$F,'Wells Fargo'!$G:$G,'Cash Flow'!$A4,'Wells Fargo'!$A:$A,V$1,'Wells Fargo'!$B:$B,"&lt;="&amp;'Cash Flow'!V$3)</f>
        <v>0</v>
      </c>
      <c r="W4" s="160">
        <f>SUMIFS('Wells Fargo'!$F:$F,'Wells Fargo'!$G:$G,'Cash Flow'!$A4,'Wells Fargo'!$A:$A,W$1,'Wells Fargo'!$B:$B,"&lt;="&amp;'Cash Flow'!W$3,'Wells Fargo'!$B:$B,"&gt;"&amp;'Cash Flow'!V$3)</f>
        <v>0</v>
      </c>
      <c r="X4" s="160">
        <f>SUMIFS('Wells Fargo'!$F:$F,'Wells Fargo'!$G:$G,'Cash Flow'!$A4,'Wells Fargo'!$A:$A,X$1,'Wells Fargo'!$B:$B,"&lt;="&amp;'Cash Flow'!X$3,'Wells Fargo'!$B:$B,"&gt;"&amp;'Cash Flow'!W$3)</f>
        <v>0</v>
      </c>
      <c r="Y4" s="160">
        <f>SUMIFS('Wells Fargo'!$F:$F,'Wells Fargo'!$G:$G,'Cash Flow'!$A4,'Wells Fargo'!$A:$A,Y$1,'Wells Fargo'!$B:$B,"&lt;="&amp;'Cash Flow'!Y$3,'Wells Fargo'!$B:$B,"&gt;"&amp;'Cash Flow'!X$3)</f>
        <v>0</v>
      </c>
      <c r="Z4" s="160">
        <f>SUMIFS('Wells Fargo'!$F:$F,'Wells Fargo'!$G:$G,'Cash Flow'!$A4,'Wells Fargo'!$A:$A,Z$1,'Wells Fargo'!$B:$B,"&lt;="&amp;'Cash Flow'!Z$3,'Wells Fargo'!$B:$B,"&gt;"&amp;'Cash Flow'!Y$3)</f>
        <v>0</v>
      </c>
      <c r="AA4" s="161">
        <f>SUMIFS('Wells Fargo'!$F:$F,'Wells Fargo'!$G:$G,'Cash Flow'!$A4,'Wells Fargo'!$A:$A,AA$1,'Wells Fargo'!$B:$B,"&lt;="&amp;'Cash Flow'!AA$3)</f>
        <v>0</v>
      </c>
      <c r="AB4" s="160">
        <f>SUMIFS('Wells Fargo'!$F:$F,'Wells Fargo'!$G:$G,'Cash Flow'!$A4,'Wells Fargo'!$A:$A,AB$1,'Wells Fargo'!$B:$B,"&lt;="&amp;'Cash Flow'!AB$3,'Wells Fargo'!$B:$B,"&gt;"&amp;'Cash Flow'!AA$3)</f>
        <v>0</v>
      </c>
      <c r="AC4" s="160">
        <f>SUMIFS('Wells Fargo'!$F:$F,'Wells Fargo'!$G:$G,'Cash Flow'!$A4,'Wells Fargo'!$A:$A,AC$1,'Wells Fargo'!$B:$B,"&lt;="&amp;'Cash Flow'!AC$3,'Wells Fargo'!$B:$B,"&gt;"&amp;'Cash Flow'!AB$3)</f>
        <v>0</v>
      </c>
      <c r="AD4" s="160">
        <f>SUMIFS('Wells Fargo'!$F:$F,'Wells Fargo'!$G:$G,'Cash Flow'!$A4,'Wells Fargo'!$A:$A,AD$1,'Wells Fargo'!$B:$B,"&lt;="&amp;'Cash Flow'!AD$3,'Wells Fargo'!$B:$B,"&gt;"&amp;'Cash Flow'!AC$3)</f>
        <v>0</v>
      </c>
      <c r="AE4" s="160">
        <f>SUMIFS('Wells Fargo'!$F:$F,'Wells Fargo'!$G:$G,'Cash Flow'!$A4,'Wells Fargo'!$A:$A,AE$1,'Wells Fargo'!$B:$B,"&lt;="&amp;'Cash Flow'!AE$3,'Wells Fargo'!$B:$B,"&gt;"&amp;'Cash Flow'!AD$3)</f>
        <v>0</v>
      </c>
      <c r="AF4" s="161">
        <f>SUMIFS('Wells Fargo'!$F:$F,'Wells Fargo'!$G:$G,'Cash Flow'!$A4,'Wells Fargo'!$A:$A,AF$1,'Wells Fargo'!$B:$B,"&lt;="&amp;'Cash Flow'!AF$3)</f>
        <v>0</v>
      </c>
      <c r="AG4" s="160">
        <f>SUMIFS('Wells Fargo'!$F:$F,'Wells Fargo'!$G:$G,'Cash Flow'!$A4,'Wells Fargo'!$A:$A,AG$1,'Wells Fargo'!$B:$B,"&lt;="&amp;'Cash Flow'!AG$3,'Wells Fargo'!$B:$B,"&gt;"&amp;'Cash Flow'!AF$3)</f>
        <v>0</v>
      </c>
      <c r="AH4" s="160">
        <f>SUMIFS('Wells Fargo'!$F:$F,'Wells Fargo'!$G:$G,'Cash Flow'!$A4,'Wells Fargo'!$A:$A,AH$1,'Wells Fargo'!$B:$B,"&lt;="&amp;'Cash Flow'!AH$3,'Wells Fargo'!$B:$B,"&gt;"&amp;'Cash Flow'!AG$3)</f>
        <v>0</v>
      </c>
      <c r="AI4" s="160">
        <f>SUMIFS('Wells Fargo'!$F:$F,'Wells Fargo'!$G:$G,'Cash Flow'!$A4,'Wells Fargo'!$A:$A,AI$1,'Wells Fargo'!$B:$B,"&lt;="&amp;'Cash Flow'!AI$3,'Wells Fargo'!$B:$B,"&gt;"&amp;'Cash Flow'!AH$3)</f>
        <v>0</v>
      </c>
      <c r="AJ4" s="160">
        <f>SUMIFS('Wells Fargo'!$F:$F,'Wells Fargo'!$G:$G,'Cash Flow'!$A4,'Wells Fargo'!$A:$A,AJ$1,'Wells Fargo'!$B:$B,"&lt;="&amp;'Cash Flow'!AJ$3,'Wells Fargo'!$B:$B,"&gt;"&amp;'Cash Flow'!AI$3)</f>
        <v>0</v>
      </c>
      <c r="AK4" s="161">
        <f>SUMIFS('Wells Fargo'!$F:$F,'Wells Fargo'!$G:$G,'Cash Flow'!$A4,'Wells Fargo'!$A:$A,AK$1,'Wells Fargo'!$B:$B,"&lt;="&amp;'Cash Flow'!AK$3)</f>
        <v>0</v>
      </c>
      <c r="AL4" s="160">
        <f>SUMIFS('Wells Fargo'!$F:$F,'Wells Fargo'!$G:$G,'Cash Flow'!$A4,'Wells Fargo'!$A:$A,AL$1,'Wells Fargo'!$B:$B,"&lt;="&amp;'Cash Flow'!AL$3,'Wells Fargo'!$B:$B,"&gt;"&amp;'Cash Flow'!AK$3)</f>
        <v>0</v>
      </c>
      <c r="AM4" s="160">
        <f>SUMIFS('Wells Fargo'!$F:$F,'Wells Fargo'!$G:$G,'Cash Flow'!$A4,'Wells Fargo'!$A:$A,AM$1,'Wells Fargo'!$B:$B,"&lt;="&amp;'Cash Flow'!AM$3,'Wells Fargo'!$B:$B,"&gt;"&amp;'Cash Flow'!AL$3)</f>
        <v>0</v>
      </c>
      <c r="AN4" s="160">
        <f>SUMIFS('Wells Fargo'!$F:$F,'Wells Fargo'!$G:$G,'Cash Flow'!$A4,'Wells Fargo'!$A:$A,AN$1,'Wells Fargo'!$B:$B,"&lt;="&amp;'Cash Flow'!AN$3,'Wells Fargo'!$B:$B,"&gt;"&amp;'Cash Flow'!AM$3)</f>
        <v>0</v>
      </c>
      <c r="AO4" s="160">
        <f>SUMIFS('Wells Fargo'!$F:$F,'Wells Fargo'!$G:$G,'Cash Flow'!$A4,'Wells Fargo'!$A:$A,AO$1,'Wells Fargo'!$B:$B,"&lt;="&amp;'Cash Flow'!AO$3,'Wells Fargo'!$B:$B,"&gt;"&amp;'Cash Flow'!AN$3)</f>
        <v>0</v>
      </c>
      <c r="AP4" s="161">
        <f>SUMIFS('Wells Fargo'!$F:$F,'Wells Fargo'!$G:$G,'Cash Flow'!$A4,'Wells Fargo'!$A:$A,AP$1,'Wells Fargo'!$B:$B,"&lt;="&amp;'Cash Flow'!AP$3)</f>
        <v>0</v>
      </c>
      <c r="AQ4" s="160">
        <f>SUMIFS('Wells Fargo'!$F:$F,'Wells Fargo'!$G:$G,'Cash Flow'!$A4,'Wells Fargo'!$A:$A,AQ$1,'Wells Fargo'!$B:$B,"&lt;="&amp;'Cash Flow'!AQ$3,'Wells Fargo'!$B:$B,"&gt;"&amp;'Cash Flow'!AP$3)</f>
        <v>0</v>
      </c>
      <c r="AR4" s="160">
        <f>SUMIFS('Wells Fargo'!$F:$F,'Wells Fargo'!$G:$G,'Cash Flow'!$A4,'Wells Fargo'!$A:$A,AR$1,'Wells Fargo'!$B:$B,"&lt;="&amp;'Cash Flow'!AR$3,'Wells Fargo'!$B:$B,"&gt;"&amp;'Cash Flow'!AQ$3)</f>
        <v>0</v>
      </c>
      <c r="AS4" s="160">
        <f>SUMIFS('Wells Fargo'!$F:$F,'Wells Fargo'!$G:$G,'Cash Flow'!$A4,'Wells Fargo'!$A:$A,AS$1,'Wells Fargo'!$B:$B,"&lt;="&amp;'Cash Flow'!AS$3,'Wells Fargo'!$B:$B,"&gt;"&amp;'Cash Flow'!AR$3)</f>
        <v>0</v>
      </c>
      <c r="AT4" s="160">
        <f>SUMIFS('Wells Fargo'!$F:$F,'Wells Fargo'!$G:$G,'Cash Flow'!$A4,'Wells Fargo'!$A:$A,AT$1,'Wells Fargo'!$B:$B,"&lt;="&amp;'Cash Flow'!AT$3,'Wells Fargo'!$B:$B,"&gt;"&amp;'Cash Flow'!AS$3)</f>
        <v>0</v>
      </c>
      <c r="AU4" s="161">
        <f>SUMIFS('Wells Fargo'!$F:$F,'Wells Fargo'!$G:$G,'Cash Flow'!$A4,'Wells Fargo'!$A:$A,AU$1,'Wells Fargo'!$B:$B,"&lt;="&amp;'Cash Flow'!AU$3)</f>
        <v>0</v>
      </c>
      <c r="AV4" s="160">
        <f>SUMIFS('Wells Fargo'!$F:$F,'Wells Fargo'!$G:$G,'Cash Flow'!$A4,'Wells Fargo'!$A:$A,AV$1,'Wells Fargo'!$B:$B,"&lt;="&amp;'Cash Flow'!AV$3,'Wells Fargo'!$B:$B,"&gt;"&amp;'Cash Flow'!AU$3)</f>
        <v>0</v>
      </c>
      <c r="AW4" s="160">
        <f>SUMIFS('Wells Fargo'!$F:$F,'Wells Fargo'!$G:$G,'Cash Flow'!$A4,'Wells Fargo'!$A:$A,AW$1,'Wells Fargo'!$B:$B,"&lt;="&amp;'Cash Flow'!AW$3,'Wells Fargo'!$B:$B,"&gt;"&amp;'Cash Flow'!AV$3)</f>
        <v>0</v>
      </c>
      <c r="AX4" s="160">
        <f>SUMIFS('Wells Fargo'!$F:$F,'Wells Fargo'!$G:$G,'Cash Flow'!$A4,'Wells Fargo'!$A:$A,AX$1,'Wells Fargo'!$B:$B,"&lt;="&amp;'Cash Flow'!AX$3,'Wells Fargo'!$B:$B,"&gt;"&amp;'Cash Flow'!AW$3)</f>
        <v>0</v>
      </c>
      <c r="AY4" s="160">
        <f>SUMIFS('Wells Fargo'!$F:$F,'Wells Fargo'!$G:$G,'Cash Flow'!$A4,'Wells Fargo'!$A:$A,AY$1,'Wells Fargo'!$B:$B,"&lt;="&amp;'Cash Flow'!AY$3,'Wells Fargo'!$B:$B,"&gt;"&amp;'Cash Flow'!AX$3)</f>
        <v>0</v>
      </c>
      <c r="AZ4" s="161">
        <f>SUMIFS('Wells Fargo'!$F:$F,'Wells Fargo'!$G:$G,'Cash Flow'!$A4,'Wells Fargo'!$A:$A,AZ$1,'Wells Fargo'!$B:$B,"&lt;="&amp;'Cash Flow'!AZ$3)</f>
        <v>0</v>
      </c>
      <c r="BA4" s="160">
        <f>SUMIFS('Wells Fargo'!$F:$F,'Wells Fargo'!$G:$G,'Cash Flow'!$A4,'Wells Fargo'!$A:$A,BA$1,'Wells Fargo'!$B:$B,"&lt;="&amp;'Cash Flow'!BA$3,'Wells Fargo'!$B:$B,"&gt;"&amp;'Cash Flow'!AZ$3)</f>
        <v>0</v>
      </c>
      <c r="BB4" s="160">
        <f>SUMIFS('Wells Fargo'!$F:$F,'Wells Fargo'!$G:$G,'Cash Flow'!$A4,'Wells Fargo'!$A:$A,BB$1,'Wells Fargo'!$B:$B,"&lt;="&amp;'Cash Flow'!BB$3,'Wells Fargo'!$B:$B,"&gt;"&amp;'Cash Flow'!BA$3)</f>
        <v>0</v>
      </c>
      <c r="BC4" s="160">
        <f>SUMIFS('Wells Fargo'!$F:$F,'Wells Fargo'!$G:$G,'Cash Flow'!$A4,'Wells Fargo'!$A:$A,BC$1,'Wells Fargo'!$B:$B,"&lt;="&amp;'Cash Flow'!BC$3,'Wells Fargo'!$B:$B,"&gt;"&amp;'Cash Flow'!BB$3)</f>
        <v>0</v>
      </c>
      <c r="BD4" s="160">
        <f>SUMIFS('Wells Fargo'!$F:$F,'Wells Fargo'!$G:$G,'Cash Flow'!$A4,'Wells Fargo'!$A:$A,BD$1,'Wells Fargo'!$B:$B,"&lt;="&amp;'Cash Flow'!BD$3,'Wells Fargo'!$B:$B,"&gt;"&amp;'Cash Flow'!BC$3)</f>
        <v>0</v>
      </c>
      <c r="BE4" s="161">
        <f>SUMIFS('Wells Fargo'!$F:$F,'Wells Fargo'!$G:$G,'Cash Flow'!$A4,'Wells Fargo'!$A:$A,BE$1,'Wells Fargo'!$B:$B,"&lt;="&amp;'Cash Flow'!BE$3)</f>
        <v>0</v>
      </c>
      <c r="BF4" s="160">
        <f>SUMIFS('Wells Fargo'!$F:$F,'Wells Fargo'!$G:$G,'Cash Flow'!$A4,'Wells Fargo'!$A:$A,BF$1,'Wells Fargo'!$B:$B,"&lt;="&amp;'Cash Flow'!BF$3,'Wells Fargo'!$B:$B,"&gt;"&amp;'Cash Flow'!BE$3)</f>
        <v>0</v>
      </c>
      <c r="BG4" s="160">
        <f>SUMIFS('Wells Fargo'!$F:$F,'Wells Fargo'!$G:$G,'Cash Flow'!$A4,'Wells Fargo'!$A:$A,BG$1,'Wells Fargo'!$B:$B,"&lt;="&amp;'Cash Flow'!BG$3,'Wells Fargo'!$B:$B,"&gt;"&amp;'Cash Flow'!BF$3)</f>
        <v>0</v>
      </c>
      <c r="BH4" s="160">
        <f>SUMIFS('Wells Fargo'!$F:$F,'Wells Fargo'!$G:$G,'Cash Flow'!$A4,'Wells Fargo'!$A:$A,BH$1,'Wells Fargo'!$B:$B,"&lt;="&amp;'Cash Flow'!BH$3,'Wells Fargo'!$B:$B,"&gt;"&amp;'Cash Flow'!BG$3)</f>
        <v>0</v>
      </c>
      <c r="BI4" s="160">
        <f>SUMIFS('Wells Fargo'!$F:$F,'Wells Fargo'!$G:$G,'Cash Flow'!$A4,'Wells Fargo'!$A:$A,BI$1,'Wells Fargo'!$B:$B,"&lt;="&amp;'Cash Flow'!BI$3,'Wells Fargo'!$B:$B,"&gt;"&amp;'Cash Flow'!BH$3)</f>
        <v>0</v>
      </c>
    </row>
    <row r="5" spans="1:61" ht="12.75" x14ac:dyDescent="0.2">
      <c r="A5" t="str">
        <v>3070 GPU</v>
      </c>
      <c r="B5" s="76">
        <f t="shared" ref="B5:B36" si="0">SUM(C5:BI5)</f>
        <v>-500</v>
      </c>
      <c r="C5" s="161">
        <f>SUMIFS('Wells Fargo'!$F:$F,'Wells Fargo'!$G:$G,'Cash Flow'!$A5,'Wells Fargo'!$A:$A,C$1,'Wells Fargo'!$B:$B,"&lt;="&amp;'Cash Flow'!C$3)</f>
        <v>0</v>
      </c>
      <c r="D5" s="160">
        <f>SUMIFS('Wells Fargo'!$F:$F,'Wells Fargo'!$G:$G,'Cash Flow'!$A5,'Wells Fargo'!$A:$A,D$1,'Wells Fargo'!$B:$B,"&lt;="&amp;'Cash Flow'!D$3,'Wells Fargo'!$B:$B,"&gt;"&amp;'Cash Flow'!C$3)</f>
        <v>0</v>
      </c>
      <c r="E5" s="160">
        <f>SUMIFS('Wells Fargo'!$F:$F,'Wells Fargo'!$G:$G,'Cash Flow'!$A5,'Wells Fargo'!$A:$A,E$1,'Wells Fargo'!$B:$B,"&lt;="&amp;'Cash Flow'!E$3,'Wells Fargo'!$B:$B,"&gt;"&amp;'Cash Flow'!D$3)</f>
        <v>0</v>
      </c>
      <c r="F5" s="160">
        <f>SUMIFS('Wells Fargo'!$F:$F,'Wells Fargo'!$G:$G,'Cash Flow'!$A5,'Wells Fargo'!$A:$A,F$1,'Wells Fargo'!$B:$B,"&lt;="&amp;'Cash Flow'!F$3,'Wells Fargo'!$B:$B,"&gt;"&amp;'Cash Flow'!E$3)</f>
        <v>0</v>
      </c>
      <c r="G5" s="160">
        <f>SUMIFS('Wells Fargo'!$F:$F,'Wells Fargo'!$G:$G,'Cash Flow'!$A5,'Wells Fargo'!$A:$A,G$1,'Wells Fargo'!$B:$B,"&lt;="&amp;'Cash Flow'!G$3,'Wells Fargo'!$B:$B,"&gt;"&amp;'Cash Flow'!F$3)</f>
        <v>0</v>
      </c>
      <c r="H5" s="161">
        <f>SUMIFS('Wells Fargo'!$F:$F,'Wells Fargo'!$G:$G,'Cash Flow'!$A5,'Wells Fargo'!$A:$A,H$1,'Wells Fargo'!$B:$B,"&lt;="&amp;'Cash Flow'!H$3)</f>
        <v>0</v>
      </c>
      <c r="I5" s="160">
        <f>SUMIFS('Wells Fargo'!$F:$F,'Wells Fargo'!$G:$G,'Cash Flow'!$A5,'Wells Fargo'!$A:$A,I$1,'Wells Fargo'!$B:$B,"&lt;="&amp;'Cash Flow'!I$3,'Wells Fargo'!$B:$B,"&gt;"&amp;'Cash Flow'!H$3)</f>
        <v>0</v>
      </c>
      <c r="J5" s="160">
        <f>SUMIFS('Wells Fargo'!$F:$F,'Wells Fargo'!$G:$G,'Cash Flow'!$A5,'Wells Fargo'!$A:$A,J$1,'Wells Fargo'!$B:$B,"&lt;="&amp;'Cash Flow'!J$3,'Wells Fargo'!$B:$B,"&gt;"&amp;'Cash Flow'!I$3)</f>
        <v>0</v>
      </c>
      <c r="K5" s="160">
        <f>SUMIFS('Wells Fargo'!$F:$F,'Wells Fargo'!$G:$G,'Cash Flow'!$A5,'Wells Fargo'!$A:$A,K$1,'Wells Fargo'!$B:$B,"&lt;="&amp;'Cash Flow'!K$3,'Wells Fargo'!$B:$B,"&gt;"&amp;'Cash Flow'!J$3)</f>
        <v>0</v>
      </c>
      <c r="L5" s="161">
        <f>SUMIFS('Wells Fargo'!$F:$F,'Wells Fargo'!$G:$G,'Cash Flow'!$A5,'Wells Fargo'!$A:$A,L$1,'Wells Fargo'!$B:$B,"&lt;="&amp;'Cash Flow'!L$3)</f>
        <v>0</v>
      </c>
      <c r="M5" s="160">
        <f>SUMIFS('Wells Fargo'!$F:$F,'Wells Fargo'!$G:$G,'Cash Flow'!$A5,'Wells Fargo'!$A:$A,M$1,'Wells Fargo'!$B:$B,"&lt;="&amp;'Cash Flow'!M$3,'Wells Fargo'!$B:$B,"&gt;"&amp;'Cash Flow'!L$3)</f>
        <v>0</v>
      </c>
      <c r="N5" s="160">
        <f>SUMIFS('Wells Fargo'!$F:$F,'Wells Fargo'!$G:$G,'Cash Flow'!$A5,'Wells Fargo'!$A:$A,N$1,'Wells Fargo'!$B:$B,"&lt;="&amp;'Cash Flow'!N$3,'Wells Fargo'!$B:$B,"&gt;"&amp;'Cash Flow'!M$3)</f>
        <v>0</v>
      </c>
      <c r="O5" s="160">
        <f>SUMIFS('Wells Fargo'!$F:$F,'Wells Fargo'!$G:$G,'Cash Flow'!$A5,'Wells Fargo'!$A:$A,O$1,'Wells Fargo'!$B:$B,"&lt;="&amp;'Cash Flow'!O$3,'Wells Fargo'!$B:$B,"&gt;"&amp;'Cash Flow'!N$3)</f>
        <v>0</v>
      </c>
      <c r="P5" s="160">
        <f>SUMIFS('Wells Fargo'!$F:$F,'Wells Fargo'!$G:$G,'Cash Flow'!$A5,'Wells Fargo'!$A:$A,P$1,'Wells Fargo'!$B:$B,"&lt;="&amp;'Cash Flow'!P$3,'Wells Fargo'!$B:$B,"&gt;"&amp;'Cash Flow'!O$3)</f>
        <v>0</v>
      </c>
      <c r="Q5" s="161">
        <f>SUMIFS('Wells Fargo'!$F:$F,'Wells Fargo'!$G:$G,'Cash Flow'!$A5,'Wells Fargo'!$A:$A,Q$1,'Wells Fargo'!$B:$B,"&lt;="&amp;'Cash Flow'!Q$3)</f>
        <v>0</v>
      </c>
      <c r="R5" s="160">
        <f>SUMIFS('Wells Fargo'!$F:$F,'Wells Fargo'!$G:$G,'Cash Flow'!$A5,'Wells Fargo'!$A:$A,R$1,'Wells Fargo'!$B:$B,"&lt;="&amp;'Cash Flow'!R$3,'Wells Fargo'!$B:$B,"&gt;"&amp;'Cash Flow'!Q$3)</f>
        <v>0</v>
      </c>
      <c r="S5" s="160">
        <f>SUMIFS('Wells Fargo'!$F:$F,'Wells Fargo'!$G:$G,'Cash Flow'!$A5,'Wells Fargo'!$A:$A,S$1,'Wells Fargo'!$B:$B,"&lt;="&amp;'Cash Flow'!S$3,'Wells Fargo'!$B:$B,"&gt;"&amp;'Cash Flow'!R$3)</f>
        <v>0</v>
      </c>
      <c r="T5" s="160">
        <f>SUMIFS('Wells Fargo'!$F:$F,'Wells Fargo'!$G:$G,'Cash Flow'!$A5,'Wells Fargo'!$A:$A,T$1,'Wells Fargo'!$B:$B,"&lt;="&amp;'Cash Flow'!T$3,'Wells Fargo'!$B:$B,"&gt;"&amp;'Cash Flow'!S$3)</f>
        <v>0</v>
      </c>
      <c r="U5" s="160">
        <f>SUMIFS('Wells Fargo'!$F:$F,'Wells Fargo'!$G:$G,'Cash Flow'!$A5,'Wells Fargo'!$A:$A,U$1,'Wells Fargo'!$B:$B,"&lt;="&amp;'Cash Flow'!U$3,'Wells Fargo'!$B:$B,"&gt;"&amp;'Cash Flow'!T$3)</f>
        <v>0</v>
      </c>
      <c r="V5" s="161">
        <f>SUMIFS('Wells Fargo'!$F:$F,'Wells Fargo'!$G:$G,'Cash Flow'!$A5,'Wells Fargo'!$A:$A,V$1,'Wells Fargo'!$B:$B,"&lt;="&amp;'Cash Flow'!V$3)</f>
        <v>0</v>
      </c>
      <c r="W5" s="160">
        <f>SUMIFS('Wells Fargo'!$F:$F,'Wells Fargo'!$G:$G,'Cash Flow'!$A5,'Wells Fargo'!$A:$A,W$1,'Wells Fargo'!$B:$B,"&lt;="&amp;'Cash Flow'!W$3,'Wells Fargo'!$B:$B,"&gt;"&amp;'Cash Flow'!V$3)</f>
        <v>0</v>
      </c>
      <c r="X5" s="160">
        <f>SUMIFS('Wells Fargo'!$F:$F,'Wells Fargo'!$G:$G,'Cash Flow'!$A5,'Wells Fargo'!$A:$A,X$1,'Wells Fargo'!$B:$B,"&lt;="&amp;'Cash Flow'!X$3,'Wells Fargo'!$B:$B,"&gt;"&amp;'Cash Flow'!W$3)</f>
        <v>0</v>
      </c>
      <c r="Y5" s="160">
        <f>SUMIFS('Wells Fargo'!$F:$F,'Wells Fargo'!$G:$G,'Cash Flow'!$A5,'Wells Fargo'!$A:$A,Y$1,'Wells Fargo'!$B:$B,"&lt;="&amp;'Cash Flow'!Y$3,'Wells Fargo'!$B:$B,"&gt;"&amp;'Cash Flow'!X$3)</f>
        <v>0</v>
      </c>
      <c r="Z5" s="160">
        <f>SUMIFS('Wells Fargo'!$F:$F,'Wells Fargo'!$G:$G,'Cash Flow'!$A5,'Wells Fargo'!$A:$A,Z$1,'Wells Fargo'!$B:$B,"&lt;="&amp;'Cash Flow'!Z$3,'Wells Fargo'!$B:$B,"&gt;"&amp;'Cash Flow'!Y$3)</f>
        <v>0</v>
      </c>
      <c r="AA5" s="161">
        <f>SUMIFS('Wells Fargo'!$F:$F,'Wells Fargo'!$G:$G,'Cash Flow'!$A5,'Wells Fargo'!$A:$A,AA$1,'Wells Fargo'!$B:$B,"&lt;="&amp;'Cash Flow'!AA$3)</f>
        <v>0</v>
      </c>
      <c r="AB5" s="160">
        <f>SUMIFS('Wells Fargo'!$F:$F,'Wells Fargo'!$G:$G,'Cash Flow'!$A5,'Wells Fargo'!$A:$A,AB$1,'Wells Fargo'!$B:$B,"&lt;="&amp;'Cash Flow'!AB$3,'Wells Fargo'!$B:$B,"&gt;"&amp;'Cash Flow'!AA$3)</f>
        <v>0</v>
      </c>
      <c r="AC5" s="160">
        <f>SUMIFS('Wells Fargo'!$F:$F,'Wells Fargo'!$G:$G,'Cash Flow'!$A5,'Wells Fargo'!$A:$A,AC$1,'Wells Fargo'!$B:$B,"&lt;="&amp;'Cash Flow'!AC$3,'Wells Fargo'!$B:$B,"&gt;"&amp;'Cash Flow'!AB$3)</f>
        <v>0</v>
      </c>
      <c r="AD5" s="160">
        <f>SUMIFS('Wells Fargo'!$F:$F,'Wells Fargo'!$G:$G,'Cash Flow'!$A5,'Wells Fargo'!$A:$A,AD$1,'Wells Fargo'!$B:$B,"&lt;="&amp;'Cash Flow'!AD$3,'Wells Fargo'!$B:$B,"&gt;"&amp;'Cash Flow'!AC$3)</f>
        <v>0</v>
      </c>
      <c r="AE5" s="160">
        <f>SUMIFS('Wells Fargo'!$F:$F,'Wells Fargo'!$G:$G,'Cash Flow'!$A5,'Wells Fargo'!$A:$A,AE$1,'Wells Fargo'!$B:$B,"&lt;="&amp;'Cash Flow'!AE$3,'Wells Fargo'!$B:$B,"&gt;"&amp;'Cash Flow'!AD$3)</f>
        <v>0</v>
      </c>
      <c r="AF5" s="161">
        <f>SUMIFS('Wells Fargo'!$F:$F,'Wells Fargo'!$G:$G,'Cash Flow'!$A5,'Wells Fargo'!$A:$A,AF$1,'Wells Fargo'!$B:$B,"&lt;="&amp;'Cash Flow'!AF$3)</f>
        <v>0</v>
      </c>
      <c r="AG5" s="160">
        <f>SUMIFS('Wells Fargo'!$F:$F,'Wells Fargo'!$G:$G,'Cash Flow'!$A5,'Wells Fargo'!$A:$A,AG$1,'Wells Fargo'!$B:$B,"&lt;="&amp;'Cash Flow'!AG$3,'Wells Fargo'!$B:$B,"&gt;"&amp;'Cash Flow'!AF$3)</f>
        <v>0</v>
      </c>
      <c r="AH5" s="160">
        <f>SUMIFS('Wells Fargo'!$F:$F,'Wells Fargo'!$G:$G,'Cash Flow'!$A5,'Wells Fargo'!$A:$A,AH$1,'Wells Fargo'!$B:$B,"&lt;="&amp;'Cash Flow'!AH$3,'Wells Fargo'!$B:$B,"&gt;"&amp;'Cash Flow'!AG$3)</f>
        <v>-500</v>
      </c>
      <c r="AI5" s="160">
        <f>SUMIFS('Wells Fargo'!$F:$F,'Wells Fargo'!$G:$G,'Cash Flow'!$A5,'Wells Fargo'!$A:$A,AI$1,'Wells Fargo'!$B:$B,"&lt;="&amp;'Cash Flow'!AI$3,'Wells Fargo'!$B:$B,"&gt;"&amp;'Cash Flow'!AH$3)</f>
        <v>0</v>
      </c>
      <c r="AJ5" s="160">
        <f>SUMIFS('Wells Fargo'!$F:$F,'Wells Fargo'!$G:$G,'Cash Flow'!$A5,'Wells Fargo'!$A:$A,AJ$1,'Wells Fargo'!$B:$B,"&lt;="&amp;'Cash Flow'!AJ$3,'Wells Fargo'!$B:$B,"&gt;"&amp;'Cash Flow'!AI$3)</f>
        <v>0</v>
      </c>
      <c r="AK5" s="161">
        <f>SUMIFS('Wells Fargo'!$F:$F,'Wells Fargo'!$G:$G,'Cash Flow'!$A5,'Wells Fargo'!$A:$A,AK$1,'Wells Fargo'!$B:$B,"&lt;="&amp;'Cash Flow'!AK$3)</f>
        <v>0</v>
      </c>
      <c r="AL5" s="160">
        <f>SUMIFS('Wells Fargo'!$F:$F,'Wells Fargo'!$G:$G,'Cash Flow'!$A5,'Wells Fargo'!$A:$A,AL$1,'Wells Fargo'!$B:$B,"&lt;="&amp;'Cash Flow'!AL$3,'Wells Fargo'!$B:$B,"&gt;"&amp;'Cash Flow'!AK$3)</f>
        <v>0</v>
      </c>
      <c r="AM5" s="160">
        <f>SUMIFS('Wells Fargo'!$F:$F,'Wells Fargo'!$G:$G,'Cash Flow'!$A5,'Wells Fargo'!$A:$A,AM$1,'Wells Fargo'!$B:$B,"&lt;="&amp;'Cash Flow'!AM$3,'Wells Fargo'!$B:$B,"&gt;"&amp;'Cash Flow'!AL$3)</f>
        <v>0</v>
      </c>
      <c r="AN5" s="160">
        <f>SUMIFS('Wells Fargo'!$F:$F,'Wells Fargo'!$G:$G,'Cash Flow'!$A5,'Wells Fargo'!$A:$A,AN$1,'Wells Fargo'!$B:$B,"&lt;="&amp;'Cash Flow'!AN$3,'Wells Fargo'!$B:$B,"&gt;"&amp;'Cash Flow'!AM$3)</f>
        <v>0</v>
      </c>
      <c r="AO5" s="160">
        <f>SUMIFS('Wells Fargo'!$F:$F,'Wells Fargo'!$G:$G,'Cash Flow'!$A5,'Wells Fargo'!$A:$A,AO$1,'Wells Fargo'!$B:$B,"&lt;="&amp;'Cash Flow'!AO$3,'Wells Fargo'!$B:$B,"&gt;"&amp;'Cash Flow'!AN$3)</f>
        <v>0</v>
      </c>
      <c r="AP5" s="161">
        <f>SUMIFS('Wells Fargo'!$F:$F,'Wells Fargo'!$G:$G,'Cash Flow'!$A5,'Wells Fargo'!$A:$A,AP$1,'Wells Fargo'!$B:$B,"&lt;="&amp;'Cash Flow'!AP$3)</f>
        <v>0</v>
      </c>
      <c r="AQ5" s="160">
        <f>SUMIFS('Wells Fargo'!$F:$F,'Wells Fargo'!$G:$G,'Cash Flow'!$A5,'Wells Fargo'!$A:$A,AQ$1,'Wells Fargo'!$B:$B,"&lt;="&amp;'Cash Flow'!AQ$3,'Wells Fargo'!$B:$B,"&gt;"&amp;'Cash Flow'!AP$3)</f>
        <v>0</v>
      </c>
      <c r="AR5" s="160">
        <f>SUMIFS('Wells Fargo'!$F:$F,'Wells Fargo'!$G:$G,'Cash Flow'!$A5,'Wells Fargo'!$A:$A,AR$1,'Wells Fargo'!$B:$B,"&lt;="&amp;'Cash Flow'!AR$3,'Wells Fargo'!$B:$B,"&gt;"&amp;'Cash Flow'!AQ$3)</f>
        <v>0</v>
      </c>
      <c r="AS5" s="160">
        <f>SUMIFS('Wells Fargo'!$F:$F,'Wells Fargo'!$G:$G,'Cash Flow'!$A5,'Wells Fargo'!$A:$A,AS$1,'Wells Fargo'!$B:$B,"&lt;="&amp;'Cash Flow'!AS$3,'Wells Fargo'!$B:$B,"&gt;"&amp;'Cash Flow'!AR$3)</f>
        <v>0</v>
      </c>
      <c r="AT5" s="160">
        <f>SUMIFS('Wells Fargo'!$F:$F,'Wells Fargo'!$G:$G,'Cash Flow'!$A5,'Wells Fargo'!$A:$A,AT$1,'Wells Fargo'!$B:$B,"&lt;="&amp;'Cash Flow'!AT$3,'Wells Fargo'!$B:$B,"&gt;"&amp;'Cash Flow'!AS$3)</f>
        <v>0</v>
      </c>
      <c r="AU5" s="161">
        <f>SUMIFS('Wells Fargo'!$F:$F,'Wells Fargo'!$G:$G,'Cash Flow'!$A5,'Wells Fargo'!$A:$A,AU$1,'Wells Fargo'!$B:$B,"&lt;="&amp;'Cash Flow'!AU$3)</f>
        <v>0</v>
      </c>
      <c r="AV5" s="160">
        <f>SUMIFS('Wells Fargo'!$F:$F,'Wells Fargo'!$G:$G,'Cash Flow'!$A5,'Wells Fargo'!$A:$A,AV$1,'Wells Fargo'!$B:$B,"&lt;="&amp;'Cash Flow'!AV$3,'Wells Fargo'!$B:$B,"&gt;"&amp;'Cash Flow'!AU$3)</f>
        <v>0</v>
      </c>
      <c r="AW5" s="160">
        <f>SUMIFS('Wells Fargo'!$F:$F,'Wells Fargo'!$G:$G,'Cash Flow'!$A5,'Wells Fargo'!$A:$A,AW$1,'Wells Fargo'!$B:$B,"&lt;="&amp;'Cash Flow'!AW$3,'Wells Fargo'!$B:$B,"&gt;"&amp;'Cash Flow'!AV$3)</f>
        <v>0</v>
      </c>
      <c r="AX5" s="160">
        <f>SUMIFS('Wells Fargo'!$F:$F,'Wells Fargo'!$G:$G,'Cash Flow'!$A5,'Wells Fargo'!$A:$A,AX$1,'Wells Fargo'!$B:$B,"&lt;="&amp;'Cash Flow'!AX$3,'Wells Fargo'!$B:$B,"&gt;"&amp;'Cash Flow'!AW$3)</f>
        <v>0</v>
      </c>
      <c r="AY5" s="160">
        <f>SUMIFS('Wells Fargo'!$F:$F,'Wells Fargo'!$G:$G,'Cash Flow'!$A5,'Wells Fargo'!$A:$A,AY$1,'Wells Fargo'!$B:$B,"&lt;="&amp;'Cash Flow'!AY$3,'Wells Fargo'!$B:$B,"&gt;"&amp;'Cash Flow'!AX$3)</f>
        <v>0</v>
      </c>
      <c r="AZ5" s="161">
        <f>SUMIFS('Wells Fargo'!$F:$F,'Wells Fargo'!$G:$G,'Cash Flow'!$A5,'Wells Fargo'!$A:$A,AZ$1,'Wells Fargo'!$B:$B,"&lt;="&amp;'Cash Flow'!AZ$3)</f>
        <v>0</v>
      </c>
      <c r="BA5" s="160">
        <f>SUMIFS('Wells Fargo'!$F:$F,'Wells Fargo'!$G:$G,'Cash Flow'!$A5,'Wells Fargo'!$A:$A,BA$1,'Wells Fargo'!$B:$B,"&lt;="&amp;'Cash Flow'!BA$3,'Wells Fargo'!$B:$B,"&gt;"&amp;'Cash Flow'!AZ$3)</f>
        <v>0</v>
      </c>
      <c r="BB5" s="160">
        <f>SUMIFS('Wells Fargo'!$F:$F,'Wells Fargo'!$G:$G,'Cash Flow'!$A5,'Wells Fargo'!$A:$A,BB$1,'Wells Fargo'!$B:$B,"&lt;="&amp;'Cash Flow'!BB$3,'Wells Fargo'!$B:$B,"&gt;"&amp;'Cash Flow'!BA$3)</f>
        <v>0</v>
      </c>
      <c r="BC5" s="160">
        <f>SUMIFS('Wells Fargo'!$F:$F,'Wells Fargo'!$G:$G,'Cash Flow'!$A5,'Wells Fargo'!$A:$A,BC$1,'Wells Fargo'!$B:$B,"&lt;="&amp;'Cash Flow'!BC$3,'Wells Fargo'!$B:$B,"&gt;"&amp;'Cash Flow'!BB$3)</f>
        <v>0</v>
      </c>
      <c r="BD5" s="160">
        <f>SUMIFS('Wells Fargo'!$F:$F,'Wells Fargo'!$G:$G,'Cash Flow'!$A5,'Wells Fargo'!$A:$A,BD$1,'Wells Fargo'!$B:$B,"&lt;="&amp;'Cash Flow'!BD$3,'Wells Fargo'!$B:$B,"&gt;"&amp;'Cash Flow'!BC$3)</f>
        <v>0</v>
      </c>
      <c r="BE5" s="161">
        <f>SUMIFS('Wells Fargo'!$F:$F,'Wells Fargo'!$G:$G,'Cash Flow'!$A5,'Wells Fargo'!$A:$A,BE$1,'Wells Fargo'!$B:$B,"&lt;="&amp;'Cash Flow'!BE$3)</f>
        <v>0</v>
      </c>
      <c r="BF5" s="160">
        <f>SUMIFS('Wells Fargo'!$F:$F,'Wells Fargo'!$G:$G,'Cash Flow'!$A5,'Wells Fargo'!$A:$A,BF$1,'Wells Fargo'!$B:$B,"&lt;="&amp;'Cash Flow'!BF$3,'Wells Fargo'!$B:$B,"&gt;"&amp;'Cash Flow'!BE$3)</f>
        <v>0</v>
      </c>
      <c r="BG5" s="160">
        <f>SUMIFS('Wells Fargo'!$F:$F,'Wells Fargo'!$G:$G,'Cash Flow'!$A5,'Wells Fargo'!$A:$A,BG$1,'Wells Fargo'!$B:$B,"&lt;="&amp;'Cash Flow'!BG$3,'Wells Fargo'!$B:$B,"&gt;"&amp;'Cash Flow'!BF$3)</f>
        <v>0</v>
      </c>
      <c r="BH5" s="160">
        <f>SUMIFS('Wells Fargo'!$F:$F,'Wells Fargo'!$G:$G,'Cash Flow'!$A5,'Wells Fargo'!$A:$A,BH$1,'Wells Fargo'!$B:$B,"&lt;="&amp;'Cash Flow'!BH$3,'Wells Fargo'!$B:$B,"&gt;"&amp;'Cash Flow'!BG$3)</f>
        <v>0</v>
      </c>
      <c r="BI5" s="160">
        <f>SUMIFS('Wells Fargo'!$F:$F,'Wells Fargo'!$G:$G,'Cash Flow'!$A5,'Wells Fargo'!$A:$A,BI$1,'Wells Fargo'!$B:$B,"&lt;="&amp;'Cash Flow'!BI$3,'Wells Fargo'!$B:$B,"&gt;"&amp;'Cash Flow'!BH$3)</f>
        <v>0</v>
      </c>
    </row>
    <row r="6" spans="1:61" ht="12.75" x14ac:dyDescent="0.2">
      <c r="A6" t="str">
        <v xml:space="preserve">3070 GPU </v>
      </c>
      <c r="B6" s="76">
        <f t="shared" si="0"/>
        <v>500</v>
      </c>
      <c r="C6" s="161">
        <f>SUMIFS('Wells Fargo'!$F:$F,'Wells Fargo'!$G:$G,'Cash Flow'!$A6,'Wells Fargo'!$A:$A,C$1,'Wells Fargo'!$B:$B,"&lt;="&amp;'Cash Flow'!C$3)</f>
        <v>0</v>
      </c>
      <c r="D6" s="160">
        <f>SUMIFS('Wells Fargo'!$F:$F,'Wells Fargo'!$G:$G,'Cash Flow'!$A6,'Wells Fargo'!$A:$A,D$1,'Wells Fargo'!$B:$B,"&lt;="&amp;'Cash Flow'!D$3,'Wells Fargo'!$B:$B,"&gt;"&amp;'Cash Flow'!C$3)</f>
        <v>0</v>
      </c>
      <c r="E6" s="160">
        <f>SUMIFS('Wells Fargo'!$F:$F,'Wells Fargo'!$G:$G,'Cash Flow'!$A6,'Wells Fargo'!$A:$A,E$1,'Wells Fargo'!$B:$B,"&lt;="&amp;'Cash Flow'!E$3,'Wells Fargo'!$B:$B,"&gt;"&amp;'Cash Flow'!D$3)</f>
        <v>0</v>
      </c>
      <c r="F6" s="160">
        <f>SUMIFS('Wells Fargo'!$F:$F,'Wells Fargo'!$G:$G,'Cash Flow'!$A6,'Wells Fargo'!$A:$A,F$1,'Wells Fargo'!$B:$B,"&lt;="&amp;'Cash Flow'!F$3,'Wells Fargo'!$B:$B,"&gt;"&amp;'Cash Flow'!E$3)</f>
        <v>0</v>
      </c>
      <c r="G6" s="160">
        <f>SUMIFS('Wells Fargo'!$F:$F,'Wells Fargo'!$G:$G,'Cash Flow'!$A6,'Wells Fargo'!$A:$A,G$1,'Wells Fargo'!$B:$B,"&lt;="&amp;'Cash Flow'!G$3,'Wells Fargo'!$B:$B,"&gt;"&amp;'Cash Flow'!F$3)</f>
        <v>0</v>
      </c>
      <c r="H6" s="161">
        <f>SUMIFS('Wells Fargo'!$F:$F,'Wells Fargo'!$G:$G,'Cash Flow'!$A6,'Wells Fargo'!$A:$A,H$1,'Wells Fargo'!$B:$B,"&lt;="&amp;'Cash Flow'!H$3)</f>
        <v>0</v>
      </c>
      <c r="I6" s="160">
        <f>SUMIFS('Wells Fargo'!$F:$F,'Wells Fargo'!$G:$G,'Cash Flow'!$A6,'Wells Fargo'!$A:$A,I$1,'Wells Fargo'!$B:$B,"&lt;="&amp;'Cash Flow'!I$3,'Wells Fargo'!$B:$B,"&gt;"&amp;'Cash Flow'!H$3)</f>
        <v>0</v>
      </c>
      <c r="J6" s="160">
        <f>SUMIFS('Wells Fargo'!$F:$F,'Wells Fargo'!$G:$G,'Cash Flow'!$A6,'Wells Fargo'!$A:$A,J$1,'Wells Fargo'!$B:$B,"&lt;="&amp;'Cash Flow'!J$3,'Wells Fargo'!$B:$B,"&gt;"&amp;'Cash Flow'!I$3)</f>
        <v>0</v>
      </c>
      <c r="K6" s="160">
        <f>SUMIFS('Wells Fargo'!$F:$F,'Wells Fargo'!$G:$G,'Cash Flow'!$A6,'Wells Fargo'!$A:$A,K$1,'Wells Fargo'!$B:$B,"&lt;="&amp;'Cash Flow'!K$3,'Wells Fargo'!$B:$B,"&gt;"&amp;'Cash Flow'!J$3)</f>
        <v>0</v>
      </c>
      <c r="L6" s="161">
        <f>SUMIFS('Wells Fargo'!$F:$F,'Wells Fargo'!$G:$G,'Cash Flow'!$A6,'Wells Fargo'!$A:$A,L$1,'Wells Fargo'!$B:$B,"&lt;="&amp;'Cash Flow'!L$3)</f>
        <v>0</v>
      </c>
      <c r="M6" s="160">
        <f>SUMIFS('Wells Fargo'!$F:$F,'Wells Fargo'!$G:$G,'Cash Flow'!$A6,'Wells Fargo'!$A:$A,M$1,'Wells Fargo'!$B:$B,"&lt;="&amp;'Cash Flow'!M$3,'Wells Fargo'!$B:$B,"&gt;"&amp;'Cash Flow'!L$3)</f>
        <v>0</v>
      </c>
      <c r="N6" s="160">
        <f>SUMIFS('Wells Fargo'!$F:$F,'Wells Fargo'!$G:$G,'Cash Flow'!$A6,'Wells Fargo'!$A:$A,N$1,'Wells Fargo'!$B:$B,"&lt;="&amp;'Cash Flow'!N$3,'Wells Fargo'!$B:$B,"&gt;"&amp;'Cash Flow'!M$3)</f>
        <v>0</v>
      </c>
      <c r="O6" s="160">
        <f>SUMIFS('Wells Fargo'!$F:$F,'Wells Fargo'!$G:$G,'Cash Flow'!$A6,'Wells Fargo'!$A:$A,O$1,'Wells Fargo'!$B:$B,"&lt;="&amp;'Cash Flow'!O$3,'Wells Fargo'!$B:$B,"&gt;"&amp;'Cash Flow'!N$3)</f>
        <v>0</v>
      </c>
      <c r="P6" s="160">
        <f>SUMIFS('Wells Fargo'!$F:$F,'Wells Fargo'!$G:$G,'Cash Flow'!$A6,'Wells Fargo'!$A:$A,P$1,'Wells Fargo'!$B:$B,"&lt;="&amp;'Cash Flow'!P$3,'Wells Fargo'!$B:$B,"&gt;"&amp;'Cash Flow'!O$3)</f>
        <v>0</v>
      </c>
      <c r="Q6" s="161">
        <f>SUMIFS('Wells Fargo'!$F:$F,'Wells Fargo'!$G:$G,'Cash Flow'!$A6,'Wells Fargo'!$A:$A,Q$1,'Wells Fargo'!$B:$B,"&lt;="&amp;'Cash Flow'!Q$3)</f>
        <v>0</v>
      </c>
      <c r="R6" s="160">
        <f>SUMIFS('Wells Fargo'!$F:$F,'Wells Fargo'!$G:$G,'Cash Flow'!$A6,'Wells Fargo'!$A:$A,R$1,'Wells Fargo'!$B:$B,"&lt;="&amp;'Cash Flow'!R$3,'Wells Fargo'!$B:$B,"&gt;"&amp;'Cash Flow'!Q$3)</f>
        <v>0</v>
      </c>
      <c r="S6" s="160">
        <f>SUMIFS('Wells Fargo'!$F:$F,'Wells Fargo'!$G:$G,'Cash Flow'!$A6,'Wells Fargo'!$A:$A,S$1,'Wells Fargo'!$B:$B,"&lt;="&amp;'Cash Flow'!S$3,'Wells Fargo'!$B:$B,"&gt;"&amp;'Cash Flow'!R$3)</f>
        <v>0</v>
      </c>
      <c r="T6" s="160">
        <f>SUMIFS('Wells Fargo'!$F:$F,'Wells Fargo'!$G:$G,'Cash Flow'!$A6,'Wells Fargo'!$A:$A,T$1,'Wells Fargo'!$B:$B,"&lt;="&amp;'Cash Flow'!T$3,'Wells Fargo'!$B:$B,"&gt;"&amp;'Cash Flow'!S$3)</f>
        <v>0</v>
      </c>
      <c r="U6" s="160">
        <f>SUMIFS('Wells Fargo'!$F:$F,'Wells Fargo'!$G:$G,'Cash Flow'!$A6,'Wells Fargo'!$A:$A,U$1,'Wells Fargo'!$B:$B,"&lt;="&amp;'Cash Flow'!U$3,'Wells Fargo'!$B:$B,"&gt;"&amp;'Cash Flow'!T$3)</f>
        <v>0</v>
      </c>
      <c r="V6" s="161">
        <f>SUMIFS('Wells Fargo'!$F:$F,'Wells Fargo'!$G:$G,'Cash Flow'!$A6,'Wells Fargo'!$A:$A,V$1,'Wells Fargo'!$B:$B,"&lt;="&amp;'Cash Flow'!V$3)</f>
        <v>0</v>
      </c>
      <c r="W6" s="160">
        <f>SUMIFS('Wells Fargo'!$F:$F,'Wells Fargo'!$G:$G,'Cash Flow'!$A6,'Wells Fargo'!$A:$A,W$1,'Wells Fargo'!$B:$B,"&lt;="&amp;'Cash Flow'!W$3,'Wells Fargo'!$B:$B,"&gt;"&amp;'Cash Flow'!V$3)</f>
        <v>0</v>
      </c>
      <c r="X6" s="160">
        <f>SUMIFS('Wells Fargo'!$F:$F,'Wells Fargo'!$G:$G,'Cash Flow'!$A6,'Wells Fargo'!$A:$A,X$1,'Wells Fargo'!$B:$B,"&lt;="&amp;'Cash Flow'!X$3,'Wells Fargo'!$B:$B,"&gt;"&amp;'Cash Flow'!W$3)</f>
        <v>0</v>
      </c>
      <c r="Y6" s="160">
        <f>SUMIFS('Wells Fargo'!$F:$F,'Wells Fargo'!$G:$G,'Cash Flow'!$A6,'Wells Fargo'!$A:$A,Y$1,'Wells Fargo'!$B:$B,"&lt;="&amp;'Cash Flow'!Y$3,'Wells Fargo'!$B:$B,"&gt;"&amp;'Cash Flow'!X$3)</f>
        <v>0</v>
      </c>
      <c r="Z6" s="160">
        <f>SUMIFS('Wells Fargo'!$F:$F,'Wells Fargo'!$G:$G,'Cash Flow'!$A6,'Wells Fargo'!$A:$A,Z$1,'Wells Fargo'!$B:$B,"&lt;="&amp;'Cash Flow'!Z$3,'Wells Fargo'!$B:$B,"&gt;"&amp;'Cash Flow'!Y$3)</f>
        <v>0</v>
      </c>
      <c r="AA6" s="161">
        <f>SUMIFS('Wells Fargo'!$F:$F,'Wells Fargo'!$G:$G,'Cash Flow'!$A6,'Wells Fargo'!$A:$A,AA$1,'Wells Fargo'!$B:$B,"&lt;="&amp;'Cash Flow'!AA$3)</f>
        <v>0</v>
      </c>
      <c r="AB6" s="160">
        <f>SUMIFS('Wells Fargo'!$F:$F,'Wells Fargo'!$G:$G,'Cash Flow'!$A6,'Wells Fargo'!$A:$A,AB$1,'Wells Fargo'!$B:$B,"&lt;="&amp;'Cash Flow'!AB$3,'Wells Fargo'!$B:$B,"&gt;"&amp;'Cash Flow'!AA$3)</f>
        <v>0</v>
      </c>
      <c r="AC6" s="160">
        <f>SUMIFS('Wells Fargo'!$F:$F,'Wells Fargo'!$G:$G,'Cash Flow'!$A6,'Wells Fargo'!$A:$A,AC$1,'Wells Fargo'!$B:$B,"&lt;="&amp;'Cash Flow'!AC$3,'Wells Fargo'!$B:$B,"&gt;"&amp;'Cash Flow'!AB$3)</f>
        <v>0</v>
      </c>
      <c r="AD6" s="160">
        <f>SUMIFS('Wells Fargo'!$F:$F,'Wells Fargo'!$G:$G,'Cash Flow'!$A6,'Wells Fargo'!$A:$A,AD$1,'Wells Fargo'!$B:$B,"&lt;="&amp;'Cash Flow'!AD$3,'Wells Fargo'!$B:$B,"&gt;"&amp;'Cash Flow'!AC$3)</f>
        <v>0</v>
      </c>
      <c r="AE6" s="160">
        <f>SUMIFS('Wells Fargo'!$F:$F,'Wells Fargo'!$G:$G,'Cash Flow'!$A6,'Wells Fargo'!$A:$A,AE$1,'Wells Fargo'!$B:$B,"&lt;="&amp;'Cash Flow'!AE$3,'Wells Fargo'!$B:$B,"&gt;"&amp;'Cash Flow'!AD$3)</f>
        <v>0</v>
      </c>
      <c r="AF6" s="161">
        <f>SUMIFS('Wells Fargo'!$F:$F,'Wells Fargo'!$G:$G,'Cash Flow'!$A6,'Wells Fargo'!$A:$A,AF$1,'Wells Fargo'!$B:$B,"&lt;="&amp;'Cash Flow'!AF$3)</f>
        <v>0</v>
      </c>
      <c r="AG6" s="160">
        <f>SUMIFS('Wells Fargo'!$F:$F,'Wells Fargo'!$G:$G,'Cash Flow'!$A6,'Wells Fargo'!$A:$A,AG$1,'Wells Fargo'!$B:$B,"&lt;="&amp;'Cash Flow'!AG$3,'Wells Fargo'!$B:$B,"&gt;"&amp;'Cash Flow'!AF$3)</f>
        <v>0</v>
      </c>
      <c r="AH6" s="160">
        <f>SUMIFS('Wells Fargo'!$F:$F,'Wells Fargo'!$G:$G,'Cash Flow'!$A6,'Wells Fargo'!$A:$A,AH$1,'Wells Fargo'!$B:$B,"&lt;="&amp;'Cash Flow'!AH$3,'Wells Fargo'!$B:$B,"&gt;"&amp;'Cash Flow'!AG$3)</f>
        <v>500</v>
      </c>
      <c r="AI6" s="160">
        <f>SUMIFS('Wells Fargo'!$F:$F,'Wells Fargo'!$G:$G,'Cash Flow'!$A6,'Wells Fargo'!$A:$A,AI$1,'Wells Fargo'!$B:$B,"&lt;="&amp;'Cash Flow'!AI$3,'Wells Fargo'!$B:$B,"&gt;"&amp;'Cash Flow'!AH$3)</f>
        <v>0</v>
      </c>
      <c r="AJ6" s="160">
        <f>SUMIFS('Wells Fargo'!$F:$F,'Wells Fargo'!$G:$G,'Cash Flow'!$A6,'Wells Fargo'!$A:$A,AJ$1,'Wells Fargo'!$B:$B,"&lt;="&amp;'Cash Flow'!AJ$3,'Wells Fargo'!$B:$B,"&gt;"&amp;'Cash Flow'!AI$3)</f>
        <v>0</v>
      </c>
      <c r="AK6" s="161">
        <f>SUMIFS('Wells Fargo'!$F:$F,'Wells Fargo'!$G:$G,'Cash Flow'!$A6,'Wells Fargo'!$A:$A,AK$1,'Wells Fargo'!$B:$B,"&lt;="&amp;'Cash Flow'!AK$3)</f>
        <v>0</v>
      </c>
      <c r="AL6" s="160">
        <f>SUMIFS('Wells Fargo'!$F:$F,'Wells Fargo'!$G:$G,'Cash Flow'!$A6,'Wells Fargo'!$A:$A,AL$1,'Wells Fargo'!$B:$B,"&lt;="&amp;'Cash Flow'!AL$3,'Wells Fargo'!$B:$B,"&gt;"&amp;'Cash Flow'!AK$3)</f>
        <v>0</v>
      </c>
      <c r="AM6" s="160">
        <f>SUMIFS('Wells Fargo'!$F:$F,'Wells Fargo'!$G:$G,'Cash Flow'!$A6,'Wells Fargo'!$A:$A,AM$1,'Wells Fargo'!$B:$B,"&lt;="&amp;'Cash Flow'!AM$3,'Wells Fargo'!$B:$B,"&gt;"&amp;'Cash Flow'!AL$3)</f>
        <v>0</v>
      </c>
      <c r="AN6" s="160">
        <f>SUMIFS('Wells Fargo'!$F:$F,'Wells Fargo'!$G:$G,'Cash Flow'!$A6,'Wells Fargo'!$A:$A,AN$1,'Wells Fargo'!$B:$B,"&lt;="&amp;'Cash Flow'!AN$3,'Wells Fargo'!$B:$B,"&gt;"&amp;'Cash Flow'!AM$3)</f>
        <v>0</v>
      </c>
      <c r="AO6" s="160">
        <f>SUMIFS('Wells Fargo'!$F:$F,'Wells Fargo'!$G:$G,'Cash Flow'!$A6,'Wells Fargo'!$A:$A,AO$1,'Wells Fargo'!$B:$B,"&lt;="&amp;'Cash Flow'!AO$3,'Wells Fargo'!$B:$B,"&gt;"&amp;'Cash Flow'!AN$3)</f>
        <v>0</v>
      </c>
      <c r="AP6" s="161">
        <f>SUMIFS('Wells Fargo'!$F:$F,'Wells Fargo'!$G:$G,'Cash Flow'!$A6,'Wells Fargo'!$A:$A,AP$1,'Wells Fargo'!$B:$B,"&lt;="&amp;'Cash Flow'!AP$3)</f>
        <v>0</v>
      </c>
      <c r="AQ6" s="160">
        <f>SUMIFS('Wells Fargo'!$F:$F,'Wells Fargo'!$G:$G,'Cash Flow'!$A6,'Wells Fargo'!$A:$A,AQ$1,'Wells Fargo'!$B:$B,"&lt;="&amp;'Cash Flow'!AQ$3,'Wells Fargo'!$B:$B,"&gt;"&amp;'Cash Flow'!AP$3)</f>
        <v>0</v>
      </c>
      <c r="AR6" s="160">
        <f>SUMIFS('Wells Fargo'!$F:$F,'Wells Fargo'!$G:$G,'Cash Flow'!$A6,'Wells Fargo'!$A:$A,AR$1,'Wells Fargo'!$B:$B,"&lt;="&amp;'Cash Flow'!AR$3,'Wells Fargo'!$B:$B,"&gt;"&amp;'Cash Flow'!AQ$3)</f>
        <v>0</v>
      </c>
      <c r="AS6" s="160">
        <f>SUMIFS('Wells Fargo'!$F:$F,'Wells Fargo'!$G:$G,'Cash Flow'!$A6,'Wells Fargo'!$A:$A,AS$1,'Wells Fargo'!$B:$B,"&lt;="&amp;'Cash Flow'!AS$3,'Wells Fargo'!$B:$B,"&gt;"&amp;'Cash Flow'!AR$3)</f>
        <v>0</v>
      </c>
      <c r="AT6" s="160">
        <f>SUMIFS('Wells Fargo'!$F:$F,'Wells Fargo'!$G:$G,'Cash Flow'!$A6,'Wells Fargo'!$A:$A,AT$1,'Wells Fargo'!$B:$B,"&lt;="&amp;'Cash Flow'!AT$3,'Wells Fargo'!$B:$B,"&gt;"&amp;'Cash Flow'!AS$3)</f>
        <v>0</v>
      </c>
      <c r="AU6" s="161">
        <f>SUMIFS('Wells Fargo'!$F:$F,'Wells Fargo'!$G:$G,'Cash Flow'!$A6,'Wells Fargo'!$A:$A,AU$1,'Wells Fargo'!$B:$B,"&lt;="&amp;'Cash Flow'!AU$3)</f>
        <v>0</v>
      </c>
      <c r="AV6" s="160">
        <f>SUMIFS('Wells Fargo'!$F:$F,'Wells Fargo'!$G:$G,'Cash Flow'!$A6,'Wells Fargo'!$A:$A,AV$1,'Wells Fargo'!$B:$B,"&lt;="&amp;'Cash Flow'!AV$3,'Wells Fargo'!$B:$B,"&gt;"&amp;'Cash Flow'!AU$3)</f>
        <v>0</v>
      </c>
      <c r="AW6" s="160">
        <f>SUMIFS('Wells Fargo'!$F:$F,'Wells Fargo'!$G:$G,'Cash Flow'!$A6,'Wells Fargo'!$A:$A,AW$1,'Wells Fargo'!$B:$B,"&lt;="&amp;'Cash Flow'!AW$3,'Wells Fargo'!$B:$B,"&gt;"&amp;'Cash Flow'!AV$3)</f>
        <v>0</v>
      </c>
      <c r="AX6" s="160">
        <f>SUMIFS('Wells Fargo'!$F:$F,'Wells Fargo'!$G:$G,'Cash Flow'!$A6,'Wells Fargo'!$A:$A,AX$1,'Wells Fargo'!$B:$B,"&lt;="&amp;'Cash Flow'!AX$3,'Wells Fargo'!$B:$B,"&gt;"&amp;'Cash Flow'!AW$3)</f>
        <v>0</v>
      </c>
      <c r="AY6" s="160">
        <f>SUMIFS('Wells Fargo'!$F:$F,'Wells Fargo'!$G:$G,'Cash Flow'!$A6,'Wells Fargo'!$A:$A,AY$1,'Wells Fargo'!$B:$B,"&lt;="&amp;'Cash Flow'!AY$3,'Wells Fargo'!$B:$B,"&gt;"&amp;'Cash Flow'!AX$3)</f>
        <v>0</v>
      </c>
      <c r="AZ6" s="161">
        <f>SUMIFS('Wells Fargo'!$F:$F,'Wells Fargo'!$G:$G,'Cash Flow'!$A6,'Wells Fargo'!$A:$A,AZ$1,'Wells Fargo'!$B:$B,"&lt;="&amp;'Cash Flow'!AZ$3)</f>
        <v>0</v>
      </c>
      <c r="BA6" s="160">
        <f>SUMIFS('Wells Fargo'!$F:$F,'Wells Fargo'!$G:$G,'Cash Flow'!$A6,'Wells Fargo'!$A:$A,BA$1,'Wells Fargo'!$B:$B,"&lt;="&amp;'Cash Flow'!BA$3,'Wells Fargo'!$B:$B,"&gt;"&amp;'Cash Flow'!AZ$3)</f>
        <v>0</v>
      </c>
      <c r="BB6" s="160">
        <f>SUMIFS('Wells Fargo'!$F:$F,'Wells Fargo'!$G:$G,'Cash Flow'!$A6,'Wells Fargo'!$A:$A,BB$1,'Wells Fargo'!$B:$B,"&lt;="&amp;'Cash Flow'!BB$3,'Wells Fargo'!$B:$B,"&gt;"&amp;'Cash Flow'!BA$3)</f>
        <v>0</v>
      </c>
      <c r="BC6" s="160">
        <f>SUMIFS('Wells Fargo'!$F:$F,'Wells Fargo'!$G:$G,'Cash Flow'!$A6,'Wells Fargo'!$A:$A,BC$1,'Wells Fargo'!$B:$B,"&lt;="&amp;'Cash Flow'!BC$3,'Wells Fargo'!$B:$B,"&gt;"&amp;'Cash Flow'!BB$3)</f>
        <v>0</v>
      </c>
      <c r="BD6" s="160">
        <f>SUMIFS('Wells Fargo'!$F:$F,'Wells Fargo'!$G:$G,'Cash Flow'!$A6,'Wells Fargo'!$A:$A,BD$1,'Wells Fargo'!$B:$B,"&lt;="&amp;'Cash Flow'!BD$3,'Wells Fargo'!$B:$B,"&gt;"&amp;'Cash Flow'!BC$3)</f>
        <v>0</v>
      </c>
      <c r="BE6" s="161">
        <f>SUMIFS('Wells Fargo'!$F:$F,'Wells Fargo'!$G:$G,'Cash Flow'!$A6,'Wells Fargo'!$A:$A,BE$1,'Wells Fargo'!$B:$B,"&lt;="&amp;'Cash Flow'!BE$3)</f>
        <v>0</v>
      </c>
      <c r="BF6" s="160">
        <f>SUMIFS('Wells Fargo'!$F:$F,'Wells Fargo'!$G:$G,'Cash Flow'!$A6,'Wells Fargo'!$A:$A,BF$1,'Wells Fargo'!$B:$B,"&lt;="&amp;'Cash Flow'!BF$3,'Wells Fargo'!$B:$B,"&gt;"&amp;'Cash Flow'!BE$3)</f>
        <v>0</v>
      </c>
      <c r="BG6" s="160">
        <f>SUMIFS('Wells Fargo'!$F:$F,'Wells Fargo'!$G:$G,'Cash Flow'!$A6,'Wells Fargo'!$A:$A,BG$1,'Wells Fargo'!$B:$B,"&lt;="&amp;'Cash Flow'!BG$3,'Wells Fargo'!$B:$B,"&gt;"&amp;'Cash Flow'!BF$3)</f>
        <v>0</v>
      </c>
      <c r="BH6" s="160">
        <f>SUMIFS('Wells Fargo'!$F:$F,'Wells Fargo'!$G:$G,'Cash Flow'!$A6,'Wells Fargo'!$A:$A,BH$1,'Wells Fargo'!$B:$B,"&lt;="&amp;'Cash Flow'!BH$3,'Wells Fargo'!$B:$B,"&gt;"&amp;'Cash Flow'!BG$3)</f>
        <v>0</v>
      </c>
      <c r="BI6" s="160">
        <f>SUMIFS('Wells Fargo'!$F:$F,'Wells Fargo'!$G:$G,'Cash Flow'!$A6,'Wells Fargo'!$A:$A,BI$1,'Wells Fargo'!$B:$B,"&lt;="&amp;'Cash Flow'!BI$3,'Wells Fargo'!$B:$B,"&gt;"&amp;'Cash Flow'!BH$3)</f>
        <v>0</v>
      </c>
    </row>
    <row r="7" spans="1:61" ht="12.75" x14ac:dyDescent="0.2">
      <c r="A7" t="str">
        <v>Amar - Electric</v>
      </c>
      <c r="B7" s="76">
        <f t="shared" si="0"/>
        <v>-592.54</v>
      </c>
      <c r="C7" s="161">
        <f>SUMIFS('Wells Fargo'!$F:$F,'Wells Fargo'!$G:$G,'Cash Flow'!$A7,'Wells Fargo'!$A:$A,C$1,'Wells Fargo'!$B:$B,"&lt;="&amp;'Cash Flow'!C$3)</f>
        <v>0</v>
      </c>
      <c r="D7" s="160">
        <f>SUMIFS('Wells Fargo'!$F:$F,'Wells Fargo'!$G:$G,'Cash Flow'!$A7,'Wells Fargo'!$A:$A,D$1,'Wells Fargo'!$B:$B,"&lt;="&amp;'Cash Flow'!D$3,'Wells Fargo'!$B:$B,"&gt;"&amp;'Cash Flow'!C$3)</f>
        <v>0</v>
      </c>
      <c r="E7" s="160">
        <f>SUMIFS('Wells Fargo'!$F:$F,'Wells Fargo'!$G:$G,'Cash Flow'!$A7,'Wells Fargo'!$A:$A,E$1,'Wells Fargo'!$B:$B,"&lt;="&amp;'Cash Flow'!E$3,'Wells Fargo'!$B:$B,"&gt;"&amp;'Cash Flow'!D$3)</f>
        <v>0</v>
      </c>
      <c r="F7" s="160">
        <f>SUMIFS('Wells Fargo'!$F:$F,'Wells Fargo'!$G:$G,'Cash Flow'!$A7,'Wells Fargo'!$A:$A,F$1,'Wells Fargo'!$B:$B,"&lt;="&amp;'Cash Flow'!F$3,'Wells Fargo'!$B:$B,"&gt;"&amp;'Cash Flow'!E$3)</f>
        <v>-78.86</v>
      </c>
      <c r="G7" s="160">
        <f>SUMIFS('Wells Fargo'!$F:$F,'Wells Fargo'!$G:$G,'Cash Flow'!$A7,'Wells Fargo'!$A:$A,G$1,'Wells Fargo'!$B:$B,"&lt;="&amp;'Cash Flow'!G$3,'Wells Fargo'!$B:$B,"&gt;"&amp;'Cash Flow'!F$3)</f>
        <v>0</v>
      </c>
      <c r="H7" s="161">
        <f>SUMIFS('Wells Fargo'!$F:$F,'Wells Fargo'!$G:$G,'Cash Flow'!$A7,'Wells Fargo'!$A:$A,H$1,'Wells Fargo'!$B:$B,"&lt;="&amp;'Cash Flow'!H$3)</f>
        <v>0</v>
      </c>
      <c r="I7" s="160">
        <f>SUMIFS('Wells Fargo'!$F:$F,'Wells Fargo'!$G:$G,'Cash Flow'!$A7,'Wells Fargo'!$A:$A,I$1,'Wells Fargo'!$B:$B,"&lt;="&amp;'Cash Flow'!I$3,'Wells Fargo'!$B:$B,"&gt;"&amp;'Cash Flow'!H$3)</f>
        <v>0</v>
      </c>
      <c r="J7" s="160">
        <f>SUMIFS('Wells Fargo'!$F:$F,'Wells Fargo'!$G:$G,'Cash Flow'!$A7,'Wells Fargo'!$A:$A,J$1,'Wells Fargo'!$B:$B,"&lt;="&amp;'Cash Flow'!J$3,'Wells Fargo'!$B:$B,"&gt;"&amp;'Cash Flow'!I$3)</f>
        <v>0</v>
      </c>
      <c r="K7" s="160">
        <f>SUMIFS('Wells Fargo'!$F:$F,'Wells Fargo'!$G:$G,'Cash Flow'!$A7,'Wells Fargo'!$A:$A,K$1,'Wells Fargo'!$B:$B,"&lt;="&amp;'Cash Flow'!K$3,'Wells Fargo'!$B:$B,"&gt;"&amp;'Cash Flow'!J$3)</f>
        <v>-81.319999999999993</v>
      </c>
      <c r="L7" s="161">
        <f>SUMIFS('Wells Fargo'!$F:$F,'Wells Fargo'!$G:$G,'Cash Flow'!$A7,'Wells Fargo'!$A:$A,L$1,'Wells Fargo'!$B:$B,"&lt;="&amp;'Cash Flow'!L$3)</f>
        <v>0</v>
      </c>
      <c r="M7" s="160">
        <f>SUMIFS('Wells Fargo'!$F:$F,'Wells Fargo'!$G:$G,'Cash Flow'!$A7,'Wells Fargo'!$A:$A,M$1,'Wells Fargo'!$B:$B,"&lt;="&amp;'Cash Flow'!M$3,'Wells Fargo'!$B:$B,"&gt;"&amp;'Cash Flow'!L$3)</f>
        <v>0</v>
      </c>
      <c r="N7" s="160">
        <f>SUMIFS('Wells Fargo'!$F:$F,'Wells Fargo'!$G:$G,'Cash Flow'!$A7,'Wells Fargo'!$A:$A,N$1,'Wells Fargo'!$B:$B,"&lt;="&amp;'Cash Flow'!N$3,'Wells Fargo'!$B:$B,"&gt;"&amp;'Cash Flow'!M$3)</f>
        <v>-39.700000000000003</v>
      </c>
      <c r="O7" s="160">
        <f>SUMIFS('Wells Fargo'!$F:$F,'Wells Fargo'!$G:$G,'Cash Flow'!$A7,'Wells Fargo'!$A:$A,O$1,'Wells Fargo'!$B:$B,"&lt;="&amp;'Cash Flow'!O$3,'Wells Fargo'!$B:$B,"&gt;"&amp;'Cash Flow'!N$3)</f>
        <v>0</v>
      </c>
      <c r="P7" s="160">
        <f>SUMIFS('Wells Fargo'!$F:$F,'Wells Fargo'!$G:$G,'Cash Flow'!$A7,'Wells Fargo'!$A:$A,P$1,'Wells Fargo'!$B:$B,"&lt;="&amp;'Cash Flow'!P$3,'Wells Fargo'!$B:$B,"&gt;"&amp;'Cash Flow'!O$3)</f>
        <v>0</v>
      </c>
      <c r="Q7" s="161">
        <f>SUMIFS('Wells Fargo'!$F:$F,'Wells Fargo'!$G:$G,'Cash Flow'!$A7,'Wells Fargo'!$A:$A,Q$1,'Wells Fargo'!$B:$B,"&lt;="&amp;'Cash Flow'!Q$3)</f>
        <v>0</v>
      </c>
      <c r="R7" s="160">
        <f>SUMIFS('Wells Fargo'!$F:$F,'Wells Fargo'!$G:$G,'Cash Flow'!$A7,'Wells Fargo'!$A:$A,R$1,'Wells Fargo'!$B:$B,"&lt;="&amp;'Cash Flow'!R$3,'Wells Fargo'!$B:$B,"&gt;"&amp;'Cash Flow'!Q$3)</f>
        <v>0</v>
      </c>
      <c r="S7" s="160">
        <f>SUMIFS('Wells Fargo'!$F:$F,'Wells Fargo'!$G:$G,'Cash Flow'!$A7,'Wells Fargo'!$A:$A,S$1,'Wells Fargo'!$B:$B,"&lt;="&amp;'Cash Flow'!S$3,'Wells Fargo'!$B:$B,"&gt;"&amp;'Cash Flow'!R$3)</f>
        <v>-138.52000000000001</v>
      </c>
      <c r="T7" s="160">
        <f>SUMIFS('Wells Fargo'!$F:$F,'Wells Fargo'!$G:$G,'Cash Flow'!$A7,'Wells Fargo'!$A:$A,T$1,'Wells Fargo'!$B:$B,"&lt;="&amp;'Cash Flow'!T$3,'Wells Fargo'!$B:$B,"&gt;"&amp;'Cash Flow'!S$3)</f>
        <v>0</v>
      </c>
      <c r="U7" s="160">
        <f>SUMIFS('Wells Fargo'!$F:$F,'Wells Fargo'!$G:$G,'Cash Flow'!$A7,'Wells Fargo'!$A:$A,U$1,'Wells Fargo'!$B:$B,"&lt;="&amp;'Cash Flow'!U$3,'Wells Fargo'!$B:$B,"&gt;"&amp;'Cash Flow'!T$3)</f>
        <v>0</v>
      </c>
      <c r="V7" s="161">
        <f>SUMIFS('Wells Fargo'!$F:$F,'Wells Fargo'!$G:$G,'Cash Flow'!$A7,'Wells Fargo'!$A:$A,V$1,'Wells Fargo'!$B:$B,"&lt;="&amp;'Cash Flow'!V$3)</f>
        <v>0</v>
      </c>
      <c r="W7" s="160">
        <f>SUMIFS('Wells Fargo'!$F:$F,'Wells Fargo'!$G:$G,'Cash Flow'!$A7,'Wells Fargo'!$A:$A,W$1,'Wells Fargo'!$B:$B,"&lt;="&amp;'Cash Flow'!W$3,'Wells Fargo'!$B:$B,"&gt;"&amp;'Cash Flow'!V$3)</f>
        <v>-136.13999999999999</v>
      </c>
      <c r="X7" s="160">
        <f>SUMIFS('Wells Fargo'!$F:$F,'Wells Fargo'!$G:$G,'Cash Flow'!$A7,'Wells Fargo'!$A:$A,X$1,'Wells Fargo'!$B:$B,"&lt;="&amp;'Cash Flow'!X$3,'Wells Fargo'!$B:$B,"&gt;"&amp;'Cash Flow'!W$3)</f>
        <v>0</v>
      </c>
      <c r="Y7" s="160">
        <f>SUMIFS('Wells Fargo'!$F:$F,'Wells Fargo'!$G:$G,'Cash Flow'!$A7,'Wells Fargo'!$A:$A,Y$1,'Wells Fargo'!$B:$B,"&lt;="&amp;'Cash Flow'!Y$3,'Wells Fargo'!$B:$B,"&gt;"&amp;'Cash Flow'!X$3)</f>
        <v>0</v>
      </c>
      <c r="Z7" s="160">
        <f>SUMIFS('Wells Fargo'!$F:$F,'Wells Fargo'!$G:$G,'Cash Flow'!$A7,'Wells Fargo'!$A:$A,Z$1,'Wells Fargo'!$B:$B,"&lt;="&amp;'Cash Flow'!Z$3,'Wells Fargo'!$B:$B,"&gt;"&amp;'Cash Flow'!Y$3)</f>
        <v>0</v>
      </c>
      <c r="AA7" s="161">
        <f>SUMIFS('Wells Fargo'!$F:$F,'Wells Fargo'!$G:$G,'Cash Flow'!$A7,'Wells Fargo'!$A:$A,AA$1,'Wells Fargo'!$B:$B,"&lt;="&amp;'Cash Flow'!AA$3)</f>
        <v>-118</v>
      </c>
      <c r="AB7" s="160">
        <f>SUMIFS('Wells Fargo'!$F:$F,'Wells Fargo'!$G:$G,'Cash Flow'!$A7,'Wells Fargo'!$A:$A,AB$1,'Wells Fargo'!$B:$B,"&lt;="&amp;'Cash Flow'!AB$3,'Wells Fargo'!$B:$B,"&gt;"&amp;'Cash Flow'!AA$3)</f>
        <v>0</v>
      </c>
      <c r="AC7" s="160">
        <f>SUMIFS('Wells Fargo'!$F:$F,'Wells Fargo'!$G:$G,'Cash Flow'!$A7,'Wells Fargo'!$A:$A,AC$1,'Wells Fargo'!$B:$B,"&lt;="&amp;'Cash Flow'!AC$3,'Wells Fargo'!$B:$B,"&gt;"&amp;'Cash Flow'!AB$3)</f>
        <v>0</v>
      </c>
      <c r="AD7" s="160">
        <f>SUMIFS('Wells Fargo'!$F:$F,'Wells Fargo'!$G:$G,'Cash Flow'!$A7,'Wells Fargo'!$A:$A,AD$1,'Wells Fargo'!$B:$B,"&lt;="&amp;'Cash Flow'!AD$3,'Wells Fargo'!$B:$B,"&gt;"&amp;'Cash Flow'!AC$3)</f>
        <v>0</v>
      </c>
      <c r="AE7" s="160">
        <f>SUMIFS('Wells Fargo'!$F:$F,'Wells Fargo'!$G:$G,'Cash Flow'!$A7,'Wells Fargo'!$A:$A,AE$1,'Wells Fargo'!$B:$B,"&lt;="&amp;'Cash Flow'!AE$3,'Wells Fargo'!$B:$B,"&gt;"&amp;'Cash Flow'!AD$3)</f>
        <v>0</v>
      </c>
      <c r="AF7" s="161">
        <f>SUMIFS('Wells Fargo'!$F:$F,'Wells Fargo'!$G:$G,'Cash Flow'!$A7,'Wells Fargo'!$A:$A,AF$1,'Wells Fargo'!$B:$B,"&lt;="&amp;'Cash Flow'!AF$3)</f>
        <v>0</v>
      </c>
      <c r="AG7" s="160">
        <f>SUMIFS('Wells Fargo'!$F:$F,'Wells Fargo'!$G:$G,'Cash Flow'!$A7,'Wells Fargo'!$A:$A,AG$1,'Wells Fargo'!$B:$B,"&lt;="&amp;'Cash Flow'!AG$3,'Wells Fargo'!$B:$B,"&gt;"&amp;'Cash Flow'!AF$3)</f>
        <v>0</v>
      </c>
      <c r="AH7" s="160">
        <f>SUMIFS('Wells Fargo'!$F:$F,'Wells Fargo'!$G:$G,'Cash Flow'!$A7,'Wells Fargo'!$A:$A,AH$1,'Wells Fargo'!$B:$B,"&lt;="&amp;'Cash Flow'!AH$3,'Wells Fargo'!$B:$B,"&gt;"&amp;'Cash Flow'!AG$3)</f>
        <v>0</v>
      </c>
      <c r="AI7" s="160">
        <f>SUMIFS('Wells Fargo'!$F:$F,'Wells Fargo'!$G:$G,'Cash Flow'!$A7,'Wells Fargo'!$A:$A,AI$1,'Wells Fargo'!$B:$B,"&lt;="&amp;'Cash Flow'!AI$3,'Wells Fargo'!$B:$B,"&gt;"&amp;'Cash Flow'!AH$3)</f>
        <v>0</v>
      </c>
      <c r="AJ7" s="160">
        <f>SUMIFS('Wells Fargo'!$F:$F,'Wells Fargo'!$G:$G,'Cash Flow'!$A7,'Wells Fargo'!$A:$A,AJ$1,'Wells Fargo'!$B:$B,"&lt;="&amp;'Cash Flow'!AJ$3,'Wells Fargo'!$B:$B,"&gt;"&amp;'Cash Flow'!AI$3)</f>
        <v>0</v>
      </c>
      <c r="AK7" s="161">
        <f>SUMIFS('Wells Fargo'!$F:$F,'Wells Fargo'!$G:$G,'Cash Flow'!$A7,'Wells Fargo'!$A:$A,AK$1,'Wells Fargo'!$B:$B,"&lt;="&amp;'Cash Flow'!AK$3)</f>
        <v>0</v>
      </c>
      <c r="AL7" s="160">
        <f>SUMIFS('Wells Fargo'!$F:$F,'Wells Fargo'!$G:$G,'Cash Flow'!$A7,'Wells Fargo'!$A:$A,AL$1,'Wells Fargo'!$B:$B,"&lt;="&amp;'Cash Flow'!AL$3,'Wells Fargo'!$B:$B,"&gt;"&amp;'Cash Flow'!AK$3)</f>
        <v>0</v>
      </c>
      <c r="AM7" s="160">
        <f>SUMIFS('Wells Fargo'!$F:$F,'Wells Fargo'!$G:$G,'Cash Flow'!$A7,'Wells Fargo'!$A:$A,AM$1,'Wells Fargo'!$B:$B,"&lt;="&amp;'Cash Flow'!AM$3,'Wells Fargo'!$B:$B,"&gt;"&amp;'Cash Flow'!AL$3)</f>
        <v>0</v>
      </c>
      <c r="AN7" s="160">
        <f>SUMIFS('Wells Fargo'!$F:$F,'Wells Fargo'!$G:$G,'Cash Flow'!$A7,'Wells Fargo'!$A:$A,AN$1,'Wells Fargo'!$B:$B,"&lt;="&amp;'Cash Flow'!AN$3,'Wells Fargo'!$B:$B,"&gt;"&amp;'Cash Flow'!AM$3)</f>
        <v>0</v>
      </c>
      <c r="AO7" s="160">
        <f>SUMIFS('Wells Fargo'!$F:$F,'Wells Fargo'!$G:$G,'Cash Flow'!$A7,'Wells Fargo'!$A:$A,AO$1,'Wells Fargo'!$B:$B,"&lt;="&amp;'Cash Flow'!AO$3,'Wells Fargo'!$B:$B,"&gt;"&amp;'Cash Flow'!AN$3)</f>
        <v>0</v>
      </c>
      <c r="AP7" s="161">
        <f>SUMIFS('Wells Fargo'!$F:$F,'Wells Fargo'!$G:$G,'Cash Flow'!$A7,'Wells Fargo'!$A:$A,AP$1,'Wells Fargo'!$B:$B,"&lt;="&amp;'Cash Flow'!AP$3)</f>
        <v>0</v>
      </c>
      <c r="AQ7" s="160">
        <f>SUMIFS('Wells Fargo'!$F:$F,'Wells Fargo'!$G:$G,'Cash Flow'!$A7,'Wells Fargo'!$A:$A,AQ$1,'Wells Fargo'!$B:$B,"&lt;="&amp;'Cash Flow'!AQ$3,'Wells Fargo'!$B:$B,"&gt;"&amp;'Cash Flow'!AP$3)</f>
        <v>0</v>
      </c>
      <c r="AR7" s="160">
        <f>SUMIFS('Wells Fargo'!$F:$F,'Wells Fargo'!$G:$G,'Cash Flow'!$A7,'Wells Fargo'!$A:$A,AR$1,'Wells Fargo'!$B:$B,"&lt;="&amp;'Cash Flow'!AR$3,'Wells Fargo'!$B:$B,"&gt;"&amp;'Cash Flow'!AQ$3)</f>
        <v>0</v>
      </c>
      <c r="AS7" s="160">
        <f>SUMIFS('Wells Fargo'!$F:$F,'Wells Fargo'!$G:$G,'Cash Flow'!$A7,'Wells Fargo'!$A:$A,AS$1,'Wells Fargo'!$B:$B,"&lt;="&amp;'Cash Flow'!AS$3,'Wells Fargo'!$B:$B,"&gt;"&amp;'Cash Flow'!AR$3)</f>
        <v>0</v>
      </c>
      <c r="AT7" s="160">
        <f>SUMIFS('Wells Fargo'!$F:$F,'Wells Fargo'!$G:$G,'Cash Flow'!$A7,'Wells Fargo'!$A:$A,AT$1,'Wells Fargo'!$B:$B,"&lt;="&amp;'Cash Flow'!AT$3,'Wells Fargo'!$B:$B,"&gt;"&amp;'Cash Flow'!AS$3)</f>
        <v>0</v>
      </c>
      <c r="AU7" s="161">
        <f>SUMIFS('Wells Fargo'!$F:$F,'Wells Fargo'!$G:$G,'Cash Flow'!$A7,'Wells Fargo'!$A:$A,AU$1,'Wells Fargo'!$B:$B,"&lt;="&amp;'Cash Flow'!AU$3)</f>
        <v>0</v>
      </c>
      <c r="AV7" s="160">
        <f>SUMIFS('Wells Fargo'!$F:$F,'Wells Fargo'!$G:$G,'Cash Flow'!$A7,'Wells Fargo'!$A:$A,AV$1,'Wells Fargo'!$B:$B,"&lt;="&amp;'Cash Flow'!AV$3,'Wells Fargo'!$B:$B,"&gt;"&amp;'Cash Flow'!AU$3)</f>
        <v>0</v>
      </c>
      <c r="AW7" s="160">
        <f>SUMIFS('Wells Fargo'!$F:$F,'Wells Fargo'!$G:$G,'Cash Flow'!$A7,'Wells Fargo'!$A:$A,AW$1,'Wells Fargo'!$B:$B,"&lt;="&amp;'Cash Flow'!AW$3,'Wells Fargo'!$B:$B,"&gt;"&amp;'Cash Flow'!AV$3)</f>
        <v>0</v>
      </c>
      <c r="AX7" s="160">
        <f>SUMIFS('Wells Fargo'!$F:$F,'Wells Fargo'!$G:$G,'Cash Flow'!$A7,'Wells Fargo'!$A:$A,AX$1,'Wells Fargo'!$B:$B,"&lt;="&amp;'Cash Flow'!AX$3,'Wells Fargo'!$B:$B,"&gt;"&amp;'Cash Flow'!AW$3)</f>
        <v>0</v>
      </c>
      <c r="AY7" s="160">
        <f>SUMIFS('Wells Fargo'!$F:$F,'Wells Fargo'!$G:$G,'Cash Flow'!$A7,'Wells Fargo'!$A:$A,AY$1,'Wells Fargo'!$B:$B,"&lt;="&amp;'Cash Flow'!AY$3,'Wells Fargo'!$B:$B,"&gt;"&amp;'Cash Flow'!AX$3)</f>
        <v>0</v>
      </c>
      <c r="AZ7" s="161">
        <f>SUMIFS('Wells Fargo'!$F:$F,'Wells Fargo'!$G:$G,'Cash Flow'!$A7,'Wells Fargo'!$A:$A,AZ$1,'Wells Fargo'!$B:$B,"&lt;="&amp;'Cash Flow'!AZ$3)</f>
        <v>0</v>
      </c>
      <c r="BA7" s="160">
        <f>SUMIFS('Wells Fargo'!$F:$F,'Wells Fargo'!$G:$G,'Cash Flow'!$A7,'Wells Fargo'!$A:$A,BA$1,'Wells Fargo'!$B:$B,"&lt;="&amp;'Cash Flow'!BA$3,'Wells Fargo'!$B:$B,"&gt;"&amp;'Cash Flow'!AZ$3)</f>
        <v>0</v>
      </c>
      <c r="BB7" s="160">
        <f>SUMIFS('Wells Fargo'!$F:$F,'Wells Fargo'!$G:$G,'Cash Flow'!$A7,'Wells Fargo'!$A:$A,BB$1,'Wells Fargo'!$B:$B,"&lt;="&amp;'Cash Flow'!BB$3,'Wells Fargo'!$B:$B,"&gt;"&amp;'Cash Flow'!BA$3)</f>
        <v>0</v>
      </c>
      <c r="BC7" s="160">
        <f>SUMIFS('Wells Fargo'!$F:$F,'Wells Fargo'!$G:$G,'Cash Flow'!$A7,'Wells Fargo'!$A:$A,BC$1,'Wells Fargo'!$B:$B,"&lt;="&amp;'Cash Flow'!BC$3,'Wells Fargo'!$B:$B,"&gt;"&amp;'Cash Flow'!BB$3)</f>
        <v>0</v>
      </c>
      <c r="BD7" s="160">
        <f>SUMIFS('Wells Fargo'!$F:$F,'Wells Fargo'!$G:$G,'Cash Flow'!$A7,'Wells Fargo'!$A:$A,BD$1,'Wells Fargo'!$B:$B,"&lt;="&amp;'Cash Flow'!BD$3,'Wells Fargo'!$B:$B,"&gt;"&amp;'Cash Flow'!BC$3)</f>
        <v>0</v>
      </c>
      <c r="BE7" s="161">
        <f>SUMIFS('Wells Fargo'!$F:$F,'Wells Fargo'!$G:$G,'Cash Flow'!$A7,'Wells Fargo'!$A:$A,BE$1,'Wells Fargo'!$B:$B,"&lt;="&amp;'Cash Flow'!BE$3)</f>
        <v>0</v>
      </c>
      <c r="BF7" s="160">
        <f>SUMIFS('Wells Fargo'!$F:$F,'Wells Fargo'!$G:$G,'Cash Flow'!$A7,'Wells Fargo'!$A:$A,BF$1,'Wells Fargo'!$B:$B,"&lt;="&amp;'Cash Flow'!BF$3,'Wells Fargo'!$B:$B,"&gt;"&amp;'Cash Flow'!BE$3)</f>
        <v>0</v>
      </c>
      <c r="BG7" s="160">
        <f>SUMIFS('Wells Fargo'!$F:$F,'Wells Fargo'!$G:$G,'Cash Flow'!$A7,'Wells Fargo'!$A:$A,BG$1,'Wells Fargo'!$B:$B,"&lt;="&amp;'Cash Flow'!BG$3,'Wells Fargo'!$B:$B,"&gt;"&amp;'Cash Flow'!BF$3)</f>
        <v>0</v>
      </c>
      <c r="BH7" s="160">
        <f>SUMIFS('Wells Fargo'!$F:$F,'Wells Fargo'!$G:$G,'Cash Flow'!$A7,'Wells Fargo'!$A:$A,BH$1,'Wells Fargo'!$B:$B,"&lt;="&amp;'Cash Flow'!BH$3,'Wells Fargo'!$B:$B,"&gt;"&amp;'Cash Flow'!BG$3)</f>
        <v>0</v>
      </c>
      <c r="BI7" s="160">
        <f>SUMIFS('Wells Fargo'!$F:$F,'Wells Fargo'!$G:$G,'Cash Flow'!$A7,'Wells Fargo'!$A:$A,BI$1,'Wells Fargo'!$B:$B,"&lt;="&amp;'Cash Flow'!BI$3,'Wells Fargo'!$B:$B,"&gt;"&amp;'Cash Flow'!BH$3)</f>
        <v>0</v>
      </c>
    </row>
    <row r="8" spans="1:61" ht="12.75" x14ac:dyDescent="0.2">
      <c r="A8" t="str">
        <v>Amar - Rent</v>
      </c>
      <c r="B8" s="76">
        <f t="shared" si="0"/>
        <v>-2800</v>
      </c>
      <c r="C8" s="161">
        <f>SUMIFS('Wells Fargo'!$F:$F,'Wells Fargo'!$G:$G,'Cash Flow'!$A8,'Wells Fargo'!$A:$A,C$1,'Wells Fargo'!$B:$B,"&lt;="&amp;'Cash Flow'!C$3)</f>
        <v>0</v>
      </c>
      <c r="D8" s="160">
        <f>SUMIFS('Wells Fargo'!$F:$F,'Wells Fargo'!$G:$G,'Cash Flow'!$A8,'Wells Fargo'!$A:$A,D$1,'Wells Fargo'!$B:$B,"&lt;="&amp;'Cash Flow'!D$3,'Wells Fargo'!$B:$B,"&gt;"&amp;'Cash Flow'!C$3)</f>
        <v>0</v>
      </c>
      <c r="E8" s="160">
        <f>SUMIFS('Wells Fargo'!$F:$F,'Wells Fargo'!$G:$G,'Cash Flow'!$A8,'Wells Fargo'!$A:$A,E$1,'Wells Fargo'!$B:$B,"&lt;="&amp;'Cash Flow'!E$3,'Wells Fargo'!$B:$B,"&gt;"&amp;'Cash Flow'!D$3)</f>
        <v>0</v>
      </c>
      <c r="F8" s="160">
        <f>SUMIFS('Wells Fargo'!$F:$F,'Wells Fargo'!$G:$G,'Cash Flow'!$A8,'Wells Fargo'!$A:$A,F$1,'Wells Fargo'!$B:$B,"&lt;="&amp;'Cash Flow'!F$3,'Wells Fargo'!$B:$B,"&gt;"&amp;'Cash Flow'!E$3)</f>
        <v>0</v>
      </c>
      <c r="G8" s="160">
        <f>SUMIFS('Wells Fargo'!$F:$F,'Wells Fargo'!$G:$G,'Cash Flow'!$A8,'Wells Fargo'!$A:$A,G$1,'Wells Fargo'!$B:$B,"&lt;="&amp;'Cash Flow'!G$3,'Wells Fargo'!$B:$B,"&gt;"&amp;'Cash Flow'!F$3)</f>
        <v>-700</v>
      </c>
      <c r="H8" s="161">
        <f>SUMIFS('Wells Fargo'!$F:$F,'Wells Fargo'!$G:$G,'Cash Flow'!$A8,'Wells Fargo'!$A:$A,H$1,'Wells Fargo'!$B:$B,"&lt;="&amp;'Cash Flow'!H$3)</f>
        <v>0</v>
      </c>
      <c r="I8" s="160">
        <f>SUMIFS('Wells Fargo'!$F:$F,'Wells Fargo'!$G:$G,'Cash Flow'!$A8,'Wells Fargo'!$A:$A,I$1,'Wells Fargo'!$B:$B,"&lt;="&amp;'Cash Flow'!I$3,'Wells Fargo'!$B:$B,"&gt;"&amp;'Cash Flow'!H$3)</f>
        <v>0</v>
      </c>
      <c r="J8" s="160">
        <f>SUMIFS('Wells Fargo'!$F:$F,'Wells Fargo'!$G:$G,'Cash Flow'!$A8,'Wells Fargo'!$A:$A,J$1,'Wells Fargo'!$B:$B,"&lt;="&amp;'Cash Flow'!J$3,'Wells Fargo'!$B:$B,"&gt;"&amp;'Cash Flow'!I$3)</f>
        <v>0</v>
      </c>
      <c r="K8" s="160">
        <f>SUMIFS('Wells Fargo'!$F:$F,'Wells Fargo'!$G:$G,'Cash Flow'!$A8,'Wells Fargo'!$A:$A,K$1,'Wells Fargo'!$B:$B,"&lt;="&amp;'Cash Flow'!K$3,'Wells Fargo'!$B:$B,"&gt;"&amp;'Cash Flow'!J$3)</f>
        <v>-700</v>
      </c>
      <c r="L8" s="161">
        <f>SUMIFS('Wells Fargo'!$F:$F,'Wells Fargo'!$G:$G,'Cash Flow'!$A8,'Wells Fargo'!$A:$A,L$1,'Wells Fargo'!$B:$B,"&lt;="&amp;'Cash Flow'!L$3)</f>
        <v>0</v>
      </c>
      <c r="M8" s="160">
        <f>SUMIFS('Wells Fargo'!$F:$F,'Wells Fargo'!$G:$G,'Cash Flow'!$A8,'Wells Fargo'!$A:$A,M$1,'Wells Fargo'!$B:$B,"&lt;="&amp;'Cash Flow'!M$3,'Wells Fargo'!$B:$B,"&gt;"&amp;'Cash Flow'!L$3)</f>
        <v>0</v>
      </c>
      <c r="N8" s="160">
        <f>SUMIFS('Wells Fargo'!$F:$F,'Wells Fargo'!$G:$G,'Cash Flow'!$A8,'Wells Fargo'!$A:$A,N$1,'Wells Fargo'!$B:$B,"&lt;="&amp;'Cash Flow'!N$3,'Wells Fargo'!$B:$B,"&gt;"&amp;'Cash Flow'!M$3)</f>
        <v>-700</v>
      </c>
      <c r="O8" s="160">
        <f>SUMIFS('Wells Fargo'!$F:$F,'Wells Fargo'!$G:$G,'Cash Flow'!$A8,'Wells Fargo'!$A:$A,O$1,'Wells Fargo'!$B:$B,"&lt;="&amp;'Cash Flow'!O$3,'Wells Fargo'!$B:$B,"&gt;"&amp;'Cash Flow'!N$3)</f>
        <v>0</v>
      </c>
      <c r="P8" s="160">
        <f>SUMIFS('Wells Fargo'!$F:$F,'Wells Fargo'!$G:$G,'Cash Flow'!$A8,'Wells Fargo'!$A:$A,P$1,'Wells Fargo'!$B:$B,"&lt;="&amp;'Cash Flow'!P$3,'Wells Fargo'!$B:$B,"&gt;"&amp;'Cash Flow'!O$3)</f>
        <v>0</v>
      </c>
      <c r="Q8" s="161">
        <f>SUMIFS('Wells Fargo'!$F:$F,'Wells Fargo'!$G:$G,'Cash Flow'!$A8,'Wells Fargo'!$A:$A,Q$1,'Wells Fargo'!$B:$B,"&lt;="&amp;'Cash Flow'!Q$3)</f>
        <v>0</v>
      </c>
      <c r="R8" s="160">
        <f>SUMIFS('Wells Fargo'!$F:$F,'Wells Fargo'!$G:$G,'Cash Flow'!$A8,'Wells Fargo'!$A:$A,R$1,'Wells Fargo'!$B:$B,"&lt;="&amp;'Cash Flow'!R$3,'Wells Fargo'!$B:$B,"&gt;"&amp;'Cash Flow'!Q$3)</f>
        <v>0</v>
      </c>
      <c r="S8" s="160">
        <f>SUMIFS('Wells Fargo'!$F:$F,'Wells Fargo'!$G:$G,'Cash Flow'!$A8,'Wells Fargo'!$A:$A,S$1,'Wells Fargo'!$B:$B,"&lt;="&amp;'Cash Flow'!S$3,'Wells Fargo'!$B:$B,"&gt;"&amp;'Cash Flow'!R$3)</f>
        <v>0</v>
      </c>
      <c r="T8" s="160">
        <f>SUMIFS('Wells Fargo'!$F:$F,'Wells Fargo'!$G:$G,'Cash Flow'!$A8,'Wells Fargo'!$A:$A,T$1,'Wells Fargo'!$B:$B,"&lt;="&amp;'Cash Flow'!T$3,'Wells Fargo'!$B:$B,"&gt;"&amp;'Cash Flow'!S$3)</f>
        <v>-700</v>
      </c>
      <c r="U8" s="160">
        <f>SUMIFS('Wells Fargo'!$F:$F,'Wells Fargo'!$G:$G,'Cash Flow'!$A8,'Wells Fargo'!$A:$A,U$1,'Wells Fargo'!$B:$B,"&lt;="&amp;'Cash Flow'!U$3,'Wells Fargo'!$B:$B,"&gt;"&amp;'Cash Flow'!T$3)</f>
        <v>0</v>
      </c>
      <c r="V8" s="161">
        <f>SUMIFS('Wells Fargo'!$F:$F,'Wells Fargo'!$G:$G,'Cash Flow'!$A8,'Wells Fargo'!$A:$A,V$1,'Wells Fargo'!$B:$B,"&lt;="&amp;'Cash Flow'!V$3)</f>
        <v>0</v>
      </c>
      <c r="W8" s="160">
        <f>SUMIFS('Wells Fargo'!$F:$F,'Wells Fargo'!$G:$G,'Cash Flow'!$A8,'Wells Fargo'!$A:$A,W$1,'Wells Fargo'!$B:$B,"&lt;="&amp;'Cash Flow'!W$3,'Wells Fargo'!$B:$B,"&gt;"&amp;'Cash Flow'!V$3)</f>
        <v>0</v>
      </c>
      <c r="X8" s="160">
        <f>SUMIFS('Wells Fargo'!$F:$F,'Wells Fargo'!$G:$G,'Cash Flow'!$A8,'Wells Fargo'!$A:$A,X$1,'Wells Fargo'!$B:$B,"&lt;="&amp;'Cash Flow'!X$3,'Wells Fargo'!$B:$B,"&gt;"&amp;'Cash Flow'!W$3)</f>
        <v>0</v>
      </c>
      <c r="Y8" s="160">
        <f>SUMIFS('Wells Fargo'!$F:$F,'Wells Fargo'!$G:$G,'Cash Flow'!$A8,'Wells Fargo'!$A:$A,Y$1,'Wells Fargo'!$B:$B,"&lt;="&amp;'Cash Flow'!Y$3,'Wells Fargo'!$B:$B,"&gt;"&amp;'Cash Flow'!X$3)</f>
        <v>0</v>
      </c>
      <c r="Z8" s="160">
        <f>SUMIFS('Wells Fargo'!$F:$F,'Wells Fargo'!$G:$G,'Cash Flow'!$A8,'Wells Fargo'!$A:$A,Z$1,'Wells Fargo'!$B:$B,"&lt;="&amp;'Cash Flow'!Z$3,'Wells Fargo'!$B:$B,"&gt;"&amp;'Cash Flow'!Y$3)</f>
        <v>0</v>
      </c>
      <c r="AA8" s="161">
        <f>SUMIFS('Wells Fargo'!$F:$F,'Wells Fargo'!$G:$G,'Cash Flow'!$A8,'Wells Fargo'!$A:$A,AA$1,'Wells Fargo'!$B:$B,"&lt;="&amp;'Cash Flow'!AA$3)</f>
        <v>0</v>
      </c>
      <c r="AB8" s="160">
        <f>SUMIFS('Wells Fargo'!$F:$F,'Wells Fargo'!$G:$G,'Cash Flow'!$A8,'Wells Fargo'!$A:$A,AB$1,'Wells Fargo'!$B:$B,"&lt;="&amp;'Cash Flow'!AB$3,'Wells Fargo'!$B:$B,"&gt;"&amp;'Cash Flow'!AA$3)</f>
        <v>0</v>
      </c>
      <c r="AC8" s="160">
        <f>SUMIFS('Wells Fargo'!$F:$F,'Wells Fargo'!$G:$G,'Cash Flow'!$A8,'Wells Fargo'!$A:$A,AC$1,'Wells Fargo'!$B:$B,"&lt;="&amp;'Cash Flow'!AC$3,'Wells Fargo'!$B:$B,"&gt;"&amp;'Cash Flow'!AB$3)</f>
        <v>0</v>
      </c>
      <c r="AD8" s="160">
        <f>SUMIFS('Wells Fargo'!$F:$F,'Wells Fargo'!$G:$G,'Cash Flow'!$A8,'Wells Fargo'!$A:$A,AD$1,'Wells Fargo'!$B:$B,"&lt;="&amp;'Cash Flow'!AD$3,'Wells Fargo'!$B:$B,"&gt;"&amp;'Cash Flow'!AC$3)</f>
        <v>0</v>
      </c>
      <c r="AE8" s="160">
        <f>SUMIFS('Wells Fargo'!$F:$F,'Wells Fargo'!$G:$G,'Cash Flow'!$A8,'Wells Fargo'!$A:$A,AE$1,'Wells Fargo'!$B:$B,"&lt;="&amp;'Cash Flow'!AE$3,'Wells Fargo'!$B:$B,"&gt;"&amp;'Cash Flow'!AD$3)</f>
        <v>0</v>
      </c>
      <c r="AF8" s="161">
        <f>SUMIFS('Wells Fargo'!$F:$F,'Wells Fargo'!$G:$G,'Cash Flow'!$A8,'Wells Fargo'!$A:$A,AF$1,'Wells Fargo'!$B:$B,"&lt;="&amp;'Cash Flow'!AF$3)</f>
        <v>0</v>
      </c>
      <c r="AG8" s="160">
        <f>SUMIFS('Wells Fargo'!$F:$F,'Wells Fargo'!$G:$G,'Cash Flow'!$A8,'Wells Fargo'!$A:$A,AG$1,'Wells Fargo'!$B:$B,"&lt;="&amp;'Cash Flow'!AG$3,'Wells Fargo'!$B:$B,"&gt;"&amp;'Cash Flow'!AF$3)</f>
        <v>0</v>
      </c>
      <c r="AH8" s="160">
        <f>SUMIFS('Wells Fargo'!$F:$F,'Wells Fargo'!$G:$G,'Cash Flow'!$A8,'Wells Fargo'!$A:$A,AH$1,'Wells Fargo'!$B:$B,"&lt;="&amp;'Cash Flow'!AH$3,'Wells Fargo'!$B:$B,"&gt;"&amp;'Cash Flow'!AG$3)</f>
        <v>0</v>
      </c>
      <c r="AI8" s="160">
        <f>SUMIFS('Wells Fargo'!$F:$F,'Wells Fargo'!$G:$G,'Cash Flow'!$A8,'Wells Fargo'!$A:$A,AI$1,'Wells Fargo'!$B:$B,"&lt;="&amp;'Cash Flow'!AI$3,'Wells Fargo'!$B:$B,"&gt;"&amp;'Cash Flow'!AH$3)</f>
        <v>0</v>
      </c>
      <c r="AJ8" s="160">
        <f>SUMIFS('Wells Fargo'!$F:$F,'Wells Fargo'!$G:$G,'Cash Flow'!$A8,'Wells Fargo'!$A:$A,AJ$1,'Wells Fargo'!$B:$B,"&lt;="&amp;'Cash Flow'!AJ$3,'Wells Fargo'!$B:$B,"&gt;"&amp;'Cash Flow'!AI$3)</f>
        <v>0</v>
      </c>
      <c r="AK8" s="161">
        <f>SUMIFS('Wells Fargo'!$F:$F,'Wells Fargo'!$G:$G,'Cash Flow'!$A8,'Wells Fargo'!$A:$A,AK$1,'Wells Fargo'!$B:$B,"&lt;="&amp;'Cash Flow'!AK$3)</f>
        <v>0</v>
      </c>
      <c r="AL8" s="160">
        <f>SUMIFS('Wells Fargo'!$F:$F,'Wells Fargo'!$G:$G,'Cash Flow'!$A8,'Wells Fargo'!$A:$A,AL$1,'Wells Fargo'!$B:$B,"&lt;="&amp;'Cash Flow'!AL$3,'Wells Fargo'!$B:$B,"&gt;"&amp;'Cash Flow'!AK$3)</f>
        <v>0</v>
      </c>
      <c r="AM8" s="160">
        <f>SUMIFS('Wells Fargo'!$F:$F,'Wells Fargo'!$G:$G,'Cash Flow'!$A8,'Wells Fargo'!$A:$A,AM$1,'Wells Fargo'!$B:$B,"&lt;="&amp;'Cash Flow'!AM$3,'Wells Fargo'!$B:$B,"&gt;"&amp;'Cash Flow'!AL$3)</f>
        <v>0</v>
      </c>
      <c r="AN8" s="160">
        <f>SUMIFS('Wells Fargo'!$F:$F,'Wells Fargo'!$G:$G,'Cash Flow'!$A8,'Wells Fargo'!$A:$A,AN$1,'Wells Fargo'!$B:$B,"&lt;="&amp;'Cash Flow'!AN$3,'Wells Fargo'!$B:$B,"&gt;"&amp;'Cash Flow'!AM$3)</f>
        <v>0</v>
      </c>
      <c r="AO8" s="160">
        <f>SUMIFS('Wells Fargo'!$F:$F,'Wells Fargo'!$G:$G,'Cash Flow'!$A8,'Wells Fargo'!$A:$A,AO$1,'Wells Fargo'!$B:$B,"&lt;="&amp;'Cash Flow'!AO$3,'Wells Fargo'!$B:$B,"&gt;"&amp;'Cash Flow'!AN$3)</f>
        <v>0</v>
      </c>
      <c r="AP8" s="161">
        <f>SUMIFS('Wells Fargo'!$F:$F,'Wells Fargo'!$G:$G,'Cash Flow'!$A8,'Wells Fargo'!$A:$A,AP$1,'Wells Fargo'!$B:$B,"&lt;="&amp;'Cash Flow'!AP$3)</f>
        <v>0</v>
      </c>
      <c r="AQ8" s="160">
        <f>SUMIFS('Wells Fargo'!$F:$F,'Wells Fargo'!$G:$G,'Cash Flow'!$A8,'Wells Fargo'!$A:$A,AQ$1,'Wells Fargo'!$B:$B,"&lt;="&amp;'Cash Flow'!AQ$3,'Wells Fargo'!$B:$B,"&gt;"&amp;'Cash Flow'!AP$3)</f>
        <v>0</v>
      </c>
      <c r="AR8" s="160">
        <f>SUMIFS('Wells Fargo'!$F:$F,'Wells Fargo'!$G:$G,'Cash Flow'!$A8,'Wells Fargo'!$A:$A,AR$1,'Wells Fargo'!$B:$B,"&lt;="&amp;'Cash Flow'!AR$3,'Wells Fargo'!$B:$B,"&gt;"&amp;'Cash Flow'!AQ$3)</f>
        <v>0</v>
      </c>
      <c r="AS8" s="160">
        <f>SUMIFS('Wells Fargo'!$F:$F,'Wells Fargo'!$G:$G,'Cash Flow'!$A8,'Wells Fargo'!$A:$A,AS$1,'Wells Fargo'!$B:$B,"&lt;="&amp;'Cash Flow'!AS$3,'Wells Fargo'!$B:$B,"&gt;"&amp;'Cash Flow'!AR$3)</f>
        <v>0</v>
      </c>
      <c r="AT8" s="160">
        <f>SUMIFS('Wells Fargo'!$F:$F,'Wells Fargo'!$G:$G,'Cash Flow'!$A8,'Wells Fargo'!$A:$A,AT$1,'Wells Fargo'!$B:$B,"&lt;="&amp;'Cash Flow'!AT$3,'Wells Fargo'!$B:$B,"&gt;"&amp;'Cash Flow'!AS$3)</f>
        <v>0</v>
      </c>
      <c r="AU8" s="161">
        <f>SUMIFS('Wells Fargo'!$F:$F,'Wells Fargo'!$G:$G,'Cash Flow'!$A8,'Wells Fargo'!$A:$A,AU$1,'Wells Fargo'!$B:$B,"&lt;="&amp;'Cash Flow'!AU$3)</f>
        <v>0</v>
      </c>
      <c r="AV8" s="160">
        <f>SUMIFS('Wells Fargo'!$F:$F,'Wells Fargo'!$G:$G,'Cash Flow'!$A8,'Wells Fargo'!$A:$A,AV$1,'Wells Fargo'!$B:$B,"&lt;="&amp;'Cash Flow'!AV$3,'Wells Fargo'!$B:$B,"&gt;"&amp;'Cash Flow'!AU$3)</f>
        <v>0</v>
      </c>
      <c r="AW8" s="160">
        <f>SUMIFS('Wells Fargo'!$F:$F,'Wells Fargo'!$G:$G,'Cash Flow'!$A8,'Wells Fargo'!$A:$A,AW$1,'Wells Fargo'!$B:$B,"&lt;="&amp;'Cash Flow'!AW$3,'Wells Fargo'!$B:$B,"&gt;"&amp;'Cash Flow'!AV$3)</f>
        <v>0</v>
      </c>
      <c r="AX8" s="160">
        <f>SUMIFS('Wells Fargo'!$F:$F,'Wells Fargo'!$G:$G,'Cash Flow'!$A8,'Wells Fargo'!$A:$A,AX$1,'Wells Fargo'!$B:$B,"&lt;="&amp;'Cash Flow'!AX$3,'Wells Fargo'!$B:$B,"&gt;"&amp;'Cash Flow'!AW$3)</f>
        <v>0</v>
      </c>
      <c r="AY8" s="160">
        <f>SUMIFS('Wells Fargo'!$F:$F,'Wells Fargo'!$G:$G,'Cash Flow'!$A8,'Wells Fargo'!$A:$A,AY$1,'Wells Fargo'!$B:$B,"&lt;="&amp;'Cash Flow'!AY$3,'Wells Fargo'!$B:$B,"&gt;"&amp;'Cash Flow'!AX$3)</f>
        <v>0</v>
      </c>
      <c r="AZ8" s="161">
        <f>SUMIFS('Wells Fargo'!$F:$F,'Wells Fargo'!$G:$G,'Cash Flow'!$A8,'Wells Fargo'!$A:$A,AZ$1,'Wells Fargo'!$B:$B,"&lt;="&amp;'Cash Flow'!AZ$3)</f>
        <v>0</v>
      </c>
      <c r="BA8" s="160">
        <f>SUMIFS('Wells Fargo'!$F:$F,'Wells Fargo'!$G:$G,'Cash Flow'!$A8,'Wells Fargo'!$A:$A,BA$1,'Wells Fargo'!$B:$B,"&lt;="&amp;'Cash Flow'!BA$3,'Wells Fargo'!$B:$B,"&gt;"&amp;'Cash Flow'!AZ$3)</f>
        <v>0</v>
      </c>
      <c r="BB8" s="160">
        <f>SUMIFS('Wells Fargo'!$F:$F,'Wells Fargo'!$G:$G,'Cash Flow'!$A8,'Wells Fargo'!$A:$A,BB$1,'Wells Fargo'!$B:$B,"&lt;="&amp;'Cash Flow'!BB$3,'Wells Fargo'!$B:$B,"&gt;"&amp;'Cash Flow'!BA$3)</f>
        <v>0</v>
      </c>
      <c r="BC8" s="160">
        <f>SUMIFS('Wells Fargo'!$F:$F,'Wells Fargo'!$G:$G,'Cash Flow'!$A8,'Wells Fargo'!$A:$A,BC$1,'Wells Fargo'!$B:$B,"&lt;="&amp;'Cash Flow'!BC$3,'Wells Fargo'!$B:$B,"&gt;"&amp;'Cash Flow'!BB$3)</f>
        <v>0</v>
      </c>
      <c r="BD8" s="160">
        <f>SUMIFS('Wells Fargo'!$F:$F,'Wells Fargo'!$G:$G,'Cash Flow'!$A8,'Wells Fargo'!$A:$A,BD$1,'Wells Fargo'!$B:$B,"&lt;="&amp;'Cash Flow'!BD$3,'Wells Fargo'!$B:$B,"&gt;"&amp;'Cash Flow'!BC$3)</f>
        <v>0</v>
      </c>
      <c r="BE8" s="161">
        <f>SUMIFS('Wells Fargo'!$F:$F,'Wells Fargo'!$G:$G,'Cash Flow'!$A8,'Wells Fargo'!$A:$A,BE$1,'Wells Fargo'!$B:$B,"&lt;="&amp;'Cash Flow'!BE$3)</f>
        <v>0</v>
      </c>
      <c r="BF8" s="160">
        <f>SUMIFS('Wells Fargo'!$F:$F,'Wells Fargo'!$G:$G,'Cash Flow'!$A8,'Wells Fargo'!$A:$A,BF$1,'Wells Fargo'!$B:$B,"&lt;="&amp;'Cash Flow'!BF$3,'Wells Fargo'!$B:$B,"&gt;"&amp;'Cash Flow'!BE$3)</f>
        <v>0</v>
      </c>
      <c r="BG8" s="160">
        <f>SUMIFS('Wells Fargo'!$F:$F,'Wells Fargo'!$G:$G,'Cash Flow'!$A8,'Wells Fargo'!$A:$A,BG$1,'Wells Fargo'!$B:$B,"&lt;="&amp;'Cash Flow'!BG$3,'Wells Fargo'!$B:$B,"&gt;"&amp;'Cash Flow'!BF$3)</f>
        <v>0</v>
      </c>
      <c r="BH8" s="160">
        <f>SUMIFS('Wells Fargo'!$F:$F,'Wells Fargo'!$G:$G,'Cash Flow'!$A8,'Wells Fargo'!$A:$A,BH$1,'Wells Fargo'!$B:$B,"&lt;="&amp;'Cash Flow'!BH$3,'Wells Fargo'!$B:$B,"&gt;"&amp;'Cash Flow'!BG$3)</f>
        <v>0</v>
      </c>
      <c r="BI8" s="160">
        <f>SUMIFS('Wells Fargo'!$F:$F,'Wells Fargo'!$G:$G,'Cash Flow'!$A8,'Wells Fargo'!$A:$A,BI$1,'Wells Fargo'!$B:$B,"&lt;="&amp;'Cash Flow'!BI$3,'Wells Fargo'!$B:$B,"&gt;"&amp;'Cash Flow'!BH$3)</f>
        <v>0</v>
      </c>
    </row>
    <row r="9" spans="1:61" ht="12.75" x14ac:dyDescent="0.2">
      <c r="A9" t="str">
        <v>Amar - Water</v>
      </c>
      <c r="B9" s="76">
        <f t="shared" si="0"/>
        <v>-400</v>
      </c>
      <c r="C9" s="161">
        <f>SUMIFS('Wells Fargo'!$F:$F,'Wells Fargo'!$G:$G,'Cash Flow'!$A9,'Wells Fargo'!$A:$A,C$1,'Wells Fargo'!$B:$B,"&lt;="&amp;'Cash Flow'!C$3)</f>
        <v>0</v>
      </c>
      <c r="D9" s="160">
        <f>SUMIFS('Wells Fargo'!$F:$F,'Wells Fargo'!$G:$G,'Cash Flow'!$A9,'Wells Fargo'!$A:$A,D$1,'Wells Fargo'!$B:$B,"&lt;="&amp;'Cash Flow'!D$3,'Wells Fargo'!$B:$B,"&gt;"&amp;'Cash Flow'!C$3)</f>
        <v>0</v>
      </c>
      <c r="E9" s="160">
        <f>SUMIFS('Wells Fargo'!$F:$F,'Wells Fargo'!$G:$G,'Cash Flow'!$A9,'Wells Fargo'!$A:$A,E$1,'Wells Fargo'!$B:$B,"&lt;="&amp;'Cash Flow'!E$3,'Wells Fargo'!$B:$B,"&gt;"&amp;'Cash Flow'!D$3)</f>
        <v>0</v>
      </c>
      <c r="F9" s="160">
        <f>SUMIFS('Wells Fargo'!$F:$F,'Wells Fargo'!$G:$G,'Cash Flow'!$A9,'Wells Fargo'!$A:$A,F$1,'Wells Fargo'!$B:$B,"&lt;="&amp;'Cash Flow'!F$3,'Wells Fargo'!$B:$B,"&gt;"&amp;'Cash Flow'!E$3)</f>
        <v>0</v>
      </c>
      <c r="G9" s="160">
        <f>SUMIFS('Wells Fargo'!$F:$F,'Wells Fargo'!$G:$G,'Cash Flow'!$A9,'Wells Fargo'!$A:$A,G$1,'Wells Fargo'!$B:$B,"&lt;="&amp;'Cash Flow'!G$3,'Wells Fargo'!$B:$B,"&gt;"&amp;'Cash Flow'!F$3)</f>
        <v>0</v>
      </c>
      <c r="H9" s="161">
        <f>SUMIFS('Wells Fargo'!$F:$F,'Wells Fargo'!$G:$G,'Cash Flow'!$A9,'Wells Fargo'!$A:$A,H$1,'Wells Fargo'!$B:$B,"&lt;="&amp;'Cash Flow'!H$3)</f>
        <v>0</v>
      </c>
      <c r="I9" s="160">
        <f>SUMIFS('Wells Fargo'!$F:$F,'Wells Fargo'!$G:$G,'Cash Flow'!$A9,'Wells Fargo'!$A:$A,I$1,'Wells Fargo'!$B:$B,"&lt;="&amp;'Cash Flow'!I$3,'Wells Fargo'!$B:$B,"&gt;"&amp;'Cash Flow'!H$3)</f>
        <v>0</v>
      </c>
      <c r="J9" s="160">
        <f>SUMIFS('Wells Fargo'!$F:$F,'Wells Fargo'!$G:$G,'Cash Flow'!$A9,'Wells Fargo'!$A:$A,J$1,'Wells Fargo'!$B:$B,"&lt;="&amp;'Cash Flow'!J$3,'Wells Fargo'!$B:$B,"&gt;"&amp;'Cash Flow'!I$3)</f>
        <v>0</v>
      </c>
      <c r="K9" s="160">
        <f>SUMIFS('Wells Fargo'!$F:$F,'Wells Fargo'!$G:$G,'Cash Flow'!$A9,'Wells Fargo'!$A:$A,K$1,'Wells Fargo'!$B:$B,"&lt;="&amp;'Cash Flow'!K$3,'Wells Fargo'!$B:$B,"&gt;"&amp;'Cash Flow'!J$3)</f>
        <v>0</v>
      </c>
      <c r="L9" s="161">
        <f>SUMIFS('Wells Fargo'!$F:$F,'Wells Fargo'!$G:$G,'Cash Flow'!$A9,'Wells Fargo'!$A:$A,L$1,'Wells Fargo'!$B:$B,"&lt;="&amp;'Cash Flow'!L$3)</f>
        <v>0</v>
      </c>
      <c r="M9" s="160">
        <f>SUMIFS('Wells Fargo'!$F:$F,'Wells Fargo'!$G:$G,'Cash Flow'!$A9,'Wells Fargo'!$A:$A,M$1,'Wells Fargo'!$B:$B,"&lt;="&amp;'Cash Flow'!M$3,'Wells Fargo'!$B:$B,"&gt;"&amp;'Cash Flow'!L$3)</f>
        <v>-150</v>
      </c>
      <c r="N9" s="160">
        <f>SUMIFS('Wells Fargo'!$F:$F,'Wells Fargo'!$G:$G,'Cash Flow'!$A9,'Wells Fargo'!$A:$A,N$1,'Wells Fargo'!$B:$B,"&lt;="&amp;'Cash Flow'!N$3,'Wells Fargo'!$B:$B,"&gt;"&amp;'Cash Flow'!M$3)</f>
        <v>0</v>
      </c>
      <c r="O9" s="160">
        <f>SUMIFS('Wells Fargo'!$F:$F,'Wells Fargo'!$G:$G,'Cash Flow'!$A9,'Wells Fargo'!$A:$A,O$1,'Wells Fargo'!$B:$B,"&lt;="&amp;'Cash Flow'!O$3,'Wells Fargo'!$B:$B,"&gt;"&amp;'Cash Flow'!N$3)</f>
        <v>0</v>
      </c>
      <c r="P9" s="160">
        <f>SUMIFS('Wells Fargo'!$F:$F,'Wells Fargo'!$G:$G,'Cash Flow'!$A9,'Wells Fargo'!$A:$A,P$1,'Wells Fargo'!$B:$B,"&lt;="&amp;'Cash Flow'!P$3,'Wells Fargo'!$B:$B,"&gt;"&amp;'Cash Flow'!O$3)</f>
        <v>0</v>
      </c>
      <c r="Q9" s="161">
        <f>SUMIFS('Wells Fargo'!$F:$F,'Wells Fargo'!$G:$G,'Cash Flow'!$A9,'Wells Fargo'!$A:$A,Q$1,'Wells Fargo'!$B:$B,"&lt;="&amp;'Cash Flow'!Q$3)</f>
        <v>0</v>
      </c>
      <c r="R9" s="160">
        <f>SUMIFS('Wells Fargo'!$F:$F,'Wells Fargo'!$G:$G,'Cash Flow'!$A9,'Wells Fargo'!$A:$A,R$1,'Wells Fargo'!$B:$B,"&lt;="&amp;'Cash Flow'!R$3,'Wells Fargo'!$B:$B,"&gt;"&amp;'Cash Flow'!Q$3)</f>
        <v>0</v>
      </c>
      <c r="S9" s="160">
        <f>SUMIFS('Wells Fargo'!$F:$F,'Wells Fargo'!$G:$G,'Cash Flow'!$A9,'Wells Fargo'!$A:$A,S$1,'Wells Fargo'!$B:$B,"&lt;="&amp;'Cash Flow'!S$3,'Wells Fargo'!$B:$B,"&gt;"&amp;'Cash Flow'!R$3)</f>
        <v>-100</v>
      </c>
      <c r="T9" s="160">
        <f>SUMIFS('Wells Fargo'!$F:$F,'Wells Fargo'!$G:$G,'Cash Flow'!$A9,'Wells Fargo'!$A:$A,T$1,'Wells Fargo'!$B:$B,"&lt;="&amp;'Cash Flow'!T$3,'Wells Fargo'!$B:$B,"&gt;"&amp;'Cash Flow'!S$3)</f>
        <v>0</v>
      </c>
      <c r="U9" s="160">
        <f>SUMIFS('Wells Fargo'!$F:$F,'Wells Fargo'!$G:$G,'Cash Flow'!$A9,'Wells Fargo'!$A:$A,U$1,'Wells Fargo'!$B:$B,"&lt;="&amp;'Cash Flow'!U$3,'Wells Fargo'!$B:$B,"&gt;"&amp;'Cash Flow'!T$3)</f>
        <v>0</v>
      </c>
      <c r="V9" s="161">
        <f>SUMIFS('Wells Fargo'!$F:$F,'Wells Fargo'!$G:$G,'Cash Flow'!$A9,'Wells Fargo'!$A:$A,V$1,'Wells Fargo'!$B:$B,"&lt;="&amp;'Cash Flow'!V$3)</f>
        <v>0</v>
      </c>
      <c r="W9" s="160">
        <f>SUMIFS('Wells Fargo'!$F:$F,'Wells Fargo'!$G:$G,'Cash Flow'!$A9,'Wells Fargo'!$A:$A,W$1,'Wells Fargo'!$B:$B,"&lt;="&amp;'Cash Flow'!W$3,'Wells Fargo'!$B:$B,"&gt;"&amp;'Cash Flow'!V$3)</f>
        <v>-150</v>
      </c>
      <c r="X9" s="160">
        <f>SUMIFS('Wells Fargo'!$F:$F,'Wells Fargo'!$G:$G,'Cash Flow'!$A9,'Wells Fargo'!$A:$A,X$1,'Wells Fargo'!$B:$B,"&lt;="&amp;'Cash Flow'!X$3,'Wells Fargo'!$B:$B,"&gt;"&amp;'Cash Flow'!W$3)</f>
        <v>0</v>
      </c>
      <c r="Y9" s="160">
        <f>SUMIFS('Wells Fargo'!$F:$F,'Wells Fargo'!$G:$G,'Cash Flow'!$A9,'Wells Fargo'!$A:$A,Y$1,'Wells Fargo'!$B:$B,"&lt;="&amp;'Cash Flow'!Y$3,'Wells Fargo'!$B:$B,"&gt;"&amp;'Cash Flow'!X$3)</f>
        <v>0</v>
      </c>
      <c r="Z9" s="160">
        <f>SUMIFS('Wells Fargo'!$F:$F,'Wells Fargo'!$G:$G,'Cash Flow'!$A9,'Wells Fargo'!$A:$A,Z$1,'Wells Fargo'!$B:$B,"&lt;="&amp;'Cash Flow'!Z$3,'Wells Fargo'!$B:$B,"&gt;"&amp;'Cash Flow'!Y$3)</f>
        <v>0</v>
      </c>
      <c r="AA9" s="161">
        <f>SUMIFS('Wells Fargo'!$F:$F,'Wells Fargo'!$G:$G,'Cash Flow'!$A9,'Wells Fargo'!$A:$A,AA$1,'Wells Fargo'!$B:$B,"&lt;="&amp;'Cash Flow'!AA$3)</f>
        <v>0</v>
      </c>
      <c r="AB9" s="160">
        <f>SUMIFS('Wells Fargo'!$F:$F,'Wells Fargo'!$G:$G,'Cash Flow'!$A9,'Wells Fargo'!$A:$A,AB$1,'Wells Fargo'!$B:$B,"&lt;="&amp;'Cash Flow'!AB$3,'Wells Fargo'!$B:$B,"&gt;"&amp;'Cash Flow'!AA$3)</f>
        <v>0</v>
      </c>
      <c r="AC9" s="160">
        <f>SUMIFS('Wells Fargo'!$F:$F,'Wells Fargo'!$G:$G,'Cash Flow'!$A9,'Wells Fargo'!$A:$A,AC$1,'Wells Fargo'!$B:$B,"&lt;="&amp;'Cash Flow'!AC$3,'Wells Fargo'!$B:$B,"&gt;"&amp;'Cash Flow'!AB$3)</f>
        <v>0</v>
      </c>
      <c r="AD9" s="160">
        <f>SUMIFS('Wells Fargo'!$F:$F,'Wells Fargo'!$G:$G,'Cash Flow'!$A9,'Wells Fargo'!$A:$A,AD$1,'Wells Fargo'!$B:$B,"&lt;="&amp;'Cash Flow'!AD$3,'Wells Fargo'!$B:$B,"&gt;"&amp;'Cash Flow'!AC$3)</f>
        <v>0</v>
      </c>
      <c r="AE9" s="160">
        <f>SUMIFS('Wells Fargo'!$F:$F,'Wells Fargo'!$G:$G,'Cash Flow'!$A9,'Wells Fargo'!$A:$A,AE$1,'Wells Fargo'!$B:$B,"&lt;="&amp;'Cash Flow'!AE$3,'Wells Fargo'!$B:$B,"&gt;"&amp;'Cash Flow'!AD$3)</f>
        <v>0</v>
      </c>
      <c r="AF9" s="161">
        <f>SUMIFS('Wells Fargo'!$F:$F,'Wells Fargo'!$G:$G,'Cash Flow'!$A9,'Wells Fargo'!$A:$A,AF$1,'Wells Fargo'!$B:$B,"&lt;="&amp;'Cash Flow'!AF$3)</f>
        <v>0</v>
      </c>
      <c r="AG9" s="160">
        <f>SUMIFS('Wells Fargo'!$F:$F,'Wells Fargo'!$G:$G,'Cash Flow'!$A9,'Wells Fargo'!$A:$A,AG$1,'Wells Fargo'!$B:$B,"&lt;="&amp;'Cash Flow'!AG$3,'Wells Fargo'!$B:$B,"&gt;"&amp;'Cash Flow'!AF$3)</f>
        <v>0</v>
      </c>
      <c r="AH9" s="160">
        <f>SUMIFS('Wells Fargo'!$F:$F,'Wells Fargo'!$G:$G,'Cash Flow'!$A9,'Wells Fargo'!$A:$A,AH$1,'Wells Fargo'!$B:$B,"&lt;="&amp;'Cash Flow'!AH$3,'Wells Fargo'!$B:$B,"&gt;"&amp;'Cash Flow'!AG$3)</f>
        <v>0</v>
      </c>
      <c r="AI9" s="160">
        <f>SUMIFS('Wells Fargo'!$F:$F,'Wells Fargo'!$G:$G,'Cash Flow'!$A9,'Wells Fargo'!$A:$A,AI$1,'Wells Fargo'!$B:$B,"&lt;="&amp;'Cash Flow'!AI$3,'Wells Fargo'!$B:$B,"&gt;"&amp;'Cash Flow'!AH$3)</f>
        <v>0</v>
      </c>
      <c r="AJ9" s="160">
        <f>SUMIFS('Wells Fargo'!$F:$F,'Wells Fargo'!$G:$G,'Cash Flow'!$A9,'Wells Fargo'!$A:$A,AJ$1,'Wells Fargo'!$B:$B,"&lt;="&amp;'Cash Flow'!AJ$3,'Wells Fargo'!$B:$B,"&gt;"&amp;'Cash Flow'!AI$3)</f>
        <v>0</v>
      </c>
      <c r="AK9" s="161">
        <f>SUMIFS('Wells Fargo'!$F:$F,'Wells Fargo'!$G:$G,'Cash Flow'!$A9,'Wells Fargo'!$A:$A,AK$1,'Wells Fargo'!$B:$B,"&lt;="&amp;'Cash Flow'!AK$3)</f>
        <v>0</v>
      </c>
      <c r="AL9" s="160">
        <f>SUMIFS('Wells Fargo'!$F:$F,'Wells Fargo'!$G:$G,'Cash Flow'!$A9,'Wells Fargo'!$A:$A,AL$1,'Wells Fargo'!$B:$B,"&lt;="&amp;'Cash Flow'!AL$3,'Wells Fargo'!$B:$B,"&gt;"&amp;'Cash Flow'!AK$3)</f>
        <v>0</v>
      </c>
      <c r="AM9" s="160">
        <f>SUMIFS('Wells Fargo'!$F:$F,'Wells Fargo'!$G:$G,'Cash Flow'!$A9,'Wells Fargo'!$A:$A,AM$1,'Wells Fargo'!$B:$B,"&lt;="&amp;'Cash Flow'!AM$3,'Wells Fargo'!$B:$B,"&gt;"&amp;'Cash Flow'!AL$3)</f>
        <v>0</v>
      </c>
      <c r="AN9" s="160">
        <f>SUMIFS('Wells Fargo'!$F:$F,'Wells Fargo'!$G:$G,'Cash Flow'!$A9,'Wells Fargo'!$A:$A,AN$1,'Wells Fargo'!$B:$B,"&lt;="&amp;'Cash Flow'!AN$3,'Wells Fargo'!$B:$B,"&gt;"&amp;'Cash Flow'!AM$3)</f>
        <v>0</v>
      </c>
      <c r="AO9" s="160">
        <f>SUMIFS('Wells Fargo'!$F:$F,'Wells Fargo'!$G:$G,'Cash Flow'!$A9,'Wells Fargo'!$A:$A,AO$1,'Wells Fargo'!$B:$B,"&lt;="&amp;'Cash Flow'!AO$3,'Wells Fargo'!$B:$B,"&gt;"&amp;'Cash Flow'!AN$3)</f>
        <v>0</v>
      </c>
      <c r="AP9" s="161">
        <f>SUMIFS('Wells Fargo'!$F:$F,'Wells Fargo'!$G:$G,'Cash Flow'!$A9,'Wells Fargo'!$A:$A,AP$1,'Wells Fargo'!$B:$B,"&lt;="&amp;'Cash Flow'!AP$3)</f>
        <v>0</v>
      </c>
      <c r="AQ9" s="160">
        <f>SUMIFS('Wells Fargo'!$F:$F,'Wells Fargo'!$G:$G,'Cash Flow'!$A9,'Wells Fargo'!$A:$A,AQ$1,'Wells Fargo'!$B:$B,"&lt;="&amp;'Cash Flow'!AQ$3,'Wells Fargo'!$B:$B,"&gt;"&amp;'Cash Flow'!AP$3)</f>
        <v>0</v>
      </c>
      <c r="AR9" s="160">
        <f>SUMIFS('Wells Fargo'!$F:$F,'Wells Fargo'!$G:$G,'Cash Flow'!$A9,'Wells Fargo'!$A:$A,AR$1,'Wells Fargo'!$B:$B,"&lt;="&amp;'Cash Flow'!AR$3,'Wells Fargo'!$B:$B,"&gt;"&amp;'Cash Flow'!AQ$3)</f>
        <v>0</v>
      </c>
      <c r="AS9" s="160">
        <f>SUMIFS('Wells Fargo'!$F:$F,'Wells Fargo'!$G:$G,'Cash Flow'!$A9,'Wells Fargo'!$A:$A,AS$1,'Wells Fargo'!$B:$B,"&lt;="&amp;'Cash Flow'!AS$3,'Wells Fargo'!$B:$B,"&gt;"&amp;'Cash Flow'!AR$3)</f>
        <v>0</v>
      </c>
      <c r="AT9" s="160">
        <f>SUMIFS('Wells Fargo'!$F:$F,'Wells Fargo'!$G:$G,'Cash Flow'!$A9,'Wells Fargo'!$A:$A,AT$1,'Wells Fargo'!$B:$B,"&lt;="&amp;'Cash Flow'!AT$3,'Wells Fargo'!$B:$B,"&gt;"&amp;'Cash Flow'!AS$3)</f>
        <v>0</v>
      </c>
      <c r="AU9" s="161">
        <f>SUMIFS('Wells Fargo'!$F:$F,'Wells Fargo'!$G:$G,'Cash Flow'!$A9,'Wells Fargo'!$A:$A,AU$1,'Wells Fargo'!$B:$B,"&lt;="&amp;'Cash Flow'!AU$3)</f>
        <v>0</v>
      </c>
      <c r="AV9" s="160">
        <f>SUMIFS('Wells Fargo'!$F:$F,'Wells Fargo'!$G:$G,'Cash Flow'!$A9,'Wells Fargo'!$A:$A,AV$1,'Wells Fargo'!$B:$B,"&lt;="&amp;'Cash Flow'!AV$3,'Wells Fargo'!$B:$B,"&gt;"&amp;'Cash Flow'!AU$3)</f>
        <v>0</v>
      </c>
      <c r="AW9" s="160">
        <f>SUMIFS('Wells Fargo'!$F:$F,'Wells Fargo'!$G:$G,'Cash Flow'!$A9,'Wells Fargo'!$A:$A,AW$1,'Wells Fargo'!$B:$B,"&lt;="&amp;'Cash Flow'!AW$3,'Wells Fargo'!$B:$B,"&gt;"&amp;'Cash Flow'!AV$3)</f>
        <v>0</v>
      </c>
      <c r="AX9" s="160">
        <f>SUMIFS('Wells Fargo'!$F:$F,'Wells Fargo'!$G:$G,'Cash Flow'!$A9,'Wells Fargo'!$A:$A,AX$1,'Wells Fargo'!$B:$B,"&lt;="&amp;'Cash Flow'!AX$3,'Wells Fargo'!$B:$B,"&gt;"&amp;'Cash Flow'!AW$3)</f>
        <v>0</v>
      </c>
      <c r="AY9" s="160">
        <f>SUMIFS('Wells Fargo'!$F:$F,'Wells Fargo'!$G:$G,'Cash Flow'!$A9,'Wells Fargo'!$A:$A,AY$1,'Wells Fargo'!$B:$B,"&lt;="&amp;'Cash Flow'!AY$3,'Wells Fargo'!$B:$B,"&gt;"&amp;'Cash Flow'!AX$3)</f>
        <v>0</v>
      </c>
      <c r="AZ9" s="161">
        <f>SUMIFS('Wells Fargo'!$F:$F,'Wells Fargo'!$G:$G,'Cash Flow'!$A9,'Wells Fargo'!$A:$A,AZ$1,'Wells Fargo'!$B:$B,"&lt;="&amp;'Cash Flow'!AZ$3)</f>
        <v>0</v>
      </c>
      <c r="BA9" s="160">
        <f>SUMIFS('Wells Fargo'!$F:$F,'Wells Fargo'!$G:$G,'Cash Flow'!$A9,'Wells Fargo'!$A:$A,BA$1,'Wells Fargo'!$B:$B,"&lt;="&amp;'Cash Flow'!BA$3,'Wells Fargo'!$B:$B,"&gt;"&amp;'Cash Flow'!AZ$3)</f>
        <v>0</v>
      </c>
      <c r="BB9" s="160">
        <f>SUMIFS('Wells Fargo'!$F:$F,'Wells Fargo'!$G:$G,'Cash Flow'!$A9,'Wells Fargo'!$A:$A,BB$1,'Wells Fargo'!$B:$B,"&lt;="&amp;'Cash Flow'!BB$3,'Wells Fargo'!$B:$B,"&gt;"&amp;'Cash Flow'!BA$3)</f>
        <v>0</v>
      </c>
      <c r="BC9" s="160">
        <f>SUMIFS('Wells Fargo'!$F:$F,'Wells Fargo'!$G:$G,'Cash Flow'!$A9,'Wells Fargo'!$A:$A,BC$1,'Wells Fargo'!$B:$B,"&lt;="&amp;'Cash Flow'!BC$3,'Wells Fargo'!$B:$B,"&gt;"&amp;'Cash Flow'!BB$3)</f>
        <v>0</v>
      </c>
      <c r="BD9" s="160">
        <f>SUMIFS('Wells Fargo'!$F:$F,'Wells Fargo'!$G:$G,'Cash Flow'!$A9,'Wells Fargo'!$A:$A,BD$1,'Wells Fargo'!$B:$B,"&lt;="&amp;'Cash Flow'!BD$3,'Wells Fargo'!$B:$B,"&gt;"&amp;'Cash Flow'!BC$3)</f>
        <v>0</v>
      </c>
      <c r="BE9" s="161">
        <f>SUMIFS('Wells Fargo'!$F:$F,'Wells Fargo'!$G:$G,'Cash Flow'!$A9,'Wells Fargo'!$A:$A,BE$1,'Wells Fargo'!$B:$B,"&lt;="&amp;'Cash Flow'!BE$3)</f>
        <v>0</v>
      </c>
      <c r="BF9" s="160">
        <f>SUMIFS('Wells Fargo'!$F:$F,'Wells Fargo'!$G:$G,'Cash Flow'!$A9,'Wells Fargo'!$A:$A,BF$1,'Wells Fargo'!$B:$B,"&lt;="&amp;'Cash Flow'!BF$3,'Wells Fargo'!$B:$B,"&gt;"&amp;'Cash Flow'!BE$3)</f>
        <v>0</v>
      </c>
      <c r="BG9" s="160">
        <f>SUMIFS('Wells Fargo'!$F:$F,'Wells Fargo'!$G:$G,'Cash Flow'!$A9,'Wells Fargo'!$A:$A,BG$1,'Wells Fargo'!$B:$B,"&lt;="&amp;'Cash Flow'!BG$3,'Wells Fargo'!$B:$B,"&gt;"&amp;'Cash Flow'!BF$3)</f>
        <v>0</v>
      </c>
      <c r="BH9" s="160">
        <f>SUMIFS('Wells Fargo'!$F:$F,'Wells Fargo'!$G:$G,'Cash Flow'!$A9,'Wells Fargo'!$A:$A,BH$1,'Wells Fargo'!$B:$B,"&lt;="&amp;'Cash Flow'!BH$3,'Wells Fargo'!$B:$B,"&gt;"&amp;'Cash Flow'!BG$3)</f>
        <v>0</v>
      </c>
      <c r="BI9" s="160">
        <f>SUMIFS('Wells Fargo'!$F:$F,'Wells Fargo'!$G:$G,'Cash Flow'!$A9,'Wells Fargo'!$A:$A,BI$1,'Wells Fargo'!$B:$B,"&lt;="&amp;'Cash Flow'!BI$3,'Wells Fargo'!$B:$B,"&gt;"&amp;'Cash Flow'!BH$3)</f>
        <v>0</v>
      </c>
    </row>
    <row r="10" spans="1:61" ht="12.75" x14ac:dyDescent="0.2">
      <c r="A10" t="str">
        <v>Anush Rohani Shukla</v>
      </c>
      <c r="B10" s="76">
        <f t="shared" si="0"/>
        <v>-615</v>
      </c>
      <c r="C10" s="161">
        <f>SUMIFS('Wells Fargo'!$F:$F,'Wells Fargo'!$G:$G,'Cash Flow'!$A10,'Wells Fargo'!$A:$A,C$1,'Wells Fargo'!$B:$B,"&lt;="&amp;'Cash Flow'!C$3)</f>
        <v>0</v>
      </c>
      <c r="D10" s="160">
        <f>SUMIFS('Wells Fargo'!$F:$F,'Wells Fargo'!$G:$G,'Cash Flow'!$A10,'Wells Fargo'!$A:$A,D$1,'Wells Fargo'!$B:$B,"&lt;="&amp;'Cash Flow'!D$3,'Wells Fargo'!$B:$B,"&gt;"&amp;'Cash Flow'!C$3)</f>
        <v>0</v>
      </c>
      <c r="E10" s="160">
        <f>SUMIFS('Wells Fargo'!$F:$F,'Wells Fargo'!$G:$G,'Cash Flow'!$A10,'Wells Fargo'!$A:$A,E$1,'Wells Fargo'!$B:$B,"&lt;="&amp;'Cash Flow'!E$3,'Wells Fargo'!$B:$B,"&gt;"&amp;'Cash Flow'!D$3)</f>
        <v>0</v>
      </c>
      <c r="F10" s="160">
        <f>SUMIFS('Wells Fargo'!$F:$F,'Wells Fargo'!$G:$G,'Cash Flow'!$A10,'Wells Fargo'!$A:$A,F$1,'Wells Fargo'!$B:$B,"&lt;="&amp;'Cash Flow'!F$3,'Wells Fargo'!$B:$B,"&gt;"&amp;'Cash Flow'!E$3)</f>
        <v>0</v>
      </c>
      <c r="G10" s="160">
        <f>SUMIFS('Wells Fargo'!$F:$F,'Wells Fargo'!$G:$G,'Cash Flow'!$A10,'Wells Fargo'!$A:$A,G$1,'Wells Fargo'!$B:$B,"&lt;="&amp;'Cash Flow'!G$3,'Wells Fargo'!$B:$B,"&gt;"&amp;'Cash Flow'!F$3)</f>
        <v>0</v>
      </c>
      <c r="H10" s="161">
        <f>SUMIFS('Wells Fargo'!$F:$F,'Wells Fargo'!$G:$G,'Cash Flow'!$A10,'Wells Fargo'!$A:$A,H$1,'Wells Fargo'!$B:$B,"&lt;="&amp;'Cash Flow'!H$3)</f>
        <v>0</v>
      </c>
      <c r="I10" s="160">
        <f>SUMIFS('Wells Fargo'!$F:$F,'Wells Fargo'!$G:$G,'Cash Flow'!$A10,'Wells Fargo'!$A:$A,I$1,'Wells Fargo'!$B:$B,"&lt;="&amp;'Cash Flow'!I$3,'Wells Fargo'!$B:$B,"&gt;"&amp;'Cash Flow'!H$3)</f>
        <v>0</v>
      </c>
      <c r="J10" s="160">
        <f>SUMIFS('Wells Fargo'!$F:$F,'Wells Fargo'!$G:$G,'Cash Flow'!$A10,'Wells Fargo'!$A:$A,J$1,'Wells Fargo'!$B:$B,"&lt;="&amp;'Cash Flow'!J$3,'Wells Fargo'!$B:$B,"&gt;"&amp;'Cash Flow'!I$3)</f>
        <v>0</v>
      </c>
      <c r="K10" s="160">
        <f>SUMIFS('Wells Fargo'!$F:$F,'Wells Fargo'!$G:$G,'Cash Flow'!$A10,'Wells Fargo'!$A:$A,K$1,'Wells Fargo'!$B:$B,"&lt;="&amp;'Cash Flow'!K$3,'Wells Fargo'!$B:$B,"&gt;"&amp;'Cash Flow'!J$3)</f>
        <v>0</v>
      </c>
      <c r="L10" s="161">
        <f>SUMIFS('Wells Fargo'!$F:$F,'Wells Fargo'!$G:$G,'Cash Flow'!$A10,'Wells Fargo'!$A:$A,L$1,'Wells Fargo'!$B:$B,"&lt;="&amp;'Cash Flow'!L$3)</f>
        <v>0</v>
      </c>
      <c r="M10" s="160">
        <f>SUMIFS('Wells Fargo'!$F:$F,'Wells Fargo'!$G:$G,'Cash Flow'!$A10,'Wells Fargo'!$A:$A,M$1,'Wells Fargo'!$B:$B,"&lt;="&amp;'Cash Flow'!M$3,'Wells Fargo'!$B:$B,"&gt;"&amp;'Cash Flow'!L$3)</f>
        <v>0</v>
      </c>
      <c r="N10" s="160">
        <f>SUMIFS('Wells Fargo'!$F:$F,'Wells Fargo'!$G:$G,'Cash Flow'!$A10,'Wells Fargo'!$A:$A,N$1,'Wells Fargo'!$B:$B,"&lt;="&amp;'Cash Flow'!N$3,'Wells Fargo'!$B:$B,"&gt;"&amp;'Cash Flow'!M$3)</f>
        <v>0</v>
      </c>
      <c r="O10" s="160">
        <f>SUMIFS('Wells Fargo'!$F:$F,'Wells Fargo'!$G:$G,'Cash Flow'!$A10,'Wells Fargo'!$A:$A,O$1,'Wells Fargo'!$B:$B,"&lt;="&amp;'Cash Flow'!O$3,'Wells Fargo'!$B:$B,"&gt;"&amp;'Cash Flow'!N$3)</f>
        <v>0</v>
      </c>
      <c r="P10" s="160">
        <f>SUMIFS('Wells Fargo'!$F:$F,'Wells Fargo'!$G:$G,'Cash Flow'!$A10,'Wells Fargo'!$A:$A,P$1,'Wells Fargo'!$B:$B,"&lt;="&amp;'Cash Flow'!P$3,'Wells Fargo'!$B:$B,"&gt;"&amp;'Cash Flow'!O$3)</f>
        <v>0</v>
      </c>
      <c r="Q10" s="161">
        <f>SUMIFS('Wells Fargo'!$F:$F,'Wells Fargo'!$G:$G,'Cash Flow'!$A10,'Wells Fargo'!$A:$A,Q$1,'Wells Fargo'!$B:$B,"&lt;="&amp;'Cash Flow'!Q$3)</f>
        <v>0</v>
      </c>
      <c r="R10" s="160">
        <f>SUMIFS('Wells Fargo'!$F:$F,'Wells Fargo'!$G:$G,'Cash Flow'!$A10,'Wells Fargo'!$A:$A,R$1,'Wells Fargo'!$B:$B,"&lt;="&amp;'Cash Flow'!R$3,'Wells Fargo'!$B:$B,"&gt;"&amp;'Cash Flow'!Q$3)</f>
        <v>0</v>
      </c>
      <c r="S10" s="160">
        <f>SUMIFS('Wells Fargo'!$F:$F,'Wells Fargo'!$G:$G,'Cash Flow'!$A10,'Wells Fargo'!$A:$A,S$1,'Wells Fargo'!$B:$B,"&lt;="&amp;'Cash Flow'!S$3,'Wells Fargo'!$B:$B,"&gt;"&amp;'Cash Flow'!R$3)</f>
        <v>0</v>
      </c>
      <c r="T10" s="160">
        <f>SUMIFS('Wells Fargo'!$F:$F,'Wells Fargo'!$G:$G,'Cash Flow'!$A10,'Wells Fargo'!$A:$A,T$1,'Wells Fargo'!$B:$B,"&lt;="&amp;'Cash Flow'!T$3,'Wells Fargo'!$B:$B,"&gt;"&amp;'Cash Flow'!S$3)</f>
        <v>0</v>
      </c>
      <c r="U10" s="160">
        <f>SUMIFS('Wells Fargo'!$F:$F,'Wells Fargo'!$G:$G,'Cash Flow'!$A10,'Wells Fargo'!$A:$A,U$1,'Wells Fargo'!$B:$B,"&lt;="&amp;'Cash Flow'!U$3,'Wells Fargo'!$B:$B,"&gt;"&amp;'Cash Flow'!T$3)</f>
        <v>0</v>
      </c>
      <c r="V10" s="161">
        <f>SUMIFS('Wells Fargo'!$F:$F,'Wells Fargo'!$G:$G,'Cash Flow'!$A10,'Wells Fargo'!$A:$A,V$1,'Wells Fargo'!$B:$B,"&lt;="&amp;'Cash Flow'!V$3)</f>
        <v>0</v>
      </c>
      <c r="W10" s="160">
        <f>SUMIFS('Wells Fargo'!$F:$F,'Wells Fargo'!$G:$G,'Cash Flow'!$A10,'Wells Fargo'!$A:$A,W$1,'Wells Fargo'!$B:$B,"&lt;="&amp;'Cash Flow'!W$3,'Wells Fargo'!$B:$B,"&gt;"&amp;'Cash Flow'!V$3)</f>
        <v>0</v>
      </c>
      <c r="X10" s="160">
        <f>SUMIFS('Wells Fargo'!$F:$F,'Wells Fargo'!$G:$G,'Cash Flow'!$A10,'Wells Fargo'!$A:$A,X$1,'Wells Fargo'!$B:$B,"&lt;="&amp;'Cash Flow'!X$3,'Wells Fargo'!$B:$B,"&gt;"&amp;'Cash Flow'!W$3)</f>
        <v>0</v>
      </c>
      <c r="Y10" s="160">
        <f>SUMIFS('Wells Fargo'!$F:$F,'Wells Fargo'!$G:$G,'Cash Flow'!$A10,'Wells Fargo'!$A:$A,Y$1,'Wells Fargo'!$B:$B,"&lt;="&amp;'Cash Flow'!Y$3,'Wells Fargo'!$B:$B,"&gt;"&amp;'Cash Flow'!X$3)</f>
        <v>0</v>
      </c>
      <c r="Z10" s="160">
        <f>SUMIFS('Wells Fargo'!$F:$F,'Wells Fargo'!$G:$G,'Cash Flow'!$A10,'Wells Fargo'!$A:$A,Z$1,'Wells Fargo'!$B:$B,"&lt;="&amp;'Cash Flow'!Z$3,'Wells Fargo'!$B:$B,"&gt;"&amp;'Cash Flow'!Y$3)</f>
        <v>0</v>
      </c>
      <c r="AA10" s="161">
        <f>SUMIFS('Wells Fargo'!$F:$F,'Wells Fargo'!$G:$G,'Cash Flow'!$A10,'Wells Fargo'!$A:$A,AA$1,'Wells Fargo'!$B:$B,"&lt;="&amp;'Cash Flow'!AA$3)</f>
        <v>0</v>
      </c>
      <c r="AB10" s="160">
        <f>SUMIFS('Wells Fargo'!$F:$F,'Wells Fargo'!$G:$G,'Cash Flow'!$A10,'Wells Fargo'!$A:$A,AB$1,'Wells Fargo'!$B:$B,"&lt;="&amp;'Cash Flow'!AB$3,'Wells Fargo'!$B:$B,"&gt;"&amp;'Cash Flow'!AA$3)</f>
        <v>0</v>
      </c>
      <c r="AC10" s="160">
        <f>SUMIFS('Wells Fargo'!$F:$F,'Wells Fargo'!$G:$G,'Cash Flow'!$A10,'Wells Fargo'!$A:$A,AC$1,'Wells Fargo'!$B:$B,"&lt;="&amp;'Cash Flow'!AC$3,'Wells Fargo'!$B:$B,"&gt;"&amp;'Cash Flow'!AB$3)</f>
        <v>0</v>
      </c>
      <c r="AD10" s="160">
        <f>SUMIFS('Wells Fargo'!$F:$F,'Wells Fargo'!$G:$G,'Cash Flow'!$A10,'Wells Fargo'!$A:$A,AD$1,'Wells Fargo'!$B:$B,"&lt;="&amp;'Cash Flow'!AD$3,'Wells Fargo'!$B:$B,"&gt;"&amp;'Cash Flow'!AC$3)</f>
        <v>-615</v>
      </c>
      <c r="AE10" s="160">
        <f>SUMIFS('Wells Fargo'!$F:$F,'Wells Fargo'!$G:$G,'Cash Flow'!$A10,'Wells Fargo'!$A:$A,AE$1,'Wells Fargo'!$B:$B,"&lt;="&amp;'Cash Flow'!AE$3,'Wells Fargo'!$B:$B,"&gt;"&amp;'Cash Flow'!AD$3)</f>
        <v>0</v>
      </c>
      <c r="AF10" s="161">
        <f>SUMIFS('Wells Fargo'!$F:$F,'Wells Fargo'!$G:$G,'Cash Flow'!$A10,'Wells Fargo'!$A:$A,AF$1,'Wells Fargo'!$B:$B,"&lt;="&amp;'Cash Flow'!AF$3)</f>
        <v>0</v>
      </c>
      <c r="AG10" s="160">
        <f>SUMIFS('Wells Fargo'!$F:$F,'Wells Fargo'!$G:$G,'Cash Flow'!$A10,'Wells Fargo'!$A:$A,AG$1,'Wells Fargo'!$B:$B,"&lt;="&amp;'Cash Flow'!AG$3,'Wells Fargo'!$B:$B,"&gt;"&amp;'Cash Flow'!AF$3)</f>
        <v>0</v>
      </c>
      <c r="AH10" s="160">
        <f>SUMIFS('Wells Fargo'!$F:$F,'Wells Fargo'!$G:$G,'Cash Flow'!$A10,'Wells Fargo'!$A:$A,AH$1,'Wells Fargo'!$B:$B,"&lt;="&amp;'Cash Flow'!AH$3,'Wells Fargo'!$B:$B,"&gt;"&amp;'Cash Flow'!AG$3)</f>
        <v>0</v>
      </c>
      <c r="AI10" s="160">
        <f>SUMIFS('Wells Fargo'!$F:$F,'Wells Fargo'!$G:$G,'Cash Flow'!$A10,'Wells Fargo'!$A:$A,AI$1,'Wells Fargo'!$B:$B,"&lt;="&amp;'Cash Flow'!AI$3,'Wells Fargo'!$B:$B,"&gt;"&amp;'Cash Flow'!AH$3)</f>
        <v>0</v>
      </c>
      <c r="AJ10" s="160">
        <f>SUMIFS('Wells Fargo'!$F:$F,'Wells Fargo'!$G:$G,'Cash Flow'!$A10,'Wells Fargo'!$A:$A,AJ$1,'Wells Fargo'!$B:$B,"&lt;="&amp;'Cash Flow'!AJ$3,'Wells Fargo'!$B:$B,"&gt;"&amp;'Cash Flow'!AI$3)</f>
        <v>0</v>
      </c>
      <c r="AK10" s="161">
        <f>SUMIFS('Wells Fargo'!$F:$F,'Wells Fargo'!$G:$G,'Cash Flow'!$A10,'Wells Fargo'!$A:$A,AK$1,'Wells Fargo'!$B:$B,"&lt;="&amp;'Cash Flow'!AK$3)</f>
        <v>0</v>
      </c>
      <c r="AL10" s="160">
        <f>SUMIFS('Wells Fargo'!$F:$F,'Wells Fargo'!$G:$G,'Cash Flow'!$A10,'Wells Fargo'!$A:$A,AL$1,'Wells Fargo'!$B:$B,"&lt;="&amp;'Cash Flow'!AL$3,'Wells Fargo'!$B:$B,"&gt;"&amp;'Cash Flow'!AK$3)</f>
        <v>0</v>
      </c>
      <c r="AM10" s="160">
        <f>SUMIFS('Wells Fargo'!$F:$F,'Wells Fargo'!$G:$G,'Cash Flow'!$A10,'Wells Fargo'!$A:$A,AM$1,'Wells Fargo'!$B:$B,"&lt;="&amp;'Cash Flow'!AM$3,'Wells Fargo'!$B:$B,"&gt;"&amp;'Cash Flow'!AL$3)</f>
        <v>0</v>
      </c>
      <c r="AN10" s="160">
        <f>SUMIFS('Wells Fargo'!$F:$F,'Wells Fargo'!$G:$G,'Cash Flow'!$A10,'Wells Fargo'!$A:$A,AN$1,'Wells Fargo'!$B:$B,"&lt;="&amp;'Cash Flow'!AN$3,'Wells Fargo'!$B:$B,"&gt;"&amp;'Cash Flow'!AM$3)</f>
        <v>0</v>
      </c>
      <c r="AO10" s="160">
        <f>SUMIFS('Wells Fargo'!$F:$F,'Wells Fargo'!$G:$G,'Cash Flow'!$A10,'Wells Fargo'!$A:$A,AO$1,'Wells Fargo'!$B:$B,"&lt;="&amp;'Cash Flow'!AO$3,'Wells Fargo'!$B:$B,"&gt;"&amp;'Cash Flow'!AN$3)</f>
        <v>0</v>
      </c>
      <c r="AP10" s="161">
        <f>SUMIFS('Wells Fargo'!$F:$F,'Wells Fargo'!$G:$G,'Cash Flow'!$A10,'Wells Fargo'!$A:$A,AP$1,'Wells Fargo'!$B:$B,"&lt;="&amp;'Cash Flow'!AP$3)</f>
        <v>0</v>
      </c>
      <c r="AQ10" s="160">
        <f>SUMIFS('Wells Fargo'!$F:$F,'Wells Fargo'!$G:$G,'Cash Flow'!$A10,'Wells Fargo'!$A:$A,AQ$1,'Wells Fargo'!$B:$B,"&lt;="&amp;'Cash Flow'!AQ$3,'Wells Fargo'!$B:$B,"&gt;"&amp;'Cash Flow'!AP$3)</f>
        <v>0</v>
      </c>
      <c r="AR10" s="160">
        <f>SUMIFS('Wells Fargo'!$F:$F,'Wells Fargo'!$G:$G,'Cash Flow'!$A10,'Wells Fargo'!$A:$A,AR$1,'Wells Fargo'!$B:$B,"&lt;="&amp;'Cash Flow'!AR$3,'Wells Fargo'!$B:$B,"&gt;"&amp;'Cash Flow'!AQ$3)</f>
        <v>0</v>
      </c>
      <c r="AS10" s="160">
        <f>SUMIFS('Wells Fargo'!$F:$F,'Wells Fargo'!$G:$G,'Cash Flow'!$A10,'Wells Fargo'!$A:$A,AS$1,'Wells Fargo'!$B:$B,"&lt;="&amp;'Cash Flow'!AS$3,'Wells Fargo'!$B:$B,"&gt;"&amp;'Cash Flow'!AR$3)</f>
        <v>0</v>
      </c>
      <c r="AT10" s="160">
        <f>SUMIFS('Wells Fargo'!$F:$F,'Wells Fargo'!$G:$G,'Cash Flow'!$A10,'Wells Fargo'!$A:$A,AT$1,'Wells Fargo'!$B:$B,"&lt;="&amp;'Cash Flow'!AT$3,'Wells Fargo'!$B:$B,"&gt;"&amp;'Cash Flow'!AS$3)</f>
        <v>0</v>
      </c>
      <c r="AU10" s="161">
        <f>SUMIFS('Wells Fargo'!$F:$F,'Wells Fargo'!$G:$G,'Cash Flow'!$A10,'Wells Fargo'!$A:$A,AU$1,'Wells Fargo'!$B:$B,"&lt;="&amp;'Cash Flow'!AU$3)</f>
        <v>0</v>
      </c>
      <c r="AV10" s="160">
        <f>SUMIFS('Wells Fargo'!$F:$F,'Wells Fargo'!$G:$G,'Cash Flow'!$A10,'Wells Fargo'!$A:$A,AV$1,'Wells Fargo'!$B:$B,"&lt;="&amp;'Cash Flow'!AV$3,'Wells Fargo'!$B:$B,"&gt;"&amp;'Cash Flow'!AU$3)</f>
        <v>0</v>
      </c>
      <c r="AW10" s="160">
        <f>SUMIFS('Wells Fargo'!$F:$F,'Wells Fargo'!$G:$G,'Cash Flow'!$A10,'Wells Fargo'!$A:$A,AW$1,'Wells Fargo'!$B:$B,"&lt;="&amp;'Cash Flow'!AW$3,'Wells Fargo'!$B:$B,"&gt;"&amp;'Cash Flow'!AV$3)</f>
        <v>0</v>
      </c>
      <c r="AX10" s="160">
        <f>SUMIFS('Wells Fargo'!$F:$F,'Wells Fargo'!$G:$G,'Cash Flow'!$A10,'Wells Fargo'!$A:$A,AX$1,'Wells Fargo'!$B:$B,"&lt;="&amp;'Cash Flow'!AX$3,'Wells Fargo'!$B:$B,"&gt;"&amp;'Cash Flow'!AW$3)</f>
        <v>0</v>
      </c>
      <c r="AY10" s="160">
        <f>SUMIFS('Wells Fargo'!$F:$F,'Wells Fargo'!$G:$G,'Cash Flow'!$A10,'Wells Fargo'!$A:$A,AY$1,'Wells Fargo'!$B:$B,"&lt;="&amp;'Cash Flow'!AY$3,'Wells Fargo'!$B:$B,"&gt;"&amp;'Cash Flow'!AX$3)</f>
        <v>0</v>
      </c>
      <c r="AZ10" s="161">
        <f>SUMIFS('Wells Fargo'!$F:$F,'Wells Fargo'!$G:$G,'Cash Flow'!$A10,'Wells Fargo'!$A:$A,AZ$1,'Wells Fargo'!$B:$B,"&lt;="&amp;'Cash Flow'!AZ$3)</f>
        <v>0</v>
      </c>
      <c r="BA10" s="160">
        <f>SUMIFS('Wells Fargo'!$F:$F,'Wells Fargo'!$G:$G,'Cash Flow'!$A10,'Wells Fargo'!$A:$A,BA$1,'Wells Fargo'!$B:$B,"&lt;="&amp;'Cash Flow'!BA$3,'Wells Fargo'!$B:$B,"&gt;"&amp;'Cash Flow'!AZ$3)</f>
        <v>0</v>
      </c>
      <c r="BB10" s="160">
        <f>SUMIFS('Wells Fargo'!$F:$F,'Wells Fargo'!$G:$G,'Cash Flow'!$A10,'Wells Fargo'!$A:$A,BB$1,'Wells Fargo'!$B:$B,"&lt;="&amp;'Cash Flow'!BB$3,'Wells Fargo'!$B:$B,"&gt;"&amp;'Cash Flow'!BA$3)</f>
        <v>0</v>
      </c>
      <c r="BC10" s="160">
        <f>SUMIFS('Wells Fargo'!$F:$F,'Wells Fargo'!$G:$G,'Cash Flow'!$A10,'Wells Fargo'!$A:$A,BC$1,'Wells Fargo'!$B:$B,"&lt;="&amp;'Cash Flow'!BC$3,'Wells Fargo'!$B:$B,"&gt;"&amp;'Cash Flow'!BB$3)</f>
        <v>0</v>
      </c>
      <c r="BD10" s="160">
        <f>SUMIFS('Wells Fargo'!$F:$F,'Wells Fargo'!$G:$G,'Cash Flow'!$A10,'Wells Fargo'!$A:$A,BD$1,'Wells Fargo'!$B:$B,"&lt;="&amp;'Cash Flow'!BD$3,'Wells Fargo'!$B:$B,"&gt;"&amp;'Cash Flow'!BC$3)</f>
        <v>0</v>
      </c>
      <c r="BE10" s="161">
        <f>SUMIFS('Wells Fargo'!$F:$F,'Wells Fargo'!$G:$G,'Cash Flow'!$A10,'Wells Fargo'!$A:$A,BE$1,'Wells Fargo'!$B:$B,"&lt;="&amp;'Cash Flow'!BE$3)</f>
        <v>0</v>
      </c>
      <c r="BF10" s="160">
        <f>SUMIFS('Wells Fargo'!$F:$F,'Wells Fargo'!$G:$G,'Cash Flow'!$A10,'Wells Fargo'!$A:$A,BF$1,'Wells Fargo'!$B:$B,"&lt;="&amp;'Cash Flow'!BF$3,'Wells Fargo'!$B:$B,"&gt;"&amp;'Cash Flow'!BE$3)</f>
        <v>0</v>
      </c>
      <c r="BG10" s="160">
        <f>SUMIFS('Wells Fargo'!$F:$F,'Wells Fargo'!$G:$G,'Cash Flow'!$A10,'Wells Fargo'!$A:$A,BG$1,'Wells Fargo'!$B:$B,"&lt;="&amp;'Cash Flow'!BG$3,'Wells Fargo'!$B:$B,"&gt;"&amp;'Cash Flow'!BF$3)</f>
        <v>0</v>
      </c>
      <c r="BH10" s="160">
        <f>SUMIFS('Wells Fargo'!$F:$F,'Wells Fargo'!$G:$G,'Cash Flow'!$A10,'Wells Fargo'!$A:$A,BH$1,'Wells Fargo'!$B:$B,"&lt;="&amp;'Cash Flow'!BH$3,'Wells Fargo'!$B:$B,"&gt;"&amp;'Cash Flow'!BG$3)</f>
        <v>0</v>
      </c>
      <c r="BI10" s="160">
        <f>SUMIFS('Wells Fargo'!$F:$F,'Wells Fargo'!$G:$G,'Cash Flow'!$A10,'Wells Fargo'!$A:$A,BI$1,'Wells Fargo'!$B:$B,"&lt;="&amp;'Cash Flow'!BI$3,'Wells Fargo'!$B:$B,"&gt;"&amp;'Cash Flow'!BH$3)</f>
        <v>0</v>
      </c>
    </row>
    <row r="11" spans="1:61" ht="12.75" x14ac:dyDescent="0.2">
      <c r="A11" t="str">
        <v>APS</v>
      </c>
      <c r="B11" s="76">
        <f t="shared" si="0"/>
        <v>-302.07000000000005</v>
      </c>
      <c r="C11" s="161">
        <f>SUMIFS('Wells Fargo'!$F:$F,'Wells Fargo'!$G:$G,'Cash Flow'!$A11,'Wells Fargo'!$A:$A,C$1,'Wells Fargo'!$B:$B,"&lt;="&amp;'Cash Flow'!C$3)</f>
        <v>0</v>
      </c>
      <c r="D11" s="160">
        <f>SUMIFS('Wells Fargo'!$F:$F,'Wells Fargo'!$G:$G,'Cash Flow'!$A11,'Wells Fargo'!$A:$A,D$1,'Wells Fargo'!$B:$B,"&lt;="&amp;'Cash Flow'!D$3,'Wells Fargo'!$B:$B,"&gt;"&amp;'Cash Flow'!C$3)</f>
        <v>0</v>
      </c>
      <c r="E11" s="160">
        <f>SUMIFS('Wells Fargo'!$F:$F,'Wells Fargo'!$G:$G,'Cash Flow'!$A11,'Wells Fargo'!$A:$A,E$1,'Wells Fargo'!$B:$B,"&lt;="&amp;'Cash Flow'!E$3,'Wells Fargo'!$B:$B,"&gt;"&amp;'Cash Flow'!D$3)</f>
        <v>0</v>
      </c>
      <c r="F11" s="160">
        <f>SUMIFS('Wells Fargo'!$F:$F,'Wells Fargo'!$G:$G,'Cash Flow'!$A11,'Wells Fargo'!$A:$A,F$1,'Wells Fargo'!$B:$B,"&lt;="&amp;'Cash Flow'!F$3,'Wells Fargo'!$B:$B,"&gt;"&amp;'Cash Flow'!E$3)</f>
        <v>0</v>
      </c>
      <c r="G11" s="160">
        <f>SUMIFS('Wells Fargo'!$F:$F,'Wells Fargo'!$G:$G,'Cash Flow'!$A11,'Wells Fargo'!$A:$A,G$1,'Wells Fargo'!$B:$B,"&lt;="&amp;'Cash Flow'!G$3,'Wells Fargo'!$B:$B,"&gt;"&amp;'Cash Flow'!F$3)</f>
        <v>0</v>
      </c>
      <c r="H11" s="161">
        <f>SUMIFS('Wells Fargo'!$F:$F,'Wells Fargo'!$G:$G,'Cash Flow'!$A11,'Wells Fargo'!$A:$A,H$1,'Wells Fargo'!$B:$B,"&lt;="&amp;'Cash Flow'!H$3)</f>
        <v>0</v>
      </c>
      <c r="I11" s="160">
        <f>SUMIFS('Wells Fargo'!$F:$F,'Wells Fargo'!$G:$G,'Cash Flow'!$A11,'Wells Fargo'!$A:$A,I$1,'Wells Fargo'!$B:$B,"&lt;="&amp;'Cash Flow'!I$3,'Wells Fargo'!$B:$B,"&gt;"&amp;'Cash Flow'!H$3)</f>
        <v>0</v>
      </c>
      <c r="J11" s="160">
        <f>SUMIFS('Wells Fargo'!$F:$F,'Wells Fargo'!$G:$G,'Cash Flow'!$A11,'Wells Fargo'!$A:$A,J$1,'Wells Fargo'!$B:$B,"&lt;="&amp;'Cash Flow'!J$3,'Wells Fargo'!$B:$B,"&gt;"&amp;'Cash Flow'!I$3)</f>
        <v>0</v>
      </c>
      <c r="K11" s="160">
        <f>SUMIFS('Wells Fargo'!$F:$F,'Wells Fargo'!$G:$G,'Cash Flow'!$A11,'Wells Fargo'!$A:$A,K$1,'Wells Fargo'!$B:$B,"&lt;="&amp;'Cash Flow'!K$3,'Wells Fargo'!$B:$B,"&gt;"&amp;'Cash Flow'!J$3)</f>
        <v>0</v>
      </c>
      <c r="L11" s="161">
        <f>SUMIFS('Wells Fargo'!$F:$F,'Wells Fargo'!$G:$G,'Cash Flow'!$A11,'Wells Fargo'!$A:$A,L$1,'Wells Fargo'!$B:$B,"&lt;="&amp;'Cash Flow'!L$3)</f>
        <v>0</v>
      </c>
      <c r="M11" s="160">
        <f>SUMIFS('Wells Fargo'!$F:$F,'Wells Fargo'!$G:$G,'Cash Flow'!$A11,'Wells Fargo'!$A:$A,M$1,'Wells Fargo'!$B:$B,"&lt;="&amp;'Cash Flow'!M$3,'Wells Fargo'!$B:$B,"&gt;"&amp;'Cash Flow'!L$3)</f>
        <v>0</v>
      </c>
      <c r="N11" s="160">
        <f>SUMIFS('Wells Fargo'!$F:$F,'Wells Fargo'!$G:$G,'Cash Flow'!$A11,'Wells Fargo'!$A:$A,N$1,'Wells Fargo'!$B:$B,"&lt;="&amp;'Cash Flow'!N$3,'Wells Fargo'!$B:$B,"&gt;"&amp;'Cash Flow'!M$3)</f>
        <v>0</v>
      </c>
      <c r="O11" s="160">
        <f>SUMIFS('Wells Fargo'!$F:$F,'Wells Fargo'!$G:$G,'Cash Flow'!$A11,'Wells Fargo'!$A:$A,O$1,'Wells Fargo'!$B:$B,"&lt;="&amp;'Cash Flow'!O$3,'Wells Fargo'!$B:$B,"&gt;"&amp;'Cash Flow'!N$3)</f>
        <v>0</v>
      </c>
      <c r="P11" s="160">
        <f>SUMIFS('Wells Fargo'!$F:$F,'Wells Fargo'!$G:$G,'Cash Flow'!$A11,'Wells Fargo'!$A:$A,P$1,'Wells Fargo'!$B:$B,"&lt;="&amp;'Cash Flow'!P$3,'Wells Fargo'!$B:$B,"&gt;"&amp;'Cash Flow'!O$3)</f>
        <v>0</v>
      </c>
      <c r="Q11" s="161">
        <f>SUMIFS('Wells Fargo'!$F:$F,'Wells Fargo'!$G:$G,'Cash Flow'!$A11,'Wells Fargo'!$A:$A,Q$1,'Wells Fargo'!$B:$B,"&lt;="&amp;'Cash Flow'!Q$3)</f>
        <v>0</v>
      </c>
      <c r="R11" s="160">
        <f>SUMIFS('Wells Fargo'!$F:$F,'Wells Fargo'!$G:$G,'Cash Flow'!$A11,'Wells Fargo'!$A:$A,R$1,'Wells Fargo'!$B:$B,"&lt;="&amp;'Cash Flow'!R$3,'Wells Fargo'!$B:$B,"&gt;"&amp;'Cash Flow'!Q$3)</f>
        <v>0</v>
      </c>
      <c r="S11" s="160">
        <f>SUMIFS('Wells Fargo'!$F:$F,'Wells Fargo'!$G:$G,'Cash Flow'!$A11,'Wells Fargo'!$A:$A,S$1,'Wells Fargo'!$B:$B,"&lt;="&amp;'Cash Flow'!S$3,'Wells Fargo'!$B:$B,"&gt;"&amp;'Cash Flow'!R$3)</f>
        <v>0</v>
      </c>
      <c r="T11" s="160">
        <f>SUMIFS('Wells Fargo'!$F:$F,'Wells Fargo'!$G:$G,'Cash Flow'!$A11,'Wells Fargo'!$A:$A,T$1,'Wells Fargo'!$B:$B,"&lt;="&amp;'Cash Flow'!T$3,'Wells Fargo'!$B:$B,"&gt;"&amp;'Cash Flow'!S$3)</f>
        <v>0</v>
      </c>
      <c r="U11" s="160">
        <f>SUMIFS('Wells Fargo'!$F:$F,'Wells Fargo'!$G:$G,'Cash Flow'!$A11,'Wells Fargo'!$A:$A,U$1,'Wells Fargo'!$B:$B,"&lt;="&amp;'Cash Flow'!U$3,'Wells Fargo'!$B:$B,"&gt;"&amp;'Cash Flow'!T$3)</f>
        <v>0</v>
      </c>
      <c r="V11" s="161">
        <f>SUMIFS('Wells Fargo'!$F:$F,'Wells Fargo'!$G:$G,'Cash Flow'!$A11,'Wells Fargo'!$A:$A,V$1,'Wells Fargo'!$B:$B,"&lt;="&amp;'Cash Flow'!V$3)</f>
        <v>0</v>
      </c>
      <c r="W11" s="160">
        <f>SUMIFS('Wells Fargo'!$F:$F,'Wells Fargo'!$G:$G,'Cash Flow'!$A11,'Wells Fargo'!$A:$A,W$1,'Wells Fargo'!$B:$B,"&lt;="&amp;'Cash Flow'!W$3,'Wells Fargo'!$B:$B,"&gt;"&amp;'Cash Flow'!V$3)</f>
        <v>0</v>
      </c>
      <c r="X11" s="160">
        <f>SUMIFS('Wells Fargo'!$F:$F,'Wells Fargo'!$G:$G,'Cash Flow'!$A11,'Wells Fargo'!$A:$A,X$1,'Wells Fargo'!$B:$B,"&lt;="&amp;'Cash Flow'!X$3,'Wells Fargo'!$B:$B,"&gt;"&amp;'Cash Flow'!W$3)</f>
        <v>0</v>
      </c>
      <c r="Y11" s="160">
        <f>SUMIFS('Wells Fargo'!$F:$F,'Wells Fargo'!$G:$G,'Cash Flow'!$A11,'Wells Fargo'!$A:$A,Y$1,'Wells Fargo'!$B:$B,"&lt;="&amp;'Cash Flow'!Y$3,'Wells Fargo'!$B:$B,"&gt;"&amp;'Cash Flow'!X$3)</f>
        <v>0</v>
      </c>
      <c r="Z11" s="160">
        <f>SUMIFS('Wells Fargo'!$F:$F,'Wells Fargo'!$G:$G,'Cash Flow'!$A11,'Wells Fargo'!$A:$A,Z$1,'Wells Fargo'!$B:$B,"&lt;="&amp;'Cash Flow'!Z$3,'Wells Fargo'!$B:$B,"&gt;"&amp;'Cash Flow'!Y$3)</f>
        <v>0</v>
      </c>
      <c r="AA11" s="161">
        <f>SUMIFS('Wells Fargo'!$F:$F,'Wells Fargo'!$G:$G,'Cash Flow'!$A11,'Wells Fargo'!$A:$A,AA$1,'Wells Fargo'!$B:$B,"&lt;="&amp;'Cash Flow'!AA$3)</f>
        <v>0</v>
      </c>
      <c r="AB11" s="160">
        <f>SUMIFS('Wells Fargo'!$F:$F,'Wells Fargo'!$G:$G,'Cash Flow'!$A11,'Wells Fargo'!$A:$A,AB$1,'Wells Fargo'!$B:$B,"&lt;="&amp;'Cash Flow'!AB$3,'Wells Fargo'!$B:$B,"&gt;"&amp;'Cash Flow'!AA$3)</f>
        <v>0</v>
      </c>
      <c r="AC11" s="160">
        <f>SUMIFS('Wells Fargo'!$F:$F,'Wells Fargo'!$G:$G,'Cash Flow'!$A11,'Wells Fargo'!$A:$A,AC$1,'Wells Fargo'!$B:$B,"&lt;="&amp;'Cash Flow'!AC$3,'Wells Fargo'!$B:$B,"&gt;"&amp;'Cash Flow'!AB$3)</f>
        <v>0</v>
      </c>
      <c r="AD11" s="160">
        <f>SUMIFS('Wells Fargo'!$F:$F,'Wells Fargo'!$G:$G,'Cash Flow'!$A11,'Wells Fargo'!$A:$A,AD$1,'Wells Fargo'!$B:$B,"&lt;="&amp;'Cash Flow'!AD$3,'Wells Fargo'!$B:$B,"&gt;"&amp;'Cash Flow'!AC$3)</f>
        <v>0</v>
      </c>
      <c r="AE11" s="160">
        <f>SUMIFS('Wells Fargo'!$F:$F,'Wells Fargo'!$G:$G,'Cash Flow'!$A11,'Wells Fargo'!$A:$A,AE$1,'Wells Fargo'!$B:$B,"&lt;="&amp;'Cash Flow'!AE$3,'Wells Fargo'!$B:$B,"&gt;"&amp;'Cash Flow'!AD$3)</f>
        <v>0</v>
      </c>
      <c r="AF11" s="161">
        <f>SUMIFS('Wells Fargo'!$F:$F,'Wells Fargo'!$G:$G,'Cash Flow'!$A11,'Wells Fargo'!$A:$A,AF$1,'Wells Fargo'!$B:$B,"&lt;="&amp;'Cash Flow'!AF$3)</f>
        <v>0</v>
      </c>
      <c r="AG11" s="160">
        <f>SUMIFS('Wells Fargo'!$F:$F,'Wells Fargo'!$G:$G,'Cash Flow'!$A11,'Wells Fargo'!$A:$A,AG$1,'Wells Fargo'!$B:$B,"&lt;="&amp;'Cash Flow'!AG$3,'Wells Fargo'!$B:$B,"&gt;"&amp;'Cash Flow'!AF$3)</f>
        <v>0</v>
      </c>
      <c r="AH11" s="160">
        <f>SUMIFS('Wells Fargo'!$F:$F,'Wells Fargo'!$G:$G,'Cash Flow'!$A11,'Wells Fargo'!$A:$A,AH$1,'Wells Fargo'!$B:$B,"&lt;="&amp;'Cash Flow'!AH$3,'Wells Fargo'!$B:$B,"&gt;"&amp;'Cash Flow'!AG$3)</f>
        <v>0</v>
      </c>
      <c r="AI11" s="160">
        <f>SUMIFS('Wells Fargo'!$F:$F,'Wells Fargo'!$G:$G,'Cash Flow'!$A11,'Wells Fargo'!$A:$A,AI$1,'Wells Fargo'!$B:$B,"&lt;="&amp;'Cash Flow'!AI$3,'Wells Fargo'!$B:$B,"&gt;"&amp;'Cash Flow'!AH$3)</f>
        <v>0</v>
      </c>
      <c r="AJ11" s="160">
        <f>SUMIFS('Wells Fargo'!$F:$F,'Wells Fargo'!$G:$G,'Cash Flow'!$A11,'Wells Fargo'!$A:$A,AJ$1,'Wells Fargo'!$B:$B,"&lt;="&amp;'Cash Flow'!AJ$3,'Wells Fargo'!$B:$B,"&gt;"&amp;'Cash Flow'!AI$3)</f>
        <v>0</v>
      </c>
      <c r="AK11" s="161">
        <f>SUMIFS('Wells Fargo'!$F:$F,'Wells Fargo'!$G:$G,'Cash Flow'!$A11,'Wells Fargo'!$A:$A,AK$1,'Wells Fargo'!$B:$B,"&lt;="&amp;'Cash Flow'!AK$3)</f>
        <v>0</v>
      </c>
      <c r="AL11" s="160">
        <f>SUMIFS('Wells Fargo'!$F:$F,'Wells Fargo'!$G:$G,'Cash Flow'!$A11,'Wells Fargo'!$A:$A,AL$1,'Wells Fargo'!$B:$B,"&lt;="&amp;'Cash Flow'!AL$3,'Wells Fargo'!$B:$B,"&gt;"&amp;'Cash Flow'!AK$3)</f>
        <v>0</v>
      </c>
      <c r="AM11" s="160">
        <f>SUMIFS('Wells Fargo'!$F:$F,'Wells Fargo'!$G:$G,'Cash Flow'!$A11,'Wells Fargo'!$A:$A,AM$1,'Wells Fargo'!$B:$B,"&lt;="&amp;'Cash Flow'!AM$3,'Wells Fargo'!$B:$B,"&gt;"&amp;'Cash Flow'!AL$3)</f>
        <v>0</v>
      </c>
      <c r="AN11" s="160">
        <f>SUMIFS('Wells Fargo'!$F:$F,'Wells Fargo'!$G:$G,'Cash Flow'!$A11,'Wells Fargo'!$A:$A,AN$1,'Wells Fargo'!$B:$B,"&lt;="&amp;'Cash Flow'!AN$3,'Wells Fargo'!$B:$B,"&gt;"&amp;'Cash Flow'!AM$3)</f>
        <v>0</v>
      </c>
      <c r="AO11" s="160">
        <f>SUMIFS('Wells Fargo'!$F:$F,'Wells Fargo'!$G:$G,'Cash Flow'!$A11,'Wells Fargo'!$A:$A,AO$1,'Wells Fargo'!$B:$B,"&lt;="&amp;'Cash Flow'!AO$3,'Wells Fargo'!$B:$B,"&gt;"&amp;'Cash Flow'!AN$3)</f>
        <v>0</v>
      </c>
      <c r="AP11" s="161">
        <f>SUMIFS('Wells Fargo'!$F:$F,'Wells Fargo'!$G:$G,'Cash Flow'!$A11,'Wells Fargo'!$A:$A,AP$1,'Wells Fargo'!$B:$B,"&lt;="&amp;'Cash Flow'!AP$3)</f>
        <v>0</v>
      </c>
      <c r="AQ11" s="160">
        <f>SUMIFS('Wells Fargo'!$F:$F,'Wells Fargo'!$G:$G,'Cash Flow'!$A11,'Wells Fargo'!$A:$A,AQ$1,'Wells Fargo'!$B:$B,"&lt;="&amp;'Cash Flow'!AQ$3,'Wells Fargo'!$B:$B,"&gt;"&amp;'Cash Flow'!AP$3)</f>
        <v>0</v>
      </c>
      <c r="AR11" s="160">
        <f>SUMIFS('Wells Fargo'!$F:$F,'Wells Fargo'!$G:$G,'Cash Flow'!$A11,'Wells Fargo'!$A:$A,AR$1,'Wells Fargo'!$B:$B,"&lt;="&amp;'Cash Flow'!AR$3,'Wells Fargo'!$B:$B,"&gt;"&amp;'Cash Flow'!AQ$3)</f>
        <v>0</v>
      </c>
      <c r="AS11" s="160">
        <f>SUMIFS('Wells Fargo'!$F:$F,'Wells Fargo'!$G:$G,'Cash Flow'!$A11,'Wells Fargo'!$A:$A,AS$1,'Wells Fargo'!$B:$B,"&lt;="&amp;'Cash Flow'!AS$3,'Wells Fargo'!$B:$B,"&gt;"&amp;'Cash Flow'!AR$3)</f>
        <v>0</v>
      </c>
      <c r="AT11" s="160">
        <f>SUMIFS('Wells Fargo'!$F:$F,'Wells Fargo'!$G:$G,'Cash Flow'!$A11,'Wells Fargo'!$A:$A,AT$1,'Wells Fargo'!$B:$B,"&lt;="&amp;'Cash Flow'!AT$3,'Wells Fargo'!$B:$B,"&gt;"&amp;'Cash Flow'!AS$3)</f>
        <v>0</v>
      </c>
      <c r="AU11" s="161">
        <f>SUMIFS('Wells Fargo'!$F:$F,'Wells Fargo'!$G:$G,'Cash Flow'!$A11,'Wells Fargo'!$A:$A,AU$1,'Wells Fargo'!$B:$B,"&lt;="&amp;'Cash Flow'!AU$3)</f>
        <v>0</v>
      </c>
      <c r="AV11" s="160">
        <f>SUMIFS('Wells Fargo'!$F:$F,'Wells Fargo'!$G:$G,'Cash Flow'!$A11,'Wells Fargo'!$A:$A,AV$1,'Wells Fargo'!$B:$B,"&lt;="&amp;'Cash Flow'!AV$3,'Wells Fargo'!$B:$B,"&gt;"&amp;'Cash Flow'!AU$3)</f>
        <v>0</v>
      </c>
      <c r="AW11" s="160">
        <f>SUMIFS('Wells Fargo'!$F:$F,'Wells Fargo'!$G:$G,'Cash Flow'!$A11,'Wells Fargo'!$A:$A,AW$1,'Wells Fargo'!$B:$B,"&lt;="&amp;'Cash Flow'!AW$3,'Wells Fargo'!$B:$B,"&gt;"&amp;'Cash Flow'!AV$3)</f>
        <v>-14.71</v>
      </c>
      <c r="AX11" s="160">
        <f>SUMIFS('Wells Fargo'!$F:$F,'Wells Fargo'!$G:$G,'Cash Flow'!$A11,'Wells Fargo'!$A:$A,AX$1,'Wells Fargo'!$B:$B,"&lt;="&amp;'Cash Flow'!AX$3,'Wells Fargo'!$B:$B,"&gt;"&amp;'Cash Flow'!AW$3)</f>
        <v>0</v>
      </c>
      <c r="AY11" s="160">
        <f>SUMIFS('Wells Fargo'!$F:$F,'Wells Fargo'!$G:$G,'Cash Flow'!$A11,'Wells Fargo'!$A:$A,AY$1,'Wells Fargo'!$B:$B,"&lt;="&amp;'Cash Flow'!AY$3,'Wells Fargo'!$B:$B,"&gt;"&amp;'Cash Flow'!AX$3)</f>
        <v>0</v>
      </c>
      <c r="AZ11" s="161">
        <f>SUMIFS('Wells Fargo'!$F:$F,'Wells Fargo'!$G:$G,'Cash Flow'!$A11,'Wells Fargo'!$A:$A,AZ$1,'Wells Fargo'!$B:$B,"&lt;="&amp;'Cash Flow'!AZ$3)</f>
        <v>-166.33</v>
      </c>
      <c r="BA11" s="160">
        <f>SUMIFS('Wells Fargo'!$F:$F,'Wells Fargo'!$G:$G,'Cash Flow'!$A11,'Wells Fargo'!$A:$A,BA$1,'Wells Fargo'!$B:$B,"&lt;="&amp;'Cash Flow'!BA$3,'Wells Fargo'!$B:$B,"&gt;"&amp;'Cash Flow'!AZ$3)</f>
        <v>0</v>
      </c>
      <c r="BB11" s="160">
        <f>SUMIFS('Wells Fargo'!$F:$F,'Wells Fargo'!$G:$G,'Cash Flow'!$A11,'Wells Fargo'!$A:$A,BB$1,'Wells Fargo'!$B:$B,"&lt;="&amp;'Cash Flow'!BB$3,'Wells Fargo'!$B:$B,"&gt;"&amp;'Cash Flow'!BA$3)</f>
        <v>0</v>
      </c>
      <c r="BC11" s="160">
        <f>SUMIFS('Wells Fargo'!$F:$F,'Wells Fargo'!$G:$G,'Cash Flow'!$A11,'Wells Fargo'!$A:$A,BC$1,'Wells Fargo'!$B:$B,"&lt;="&amp;'Cash Flow'!BC$3,'Wells Fargo'!$B:$B,"&gt;"&amp;'Cash Flow'!BB$3)</f>
        <v>0</v>
      </c>
      <c r="BD11" s="160">
        <f>SUMIFS('Wells Fargo'!$F:$F,'Wells Fargo'!$G:$G,'Cash Flow'!$A11,'Wells Fargo'!$A:$A,BD$1,'Wells Fargo'!$B:$B,"&lt;="&amp;'Cash Flow'!BD$3,'Wells Fargo'!$B:$B,"&gt;"&amp;'Cash Flow'!BC$3)</f>
        <v>0</v>
      </c>
      <c r="BE11" s="161">
        <f>SUMIFS('Wells Fargo'!$F:$F,'Wells Fargo'!$G:$G,'Cash Flow'!$A11,'Wells Fargo'!$A:$A,BE$1,'Wells Fargo'!$B:$B,"&lt;="&amp;'Cash Flow'!BE$3)</f>
        <v>0</v>
      </c>
      <c r="BF11" s="160">
        <f>SUMIFS('Wells Fargo'!$F:$F,'Wells Fargo'!$G:$G,'Cash Flow'!$A11,'Wells Fargo'!$A:$A,BF$1,'Wells Fargo'!$B:$B,"&lt;="&amp;'Cash Flow'!BF$3,'Wells Fargo'!$B:$B,"&gt;"&amp;'Cash Flow'!BE$3)</f>
        <v>0</v>
      </c>
      <c r="BG11" s="160">
        <f>SUMIFS('Wells Fargo'!$F:$F,'Wells Fargo'!$G:$G,'Cash Flow'!$A11,'Wells Fargo'!$A:$A,BG$1,'Wells Fargo'!$B:$B,"&lt;="&amp;'Cash Flow'!BG$3,'Wells Fargo'!$B:$B,"&gt;"&amp;'Cash Flow'!BF$3)</f>
        <v>-121.03</v>
      </c>
      <c r="BH11" s="160">
        <f>SUMIFS('Wells Fargo'!$F:$F,'Wells Fargo'!$G:$G,'Cash Flow'!$A11,'Wells Fargo'!$A:$A,BH$1,'Wells Fargo'!$B:$B,"&lt;="&amp;'Cash Flow'!BH$3,'Wells Fargo'!$B:$B,"&gt;"&amp;'Cash Flow'!BG$3)</f>
        <v>0</v>
      </c>
      <c r="BI11" s="160">
        <f>SUMIFS('Wells Fargo'!$F:$F,'Wells Fargo'!$G:$G,'Cash Flow'!$A11,'Wells Fargo'!$A:$A,BI$1,'Wells Fargo'!$B:$B,"&lt;="&amp;'Cash Flow'!BI$3,'Wells Fargo'!$B:$B,"&gt;"&amp;'Cash Flow'!BH$3)</f>
        <v>0</v>
      </c>
    </row>
    <row r="12" spans="1:61" ht="12.75" x14ac:dyDescent="0.2">
      <c r="A12" t="str">
        <v>Best Buy - Credit</v>
      </c>
      <c r="B12" s="76">
        <f t="shared" si="0"/>
        <v>-3707.4500000000003</v>
      </c>
      <c r="C12" s="161">
        <f>SUMIFS('Wells Fargo'!$F:$F,'Wells Fargo'!$G:$G,'Cash Flow'!$A12,'Wells Fargo'!$A:$A,C$1,'Wells Fargo'!$B:$B,"&lt;="&amp;'Cash Flow'!C$3)</f>
        <v>0</v>
      </c>
      <c r="D12" s="160">
        <f>SUMIFS('Wells Fargo'!$F:$F,'Wells Fargo'!$G:$G,'Cash Flow'!$A12,'Wells Fargo'!$A:$A,D$1,'Wells Fargo'!$B:$B,"&lt;="&amp;'Cash Flow'!D$3,'Wells Fargo'!$B:$B,"&gt;"&amp;'Cash Flow'!C$3)</f>
        <v>0</v>
      </c>
      <c r="E12" s="160">
        <f>SUMIFS('Wells Fargo'!$F:$F,'Wells Fargo'!$G:$G,'Cash Flow'!$A12,'Wells Fargo'!$A:$A,E$1,'Wells Fargo'!$B:$B,"&lt;="&amp;'Cash Flow'!E$3,'Wells Fargo'!$B:$B,"&gt;"&amp;'Cash Flow'!D$3)</f>
        <v>0</v>
      </c>
      <c r="F12" s="160">
        <f>SUMIFS('Wells Fargo'!$F:$F,'Wells Fargo'!$G:$G,'Cash Flow'!$A12,'Wells Fargo'!$A:$A,F$1,'Wells Fargo'!$B:$B,"&lt;="&amp;'Cash Flow'!F$3,'Wells Fargo'!$B:$B,"&gt;"&amp;'Cash Flow'!E$3)</f>
        <v>0</v>
      </c>
      <c r="G12" s="160">
        <f>SUMIFS('Wells Fargo'!$F:$F,'Wells Fargo'!$G:$G,'Cash Flow'!$A12,'Wells Fargo'!$A:$A,G$1,'Wells Fargo'!$B:$B,"&lt;="&amp;'Cash Flow'!G$3,'Wells Fargo'!$B:$B,"&gt;"&amp;'Cash Flow'!F$3)</f>
        <v>0</v>
      </c>
      <c r="H12" s="161">
        <f>SUMIFS('Wells Fargo'!$F:$F,'Wells Fargo'!$G:$G,'Cash Flow'!$A12,'Wells Fargo'!$A:$A,H$1,'Wells Fargo'!$B:$B,"&lt;="&amp;'Cash Flow'!H$3)</f>
        <v>0</v>
      </c>
      <c r="I12" s="160">
        <f>SUMIFS('Wells Fargo'!$F:$F,'Wells Fargo'!$G:$G,'Cash Flow'!$A12,'Wells Fargo'!$A:$A,I$1,'Wells Fargo'!$B:$B,"&lt;="&amp;'Cash Flow'!I$3,'Wells Fargo'!$B:$B,"&gt;"&amp;'Cash Flow'!H$3)</f>
        <v>0</v>
      </c>
      <c r="J12" s="160">
        <f>SUMIFS('Wells Fargo'!$F:$F,'Wells Fargo'!$G:$G,'Cash Flow'!$A12,'Wells Fargo'!$A:$A,J$1,'Wells Fargo'!$B:$B,"&lt;="&amp;'Cash Flow'!J$3,'Wells Fargo'!$B:$B,"&gt;"&amp;'Cash Flow'!I$3)</f>
        <v>0</v>
      </c>
      <c r="K12" s="160">
        <f>SUMIFS('Wells Fargo'!$F:$F,'Wells Fargo'!$G:$G,'Cash Flow'!$A12,'Wells Fargo'!$A:$A,K$1,'Wells Fargo'!$B:$B,"&lt;="&amp;'Cash Flow'!K$3,'Wells Fargo'!$B:$B,"&gt;"&amp;'Cash Flow'!J$3)</f>
        <v>0</v>
      </c>
      <c r="L12" s="161">
        <f>SUMIFS('Wells Fargo'!$F:$F,'Wells Fargo'!$G:$G,'Cash Flow'!$A12,'Wells Fargo'!$A:$A,L$1,'Wells Fargo'!$B:$B,"&lt;="&amp;'Cash Flow'!L$3)</f>
        <v>0</v>
      </c>
      <c r="M12" s="160">
        <f>SUMIFS('Wells Fargo'!$F:$F,'Wells Fargo'!$G:$G,'Cash Flow'!$A12,'Wells Fargo'!$A:$A,M$1,'Wells Fargo'!$B:$B,"&lt;="&amp;'Cash Flow'!M$3,'Wells Fargo'!$B:$B,"&gt;"&amp;'Cash Flow'!L$3)</f>
        <v>0</v>
      </c>
      <c r="N12" s="160">
        <f>SUMIFS('Wells Fargo'!$F:$F,'Wells Fargo'!$G:$G,'Cash Flow'!$A12,'Wells Fargo'!$A:$A,N$1,'Wells Fargo'!$B:$B,"&lt;="&amp;'Cash Flow'!N$3,'Wells Fargo'!$B:$B,"&gt;"&amp;'Cash Flow'!M$3)</f>
        <v>0</v>
      </c>
      <c r="O12" s="160">
        <f>SUMIFS('Wells Fargo'!$F:$F,'Wells Fargo'!$G:$G,'Cash Flow'!$A12,'Wells Fargo'!$A:$A,O$1,'Wells Fargo'!$B:$B,"&lt;="&amp;'Cash Flow'!O$3,'Wells Fargo'!$B:$B,"&gt;"&amp;'Cash Flow'!N$3)</f>
        <v>0</v>
      </c>
      <c r="P12" s="160">
        <f>SUMIFS('Wells Fargo'!$F:$F,'Wells Fargo'!$G:$G,'Cash Flow'!$A12,'Wells Fargo'!$A:$A,P$1,'Wells Fargo'!$B:$B,"&lt;="&amp;'Cash Flow'!P$3,'Wells Fargo'!$B:$B,"&gt;"&amp;'Cash Flow'!O$3)</f>
        <v>0</v>
      </c>
      <c r="Q12" s="161">
        <f>SUMIFS('Wells Fargo'!$F:$F,'Wells Fargo'!$G:$G,'Cash Flow'!$A12,'Wells Fargo'!$A:$A,Q$1,'Wells Fargo'!$B:$B,"&lt;="&amp;'Cash Flow'!Q$3)</f>
        <v>0</v>
      </c>
      <c r="R12" s="160">
        <f>SUMIFS('Wells Fargo'!$F:$F,'Wells Fargo'!$G:$G,'Cash Flow'!$A12,'Wells Fargo'!$A:$A,R$1,'Wells Fargo'!$B:$B,"&lt;="&amp;'Cash Flow'!R$3,'Wells Fargo'!$B:$B,"&gt;"&amp;'Cash Flow'!Q$3)</f>
        <v>0</v>
      </c>
      <c r="S12" s="160">
        <f>SUMIFS('Wells Fargo'!$F:$F,'Wells Fargo'!$G:$G,'Cash Flow'!$A12,'Wells Fargo'!$A:$A,S$1,'Wells Fargo'!$B:$B,"&lt;="&amp;'Cash Flow'!S$3,'Wells Fargo'!$B:$B,"&gt;"&amp;'Cash Flow'!R$3)</f>
        <v>0</v>
      </c>
      <c r="T12" s="160">
        <f>SUMIFS('Wells Fargo'!$F:$F,'Wells Fargo'!$G:$G,'Cash Flow'!$A12,'Wells Fargo'!$A:$A,T$1,'Wells Fargo'!$B:$B,"&lt;="&amp;'Cash Flow'!T$3,'Wells Fargo'!$B:$B,"&gt;"&amp;'Cash Flow'!S$3)</f>
        <v>0</v>
      </c>
      <c r="U12" s="160">
        <f>SUMIFS('Wells Fargo'!$F:$F,'Wells Fargo'!$G:$G,'Cash Flow'!$A12,'Wells Fargo'!$A:$A,U$1,'Wells Fargo'!$B:$B,"&lt;="&amp;'Cash Flow'!U$3,'Wells Fargo'!$B:$B,"&gt;"&amp;'Cash Flow'!T$3)</f>
        <v>0</v>
      </c>
      <c r="V12" s="161">
        <f>SUMIFS('Wells Fargo'!$F:$F,'Wells Fargo'!$G:$G,'Cash Flow'!$A12,'Wells Fargo'!$A:$A,V$1,'Wells Fargo'!$B:$B,"&lt;="&amp;'Cash Flow'!V$3)</f>
        <v>0</v>
      </c>
      <c r="W12" s="160">
        <f>SUMIFS('Wells Fargo'!$F:$F,'Wells Fargo'!$G:$G,'Cash Flow'!$A12,'Wells Fargo'!$A:$A,W$1,'Wells Fargo'!$B:$B,"&lt;="&amp;'Cash Flow'!W$3,'Wells Fargo'!$B:$B,"&gt;"&amp;'Cash Flow'!V$3)</f>
        <v>0</v>
      </c>
      <c r="X12" s="160">
        <f>SUMIFS('Wells Fargo'!$F:$F,'Wells Fargo'!$G:$G,'Cash Flow'!$A12,'Wells Fargo'!$A:$A,X$1,'Wells Fargo'!$B:$B,"&lt;="&amp;'Cash Flow'!X$3,'Wells Fargo'!$B:$B,"&gt;"&amp;'Cash Flow'!W$3)</f>
        <v>0</v>
      </c>
      <c r="Y12" s="160">
        <f>SUMIFS('Wells Fargo'!$F:$F,'Wells Fargo'!$G:$G,'Cash Flow'!$A12,'Wells Fargo'!$A:$A,Y$1,'Wells Fargo'!$B:$B,"&lt;="&amp;'Cash Flow'!Y$3,'Wells Fargo'!$B:$B,"&gt;"&amp;'Cash Flow'!X$3)</f>
        <v>0</v>
      </c>
      <c r="Z12" s="160">
        <f>SUMIFS('Wells Fargo'!$F:$F,'Wells Fargo'!$G:$G,'Cash Flow'!$A12,'Wells Fargo'!$A:$A,Z$1,'Wells Fargo'!$B:$B,"&lt;="&amp;'Cash Flow'!Z$3,'Wells Fargo'!$B:$B,"&gt;"&amp;'Cash Flow'!Y$3)</f>
        <v>0</v>
      </c>
      <c r="AA12" s="161">
        <f>SUMIFS('Wells Fargo'!$F:$F,'Wells Fargo'!$G:$G,'Cash Flow'!$A12,'Wells Fargo'!$A:$A,AA$1,'Wells Fargo'!$B:$B,"&lt;="&amp;'Cash Flow'!AA$3)</f>
        <v>0</v>
      </c>
      <c r="AB12" s="160">
        <f>SUMIFS('Wells Fargo'!$F:$F,'Wells Fargo'!$G:$G,'Cash Flow'!$A12,'Wells Fargo'!$A:$A,AB$1,'Wells Fargo'!$B:$B,"&lt;="&amp;'Cash Flow'!AB$3,'Wells Fargo'!$B:$B,"&gt;"&amp;'Cash Flow'!AA$3)</f>
        <v>0</v>
      </c>
      <c r="AC12" s="160">
        <f>SUMIFS('Wells Fargo'!$F:$F,'Wells Fargo'!$G:$G,'Cash Flow'!$A12,'Wells Fargo'!$A:$A,AC$1,'Wells Fargo'!$B:$B,"&lt;="&amp;'Cash Flow'!AC$3,'Wells Fargo'!$B:$B,"&gt;"&amp;'Cash Flow'!AB$3)</f>
        <v>0</v>
      </c>
      <c r="AD12" s="160">
        <f>SUMIFS('Wells Fargo'!$F:$F,'Wells Fargo'!$G:$G,'Cash Flow'!$A12,'Wells Fargo'!$A:$A,AD$1,'Wells Fargo'!$B:$B,"&lt;="&amp;'Cash Flow'!AD$3,'Wells Fargo'!$B:$B,"&gt;"&amp;'Cash Flow'!AC$3)</f>
        <v>0</v>
      </c>
      <c r="AE12" s="160">
        <f>SUMIFS('Wells Fargo'!$F:$F,'Wells Fargo'!$G:$G,'Cash Flow'!$A12,'Wells Fargo'!$A:$A,AE$1,'Wells Fargo'!$B:$B,"&lt;="&amp;'Cash Flow'!AE$3,'Wells Fargo'!$B:$B,"&gt;"&amp;'Cash Flow'!AD$3)</f>
        <v>0</v>
      </c>
      <c r="AF12" s="161">
        <f>SUMIFS('Wells Fargo'!$F:$F,'Wells Fargo'!$G:$G,'Cash Flow'!$A12,'Wells Fargo'!$A:$A,AF$1,'Wells Fargo'!$B:$B,"&lt;="&amp;'Cash Flow'!AF$3)</f>
        <v>0</v>
      </c>
      <c r="AG12" s="160">
        <f>SUMIFS('Wells Fargo'!$F:$F,'Wells Fargo'!$G:$G,'Cash Flow'!$A12,'Wells Fargo'!$A:$A,AG$1,'Wells Fargo'!$B:$B,"&lt;="&amp;'Cash Flow'!AG$3,'Wells Fargo'!$B:$B,"&gt;"&amp;'Cash Flow'!AF$3)</f>
        <v>0</v>
      </c>
      <c r="AH12" s="160">
        <f>SUMIFS('Wells Fargo'!$F:$F,'Wells Fargo'!$G:$G,'Cash Flow'!$A12,'Wells Fargo'!$A:$A,AH$1,'Wells Fargo'!$B:$B,"&lt;="&amp;'Cash Flow'!AH$3,'Wells Fargo'!$B:$B,"&gt;"&amp;'Cash Flow'!AG$3)</f>
        <v>0</v>
      </c>
      <c r="AI12" s="160">
        <f>SUMIFS('Wells Fargo'!$F:$F,'Wells Fargo'!$G:$G,'Cash Flow'!$A12,'Wells Fargo'!$A:$A,AI$1,'Wells Fargo'!$B:$B,"&lt;="&amp;'Cash Flow'!AI$3,'Wells Fargo'!$B:$B,"&gt;"&amp;'Cash Flow'!AH$3)</f>
        <v>0</v>
      </c>
      <c r="AJ12" s="160">
        <f>SUMIFS('Wells Fargo'!$F:$F,'Wells Fargo'!$G:$G,'Cash Flow'!$A12,'Wells Fargo'!$A:$A,AJ$1,'Wells Fargo'!$B:$B,"&lt;="&amp;'Cash Flow'!AJ$3,'Wells Fargo'!$B:$B,"&gt;"&amp;'Cash Flow'!AI$3)</f>
        <v>0</v>
      </c>
      <c r="AK12" s="161">
        <f>SUMIFS('Wells Fargo'!$F:$F,'Wells Fargo'!$G:$G,'Cash Flow'!$A12,'Wells Fargo'!$A:$A,AK$1,'Wells Fargo'!$B:$B,"&lt;="&amp;'Cash Flow'!AK$3)</f>
        <v>0</v>
      </c>
      <c r="AL12" s="160">
        <f>SUMIFS('Wells Fargo'!$F:$F,'Wells Fargo'!$G:$G,'Cash Flow'!$A12,'Wells Fargo'!$A:$A,AL$1,'Wells Fargo'!$B:$B,"&lt;="&amp;'Cash Flow'!AL$3,'Wells Fargo'!$B:$B,"&gt;"&amp;'Cash Flow'!AK$3)</f>
        <v>0</v>
      </c>
      <c r="AM12" s="160">
        <f>SUMIFS('Wells Fargo'!$F:$F,'Wells Fargo'!$G:$G,'Cash Flow'!$A12,'Wells Fargo'!$A:$A,AM$1,'Wells Fargo'!$B:$B,"&lt;="&amp;'Cash Flow'!AM$3,'Wells Fargo'!$B:$B,"&gt;"&amp;'Cash Flow'!AL$3)</f>
        <v>0</v>
      </c>
      <c r="AN12" s="160">
        <f>SUMIFS('Wells Fargo'!$F:$F,'Wells Fargo'!$G:$G,'Cash Flow'!$A12,'Wells Fargo'!$A:$A,AN$1,'Wells Fargo'!$B:$B,"&lt;="&amp;'Cash Flow'!AN$3,'Wells Fargo'!$B:$B,"&gt;"&amp;'Cash Flow'!AM$3)</f>
        <v>0</v>
      </c>
      <c r="AO12" s="160">
        <f>SUMIFS('Wells Fargo'!$F:$F,'Wells Fargo'!$G:$G,'Cash Flow'!$A12,'Wells Fargo'!$A:$A,AO$1,'Wells Fargo'!$B:$B,"&lt;="&amp;'Cash Flow'!AO$3,'Wells Fargo'!$B:$B,"&gt;"&amp;'Cash Flow'!AN$3)</f>
        <v>0</v>
      </c>
      <c r="AP12" s="161">
        <f>SUMIFS('Wells Fargo'!$F:$F,'Wells Fargo'!$G:$G,'Cash Flow'!$A12,'Wells Fargo'!$A:$A,AP$1,'Wells Fargo'!$B:$B,"&lt;="&amp;'Cash Flow'!AP$3)</f>
        <v>0</v>
      </c>
      <c r="AQ12" s="160">
        <f>SUMIFS('Wells Fargo'!$F:$F,'Wells Fargo'!$G:$G,'Cash Flow'!$A12,'Wells Fargo'!$A:$A,AQ$1,'Wells Fargo'!$B:$B,"&lt;="&amp;'Cash Flow'!AQ$3,'Wells Fargo'!$B:$B,"&gt;"&amp;'Cash Flow'!AP$3)</f>
        <v>-190.78</v>
      </c>
      <c r="AR12" s="160">
        <f>SUMIFS('Wells Fargo'!$F:$F,'Wells Fargo'!$G:$G,'Cash Flow'!$A12,'Wells Fargo'!$A:$A,AR$1,'Wells Fargo'!$B:$B,"&lt;="&amp;'Cash Flow'!AR$3,'Wells Fargo'!$B:$B,"&gt;"&amp;'Cash Flow'!AQ$3)</f>
        <v>-608.14</v>
      </c>
      <c r="AS12" s="160">
        <f>SUMIFS('Wells Fargo'!$F:$F,'Wells Fargo'!$G:$G,'Cash Flow'!$A12,'Wells Fargo'!$A:$A,AS$1,'Wells Fargo'!$B:$B,"&lt;="&amp;'Cash Flow'!AS$3,'Wells Fargo'!$B:$B,"&gt;"&amp;'Cash Flow'!AR$3)</f>
        <v>0</v>
      </c>
      <c r="AT12" s="160">
        <f>SUMIFS('Wells Fargo'!$F:$F,'Wells Fargo'!$G:$G,'Cash Flow'!$A12,'Wells Fargo'!$A:$A,AT$1,'Wells Fargo'!$B:$B,"&lt;="&amp;'Cash Flow'!AT$3,'Wells Fargo'!$B:$B,"&gt;"&amp;'Cash Flow'!AS$3)</f>
        <v>0</v>
      </c>
      <c r="AU12" s="161">
        <f>SUMIFS('Wells Fargo'!$F:$F,'Wells Fargo'!$G:$G,'Cash Flow'!$A12,'Wells Fargo'!$A:$A,AU$1,'Wells Fargo'!$B:$B,"&lt;="&amp;'Cash Flow'!AU$3)</f>
        <v>0</v>
      </c>
      <c r="AV12" s="160">
        <f>SUMIFS('Wells Fargo'!$F:$F,'Wells Fargo'!$G:$G,'Cash Flow'!$A12,'Wells Fargo'!$A:$A,AV$1,'Wells Fargo'!$B:$B,"&lt;="&amp;'Cash Flow'!AV$3,'Wells Fargo'!$B:$B,"&gt;"&amp;'Cash Flow'!AU$3)</f>
        <v>-2378.52</v>
      </c>
      <c r="AW12" s="160">
        <f>SUMIFS('Wells Fargo'!$F:$F,'Wells Fargo'!$G:$G,'Cash Flow'!$A12,'Wells Fargo'!$A:$A,AW$1,'Wells Fargo'!$B:$B,"&lt;="&amp;'Cash Flow'!AW$3,'Wells Fargo'!$B:$B,"&gt;"&amp;'Cash Flow'!AV$3)</f>
        <v>0</v>
      </c>
      <c r="AX12" s="160">
        <f>SUMIFS('Wells Fargo'!$F:$F,'Wells Fargo'!$G:$G,'Cash Flow'!$A12,'Wells Fargo'!$A:$A,AX$1,'Wells Fargo'!$B:$B,"&lt;="&amp;'Cash Flow'!AX$3,'Wells Fargo'!$B:$B,"&gt;"&amp;'Cash Flow'!AW$3)</f>
        <v>0</v>
      </c>
      <c r="AY12" s="160">
        <f>SUMIFS('Wells Fargo'!$F:$F,'Wells Fargo'!$G:$G,'Cash Flow'!$A12,'Wells Fargo'!$A:$A,AY$1,'Wells Fargo'!$B:$B,"&lt;="&amp;'Cash Flow'!AY$3,'Wells Fargo'!$B:$B,"&gt;"&amp;'Cash Flow'!AX$3)</f>
        <v>0</v>
      </c>
      <c r="AZ12" s="161">
        <f>SUMIFS('Wells Fargo'!$F:$F,'Wells Fargo'!$G:$G,'Cash Flow'!$A12,'Wells Fargo'!$A:$A,AZ$1,'Wells Fargo'!$B:$B,"&lt;="&amp;'Cash Flow'!AZ$3)</f>
        <v>0</v>
      </c>
      <c r="BA12" s="160">
        <f>SUMIFS('Wells Fargo'!$F:$F,'Wells Fargo'!$G:$G,'Cash Flow'!$A12,'Wells Fargo'!$A:$A,BA$1,'Wells Fargo'!$B:$B,"&lt;="&amp;'Cash Flow'!BA$3,'Wells Fargo'!$B:$B,"&gt;"&amp;'Cash Flow'!AZ$3)</f>
        <v>0</v>
      </c>
      <c r="BB12" s="160">
        <f>SUMIFS('Wells Fargo'!$F:$F,'Wells Fargo'!$G:$G,'Cash Flow'!$A12,'Wells Fargo'!$A:$A,BB$1,'Wells Fargo'!$B:$B,"&lt;="&amp;'Cash Flow'!BB$3,'Wells Fargo'!$B:$B,"&gt;"&amp;'Cash Flow'!BA$3)</f>
        <v>0</v>
      </c>
      <c r="BC12" s="160">
        <f>SUMIFS('Wells Fargo'!$F:$F,'Wells Fargo'!$G:$G,'Cash Flow'!$A12,'Wells Fargo'!$A:$A,BC$1,'Wells Fargo'!$B:$B,"&lt;="&amp;'Cash Flow'!BC$3,'Wells Fargo'!$B:$B,"&gt;"&amp;'Cash Flow'!BB$3)</f>
        <v>0</v>
      </c>
      <c r="BD12" s="160">
        <f>SUMIFS('Wells Fargo'!$F:$F,'Wells Fargo'!$G:$G,'Cash Flow'!$A12,'Wells Fargo'!$A:$A,BD$1,'Wells Fargo'!$B:$B,"&lt;="&amp;'Cash Flow'!BD$3,'Wells Fargo'!$B:$B,"&gt;"&amp;'Cash Flow'!BC$3)</f>
        <v>0</v>
      </c>
      <c r="BE12" s="161">
        <f>SUMIFS('Wells Fargo'!$F:$F,'Wells Fargo'!$G:$G,'Cash Flow'!$A12,'Wells Fargo'!$A:$A,BE$1,'Wells Fargo'!$B:$B,"&lt;="&amp;'Cash Flow'!BE$3)</f>
        <v>0</v>
      </c>
      <c r="BF12" s="160">
        <f>SUMIFS('Wells Fargo'!$F:$F,'Wells Fargo'!$G:$G,'Cash Flow'!$A12,'Wells Fargo'!$A:$A,BF$1,'Wells Fargo'!$B:$B,"&lt;="&amp;'Cash Flow'!BF$3,'Wells Fargo'!$B:$B,"&gt;"&amp;'Cash Flow'!BE$3)</f>
        <v>-54.01</v>
      </c>
      <c r="BG12" s="160">
        <f>SUMIFS('Wells Fargo'!$F:$F,'Wells Fargo'!$G:$G,'Cash Flow'!$A12,'Wells Fargo'!$A:$A,BG$1,'Wells Fargo'!$B:$B,"&lt;="&amp;'Cash Flow'!BG$3,'Wells Fargo'!$B:$B,"&gt;"&amp;'Cash Flow'!BF$3)</f>
        <v>-476</v>
      </c>
      <c r="BH12" s="160">
        <f>SUMIFS('Wells Fargo'!$F:$F,'Wells Fargo'!$G:$G,'Cash Flow'!$A12,'Wells Fargo'!$A:$A,BH$1,'Wells Fargo'!$B:$B,"&lt;="&amp;'Cash Flow'!BH$3,'Wells Fargo'!$B:$B,"&gt;"&amp;'Cash Flow'!BG$3)</f>
        <v>0</v>
      </c>
      <c r="BI12" s="160">
        <f>SUMIFS('Wells Fargo'!$F:$F,'Wells Fargo'!$G:$G,'Cash Flow'!$A12,'Wells Fargo'!$A:$A,BI$1,'Wells Fargo'!$B:$B,"&lt;="&amp;'Cash Flow'!BI$3,'Wells Fargo'!$B:$B,"&gt;"&amp;'Cash Flow'!BH$3)</f>
        <v>0</v>
      </c>
    </row>
    <row r="13" spans="1:61" ht="12.75" x14ac:dyDescent="0.2">
      <c r="A13" t="str">
        <v>Bowling</v>
      </c>
      <c r="B13" s="76">
        <f t="shared" si="0"/>
        <v>-30</v>
      </c>
      <c r="C13" s="161">
        <f>SUMIFS('Wells Fargo'!$F:$F,'Wells Fargo'!$G:$G,'Cash Flow'!$A13,'Wells Fargo'!$A:$A,C$1,'Wells Fargo'!$B:$B,"&lt;="&amp;'Cash Flow'!C$3)</f>
        <v>0</v>
      </c>
      <c r="D13" s="160">
        <f>SUMIFS('Wells Fargo'!$F:$F,'Wells Fargo'!$G:$G,'Cash Flow'!$A13,'Wells Fargo'!$A:$A,D$1,'Wells Fargo'!$B:$B,"&lt;="&amp;'Cash Flow'!D$3,'Wells Fargo'!$B:$B,"&gt;"&amp;'Cash Flow'!C$3)</f>
        <v>0</v>
      </c>
      <c r="E13" s="160">
        <f>SUMIFS('Wells Fargo'!$F:$F,'Wells Fargo'!$G:$G,'Cash Flow'!$A13,'Wells Fargo'!$A:$A,E$1,'Wells Fargo'!$B:$B,"&lt;="&amp;'Cash Flow'!E$3,'Wells Fargo'!$B:$B,"&gt;"&amp;'Cash Flow'!D$3)</f>
        <v>0</v>
      </c>
      <c r="F13" s="160">
        <f>SUMIFS('Wells Fargo'!$F:$F,'Wells Fargo'!$G:$G,'Cash Flow'!$A13,'Wells Fargo'!$A:$A,F$1,'Wells Fargo'!$B:$B,"&lt;="&amp;'Cash Flow'!F$3,'Wells Fargo'!$B:$B,"&gt;"&amp;'Cash Flow'!E$3)</f>
        <v>0</v>
      </c>
      <c r="G13" s="160">
        <f>SUMIFS('Wells Fargo'!$F:$F,'Wells Fargo'!$G:$G,'Cash Flow'!$A13,'Wells Fargo'!$A:$A,G$1,'Wells Fargo'!$B:$B,"&lt;="&amp;'Cash Flow'!G$3,'Wells Fargo'!$B:$B,"&gt;"&amp;'Cash Flow'!F$3)</f>
        <v>0</v>
      </c>
      <c r="H13" s="161">
        <f>SUMIFS('Wells Fargo'!$F:$F,'Wells Fargo'!$G:$G,'Cash Flow'!$A13,'Wells Fargo'!$A:$A,H$1,'Wells Fargo'!$B:$B,"&lt;="&amp;'Cash Flow'!H$3)</f>
        <v>0</v>
      </c>
      <c r="I13" s="160">
        <f>SUMIFS('Wells Fargo'!$F:$F,'Wells Fargo'!$G:$G,'Cash Flow'!$A13,'Wells Fargo'!$A:$A,I$1,'Wells Fargo'!$B:$B,"&lt;="&amp;'Cash Flow'!I$3,'Wells Fargo'!$B:$B,"&gt;"&amp;'Cash Flow'!H$3)</f>
        <v>0</v>
      </c>
      <c r="J13" s="160">
        <f>SUMIFS('Wells Fargo'!$F:$F,'Wells Fargo'!$G:$G,'Cash Flow'!$A13,'Wells Fargo'!$A:$A,J$1,'Wells Fargo'!$B:$B,"&lt;="&amp;'Cash Flow'!J$3,'Wells Fargo'!$B:$B,"&gt;"&amp;'Cash Flow'!I$3)</f>
        <v>0</v>
      </c>
      <c r="K13" s="160">
        <f>SUMIFS('Wells Fargo'!$F:$F,'Wells Fargo'!$G:$G,'Cash Flow'!$A13,'Wells Fargo'!$A:$A,K$1,'Wells Fargo'!$B:$B,"&lt;="&amp;'Cash Flow'!K$3,'Wells Fargo'!$B:$B,"&gt;"&amp;'Cash Flow'!J$3)</f>
        <v>0</v>
      </c>
      <c r="L13" s="161">
        <f>SUMIFS('Wells Fargo'!$F:$F,'Wells Fargo'!$G:$G,'Cash Flow'!$A13,'Wells Fargo'!$A:$A,L$1,'Wells Fargo'!$B:$B,"&lt;="&amp;'Cash Flow'!L$3)</f>
        <v>0</v>
      </c>
      <c r="M13" s="160">
        <f>SUMIFS('Wells Fargo'!$F:$F,'Wells Fargo'!$G:$G,'Cash Flow'!$A13,'Wells Fargo'!$A:$A,M$1,'Wells Fargo'!$B:$B,"&lt;="&amp;'Cash Flow'!M$3,'Wells Fargo'!$B:$B,"&gt;"&amp;'Cash Flow'!L$3)</f>
        <v>0</v>
      </c>
      <c r="N13" s="160">
        <f>SUMIFS('Wells Fargo'!$F:$F,'Wells Fargo'!$G:$G,'Cash Flow'!$A13,'Wells Fargo'!$A:$A,N$1,'Wells Fargo'!$B:$B,"&lt;="&amp;'Cash Flow'!N$3,'Wells Fargo'!$B:$B,"&gt;"&amp;'Cash Flow'!M$3)</f>
        <v>0</v>
      </c>
      <c r="O13" s="160">
        <f>SUMIFS('Wells Fargo'!$F:$F,'Wells Fargo'!$G:$G,'Cash Flow'!$A13,'Wells Fargo'!$A:$A,O$1,'Wells Fargo'!$B:$B,"&lt;="&amp;'Cash Flow'!O$3,'Wells Fargo'!$B:$B,"&gt;"&amp;'Cash Flow'!N$3)</f>
        <v>0</v>
      </c>
      <c r="P13" s="160">
        <f>SUMIFS('Wells Fargo'!$F:$F,'Wells Fargo'!$G:$G,'Cash Flow'!$A13,'Wells Fargo'!$A:$A,P$1,'Wells Fargo'!$B:$B,"&lt;="&amp;'Cash Flow'!P$3,'Wells Fargo'!$B:$B,"&gt;"&amp;'Cash Flow'!O$3)</f>
        <v>0</v>
      </c>
      <c r="Q13" s="161">
        <f>SUMIFS('Wells Fargo'!$F:$F,'Wells Fargo'!$G:$G,'Cash Flow'!$A13,'Wells Fargo'!$A:$A,Q$1,'Wells Fargo'!$B:$B,"&lt;="&amp;'Cash Flow'!Q$3)</f>
        <v>0</v>
      </c>
      <c r="R13" s="160">
        <f>SUMIFS('Wells Fargo'!$F:$F,'Wells Fargo'!$G:$G,'Cash Flow'!$A13,'Wells Fargo'!$A:$A,R$1,'Wells Fargo'!$B:$B,"&lt;="&amp;'Cash Flow'!R$3,'Wells Fargo'!$B:$B,"&gt;"&amp;'Cash Flow'!Q$3)</f>
        <v>0</v>
      </c>
      <c r="S13" s="160">
        <f>SUMIFS('Wells Fargo'!$F:$F,'Wells Fargo'!$G:$G,'Cash Flow'!$A13,'Wells Fargo'!$A:$A,S$1,'Wells Fargo'!$B:$B,"&lt;="&amp;'Cash Flow'!S$3,'Wells Fargo'!$B:$B,"&gt;"&amp;'Cash Flow'!R$3)</f>
        <v>0</v>
      </c>
      <c r="T13" s="160">
        <f>SUMIFS('Wells Fargo'!$F:$F,'Wells Fargo'!$G:$G,'Cash Flow'!$A13,'Wells Fargo'!$A:$A,T$1,'Wells Fargo'!$B:$B,"&lt;="&amp;'Cash Flow'!T$3,'Wells Fargo'!$B:$B,"&gt;"&amp;'Cash Flow'!S$3)</f>
        <v>0</v>
      </c>
      <c r="U13" s="160">
        <f>SUMIFS('Wells Fargo'!$F:$F,'Wells Fargo'!$G:$G,'Cash Flow'!$A13,'Wells Fargo'!$A:$A,U$1,'Wells Fargo'!$B:$B,"&lt;="&amp;'Cash Flow'!U$3,'Wells Fargo'!$B:$B,"&gt;"&amp;'Cash Flow'!T$3)</f>
        <v>0</v>
      </c>
      <c r="V13" s="161">
        <f>SUMIFS('Wells Fargo'!$F:$F,'Wells Fargo'!$G:$G,'Cash Flow'!$A13,'Wells Fargo'!$A:$A,V$1,'Wells Fargo'!$B:$B,"&lt;="&amp;'Cash Flow'!V$3)</f>
        <v>0</v>
      </c>
      <c r="W13" s="160">
        <f>SUMIFS('Wells Fargo'!$F:$F,'Wells Fargo'!$G:$G,'Cash Flow'!$A13,'Wells Fargo'!$A:$A,W$1,'Wells Fargo'!$B:$B,"&lt;="&amp;'Cash Flow'!W$3,'Wells Fargo'!$B:$B,"&gt;"&amp;'Cash Flow'!V$3)</f>
        <v>0</v>
      </c>
      <c r="X13" s="160">
        <f>SUMIFS('Wells Fargo'!$F:$F,'Wells Fargo'!$G:$G,'Cash Flow'!$A13,'Wells Fargo'!$A:$A,X$1,'Wells Fargo'!$B:$B,"&lt;="&amp;'Cash Flow'!X$3,'Wells Fargo'!$B:$B,"&gt;"&amp;'Cash Flow'!W$3)</f>
        <v>0</v>
      </c>
      <c r="Y13" s="160">
        <f>SUMIFS('Wells Fargo'!$F:$F,'Wells Fargo'!$G:$G,'Cash Flow'!$A13,'Wells Fargo'!$A:$A,Y$1,'Wells Fargo'!$B:$B,"&lt;="&amp;'Cash Flow'!Y$3,'Wells Fargo'!$B:$B,"&gt;"&amp;'Cash Flow'!X$3)</f>
        <v>0</v>
      </c>
      <c r="Z13" s="160">
        <f>SUMIFS('Wells Fargo'!$F:$F,'Wells Fargo'!$G:$G,'Cash Flow'!$A13,'Wells Fargo'!$A:$A,Z$1,'Wells Fargo'!$B:$B,"&lt;="&amp;'Cash Flow'!Z$3,'Wells Fargo'!$B:$B,"&gt;"&amp;'Cash Flow'!Y$3)</f>
        <v>0</v>
      </c>
      <c r="AA13" s="161">
        <f>SUMIFS('Wells Fargo'!$F:$F,'Wells Fargo'!$G:$G,'Cash Flow'!$A13,'Wells Fargo'!$A:$A,AA$1,'Wells Fargo'!$B:$B,"&lt;="&amp;'Cash Flow'!AA$3)</f>
        <v>0</v>
      </c>
      <c r="AB13" s="160">
        <f>SUMIFS('Wells Fargo'!$F:$F,'Wells Fargo'!$G:$G,'Cash Flow'!$A13,'Wells Fargo'!$A:$A,AB$1,'Wells Fargo'!$B:$B,"&lt;="&amp;'Cash Flow'!AB$3,'Wells Fargo'!$B:$B,"&gt;"&amp;'Cash Flow'!AA$3)</f>
        <v>0</v>
      </c>
      <c r="AC13" s="160">
        <f>SUMIFS('Wells Fargo'!$F:$F,'Wells Fargo'!$G:$G,'Cash Flow'!$A13,'Wells Fargo'!$A:$A,AC$1,'Wells Fargo'!$B:$B,"&lt;="&amp;'Cash Flow'!AC$3,'Wells Fargo'!$B:$B,"&gt;"&amp;'Cash Flow'!AB$3)</f>
        <v>0</v>
      </c>
      <c r="AD13" s="160">
        <f>SUMIFS('Wells Fargo'!$F:$F,'Wells Fargo'!$G:$G,'Cash Flow'!$A13,'Wells Fargo'!$A:$A,AD$1,'Wells Fargo'!$B:$B,"&lt;="&amp;'Cash Flow'!AD$3,'Wells Fargo'!$B:$B,"&gt;"&amp;'Cash Flow'!AC$3)</f>
        <v>0</v>
      </c>
      <c r="AE13" s="160">
        <f>SUMIFS('Wells Fargo'!$F:$F,'Wells Fargo'!$G:$G,'Cash Flow'!$A13,'Wells Fargo'!$A:$A,AE$1,'Wells Fargo'!$B:$B,"&lt;="&amp;'Cash Flow'!AE$3,'Wells Fargo'!$B:$B,"&gt;"&amp;'Cash Flow'!AD$3)</f>
        <v>0</v>
      </c>
      <c r="AF13" s="161">
        <f>SUMIFS('Wells Fargo'!$F:$F,'Wells Fargo'!$G:$G,'Cash Flow'!$A13,'Wells Fargo'!$A:$A,AF$1,'Wells Fargo'!$B:$B,"&lt;="&amp;'Cash Flow'!AF$3)</f>
        <v>0</v>
      </c>
      <c r="AG13" s="160">
        <f>SUMIFS('Wells Fargo'!$F:$F,'Wells Fargo'!$G:$G,'Cash Flow'!$A13,'Wells Fargo'!$A:$A,AG$1,'Wells Fargo'!$B:$B,"&lt;="&amp;'Cash Flow'!AG$3,'Wells Fargo'!$B:$B,"&gt;"&amp;'Cash Flow'!AF$3)</f>
        <v>0</v>
      </c>
      <c r="AH13" s="160">
        <f>SUMIFS('Wells Fargo'!$F:$F,'Wells Fargo'!$G:$G,'Cash Flow'!$A13,'Wells Fargo'!$A:$A,AH$1,'Wells Fargo'!$B:$B,"&lt;="&amp;'Cash Flow'!AH$3,'Wells Fargo'!$B:$B,"&gt;"&amp;'Cash Flow'!AG$3)</f>
        <v>0</v>
      </c>
      <c r="AI13" s="160">
        <f>SUMIFS('Wells Fargo'!$F:$F,'Wells Fargo'!$G:$G,'Cash Flow'!$A13,'Wells Fargo'!$A:$A,AI$1,'Wells Fargo'!$B:$B,"&lt;="&amp;'Cash Flow'!AI$3,'Wells Fargo'!$B:$B,"&gt;"&amp;'Cash Flow'!AH$3)</f>
        <v>0</v>
      </c>
      <c r="AJ13" s="160">
        <f>SUMIFS('Wells Fargo'!$F:$F,'Wells Fargo'!$G:$G,'Cash Flow'!$A13,'Wells Fargo'!$A:$A,AJ$1,'Wells Fargo'!$B:$B,"&lt;="&amp;'Cash Flow'!AJ$3,'Wells Fargo'!$B:$B,"&gt;"&amp;'Cash Flow'!AI$3)</f>
        <v>0</v>
      </c>
      <c r="AK13" s="161">
        <f>SUMIFS('Wells Fargo'!$F:$F,'Wells Fargo'!$G:$G,'Cash Flow'!$A13,'Wells Fargo'!$A:$A,AK$1,'Wells Fargo'!$B:$B,"&lt;="&amp;'Cash Flow'!AK$3)</f>
        <v>0</v>
      </c>
      <c r="AL13" s="160">
        <f>SUMIFS('Wells Fargo'!$F:$F,'Wells Fargo'!$G:$G,'Cash Flow'!$A13,'Wells Fargo'!$A:$A,AL$1,'Wells Fargo'!$B:$B,"&lt;="&amp;'Cash Flow'!AL$3,'Wells Fargo'!$B:$B,"&gt;"&amp;'Cash Flow'!AK$3)</f>
        <v>0</v>
      </c>
      <c r="AM13" s="160">
        <f>SUMIFS('Wells Fargo'!$F:$F,'Wells Fargo'!$G:$G,'Cash Flow'!$A13,'Wells Fargo'!$A:$A,AM$1,'Wells Fargo'!$B:$B,"&lt;="&amp;'Cash Flow'!AM$3,'Wells Fargo'!$B:$B,"&gt;"&amp;'Cash Flow'!AL$3)</f>
        <v>0</v>
      </c>
      <c r="AN13" s="160">
        <f>SUMIFS('Wells Fargo'!$F:$F,'Wells Fargo'!$G:$G,'Cash Flow'!$A13,'Wells Fargo'!$A:$A,AN$1,'Wells Fargo'!$B:$B,"&lt;="&amp;'Cash Flow'!AN$3,'Wells Fargo'!$B:$B,"&gt;"&amp;'Cash Flow'!AM$3)</f>
        <v>-30</v>
      </c>
      <c r="AO13" s="160">
        <f>SUMIFS('Wells Fargo'!$F:$F,'Wells Fargo'!$G:$G,'Cash Flow'!$A13,'Wells Fargo'!$A:$A,AO$1,'Wells Fargo'!$B:$B,"&lt;="&amp;'Cash Flow'!AO$3,'Wells Fargo'!$B:$B,"&gt;"&amp;'Cash Flow'!AN$3)</f>
        <v>0</v>
      </c>
      <c r="AP13" s="161">
        <f>SUMIFS('Wells Fargo'!$F:$F,'Wells Fargo'!$G:$G,'Cash Flow'!$A13,'Wells Fargo'!$A:$A,AP$1,'Wells Fargo'!$B:$B,"&lt;="&amp;'Cash Flow'!AP$3)</f>
        <v>0</v>
      </c>
      <c r="AQ13" s="160">
        <f>SUMIFS('Wells Fargo'!$F:$F,'Wells Fargo'!$G:$G,'Cash Flow'!$A13,'Wells Fargo'!$A:$A,AQ$1,'Wells Fargo'!$B:$B,"&lt;="&amp;'Cash Flow'!AQ$3,'Wells Fargo'!$B:$B,"&gt;"&amp;'Cash Flow'!AP$3)</f>
        <v>0</v>
      </c>
      <c r="AR13" s="160">
        <f>SUMIFS('Wells Fargo'!$F:$F,'Wells Fargo'!$G:$G,'Cash Flow'!$A13,'Wells Fargo'!$A:$A,AR$1,'Wells Fargo'!$B:$B,"&lt;="&amp;'Cash Flow'!AR$3,'Wells Fargo'!$B:$B,"&gt;"&amp;'Cash Flow'!AQ$3)</f>
        <v>0</v>
      </c>
      <c r="AS13" s="160">
        <f>SUMIFS('Wells Fargo'!$F:$F,'Wells Fargo'!$G:$G,'Cash Flow'!$A13,'Wells Fargo'!$A:$A,AS$1,'Wells Fargo'!$B:$B,"&lt;="&amp;'Cash Flow'!AS$3,'Wells Fargo'!$B:$B,"&gt;"&amp;'Cash Flow'!AR$3)</f>
        <v>0</v>
      </c>
      <c r="AT13" s="160">
        <f>SUMIFS('Wells Fargo'!$F:$F,'Wells Fargo'!$G:$G,'Cash Flow'!$A13,'Wells Fargo'!$A:$A,AT$1,'Wells Fargo'!$B:$B,"&lt;="&amp;'Cash Flow'!AT$3,'Wells Fargo'!$B:$B,"&gt;"&amp;'Cash Flow'!AS$3)</f>
        <v>0</v>
      </c>
      <c r="AU13" s="161">
        <f>SUMIFS('Wells Fargo'!$F:$F,'Wells Fargo'!$G:$G,'Cash Flow'!$A13,'Wells Fargo'!$A:$A,AU$1,'Wells Fargo'!$B:$B,"&lt;="&amp;'Cash Flow'!AU$3)</f>
        <v>0</v>
      </c>
      <c r="AV13" s="160">
        <f>SUMIFS('Wells Fargo'!$F:$F,'Wells Fargo'!$G:$G,'Cash Flow'!$A13,'Wells Fargo'!$A:$A,AV$1,'Wells Fargo'!$B:$B,"&lt;="&amp;'Cash Flow'!AV$3,'Wells Fargo'!$B:$B,"&gt;"&amp;'Cash Flow'!AU$3)</f>
        <v>0</v>
      </c>
      <c r="AW13" s="160">
        <f>SUMIFS('Wells Fargo'!$F:$F,'Wells Fargo'!$G:$G,'Cash Flow'!$A13,'Wells Fargo'!$A:$A,AW$1,'Wells Fargo'!$B:$B,"&lt;="&amp;'Cash Flow'!AW$3,'Wells Fargo'!$B:$B,"&gt;"&amp;'Cash Flow'!AV$3)</f>
        <v>0</v>
      </c>
      <c r="AX13" s="160">
        <f>SUMIFS('Wells Fargo'!$F:$F,'Wells Fargo'!$G:$G,'Cash Flow'!$A13,'Wells Fargo'!$A:$A,AX$1,'Wells Fargo'!$B:$B,"&lt;="&amp;'Cash Flow'!AX$3,'Wells Fargo'!$B:$B,"&gt;"&amp;'Cash Flow'!AW$3)</f>
        <v>0</v>
      </c>
      <c r="AY13" s="160">
        <f>SUMIFS('Wells Fargo'!$F:$F,'Wells Fargo'!$G:$G,'Cash Flow'!$A13,'Wells Fargo'!$A:$A,AY$1,'Wells Fargo'!$B:$B,"&lt;="&amp;'Cash Flow'!AY$3,'Wells Fargo'!$B:$B,"&gt;"&amp;'Cash Flow'!AX$3)</f>
        <v>0</v>
      </c>
      <c r="AZ13" s="161">
        <f>SUMIFS('Wells Fargo'!$F:$F,'Wells Fargo'!$G:$G,'Cash Flow'!$A13,'Wells Fargo'!$A:$A,AZ$1,'Wells Fargo'!$B:$B,"&lt;="&amp;'Cash Flow'!AZ$3)</f>
        <v>0</v>
      </c>
      <c r="BA13" s="160">
        <f>SUMIFS('Wells Fargo'!$F:$F,'Wells Fargo'!$G:$G,'Cash Flow'!$A13,'Wells Fargo'!$A:$A,BA$1,'Wells Fargo'!$B:$B,"&lt;="&amp;'Cash Flow'!BA$3,'Wells Fargo'!$B:$B,"&gt;"&amp;'Cash Flow'!AZ$3)</f>
        <v>0</v>
      </c>
      <c r="BB13" s="160">
        <f>SUMIFS('Wells Fargo'!$F:$F,'Wells Fargo'!$G:$G,'Cash Flow'!$A13,'Wells Fargo'!$A:$A,BB$1,'Wells Fargo'!$B:$B,"&lt;="&amp;'Cash Flow'!BB$3,'Wells Fargo'!$B:$B,"&gt;"&amp;'Cash Flow'!BA$3)</f>
        <v>0</v>
      </c>
      <c r="BC13" s="160">
        <f>SUMIFS('Wells Fargo'!$F:$F,'Wells Fargo'!$G:$G,'Cash Flow'!$A13,'Wells Fargo'!$A:$A,BC$1,'Wells Fargo'!$B:$B,"&lt;="&amp;'Cash Flow'!BC$3,'Wells Fargo'!$B:$B,"&gt;"&amp;'Cash Flow'!BB$3)</f>
        <v>0</v>
      </c>
      <c r="BD13" s="160">
        <f>SUMIFS('Wells Fargo'!$F:$F,'Wells Fargo'!$G:$G,'Cash Flow'!$A13,'Wells Fargo'!$A:$A,BD$1,'Wells Fargo'!$B:$B,"&lt;="&amp;'Cash Flow'!BD$3,'Wells Fargo'!$B:$B,"&gt;"&amp;'Cash Flow'!BC$3)</f>
        <v>0</v>
      </c>
      <c r="BE13" s="161">
        <f>SUMIFS('Wells Fargo'!$F:$F,'Wells Fargo'!$G:$G,'Cash Flow'!$A13,'Wells Fargo'!$A:$A,BE$1,'Wells Fargo'!$B:$B,"&lt;="&amp;'Cash Flow'!BE$3)</f>
        <v>0</v>
      </c>
      <c r="BF13" s="160">
        <f>SUMIFS('Wells Fargo'!$F:$F,'Wells Fargo'!$G:$G,'Cash Flow'!$A13,'Wells Fargo'!$A:$A,BF$1,'Wells Fargo'!$B:$B,"&lt;="&amp;'Cash Flow'!BF$3,'Wells Fargo'!$B:$B,"&gt;"&amp;'Cash Flow'!BE$3)</f>
        <v>0</v>
      </c>
      <c r="BG13" s="160">
        <f>SUMIFS('Wells Fargo'!$F:$F,'Wells Fargo'!$G:$G,'Cash Flow'!$A13,'Wells Fargo'!$A:$A,BG$1,'Wells Fargo'!$B:$B,"&lt;="&amp;'Cash Flow'!BG$3,'Wells Fargo'!$B:$B,"&gt;"&amp;'Cash Flow'!BF$3)</f>
        <v>0</v>
      </c>
      <c r="BH13" s="160">
        <f>SUMIFS('Wells Fargo'!$F:$F,'Wells Fargo'!$G:$G,'Cash Flow'!$A13,'Wells Fargo'!$A:$A,BH$1,'Wells Fargo'!$B:$B,"&lt;="&amp;'Cash Flow'!BH$3,'Wells Fargo'!$B:$B,"&gt;"&amp;'Cash Flow'!BG$3)</f>
        <v>0</v>
      </c>
      <c r="BI13" s="160">
        <f>SUMIFS('Wells Fargo'!$F:$F,'Wells Fargo'!$G:$G,'Cash Flow'!$A13,'Wells Fargo'!$A:$A,BI$1,'Wells Fargo'!$B:$B,"&lt;="&amp;'Cash Flow'!BI$3,'Wells Fargo'!$B:$B,"&gt;"&amp;'Cash Flow'!BH$3)</f>
        <v>0</v>
      </c>
    </row>
    <row r="14" spans="1:61" ht="12.75" x14ac:dyDescent="0.2">
      <c r="A14" t="str">
        <v>Brooklyn</v>
      </c>
      <c r="B14" s="76">
        <f t="shared" si="0"/>
        <v>-952.13000000000011</v>
      </c>
      <c r="C14" s="161">
        <f>SUMIFS('Wells Fargo'!$F:$F,'Wells Fargo'!$G:$G,'Cash Flow'!$A14,'Wells Fargo'!$A:$A,C$1,'Wells Fargo'!$B:$B,"&lt;="&amp;'Cash Flow'!C$3)</f>
        <v>0</v>
      </c>
      <c r="D14" s="160">
        <f>SUMIFS('Wells Fargo'!$F:$F,'Wells Fargo'!$G:$G,'Cash Flow'!$A14,'Wells Fargo'!$A:$A,D$1,'Wells Fargo'!$B:$B,"&lt;="&amp;'Cash Flow'!D$3,'Wells Fargo'!$B:$B,"&gt;"&amp;'Cash Flow'!C$3)</f>
        <v>0</v>
      </c>
      <c r="E14" s="160">
        <f>SUMIFS('Wells Fargo'!$F:$F,'Wells Fargo'!$G:$G,'Cash Flow'!$A14,'Wells Fargo'!$A:$A,E$1,'Wells Fargo'!$B:$B,"&lt;="&amp;'Cash Flow'!E$3,'Wells Fargo'!$B:$B,"&gt;"&amp;'Cash Flow'!D$3)</f>
        <v>0</v>
      </c>
      <c r="F14" s="160">
        <f>SUMIFS('Wells Fargo'!$F:$F,'Wells Fargo'!$G:$G,'Cash Flow'!$A14,'Wells Fargo'!$A:$A,F$1,'Wells Fargo'!$B:$B,"&lt;="&amp;'Cash Flow'!F$3,'Wells Fargo'!$B:$B,"&gt;"&amp;'Cash Flow'!E$3)</f>
        <v>0</v>
      </c>
      <c r="G14" s="160">
        <f>SUMIFS('Wells Fargo'!$F:$F,'Wells Fargo'!$G:$G,'Cash Flow'!$A14,'Wells Fargo'!$A:$A,G$1,'Wells Fargo'!$B:$B,"&lt;="&amp;'Cash Flow'!G$3,'Wells Fargo'!$B:$B,"&gt;"&amp;'Cash Flow'!F$3)</f>
        <v>0</v>
      </c>
      <c r="H14" s="161">
        <f>SUMIFS('Wells Fargo'!$F:$F,'Wells Fargo'!$G:$G,'Cash Flow'!$A14,'Wells Fargo'!$A:$A,H$1,'Wells Fargo'!$B:$B,"&lt;="&amp;'Cash Flow'!H$3)</f>
        <v>0</v>
      </c>
      <c r="I14" s="160">
        <f>SUMIFS('Wells Fargo'!$F:$F,'Wells Fargo'!$G:$G,'Cash Flow'!$A14,'Wells Fargo'!$A:$A,I$1,'Wells Fargo'!$B:$B,"&lt;="&amp;'Cash Flow'!I$3,'Wells Fargo'!$B:$B,"&gt;"&amp;'Cash Flow'!H$3)</f>
        <v>0</v>
      </c>
      <c r="J14" s="160">
        <f>SUMIFS('Wells Fargo'!$F:$F,'Wells Fargo'!$G:$G,'Cash Flow'!$A14,'Wells Fargo'!$A:$A,J$1,'Wells Fargo'!$B:$B,"&lt;="&amp;'Cash Flow'!J$3,'Wells Fargo'!$B:$B,"&gt;"&amp;'Cash Flow'!I$3)</f>
        <v>0</v>
      </c>
      <c r="K14" s="160">
        <f>SUMIFS('Wells Fargo'!$F:$F,'Wells Fargo'!$G:$G,'Cash Flow'!$A14,'Wells Fargo'!$A:$A,K$1,'Wells Fargo'!$B:$B,"&lt;="&amp;'Cash Flow'!K$3,'Wells Fargo'!$B:$B,"&gt;"&amp;'Cash Flow'!J$3)</f>
        <v>0</v>
      </c>
      <c r="L14" s="161">
        <f>SUMIFS('Wells Fargo'!$F:$F,'Wells Fargo'!$G:$G,'Cash Flow'!$A14,'Wells Fargo'!$A:$A,L$1,'Wells Fargo'!$B:$B,"&lt;="&amp;'Cash Flow'!L$3)</f>
        <v>0</v>
      </c>
      <c r="M14" s="160">
        <f>SUMIFS('Wells Fargo'!$F:$F,'Wells Fargo'!$G:$G,'Cash Flow'!$A14,'Wells Fargo'!$A:$A,M$1,'Wells Fargo'!$B:$B,"&lt;="&amp;'Cash Flow'!M$3,'Wells Fargo'!$B:$B,"&gt;"&amp;'Cash Flow'!L$3)</f>
        <v>0</v>
      </c>
      <c r="N14" s="160">
        <f>SUMIFS('Wells Fargo'!$F:$F,'Wells Fargo'!$G:$G,'Cash Flow'!$A14,'Wells Fargo'!$A:$A,N$1,'Wells Fargo'!$B:$B,"&lt;="&amp;'Cash Flow'!N$3,'Wells Fargo'!$B:$B,"&gt;"&amp;'Cash Flow'!M$3)</f>
        <v>0</v>
      </c>
      <c r="O14" s="160">
        <f>SUMIFS('Wells Fargo'!$F:$F,'Wells Fargo'!$G:$G,'Cash Flow'!$A14,'Wells Fargo'!$A:$A,O$1,'Wells Fargo'!$B:$B,"&lt;="&amp;'Cash Flow'!O$3,'Wells Fargo'!$B:$B,"&gt;"&amp;'Cash Flow'!N$3)</f>
        <v>0</v>
      </c>
      <c r="P14" s="160">
        <f>SUMIFS('Wells Fargo'!$F:$F,'Wells Fargo'!$G:$G,'Cash Flow'!$A14,'Wells Fargo'!$A:$A,P$1,'Wells Fargo'!$B:$B,"&lt;="&amp;'Cash Flow'!P$3,'Wells Fargo'!$B:$B,"&gt;"&amp;'Cash Flow'!O$3)</f>
        <v>0</v>
      </c>
      <c r="Q14" s="161">
        <f>SUMIFS('Wells Fargo'!$F:$F,'Wells Fargo'!$G:$G,'Cash Flow'!$A14,'Wells Fargo'!$A:$A,Q$1,'Wells Fargo'!$B:$B,"&lt;="&amp;'Cash Flow'!Q$3)</f>
        <v>0</v>
      </c>
      <c r="R14" s="160">
        <f>SUMIFS('Wells Fargo'!$F:$F,'Wells Fargo'!$G:$G,'Cash Flow'!$A14,'Wells Fargo'!$A:$A,R$1,'Wells Fargo'!$B:$B,"&lt;="&amp;'Cash Flow'!R$3,'Wells Fargo'!$B:$B,"&gt;"&amp;'Cash Flow'!Q$3)</f>
        <v>0</v>
      </c>
      <c r="S14" s="160">
        <f>SUMIFS('Wells Fargo'!$F:$F,'Wells Fargo'!$G:$G,'Cash Flow'!$A14,'Wells Fargo'!$A:$A,S$1,'Wells Fargo'!$B:$B,"&lt;="&amp;'Cash Flow'!S$3,'Wells Fargo'!$B:$B,"&gt;"&amp;'Cash Flow'!R$3)</f>
        <v>0</v>
      </c>
      <c r="T14" s="160">
        <f>SUMIFS('Wells Fargo'!$F:$F,'Wells Fargo'!$G:$G,'Cash Flow'!$A14,'Wells Fargo'!$A:$A,T$1,'Wells Fargo'!$B:$B,"&lt;="&amp;'Cash Flow'!T$3,'Wells Fargo'!$B:$B,"&gt;"&amp;'Cash Flow'!S$3)</f>
        <v>0</v>
      </c>
      <c r="U14" s="160">
        <f>SUMIFS('Wells Fargo'!$F:$F,'Wells Fargo'!$G:$G,'Cash Flow'!$A14,'Wells Fargo'!$A:$A,U$1,'Wells Fargo'!$B:$B,"&lt;="&amp;'Cash Flow'!U$3,'Wells Fargo'!$B:$B,"&gt;"&amp;'Cash Flow'!T$3)</f>
        <v>0</v>
      </c>
      <c r="V14" s="161">
        <f>SUMIFS('Wells Fargo'!$F:$F,'Wells Fargo'!$G:$G,'Cash Flow'!$A14,'Wells Fargo'!$A:$A,V$1,'Wells Fargo'!$B:$B,"&lt;="&amp;'Cash Flow'!V$3)</f>
        <v>0</v>
      </c>
      <c r="W14" s="160">
        <f>SUMIFS('Wells Fargo'!$F:$F,'Wells Fargo'!$G:$G,'Cash Flow'!$A14,'Wells Fargo'!$A:$A,W$1,'Wells Fargo'!$B:$B,"&lt;="&amp;'Cash Flow'!W$3,'Wells Fargo'!$B:$B,"&gt;"&amp;'Cash Flow'!V$3)</f>
        <v>0</v>
      </c>
      <c r="X14" s="160">
        <f>SUMIFS('Wells Fargo'!$F:$F,'Wells Fargo'!$G:$G,'Cash Flow'!$A14,'Wells Fargo'!$A:$A,X$1,'Wells Fargo'!$B:$B,"&lt;="&amp;'Cash Flow'!X$3,'Wells Fargo'!$B:$B,"&gt;"&amp;'Cash Flow'!W$3)</f>
        <v>0</v>
      </c>
      <c r="Y14" s="160">
        <f>SUMIFS('Wells Fargo'!$F:$F,'Wells Fargo'!$G:$G,'Cash Flow'!$A14,'Wells Fargo'!$A:$A,Y$1,'Wells Fargo'!$B:$B,"&lt;="&amp;'Cash Flow'!Y$3,'Wells Fargo'!$B:$B,"&gt;"&amp;'Cash Flow'!X$3)</f>
        <v>0</v>
      </c>
      <c r="Z14" s="160">
        <f>SUMIFS('Wells Fargo'!$F:$F,'Wells Fargo'!$G:$G,'Cash Flow'!$A14,'Wells Fargo'!$A:$A,Z$1,'Wells Fargo'!$B:$B,"&lt;="&amp;'Cash Flow'!Z$3,'Wells Fargo'!$B:$B,"&gt;"&amp;'Cash Flow'!Y$3)</f>
        <v>0</v>
      </c>
      <c r="AA14" s="161">
        <f>SUMIFS('Wells Fargo'!$F:$F,'Wells Fargo'!$G:$G,'Cash Flow'!$A14,'Wells Fargo'!$A:$A,AA$1,'Wells Fargo'!$B:$B,"&lt;="&amp;'Cash Flow'!AA$3)</f>
        <v>0</v>
      </c>
      <c r="AB14" s="160">
        <f>SUMIFS('Wells Fargo'!$F:$F,'Wells Fargo'!$G:$G,'Cash Flow'!$A14,'Wells Fargo'!$A:$A,AB$1,'Wells Fargo'!$B:$B,"&lt;="&amp;'Cash Flow'!AB$3,'Wells Fargo'!$B:$B,"&gt;"&amp;'Cash Flow'!AA$3)</f>
        <v>-635.2700000000001</v>
      </c>
      <c r="AC14" s="160">
        <f>SUMIFS('Wells Fargo'!$F:$F,'Wells Fargo'!$G:$G,'Cash Flow'!$A14,'Wells Fargo'!$A:$A,AC$1,'Wells Fargo'!$B:$B,"&lt;="&amp;'Cash Flow'!AC$3,'Wells Fargo'!$B:$B,"&gt;"&amp;'Cash Flow'!AB$3)</f>
        <v>0</v>
      </c>
      <c r="AD14" s="160">
        <f>SUMIFS('Wells Fargo'!$F:$F,'Wells Fargo'!$G:$G,'Cash Flow'!$A14,'Wells Fargo'!$A:$A,AD$1,'Wells Fargo'!$B:$B,"&lt;="&amp;'Cash Flow'!AD$3,'Wells Fargo'!$B:$B,"&gt;"&amp;'Cash Flow'!AC$3)</f>
        <v>0</v>
      </c>
      <c r="AE14" s="160">
        <f>SUMIFS('Wells Fargo'!$F:$F,'Wells Fargo'!$G:$G,'Cash Flow'!$A14,'Wells Fargo'!$A:$A,AE$1,'Wells Fargo'!$B:$B,"&lt;="&amp;'Cash Flow'!AE$3,'Wells Fargo'!$B:$B,"&gt;"&amp;'Cash Flow'!AD$3)</f>
        <v>0</v>
      </c>
      <c r="AF14" s="161">
        <f>SUMIFS('Wells Fargo'!$F:$F,'Wells Fargo'!$G:$G,'Cash Flow'!$A14,'Wells Fargo'!$A:$A,AF$1,'Wells Fargo'!$B:$B,"&lt;="&amp;'Cash Flow'!AF$3)</f>
        <v>0</v>
      </c>
      <c r="AG14" s="160">
        <f>SUMIFS('Wells Fargo'!$F:$F,'Wells Fargo'!$G:$G,'Cash Flow'!$A14,'Wells Fargo'!$A:$A,AG$1,'Wells Fargo'!$B:$B,"&lt;="&amp;'Cash Flow'!AG$3,'Wells Fargo'!$B:$B,"&gt;"&amp;'Cash Flow'!AF$3)</f>
        <v>-316.86</v>
      </c>
      <c r="AH14" s="160">
        <f>SUMIFS('Wells Fargo'!$F:$F,'Wells Fargo'!$G:$G,'Cash Flow'!$A14,'Wells Fargo'!$A:$A,AH$1,'Wells Fargo'!$B:$B,"&lt;="&amp;'Cash Flow'!AH$3,'Wells Fargo'!$B:$B,"&gt;"&amp;'Cash Flow'!AG$3)</f>
        <v>0</v>
      </c>
      <c r="AI14" s="160">
        <f>SUMIFS('Wells Fargo'!$F:$F,'Wells Fargo'!$G:$G,'Cash Flow'!$A14,'Wells Fargo'!$A:$A,AI$1,'Wells Fargo'!$B:$B,"&lt;="&amp;'Cash Flow'!AI$3,'Wells Fargo'!$B:$B,"&gt;"&amp;'Cash Flow'!AH$3)</f>
        <v>0</v>
      </c>
      <c r="AJ14" s="160">
        <f>SUMIFS('Wells Fargo'!$F:$F,'Wells Fargo'!$G:$G,'Cash Flow'!$A14,'Wells Fargo'!$A:$A,AJ$1,'Wells Fargo'!$B:$B,"&lt;="&amp;'Cash Flow'!AJ$3,'Wells Fargo'!$B:$B,"&gt;"&amp;'Cash Flow'!AI$3)</f>
        <v>0</v>
      </c>
      <c r="AK14" s="161">
        <f>SUMIFS('Wells Fargo'!$F:$F,'Wells Fargo'!$G:$G,'Cash Flow'!$A14,'Wells Fargo'!$A:$A,AK$1,'Wells Fargo'!$B:$B,"&lt;="&amp;'Cash Flow'!AK$3)</f>
        <v>0</v>
      </c>
      <c r="AL14" s="160">
        <f>SUMIFS('Wells Fargo'!$F:$F,'Wells Fargo'!$G:$G,'Cash Flow'!$A14,'Wells Fargo'!$A:$A,AL$1,'Wells Fargo'!$B:$B,"&lt;="&amp;'Cash Flow'!AL$3,'Wells Fargo'!$B:$B,"&gt;"&amp;'Cash Flow'!AK$3)</f>
        <v>0</v>
      </c>
      <c r="AM14" s="160">
        <f>SUMIFS('Wells Fargo'!$F:$F,'Wells Fargo'!$G:$G,'Cash Flow'!$A14,'Wells Fargo'!$A:$A,AM$1,'Wells Fargo'!$B:$B,"&lt;="&amp;'Cash Flow'!AM$3,'Wells Fargo'!$B:$B,"&gt;"&amp;'Cash Flow'!AL$3)</f>
        <v>0</v>
      </c>
      <c r="AN14" s="160">
        <f>SUMIFS('Wells Fargo'!$F:$F,'Wells Fargo'!$G:$G,'Cash Flow'!$A14,'Wells Fargo'!$A:$A,AN$1,'Wells Fargo'!$B:$B,"&lt;="&amp;'Cash Flow'!AN$3,'Wells Fargo'!$B:$B,"&gt;"&amp;'Cash Flow'!AM$3)</f>
        <v>0</v>
      </c>
      <c r="AO14" s="160">
        <f>SUMIFS('Wells Fargo'!$F:$F,'Wells Fargo'!$G:$G,'Cash Flow'!$A14,'Wells Fargo'!$A:$A,AO$1,'Wells Fargo'!$B:$B,"&lt;="&amp;'Cash Flow'!AO$3,'Wells Fargo'!$B:$B,"&gt;"&amp;'Cash Flow'!AN$3)</f>
        <v>0</v>
      </c>
      <c r="AP14" s="161">
        <f>SUMIFS('Wells Fargo'!$F:$F,'Wells Fargo'!$G:$G,'Cash Flow'!$A14,'Wells Fargo'!$A:$A,AP$1,'Wells Fargo'!$B:$B,"&lt;="&amp;'Cash Flow'!AP$3)</f>
        <v>0</v>
      </c>
      <c r="AQ14" s="160">
        <f>SUMIFS('Wells Fargo'!$F:$F,'Wells Fargo'!$G:$G,'Cash Flow'!$A14,'Wells Fargo'!$A:$A,AQ$1,'Wells Fargo'!$B:$B,"&lt;="&amp;'Cash Flow'!AQ$3,'Wells Fargo'!$B:$B,"&gt;"&amp;'Cash Flow'!AP$3)</f>
        <v>0</v>
      </c>
      <c r="AR14" s="160">
        <f>SUMIFS('Wells Fargo'!$F:$F,'Wells Fargo'!$G:$G,'Cash Flow'!$A14,'Wells Fargo'!$A:$A,AR$1,'Wells Fargo'!$B:$B,"&lt;="&amp;'Cash Flow'!AR$3,'Wells Fargo'!$B:$B,"&gt;"&amp;'Cash Flow'!AQ$3)</f>
        <v>0</v>
      </c>
      <c r="AS14" s="160">
        <f>SUMIFS('Wells Fargo'!$F:$F,'Wells Fargo'!$G:$G,'Cash Flow'!$A14,'Wells Fargo'!$A:$A,AS$1,'Wells Fargo'!$B:$B,"&lt;="&amp;'Cash Flow'!AS$3,'Wells Fargo'!$B:$B,"&gt;"&amp;'Cash Flow'!AR$3)</f>
        <v>0</v>
      </c>
      <c r="AT14" s="160">
        <f>SUMIFS('Wells Fargo'!$F:$F,'Wells Fargo'!$G:$G,'Cash Flow'!$A14,'Wells Fargo'!$A:$A,AT$1,'Wells Fargo'!$B:$B,"&lt;="&amp;'Cash Flow'!AT$3,'Wells Fargo'!$B:$B,"&gt;"&amp;'Cash Flow'!AS$3)</f>
        <v>0</v>
      </c>
      <c r="AU14" s="161">
        <f>SUMIFS('Wells Fargo'!$F:$F,'Wells Fargo'!$G:$G,'Cash Flow'!$A14,'Wells Fargo'!$A:$A,AU$1,'Wells Fargo'!$B:$B,"&lt;="&amp;'Cash Flow'!AU$3)</f>
        <v>0</v>
      </c>
      <c r="AV14" s="160">
        <f>SUMIFS('Wells Fargo'!$F:$F,'Wells Fargo'!$G:$G,'Cash Flow'!$A14,'Wells Fargo'!$A:$A,AV$1,'Wells Fargo'!$B:$B,"&lt;="&amp;'Cash Flow'!AV$3,'Wells Fargo'!$B:$B,"&gt;"&amp;'Cash Flow'!AU$3)</f>
        <v>0</v>
      </c>
      <c r="AW14" s="160">
        <f>SUMIFS('Wells Fargo'!$F:$F,'Wells Fargo'!$G:$G,'Cash Flow'!$A14,'Wells Fargo'!$A:$A,AW$1,'Wells Fargo'!$B:$B,"&lt;="&amp;'Cash Flow'!AW$3,'Wells Fargo'!$B:$B,"&gt;"&amp;'Cash Flow'!AV$3)</f>
        <v>0</v>
      </c>
      <c r="AX14" s="160">
        <f>SUMIFS('Wells Fargo'!$F:$F,'Wells Fargo'!$G:$G,'Cash Flow'!$A14,'Wells Fargo'!$A:$A,AX$1,'Wells Fargo'!$B:$B,"&lt;="&amp;'Cash Flow'!AX$3,'Wells Fargo'!$B:$B,"&gt;"&amp;'Cash Flow'!AW$3)</f>
        <v>0</v>
      </c>
      <c r="AY14" s="160">
        <f>SUMIFS('Wells Fargo'!$F:$F,'Wells Fargo'!$G:$G,'Cash Flow'!$A14,'Wells Fargo'!$A:$A,AY$1,'Wells Fargo'!$B:$B,"&lt;="&amp;'Cash Flow'!AY$3,'Wells Fargo'!$B:$B,"&gt;"&amp;'Cash Flow'!AX$3)</f>
        <v>0</v>
      </c>
      <c r="AZ14" s="161">
        <f>SUMIFS('Wells Fargo'!$F:$F,'Wells Fargo'!$G:$G,'Cash Flow'!$A14,'Wells Fargo'!$A:$A,AZ$1,'Wells Fargo'!$B:$B,"&lt;="&amp;'Cash Flow'!AZ$3)</f>
        <v>0</v>
      </c>
      <c r="BA14" s="160">
        <f>SUMIFS('Wells Fargo'!$F:$F,'Wells Fargo'!$G:$G,'Cash Flow'!$A14,'Wells Fargo'!$A:$A,BA$1,'Wells Fargo'!$B:$B,"&lt;="&amp;'Cash Flow'!BA$3,'Wells Fargo'!$B:$B,"&gt;"&amp;'Cash Flow'!AZ$3)</f>
        <v>0</v>
      </c>
      <c r="BB14" s="160">
        <f>SUMIFS('Wells Fargo'!$F:$F,'Wells Fargo'!$G:$G,'Cash Flow'!$A14,'Wells Fargo'!$A:$A,BB$1,'Wells Fargo'!$B:$B,"&lt;="&amp;'Cash Flow'!BB$3,'Wells Fargo'!$B:$B,"&gt;"&amp;'Cash Flow'!BA$3)</f>
        <v>0</v>
      </c>
      <c r="BC14" s="160">
        <f>SUMIFS('Wells Fargo'!$F:$F,'Wells Fargo'!$G:$G,'Cash Flow'!$A14,'Wells Fargo'!$A:$A,BC$1,'Wells Fargo'!$B:$B,"&lt;="&amp;'Cash Flow'!BC$3,'Wells Fargo'!$B:$B,"&gt;"&amp;'Cash Flow'!BB$3)</f>
        <v>0</v>
      </c>
      <c r="BD14" s="160">
        <f>SUMIFS('Wells Fargo'!$F:$F,'Wells Fargo'!$G:$G,'Cash Flow'!$A14,'Wells Fargo'!$A:$A,BD$1,'Wells Fargo'!$B:$B,"&lt;="&amp;'Cash Flow'!BD$3,'Wells Fargo'!$B:$B,"&gt;"&amp;'Cash Flow'!BC$3)</f>
        <v>0</v>
      </c>
      <c r="BE14" s="161">
        <f>SUMIFS('Wells Fargo'!$F:$F,'Wells Fargo'!$G:$G,'Cash Flow'!$A14,'Wells Fargo'!$A:$A,BE$1,'Wells Fargo'!$B:$B,"&lt;="&amp;'Cash Flow'!BE$3)</f>
        <v>0</v>
      </c>
      <c r="BF14" s="160">
        <f>SUMIFS('Wells Fargo'!$F:$F,'Wells Fargo'!$G:$G,'Cash Flow'!$A14,'Wells Fargo'!$A:$A,BF$1,'Wells Fargo'!$B:$B,"&lt;="&amp;'Cash Flow'!BF$3,'Wells Fargo'!$B:$B,"&gt;"&amp;'Cash Flow'!BE$3)</f>
        <v>0</v>
      </c>
      <c r="BG14" s="160">
        <f>SUMIFS('Wells Fargo'!$F:$F,'Wells Fargo'!$G:$G,'Cash Flow'!$A14,'Wells Fargo'!$A:$A,BG$1,'Wells Fargo'!$B:$B,"&lt;="&amp;'Cash Flow'!BG$3,'Wells Fargo'!$B:$B,"&gt;"&amp;'Cash Flow'!BF$3)</f>
        <v>0</v>
      </c>
      <c r="BH14" s="160">
        <f>SUMIFS('Wells Fargo'!$F:$F,'Wells Fargo'!$G:$G,'Cash Flow'!$A14,'Wells Fargo'!$A:$A,BH$1,'Wells Fargo'!$B:$B,"&lt;="&amp;'Cash Flow'!BH$3,'Wells Fargo'!$B:$B,"&gt;"&amp;'Cash Flow'!BG$3)</f>
        <v>0</v>
      </c>
      <c r="BI14" s="160">
        <f>SUMIFS('Wells Fargo'!$F:$F,'Wells Fargo'!$G:$G,'Cash Flow'!$A14,'Wells Fargo'!$A:$A,BI$1,'Wells Fargo'!$B:$B,"&lt;="&amp;'Cash Flow'!BI$3,'Wells Fargo'!$B:$B,"&gt;"&amp;'Cash Flow'!BH$3)</f>
        <v>0</v>
      </c>
    </row>
    <row r="15" spans="1:61" ht="12.75" x14ac:dyDescent="0.2">
      <c r="A15" t="str">
        <v>Cairo</v>
      </c>
      <c r="B15" s="76">
        <f t="shared" si="0"/>
        <v>0</v>
      </c>
      <c r="C15" s="161">
        <f>SUMIFS('Wells Fargo'!$F:$F,'Wells Fargo'!$G:$G,'Cash Flow'!$A15,'Wells Fargo'!$A:$A,C$1,'Wells Fargo'!$B:$B,"&lt;="&amp;'Cash Flow'!C$3)</f>
        <v>0</v>
      </c>
      <c r="D15" s="160">
        <f>SUMIFS('Wells Fargo'!$F:$F,'Wells Fargo'!$G:$G,'Cash Flow'!$A15,'Wells Fargo'!$A:$A,D$1,'Wells Fargo'!$B:$B,"&lt;="&amp;'Cash Flow'!D$3,'Wells Fargo'!$B:$B,"&gt;"&amp;'Cash Flow'!C$3)</f>
        <v>0</v>
      </c>
      <c r="E15" s="160">
        <f>SUMIFS('Wells Fargo'!$F:$F,'Wells Fargo'!$G:$G,'Cash Flow'!$A15,'Wells Fargo'!$A:$A,E$1,'Wells Fargo'!$B:$B,"&lt;="&amp;'Cash Flow'!E$3,'Wells Fargo'!$B:$B,"&gt;"&amp;'Cash Flow'!D$3)</f>
        <v>0</v>
      </c>
      <c r="F15" s="160">
        <f>SUMIFS('Wells Fargo'!$F:$F,'Wells Fargo'!$G:$G,'Cash Flow'!$A15,'Wells Fargo'!$A:$A,F$1,'Wells Fargo'!$B:$B,"&lt;="&amp;'Cash Flow'!F$3,'Wells Fargo'!$B:$B,"&gt;"&amp;'Cash Flow'!E$3)</f>
        <v>-155</v>
      </c>
      <c r="G15" s="160">
        <f>SUMIFS('Wells Fargo'!$F:$F,'Wells Fargo'!$G:$G,'Cash Flow'!$A15,'Wells Fargo'!$A:$A,G$1,'Wells Fargo'!$B:$B,"&lt;="&amp;'Cash Flow'!G$3,'Wells Fargo'!$B:$B,"&gt;"&amp;'Cash Flow'!F$3)</f>
        <v>155</v>
      </c>
      <c r="H15" s="161">
        <f>SUMIFS('Wells Fargo'!$F:$F,'Wells Fargo'!$G:$G,'Cash Flow'!$A15,'Wells Fargo'!$A:$A,H$1,'Wells Fargo'!$B:$B,"&lt;="&amp;'Cash Flow'!H$3)</f>
        <v>0</v>
      </c>
      <c r="I15" s="160">
        <f>SUMIFS('Wells Fargo'!$F:$F,'Wells Fargo'!$G:$G,'Cash Flow'!$A15,'Wells Fargo'!$A:$A,I$1,'Wells Fargo'!$B:$B,"&lt;="&amp;'Cash Flow'!I$3,'Wells Fargo'!$B:$B,"&gt;"&amp;'Cash Flow'!H$3)</f>
        <v>0</v>
      </c>
      <c r="J15" s="160">
        <f>SUMIFS('Wells Fargo'!$F:$F,'Wells Fargo'!$G:$G,'Cash Flow'!$A15,'Wells Fargo'!$A:$A,J$1,'Wells Fargo'!$B:$B,"&lt;="&amp;'Cash Flow'!J$3,'Wells Fargo'!$B:$B,"&gt;"&amp;'Cash Flow'!I$3)</f>
        <v>0</v>
      </c>
      <c r="K15" s="160">
        <f>SUMIFS('Wells Fargo'!$F:$F,'Wells Fargo'!$G:$G,'Cash Flow'!$A15,'Wells Fargo'!$A:$A,K$1,'Wells Fargo'!$B:$B,"&lt;="&amp;'Cash Flow'!K$3,'Wells Fargo'!$B:$B,"&gt;"&amp;'Cash Flow'!J$3)</f>
        <v>0</v>
      </c>
      <c r="L15" s="161">
        <f>SUMIFS('Wells Fargo'!$F:$F,'Wells Fargo'!$G:$G,'Cash Flow'!$A15,'Wells Fargo'!$A:$A,L$1,'Wells Fargo'!$B:$B,"&lt;="&amp;'Cash Flow'!L$3)</f>
        <v>0</v>
      </c>
      <c r="M15" s="160">
        <f>SUMIFS('Wells Fargo'!$F:$F,'Wells Fargo'!$G:$G,'Cash Flow'!$A15,'Wells Fargo'!$A:$A,M$1,'Wells Fargo'!$B:$B,"&lt;="&amp;'Cash Flow'!M$3,'Wells Fargo'!$B:$B,"&gt;"&amp;'Cash Flow'!L$3)</f>
        <v>0</v>
      </c>
      <c r="N15" s="160">
        <f>SUMIFS('Wells Fargo'!$F:$F,'Wells Fargo'!$G:$G,'Cash Flow'!$A15,'Wells Fargo'!$A:$A,N$1,'Wells Fargo'!$B:$B,"&lt;="&amp;'Cash Flow'!N$3,'Wells Fargo'!$B:$B,"&gt;"&amp;'Cash Flow'!M$3)</f>
        <v>0</v>
      </c>
      <c r="O15" s="160">
        <f>SUMIFS('Wells Fargo'!$F:$F,'Wells Fargo'!$G:$G,'Cash Flow'!$A15,'Wells Fargo'!$A:$A,O$1,'Wells Fargo'!$B:$B,"&lt;="&amp;'Cash Flow'!O$3,'Wells Fargo'!$B:$B,"&gt;"&amp;'Cash Flow'!N$3)</f>
        <v>0</v>
      </c>
      <c r="P15" s="160">
        <f>SUMIFS('Wells Fargo'!$F:$F,'Wells Fargo'!$G:$G,'Cash Flow'!$A15,'Wells Fargo'!$A:$A,P$1,'Wells Fargo'!$B:$B,"&lt;="&amp;'Cash Flow'!P$3,'Wells Fargo'!$B:$B,"&gt;"&amp;'Cash Flow'!O$3)</f>
        <v>0</v>
      </c>
      <c r="Q15" s="161">
        <f>SUMIFS('Wells Fargo'!$F:$F,'Wells Fargo'!$G:$G,'Cash Flow'!$A15,'Wells Fargo'!$A:$A,Q$1,'Wells Fargo'!$B:$B,"&lt;="&amp;'Cash Flow'!Q$3)</f>
        <v>0</v>
      </c>
      <c r="R15" s="160">
        <f>SUMIFS('Wells Fargo'!$F:$F,'Wells Fargo'!$G:$G,'Cash Flow'!$A15,'Wells Fargo'!$A:$A,R$1,'Wells Fargo'!$B:$B,"&lt;="&amp;'Cash Flow'!R$3,'Wells Fargo'!$B:$B,"&gt;"&amp;'Cash Flow'!Q$3)</f>
        <v>0</v>
      </c>
      <c r="S15" s="160">
        <f>SUMIFS('Wells Fargo'!$F:$F,'Wells Fargo'!$G:$G,'Cash Flow'!$A15,'Wells Fargo'!$A:$A,S$1,'Wells Fargo'!$B:$B,"&lt;="&amp;'Cash Flow'!S$3,'Wells Fargo'!$B:$B,"&gt;"&amp;'Cash Flow'!R$3)</f>
        <v>0</v>
      </c>
      <c r="T15" s="160">
        <f>SUMIFS('Wells Fargo'!$F:$F,'Wells Fargo'!$G:$G,'Cash Flow'!$A15,'Wells Fargo'!$A:$A,T$1,'Wells Fargo'!$B:$B,"&lt;="&amp;'Cash Flow'!T$3,'Wells Fargo'!$B:$B,"&gt;"&amp;'Cash Flow'!S$3)</f>
        <v>0</v>
      </c>
      <c r="U15" s="160">
        <f>SUMIFS('Wells Fargo'!$F:$F,'Wells Fargo'!$G:$G,'Cash Flow'!$A15,'Wells Fargo'!$A:$A,U$1,'Wells Fargo'!$B:$B,"&lt;="&amp;'Cash Flow'!U$3,'Wells Fargo'!$B:$B,"&gt;"&amp;'Cash Flow'!T$3)</f>
        <v>0</v>
      </c>
      <c r="V15" s="161">
        <f>SUMIFS('Wells Fargo'!$F:$F,'Wells Fargo'!$G:$G,'Cash Flow'!$A15,'Wells Fargo'!$A:$A,V$1,'Wells Fargo'!$B:$B,"&lt;="&amp;'Cash Flow'!V$3)</f>
        <v>0</v>
      </c>
      <c r="W15" s="160">
        <f>SUMIFS('Wells Fargo'!$F:$F,'Wells Fargo'!$G:$G,'Cash Flow'!$A15,'Wells Fargo'!$A:$A,W$1,'Wells Fargo'!$B:$B,"&lt;="&amp;'Cash Flow'!W$3,'Wells Fargo'!$B:$B,"&gt;"&amp;'Cash Flow'!V$3)</f>
        <v>0</v>
      </c>
      <c r="X15" s="160">
        <f>SUMIFS('Wells Fargo'!$F:$F,'Wells Fargo'!$G:$G,'Cash Flow'!$A15,'Wells Fargo'!$A:$A,X$1,'Wells Fargo'!$B:$B,"&lt;="&amp;'Cash Flow'!X$3,'Wells Fargo'!$B:$B,"&gt;"&amp;'Cash Flow'!W$3)</f>
        <v>0</v>
      </c>
      <c r="Y15" s="160">
        <f>SUMIFS('Wells Fargo'!$F:$F,'Wells Fargo'!$G:$G,'Cash Flow'!$A15,'Wells Fargo'!$A:$A,Y$1,'Wells Fargo'!$B:$B,"&lt;="&amp;'Cash Flow'!Y$3,'Wells Fargo'!$B:$B,"&gt;"&amp;'Cash Flow'!X$3)</f>
        <v>0</v>
      </c>
      <c r="Z15" s="160">
        <f>SUMIFS('Wells Fargo'!$F:$F,'Wells Fargo'!$G:$G,'Cash Flow'!$A15,'Wells Fargo'!$A:$A,Z$1,'Wells Fargo'!$B:$B,"&lt;="&amp;'Cash Flow'!Z$3,'Wells Fargo'!$B:$B,"&gt;"&amp;'Cash Flow'!Y$3)</f>
        <v>0</v>
      </c>
      <c r="AA15" s="161">
        <f>SUMIFS('Wells Fargo'!$F:$F,'Wells Fargo'!$G:$G,'Cash Flow'!$A15,'Wells Fargo'!$A:$A,AA$1,'Wells Fargo'!$B:$B,"&lt;="&amp;'Cash Flow'!AA$3)</f>
        <v>0</v>
      </c>
      <c r="AB15" s="160">
        <f>SUMIFS('Wells Fargo'!$F:$F,'Wells Fargo'!$G:$G,'Cash Flow'!$A15,'Wells Fargo'!$A:$A,AB$1,'Wells Fargo'!$B:$B,"&lt;="&amp;'Cash Flow'!AB$3,'Wells Fargo'!$B:$B,"&gt;"&amp;'Cash Flow'!AA$3)</f>
        <v>0</v>
      </c>
      <c r="AC15" s="160">
        <f>SUMIFS('Wells Fargo'!$F:$F,'Wells Fargo'!$G:$G,'Cash Flow'!$A15,'Wells Fargo'!$A:$A,AC$1,'Wells Fargo'!$B:$B,"&lt;="&amp;'Cash Flow'!AC$3,'Wells Fargo'!$B:$B,"&gt;"&amp;'Cash Flow'!AB$3)</f>
        <v>0</v>
      </c>
      <c r="AD15" s="160">
        <f>SUMIFS('Wells Fargo'!$F:$F,'Wells Fargo'!$G:$G,'Cash Flow'!$A15,'Wells Fargo'!$A:$A,AD$1,'Wells Fargo'!$B:$B,"&lt;="&amp;'Cash Flow'!AD$3,'Wells Fargo'!$B:$B,"&gt;"&amp;'Cash Flow'!AC$3)</f>
        <v>0</v>
      </c>
      <c r="AE15" s="160">
        <f>SUMIFS('Wells Fargo'!$F:$F,'Wells Fargo'!$G:$G,'Cash Flow'!$A15,'Wells Fargo'!$A:$A,AE$1,'Wells Fargo'!$B:$B,"&lt;="&amp;'Cash Flow'!AE$3,'Wells Fargo'!$B:$B,"&gt;"&amp;'Cash Flow'!AD$3)</f>
        <v>0</v>
      </c>
      <c r="AF15" s="161">
        <f>SUMIFS('Wells Fargo'!$F:$F,'Wells Fargo'!$G:$G,'Cash Flow'!$A15,'Wells Fargo'!$A:$A,AF$1,'Wells Fargo'!$B:$B,"&lt;="&amp;'Cash Flow'!AF$3)</f>
        <v>0</v>
      </c>
      <c r="AG15" s="160">
        <f>SUMIFS('Wells Fargo'!$F:$F,'Wells Fargo'!$G:$G,'Cash Flow'!$A15,'Wells Fargo'!$A:$A,AG$1,'Wells Fargo'!$B:$B,"&lt;="&amp;'Cash Flow'!AG$3,'Wells Fargo'!$B:$B,"&gt;"&amp;'Cash Flow'!AF$3)</f>
        <v>0</v>
      </c>
      <c r="AH15" s="160">
        <f>SUMIFS('Wells Fargo'!$F:$F,'Wells Fargo'!$G:$G,'Cash Flow'!$A15,'Wells Fargo'!$A:$A,AH$1,'Wells Fargo'!$B:$B,"&lt;="&amp;'Cash Flow'!AH$3,'Wells Fargo'!$B:$B,"&gt;"&amp;'Cash Flow'!AG$3)</f>
        <v>0</v>
      </c>
      <c r="AI15" s="160">
        <f>SUMIFS('Wells Fargo'!$F:$F,'Wells Fargo'!$G:$G,'Cash Flow'!$A15,'Wells Fargo'!$A:$A,AI$1,'Wells Fargo'!$B:$B,"&lt;="&amp;'Cash Flow'!AI$3,'Wells Fargo'!$B:$B,"&gt;"&amp;'Cash Flow'!AH$3)</f>
        <v>0</v>
      </c>
      <c r="AJ15" s="160">
        <f>SUMIFS('Wells Fargo'!$F:$F,'Wells Fargo'!$G:$G,'Cash Flow'!$A15,'Wells Fargo'!$A:$A,AJ$1,'Wells Fargo'!$B:$B,"&lt;="&amp;'Cash Flow'!AJ$3,'Wells Fargo'!$B:$B,"&gt;"&amp;'Cash Flow'!AI$3)</f>
        <v>0</v>
      </c>
      <c r="AK15" s="161">
        <f>SUMIFS('Wells Fargo'!$F:$F,'Wells Fargo'!$G:$G,'Cash Flow'!$A15,'Wells Fargo'!$A:$A,AK$1,'Wells Fargo'!$B:$B,"&lt;="&amp;'Cash Flow'!AK$3)</f>
        <v>0</v>
      </c>
      <c r="AL15" s="160">
        <f>SUMIFS('Wells Fargo'!$F:$F,'Wells Fargo'!$G:$G,'Cash Flow'!$A15,'Wells Fargo'!$A:$A,AL$1,'Wells Fargo'!$B:$B,"&lt;="&amp;'Cash Flow'!AL$3,'Wells Fargo'!$B:$B,"&gt;"&amp;'Cash Flow'!AK$3)</f>
        <v>0</v>
      </c>
      <c r="AM15" s="160">
        <f>SUMIFS('Wells Fargo'!$F:$F,'Wells Fargo'!$G:$G,'Cash Flow'!$A15,'Wells Fargo'!$A:$A,AM$1,'Wells Fargo'!$B:$B,"&lt;="&amp;'Cash Flow'!AM$3,'Wells Fargo'!$B:$B,"&gt;"&amp;'Cash Flow'!AL$3)</f>
        <v>0</v>
      </c>
      <c r="AN15" s="160">
        <f>SUMIFS('Wells Fargo'!$F:$F,'Wells Fargo'!$G:$G,'Cash Flow'!$A15,'Wells Fargo'!$A:$A,AN$1,'Wells Fargo'!$B:$B,"&lt;="&amp;'Cash Flow'!AN$3,'Wells Fargo'!$B:$B,"&gt;"&amp;'Cash Flow'!AM$3)</f>
        <v>0</v>
      </c>
      <c r="AO15" s="160">
        <f>SUMIFS('Wells Fargo'!$F:$F,'Wells Fargo'!$G:$G,'Cash Flow'!$A15,'Wells Fargo'!$A:$A,AO$1,'Wells Fargo'!$B:$B,"&lt;="&amp;'Cash Flow'!AO$3,'Wells Fargo'!$B:$B,"&gt;"&amp;'Cash Flow'!AN$3)</f>
        <v>0</v>
      </c>
      <c r="AP15" s="161">
        <f>SUMIFS('Wells Fargo'!$F:$F,'Wells Fargo'!$G:$G,'Cash Flow'!$A15,'Wells Fargo'!$A:$A,AP$1,'Wells Fargo'!$B:$B,"&lt;="&amp;'Cash Flow'!AP$3)</f>
        <v>0</v>
      </c>
      <c r="AQ15" s="160">
        <f>SUMIFS('Wells Fargo'!$F:$F,'Wells Fargo'!$G:$G,'Cash Flow'!$A15,'Wells Fargo'!$A:$A,AQ$1,'Wells Fargo'!$B:$B,"&lt;="&amp;'Cash Flow'!AQ$3,'Wells Fargo'!$B:$B,"&gt;"&amp;'Cash Flow'!AP$3)</f>
        <v>0</v>
      </c>
      <c r="AR15" s="160">
        <f>SUMIFS('Wells Fargo'!$F:$F,'Wells Fargo'!$G:$G,'Cash Flow'!$A15,'Wells Fargo'!$A:$A,AR$1,'Wells Fargo'!$B:$B,"&lt;="&amp;'Cash Flow'!AR$3,'Wells Fargo'!$B:$B,"&gt;"&amp;'Cash Flow'!AQ$3)</f>
        <v>0</v>
      </c>
      <c r="AS15" s="160">
        <f>SUMIFS('Wells Fargo'!$F:$F,'Wells Fargo'!$G:$G,'Cash Flow'!$A15,'Wells Fargo'!$A:$A,AS$1,'Wells Fargo'!$B:$B,"&lt;="&amp;'Cash Flow'!AS$3,'Wells Fargo'!$B:$B,"&gt;"&amp;'Cash Flow'!AR$3)</f>
        <v>0</v>
      </c>
      <c r="AT15" s="160">
        <f>SUMIFS('Wells Fargo'!$F:$F,'Wells Fargo'!$G:$G,'Cash Flow'!$A15,'Wells Fargo'!$A:$A,AT$1,'Wells Fargo'!$B:$B,"&lt;="&amp;'Cash Flow'!AT$3,'Wells Fargo'!$B:$B,"&gt;"&amp;'Cash Flow'!AS$3)</f>
        <v>0</v>
      </c>
      <c r="AU15" s="161">
        <f>SUMIFS('Wells Fargo'!$F:$F,'Wells Fargo'!$G:$G,'Cash Flow'!$A15,'Wells Fargo'!$A:$A,AU$1,'Wells Fargo'!$B:$B,"&lt;="&amp;'Cash Flow'!AU$3)</f>
        <v>0</v>
      </c>
      <c r="AV15" s="160">
        <f>SUMIFS('Wells Fargo'!$F:$F,'Wells Fargo'!$G:$G,'Cash Flow'!$A15,'Wells Fargo'!$A:$A,AV$1,'Wells Fargo'!$B:$B,"&lt;="&amp;'Cash Flow'!AV$3,'Wells Fargo'!$B:$B,"&gt;"&amp;'Cash Flow'!AU$3)</f>
        <v>0</v>
      </c>
      <c r="AW15" s="160">
        <f>SUMIFS('Wells Fargo'!$F:$F,'Wells Fargo'!$G:$G,'Cash Flow'!$A15,'Wells Fargo'!$A:$A,AW$1,'Wells Fargo'!$B:$B,"&lt;="&amp;'Cash Flow'!AW$3,'Wells Fargo'!$B:$B,"&gt;"&amp;'Cash Flow'!AV$3)</f>
        <v>0</v>
      </c>
      <c r="AX15" s="160">
        <f>SUMIFS('Wells Fargo'!$F:$F,'Wells Fargo'!$G:$G,'Cash Flow'!$A15,'Wells Fargo'!$A:$A,AX$1,'Wells Fargo'!$B:$B,"&lt;="&amp;'Cash Flow'!AX$3,'Wells Fargo'!$B:$B,"&gt;"&amp;'Cash Flow'!AW$3)</f>
        <v>0</v>
      </c>
      <c r="AY15" s="160">
        <f>SUMIFS('Wells Fargo'!$F:$F,'Wells Fargo'!$G:$G,'Cash Flow'!$A15,'Wells Fargo'!$A:$A,AY$1,'Wells Fargo'!$B:$B,"&lt;="&amp;'Cash Flow'!AY$3,'Wells Fargo'!$B:$B,"&gt;"&amp;'Cash Flow'!AX$3)</f>
        <v>0</v>
      </c>
      <c r="AZ15" s="161">
        <f>SUMIFS('Wells Fargo'!$F:$F,'Wells Fargo'!$G:$G,'Cash Flow'!$A15,'Wells Fargo'!$A:$A,AZ$1,'Wells Fargo'!$B:$B,"&lt;="&amp;'Cash Flow'!AZ$3)</f>
        <v>0</v>
      </c>
      <c r="BA15" s="160">
        <f>SUMIFS('Wells Fargo'!$F:$F,'Wells Fargo'!$G:$G,'Cash Flow'!$A15,'Wells Fargo'!$A:$A,BA$1,'Wells Fargo'!$B:$B,"&lt;="&amp;'Cash Flow'!BA$3,'Wells Fargo'!$B:$B,"&gt;"&amp;'Cash Flow'!AZ$3)</f>
        <v>0</v>
      </c>
      <c r="BB15" s="160">
        <f>SUMIFS('Wells Fargo'!$F:$F,'Wells Fargo'!$G:$G,'Cash Flow'!$A15,'Wells Fargo'!$A:$A,BB$1,'Wells Fargo'!$B:$B,"&lt;="&amp;'Cash Flow'!BB$3,'Wells Fargo'!$B:$B,"&gt;"&amp;'Cash Flow'!BA$3)</f>
        <v>0</v>
      </c>
      <c r="BC15" s="160">
        <f>SUMIFS('Wells Fargo'!$F:$F,'Wells Fargo'!$G:$G,'Cash Flow'!$A15,'Wells Fargo'!$A:$A,BC$1,'Wells Fargo'!$B:$B,"&lt;="&amp;'Cash Flow'!BC$3,'Wells Fargo'!$B:$B,"&gt;"&amp;'Cash Flow'!BB$3)</f>
        <v>0</v>
      </c>
      <c r="BD15" s="160">
        <f>SUMIFS('Wells Fargo'!$F:$F,'Wells Fargo'!$G:$G,'Cash Flow'!$A15,'Wells Fargo'!$A:$A,BD$1,'Wells Fargo'!$B:$B,"&lt;="&amp;'Cash Flow'!BD$3,'Wells Fargo'!$B:$B,"&gt;"&amp;'Cash Flow'!BC$3)</f>
        <v>0</v>
      </c>
      <c r="BE15" s="161">
        <f>SUMIFS('Wells Fargo'!$F:$F,'Wells Fargo'!$G:$G,'Cash Flow'!$A15,'Wells Fargo'!$A:$A,BE$1,'Wells Fargo'!$B:$B,"&lt;="&amp;'Cash Flow'!BE$3)</f>
        <v>0</v>
      </c>
      <c r="BF15" s="160">
        <f>SUMIFS('Wells Fargo'!$F:$F,'Wells Fargo'!$G:$G,'Cash Flow'!$A15,'Wells Fargo'!$A:$A,BF$1,'Wells Fargo'!$B:$B,"&lt;="&amp;'Cash Flow'!BF$3,'Wells Fargo'!$B:$B,"&gt;"&amp;'Cash Flow'!BE$3)</f>
        <v>0</v>
      </c>
      <c r="BG15" s="160">
        <f>SUMIFS('Wells Fargo'!$F:$F,'Wells Fargo'!$G:$G,'Cash Flow'!$A15,'Wells Fargo'!$A:$A,BG$1,'Wells Fargo'!$B:$B,"&lt;="&amp;'Cash Flow'!BG$3,'Wells Fargo'!$B:$B,"&gt;"&amp;'Cash Flow'!BF$3)</f>
        <v>0</v>
      </c>
      <c r="BH15" s="160">
        <f>SUMIFS('Wells Fargo'!$F:$F,'Wells Fargo'!$G:$G,'Cash Flow'!$A15,'Wells Fargo'!$A:$A,BH$1,'Wells Fargo'!$B:$B,"&lt;="&amp;'Cash Flow'!BH$3,'Wells Fargo'!$B:$B,"&gt;"&amp;'Cash Flow'!BG$3)</f>
        <v>0</v>
      </c>
      <c r="BI15" s="160">
        <f>SUMIFS('Wells Fargo'!$F:$F,'Wells Fargo'!$G:$G,'Cash Flow'!$A15,'Wells Fargo'!$A:$A,BI$1,'Wells Fargo'!$B:$B,"&lt;="&amp;'Cash Flow'!BI$3,'Wells Fargo'!$B:$B,"&gt;"&amp;'Cash Flow'!BH$3)</f>
        <v>0</v>
      </c>
    </row>
    <row r="16" spans="1:61" ht="12.75" x14ac:dyDescent="0.2">
      <c r="A16" t="str">
        <v>Cash withdrawal</v>
      </c>
      <c r="B16" s="76">
        <f t="shared" si="0"/>
        <v>-500</v>
      </c>
      <c r="C16" s="161">
        <f>SUMIFS('Wells Fargo'!$F:$F,'Wells Fargo'!$G:$G,'Cash Flow'!$A16,'Wells Fargo'!$A:$A,C$1,'Wells Fargo'!$B:$B,"&lt;="&amp;'Cash Flow'!C$3)</f>
        <v>0</v>
      </c>
      <c r="D16" s="160">
        <f>SUMIFS('Wells Fargo'!$F:$F,'Wells Fargo'!$G:$G,'Cash Flow'!$A16,'Wells Fargo'!$A:$A,D$1,'Wells Fargo'!$B:$B,"&lt;="&amp;'Cash Flow'!D$3,'Wells Fargo'!$B:$B,"&gt;"&amp;'Cash Flow'!C$3)</f>
        <v>0</v>
      </c>
      <c r="E16" s="160">
        <f>SUMIFS('Wells Fargo'!$F:$F,'Wells Fargo'!$G:$G,'Cash Flow'!$A16,'Wells Fargo'!$A:$A,E$1,'Wells Fargo'!$B:$B,"&lt;="&amp;'Cash Flow'!E$3,'Wells Fargo'!$B:$B,"&gt;"&amp;'Cash Flow'!D$3)</f>
        <v>0</v>
      </c>
      <c r="F16" s="160">
        <f>SUMIFS('Wells Fargo'!$F:$F,'Wells Fargo'!$G:$G,'Cash Flow'!$A16,'Wells Fargo'!$A:$A,F$1,'Wells Fargo'!$B:$B,"&lt;="&amp;'Cash Flow'!F$3,'Wells Fargo'!$B:$B,"&gt;"&amp;'Cash Flow'!E$3)</f>
        <v>0</v>
      </c>
      <c r="G16" s="160">
        <f>SUMIFS('Wells Fargo'!$F:$F,'Wells Fargo'!$G:$G,'Cash Flow'!$A16,'Wells Fargo'!$A:$A,G$1,'Wells Fargo'!$B:$B,"&lt;="&amp;'Cash Flow'!G$3,'Wells Fargo'!$B:$B,"&gt;"&amp;'Cash Flow'!F$3)</f>
        <v>0</v>
      </c>
      <c r="H16" s="161">
        <f>SUMIFS('Wells Fargo'!$F:$F,'Wells Fargo'!$G:$G,'Cash Flow'!$A16,'Wells Fargo'!$A:$A,H$1,'Wells Fargo'!$B:$B,"&lt;="&amp;'Cash Flow'!H$3)</f>
        <v>0</v>
      </c>
      <c r="I16" s="160">
        <f>SUMIFS('Wells Fargo'!$F:$F,'Wells Fargo'!$G:$G,'Cash Flow'!$A16,'Wells Fargo'!$A:$A,I$1,'Wells Fargo'!$B:$B,"&lt;="&amp;'Cash Flow'!I$3,'Wells Fargo'!$B:$B,"&gt;"&amp;'Cash Flow'!H$3)</f>
        <v>0</v>
      </c>
      <c r="J16" s="160">
        <f>SUMIFS('Wells Fargo'!$F:$F,'Wells Fargo'!$G:$G,'Cash Flow'!$A16,'Wells Fargo'!$A:$A,J$1,'Wells Fargo'!$B:$B,"&lt;="&amp;'Cash Flow'!J$3,'Wells Fargo'!$B:$B,"&gt;"&amp;'Cash Flow'!I$3)</f>
        <v>0</v>
      </c>
      <c r="K16" s="160">
        <f>SUMIFS('Wells Fargo'!$F:$F,'Wells Fargo'!$G:$G,'Cash Flow'!$A16,'Wells Fargo'!$A:$A,K$1,'Wells Fargo'!$B:$B,"&lt;="&amp;'Cash Flow'!K$3,'Wells Fargo'!$B:$B,"&gt;"&amp;'Cash Flow'!J$3)</f>
        <v>0</v>
      </c>
      <c r="L16" s="161">
        <f>SUMIFS('Wells Fargo'!$F:$F,'Wells Fargo'!$G:$G,'Cash Flow'!$A16,'Wells Fargo'!$A:$A,L$1,'Wells Fargo'!$B:$B,"&lt;="&amp;'Cash Flow'!L$3)</f>
        <v>0</v>
      </c>
      <c r="M16" s="160">
        <f>SUMIFS('Wells Fargo'!$F:$F,'Wells Fargo'!$G:$G,'Cash Flow'!$A16,'Wells Fargo'!$A:$A,M$1,'Wells Fargo'!$B:$B,"&lt;="&amp;'Cash Flow'!M$3,'Wells Fargo'!$B:$B,"&gt;"&amp;'Cash Flow'!L$3)</f>
        <v>0</v>
      </c>
      <c r="N16" s="160">
        <f>SUMIFS('Wells Fargo'!$F:$F,'Wells Fargo'!$G:$G,'Cash Flow'!$A16,'Wells Fargo'!$A:$A,N$1,'Wells Fargo'!$B:$B,"&lt;="&amp;'Cash Flow'!N$3,'Wells Fargo'!$B:$B,"&gt;"&amp;'Cash Flow'!M$3)</f>
        <v>0</v>
      </c>
      <c r="O16" s="160">
        <f>SUMIFS('Wells Fargo'!$F:$F,'Wells Fargo'!$G:$G,'Cash Flow'!$A16,'Wells Fargo'!$A:$A,O$1,'Wells Fargo'!$B:$B,"&lt;="&amp;'Cash Flow'!O$3,'Wells Fargo'!$B:$B,"&gt;"&amp;'Cash Flow'!N$3)</f>
        <v>0</v>
      </c>
      <c r="P16" s="160">
        <f>SUMIFS('Wells Fargo'!$F:$F,'Wells Fargo'!$G:$G,'Cash Flow'!$A16,'Wells Fargo'!$A:$A,P$1,'Wells Fargo'!$B:$B,"&lt;="&amp;'Cash Flow'!P$3,'Wells Fargo'!$B:$B,"&gt;"&amp;'Cash Flow'!O$3)</f>
        <v>0</v>
      </c>
      <c r="Q16" s="161">
        <f>SUMIFS('Wells Fargo'!$F:$F,'Wells Fargo'!$G:$G,'Cash Flow'!$A16,'Wells Fargo'!$A:$A,Q$1,'Wells Fargo'!$B:$B,"&lt;="&amp;'Cash Flow'!Q$3)</f>
        <v>0</v>
      </c>
      <c r="R16" s="160">
        <f>SUMIFS('Wells Fargo'!$F:$F,'Wells Fargo'!$G:$G,'Cash Flow'!$A16,'Wells Fargo'!$A:$A,R$1,'Wells Fargo'!$B:$B,"&lt;="&amp;'Cash Flow'!R$3,'Wells Fargo'!$B:$B,"&gt;"&amp;'Cash Flow'!Q$3)</f>
        <v>0</v>
      </c>
      <c r="S16" s="160">
        <f>SUMIFS('Wells Fargo'!$F:$F,'Wells Fargo'!$G:$G,'Cash Flow'!$A16,'Wells Fargo'!$A:$A,S$1,'Wells Fargo'!$B:$B,"&lt;="&amp;'Cash Flow'!S$3,'Wells Fargo'!$B:$B,"&gt;"&amp;'Cash Flow'!R$3)</f>
        <v>0</v>
      </c>
      <c r="T16" s="160">
        <f>SUMIFS('Wells Fargo'!$F:$F,'Wells Fargo'!$G:$G,'Cash Flow'!$A16,'Wells Fargo'!$A:$A,T$1,'Wells Fargo'!$B:$B,"&lt;="&amp;'Cash Flow'!T$3,'Wells Fargo'!$B:$B,"&gt;"&amp;'Cash Flow'!S$3)</f>
        <v>0</v>
      </c>
      <c r="U16" s="160">
        <f>SUMIFS('Wells Fargo'!$F:$F,'Wells Fargo'!$G:$G,'Cash Flow'!$A16,'Wells Fargo'!$A:$A,U$1,'Wells Fargo'!$B:$B,"&lt;="&amp;'Cash Flow'!U$3,'Wells Fargo'!$B:$B,"&gt;"&amp;'Cash Flow'!T$3)</f>
        <v>0</v>
      </c>
      <c r="V16" s="161">
        <f>SUMIFS('Wells Fargo'!$F:$F,'Wells Fargo'!$G:$G,'Cash Flow'!$A16,'Wells Fargo'!$A:$A,V$1,'Wells Fargo'!$B:$B,"&lt;="&amp;'Cash Flow'!V$3)</f>
        <v>0</v>
      </c>
      <c r="W16" s="160">
        <f>SUMIFS('Wells Fargo'!$F:$F,'Wells Fargo'!$G:$G,'Cash Flow'!$A16,'Wells Fargo'!$A:$A,W$1,'Wells Fargo'!$B:$B,"&lt;="&amp;'Cash Flow'!W$3,'Wells Fargo'!$B:$B,"&gt;"&amp;'Cash Flow'!V$3)</f>
        <v>0</v>
      </c>
      <c r="X16" s="160">
        <f>SUMIFS('Wells Fargo'!$F:$F,'Wells Fargo'!$G:$G,'Cash Flow'!$A16,'Wells Fargo'!$A:$A,X$1,'Wells Fargo'!$B:$B,"&lt;="&amp;'Cash Flow'!X$3,'Wells Fargo'!$B:$B,"&gt;"&amp;'Cash Flow'!W$3)</f>
        <v>0</v>
      </c>
      <c r="Y16" s="160">
        <f>SUMIFS('Wells Fargo'!$F:$F,'Wells Fargo'!$G:$G,'Cash Flow'!$A16,'Wells Fargo'!$A:$A,Y$1,'Wells Fargo'!$B:$B,"&lt;="&amp;'Cash Flow'!Y$3,'Wells Fargo'!$B:$B,"&gt;"&amp;'Cash Flow'!X$3)</f>
        <v>0</v>
      </c>
      <c r="Z16" s="160">
        <f>SUMIFS('Wells Fargo'!$F:$F,'Wells Fargo'!$G:$G,'Cash Flow'!$A16,'Wells Fargo'!$A:$A,Z$1,'Wells Fargo'!$B:$B,"&lt;="&amp;'Cash Flow'!Z$3,'Wells Fargo'!$B:$B,"&gt;"&amp;'Cash Flow'!Y$3)</f>
        <v>0</v>
      </c>
      <c r="AA16" s="161">
        <f>SUMIFS('Wells Fargo'!$F:$F,'Wells Fargo'!$G:$G,'Cash Flow'!$A16,'Wells Fargo'!$A:$A,AA$1,'Wells Fargo'!$B:$B,"&lt;="&amp;'Cash Flow'!AA$3)</f>
        <v>0</v>
      </c>
      <c r="AB16" s="160">
        <f>SUMIFS('Wells Fargo'!$F:$F,'Wells Fargo'!$G:$G,'Cash Flow'!$A16,'Wells Fargo'!$A:$A,AB$1,'Wells Fargo'!$B:$B,"&lt;="&amp;'Cash Flow'!AB$3,'Wells Fargo'!$B:$B,"&gt;"&amp;'Cash Flow'!AA$3)</f>
        <v>0</v>
      </c>
      <c r="AC16" s="160">
        <f>SUMIFS('Wells Fargo'!$F:$F,'Wells Fargo'!$G:$G,'Cash Flow'!$A16,'Wells Fargo'!$A:$A,AC$1,'Wells Fargo'!$B:$B,"&lt;="&amp;'Cash Flow'!AC$3,'Wells Fargo'!$B:$B,"&gt;"&amp;'Cash Flow'!AB$3)</f>
        <v>0</v>
      </c>
      <c r="AD16" s="160">
        <f>SUMIFS('Wells Fargo'!$F:$F,'Wells Fargo'!$G:$G,'Cash Flow'!$A16,'Wells Fargo'!$A:$A,AD$1,'Wells Fargo'!$B:$B,"&lt;="&amp;'Cash Flow'!AD$3,'Wells Fargo'!$B:$B,"&gt;"&amp;'Cash Flow'!AC$3)</f>
        <v>0</v>
      </c>
      <c r="AE16" s="160">
        <f>SUMIFS('Wells Fargo'!$F:$F,'Wells Fargo'!$G:$G,'Cash Flow'!$A16,'Wells Fargo'!$A:$A,AE$1,'Wells Fargo'!$B:$B,"&lt;="&amp;'Cash Flow'!AE$3,'Wells Fargo'!$B:$B,"&gt;"&amp;'Cash Flow'!AD$3)</f>
        <v>0</v>
      </c>
      <c r="AF16" s="161">
        <f>SUMIFS('Wells Fargo'!$F:$F,'Wells Fargo'!$G:$G,'Cash Flow'!$A16,'Wells Fargo'!$A:$A,AF$1,'Wells Fargo'!$B:$B,"&lt;="&amp;'Cash Flow'!AF$3)</f>
        <v>0</v>
      </c>
      <c r="AG16" s="160">
        <f>SUMIFS('Wells Fargo'!$F:$F,'Wells Fargo'!$G:$G,'Cash Flow'!$A16,'Wells Fargo'!$A:$A,AG$1,'Wells Fargo'!$B:$B,"&lt;="&amp;'Cash Flow'!AG$3,'Wells Fargo'!$B:$B,"&gt;"&amp;'Cash Flow'!AF$3)</f>
        <v>0</v>
      </c>
      <c r="AH16" s="160">
        <f>SUMIFS('Wells Fargo'!$F:$F,'Wells Fargo'!$G:$G,'Cash Flow'!$A16,'Wells Fargo'!$A:$A,AH$1,'Wells Fargo'!$B:$B,"&lt;="&amp;'Cash Flow'!AH$3,'Wells Fargo'!$B:$B,"&gt;"&amp;'Cash Flow'!AG$3)</f>
        <v>0</v>
      </c>
      <c r="AI16" s="160">
        <f>SUMIFS('Wells Fargo'!$F:$F,'Wells Fargo'!$G:$G,'Cash Flow'!$A16,'Wells Fargo'!$A:$A,AI$1,'Wells Fargo'!$B:$B,"&lt;="&amp;'Cash Flow'!AI$3,'Wells Fargo'!$B:$B,"&gt;"&amp;'Cash Flow'!AH$3)</f>
        <v>0</v>
      </c>
      <c r="AJ16" s="160">
        <f>SUMIFS('Wells Fargo'!$F:$F,'Wells Fargo'!$G:$G,'Cash Flow'!$A16,'Wells Fargo'!$A:$A,AJ$1,'Wells Fargo'!$B:$B,"&lt;="&amp;'Cash Flow'!AJ$3,'Wells Fargo'!$B:$B,"&gt;"&amp;'Cash Flow'!AI$3)</f>
        <v>0</v>
      </c>
      <c r="AK16" s="161">
        <f>SUMIFS('Wells Fargo'!$F:$F,'Wells Fargo'!$G:$G,'Cash Flow'!$A16,'Wells Fargo'!$A:$A,AK$1,'Wells Fargo'!$B:$B,"&lt;="&amp;'Cash Flow'!AK$3)</f>
        <v>0</v>
      </c>
      <c r="AL16" s="160">
        <f>SUMIFS('Wells Fargo'!$F:$F,'Wells Fargo'!$G:$G,'Cash Flow'!$A16,'Wells Fargo'!$A:$A,AL$1,'Wells Fargo'!$B:$B,"&lt;="&amp;'Cash Flow'!AL$3,'Wells Fargo'!$B:$B,"&gt;"&amp;'Cash Flow'!AK$3)</f>
        <v>0</v>
      </c>
      <c r="AM16" s="160">
        <f>SUMIFS('Wells Fargo'!$F:$F,'Wells Fargo'!$G:$G,'Cash Flow'!$A16,'Wells Fargo'!$A:$A,AM$1,'Wells Fargo'!$B:$B,"&lt;="&amp;'Cash Flow'!AM$3,'Wells Fargo'!$B:$B,"&gt;"&amp;'Cash Flow'!AL$3)</f>
        <v>0</v>
      </c>
      <c r="AN16" s="160">
        <f>SUMIFS('Wells Fargo'!$F:$F,'Wells Fargo'!$G:$G,'Cash Flow'!$A16,'Wells Fargo'!$A:$A,AN$1,'Wells Fargo'!$B:$B,"&lt;="&amp;'Cash Flow'!AN$3,'Wells Fargo'!$B:$B,"&gt;"&amp;'Cash Flow'!AM$3)</f>
        <v>0</v>
      </c>
      <c r="AO16" s="160">
        <f>SUMIFS('Wells Fargo'!$F:$F,'Wells Fargo'!$G:$G,'Cash Flow'!$A16,'Wells Fargo'!$A:$A,AO$1,'Wells Fargo'!$B:$B,"&lt;="&amp;'Cash Flow'!AO$3,'Wells Fargo'!$B:$B,"&gt;"&amp;'Cash Flow'!AN$3)</f>
        <v>0</v>
      </c>
      <c r="AP16" s="161">
        <f>SUMIFS('Wells Fargo'!$F:$F,'Wells Fargo'!$G:$G,'Cash Flow'!$A16,'Wells Fargo'!$A:$A,AP$1,'Wells Fargo'!$B:$B,"&lt;="&amp;'Cash Flow'!AP$3)</f>
        <v>0</v>
      </c>
      <c r="AQ16" s="160">
        <f>SUMIFS('Wells Fargo'!$F:$F,'Wells Fargo'!$G:$G,'Cash Flow'!$A16,'Wells Fargo'!$A:$A,AQ$1,'Wells Fargo'!$B:$B,"&lt;="&amp;'Cash Flow'!AQ$3,'Wells Fargo'!$B:$B,"&gt;"&amp;'Cash Flow'!AP$3)</f>
        <v>0</v>
      </c>
      <c r="AR16" s="160">
        <f>SUMIFS('Wells Fargo'!$F:$F,'Wells Fargo'!$G:$G,'Cash Flow'!$A16,'Wells Fargo'!$A:$A,AR$1,'Wells Fargo'!$B:$B,"&lt;="&amp;'Cash Flow'!AR$3,'Wells Fargo'!$B:$B,"&gt;"&amp;'Cash Flow'!AQ$3)</f>
        <v>0</v>
      </c>
      <c r="AS16" s="160">
        <f>SUMIFS('Wells Fargo'!$F:$F,'Wells Fargo'!$G:$G,'Cash Flow'!$A16,'Wells Fargo'!$A:$A,AS$1,'Wells Fargo'!$B:$B,"&lt;="&amp;'Cash Flow'!AS$3,'Wells Fargo'!$B:$B,"&gt;"&amp;'Cash Flow'!AR$3)</f>
        <v>0</v>
      </c>
      <c r="AT16" s="160">
        <f>SUMIFS('Wells Fargo'!$F:$F,'Wells Fargo'!$G:$G,'Cash Flow'!$A16,'Wells Fargo'!$A:$A,AT$1,'Wells Fargo'!$B:$B,"&lt;="&amp;'Cash Flow'!AT$3,'Wells Fargo'!$B:$B,"&gt;"&amp;'Cash Flow'!AS$3)</f>
        <v>0</v>
      </c>
      <c r="AU16" s="161">
        <f>SUMIFS('Wells Fargo'!$F:$F,'Wells Fargo'!$G:$G,'Cash Flow'!$A16,'Wells Fargo'!$A:$A,AU$1,'Wells Fargo'!$B:$B,"&lt;="&amp;'Cash Flow'!AU$3)</f>
        <v>0</v>
      </c>
      <c r="AV16" s="160">
        <f>SUMIFS('Wells Fargo'!$F:$F,'Wells Fargo'!$G:$G,'Cash Flow'!$A16,'Wells Fargo'!$A:$A,AV$1,'Wells Fargo'!$B:$B,"&lt;="&amp;'Cash Flow'!AV$3,'Wells Fargo'!$B:$B,"&gt;"&amp;'Cash Flow'!AU$3)</f>
        <v>0</v>
      </c>
      <c r="AW16" s="160">
        <f>SUMIFS('Wells Fargo'!$F:$F,'Wells Fargo'!$G:$G,'Cash Flow'!$A16,'Wells Fargo'!$A:$A,AW$1,'Wells Fargo'!$B:$B,"&lt;="&amp;'Cash Flow'!AW$3,'Wells Fargo'!$B:$B,"&gt;"&amp;'Cash Flow'!AV$3)</f>
        <v>0</v>
      </c>
      <c r="AX16" s="160">
        <f>SUMIFS('Wells Fargo'!$F:$F,'Wells Fargo'!$G:$G,'Cash Flow'!$A16,'Wells Fargo'!$A:$A,AX$1,'Wells Fargo'!$B:$B,"&lt;="&amp;'Cash Flow'!AX$3,'Wells Fargo'!$B:$B,"&gt;"&amp;'Cash Flow'!AW$3)</f>
        <v>0</v>
      </c>
      <c r="AY16" s="160">
        <f>SUMIFS('Wells Fargo'!$F:$F,'Wells Fargo'!$G:$G,'Cash Flow'!$A16,'Wells Fargo'!$A:$A,AY$1,'Wells Fargo'!$B:$B,"&lt;="&amp;'Cash Flow'!AY$3,'Wells Fargo'!$B:$B,"&gt;"&amp;'Cash Flow'!AX$3)</f>
        <v>0</v>
      </c>
      <c r="AZ16" s="161">
        <f>SUMIFS('Wells Fargo'!$F:$F,'Wells Fargo'!$G:$G,'Cash Flow'!$A16,'Wells Fargo'!$A:$A,AZ$1,'Wells Fargo'!$B:$B,"&lt;="&amp;'Cash Flow'!AZ$3)</f>
        <v>0</v>
      </c>
      <c r="BA16" s="160">
        <f>SUMIFS('Wells Fargo'!$F:$F,'Wells Fargo'!$G:$G,'Cash Flow'!$A16,'Wells Fargo'!$A:$A,BA$1,'Wells Fargo'!$B:$B,"&lt;="&amp;'Cash Flow'!BA$3,'Wells Fargo'!$B:$B,"&gt;"&amp;'Cash Flow'!AZ$3)</f>
        <v>0</v>
      </c>
      <c r="BB16" s="160">
        <f>SUMIFS('Wells Fargo'!$F:$F,'Wells Fargo'!$G:$G,'Cash Flow'!$A16,'Wells Fargo'!$A:$A,BB$1,'Wells Fargo'!$B:$B,"&lt;="&amp;'Cash Flow'!BB$3,'Wells Fargo'!$B:$B,"&gt;"&amp;'Cash Flow'!BA$3)</f>
        <v>-300</v>
      </c>
      <c r="BC16" s="160">
        <f>SUMIFS('Wells Fargo'!$F:$F,'Wells Fargo'!$G:$G,'Cash Flow'!$A16,'Wells Fargo'!$A:$A,BC$1,'Wells Fargo'!$B:$B,"&lt;="&amp;'Cash Flow'!BC$3,'Wells Fargo'!$B:$B,"&gt;"&amp;'Cash Flow'!BB$3)</f>
        <v>0</v>
      </c>
      <c r="BD16" s="160">
        <f>SUMIFS('Wells Fargo'!$F:$F,'Wells Fargo'!$G:$G,'Cash Flow'!$A16,'Wells Fargo'!$A:$A,BD$1,'Wells Fargo'!$B:$B,"&lt;="&amp;'Cash Flow'!BD$3,'Wells Fargo'!$B:$B,"&gt;"&amp;'Cash Flow'!BC$3)</f>
        <v>0</v>
      </c>
      <c r="BE16" s="161">
        <f>SUMIFS('Wells Fargo'!$F:$F,'Wells Fargo'!$G:$G,'Cash Flow'!$A16,'Wells Fargo'!$A:$A,BE$1,'Wells Fargo'!$B:$B,"&lt;="&amp;'Cash Flow'!BE$3)</f>
        <v>0</v>
      </c>
      <c r="BF16" s="160">
        <f>SUMIFS('Wells Fargo'!$F:$F,'Wells Fargo'!$G:$G,'Cash Flow'!$A16,'Wells Fargo'!$A:$A,BF$1,'Wells Fargo'!$B:$B,"&lt;="&amp;'Cash Flow'!BF$3,'Wells Fargo'!$B:$B,"&gt;"&amp;'Cash Flow'!BE$3)</f>
        <v>0</v>
      </c>
      <c r="BG16" s="160">
        <f>SUMIFS('Wells Fargo'!$F:$F,'Wells Fargo'!$G:$G,'Cash Flow'!$A16,'Wells Fargo'!$A:$A,BG$1,'Wells Fargo'!$B:$B,"&lt;="&amp;'Cash Flow'!BG$3,'Wells Fargo'!$B:$B,"&gt;"&amp;'Cash Flow'!BF$3)</f>
        <v>0</v>
      </c>
      <c r="BH16" s="160">
        <f>SUMIFS('Wells Fargo'!$F:$F,'Wells Fargo'!$G:$G,'Cash Flow'!$A16,'Wells Fargo'!$A:$A,BH$1,'Wells Fargo'!$B:$B,"&lt;="&amp;'Cash Flow'!BH$3,'Wells Fargo'!$B:$B,"&gt;"&amp;'Cash Flow'!BG$3)</f>
        <v>-200</v>
      </c>
      <c r="BI16" s="160">
        <f>SUMIFS('Wells Fargo'!$F:$F,'Wells Fargo'!$G:$G,'Cash Flow'!$A16,'Wells Fargo'!$A:$A,BI$1,'Wells Fargo'!$B:$B,"&lt;="&amp;'Cash Flow'!BI$3,'Wells Fargo'!$B:$B,"&gt;"&amp;'Cash Flow'!BH$3)</f>
        <v>0</v>
      </c>
    </row>
    <row r="17" spans="1:61" ht="12.75" x14ac:dyDescent="0.2">
      <c r="A17" t="str">
        <v>Cleaning</v>
      </c>
      <c r="B17" s="76">
        <f t="shared" si="0"/>
        <v>-95</v>
      </c>
      <c r="C17" s="161">
        <f>SUMIFS('Wells Fargo'!$F:$F,'Wells Fargo'!$G:$G,'Cash Flow'!$A17,'Wells Fargo'!$A:$A,C$1,'Wells Fargo'!$B:$B,"&lt;="&amp;'Cash Flow'!C$3)</f>
        <v>0</v>
      </c>
      <c r="D17" s="160">
        <f>SUMIFS('Wells Fargo'!$F:$F,'Wells Fargo'!$G:$G,'Cash Flow'!$A17,'Wells Fargo'!$A:$A,D$1,'Wells Fargo'!$B:$B,"&lt;="&amp;'Cash Flow'!D$3,'Wells Fargo'!$B:$B,"&gt;"&amp;'Cash Flow'!C$3)</f>
        <v>0</v>
      </c>
      <c r="E17" s="160">
        <f>SUMIFS('Wells Fargo'!$F:$F,'Wells Fargo'!$G:$G,'Cash Flow'!$A17,'Wells Fargo'!$A:$A,E$1,'Wells Fargo'!$B:$B,"&lt;="&amp;'Cash Flow'!E$3,'Wells Fargo'!$B:$B,"&gt;"&amp;'Cash Flow'!D$3)</f>
        <v>0</v>
      </c>
      <c r="F17" s="160">
        <f>SUMIFS('Wells Fargo'!$F:$F,'Wells Fargo'!$G:$G,'Cash Flow'!$A17,'Wells Fargo'!$A:$A,F$1,'Wells Fargo'!$B:$B,"&lt;="&amp;'Cash Flow'!F$3,'Wells Fargo'!$B:$B,"&gt;"&amp;'Cash Flow'!E$3)</f>
        <v>0</v>
      </c>
      <c r="G17" s="160">
        <f>SUMIFS('Wells Fargo'!$F:$F,'Wells Fargo'!$G:$G,'Cash Flow'!$A17,'Wells Fargo'!$A:$A,G$1,'Wells Fargo'!$B:$B,"&lt;="&amp;'Cash Flow'!G$3,'Wells Fargo'!$B:$B,"&gt;"&amp;'Cash Flow'!F$3)</f>
        <v>0</v>
      </c>
      <c r="H17" s="161">
        <f>SUMIFS('Wells Fargo'!$F:$F,'Wells Fargo'!$G:$G,'Cash Flow'!$A17,'Wells Fargo'!$A:$A,H$1,'Wells Fargo'!$B:$B,"&lt;="&amp;'Cash Flow'!H$3)</f>
        <v>0</v>
      </c>
      <c r="I17" s="160">
        <f>SUMIFS('Wells Fargo'!$F:$F,'Wells Fargo'!$G:$G,'Cash Flow'!$A17,'Wells Fargo'!$A:$A,I$1,'Wells Fargo'!$B:$B,"&lt;="&amp;'Cash Flow'!I$3,'Wells Fargo'!$B:$B,"&gt;"&amp;'Cash Flow'!H$3)</f>
        <v>0</v>
      </c>
      <c r="J17" s="160">
        <f>SUMIFS('Wells Fargo'!$F:$F,'Wells Fargo'!$G:$G,'Cash Flow'!$A17,'Wells Fargo'!$A:$A,J$1,'Wells Fargo'!$B:$B,"&lt;="&amp;'Cash Flow'!J$3,'Wells Fargo'!$B:$B,"&gt;"&amp;'Cash Flow'!I$3)</f>
        <v>0</v>
      </c>
      <c r="K17" s="160">
        <f>SUMIFS('Wells Fargo'!$F:$F,'Wells Fargo'!$G:$G,'Cash Flow'!$A17,'Wells Fargo'!$A:$A,K$1,'Wells Fargo'!$B:$B,"&lt;="&amp;'Cash Flow'!K$3,'Wells Fargo'!$B:$B,"&gt;"&amp;'Cash Flow'!J$3)</f>
        <v>0</v>
      </c>
      <c r="L17" s="161">
        <f>SUMIFS('Wells Fargo'!$F:$F,'Wells Fargo'!$G:$G,'Cash Flow'!$A17,'Wells Fargo'!$A:$A,L$1,'Wells Fargo'!$B:$B,"&lt;="&amp;'Cash Flow'!L$3)</f>
        <v>0</v>
      </c>
      <c r="M17" s="160">
        <f>SUMIFS('Wells Fargo'!$F:$F,'Wells Fargo'!$G:$G,'Cash Flow'!$A17,'Wells Fargo'!$A:$A,M$1,'Wells Fargo'!$B:$B,"&lt;="&amp;'Cash Flow'!M$3,'Wells Fargo'!$B:$B,"&gt;"&amp;'Cash Flow'!L$3)</f>
        <v>0</v>
      </c>
      <c r="N17" s="160">
        <f>SUMIFS('Wells Fargo'!$F:$F,'Wells Fargo'!$G:$G,'Cash Flow'!$A17,'Wells Fargo'!$A:$A,N$1,'Wells Fargo'!$B:$B,"&lt;="&amp;'Cash Flow'!N$3,'Wells Fargo'!$B:$B,"&gt;"&amp;'Cash Flow'!M$3)</f>
        <v>0</v>
      </c>
      <c r="O17" s="160">
        <f>SUMIFS('Wells Fargo'!$F:$F,'Wells Fargo'!$G:$G,'Cash Flow'!$A17,'Wells Fargo'!$A:$A,O$1,'Wells Fargo'!$B:$B,"&lt;="&amp;'Cash Flow'!O$3,'Wells Fargo'!$B:$B,"&gt;"&amp;'Cash Flow'!N$3)</f>
        <v>0</v>
      </c>
      <c r="P17" s="160">
        <f>SUMIFS('Wells Fargo'!$F:$F,'Wells Fargo'!$G:$G,'Cash Flow'!$A17,'Wells Fargo'!$A:$A,P$1,'Wells Fargo'!$B:$B,"&lt;="&amp;'Cash Flow'!P$3,'Wells Fargo'!$B:$B,"&gt;"&amp;'Cash Flow'!O$3)</f>
        <v>0</v>
      </c>
      <c r="Q17" s="161">
        <f>SUMIFS('Wells Fargo'!$F:$F,'Wells Fargo'!$G:$G,'Cash Flow'!$A17,'Wells Fargo'!$A:$A,Q$1,'Wells Fargo'!$B:$B,"&lt;="&amp;'Cash Flow'!Q$3)</f>
        <v>0</v>
      </c>
      <c r="R17" s="160">
        <f>SUMIFS('Wells Fargo'!$F:$F,'Wells Fargo'!$G:$G,'Cash Flow'!$A17,'Wells Fargo'!$A:$A,R$1,'Wells Fargo'!$B:$B,"&lt;="&amp;'Cash Flow'!R$3,'Wells Fargo'!$B:$B,"&gt;"&amp;'Cash Flow'!Q$3)</f>
        <v>0</v>
      </c>
      <c r="S17" s="160">
        <f>SUMIFS('Wells Fargo'!$F:$F,'Wells Fargo'!$G:$G,'Cash Flow'!$A17,'Wells Fargo'!$A:$A,S$1,'Wells Fargo'!$B:$B,"&lt;="&amp;'Cash Flow'!S$3,'Wells Fargo'!$B:$B,"&gt;"&amp;'Cash Flow'!R$3)</f>
        <v>0</v>
      </c>
      <c r="T17" s="160">
        <f>SUMIFS('Wells Fargo'!$F:$F,'Wells Fargo'!$G:$G,'Cash Flow'!$A17,'Wells Fargo'!$A:$A,T$1,'Wells Fargo'!$B:$B,"&lt;="&amp;'Cash Flow'!T$3,'Wells Fargo'!$B:$B,"&gt;"&amp;'Cash Flow'!S$3)</f>
        <v>0</v>
      </c>
      <c r="U17" s="160">
        <f>SUMIFS('Wells Fargo'!$F:$F,'Wells Fargo'!$G:$G,'Cash Flow'!$A17,'Wells Fargo'!$A:$A,U$1,'Wells Fargo'!$B:$B,"&lt;="&amp;'Cash Flow'!U$3,'Wells Fargo'!$B:$B,"&gt;"&amp;'Cash Flow'!T$3)</f>
        <v>0</v>
      </c>
      <c r="V17" s="161">
        <f>SUMIFS('Wells Fargo'!$F:$F,'Wells Fargo'!$G:$G,'Cash Flow'!$A17,'Wells Fargo'!$A:$A,V$1,'Wells Fargo'!$B:$B,"&lt;="&amp;'Cash Flow'!V$3)</f>
        <v>0</v>
      </c>
      <c r="W17" s="160">
        <f>SUMIFS('Wells Fargo'!$F:$F,'Wells Fargo'!$G:$G,'Cash Flow'!$A17,'Wells Fargo'!$A:$A,W$1,'Wells Fargo'!$B:$B,"&lt;="&amp;'Cash Flow'!W$3,'Wells Fargo'!$B:$B,"&gt;"&amp;'Cash Flow'!V$3)</f>
        <v>0</v>
      </c>
      <c r="X17" s="160">
        <f>SUMIFS('Wells Fargo'!$F:$F,'Wells Fargo'!$G:$G,'Cash Flow'!$A17,'Wells Fargo'!$A:$A,X$1,'Wells Fargo'!$B:$B,"&lt;="&amp;'Cash Flow'!X$3,'Wells Fargo'!$B:$B,"&gt;"&amp;'Cash Flow'!W$3)</f>
        <v>0</v>
      </c>
      <c r="Y17" s="160">
        <f>SUMIFS('Wells Fargo'!$F:$F,'Wells Fargo'!$G:$G,'Cash Flow'!$A17,'Wells Fargo'!$A:$A,Y$1,'Wells Fargo'!$B:$B,"&lt;="&amp;'Cash Flow'!Y$3,'Wells Fargo'!$B:$B,"&gt;"&amp;'Cash Flow'!X$3)</f>
        <v>0</v>
      </c>
      <c r="Z17" s="160">
        <f>SUMIFS('Wells Fargo'!$F:$F,'Wells Fargo'!$G:$G,'Cash Flow'!$A17,'Wells Fargo'!$A:$A,Z$1,'Wells Fargo'!$B:$B,"&lt;="&amp;'Cash Flow'!Z$3,'Wells Fargo'!$B:$B,"&gt;"&amp;'Cash Flow'!Y$3)</f>
        <v>0</v>
      </c>
      <c r="AA17" s="161">
        <f>SUMIFS('Wells Fargo'!$F:$F,'Wells Fargo'!$G:$G,'Cash Flow'!$A17,'Wells Fargo'!$A:$A,AA$1,'Wells Fargo'!$B:$B,"&lt;="&amp;'Cash Flow'!AA$3)</f>
        <v>0</v>
      </c>
      <c r="AB17" s="160">
        <f>SUMIFS('Wells Fargo'!$F:$F,'Wells Fargo'!$G:$G,'Cash Flow'!$A17,'Wells Fargo'!$A:$A,AB$1,'Wells Fargo'!$B:$B,"&lt;="&amp;'Cash Flow'!AB$3,'Wells Fargo'!$B:$B,"&gt;"&amp;'Cash Flow'!AA$3)</f>
        <v>0</v>
      </c>
      <c r="AC17" s="160">
        <f>SUMIFS('Wells Fargo'!$F:$F,'Wells Fargo'!$G:$G,'Cash Flow'!$A17,'Wells Fargo'!$A:$A,AC$1,'Wells Fargo'!$B:$B,"&lt;="&amp;'Cash Flow'!AC$3,'Wells Fargo'!$B:$B,"&gt;"&amp;'Cash Flow'!AB$3)</f>
        <v>0</v>
      </c>
      <c r="AD17" s="160">
        <f>SUMIFS('Wells Fargo'!$F:$F,'Wells Fargo'!$G:$G,'Cash Flow'!$A17,'Wells Fargo'!$A:$A,AD$1,'Wells Fargo'!$B:$B,"&lt;="&amp;'Cash Flow'!AD$3,'Wells Fargo'!$B:$B,"&gt;"&amp;'Cash Flow'!AC$3)</f>
        <v>0</v>
      </c>
      <c r="AE17" s="160">
        <f>SUMIFS('Wells Fargo'!$F:$F,'Wells Fargo'!$G:$G,'Cash Flow'!$A17,'Wells Fargo'!$A:$A,AE$1,'Wells Fargo'!$B:$B,"&lt;="&amp;'Cash Flow'!AE$3,'Wells Fargo'!$B:$B,"&gt;"&amp;'Cash Flow'!AD$3)</f>
        <v>0</v>
      </c>
      <c r="AF17" s="161">
        <f>SUMIFS('Wells Fargo'!$F:$F,'Wells Fargo'!$G:$G,'Cash Flow'!$A17,'Wells Fargo'!$A:$A,AF$1,'Wells Fargo'!$B:$B,"&lt;="&amp;'Cash Flow'!AF$3)</f>
        <v>0</v>
      </c>
      <c r="AG17" s="160">
        <f>SUMIFS('Wells Fargo'!$F:$F,'Wells Fargo'!$G:$G,'Cash Flow'!$A17,'Wells Fargo'!$A:$A,AG$1,'Wells Fargo'!$B:$B,"&lt;="&amp;'Cash Flow'!AG$3,'Wells Fargo'!$B:$B,"&gt;"&amp;'Cash Flow'!AF$3)</f>
        <v>0</v>
      </c>
      <c r="AH17" s="160">
        <f>SUMIFS('Wells Fargo'!$F:$F,'Wells Fargo'!$G:$G,'Cash Flow'!$A17,'Wells Fargo'!$A:$A,AH$1,'Wells Fargo'!$B:$B,"&lt;="&amp;'Cash Flow'!AH$3,'Wells Fargo'!$B:$B,"&gt;"&amp;'Cash Flow'!AG$3)</f>
        <v>0</v>
      </c>
      <c r="AI17" s="160">
        <f>SUMIFS('Wells Fargo'!$F:$F,'Wells Fargo'!$G:$G,'Cash Flow'!$A17,'Wells Fargo'!$A:$A,AI$1,'Wells Fargo'!$B:$B,"&lt;="&amp;'Cash Flow'!AI$3,'Wells Fargo'!$B:$B,"&gt;"&amp;'Cash Flow'!AH$3)</f>
        <v>0</v>
      </c>
      <c r="AJ17" s="160">
        <f>SUMIFS('Wells Fargo'!$F:$F,'Wells Fargo'!$G:$G,'Cash Flow'!$A17,'Wells Fargo'!$A:$A,AJ$1,'Wells Fargo'!$B:$B,"&lt;="&amp;'Cash Flow'!AJ$3,'Wells Fargo'!$B:$B,"&gt;"&amp;'Cash Flow'!AI$3)</f>
        <v>0</v>
      </c>
      <c r="AK17" s="161">
        <f>SUMIFS('Wells Fargo'!$F:$F,'Wells Fargo'!$G:$G,'Cash Flow'!$A17,'Wells Fargo'!$A:$A,AK$1,'Wells Fargo'!$B:$B,"&lt;="&amp;'Cash Flow'!AK$3)</f>
        <v>0</v>
      </c>
      <c r="AL17" s="160">
        <f>SUMIFS('Wells Fargo'!$F:$F,'Wells Fargo'!$G:$G,'Cash Flow'!$A17,'Wells Fargo'!$A:$A,AL$1,'Wells Fargo'!$B:$B,"&lt;="&amp;'Cash Flow'!AL$3,'Wells Fargo'!$B:$B,"&gt;"&amp;'Cash Flow'!AK$3)</f>
        <v>0</v>
      </c>
      <c r="AM17" s="160">
        <f>SUMIFS('Wells Fargo'!$F:$F,'Wells Fargo'!$G:$G,'Cash Flow'!$A17,'Wells Fargo'!$A:$A,AM$1,'Wells Fargo'!$B:$B,"&lt;="&amp;'Cash Flow'!AM$3,'Wells Fargo'!$B:$B,"&gt;"&amp;'Cash Flow'!AL$3)</f>
        <v>0</v>
      </c>
      <c r="AN17" s="160">
        <f>SUMIFS('Wells Fargo'!$F:$F,'Wells Fargo'!$G:$G,'Cash Flow'!$A17,'Wells Fargo'!$A:$A,AN$1,'Wells Fargo'!$B:$B,"&lt;="&amp;'Cash Flow'!AN$3,'Wells Fargo'!$B:$B,"&gt;"&amp;'Cash Flow'!AM$3)</f>
        <v>0</v>
      </c>
      <c r="AO17" s="160">
        <f>SUMIFS('Wells Fargo'!$F:$F,'Wells Fargo'!$G:$G,'Cash Flow'!$A17,'Wells Fargo'!$A:$A,AO$1,'Wells Fargo'!$B:$B,"&lt;="&amp;'Cash Flow'!AO$3,'Wells Fargo'!$B:$B,"&gt;"&amp;'Cash Flow'!AN$3)</f>
        <v>0</v>
      </c>
      <c r="AP17" s="161">
        <f>SUMIFS('Wells Fargo'!$F:$F,'Wells Fargo'!$G:$G,'Cash Flow'!$A17,'Wells Fargo'!$A:$A,AP$1,'Wells Fargo'!$B:$B,"&lt;="&amp;'Cash Flow'!AP$3)</f>
        <v>0</v>
      </c>
      <c r="AQ17" s="160">
        <f>SUMIFS('Wells Fargo'!$F:$F,'Wells Fargo'!$G:$G,'Cash Flow'!$A17,'Wells Fargo'!$A:$A,AQ$1,'Wells Fargo'!$B:$B,"&lt;="&amp;'Cash Flow'!AQ$3,'Wells Fargo'!$B:$B,"&gt;"&amp;'Cash Flow'!AP$3)</f>
        <v>0</v>
      </c>
      <c r="AR17" s="160">
        <f>SUMIFS('Wells Fargo'!$F:$F,'Wells Fargo'!$G:$G,'Cash Flow'!$A17,'Wells Fargo'!$A:$A,AR$1,'Wells Fargo'!$B:$B,"&lt;="&amp;'Cash Flow'!AR$3,'Wells Fargo'!$B:$B,"&gt;"&amp;'Cash Flow'!AQ$3)</f>
        <v>0</v>
      </c>
      <c r="AS17" s="160">
        <f>SUMIFS('Wells Fargo'!$F:$F,'Wells Fargo'!$G:$G,'Cash Flow'!$A17,'Wells Fargo'!$A:$A,AS$1,'Wells Fargo'!$B:$B,"&lt;="&amp;'Cash Flow'!AS$3,'Wells Fargo'!$B:$B,"&gt;"&amp;'Cash Flow'!AR$3)</f>
        <v>0</v>
      </c>
      <c r="AT17" s="160">
        <f>SUMIFS('Wells Fargo'!$F:$F,'Wells Fargo'!$G:$G,'Cash Flow'!$A17,'Wells Fargo'!$A:$A,AT$1,'Wells Fargo'!$B:$B,"&lt;="&amp;'Cash Flow'!AT$3,'Wells Fargo'!$B:$B,"&gt;"&amp;'Cash Flow'!AS$3)</f>
        <v>-95</v>
      </c>
      <c r="AU17" s="161">
        <f>SUMIFS('Wells Fargo'!$F:$F,'Wells Fargo'!$G:$G,'Cash Flow'!$A17,'Wells Fargo'!$A:$A,AU$1,'Wells Fargo'!$B:$B,"&lt;="&amp;'Cash Flow'!AU$3)</f>
        <v>0</v>
      </c>
      <c r="AV17" s="160">
        <f>SUMIFS('Wells Fargo'!$F:$F,'Wells Fargo'!$G:$G,'Cash Flow'!$A17,'Wells Fargo'!$A:$A,AV$1,'Wells Fargo'!$B:$B,"&lt;="&amp;'Cash Flow'!AV$3,'Wells Fargo'!$B:$B,"&gt;"&amp;'Cash Flow'!AU$3)</f>
        <v>0</v>
      </c>
      <c r="AW17" s="160">
        <f>SUMIFS('Wells Fargo'!$F:$F,'Wells Fargo'!$G:$G,'Cash Flow'!$A17,'Wells Fargo'!$A:$A,AW$1,'Wells Fargo'!$B:$B,"&lt;="&amp;'Cash Flow'!AW$3,'Wells Fargo'!$B:$B,"&gt;"&amp;'Cash Flow'!AV$3)</f>
        <v>0</v>
      </c>
      <c r="AX17" s="160">
        <f>SUMIFS('Wells Fargo'!$F:$F,'Wells Fargo'!$G:$G,'Cash Flow'!$A17,'Wells Fargo'!$A:$A,AX$1,'Wells Fargo'!$B:$B,"&lt;="&amp;'Cash Flow'!AX$3,'Wells Fargo'!$B:$B,"&gt;"&amp;'Cash Flow'!AW$3)</f>
        <v>0</v>
      </c>
      <c r="AY17" s="160">
        <f>SUMIFS('Wells Fargo'!$F:$F,'Wells Fargo'!$G:$G,'Cash Flow'!$A17,'Wells Fargo'!$A:$A,AY$1,'Wells Fargo'!$B:$B,"&lt;="&amp;'Cash Flow'!AY$3,'Wells Fargo'!$B:$B,"&gt;"&amp;'Cash Flow'!AX$3)</f>
        <v>0</v>
      </c>
      <c r="AZ17" s="161">
        <f>SUMIFS('Wells Fargo'!$F:$F,'Wells Fargo'!$G:$G,'Cash Flow'!$A17,'Wells Fargo'!$A:$A,AZ$1,'Wells Fargo'!$B:$B,"&lt;="&amp;'Cash Flow'!AZ$3)</f>
        <v>0</v>
      </c>
      <c r="BA17" s="160">
        <f>SUMIFS('Wells Fargo'!$F:$F,'Wells Fargo'!$G:$G,'Cash Flow'!$A17,'Wells Fargo'!$A:$A,BA$1,'Wells Fargo'!$B:$B,"&lt;="&amp;'Cash Flow'!BA$3,'Wells Fargo'!$B:$B,"&gt;"&amp;'Cash Flow'!AZ$3)</f>
        <v>0</v>
      </c>
      <c r="BB17" s="160">
        <f>SUMIFS('Wells Fargo'!$F:$F,'Wells Fargo'!$G:$G,'Cash Flow'!$A17,'Wells Fargo'!$A:$A,BB$1,'Wells Fargo'!$B:$B,"&lt;="&amp;'Cash Flow'!BB$3,'Wells Fargo'!$B:$B,"&gt;"&amp;'Cash Flow'!BA$3)</f>
        <v>0</v>
      </c>
      <c r="BC17" s="160">
        <f>SUMIFS('Wells Fargo'!$F:$F,'Wells Fargo'!$G:$G,'Cash Flow'!$A17,'Wells Fargo'!$A:$A,BC$1,'Wells Fargo'!$B:$B,"&lt;="&amp;'Cash Flow'!BC$3,'Wells Fargo'!$B:$B,"&gt;"&amp;'Cash Flow'!BB$3)</f>
        <v>0</v>
      </c>
      <c r="BD17" s="160">
        <f>SUMIFS('Wells Fargo'!$F:$F,'Wells Fargo'!$G:$G,'Cash Flow'!$A17,'Wells Fargo'!$A:$A,BD$1,'Wells Fargo'!$B:$B,"&lt;="&amp;'Cash Flow'!BD$3,'Wells Fargo'!$B:$B,"&gt;"&amp;'Cash Flow'!BC$3)</f>
        <v>0</v>
      </c>
      <c r="BE17" s="161">
        <f>SUMIFS('Wells Fargo'!$F:$F,'Wells Fargo'!$G:$G,'Cash Flow'!$A17,'Wells Fargo'!$A:$A,BE$1,'Wells Fargo'!$B:$B,"&lt;="&amp;'Cash Flow'!BE$3)</f>
        <v>0</v>
      </c>
      <c r="BF17" s="160">
        <f>SUMIFS('Wells Fargo'!$F:$F,'Wells Fargo'!$G:$G,'Cash Flow'!$A17,'Wells Fargo'!$A:$A,BF$1,'Wells Fargo'!$B:$B,"&lt;="&amp;'Cash Flow'!BF$3,'Wells Fargo'!$B:$B,"&gt;"&amp;'Cash Flow'!BE$3)</f>
        <v>0</v>
      </c>
      <c r="BG17" s="160">
        <f>SUMIFS('Wells Fargo'!$F:$F,'Wells Fargo'!$G:$G,'Cash Flow'!$A17,'Wells Fargo'!$A:$A,BG$1,'Wells Fargo'!$B:$B,"&lt;="&amp;'Cash Flow'!BG$3,'Wells Fargo'!$B:$B,"&gt;"&amp;'Cash Flow'!BF$3)</f>
        <v>0</v>
      </c>
      <c r="BH17" s="160">
        <f>SUMIFS('Wells Fargo'!$F:$F,'Wells Fargo'!$G:$G,'Cash Flow'!$A17,'Wells Fargo'!$A:$A,BH$1,'Wells Fargo'!$B:$B,"&lt;="&amp;'Cash Flow'!BH$3,'Wells Fargo'!$B:$B,"&gt;"&amp;'Cash Flow'!BG$3)</f>
        <v>0</v>
      </c>
      <c r="BI17" s="160">
        <f>SUMIFS('Wells Fargo'!$F:$F,'Wells Fargo'!$G:$G,'Cash Flow'!$A17,'Wells Fargo'!$A:$A,BI$1,'Wells Fargo'!$B:$B,"&lt;="&amp;'Cash Flow'!BI$3,'Wells Fargo'!$B:$B,"&gt;"&amp;'Cash Flow'!BH$3)</f>
        <v>0</v>
      </c>
    </row>
    <row r="18" spans="1:61" ht="12.75" x14ac:dyDescent="0.2">
      <c r="A18" t="str">
        <v>Comedy Show</v>
      </c>
      <c r="B18" s="76">
        <f t="shared" si="0"/>
        <v>-75.260000000000005</v>
      </c>
      <c r="C18" s="161">
        <f>SUMIFS('Wells Fargo'!$F:$F,'Wells Fargo'!$G:$G,'Cash Flow'!$A18,'Wells Fargo'!$A:$A,C$1,'Wells Fargo'!$B:$B,"&lt;="&amp;'Cash Flow'!C$3)</f>
        <v>0</v>
      </c>
      <c r="D18" s="160">
        <f>SUMIFS('Wells Fargo'!$F:$F,'Wells Fargo'!$G:$G,'Cash Flow'!$A18,'Wells Fargo'!$A:$A,D$1,'Wells Fargo'!$B:$B,"&lt;="&amp;'Cash Flow'!D$3,'Wells Fargo'!$B:$B,"&gt;"&amp;'Cash Flow'!C$3)</f>
        <v>0</v>
      </c>
      <c r="E18" s="160">
        <f>SUMIFS('Wells Fargo'!$F:$F,'Wells Fargo'!$G:$G,'Cash Flow'!$A18,'Wells Fargo'!$A:$A,E$1,'Wells Fargo'!$B:$B,"&lt;="&amp;'Cash Flow'!E$3,'Wells Fargo'!$B:$B,"&gt;"&amp;'Cash Flow'!D$3)</f>
        <v>0</v>
      </c>
      <c r="F18" s="160">
        <f>SUMIFS('Wells Fargo'!$F:$F,'Wells Fargo'!$G:$G,'Cash Flow'!$A18,'Wells Fargo'!$A:$A,F$1,'Wells Fargo'!$B:$B,"&lt;="&amp;'Cash Flow'!F$3,'Wells Fargo'!$B:$B,"&gt;"&amp;'Cash Flow'!E$3)</f>
        <v>0</v>
      </c>
      <c r="G18" s="160">
        <f>SUMIFS('Wells Fargo'!$F:$F,'Wells Fargo'!$G:$G,'Cash Flow'!$A18,'Wells Fargo'!$A:$A,G$1,'Wells Fargo'!$B:$B,"&lt;="&amp;'Cash Flow'!G$3,'Wells Fargo'!$B:$B,"&gt;"&amp;'Cash Flow'!F$3)</f>
        <v>0</v>
      </c>
      <c r="H18" s="161">
        <f>SUMIFS('Wells Fargo'!$F:$F,'Wells Fargo'!$G:$G,'Cash Flow'!$A18,'Wells Fargo'!$A:$A,H$1,'Wells Fargo'!$B:$B,"&lt;="&amp;'Cash Flow'!H$3)</f>
        <v>0</v>
      </c>
      <c r="I18" s="160">
        <f>SUMIFS('Wells Fargo'!$F:$F,'Wells Fargo'!$G:$G,'Cash Flow'!$A18,'Wells Fargo'!$A:$A,I$1,'Wells Fargo'!$B:$B,"&lt;="&amp;'Cash Flow'!I$3,'Wells Fargo'!$B:$B,"&gt;"&amp;'Cash Flow'!H$3)</f>
        <v>0</v>
      </c>
      <c r="J18" s="160">
        <f>SUMIFS('Wells Fargo'!$F:$F,'Wells Fargo'!$G:$G,'Cash Flow'!$A18,'Wells Fargo'!$A:$A,J$1,'Wells Fargo'!$B:$B,"&lt;="&amp;'Cash Flow'!J$3,'Wells Fargo'!$B:$B,"&gt;"&amp;'Cash Flow'!I$3)</f>
        <v>0</v>
      </c>
      <c r="K18" s="160">
        <f>SUMIFS('Wells Fargo'!$F:$F,'Wells Fargo'!$G:$G,'Cash Flow'!$A18,'Wells Fargo'!$A:$A,K$1,'Wells Fargo'!$B:$B,"&lt;="&amp;'Cash Flow'!K$3,'Wells Fargo'!$B:$B,"&gt;"&amp;'Cash Flow'!J$3)</f>
        <v>0</v>
      </c>
      <c r="L18" s="161">
        <f>SUMIFS('Wells Fargo'!$F:$F,'Wells Fargo'!$G:$G,'Cash Flow'!$A18,'Wells Fargo'!$A:$A,L$1,'Wells Fargo'!$B:$B,"&lt;="&amp;'Cash Flow'!L$3)</f>
        <v>0</v>
      </c>
      <c r="M18" s="160">
        <f>SUMIFS('Wells Fargo'!$F:$F,'Wells Fargo'!$G:$G,'Cash Flow'!$A18,'Wells Fargo'!$A:$A,M$1,'Wells Fargo'!$B:$B,"&lt;="&amp;'Cash Flow'!M$3,'Wells Fargo'!$B:$B,"&gt;"&amp;'Cash Flow'!L$3)</f>
        <v>0</v>
      </c>
      <c r="N18" s="160">
        <f>SUMIFS('Wells Fargo'!$F:$F,'Wells Fargo'!$G:$G,'Cash Flow'!$A18,'Wells Fargo'!$A:$A,N$1,'Wells Fargo'!$B:$B,"&lt;="&amp;'Cash Flow'!N$3,'Wells Fargo'!$B:$B,"&gt;"&amp;'Cash Flow'!M$3)</f>
        <v>0</v>
      </c>
      <c r="O18" s="160">
        <f>SUMIFS('Wells Fargo'!$F:$F,'Wells Fargo'!$G:$G,'Cash Flow'!$A18,'Wells Fargo'!$A:$A,O$1,'Wells Fargo'!$B:$B,"&lt;="&amp;'Cash Flow'!O$3,'Wells Fargo'!$B:$B,"&gt;"&amp;'Cash Flow'!N$3)</f>
        <v>0</v>
      </c>
      <c r="P18" s="160">
        <f>SUMIFS('Wells Fargo'!$F:$F,'Wells Fargo'!$G:$G,'Cash Flow'!$A18,'Wells Fargo'!$A:$A,P$1,'Wells Fargo'!$B:$B,"&lt;="&amp;'Cash Flow'!P$3,'Wells Fargo'!$B:$B,"&gt;"&amp;'Cash Flow'!O$3)</f>
        <v>0</v>
      </c>
      <c r="Q18" s="161">
        <f>SUMIFS('Wells Fargo'!$F:$F,'Wells Fargo'!$G:$G,'Cash Flow'!$A18,'Wells Fargo'!$A:$A,Q$1,'Wells Fargo'!$B:$B,"&lt;="&amp;'Cash Flow'!Q$3)</f>
        <v>0</v>
      </c>
      <c r="R18" s="160">
        <f>SUMIFS('Wells Fargo'!$F:$F,'Wells Fargo'!$G:$G,'Cash Flow'!$A18,'Wells Fargo'!$A:$A,R$1,'Wells Fargo'!$B:$B,"&lt;="&amp;'Cash Flow'!R$3,'Wells Fargo'!$B:$B,"&gt;"&amp;'Cash Flow'!Q$3)</f>
        <v>0</v>
      </c>
      <c r="S18" s="160">
        <f>SUMIFS('Wells Fargo'!$F:$F,'Wells Fargo'!$G:$G,'Cash Flow'!$A18,'Wells Fargo'!$A:$A,S$1,'Wells Fargo'!$B:$B,"&lt;="&amp;'Cash Flow'!S$3,'Wells Fargo'!$B:$B,"&gt;"&amp;'Cash Flow'!R$3)</f>
        <v>0</v>
      </c>
      <c r="T18" s="160">
        <f>SUMIFS('Wells Fargo'!$F:$F,'Wells Fargo'!$G:$G,'Cash Flow'!$A18,'Wells Fargo'!$A:$A,T$1,'Wells Fargo'!$B:$B,"&lt;="&amp;'Cash Flow'!T$3,'Wells Fargo'!$B:$B,"&gt;"&amp;'Cash Flow'!S$3)</f>
        <v>0</v>
      </c>
      <c r="U18" s="160">
        <f>SUMIFS('Wells Fargo'!$F:$F,'Wells Fargo'!$G:$G,'Cash Flow'!$A18,'Wells Fargo'!$A:$A,U$1,'Wells Fargo'!$B:$B,"&lt;="&amp;'Cash Flow'!U$3,'Wells Fargo'!$B:$B,"&gt;"&amp;'Cash Flow'!T$3)</f>
        <v>0</v>
      </c>
      <c r="V18" s="161">
        <f>SUMIFS('Wells Fargo'!$F:$F,'Wells Fargo'!$G:$G,'Cash Flow'!$A18,'Wells Fargo'!$A:$A,V$1,'Wells Fargo'!$B:$B,"&lt;="&amp;'Cash Flow'!V$3)</f>
        <v>0</v>
      </c>
      <c r="W18" s="160">
        <f>SUMIFS('Wells Fargo'!$F:$F,'Wells Fargo'!$G:$G,'Cash Flow'!$A18,'Wells Fargo'!$A:$A,W$1,'Wells Fargo'!$B:$B,"&lt;="&amp;'Cash Flow'!W$3,'Wells Fargo'!$B:$B,"&gt;"&amp;'Cash Flow'!V$3)</f>
        <v>0</v>
      </c>
      <c r="X18" s="160">
        <f>SUMIFS('Wells Fargo'!$F:$F,'Wells Fargo'!$G:$G,'Cash Flow'!$A18,'Wells Fargo'!$A:$A,X$1,'Wells Fargo'!$B:$B,"&lt;="&amp;'Cash Flow'!X$3,'Wells Fargo'!$B:$B,"&gt;"&amp;'Cash Flow'!W$3)</f>
        <v>0</v>
      </c>
      <c r="Y18" s="160">
        <f>SUMIFS('Wells Fargo'!$F:$F,'Wells Fargo'!$G:$G,'Cash Flow'!$A18,'Wells Fargo'!$A:$A,Y$1,'Wells Fargo'!$B:$B,"&lt;="&amp;'Cash Flow'!Y$3,'Wells Fargo'!$B:$B,"&gt;"&amp;'Cash Flow'!X$3)</f>
        <v>0</v>
      </c>
      <c r="Z18" s="160">
        <f>SUMIFS('Wells Fargo'!$F:$F,'Wells Fargo'!$G:$G,'Cash Flow'!$A18,'Wells Fargo'!$A:$A,Z$1,'Wells Fargo'!$B:$B,"&lt;="&amp;'Cash Flow'!Z$3,'Wells Fargo'!$B:$B,"&gt;"&amp;'Cash Flow'!Y$3)</f>
        <v>0</v>
      </c>
      <c r="AA18" s="161">
        <f>SUMIFS('Wells Fargo'!$F:$F,'Wells Fargo'!$G:$G,'Cash Flow'!$A18,'Wells Fargo'!$A:$A,AA$1,'Wells Fargo'!$B:$B,"&lt;="&amp;'Cash Flow'!AA$3)</f>
        <v>0</v>
      </c>
      <c r="AB18" s="160">
        <f>SUMIFS('Wells Fargo'!$F:$F,'Wells Fargo'!$G:$G,'Cash Flow'!$A18,'Wells Fargo'!$A:$A,AB$1,'Wells Fargo'!$B:$B,"&lt;="&amp;'Cash Flow'!AB$3,'Wells Fargo'!$B:$B,"&gt;"&amp;'Cash Flow'!AA$3)</f>
        <v>0</v>
      </c>
      <c r="AC18" s="160">
        <f>SUMIFS('Wells Fargo'!$F:$F,'Wells Fargo'!$G:$G,'Cash Flow'!$A18,'Wells Fargo'!$A:$A,AC$1,'Wells Fargo'!$B:$B,"&lt;="&amp;'Cash Flow'!AC$3,'Wells Fargo'!$B:$B,"&gt;"&amp;'Cash Flow'!AB$3)</f>
        <v>0</v>
      </c>
      <c r="AD18" s="160">
        <f>SUMIFS('Wells Fargo'!$F:$F,'Wells Fargo'!$G:$G,'Cash Flow'!$A18,'Wells Fargo'!$A:$A,AD$1,'Wells Fargo'!$B:$B,"&lt;="&amp;'Cash Flow'!AD$3,'Wells Fargo'!$B:$B,"&gt;"&amp;'Cash Flow'!AC$3)</f>
        <v>0</v>
      </c>
      <c r="AE18" s="160">
        <f>SUMIFS('Wells Fargo'!$F:$F,'Wells Fargo'!$G:$G,'Cash Flow'!$A18,'Wells Fargo'!$A:$A,AE$1,'Wells Fargo'!$B:$B,"&lt;="&amp;'Cash Flow'!AE$3,'Wells Fargo'!$B:$B,"&gt;"&amp;'Cash Flow'!AD$3)</f>
        <v>0</v>
      </c>
      <c r="AF18" s="161">
        <f>SUMIFS('Wells Fargo'!$F:$F,'Wells Fargo'!$G:$G,'Cash Flow'!$A18,'Wells Fargo'!$A:$A,AF$1,'Wells Fargo'!$B:$B,"&lt;="&amp;'Cash Flow'!AF$3)</f>
        <v>0</v>
      </c>
      <c r="AG18" s="160">
        <f>SUMIFS('Wells Fargo'!$F:$F,'Wells Fargo'!$G:$G,'Cash Flow'!$A18,'Wells Fargo'!$A:$A,AG$1,'Wells Fargo'!$B:$B,"&lt;="&amp;'Cash Flow'!AG$3,'Wells Fargo'!$B:$B,"&gt;"&amp;'Cash Flow'!AF$3)</f>
        <v>0</v>
      </c>
      <c r="AH18" s="160">
        <f>SUMIFS('Wells Fargo'!$F:$F,'Wells Fargo'!$G:$G,'Cash Flow'!$A18,'Wells Fargo'!$A:$A,AH$1,'Wells Fargo'!$B:$B,"&lt;="&amp;'Cash Flow'!AH$3,'Wells Fargo'!$B:$B,"&gt;"&amp;'Cash Flow'!AG$3)</f>
        <v>0</v>
      </c>
      <c r="AI18" s="160">
        <f>SUMIFS('Wells Fargo'!$F:$F,'Wells Fargo'!$G:$G,'Cash Flow'!$A18,'Wells Fargo'!$A:$A,AI$1,'Wells Fargo'!$B:$B,"&lt;="&amp;'Cash Flow'!AI$3,'Wells Fargo'!$B:$B,"&gt;"&amp;'Cash Flow'!AH$3)</f>
        <v>0</v>
      </c>
      <c r="AJ18" s="160">
        <f>SUMIFS('Wells Fargo'!$F:$F,'Wells Fargo'!$G:$G,'Cash Flow'!$A18,'Wells Fargo'!$A:$A,AJ$1,'Wells Fargo'!$B:$B,"&lt;="&amp;'Cash Flow'!AJ$3,'Wells Fargo'!$B:$B,"&gt;"&amp;'Cash Flow'!AI$3)</f>
        <v>0</v>
      </c>
      <c r="AK18" s="161">
        <f>SUMIFS('Wells Fargo'!$F:$F,'Wells Fargo'!$G:$G,'Cash Flow'!$A18,'Wells Fargo'!$A:$A,AK$1,'Wells Fargo'!$B:$B,"&lt;="&amp;'Cash Flow'!AK$3)</f>
        <v>0</v>
      </c>
      <c r="AL18" s="160">
        <f>SUMIFS('Wells Fargo'!$F:$F,'Wells Fargo'!$G:$G,'Cash Flow'!$A18,'Wells Fargo'!$A:$A,AL$1,'Wells Fargo'!$B:$B,"&lt;="&amp;'Cash Flow'!AL$3,'Wells Fargo'!$B:$B,"&gt;"&amp;'Cash Flow'!AK$3)</f>
        <v>0</v>
      </c>
      <c r="AM18" s="160">
        <f>SUMIFS('Wells Fargo'!$F:$F,'Wells Fargo'!$G:$G,'Cash Flow'!$A18,'Wells Fargo'!$A:$A,AM$1,'Wells Fargo'!$B:$B,"&lt;="&amp;'Cash Flow'!AM$3,'Wells Fargo'!$B:$B,"&gt;"&amp;'Cash Flow'!AL$3)</f>
        <v>0</v>
      </c>
      <c r="AN18" s="160">
        <f>SUMIFS('Wells Fargo'!$F:$F,'Wells Fargo'!$G:$G,'Cash Flow'!$A18,'Wells Fargo'!$A:$A,AN$1,'Wells Fargo'!$B:$B,"&lt;="&amp;'Cash Flow'!AN$3,'Wells Fargo'!$B:$B,"&gt;"&amp;'Cash Flow'!AM$3)</f>
        <v>0</v>
      </c>
      <c r="AO18" s="160">
        <f>SUMIFS('Wells Fargo'!$F:$F,'Wells Fargo'!$G:$G,'Cash Flow'!$A18,'Wells Fargo'!$A:$A,AO$1,'Wells Fargo'!$B:$B,"&lt;="&amp;'Cash Flow'!AO$3,'Wells Fargo'!$B:$B,"&gt;"&amp;'Cash Flow'!AN$3)</f>
        <v>0</v>
      </c>
      <c r="AP18" s="161">
        <f>SUMIFS('Wells Fargo'!$F:$F,'Wells Fargo'!$G:$G,'Cash Flow'!$A18,'Wells Fargo'!$A:$A,AP$1,'Wells Fargo'!$B:$B,"&lt;="&amp;'Cash Flow'!AP$3)</f>
        <v>0</v>
      </c>
      <c r="AQ18" s="160">
        <f>SUMIFS('Wells Fargo'!$F:$F,'Wells Fargo'!$G:$G,'Cash Flow'!$A18,'Wells Fargo'!$A:$A,AQ$1,'Wells Fargo'!$B:$B,"&lt;="&amp;'Cash Flow'!AQ$3,'Wells Fargo'!$B:$B,"&gt;"&amp;'Cash Flow'!AP$3)</f>
        <v>0</v>
      </c>
      <c r="AR18" s="160">
        <f>SUMIFS('Wells Fargo'!$F:$F,'Wells Fargo'!$G:$G,'Cash Flow'!$A18,'Wells Fargo'!$A:$A,AR$1,'Wells Fargo'!$B:$B,"&lt;="&amp;'Cash Flow'!AR$3,'Wells Fargo'!$B:$B,"&gt;"&amp;'Cash Flow'!AQ$3)</f>
        <v>0</v>
      </c>
      <c r="AS18" s="160">
        <f>SUMIFS('Wells Fargo'!$F:$F,'Wells Fargo'!$G:$G,'Cash Flow'!$A18,'Wells Fargo'!$A:$A,AS$1,'Wells Fargo'!$B:$B,"&lt;="&amp;'Cash Flow'!AS$3,'Wells Fargo'!$B:$B,"&gt;"&amp;'Cash Flow'!AR$3)</f>
        <v>0</v>
      </c>
      <c r="AT18" s="160">
        <f>SUMIFS('Wells Fargo'!$F:$F,'Wells Fargo'!$G:$G,'Cash Flow'!$A18,'Wells Fargo'!$A:$A,AT$1,'Wells Fargo'!$B:$B,"&lt;="&amp;'Cash Flow'!AT$3,'Wells Fargo'!$B:$B,"&gt;"&amp;'Cash Flow'!AS$3)</f>
        <v>0</v>
      </c>
      <c r="AU18" s="161">
        <f>SUMIFS('Wells Fargo'!$F:$F,'Wells Fargo'!$G:$G,'Cash Flow'!$A18,'Wells Fargo'!$A:$A,AU$1,'Wells Fargo'!$B:$B,"&lt;="&amp;'Cash Flow'!AU$3)</f>
        <v>0</v>
      </c>
      <c r="AV18" s="160">
        <f>SUMIFS('Wells Fargo'!$F:$F,'Wells Fargo'!$G:$G,'Cash Flow'!$A18,'Wells Fargo'!$A:$A,AV$1,'Wells Fargo'!$B:$B,"&lt;="&amp;'Cash Flow'!AV$3,'Wells Fargo'!$B:$B,"&gt;"&amp;'Cash Flow'!AU$3)</f>
        <v>0</v>
      </c>
      <c r="AW18" s="160">
        <f>SUMIFS('Wells Fargo'!$F:$F,'Wells Fargo'!$G:$G,'Cash Flow'!$A18,'Wells Fargo'!$A:$A,AW$1,'Wells Fargo'!$B:$B,"&lt;="&amp;'Cash Flow'!AW$3,'Wells Fargo'!$B:$B,"&gt;"&amp;'Cash Flow'!AV$3)</f>
        <v>0</v>
      </c>
      <c r="AX18" s="160">
        <f>SUMIFS('Wells Fargo'!$F:$F,'Wells Fargo'!$G:$G,'Cash Flow'!$A18,'Wells Fargo'!$A:$A,AX$1,'Wells Fargo'!$B:$B,"&lt;="&amp;'Cash Flow'!AX$3,'Wells Fargo'!$B:$B,"&gt;"&amp;'Cash Flow'!AW$3)</f>
        <v>0</v>
      </c>
      <c r="AY18" s="160">
        <f>SUMIFS('Wells Fargo'!$F:$F,'Wells Fargo'!$G:$G,'Cash Flow'!$A18,'Wells Fargo'!$A:$A,AY$1,'Wells Fargo'!$B:$B,"&lt;="&amp;'Cash Flow'!AY$3,'Wells Fargo'!$B:$B,"&gt;"&amp;'Cash Flow'!AX$3)</f>
        <v>-75.260000000000005</v>
      </c>
      <c r="AZ18" s="161">
        <f>SUMIFS('Wells Fargo'!$F:$F,'Wells Fargo'!$G:$G,'Cash Flow'!$A18,'Wells Fargo'!$A:$A,AZ$1,'Wells Fargo'!$B:$B,"&lt;="&amp;'Cash Flow'!AZ$3)</f>
        <v>0</v>
      </c>
      <c r="BA18" s="160">
        <f>SUMIFS('Wells Fargo'!$F:$F,'Wells Fargo'!$G:$G,'Cash Flow'!$A18,'Wells Fargo'!$A:$A,BA$1,'Wells Fargo'!$B:$B,"&lt;="&amp;'Cash Flow'!BA$3,'Wells Fargo'!$B:$B,"&gt;"&amp;'Cash Flow'!AZ$3)</f>
        <v>0</v>
      </c>
      <c r="BB18" s="160">
        <f>SUMIFS('Wells Fargo'!$F:$F,'Wells Fargo'!$G:$G,'Cash Flow'!$A18,'Wells Fargo'!$A:$A,BB$1,'Wells Fargo'!$B:$B,"&lt;="&amp;'Cash Flow'!BB$3,'Wells Fargo'!$B:$B,"&gt;"&amp;'Cash Flow'!BA$3)</f>
        <v>0</v>
      </c>
      <c r="BC18" s="160">
        <f>SUMIFS('Wells Fargo'!$F:$F,'Wells Fargo'!$G:$G,'Cash Flow'!$A18,'Wells Fargo'!$A:$A,BC$1,'Wells Fargo'!$B:$B,"&lt;="&amp;'Cash Flow'!BC$3,'Wells Fargo'!$B:$B,"&gt;"&amp;'Cash Flow'!BB$3)</f>
        <v>0</v>
      </c>
      <c r="BD18" s="160">
        <f>SUMIFS('Wells Fargo'!$F:$F,'Wells Fargo'!$G:$G,'Cash Flow'!$A18,'Wells Fargo'!$A:$A,BD$1,'Wells Fargo'!$B:$B,"&lt;="&amp;'Cash Flow'!BD$3,'Wells Fargo'!$B:$B,"&gt;"&amp;'Cash Flow'!BC$3)</f>
        <v>0</v>
      </c>
      <c r="BE18" s="161">
        <f>SUMIFS('Wells Fargo'!$F:$F,'Wells Fargo'!$G:$G,'Cash Flow'!$A18,'Wells Fargo'!$A:$A,BE$1,'Wells Fargo'!$B:$B,"&lt;="&amp;'Cash Flow'!BE$3)</f>
        <v>0</v>
      </c>
      <c r="BF18" s="160">
        <f>SUMIFS('Wells Fargo'!$F:$F,'Wells Fargo'!$G:$G,'Cash Flow'!$A18,'Wells Fargo'!$A:$A,BF$1,'Wells Fargo'!$B:$B,"&lt;="&amp;'Cash Flow'!BF$3,'Wells Fargo'!$B:$B,"&gt;"&amp;'Cash Flow'!BE$3)</f>
        <v>0</v>
      </c>
      <c r="BG18" s="160">
        <f>SUMIFS('Wells Fargo'!$F:$F,'Wells Fargo'!$G:$G,'Cash Flow'!$A18,'Wells Fargo'!$A:$A,BG$1,'Wells Fargo'!$B:$B,"&lt;="&amp;'Cash Flow'!BG$3,'Wells Fargo'!$B:$B,"&gt;"&amp;'Cash Flow'!BF$3)</f>
        <v>0</v>
      </c>
      <c r="BH18" s="160">
        <f>SUMIFS('Wells Fargo'!$F:$F,'Wells Fargo'!$G:$G,'Cash Flow'!$A18,'Wells Fargo'!$A:$A,BH$1,'Wells Fargo'!$B:$B,"&lt;="&amp;'Cash Flow'!BH$3,'Wells Fargo'!$B:$B,"&gt;"&amp;'Cash Flow'!BG$3)</f>
        <v>0</v>
      </c>
      <c r="BI18" s="160">
        <f>SUMIFS('Wells Fargo'!$F:$F,'Wells Fargo'!$G:$G,'Cash Flow'!$A18,'Wells Fargo'!$A:$A,BI$1,'Wells Fargo'!$B:$B,"&lt;="&amp;'Cash Flow'!BI$3,'Wells Fargo'!$B:$B,"&gt;"&amp;'Cash Flow'!BH$3)</f>
        <v>0</v>
      </c>
    </row>
    <row r="19" spans="1:61" ht="12.75" x14ac:dyDescent="0.2">
      <c r="A19" t="str">
        <v>Credit</v>
      </c>
      <c r="B19" s="76">
        <f t="shared" si="0"/>
        <v>-31415.920000000002</v>
      </c>
      <c r="C19" s="161">
        <f>SUMIFS('Wells Fargo'!$F:$F,'Wells Fargo'!$G:$G,'Cash Flow'!$A19,'Wells Fargo'!$A:$A,C$1,'Wells Fargo'!$B:$B,"&lt;="&amp;'Cash Flow'!C$3)</f>
        <v>0</v>
      </c>
      <c r="D19" s="160">
        <f>SUMIFS('Wells Fargo'!$F:$F,'Wells Fargo'!$G:$G,'Cash Flow'!$A19,'Wells Fargo'!$A:$A,D$1,'Wells Fargo'!$B:$B,"&lt;="&amp;'Cash Flow'!D$3,'Wells Fargo'!$B:$B,"&gt;"&amp;'Cash Flow'!C$3)</f>
        <v>-700</v>
      </c>
      <c r="E19" s="160">
        <f>SUMIFS('Wells Fargo'!$F:$F,'Wells Fargo'!$G:$G,'Cash Flow'!$A19,'Wells Fargo'!$A:$A,E$1,'Wells Fargo'!$B:$B,"&lt;="&amp;'Cash Flow'!E$3,'Wells Fargo'!$B:$B,"&gt;"&amp;'Cash Flow'!D$3)</f>
        <v>-729.23</v>
      </c>
      <c r="F19" s="160">
        <f>SUMIFS('Wells Fargo'!$F:$F,'Wells Fargo'!$G:$G,'Cash Flow'!$A19,'Wells Fargo'!$A:$A,F$1,'Wells Fargo'!$B:$B,"&lt;="&amp;'Cash Flow'!F$3,'Wells Fargo'!$B:$B,"&gt;"&amp;'Cash Flow'!E$3)</f>
        <v>0</v>
      </c>
      <c r="G19" s="160">
        <f>SUMIFS('Wells Fargo'!$F:$F,'Wells Fargo'!$G:$G,'Cash Flow'!$A19,'Wells Fargo'!$A:$A,G$1,'Wells Fargo'!$B:$B,"&lt;="&amp;'Cash Flow'!G$3,'Wells Fargo'!$B:$B,"&gt;"&amp;'Cash Flow'!F$3)</f>
        <v>0</v>
      </c>
      <c r="H19" s="161">
        <f>SUMIFS('Wells Fargo'!$F:$F,'Wells Fargo'!$G:$G,'Cash Flow'!$A19,'Wells Fargo'!$A:$A,H$1,'Wells Fargo'!$B:$B,"&lt;="&amp;'Cash Flow'!H$3)</f>
        <v>-157.47</v>
      </c>
      <c r="I19" s="160">
        <f>SUMIFS('Wells Fargo'!$F:$F,'Wells Fargo'!$G:$G,'Cash Flow'!$A19,'Wells Fargo'!$A:$A,I$1,'Wells Fargo'!$B:$B,"&lt;="&amp;'Cash Flow'!I$3,'Wells Fargo'!$B:$B,"&gt;"&amp;'Cash Flow'!H$3)</f>
        <v>-715.37</v>
      </c>
      <c r="J19" s="160">
        <f>SUMIFS('Wells Fargo'!$F:$F,'Wells Fargo'!$G:$G,'Cash Flow'!$A19,'Wells Fargo'!$A:$A,J$1,'Wells Fargo'!$B:$B,"&lt;="&amp;'Cash Flow'!J$3,'Wells Fargo'!$B:$B,"&gt;"&amp;'Cash Flow'!I$3)</f>
        <v>0</v>
      </c>
      <c r="K19" s="160">
        <f>SUMIFS('Wells Fargo'!$F:$F,'Wells Fargo'!$G:$G,'Cash Flow'!$A19,'Wells Fargo'!$A:$A,K$1,'Wells Fargo'!$B:$B,"&lt;="&amp;'Cash Flow'!K$3,'Wells Fargo'!$B:$B,"&gt;"&amp;'Cash Flow'!J$3)</f>
        <v>-770.55</v>
      </c>
      <c r="L19" s="161">
        <f>SUMIFS('Wells Fargo'!$F:$F,'Wells Fargo'!$G:$G,'Cash Flow'!$A19,'Wells Fargo'!$A:$A,L$1,'Wells Fargo'!$B:$B,"&lt;="&amp;'Cash Flow'!L$3)</f>
        <v>0</v>
      </c>
      <c r="M19" s="160">
        <f>SUMIFS('Wells Fargo'!$F:$F,'Wells Fargo'!$G:$G,'Cash Flow'!$A19,'Wells Fargo'!$A:$A,M$1,'Wells Fargo'!$B:$B,"&lt;="&amp;'Cash Flow'!M$3,'Wells Fargo'!$B:$B,"&gt;"&amp;'Cash Flow'!L$3)</f>
        <v>-1160.3800000000001</v>
      </c>
      <c r="N19" s="160">
        <f>SUMIFS('Wells Fargo'!$F:$F,'Wells Fargo'!$G:$G,'Cash Flow'!$A19,'Wells Fargo'!$A:$A,N$1,'Wells Fargo'!$B:$B,"&lt;="&amp;'Cash Flow'!N$3,'Wells Fargo'!$B:$B,"&gt;"&amp;'Cash Flow'!M$3)</f>
        <v>-521.61</v>
      </c>
      <c r="O19" s="160">
        <f>SUMIFS('Wells Fargo'!$F:$F,'Wells Fargo'!$G:$G,'Cash Flow'!$A19,'Wells Fargo'!$A:$A,O$1,'Wells Fargo'!$B:$B,"&lt;="&amp;'Cash Flow'!O$3,'Wells Fargo'!$B:$B,"&gt;"&amp;'Cash Flow'!N$3)</f>
        <v>-264.60000000000002</v>
      </c>
      <c r="P19" s="160">
        <f>SUMIFS('Wells Fargo'!$F:$F,'Wells Fargo'!$G:$G,'Cash Flow'!$A19,'Wells Fargo'!$A:$A,P$1,'Wells Fargo'!$B:$B,"&lt;="&amp;'Cash Flow'!P$3,'Wells Fargo'!$B:$B,"&gt;"&amp;'Cash Flow'!O$3)</f>
        <v>-465.03</v>
      </c>
      <c r="Q19" s="161">
        <f>SUMIFS('Wells Fargo'!$F:$F,'Wells Fargo'!$G:$G,'Cash Flow'!$A19,'Wells Fargo'!$A:$A,Q$1,'Wells Fargo'!$B:$B,"&lt;="&amp;'Cash Flow'!Q$3)</f>
        <v>0</v>
      </c>
      <c r="R19" s="160">
        <f>SUMIFS('Wells Fargo'!$F:$F,'Wells Fargo'!$G:$G,'Cash Flow'!$A19,'Wells Fargo'!$A:$A,R$1,'Wells Fargo'!$B:$B,"&lt;="&amp;'Cash Flow'!R$3,'Wells Fargo'!$B:$B,"&gt;"&amp;'Cash Flow'!Q$3)</f>
        <v>-450.02</v>
      </c>
      <c r="S19" s="160">
        <f>SUMIFS('Wells Fargo'!$F:$F,'Wells Fargo'!$G:$G,'Cash Flow'!$A19,'Wells Fargo'!$A:$A,S$1,'Wells Fargo'!$B:$B,"&lt;="&amp;'Cash Flow'!S$3,'Wells Fargo'!$B:$B,"&gt;"&amp;'Cash Flow'!R$3)</f>
        <v>0</v>
      </c>
      <c r="T19" s="160">
        <f>SUMIFS('Wells Fargo'!$F:$F,'Wells Fargo'!$G:$G,'Cash Flow'!$A19,'Wells Fargo'!$A:$A,T$1,'Wells Fargo'!$B:$B,"&lt;="&amp;'Cash Flow'!T$3,'Wells Fargo'!$B:$B,"&gt;"&amp;'Cash Flow'!S$3)</f>
        <v>0</v>
      </c>
      <c r="U19" s="160">
        <f>SUMIFS('Wells Fargo'!$F:$F,'Wells Fargo'!$G:$G,'Cash Flow'!$A19,'Wells Fargo'!$A:$A,U$1,'Wells Fargo'!$B:$B,"&lt;="&amp;'Cash Flow'!U$3,'Wells Fargo'!$B:$B,"&gt;"&amp;'Cash Flow'!T$3)</f>
        <v>0</v>
      </c>
      <c r="V19" s="161">
        <f>SUMIFS('Wells Fargo'!$F:$F,'Wells Fargo'!$G:$G,'Cash Flow'!$A19,'Wells Fargo'!$A:$A,V$1,'Wells Fargo'!$B:$B,"&lt;="&amp;'Cash Flow'!V$3)</f>
        <v>-1404.1</v>
      </c>
      <c r="W19" s="160">
        <f>SUMIFS('Wells Fargo'!$F:$F,'Wells Fargo'!$G:$G,'Cash Flow'!$A19,'Wells Fargo'!$A:$A,W$1,'Wells Fargo'!$B:$B,"&lt;="&amp;'Cash Flow'!W$3,'Wells Fargo'!$B:$B,"&gt;"&amp;'Cash Flow'!V$3)</f>
        <v>0</v>
      </c>
      <c r="X19" s="160">
        <f>SUMIFS('Wells Fargo'!$F:$F,'Wells Fargo'!$G:$G,'Cash Flow'!$A19,'Wells Fargo'!$A:$A,X$1,'Wells Fargo'!$B:$B,"&lt;="&amp;'Cash Flow'!X$3,'Wells Fargo'!$B:$B,"&gt;"&amp;'Cash Flow'!W$3)</f>
        <v>0</v>
      </c>
      <c r="Y19" s="160">
        <f>SUMIFS('Wells Fargo'!$F:$F,'Wells Fargo'!$G:$G,'Cash Flow'!$A19,'Wells Fargo'!$A:$A,Y$1,'Wells Fargo'!$B:$B,"&lt;="&amp;'Cash Flow'!Y$3,'Wells Fargo'!$B:$B,"&gt;"&amp;'Cash Flow'!X$3)</f>
        <v>-1412.32</v>
      </c>
      <c r="Z19" s="160">
        <f>SUMIFS('Wells Fargo'!$F:$F,'Wells Fargo'!$G:$G,'Cash Flow'!$A19,'Wells Fargo'!$A:$A,Z$1,'Wells Fargo'!$B:$B,"&lt;="&amp;'Cash Flow'!Z$3,'Wells Fargo'!$B:$B,"&gt;"&amp;'Cash Flow'!Y$3)</f>
        <v>0</v>
      </c>
      <c r="AA19" s="161">
        <f>SUMIFS('Wells Fargo'!$F:$F,'Wells Fargo'!$G:$G,'Cash Flow'!$A19,'Wells Fargo'!$A:$A,AA$1,'Wells Fargo'!$B:$B,"&lt;="&amp;'Cash Flow'!AA$3)</f>
        <v>0</v>
      </c>
      <c r="AB19" s="160">
        <f>SUMIFS('Wells Fargo'!$F:$F,'Wells Fargo'!$G:$G,'Cash Flow'!$A19,'Wells Fargo'!$A:$A,AB$1,'Wells Fargo'!$B:$B,"&lt;="&amp;'Cash Flow'!AB$3,'Wells Fargo'!$B:$B,"&gt;"&amp;'Cash Flow'!AA$3)</f>
        <v>-1368.32</v>
      </c>
      <c r="AC19" s="160">
        <f>SUMIFS('Wells Fargo'!$F:$F,'Wells Fargo'!$G:$G,'Cash Flow'!$A19,'Wells Fargo'!$A:$A,AC$1,'Wells Fargo'!$B:$B,"&lt;="&amp;'Cash Flow'!AC$3,'Wells Fargo'!$B:$B,"&gt;"&amp;'Cash Flow'!AB$3)</f>
        <v>0</v>
      </c>
      <c r="AD19" s="160">
        <f>SUMIFS('Wells Fargo'!$F:$F,'Wells Fargo'!$G:$G,'Cash Flow'!$A19,'Wells Fargo'!$A:$A,AD$1,'Wells Fargo'!$B:$B,"&lt;="&amp;'Cash Flow'!AD$3,'Wells Fargo'!$B:$B,"&gt;"&amp;'Cash Flow'!AC$3)</f>
        <v>-1869</v>
      </c>
      <c r="AE19" s="160">
        <f>SUMIFS('Wells Fargo'!$F:$F,'Wells Fargo'!$G:$G,'Cash Flow'!$A19,'Wells Fargo'!$A:$A,AE$1,'Wells Fargo'!$B:$B,"&lt;="&amp;'Cash Flow'!AE$3,'Wells Fargo'!$B:$B,"&gt;"&amp;'Cash Flow'!AD$3)</f>
        <v>0</v>
      </c>
      <c r="AF19" s="161">
        <f>SUMIFS('Wells Fargo'!$F:$F,'Wells Fargo'!$G:$G,'Cash Flow'!$A19,'Wells Fargo'!$A:$A,AF$1,'Wells Fargo'!$B:$B,"&lt;="&amp;'Cash Flow'!AF$3)</f>
        <v>-871.96</v>
      </c>
      <c r="AG19" s="160">
        <f>SUMIFS('Wells Fargo'!$F:$F,'Wells Fargo'!$G:$G,'Cash Flow'!$A19,'Wells Fargo'!$A:$A,AG$1,'Wells Fargo'!$B:$B,"&lt;="&amp;'Cash Flow'!AG$3,'Wells Fargo'!$B:$B,"&gt;"&amp;'Cash Flow'!AF$3)</f>
        <v>-2317.37</v>
      </c>
      <c r="AH19" s="160">
        <f>SUMIFS('Wells Fargo'!$F:$F,'Wells Fargo'!$G:$G,'Cash Flow'!$A19,'Wells Fargo'!$A:$A,AH$1,'Wells Fargo'!$B:$B,"&lt;="&amp;'Cash Flow'!AH$3,'Wells Fargo'!$B:$B,"&gt;"&amp;'Cash Flow'!AG$3)</f>
        <v>-1000</v>
      </c>
      <c r="AI19" s="160">
        <f>SUMIFS('Wells Fargo'!$F:$F,'Wells Fargo'!$G:$G,'Cash Flow'!$A19,'Wells Fargo'!$A:$A,AI$1,'Wells Fargo'!$B:$B,"&lt;="&amp;'Cash Flow'!AI$3,'Wells Fargo'!$B:$B,"&gt;"&amp;'Cash Flow'!AH$3)</f>
        <v>-1518.65</v>
      </c>
      <c r="AJ19" s="160">
        <f>SUMIFS('Wells Fargo'!$F:$F,'Wells Fargo'!$G:$G,'Cash Flow'!$A19,'Wells Fargo'!$A:$A,AJ$1,'Wells Fargo'!$B:$B,"&lt;="&amp;'Cash Flow'!AJ$3,'Wells Fargo'!$B:$B,"&gt;"&amp;'Cash Flow'!AI$3)</f>
        <v>0</v>
      </c>
      <c r="AK19" s="161">
        <f>SUMIFS('Wells Fargo'!$F:$F,'Wells Fargo'!$G:$G,'Cash Flow'!$A19,'Wells Fargo'!$A:$A,AK$1,'Wells Fargo'!$B:$B,"&lt;="&amp;'Cash Flow'!AK$3)</f>
        <v>-1173.17</v>
      </c>
      <c r="AL19" s="160">
        <f>SUMIFS('Wells Fargo'!$F:$F,'Wells Fargo'!$G:$G,'Cash Flow'!$A19,'Wells Fargo'!$A:$A,AL$1,'Wells Fargo'!$B:$B,"&lt;="&amp;'Cash Flow'!AL$3,'Wells Fargo'!$B:$B,"&gt;"&amp;'Cash Flow'!AK$3)</f>
        <v>0</v>
      </c>
      <c r="AM19" s="160">
        <f>SUMIFS('Wells Fargo'!$F:$F,'Wells Fargo'!$G:$G,'Cash Flow'!$A19,'Wells Fargo'!$A:$A,AM$1,'Wells Fargo'!$B:$B,"&lt;="&amp;'Cash Flow'!AM$3,'Wells Fargo'!$B:$B,"&gt;"&amp;'Cash Flow'!AL$3)</f>
        <v>0</v>
      </c>
      <c r="AN19" s="160">
        <f>SUMIFS('Wells Fargo'!$F:$F,'Wells Fargo'!$G:$G,'Cash Flow'!$A19,'Wells Fargo'!$A:$A,AN$1,'Wells Fargo'!$B:$B,"&lt;="&amp;'Cash Flow'!AN$3,'Wells Fargo'!$B:$B,"&gt;"&amp;'Cash Flow'!AM$3)</f>
        <v>-2002.0700000000002</v>
      </c>
      <c r="AO19" s="160">
        <f>SUMIFS('Wells Fargo'!$F:$F,'Wells Fargo'!$G:$G,'Cash Flow'!$A19,'Wells Fargo'!$A:$A,AO$1,'Wells Fargo'!$B:$B,"&lt;="&amp;'Cash Flow'!AO$3,'Wells Fargo'!$B:$B,"&gt;"&amp;'Cash Flow'!AN$3)</f>
        <v>0</v>
      </c>
      <c r="AP19" s="161">
        <f>SUMIFS('Wells Fargo'!$F:$F,'Wells Fargo'!$G:$G,'Cash Flow'!$A19,'Wells Fargo'!$A:$A,AP$1,'Wells Fargo'!$B:$B,"&lt;="&amp;'Cash Flow'!AP$3)</f>
        <v>0</v>
      </c>
      <c r="AQ19" s="160">
        <f>SUMIFS('Wells Fargo'!$F:$F,'Wells Fargo'!$G:$G,'Cash Flow'!$A19,'Wells Fargo'!$A:$A,AQ$1,'Wells Fargo'!$B:$B,"&lt;="&amp;'Cash Flow'!AQ$3,'Wells Fargo'!$B:$B,"&gt;"&amp;'Cash Flow'!AP$3)</f>
        <v>-2179.14</v>
      </c>
      <c r="AR19" s="160">
        <f>SUMIFS('Wells Fargo'!$F:$F,'Wells Fargo'!$G:$G,'Cash Flow'!$A19,'Wells Fargo'!$A:$A,AR$1,'Wells Fargo'!$B:$B,"&lt;="&amp;'Cash Flow'!AR$3,'Wells Fargo'!$B:$B,"&gt;"&amp;'Cash Flow'!AQ$3)</f>
        <v>0</v>
      </c>
      <c r="AS19" s="160">
        <f>SUMIFS('Wells Fargo'!$F:$F,'Wells Fargo'!$G:$G,'Cash Flow'!$A19,'Wells Fargo'!$A:$A,AS$1,'Wells Fargo'!$B:$B,"&lt;="&amp;'Cash Flow'!AS$3,'Wells Fargo'!$B:$B,"&gt;"&amp;'Cash Flow'!AR$3)</f>
        <v>-925.99</v>
      </c>
      <c r="AT19" s="160">
        <f>SUMIFS('Wells Fargo'!$F:$F,'Wells Fargo'!$G:$G,'Cash Flow'!$A19,'Wells Fargo'!$A:$A,AT$1,'Wells Fargo'!$B:$B,"&lt;="&amp;'Cash Flow'!AT$3,'Wells Fargo'!$B:$B,"&gt;"&amp;'Cash Flow'!AS$3)</f>
        <v>-1500</v>
      </c>
      <c r="AU19" s="161">
        <f>SUMIFS('Wells Fargo'!$F:$F,'Wells Fargo'!$G:$G,'Cash Flow'!$A19,'Wells Fargo'!$A:$A,AU$1,'Wells Fargo'!$B:$B,"&lt;="&amp;'Cash Flow'!AU$3)</f>
        <v>0</v>
      </c>
      <c r="AV19" s="160">
        <f>SUMIFS('Wells Fargo'!$F:$F,'Wells Fargo'!$G:$G,'Cash Flow'!$A19,'Wells Fargo'!$A:$A,AV$1,'Wells Fargo'!$B:$B,"&lt;="&amp;'Cash Flow'!AV$3,'Wells Fargo'!$B:$B,"&gt;"&amp;'Cash Flow'!AU$3)</f>
        <v>0</v>
      </c>
      <c r="AW19" s="160">
        <f>SUMIFS('Wells Fargo'!$F:$F,'Wells Fargo'!$G:$G,'Cash Flow'!$A19,'Wells Fargo'!$A:$A,AW$1,'Wells Fargo'!$B:$B,"&lt;="&amp;'Cash Flow'!AW$3,'Wells Fargo'!$B:$B,"&gt;"&amp;'Cash Flow'!AV$3)</f>
        <v>0</v>
      </c>
      <c r="AX19" s="160">
        <f>SUMIFS('Wells Fargo'!$F:$F,'Wells Fargo'!$G:$G,'Cash Flow'!$A19,'Wells Fargo'!$A:$A,AX$1,'Wells Fargo'!$B:$B,"&lt;="&amp;'Cash Flow'!AX$3,'Wells Fargo'!$B:$B,"&gt;"&amp;'Cash Flow'!AW$3)</f>
        <v>-1682.31</v>
      </c>
      <c r="AY19" s="160">
        <f>SUMIFS('Wells Fargo'!$F:$F,'Wells Fargo'!$G:$G,'Cash Flow'!$A19,'Wells Fargo'!$A:$A,AY$1,'Wells Fargo'!$B:$B,"&lt;="&amp;'Cash Flow'!AY$3,'Wells Fargo'!$B:$B,"&gt;"&amp;'Cash Flow'!AX$3)</f>
        <v>0</v>
      </c>
      <c r="AZ19" s="161">
        <f>SUMIFS('Wells Fargo'!$F:$F,'Wells Fargo'!$G:$G,'Cash Flow'!$A19,'Wells Fargo'!$A:$A,AZ$1,'Wells Fargo'!$B:$B,"&lt;="&amp;'Cash Flow'!AZ$3)</f>
        <v>-1000</v>
      </c>
      <c r="BA19" s="160">
        <f>SUMIFS('Wells Fargo'!$F:$F,'Wells Fargo'!$G:$G,'Cash Flow'!$A19,'Wells Fargo'!$A:$A,BA$1,'Wells Fargo'!$B:$B,"&lt;="&amp;'Cash Flow'!BA$3,'Wells Fargo'!$B:$B,"&gt;"&amp;'Cash Flow'!AZ$3)</f>
        <v>-1000</v>
      </c>
      <c r="BB19" s="160">
        <f>SUMIFS('Wells Fargo'!$F:$F,'Wells Fargo'!$G:$G,'Cash Flow'!$A19,'Wells Fargo'!$A:$A,BB$1,'Wells Fargo'!$B:$B,"&lt;="&amp;'Cash Flow'!BB$3,'Wells Fargo'!$B:$B,"&gt;"&amp;'Cash Flow'!BA$3)</f>
        <v>-500</v>
      </c>
      <c r="BC19" s="160">
        <f>SUMIFS('Wells Fargo'!$F:$F,'Wells Fargo'!$G:$G,'Cash Flow'!$A19,'Wells Fargo'!$A:$A,BC$1,'Wells Fargo'!$B:$B,"&lt;="&amp;'Cash Flow'!BC$3,'Wells Fargo'!$B:$B,"&gt;"&amp;'Cash Flow'!BB$3)</f>
        <v>0</v>
      </c>
      <c r="BD19" s="160">
        <f>SUMIFS('Wells Fargo'!$F:$F,'Wells Fargo'!$G:$G,'Cash Flow'!$A19,'Wells Fargo'!$A:$A,BD$1,'Wells Fargo'!$B:$B,"&lt;="&amp;'Cash Flow'!BD$3,'Wells Fargo'!$B:$B,"&gt;"&amp;'Cash Flow'!BC$3)</f>
        <v>0</v>
      </c>
      <c r="BE19" s="161">
        <f>SUMIFS('Wells Fargo'!$F:$F,'Wells Fargo'!$G:$G,'Cash Flow'!$A19,'Wells Fargo'!$A:$A,BE$1,'Wells Fargo'!$B:$B,"&lt;="&amp;'Cash Flow'!BE$3)</f>
        <v>0</v>
      </c>
      <c r="BF19" s="160">
        <f>SUMIFS('Wells Fargo'!$F:$F,'Wells Fargo'!$G:$G,'Cash Flow'!$A19,'Wells Fargo'!$A:$A,BF$1,'Wells Fargo'!$B:$B,"&lt;="&amp;'Cash Flow'!BF$3,'Wells Fargo'!$B:$B,"&gt;"&amp;'Cash Flow'!BE$3)</f>
        <v>-257.26</v>
      </c>
      <c r="BG19" s="160">
        <f>SUMIFS('Wells Fargo'!$F:$F,'Wells Fargo'!$G:$G,'Cash Flow'!$A19,'Wells Fargo'!$A:$A,BG$1,'Wells Fargo'!$B:$B,"&lt;="&amp;'Cash Flow'!BG$3,'Wells Fargo'!$B:$B,"&gt;"&amp;'Cash Flow'!BF$3)</f>
        <v>-1500</v>
      </c>
      <c r="BH19" s="160">
        <f>SUMIFS('Wells Fargo'!$F:$F,'Wells Fargo'!$G:$G,'Cash Flow'!$A19,'Wells Fargo'!$A:$A,BH$1,'Wells Fargo'!$B:$B,"&lt;="&amp;'Cash Flow'!BH$3,'Wells Fargo'!$B:$B,"&gt;"&amp;'Cash Flow'!BG$3)</f>
        <v>0</v>
      </c>
      <c r="BI19" s="160">
        <f>SUMIFS('Wells Fargo'!$F:$F,'Wells Fargo'!$G:$G,'Cash Flow'!$A19,'Wells Fargo'!$A:$A,BI$1,'Wells Fargo'!$B:$B,"&lt;="&amp;'Cash Flow'!BI$3,'Wells Fargo'!$B:$B,"&gt;"&amp;'Cash Flow'!BH$3)</f>
        <v>0</v>
      </c>
    </row>
    <row r="20" spans="1:61" ht="12.75" x14ac:dyDescent="0.2">
      <c r="A20" t="str">
        <v>Credit Karma</v>
      </c>
      <c r="B20" s="76">
        <f t="shared" si="0"/>
        <v>-1</v>
      </c>
      <c r="C20" s="161">
        <f>SUMIFS('Wells Fargo'!$F:$F,'Wells Fargo'!$G:$G,'Cash Flow'!$A20,'Wells Fargo'!$A:$A,C$1,'Wells Fargo'!$B:$B,"&lt;="&amp;'Cash Flow'!C$3)</f>
        <v>0</v>
      </c>
      <c r="D20" s="160">
        <f>SUMIFS('Wells Fargo'!$F:$F,'Wells Fargo'!$G:$G,'Cash Flow'!$A20,'Wells Fargo'!$A:$A,D$1,'Wells Fargo'!$B:$B,"&lt;="&amp;'Cash Flow'!D$3,'Wells Fargo'!$B:$B,"&gt;"&amp;'Cash Flow'!C$3)</f>
        <v>0</v>
      </c>
      <c r="E20" s="160">
        <f>SUMIFS('Wells Fargo'!$F:$F,'Wells Fargo'!$G:$G,'Cash Flow'!$A20,'Wells Fargo'!$A:$A,E$1,'Wells Fargo'!$B:$B,"&lt;="&amp;'Cash Flow'!E$3,'Wells Fargo'!$B:$B,"&gt;"&amp;'Cash Flow'!D$3)</f>
        <v>0</v>
      </c>
      <c r="F20" s="160">
        <f>SUMIFS('Wells Fargo'!$F:$F,'Wells Fargo'!$G:$G,'Cash Flow'!$A20,'Wells Fargo'!$A:$A,F$1,'Wells Fargo'!$B:$B,"&lt;="&amp;'Cash Flow'!F$3,'Wells Fargo'!$B:$B,"&gt;"&amp;'Cash Flow'!E$3)</f>
        <v>0</v>
      </c>
      <c r="G20" s="160">
        <f>SUMIFS('Wells Fargo'!$F:$F,'Wells Fargo'!$G:$G,'Cash Flow'!$A20,'Wells Fargo'!$A:$A,G$1,'Wells Fargo'!$B:$B,"&lt;="&amp;'Cash Flow'!G$3,'Wells Fargo'!$B:$B,"&gt;"&amp;'Cash Flow'!F$3)</f>
        <v>0</v>
      </c>
      <c r="H20" s="161">
        <f>SUMIFS('Wells Fargo'!$F:$F,'Wells Fargo'!$G:$G,'Cash Flow'!$A20,'Wells Fargo'!$A:$A,H$1,'Wells Fargo'!$B:$B,"&lt;="&amp;'Cash Flow'!H$3)</f>
        <v>-1</v>
      </c>
      <c r="I20" s="160">
        <f>SUMIFS('Wells Fargo'!$F:$F,'Wells Fargo'!$G:$G,'Cash Flow'!$A20,'Wells Fargo'!$A:$A,I$1,'Wells Fargo'!$B:$B,"&lt;="&amp;'Cash Flow'!I$3,'Wells Fargo'!$B:$B,"&gt;"&amp;'Cash Flow'!H$3)</f>
        <v>0</v>
      </c>
      <c r="J20" s="160">
        <f>SUMIFS('Wells Fargo'!$F:$F,'Wells Fargo'!$G:$G,'Cash Flow'!$A20,'Wells Fargo'!$A:$A,J$1,'Wells Fargo'!$B:$B,"&lt;="&amp;'Cash Flow'!J$3,'Wells Fargo'!$B:$B,"&gt;"&amp;'Cash Flow'!I$3)</f>
        <v>0</v>
      </c>
      <c r="K20" s="160">
        <f>SUMIFS('Wells Fargo'!$F:$F,'Wells Fargo'!$G:$G,'Cash Flow'!$A20,'Wells Fargo'!$A:$A,K$1,'Wells Fargo'!$B:$B,"&lt;="&amp;'Cash Flow'!K$3,'Wells Fargo'!$B:$B,"&gt;"&amp;'Cash Flow'!J$3)</f>
        <v>0</v>
      </c>
      <c r="L20" s="161">
        <f>SUMIFS('Wells Fargo'!$F:$F,'Wells Fargo'!$G:$G,'Cash Flow'!$A20,'Wells Fargo'!$A:$A,L$1,'Wells Fargo'!$B:$B,"&lt;="&amp;'Cash Flow'!L$3)</f>
        <v>0</v>
      </c>
      <c r="M20" s="160">
        <f>SUMIFS('Wells Fargo'!$F:$F,'Wells Fargo'!$G:$G,'Cash Flow'!$A20,'Wells Fargo'!$A:$A,M$1,'Wells Fargo'!$B:$B,"&lt;="&amp;'Cash Flow'!M$3,'Wells Fargo'!$B:$B,"&gt;"&amp;'Cash Flow'!L$3)</f>
        <v>0</v>
      </c>
      <c r="N20" s="160">
        <f>SUMIFS('Wells Fargo'!$F:$F,'Wells Fargo'!$G:$G,'Cash Flow'!$A20,'Wells Fargo'!$A:$A,N$1,'Wells Fargo'!$B:$B,"&lt;="&amp;'Cash Flow'!N$3,'Wells Fargo'!$B:$B,"&gt;"&amp;'Cash Flow'!M$3)</f>
        <v>0</v>
      </c>
      <c r="O20" s="160">
        <f>SUMIFS('Wells Fargo'!$F:$F,'Wells Fargo'!$G:$G,'Cash Flow'!$A20,'Wells Fargo'!$A:$A,O$1,'Wells Fargo'!$B:$B,"&lt;="&amp;'Cash Flow'!O$3,'Wells Fargo'!$B:$B,"&gt;"&amp;'Cash Flow'!N$3)</f>
        <v>0</v>
      </c>
      <c r="P20" s="160">
        <f>SUMIFS('Wells Fargo'!$F:$F,'Wells Fargo'!$G:$G,'Cash Flow'!$A20,'Wells Fargo'!$A:$A,P$1,'Wells Fargo'!$B:$B,"&lt;="&amp;'Cash Flow'!P$3,'Wells Fargo'!$B:$B,"&gt;"&amp;'Cash Flow'!O$3)</f>
        <v>0</v>
      </c>
      <c r="Q20" s="161">
        <f>SUMIFS('Wells Fargo'!$F:$F,'Wells Fargo'!$G:$G,'Cash Flow'!$A20,'Wells Fargo'!$A:$A,Q$1,'Wells Fargo'!$B:$B,"&lt;="&amp;'Cash Flow'!Q$3)</f>
        <v>0</v>
      </c>
      <c r="R20" s="160">
        <f>SUMIFS('Wells Fargo'!$F:$F,'Wells Fargo'!$G:$G,'Cash Flow'!$A20,'Wells Fargo'!$A:$A,R$1,'Wells Fargo'!$B:$B,"&lt;="&amp;'Cash Flow'!R$3,'Wells Fargo'!$B:$B,"&gt;"&amp;'Cash Flow'!Q$3)</f>
        <v>0</v>
      </c>
      <c r="S20" s="160">
        <f>SUMIFS('Wells Fargo'!$F:$F,'Wells Fargo'!$G:$G,'Cash Flow'!$A20,'Wells Fargo'!$A:$A,S$1,'Wells Fargo'!$B:$B,"&lt;="&amp;'Cash Flow'!S$3,'Wells Fargo'!$B:$B,"&gt;"&amp;'Cash Flow'!R$3)</f>
        <v>0</v>
      </c>
      <c r="T20" s="160">
        <f>SUMIFS('Wells Fargo'!$F:$F,'Wells Fargo'!$G:$G,'Cash Flow'!$A20,'Wells Fargo'!$A:$A,T$1,'Wells Fargo'!$B:$B,"&lt;="&amp;'Cash Flow'!T$3,'Wells Fargo'!$B:$B,"&gt;"&amp;'Cash Flow'!S$3)</f>
        <v>0</v>
      </c>
      <c r="U20" s="160">
        <f>SUMIFS('Wells Fargo'!$F:$F,'Wells Fargo'!$G:$G,'Cash Flow'!$A20,'Wells Fargo'!$A:$A,U$1,'Wells Fargo'!$B:$B,"&lt;="&amp;'Cash Flow'!U$3,'Wells Fargo'!$B:$B,"&gt;"&amp;'Cash Flow'!T$3)</f>
        <v>0</v>
      </c>
      <c r="V20" s="161">
        <f>SUMIFS('Wells Fargo'!$F:$F,'Wells Fargo'!$G:$G,'Cash Flow'!$A20,'Wells Fargo'!$A:$A,V$1,'Wells Fargo'!$B:$B,"&lt;="&amp;'Cash Flow'!V$3)</f>
        <v>0</v>
      </c>
      <c r="W20" s="160">
        <f>SUMIFS('Wells Fargo'!$F:$F,'Wells Fargo'!$G:$G,'Cash Flow'!$A20,'Wells Fargo'!$A:$A,W$1,'Wells Fargo'!$B:$B,"&lt;="&amp;'Cash Flow'!W$3,'Wells Fargo'!$B:$B,"&gt;"&amp;'Cash Flow'!V$3)</f>
        <v>0</v>
      </c>
      <c r="X20" s="160">
        <f>SUMIFS('Wells Fargo'!$F:$F,'Wells Fargo'!$G:$G,'Cash Flow'!$A20,'Wells Fargo'!$A:$A,X$1,'Wells Fargo'!$B:$B,"&lt;="&amp;'Cash Flow'!X$3,'Wells Fargo'!$B:$B,"&gt;"&amp;'Cash Flow'!W$3)</f>
        <v>0</v>
      </c>
      <c r="Y20" s="160">
        <f>SUMIFS('Wells Fargo'!$F:$F,'Wells Fargo'!$G:$G,'Cash Flow'!$A20,'Wells Fargo'!$A:$A,Y$1,'Wells Fargo'!$B:$B,"&lt;="&amp;'Cash Flow'!Y$3,'Wells Fargo'!$B:$B,"&gt;"&amp;'Cash Flow'!X$3)</f>
        <v>0</v>
      </c>
      <c r="Z20" s="160">
        <f>SUMIFS('Wells Fargo'!$F:$F,'Wells Fargo'!$G:$G,'Cash Flow'!$A20,'Wells Fargo'!$A:$A,Z$1,'Wells Fargo'!$B:$B,"&lt;="&amp;'Cash Flow'!Z$3,'Wells Fargo'!$B:$B,"&gt;"&amp;'Cash Flow'!Y$3)</f>
        <v>0</v>
      </c>
      <c r="AA20" s="161">
        <f>SUMIFS('Wells Fargo'!$F:$F,'Wells Fargo'!$G:$G,'Cash Flow'!$A20,'Wells Fargo'!$A:$A,AA$1,'Wells Fargo'!$B:$B,"&lt;="&amp;'Cash Flow'!AA$3)</f>
        <v>0</v>
      </c>
      <c r="AB20" s="160">
        <f>SUMIFS('Wells Fargo'!$F:$F,'Wells Fargo'!$G:$G,'Cash Flow'!$A20,'Wells Fargo'!$A:$A,AB$1,'Wells Fargo'!$B:$B,"&lt;="&amp;'Cash Flow'!AB$3,'Wells Fargo'!$B:$B,"&gt;"&amp;'Cash Flow'!AA$3)</f>
        <v>0</v>
      </c>
      <c r="AC20" s="160">
        <f>SUMIFS('Wells Fargo'!$F:$F,'Wells Fargo'!$G:$G,'Cash Flow'!$A20,'Wells Fargo'!$A:$A,AC$1,'Wells Fargo'!$B:$B,"&lt;="&amp;'Cash Flow'!AC$3,'Wells Fargo'!$B:$B,"&gt;"&amp;'Cash Flow'!AB$3)</f>
        <v>0</v>
      </c>
      <c r="AD20" s="160">
        <f>SUMIFS('Wells Fargo'!$F:$F,'Wells Fargo'!$G:$G,'Cash Flow'!$A20,'Wells Fargo'!$A:$A,AD$1,'Wells Fargo'!$B:$B,"&lt;="&amp;'Cash Flow'!AD$3,'Wells Fargo'!$B:$B,"&gt;"&amp;'Cash Flow'!AC$3)</f>
        <v>0</v>
      </c>
      <c r="AE20" s="160">
        <f>SUMIFS('Wells Fargo'!$F:$F,'Wells Fargo'!$G:$G,'Cash Flow'!$A20,'Wells Fargo'!$A:$A,AE$1,'Wells Fargo'!$B:$B,"&lt;="&amp;'Cash Flow'!AE$3,'Wells Fargo'!$B:$B,"&gt;"&amp;'Cash Flow'!AD$3)</f>
        <v>0</v>
      </c>
      <c r="AF20" s="161">
        <f>SUMIFS('Wells Fargo'!$F:$F,'Wells Fargo'!$G:$G,'Cash Flow'!$A20,'Wells Fargo'!$A:$A,AF$1,'Wells Fargo'!$B:$B,"&lt;="&amp;'Cash Flow'!AF$3)</f>
        <v>0</v>
      </c>
      <c r="AG20" s="160">
        <f>SUMIFS('Wells Fargo'!$F:$F,'Wells Fargo'!$G:$G,'Cash Flow'!$A20,'Wells Fargo'!$A:$A,AG$1,'Wells Fargo'!$B:$B,"&lt;="&amp;'Cash Flow'!AG$3,'Wells Fargo'!$B:$B,"&gt;"&amp;'Cash Flow'!AF$3)</f>
        <v>0</v>
      </c>
      <c r="AH20" s="160">
        <f>SUMIFS('Wells Fargo'!$F:$F,'Wells Fargo'!$G:$G,'Cash Flow'!$A20,'Wells Fargo'!$A:$A,AH$1,'Wells Fargo'!$B:$B,"&lt;="&amp;'Cash Flow'!AH$3,'Wells Fargo'!$B:$B,"&gt;"&amp;'Cash Flow'!AG$3)</f>
        <v>0</v>
      </c>
      <c r="AI20" s="160">
        <f>SUMIFS('Wells Fargo'!$F:$F,'Wells Fargo'!$G:$G,'Cash Flow'!$A20,'Wells Fargo'!$A:$A,AI$1,'Wells Fargo'!$B:$B,"&lt;="&amp;'Cash Flow'!AI$3,'Wells Fargo'!$B:$B,"&gt;"&amp;'Cash Flow'!AH$3)</f>
        <v>0</v>
      </c>
      <c r="AJ20" s="160">
        <f>SUMIFS('Wells Fargo'!$F:$F,'Wells Fargo'!$G:$G,'Cash Flow'!$A20,'Wells Fargo'!$A:$A,AJ$1,'Wells Fargo'!$B:$B,"&lt;="&amp;'Cash Flow'!AJ$3,'Wells Fargo'!$B:$B,"&gt;"&amp;'Cash Flow'!AI$3)</f>
        <v>0</v>
      </c>
      <c r="AK20" s="161">
        <f>SUMIFS('Wells Fargo'!$F:$F,'Wells Fargo'!$G:$G,'Cash Flow'!$A20,'Wells Fargo'!$A:$A,AK$1,'Wells Fargo'!$B:$B,"&lt;="&amp;'Cash Flow'!AK$3)</f>
        <v>0</v>
      </c>
      <c r="AL20" s="160">
        <f>SUMIFS('Wells Fargo'!$F:$F,'Wells Fargo'!$G:$G,'Cash Flow'!$A20,'Wells Fargo'!$A:$A,AL$1,'Wells Fargo'!$B:$B,"&lt;="&amp;'Cash Flow'!AL$3,'Wells Fargo'!$B:$B,"&gt;"&amp;'Cash Flow'!AK$3)</f>
        <v>0</v>
      </c>
      <c r="AM20" s="160">
        <f>SUMIFS('Wells Fargo'!$F:$F,'Wells Fargo'!$G:$G,'Cash Flow'!$A20,'Wells Fargo'!$A:$A,AM$1,'Wells Fargo'!$B:$B,"&lt;="&amp;'Cash Flow'!AM$3,'Wells Fargo'!$B:$B,"&gt;"&amp;'Cash Flow'!AL$3)</f>
        <v>0</v>
      </c>
      <c r="AN20" s="160">
        <f>SUMIFS('Wells Fargo'!$F:$F,'Wells Fargo'!$G:$G,'Cash Flow'!$A20,'Wells Fargo'!$A:$A,AN$1,'Wells Fargo'!$B:$B,"&lt;="&amp;'Cash Flow'!AN$3,'Wells Fargo'!$B:$B,"&gt;"&amp;'Cash Flow'!AM$3)</f>
        <v>0</v>
      </c>
      <c r="AO20" s="160">
        <f>SUMIFS('Wells Fargo'!$F:$F,'Wells Fargo'!$G:$G,'Cash Flow'!$A20,'Wells Fargo'!$A:$A,AO$1,'Wells Fargo'!$B:$B,"&lt;="&amp;'Cash Flow'!AO$3,'Wells Fargo'!$B:$B,"&gt;"&amp;'Cash Flow'!AN$3)</f>
        <v>0</v>
      </c>
      <c r="AP20" s="161">
        <f>SUMIFS('Wells Fargo'!$F:$F,'Wells Fargo'!$G:$G,'Cash Flow'!$A20,'Wells Fargo'!$A:$A,AP$1,'Wells Fargo'!$B:$B,"&lt;="&amp;'Cash Flow'!AP$3)</f>
        <v>0</v>
      </c>
      <c r="AQ20" s="160">
        <f>SUMIFS('Wells Fargo'!$F:$F,'Wells Fargo'!$G:$G,'Cash Flow'!$A20,'Wells Fargo'!$A:$A,AQ$1,'Wells Fargo'!$B:$B,"&lt;="&amp;'Cash Flow'!AQ$3,'Wells Fargo'!$B:$B,"&gt;"&amp;'Cash Flow'!AP$3)</f>
        <v>0</v>
      </c>
      <c r="AR20" s="160">
        <f>SUMIFS('Wells Fargo'!$F:$F,'Wells Fargo'!$G:$G,'Cash Flow'!$A20,'Wells Fargo'!$A:$A,AR$1,'Wells Fargo'!$B:$B,"&lt;="&amp;'Cash Flow'!AR$3,'Wells Fargo'!$B:$B,"&gt;"&amp;'Cash Flow'!AQ$3)</f>
        <v>0</v>
      </c>
      <c r="AS20" s="160">
        <f>SUMIFS('Wells Fargo'!$F:$F,'Wells Fargo'!$G:$G,'Cash Flow'!$A20,'Wells Fargo'!$A:$A,AS$1,'Wells Fargo'!$B:$B,"&lt;="&amp;'Cash Flow'!AS$3,'Wells Fargo'!$B:$B,"&gt;"&amp;'Cash Flow'!AR$3)</f>
        <v>0</v>
      </c>
      <c r="AT20" s="160">
        <f>SUMIFS('Wells Fargo'!$F:$F,'Wells Fargo'!$G:$G,'Cash Flow'!$A20,'Wells Fargo'!$A:$A,AT$1,'Wells Fargo'!$B:$B,"&lt;="&amp;'Cash Flow'!AT$3,'Wells Fargo'!$B:$B,"&gt;"&amp;'Cash Flow'!AS$3)</f>
        <v>0</v>
      </c>
      <c r="AU20" s="161">
        <f>SUMIFS('Wells Fargo'!$F:$F,'Wells Fargo'!$G:$G,'Cash Flow'!$A20,'Wells Fargo'!$A:$A,AU$1,'Wells Fargo'!$B:$B,"&lt;="&amp;'Cash Flow'!AU$3)</f>
        <v>0</v>
      </c>
      <c r="AV20" s="160">
        <f>SUMIFS('Wells Fargo'!$F:$F,'Wells Fargo'!$G:$G,'Cash Flow'!$A20,'Wells Fargo'!$A:$A,AV$1,'Wells Fargo'!$B:$B,"&lt;="&amp;'Cash Flow'!AV$3,'Wells Fargo'!$B:$B,"&gt;"&amp;'Cash Flow'!AU$3)</f>
        <v>0</v>
      </c>
      <c r="AW20" s="160">
        <f>SUMIFS('Wells Fargo'!$F:$F,'Wells Fargo'!$G:$G,'Cash Flow'!$A20,'Wells Fargo'!$A:$A,AW$1,'Wells Fargo'!$B:$B,"&lt;="&amp;'Cash Flow'!AW$3,'Wells Fargo'!$B:$B,"&gt;"&amp;'Cash Flow'!AV$3)</f>
        <v>0</v>
      </c>
      <c r="AX20" s="160">
        <f>SUMIFS('Wells Fargo'!$F:$F,'Wells Fargo'!$G:$G,'Cash Flow'!$A20,'Wells Fargo'!$A:$A,AX$1,'Wells Fargo'!$B:$B,"&lt;="&amp;'Cash Flow'!AX$3,'Wells Fargo'!$B:$B,"&gt;"&amp;'Cash Flow'!AW$3)</f>
        <v>0</v>
      </c>
      <c r="AY20" s="160">
        <f>SUMIFS('Wells Fargo'!$F:$F,'Wells Fargo'!$G:$G,'Cash Flow'!$A20,'Wells Fargo'!$A:$A,AY$1,'Wells Fargo'!$B:$B,"&lt;="&amp;'Cash Flow'!AY$3,'Wells Fargo'!$B:$B,"&gt;"&amp;'Cash Flow'!AX$3)</f>
        <v>0</v>
      </c>
      <c r="AZ20" s="161">
        <f>SUMIFS('Wells Fargo'!$F:$F,'Wells Fargo'!$G:$G,'Cash Flow'!$A20,'Wells Fargo'!$A:$A,AZ$1,'Wells Fargo'!$B:$B,"&lt;="&amp;'Cash Flow'!AZ$3)</f>
        <v>0</v>
      </c>
      <c r="BA20" s="160">
        <f>SUMIFS('Wells Fargo'!$F:$F,'Wells Fargo'!$G:$G,'Cash Flow'!$A20,'Wells Fargo'!$A:$A,BA$1,'Wells Fargo'!$B:$B,"&lt;="&amp;'Cash Flow'!BA$3,'Wells Fargo'!$B:$B,"&gt;"&amp;'Cash Flow'!AZ$3)</f>
        <v>0</v>
      </c>
      <c r="BB20" s="160">
        <f>SUMIFS('Wells Fargo'!$F:$F,'Wells Fargo'!$G:$G,'Cash Flow'!$A20,'Wells Fargo'!$A:$A,BB$1,'Wells Fargo'!$B:$B,"&lt;="&amp;'Cash Flow'!BB$3,'Wells Fargo'!$B:$B,"&gt;"&amp;'Cash Flow'!BA$3)</f>
        <v>0</v>
      </c>
      <c r="BC20" s="160">
        <f>SUMIFS('Wells Fargo'!$F:$F,'Wells Fargo'!$G:$G,'Cash Flow'!$A20,'Wells Fargo'!$A:$A,BC$1,'Wells Fargo'!$B:$B,"&lt;="&amp;'Cash Flow'!BC$3,'Wells Fargo'!$B:$B,"&gt;"&amp;'Cash Flow'!BB$3)</f>
        <v>0</v>
      </c>
      <c r="BD20" s="160">
        <f>SUMIFS('Wells Fargo'!$F:$F,'Wells Fargo'!$G:$G,'Cash Flow'!$A20,'Wells Fargo'!$A:$A,BD$1,'Wells Fargo'!$B:$B,"&lt;="&amp;'Cash Flow'!BD$3,'Wells Fargo'!$B:$B,"&gt;"&amp;'Cash Flow'!BC$3)</f>
        <v>0</v>
      </c>
      <c r="BE20" s="161">
        <f>SUMIFS('Wells Fargo'!$F:$F,'Wells Fargo'!$G:$G,'Cash Flow'!$A20,'Wells Fargo'!$A:$A,BE$1,'Wells Fargo'!$B:$B,"&lt;="&amp;'Cash Flow'!BE$3)</f>
        <v>0</v>
      </c>
      <c r="BF20" s="160">
        <f>SUMIFS('Wells Fargo'!$F:$F,'Wells Fargo'!$G:$G,'Cash Flow'!$A20,'Wells Fargo'!$A:$A,BF$1,'Wells Fargo'!$B:$B,"&lt;="&amp;'Cash Flow'!BF$3,'Wells Fargo'!$B:$B,"&gt;"&amp;'Cash Flow'!BE$3)</f>
        <v>0</v>
      </c>
      <c r="BG20" s="160">
        <f>SUMIFS('Wells Fargo'!$F:$F,'Wells Fargo'!$G:$G,'Cash Flow'!$A20,'Wells Fargo'!$A:$A,BG$1,'Wells Fargo'!$B:$B,"&lt;="&amp;'Cash Flow'!BG$3,'Wells Fargo'!$B:$B,"&gt;"&amp;'Cash Flow'!BF$3)</f>
        <v>0</v>
      </c>
      <c r="BH20" s="160">
        <f>SUMIFS('Wells Fargo'!$F:$F,'Wells Fargo'!$G:$G,'Cash Flow'!$A20,'Wells Fargo'!$A:$A,BH$1,'Wells Fargo'!$B:$B,"&lt;="&amp;'Cash Flow'!BH$3,'Wells Fargo'!$B:$B,"&gt;"&amp;'Cash Flow'!BG$3)</f>
        <v>0</v>
      </c>
      <c r="BI20" s="160">
        <f>SUMIFS('Wells Fargo'!$F:$F,'Wells Fargo'!$G:$G,'Cash Flow'!$A20,'Wells Fargo'!$A:$A,BI$1,'Wells Fargo'!$B:$B,"&lt;="&amp;'Cash Flow'!BI$3,'Wells Fargo'!$B:$B,"&gt;"&amp;'Cash Flow'!BH$3)</f>
        <v>0</v>
      </c>
    </row>
    <row r="21" spans="1:61" ht="12.75" x14ac:dyDescent="0.2">
      <c r="A21" t="str">
        <v>Dad</v>
      </c>
      <c r="B21" s="76">
        <f t="shared" si="0"/>
        <v>100</v>
      </c>
      <c r="C21" s="161">
        <f>SUMIFS('Wells Fargo'!$F:$F,'Wells Fargo'!$G:$G,'Cash Flow'!$A21,'Wells Fargo'!$A:$A,C$1,'Wells Fargo'!$B:$B,"&lt;="&amp;'Cash Flow'!C$3)</f>
        <v>0</v>
      </c>
      <c r="D21" s="160">
        <f>SUMIFS('Wells Fargo'!$F:$F,'Wells Fargo'!$G:$G,'Cash Flow'!$A21,'Wells Fargo'!$A:$A,D$1,'Wells Fargo'!$B:$B,"&lt;="&amp;'Cash Flow'!D$3,'Wells Fargo'!$B:$B,"&gt;"&amp;'Cash Flow'!C$3)</f>
        <v>0</v>
      </c>
      <c r="E21" s="160">
        <f>SUMIFS('Wells Fargo'!$F:$F,'Wells Fargo'!$G:$G,'Cash Flow'!$A21,'Wells Fargo'!$A:$A,E$1,'Wells Fargo'!$B:$B,"&lt;="&amp;'Cash Flow'!E$3,'Wells Fargo'!$B:$B,"&gt;"&amp;'Cash Flow'!D$3)</f>
        <v>0</v>
      </c>
      <c r="F21" s="160">
        <f>SUMIFS('Wells Fargo'!$F:$F,'Wells Fargo'!$G:$G,'Cash Flow'!$A21,'Wells Fargo'!$A:$A,F$1,'Wells Fargo'!$B:$B,"&lt;="&amp;'Cash Flow'!F$3,'Wells Fargo'!$B:$B,"&gt;"&amp;'Cash Flow'!E$3)</f>
        <v>0</v>
      </c>
      <c r="G21" s="160">
        <f>SUMIFS('Wells Fargo'!$F:$F,'Wells Fargo'!$G:$G,'Cash Flow'!$A21,'Wells Fargo'!$A:$A,G$1,'Wells Fargo'!$B:$B,"&lt;="&amp;'Cash Flow'!G$3,'Wells Fargo'!$B:$B,"&gt;"&amp;'Cash Flow'!F$3)</f>
        <v>0</v>
      </c>
      <c r="H21" s="161">
        <f>SUMIFS('Wells Fargo'!$F:$F,'Wells Fargo'!$G:$G,'Cash Flow'!$A21,'Wells Fargo'!$A:$A,H$1,'Wells Fargo'!$B:$B,"&lt;="&amp;'Cash Flow'!H$3)</f>
        <v>0</v>
      </c>
      <c r="I21" s="160">
        <f>SUMIFS('Wells Fargo'!$F:$F,'Wells Fargo'!$G:$G,'Cash Flow'!$A21,'Wells Fargo'!$A:$A,I$1,'Wells Fargo'!$B:$B,"&lt;="&amp;'Cash Flow'!I$3,'Wells Fargo'!$B:$B,"&gt;"&amp;'Cash Flow'!H$3)</f>
        <v>0</v>
      </c>
      <c r="J21" s="160">
        <f>SUMIFS('Wells Fargo'!$F:$F,'Wells Fargo'!$G:$G,'Cash Flow'!$A21,'Wells Fargo'!$A:$A,J$1,'Wells Fargo'!$B:$B,"&lt;="&amp;'Cash Flow'!J$3,'Wells Fargo'!$B:$B,"&gt;"&amp;'Cash Flow'!I$3)</f>
        <v>0</v>
      </c>
      <c r="K21" s="160">
        <f>SUMIFS('Wells Fargo'!$F:$F,'Wells Fargo'!$G:$G,'Cash Flow'!$A21,'Wells Fargo'!$A:$A,K$1,'Wells Fargo'!$B:$B,"&lt;="&amp;'Cash Flow'!K$3,'Wells Fargo'!$B:$B,"&gt;"&amp;'Cash Flow'!J$3)</f>
        <v>0</v>
      </c>
      <c r="L21" s="161">
        <f>SUMIFS('Wells Fargo'!$F:$F,'Wells Fargo'!$G:$G,'Cash Flow'!$A21,'Wells Fargo'!$A:$A,L$1,'Wells Fargo'!$B:$B,"&lt;="&amp;'Cash Flow'!L$3)</f>
        <v>0</v>
      </c>
      <c r="M21" s="160">
        <f>SUMIFS('Wells Fargo'!$F:$F,'Wells Fargo'!$G:$G,'Cash Flow'!$A21,'Wells Fargo'!$A:$A,M$1,'Wells Fargo'!$B:$B,"&lt;="&amp;'Cash Flow'!M$3,'Wells Fargo'!$B:$B,"&gt;"&amp;'Cash Flow'!L$3)</f>
        <v>0</v>
      </c>
      <c r="N21" s="160">
        <f>SUMIFS('Wells Fargo'!$F:$F,'Wells Fargo'!$G:$G,'Cash Flow'!$A21,'Wells Fargo'!$A:$A,N$1,'Wells Fargo'!$B:$B,"&lt;="&amp;'Cash Flow'!N$3,'Wells Fargo'!$B:$B,"&gt;"&amp;'Cash Flow'!M$3)</f>
        <v>0</v>
      </c>
      <c r="O21" s="160">
        <f>SUMIFS('Wells Fargo'!$F:$F,'Wells Fargo'!$G:$G,'Cash Flow'!$A21,'Wells Fargo'!$A:$A,O$1,'Wells Fargo'!$B:$B,"&lt;="&amp;'Cash Flow'!O$3,'Wells Fargo'!$B:$B,"&gt;"&amp;'Cash Flow'!N$3)</f>
        <v>0</v>
      </c>
      <c r="P21" s="160">
        <f>SUMIFS('Wells Fargo'!$F:$F,'Wells Fargo'!$G:$G,'Cash Flow'!$A21,'Wells Fargo'!$A:$A,P$1,'Wells Fargo'!$B:$B,"&lt;="&amp;'Cash Flow'!P$3,'Wells Fargo'!$B:$B,"&gt;"&amp;'Cash Flow'!O$3)</f>
        <v>0</v>
      </c>
      <c r="Q21" s="161">
        <f>SUMIFS('Wells Fargo'!$F:$F,'Wells Fargo'!$G:$G,'Cash Flow'!$A21,'Wells Fargo'!$A:$A,Q$1,'Wells Fargo'!$B:$B,"&lt;="&amp;'Cash Flow'!Q$3)</f>
        <v>0</v>
      </c>
      <c r="R21" s="160">
        <f>SUMIFS('Wells Fargo'!$F:$F,'Wells Fargo'!$G:$G,'Cash Flow'!$A21,'Wells Fargo'!$A:$A,R$1,'Wells Fargo'!$B:$B,"&lt;="&amp;'Cash Flow'!R$3,'Wells Fargo'!$B:$B,"&gt;"&amp;'Cash Flow'!Q$3)</f>
        <v>0</v>
      </c>
      <c r="S21" s="160">
        <f>SUMIFS('Wells Fargo'!$F:$F,'Wells Fargo'!$G:$G,'Cash Flow'!$A21,'Wells Fargo'!$A:$A,S$1,'Wells Fargo'!$B:$B,"&lt;="&amp;'Cash Flow'!S$3,'Wells Fargo'!$B:$B,"&gt;"&amp;'Cash Flow'!R$3)</f>
        <v>0</v>
      </c>
      <c r="T21" s="160">
        <f>SUMIFS('Wells Fargo'!$F:$F,'Wells Fargo'!$G:$G,'Cash Flow'!$A21,'Wells Fargo'!$A:$A,T$1,'Wells Fargo'!$B:$B,"&lt;="&amp;'Cash Flow'!T$3,'Wells Fargo'!$B:$B,"&gt;"&amp;'Cash Flow'!S$3)</f>
        <v>0</v>
      </c>
      <c r="U21" s="160">
        <f>SUMIFS('Wells Fargo'!$F:$F,'Wells Fargo'!$G:$G,'Cash Flow'!$A21,'Wells Fargo'!$A:$A,U$1,'Wells Fargo'!$B:$B,"&lt;="&amp;'Cash Flow'!U$3,'Wells Fargo'!$B:$B,"&gt;"&amp;'Cash Flow'!T$3)</f>
        <v>0</v>
      </c>
      <c r="V21" s="161">
        <f>SUMIFS('Wells Fargo'!$F:$F,'Wells Fargo'!$G:$G,'Cash Flow'!$A21,'Wells Fargo'!$A:$A,V$1,'Wells Fargo'!$B:$B,"&lt;="&amp;'Cash Flow'!V$3)</f>
        <v>0</v>
      </c>
      <c r="W21" s="160">
        <f>SUMIFS('Wells Fargo'!$F:$F,'Wells Fargo'!$G:$G,'Cash Flow'!$A21,'Wells Fargo'!$A:$A,W$1,'Wells Fargo'!$B:$B,"&lt;="&amp;'Cash Flow'!W$3,'Wells Fargo'!$B:$B,"&gt;"&amp;'Cash Flow'!V$3)</f>
        <v>0</v>
      </c>
      <c r="X21" s="160">
        <f>SUMIFS('Wells Fargo'!$F:$F,'Wells Fargo'!$G:$G,'Cash Flow'!$A21,'Wells Fargo'!$A:$A,X$1,'Wells Fargo'!$B:$B,"&lt;="&amp;'Cash Flow'!X$3,'Wells Fargo'!$B:$B,"&gt;"&amp;'Cash Flow'!W$3)</f>
        <v>0</v>
      </c>
      <c r="Y21" s="160">
        <f>SUMIFS('Wells Fargo'!$F:$F,'Wells Fargo'!$G:$G,'Cash Flow'!$A21,'Wells Fargo'!$A:$A,Y$1,'Wells Fargo'!$B:$B,"&lt;="&amp;'Cash Flow'!Y$3,'Wells Fargo'!$B:$B,"&gt;"&amp;'Cash Flow'!X$3)</f>
        <v>0</v>
      </c>
      <c r="Z21" s="160">
        <f>SUMIFS('Wells Fargo'!$F:$F,'Wells Fargo'!$G:$G,'Cash Flow'!$A21,'Wells Fargo'!$A:$A,Z$1,'Wells Fargo'!$B:$B,"&lt;="&amp;'Cash Flow'!Z$3,'Wells Fargo'!$B:$B,"&gt;"&amp;'Cash Flow'!Y$3)</f>
        <v>0</v>
      </c>
      <c r="AA21" s="161">
        <f>SUMIFS('Wells Fargo'!$F:$F,'Wells Fargo'!$G:$G,'Cash Flow'!$A21,'Wells Fargo'!$A:$A,AA$1,'Wells Fargo'!$B:$B,"&lt;="&amp;'Cash Flow'!AA$3)</f>
        <v>0</v>
      </c>
      <c r="AB21" s="160">
        <f>SUMIFS('Wells Fargo'!$F:$F,'Wells Fargo'!$G:$G,'Cash Flow'!$A21,'Wells Fargo'!$A:$A,AB$1,'Wells Fargo'!$B:$B,"&lt;="&amp;'Cash Flow'!AB$3,'Wells Fargo'!$B:$B,"&gt;"&amp;'Cash Flow'!AA$3)</f>
        <v>0</v>
      </c>
      <c r="AC21" s="160">
        <f>SUMIFS('Wells Fargo'!$F:$F,'Wells Fargo'!$G:$G,'Cash Flow'!$A21,'Wells Fargo'!$A:$A,AC$1,'Wells Fargo'!$B:$B,"&lt;="&amp;'Cash Flow'!AC$3,'Wells Fargo'!$B:$B,"&gt;"&amp;'Cash Flow'!AB$3)</f>
        <v>0</v>
      </c>
      <c r="AD21" s="160">
        <f>SUMIFS('Wells Fargo'!$F:$F,'Wells Fargo'!$G:$G,'Cash Flow'!$A21,'Wells Fargo'!$A:$A,AD$1,'Wells Fargo'!$B:$B,"&lt;="&amp;'Cash Flow'!AD$3,'Wells Fargo'!$B:$B,"&gt;"&amp;'Cash Flow'!AC$3)</f>
        <v>0</v>
      </c>
      <c r="AE21" s="160">
        <f>SUMIFS('Wells Fargo'!$F:$F,'Wells Fargo'!$G:$G,'Cash Flow'!$A21,'Wells Fargo'!$A:$A,AE$1,'Wells Fargo'!$B:$B,"&lt;="&amp;'Cash Flow'!AE$3,'Wells Fargo'!$B:$B,"&gt;"&amp;'Cash Flow'!AD$3)</f>
        <v>0</v>
      </c>
      <c r="AF21" s="161">
        <f>SUMIFS('Wells Fargo'!$F:$F,'Wells Fargo'!$G:$G,'Cash Flow'!$A21,'Wells Fargo'!$A:$A,AF$1,'Wells Fargo'!$B:$B,"&lt;="&amp;'Cash Flow'!AF$3)</f>
        <v>0</v>
      </c>
      <c r="AG21" s="160">
        <f>SUMIFS('Wells Fargo'!$F:$F,'Wells Fargo'!$G:$G,'Cash Flow'!$A21,'Wells Fargo'!$A:$A,AG$1,'Wells Fargo'!$B:$B,"&lt;="&amp;'Cash Flow'!AG$3,'Wells Fargo'!$B:$B,"&gt;"&amp;'Cash Flow'!AF$3)</f>
        <v>0</v>
      </c>
      <c r="AH21" s="160">
        <f>SUMIFS('Wells Fargo'!$F:$F,'Wells Fargo'!$G:$G,'Cash Flow'!$A21,'Wells Fargo'!$A:$A,AH$1,'Wells Fargo'!$B:$B,"&lt;="&amp;'Cash Flow'!AH$3,'Wells Fargo'!$B:$B,"&gt;"&amp;'Cash Flow'!AG$3)</f>
        <v>0</v>
      </c>
      <c r="AI21" s="160">
        <f>SUMIFS('Wells Fargo'!$F:$F,'Wells Fargo'!$G:$G,'Cash Flow'!$A21,'Wells Fargo'!$A:$A,AI$1,'Wells Fargo'!$B:$B,"&lt;="&amp;'Cash Flow'!AI$3,'Wells Fargo'!$B:$B,"&gt;"&amp;'Cash Flow'!AH$3)</f>
        <v>0</v>
      </c>
      <c r="AJ21" s="160">
        <f>SUMIFS('Wells Fargo'!$F:$F,'Wells Fargo'!$G:$G,'Cash Flow'!$A21,'Wells Fargo'!$A:$A,AJ$1,'Wells Fargo'!$B:$B,"&lt;="&amp;'Cash Flow'!AJ$3,'Wells Fargo'!$B:$B,"&gt;"&amp;'Cash Flow'!AI$3)</f>
        <v>0</v>
      </c>
      <c r="AK21" s="161">
        <f>SUMIFS('Wells Fargo'!$F:$F,'Wells Fargo'!$G:$G,'Cash Flow'!$A21,'Wells Fargo'!$A:$A,AK$1,'Wells Fargo'!$B:$B,"&lt;="&amp;'Cash Flow'!AK$3)</f>
        <v>0</v>
      </c>
      <c r="AL21" s="160">
        <f>SUMIFS('Wells Fargo'!$F:$F,'Wells Fargo'!$G:$G,'Cash Flow'!$A21,'Wells Fargo'!$A:$A,AL$1,'Wells Fargo'!$B:$B,"&lt;="&amp;'Cash Flow'!AL$3,'Wells Fargo'!$B:$B,"&gt;"&amp;'Cash Flow'!AK$3)</f>
        <v>0</v>
      </c>
      <c r="AM21" s="160">
        <f>SUMIFS('Wells Fargo'!$F:$F,'Wells Fargo'!$G:$G,'Cash Flow'!$A21,'Wells Fargo'!$A:$A,AM$1,'Wells Fargo'!$B:$B,"&lt;="&amp;'Cash Flow'!AM$3,'Wells Fargo'!$B:$B,"&gt;"&amp;'Cash Flow'!AL$3)</f>
        <v>0</v>
      </c>
      <c r="AN21" s="160">
        <f>SUMIFS('Wells Fargo'!$F:$F,'Wells Fargo'!$G:$G,'Cash Flow'!$A21,'Wells Fargo'!$A:$A,AN$1,'Wells Fargo'!$B:$B,"&lt;="&amp;'Cash Flow'!AN$3,'Wells Fargo'!$B:$B,"&gt;"&amp;'Cash Flow'!AM$3)</f>
        <v>0</v>
      </c>
      <c r="AO21" s="160">
        <f>SUMIFS('Wells Fargo'!$F:$F,'Wells Fargo'!$G:$G,'Cash Flow'!$A21,'Wells Fargo'!$A:$A,AO$1,'Wells Fargo'!$B:$B,"&lt;="&amp;'Cash Flow'!AO$3,'Wells Fargo'!$B:$B,"&gt;"&amp;'Cash Flow'!AN$3)</f>
        <v>0</v>
      </c>
      <c r="AP21" s="161">
        <f>SUMIFS('Wells Fargo'!$F:$F,'Wells Fargo'!$G:$G,'Cash Flow'!$A21,'Wells Fargo'!$A:$A,AP$1,'Wells Fargo'!$B:$B,"&lt;="&amp;'Cash Flow'!AP$3)</f>
        <v>0</v>
      </c>
      <c r="AQ21" s="160">
        <f>SUMIFS('Wells Fargo'!$F:$F,'Wells Fargo'!$G:$G,'Cash Flow'!$A21,'Wells Fargo'!$A:$A,AQ$1,'Wells Fargo'!$B:$B,"&lt;="&amp;'Cash Flow'!AQ$3,'Wells Fargo'!$B:$B,"&gt;"&amp;'Cash Flow'!AP$3)</f>
        <v>0</v>
      </c>
      <c r="AR21" s="160">
        <f>SUMIFS('Wells Fargo'!$F:$F,'Wells Fargo'!$G:$G,'Cash Flow'!$A21,'Wells Fargo'!$A:$A,AR$1,'Wells Fargo'!$B:$B,"&lt;="&amp;'Cash Flow'!AR$3,'Wells Fargo'!$B:$B,"&gt;"&amp;'Cash Flow'!AQ$3)</f>
        <v>0</v>
      </c>
      <c r="AS21" s="160">
        <f>SUMIFS('Wells Fargo'!$F:$F,'Wells Fargo'!$G:$G,'Cash Flow'!$A21,'Wells Fargo'!$A:$A,AS$1,'Wells Fargo'!$B:$B,"&lt;="&amp;'Cash Flow'!AS$3,'Wells Fargo'!$B:$B,"&gt;"&amp;'Cash Flow'!AR$3)</f>
        <v>0</v>
      </c>
      <c r="AT21" s="160">
        <f>SUMIFS('Wells Fargo'!$F:$F,'Wells Fargo'!$G:$G,'Cash Flow'!$A21,'Wells Fargo'!$A:$A,AT$1,'Wells Fargo'!$B:$B,"&lt;="&amp;'Cash Flow'!AT$3,'Wells Fargo'!$B:$B,"&gt;"&amp;'Cash Flow'!AS$3)</f>
        <v>0</v>
      </c>
      <c r="AU21" s="161">
        <f>SUMIFS('Wells Fargo'!$F:$F,'Wells Fargo'!$G:$G,'Cash Flow'!$A21,'Wells Fargo'!$A:$A,AU$1,'Wells Fargo'!$B:$B,"&lt;="&amp;'Cash Flow'!AU$3)</f>
        <v>0</v>
      </c>
      <c r="AV21" s="160">
        <f>SUMIFS('Wells Fargo'!$F:$F,'Wells Fargo'!$G:$G,'Cash Flow'!$A21,'Wells Fargo'!$A:$A,AV$1,'Wells Fargo'!$B:$B,"&lt;="&amp;'Cash Flow'!AV$3,'Wells Fargo'!$B:$B,"&gt;"&amp;'Cash Flow'!AU$3)</f>
        <v>0</v>
      </c>
      <c r="AW21" s="160">
        <f>SUMIFS('Wells Fargo'!$F:$F,'Wells Fargo'!$G:$G,'Cash Flow'!$A21,'Wells Fargo'!$A:$A,AW$1,'Wells Fargo'!$B:$B,"&lt;="&amp;'Cash Flow'!AW$3,'Wells Fargo'!$B:$B,"&gt;"&amp;'Cash Flow'!AV$3)</f>
        <v>0</v>
      </c>
      <c r="AX21" s="160">
        <f>SUMIFS('Wells Fargo'!$F:$F,'Wells Fargo'!$G:$G,'Cash Flow'!$A21,'Wells Fargo'!$A:$A,AX$1,'Wells Fargo'!$B:$B,"&lt;="&amp;'Cash Flow'!AX$3,'Wells Fargo'!$B:$B,"&gt;"&amp;'Cash Flow'!AW$3)</f>
        <v>0</v>
      </c>
      <c r="AY21" s="160">
        <f>SUMIFS('Wells Fargo'!$F:$F,'Wells Fargo'!$G:$G,'Cash Flow'!$A21,'Wells Fargo'!$A:$A,AY$1,'Wells Fargo'!$B:$B,"&lt;="&amp;'Cash Flow'!AY$3,'Wells Fargo'!$B:$B,"&gt;"&amp;'Cash Flow'!AX$3)</f>
        <v>0</v>
      </c>
      <c r="AZ21" s="161">
        <f>SUMIFS('Wells Fargo'!$F:$F,'Wells Fargo'!$G:$G,'Cash Flow'!$A21,'Wells Fargo'!$A:$A,AZ$1,'Wells Fargo'!$B:$B,"&lt;="&amp;'Cash Flow'!AZ$3)</f>
        <v>0</v>
      </c>
      <c r="BA21" s="160">
        <f>SUMIFS('Wells Fargo'!$F:$F,'Wells Fargo'!$G:$G,'Cash Flow'!$A21,'Wells Fargo'!$A:$A,BA$1,'Wells Fargo'!$B:$B,"&lt;="&amp;'Cash Flow'!BA$3,'Wells Fargo'!$B:$B,"&gt;"&amp;'Cash Flow'!AZ$3)</f>
        <v>0</v>
      </c>
      <c r="BB21" s="160">
        <f>SUMIFS('Wells Fargo'!$F:$F,'Wells Fargo'!$G:$G,'Cash Flow'!$A21,'Wells Fargo'!$A:$A,BB$1,'Wells Fargo'!$B:$B,"&lt;="&amp;'Cash Flow'!BB$3,'Wells Fargo'!$B:$B,"&gt;"&amp;'Cash Flow'!BA$3)</f>
        <v>0</v>
      </c>
      <c r="BC21" s="160">
        <f>SUMIFS('Wells Fargo'!$F:$F,'Wells Fargo'!$G:$G,'Cash Flow'!$A21,'Wells Fargo'!$A:$A,BC$1,'Wells Fargo'!$B:$B,"&lt;="&amp;'Cash Flow'!BC$3,'Wells Fargo'!$B:$B,"&gt;"&amp;'Cash Flow'!BB$3)</f>
        <v>0</v>
      </c>
      <c r="BD21" s="160">
        <f>SUMIFS('Wells Fargo'!$F:$F,'Wells Fargo'!$G:$G,'Cash Flow'!$A21,'Wells Fargo'!$A:$A,BD$1,'Wells Fargo'!$B:$B,"&lt;="&amp;'Cash Flow'!BD$3,'Wells Fargo'!$B:$B,"&gt;"&amp;'Cash Flow'!BC$3)</f>
        <v>0</v>
      </c>
      <c r="BE21" s="161">
        <f>SUMIFS('Wells Fargo'!$F:$F,'Wells Fargo'!$G:$G,'Cash Flow'!$A21,'Wells Fargo'!$A:$A,BE$1,'Wells Fargo'!$B:$B,"&lt;="&amp;'Cash Flow'!BE$3)</f>
        <v>0</v>
      </c>
      <c r="BF21" s="160">
        <f>SUMIFS('Wells Fargo'!$F:$F,'Wells Fargo'!$G:$G,'Cash Flow'!$A21,'Wells Fargo'!$A:$A,BF$1,'Wells Fargo'!$B:$B,"&lt;="&amp;'Cash Flow'!BF$3,'Wells Fargo'!$B:$B,"&gt;"&amp;'Cash Flow'!BE$3)</f>
        <v>0</v>
      </c>
      <c r="BG21" s="160">
        <f>SUMIFS('Wells Fargo'!$F:$F,'Wells Fargo'!$G:$G,'Cash Flow'!$A21,'Wells Fargo'!$A:$A,BG$1,'Wells Fargo'!$B:$B,"&lt;="&amp;'Cash Flow'!BG$3,'Wells Fargo'!$B:$B,"&gt;"&amp;'Cash Flow'!BF$3)</f>
        <v>100</v>
      </c>
      <c r="BH21" s="160">
        <f>SUMIFS('Wells Fargo'!$F:$F,'Wells Fargo'!$G:$G,'Cash Flow'!$A21,'Wells Fargo'!$A:$A,BH$1,'Wells Fargo'!$B:$B,"&lt;="&amp;'Cash Flow'!BH$3,'Wells Fargo'!$B:$B,"&gt;"&amp;'Cash Flow'!BG$3)</f>
        <v>0</v>
      </c>
      <c r="BI21" s="160">
        <f>SUMIFS('Wells Fargo'!$F:$F,'Wells Fargo'!$G:$G,'Cash Flow'!$A21,'Wells Fargo'!$A:$A,BI$1,'Wells Fargo'!$B:$B,"&lt;="&amp;'Cash Flow'!BI$3,'Wells Fargo'!$B:$B,"&gt;"&amp;'Cash Flow'!BH$3)</f>
        <v>0</v>
      </c>
    </row>
    <row r="22" spans="1:61" ht="12.75" x14ac:dyDescent="0.2">
      <c r="A22" t="str">
        <v>Dance</v>
      </c>
      <c r="B22" s="76">
        <f t="shared" si="0"/>
        <v>-15</v>
      </c>
      <c r="C22" s="161">
        <f>SUMIFS('Wells Fargo'!$F:$F,'Wells Fargo'!$G:$G,'Cash Flow'!$A22,'Wells Fargo'!$A:$A,C$1,'Wells Fargo'!$B:$B,"&lt;="&amp;'Cash Flow'!C$3)</f>
        <v>0</v>
      </c>
      <c r="D22" s="160">
        <f>SUMIFS('Wells Fargo'!$F:$F,'Wells Fargo'!$G:$G,'Cash Flow'!$A22,'Wells Fargo'!$A:$A,D$1,'Wells Fargo'!$B:$B,"&lt;="&amp;'Cash Flow'!D$3,'Wells Fargo'!$B:$B,"&gt;"&amp;'Cash Flow'!C$3)</f>
        <v>0</v>
      </c>
      <c r="E22" s="160">
        <f>SUMIFS('Wells Fargo'!$F:$F,'Wells Fargo'!$G:$G,'Cash Flow'!$A22,'Wells Fargo'!$A:$A,E$1,'Wells Fargo'!$B:$B,"&lt;="&amp;'Cash Flow'!E$3,'Wells Fargo'!$B:$B,"&gt;"&amp;'Cash Flow'!D$3)</f>
        <v>0</v>
      </c>
      <c r="F22" s="160">
        <f>SUMIFS('Wells Fargo'!$F:$F,'Wells Fargo'!$G:$G,'Cash Flow'!$A22,'Wells Fargo'!$A:$A,F$1,'Wells Fargo'!$B:$B,"&lt;="&amp;'Cash Flow'!F$3,'Wells Fargo'!$B:$B,"&gt;"&amp;'Cash Flow'!E$3)</f>
        <v>0</v>
      </c>
      <c r="G22" s="160">
        <f>SUMIFS('Wells Fargo'!$F:$F,'Wells Fargo'!$G:$G,'Cash Flow'!$A22,'Wells Fargo'!$A:$A,G$1,'Wells Fargo'!$B:$B,"&lt;="&amp;'Cash Flow'!G$3,'Wells Fargo'!$B:$B,"&gt;"&amp;'Cash Flow'!F$3)</f>
        <v>0</v>
      </c>
      <c r="H22" s="161">
        <f>SUMIFS('Wells Fargo'!$F:$F,'Wells Fargo'!$G:$G,'Cash Flow'!$A22,'Wells Fargo'!$A:$A,H$1,'Wells Fargo'!$B:$B,"&lt;="&amp;'Cash Flow'!H$3)</f>
        <v>0</v>
      </c>
      <c r="I22" s="160">
        <f>SUMIFS('Wells Fargo'!$F:$F,'Wells Fargo'!$G:$G,'Cash Flow'!$A22,'Wells Fargo'!$A:$A,I$1,'Wells Fargo'!$B:$B,"&lt;="&amp;'Cash Flow'!I$3,'Wells Fargo'!$B:$B,"&gt;"&amp;'Cash Flow'!H$3)</f>
        <v>0</v>
      </c>
      <c r="J22" s="160">
        <f>SUMIFS('Wells Fargo'!$F:$F,'Wells Fargo'!$G:$G,'Cash Flow'!$A22,'Wells Fargo'!$A:$A,J$1,'Wells Fargo'!$B:$B,"&lt;="&amp;'Cash Flow'!J$3,'Wells Fargo'!$B:$B,"&gt;"&amp;'Cash Flow'!I$3)</f>
        <v>0</v>
      </c>
      <c r="K22" s="160">
        <f>SUMIFS('Wells Fargo'!$F:$F,'Wells Fargo'!$G:$G,'Cash Flow'!$A22,'Wells Fargo'!$A:$A,K$1,'Wells Fargo'!$B:$B,"&lt;="&amp;'Cash Flow'!K$3,'Wells Fargo'!$B:$B,"&gt;"&amp;'Cash Flow'!J$3)</f>
        <v>0</v>
      </c>
      <c r="L22" s="161">
        <f>SUMIFS('Wells Fargo'!$F:$F,'Wells Fargo'!$G:$G,'Cash Flow'!$A22,'Wells Fargo'!$A:$A,L$1,'Wells Fargo'!$B:$B,"&lt;="&amp;'Cash Flow'!L$3)</f>
        <v>0</v>
      </c>
      <c r="M22" s="160">
        <f>SUMIFS('Wells Fargo'!$F:$F,'Wells Fargo'!$G:$G,'Cash Flow'!$A22,'Wells Fargo'!$A:$A,M$1,'Wells Fargo'!$B:$B,"&lt;="&amp;'Cash Flow'!M$3,'Wells Fargo'!$B:$B,"&gt;"&amp;'Cash Flow'!L$3)</f>
        <v>0</v>
      </c>
      <c r="N22" s="160">
        <f>SUMIFS('Wells Fargo'!$F:$F,'Wells Fargo'!$G:$G,'Cash Flow'!$A22,'Wells Fargo'!$A:$A,N$1,'Wells Fargo'!$B:$B,"&lt;="&amp;'Cash Flow'!N$3,'Wells Fargo'!$B:$B,"&gt;"&amp;'Cash Flow'!M$3)</f>
        <v>0</v>
      </c>
      <c r="O22" s="160">
        <f>SUMIFS('Wells Fargo'!$F:$F,'Wells Fargo'!$G:$G,'Cash Flow'!$A22,'Wells Fargo'!$A:$A,O$1,'Wells Fargo'!$B:$B,"&lt;="&amp;'Cash Flow'!O$3,'Wells Fargo'!$B:$B,"&gt;"&amp;'Cash Flow'!N$3)</f>
        <v>0</v>
      </c>
      <c r="P22" s="160">
        <f>SUMIFS('Wells Fargo'!$F:$F,'Wells Fargo'!$G:$G,'Cash Flow'!$A22,'Wells Fargo'!$A:$A,P$1,'Wells Fargo'!$B:$B,"&lt;="&amp;'Cash Flow'!P$3,'Wells Fargo'!$B:$B,"&gt;"&amp;'Cash Flow'!O$3)</f>
        <v>0</v>
      </c>
      <c r="Q22" s="161">
        <f>SUMIFS('Wells Fargo'!$F:$F,'Wells Fargo'!$G:$G,'Cash Flow'!$A22,'Wells Fargo'!$A:$A,Q$1,'Wells Fargo'!$B:$B,"&lt;="&amp;'Cash Flow'!Q$3)</f>
        <v>0</v>
      </c>
      <c r="R22" s="160">
        <f>SUMIFS('Wells Fargo'!$F:$F,'Wells Fargo'!$G:$G,'Cash Flow'!$A22,'Wells Fargo'!$A:$A,R$1,'Wells Fargo'!$B:$B,"&lt;="&amp;'Cash Flow'!R$3,'Wells Fargo'!$B:$B,"&gt;"&amp;'Cash Flow'!Q$3)</f>
        <v>0</v>
      </c>
      <c r="S22" s="160">
        <f>SUMIFS('Wells Fargo'!$F:$F,'Wells Fargo'!$G:$G,'Cash Flow'!$A22,'Wells Fargo'!$A:$A,S$1,'Wells Fargo'!$B:$B,"&lt;="&amp;'Cash Flow'!S$3,'Wells Fargo'!$B:$B,"&gt;"&amp;'Cash Flow'!R$3)</f>
        <v>0</v>
      </c>
      <c r="T22" s="160">
        <f>SUMIFS('Wells Fargo'!$F:$F,'Wells Fargo'!$G:$G,'Cash Flow'!$A22,'Wells Fargo'!$A:$A,T$1,'Wells Fargo'!$B:$B,"&lt;="&amp;'Cash Flow'!T$3,'Wells Fargo'!$B:$B,"&gt;"&amp;'Cash Flow'!S$3)</f>
        <v>0</v>
      </c>
      <c r="U22" s="160">
        <f>SUMIFS('Wells Fargo'!$F:$F,'Wells Fargo'!$G:$G,'Cash Flow'!$A22,'Wells Fargo'!$A:$A,U$1,'Wells Fargo'!$B:$B,"&lt;="&amp;'Cash Flow'!U$3,'Wells Fargo'!$B:$B,"&gt;"&amp;'Cash Flow'!T$3)</f>
        <v>0</v>
      </c>
      <c r="V22" s="161">
        <f>SUMIFS('Wells Fargo'!$F:$F,'Wells Fargo'!$G:$G,'Cash Flow'!$A22,'Wells Fargo'!$A:$A,V$1,'Wells Fargo'!$B:$B,"&lt;="&amp;'Cash Flow'!V$3)</f>
        <v>0</v>
      </c>
      <c r="W22" s="160">
        <f>SUMIFS('Wells Fargo'!$F:$F,'Wells Fargo'!$G:$G,'Cash Flow'!$A22,'Wells Fargo'!$A:$A,W$1,'Wells Fargo'!$B:$B,"&lt;="&amp;'Cash Flow'!W$3,'Wells Fargo'!$B:$B,"&gt;"&amp;'Cash Flow'!V$3)</f>
        <v>0</v>
      </c>
      <c r="X22" s="160">
        <f>SUMIFS('Wells Fargo'!$F:$F,'Wells Fargo'!$G:$G,'Cash Flow'!$A22,'Wells Fargo'!$A:$A,X$1,'Wells Fargo'!$B:$B,"&lt;="&amp;'Cash Flow'!X$3,'Wells Fargo'!$B:$B,"&gt;"&amp;'Cash Flow'!W$3)</f>
        <v>0</v>
      </c>
      <c r="Y22" s="160">
        <f>SUMIFS('Wells Fargo'!$F:$F,'Wells Fargo'!$G:$G,'Cash Flow'!$A22,'Wells Fargo'!$A:$A,Y$1,'Wells Fargo'!$B:$B,"&lt;="&amp;'Cash Flow'!Y$3,'Wells Fargo'!$B:$B,"&gt;"&amp;'Cash Flow'!X$3)</f>
        <v>0</v>
      </c>
      <c r="Z22" s="160">
        <f>SUMIFS('Wells Fargo'!$F:$F,'Wells Fargo'!$G:$G,'Cash Flow'!$A22,'Wells Fargo'!$A:$A,Z$1,'Wells Fargo'!$B:$B,"&lt;="&amp;'Cash Flow'!Z$3,'Wells Fargo'!$B:$B,"&gt;"&amp;'Cash Flow'!Y$3)</f>
        <v>0</v>
      </c>
      <c r="AA22" s="161">
        <f>SUMIFS('Wells Fargo'!$F:$F,'Wells Fargo'!$G:$G,'Cash Flow'!$A22,'Wells Fargo'!$A:$A,AA$1,'Wells Fargo'!$B:$B,"&lt;="&amp;'Cash Flow'!AA$3)</f>
        <v>0</v>
      </c>
      <c r="AB22" s="160">
        <f>SUMIFS('Wells Fargo'!$F:$F,'Wells Fargo'!$G:$G,'Cash Flow'!$A22,'Wells Fargo'!$A:$A,AB$1,'Wells Fargo'!$B:$B,"&lt;="&amp;'Cash Flow'!AB$3,'Wells Fargo'!$B:$B,"&gt;"&amp;'Cash Flow'!AA$3)</f>
        <v>0</v>
      </c>
      <c r="AC22" s="160">
        <f>SUMIFS('Wells Fargo'!$F:$F,'Wells Fargo'!$G:$G,'Cash Flow'!$A22,'Wells Fargo'!$A:$A,AC$1,'Wells Fargo'!$B:$B,"&lt;="&amp;'Cash Flow'!AC$3,'Wells Fargo'!$B:$B,"&gt;"&amp;'Cash Flow'!AB$3)</f>
        <v>0</v>
      </c>
      <c r="AD22" s="160">
        <f>SUMIFS('Wells Fargo'!$F:$F,'Wells Fargo'!$G:$G,'Cash Flow'!$A22,'Wells Fargo'!$A:$A,AD$1,'Wells Fargo'!$B:$B,"&lt;="&amp;'Cash Flow'!AD$3,'Wells Fargo'!$B:$B,"&gt;"&amp;'Cash Flow'!AC$3)</f>
        <v>0</v>
      </c>
      <c r="AE22" s="160">
        <f>SUMIFS('Wells Fargo'!$F:$F,'Wells Fargo'!$G:$G,'Cash Flow'!$A22,'Wells Fargo'!$A:$A,AE$1,'Wells Fargo'!$B:$B,"&lt;="&amp;'Cash Flow'!AE$3,'Wells Fargo'!$B:$B,"&gt;"&amp;'Cash Flow'!AD$3)</f>
        <v>0</v>
      </c>
      <c r="AF22" s="161">
        <f>SUMIFS('Wells Fargo'!$F:$F,'Wells Fargo'!$G:$G,'Cash Flow'!$A22,'Wells Fargo'!$A:$A,AF$1,'Wells Fargo'!$B:$B,"&lt;="&amp;'Cash Flow'!AF$3)</f>
        <v>0</v>
      </c>
      <c r="AG22" s="160">
        <f>SUMIFS('Wells Fargo'!$F:$F,'Wells Fargo'!$G:$G,'Cash Flow'!$A22,'Wells Fargo'!$A:$A,AG$1,'Wells Fargo'!$B:$B,"&lt;="&amp;'Cash Flow'!AG$3,'Wells Fargo'!$B:$B,"&gt;"&amp;'Cash Flow'!AF$3)</f>
        <v>0</v>
      </c>
      <c r="AH22" s="160">
        <f>SUMIFS('Wells Fargo'!$F:$F,'Wells Fargo'!$G:$G,'Cash Flow'!$A22,'Wells Fargo'!$A:$A,AH$1,'Wells Fargo'!$B:$B,"&lt;="&amp;'Cash Flow'!AH$3,'Wells Fargo'!$B:$B,"&gt;"&amp;'Cash Flow'!AG$3)</f>
        <v>0</v>
      </c>
      <c r="AI22" s="160">
        <f>SUMIFS('Wells Fargo'!$F:$F,'Wells Fargo'!$G:$G,'Cash Flow'!$A22,'Wells Fargo'!$A:$A,AI$1,'Wells Fargo'!$B:$B,"&lt;="&amp;'Cash Flow'!AI$3,'Wells Fargo'!$B:$B,"&gt;"&amp;'Cash Flow'!AH$3)</f>
        <v>0</v>
      </c>
      <c r="AJ22" s="160">
        <f>SUMIFS('Wells Fargo'!$F:$F,'Wells Fargo'!$G:$G,'Cash Flow'!$A22,'Wells Fargo'!$A:$A,AJ$1,'Wells Fargo'!$B:$B,"&lt;="&amp;'Cash Flow'!AJ$3,'Wells Fargo'!$B:$B,"&gt;"&amp;'Cash Flow'!AI$3)</f>
        <v>0</v>
      </c>
      <c r="AK22" s="161">
        <f>SUMIFS('Wells Fargo'!$F:$F,'Wells Fargo'!$G:$G,'Cash Flow'!$A22,'Wells Fargo'!$A:$A,AK$1,'Wells Fargo'!$B:$B,"&lt;="&amp;'Cash Flow'!AK$3)</f>
        <v>0</v>
      </c>
      <c r="AL22" s="160">
        <f>SUMIFS('Wells Fargo'!$F:$F,'Wells Fargo'!$G:$G,'Cash Flow'!$A22,'Wells Fargo'!$A:$A,AL$1,'Wells Fargo'!$B:$B,"&lt;="&amp;'Cash Flow'!AL$3,'Wells Fargo'!$B:$B,"&gt;"&amp;'Cash Flow'!AK$3)</f>
        <v>-15</v>
      </c>
      <c r="AM22" s="160">
        <f>SUMIFS('Wells Fargo'!$F:$F,'Wells Fargo'!$G:$G,'Cash Flow'!$A22,'Wells Fargo'!$A:$A,AM$1,'Wells Fargo'!$B:$B,"&lt;="&amp;'Cash Flow'!AM$3,'Wells Fargo'!$B:$B,"&gt;"&amp;'Cash Flow'!AL$3)</f>
        <v>0</v>
      </c>
      <c r="AN22" s="160">
        <f>SUMIFS('Wells Fargo'!$F:$F,'Wells Fargo'!$G:$G,'Cash Flow'!$A22,'Wells Fargo'!$A:$A,AN$1,'Wells Fargo'!$B:$B,"&lt;="&amp;'Cash Flow'!AN$3,'Wells Fargo'!$B:$B,"&gt;"&amp;'Cash Flow'!AM$3)</f>
        <v>0</v>
      </c>
      <c r="AO22" s="160">
        <f>SUMIFS('Wells Fargo'!$F:$F,'Wells Fargo'!$G:$G,'Cash Flow'!$A22,'Wells Fargo'!$A:$A,AO$1,'Wells Fargo'!$B:$B,"&lt;="&amp;'Cash Flow'!AO$3,'Wells Fargo'!$B:$B,"&gt;"&amp;'Cash Flow'!AN$3)</f>
        <v>0</v>
      </c>
      <c r="AP22" s="161">
        <f>SUMIFS('Wells Fargo'!$F:$F,'Wells Fargo'!$G:$G,'Cash Flow'!$A22,'Wells Fargo'!$A:$A,AP$1,'Wells Fargo'!$B:$B,"&lt;="&amp;'Cash Flow'!AP$3)</f>
        <v>0</v>
      </c>
      <c r="AQ22" s="160">
        <f>SUMIFS('Wells Fargo'!$F:$F,'Wells Fargo'!$G:$G,'Cash Flow'!$A22,'Wells Fargo'!$A:$A,AQ$1,'Wells Fargo'!$B:$B,"&lt;="&amp;'Cash Flow'!AQ$3,'Wells Fargo'!$B:$B,"&gt;"&amp;'Cash Flow'!AP$3)</f>
        <v>0</v>
      </c>
      <c r="AR22" s="160">
        <f>SUMIFS('Wells Fargo'!$F:$F,'Wells Fargo'!$G:$G,'Cash Flow'!$A22,'Wells Fargo'!$A:$A,AR$1,'Wells Fargo'!$B:$B,"&lt;="&amp;'Cash Flow'!AR$3,'Wells Fargo'!$B:$B,"&gt;"&amp;'Cash Flow'!AQ$3)</f>
        <v>0</v>
      </c>
      <c r="AS22" s="160">
        <f>SUMIFS('Wells Fargo'!$F:$F,'Wells Fargo'!$G:$G,'Cash Flow'!$A22,'Wells Fargo'!$A:$A,AS$1,'Wells Fargo'!$B:$B,"&lt;="&amp;'Cash Flow'!AS$3,'Wells Fargo'!$B:$B,"&gt;"&amp;'Cash Flow'!AR$3)</f>
        <v>0</v>
      </c>
      <c r="AT22" s="160">
        <f>SUMIFS('Wells Fargo'!$F:$F,'Wells Fargo'!$G:$G,'Cash Flow'!$A22,'Wells Fargo'!$A:$A,AT$1,'Wells Fargo'!$B:$B,"&lt;="&amp;'Cash Flow'!AT$3,'Wells Fargo'!$B:$B,"&gt;"&amp;'Cash Flow'!AS$3)</f>
        <v>0</v>
      </c>
      <c r="AU22" s="161">
        <f>SUMIFS('Wells Fargo'!$F:$F,'Wells Fargo'!$G:$G,'Cash Flow'!$A22,'Wells Fargo'!$A:$A,AU$1,'Wells Fargo'!$B:$B,"&lt;="&amp;'Cash Flow'!AU$3)</f>
        <v>0</v>
      </c>
      <c r="AV22" s="160">
        <f>SUMIFS('Wells Fargo'!$F:$F,'Wells Fargo'!$G:$G,'Cash Flow'!$A22,'Wells Fargo'!$A:$A,AV$1,'Wells Fargo'!$B:$B,"&lt;="&amp;'Cash Flow'!AV$3,'Wells Fargo'!$B:$B,"&gt;"&amp;'Cash Flow'!AU$3)</f>
        <v>0</v>
      </c>
      <c r="AW22" s="160">
        <f>SUMIFS('Wells Fargo'!$F:$F,'Wells Fargo'!$G:$G,'Cash Flow'!$A22,'Wells Fargo'!$A:$A,AW$1,'Wells Fargo'!$B:$B,"&lt;="&amp;'Cash Flow'!AW$3,'Wells Fargo'!$B:$B,"&gt;"&amp;'Cash Flow'!AV$3)</f>
        <v>0</v>
      </c>
      <c r="AX22" s="160">
        <f>SUMIFS('Wells Fargo'!$F:$F,'Wells Fargo'!$G:$G,'Cash Flow'!$A22,'Wells Fargo'!$A:$A,AX$1,'Wells Fargo'!$B:$B,"&lt;="&amp;'Cash Flow'!AX$3,'Wells Fargo'!$B:$B,"&gt;"&amp;'Cash Flow'!AW$3)</f>
        <v>0</v>
      </c>
      <c r="AY22" s="160">
        <f>SUMIFS('Wells Fargo'!$F:$F,'Wells Fargo'!$G:$G,'Cash Flow'!$A22,'Wells Fargo'!$A:$A,AY$1,'Wells Fargo'!$B:$B,"&lt;="&amp;'Cash Flow'!AY$3,'Wells Fargo'!$B:$B,"&gt;"&amp;'Cash Flow'!AX$3)</f>
        <v>0</v>
      </c>
      <c r="AZ22" s="161">
        <f>SUMIFS('Wells Fargo'!$F:$F,'Wells Fargo'!$G:$G,'Cash Flow'!$A22,'Wells Fargo'!$A:$A,AZ$1,'Wells Fargo'!$B:$B,"&lt;="&amp;'Cash Flow'!AZ$3)</f>
        <v>0</v>
      </c>
      <c r="BA22" s="160">
        <f>SUMIFS('Wells Fargo'!$F:$F,'Wells Fargo'!$G:$G,'Cash Flow'!$A22,'Wells Fargo'!$A:$A,BA$1,'Wells Fargo'!$B:$B,"&lt;="&amp;'Cash Flow'!BA$3,'Wells Fargo'!$B:$B,"&gt;"&amp;'Cash Flow'!AZ$3)</f>
        <v>0</v>
      </c>
      <c r="BB22" s="160">
        <f>SUMIFS('Wells Fargo'!$F:$F,'Wells Fargo'!$G:$G,'Cash Flow'!$A22,'Wells Fargo'!$A:$A,BB$1,'Wells Fargo'!$B:$B,"&lt;="&amp;'Cash Flow'!BB$3,'Wells Fargo'!$B:$B,"&gt;"&amp;'Cash Flow'!BA$3)</f>
        <v>0</v>
      </c>
      <c r="BC22" s="160">
        <f>SUMIFS('Wells Fargo'!$F:$F,'Wells Fargo'!$G:$G,'Cash Flow'!$A22,'Wells Fargo'!$A:$A,BC$1,'Wells Fargo'!$B:$B,"&lt;="&amp;'Cash Flow'!BC$3,'Wells Fargo'!$B:$B,"&gt;"&amp;'Cash Flow'!BB$3)</f>
        <v>0</v>
      </c>
      <c r="BD22" s="160">
        <f>SUMIFS('Wells Fargo'!$F:$F,'Wells Fargo'!$G:$G,'Cash Flow'!$A22,'Wells Fargo'!$A:$A,BD$1,'Wells Fargo'!$B:$B,"&lt;="&amp;'Cash Flow'!BD$3,'Wells Fargo'!$B:$B,"&gt;"&amp;'Cash Flow'!BC$3)</f>
        <v>0</v>
      </c>
      <c r="BE22" s="161">
        <f>SUMIFS('Wells Fargo'!$F:$F,'Wells Fargo'!$G:$G,'Cash Flow'!$A22,'Wells Fargo'!$A:$A,BE$1,'Wells Fargo'!$B:$B,"&lt;="&amp;'Cash Flow'!BE$3)</f>
        <v>0</v>
      </c>
      <c r="BF22" s="160">
        <f>SUMIFS('Wells Fargo'!$F:$F,'Wells Fargo'!$G:$G,'Cash Flow'!$A22,'Wells Fargo'!$A:$A,BF$1,'Wells Fargo'!$B:$B,"&lt;="&amp;'Cash Flow'!BF$3,'Wells Fargo'!$B:$B,"&gt;"&amp;'Cash Flow'!BE$3)</f>
        <v>0</v>
      </c>
      <c r="BG22" s="160">
        <f>SUMIFS('Wells Fargo'!$F:$F,'Wells Fargo'!$G:$G,'Cash Flow'!$A22,'Wells Fargo'!$A:$A,BG$1,'Wells Fargo'!$B:$B,"&lt;="&amp;'Cash Flow'!BG$3,'Wells Fargo'!$B:$B,"&gt;"&amp;'Cash Flow'!BF$3)</f>
        <v>0</v>
      </c>
      <c r="BH22" s="160">
        <f>SUMIFS('Wells Fargo'!$F:$F,'Wells Fargo'!$G:$G,'Cash Flow'!$A22,'Wells Fargo'!$A:$A,BH$1,'Wells Fargo'!$B:$B,"&lt;="&amp;'Cash Flow'!BH$3,'Wells Fargo'!$B:$B,"&gt;"&amp;'Cash Flow'!BG$3)</f>
        <v>0</v>
      </c>
      <c r="BI22" s="160">
        <f>SUMIFS('Wells Fargo'!$F:$F,'Wells Fargo'!$G:$G,'Cash Flow'!$A22,'Wells Fargo'!$A:$A,BI$1,'Wells Fargo'!$B:$B,"&lt;="&amp;'Cash Flow'!BI$3,'Wells Fargo'!$B:$B,"&gt;"&amp;'Cash Flow'!BH$3)</f>
        <v>0</v>
      </c>
    </row>
    <row r="23" spans="1:61" ht="12.75" x14ac:dyDescent="0.2">
      <c r="A23" t="str">
        <v>Danny</v>
      </c>
      <c r="B23" s="76">
        <f t="shared" si="0"/>
        <v>-20</v>
      </c>
      <c r="C23" s="161">
        <f>SUMIFS('Wells Fargo'!$F:$F,'Wells Fargo'!$G:$G,'Cash Flow'!$A23,'Wells Fargo'!$A:$A,C$1,'Wells Fargo'!$B:$B,"&lt;="&amp;'Cash Flow'!C$3)</f>
        <v>0</v>
      </c>
      <c r="D23" s="160">
        <f>SUMIFS('Wells Fargo'!$F:$F,'Wells Fargo'!$G:$G,'Cash Flow'!$A23,'Wells Fargo'!$A:$A,D$1,'Wells Fargo'!$B:$B,"&lt;="&amp;'Cash Flow'!D$3,'Wells Fargo'!$B:$B,"&gt;"&amp;'Cash Flow'!C$3)</f>
        <v>0</v>
      </c>
      <c r="E23" s="160">
        <f>SUMIFS('Wells Fargo'!$F:$F,'Wells Fargo'!$G:$G,'Cash Flow'!$A23,'Wells Fargo'!$A:$A,E$1,'Wells Fargo'!$B:$B,"&lt;="&amp;'Cash Flow'!E$3,'Wells Fargo'!$B:$B,"&gt;"&amp;'Cash Flow'!D$3)</f>
        <v>0</v>
      </c>
      <c r="F23" s="160">
        <f>SUMIFS('Wells Fargo'!$F:$F,'Wells Fargo'!$G:$G,'Cash Flow'!$A23,'Wells Fargo'!$A:$A,F$1,'Wells Fargo'!$B:$B,"&lt;="&amp;'Cash Flow'!F$3,'Wells Fargo'!$B:$B,"&gt;"&amp;'Cash Flow'!E$3)</f>
        <v>0</v>
      </c>
      <c r="G23" s="160">
        <f>SUMIFS('Wells Fargo'!$F:$F,'Wells Fargo'!$G:$G,'Cash Flow'!$A23,'Wells Fargo'!$A:$A,G$1,'Wells Fargo'!$B:$B,"&lt;="&amp;'Cash Flow'!G$3,'Wells Fargo'!$B:$B,"&gt;"&amp;'Cash Flow'!F$3)</f>
        <v>0</v>
      </c>
      <c r="H23" s="161">
        <f>SUMIFS('Wells Fargo'!$F:$F,'Wells Fargo'!$G:$G,'Cash Flow'!$A23,'Wells Fargo'!$A:$A,H$1,'Wells Fargo'!$B:$B,"&lt;="&amp;'Cash Flow'!H$3)</f>
        <v>0</v>
      </c>
      <c r="I23" s="160">
        <f>SUMIFS('Wells Fargo'!$F:$F,'Wells Fargo'!$G:$G,'Cash Flow'!$A23,'Wells Fargo'!$A:$A,I$1,'Wells Fargo'!$B:$B,"&lt;="&amp;'Cash Flow'!I$3,'Wells Fargo'!$B:$B,"&gt;"&amp;'Cash Flow'!H$3)</f>
        <v>0</v>
      </c>
      <c r="J23" s="160">
        <f>SUMIFS('Wells Fargo'!$F:$F,'Wells Fargo'!$G:$G,'Cash Flow'!$A23,'Wells Fargo'!$A:$A,J$1,'Wells Fargo'!$B:$B,"&lt;="&amp;'Cash Flow'!J$3,'Wells Fargo'!$B:$B,"&gt;"&amp;'Cash Flow'!I$3)</f>
        <v>0</v>
      </c>
      <c r="K23" s="160">
        <f>SUMIFS('Wells Fargo'!$F:$F,'Wells Fargo'!$G:$G,'Cash Flow'!$A23,'Wells Fargo'!$A:$A,K$1,'Wells Fargo'!$B:$B,"&lt;="&amp;'Cash Flow'!K$3,'Wells Fargo'!$B:$B,"&gt;"&amp;'Cash Flow'!J$3)</f>
        <v>0</v>
      </c>
      <c r="L23" s="161">
        <f>SUMIFS('Wells Fargo'!$F:$F,'Wells Fargo'!$G:$G,'Cash Flow'!$A23,'Wells Fargo'!$A:$A,L$1,'Wells Fargo'!$B:$B,"&lt;="&amp;'Cash Flow'!L$3)</f>
        <v>0</v>
      </c>
      <c r="M23" s="160">
        <f>SUMIFS('Wells Fargo'!$F:$F,'Wells Fargo'!$G:$G,'Cash Flow'!$A23,'Wells Fargo'!$A:$A,M$1,'Wells Fargo'!$B:$B,"&lt;="&amp;'Cash Flow'!M$3,'Wells Fargo'!$B:$B,"&gt;"&amp;'Cash Flow'!L$3)</f>
        <v>0</v>
      </c>
      <c r="N23" s="160">
        <f>SUMIFS('Wells Fargo'!$F:$F,'Wells Fargo'!$G:$G,'Cash Flow'!$A23,'Wells Fargo'!$A:$A,N$1,'Wells Fargo'!$B:$B,"&lt;="&amp;'Cash Flow'!N$3,'Wells Fargo'!$B:$B,"&gt;"&amp;'Cash Flow'!M$3)</f>
        <v>0</v>
      </c>
      <c r="O23" s="160">
        <f>SUMIFS('Wells Fargo'!$F:$F,'Wells Fargo'!$G:$G,'Cash Flow'!$A23,'Wells Fargo'!$A:$A,O$1,'Wells Fargo'!$B:$B,"&lt;="&amp;'Cash Flow'!O$3,'Wells Fargo'!$B:$B,"&gt;"&amp;'Cash Flow'!N$3)</f>
        <v>0</v>
      </c>
      <c r="P23" s="160">
        <f>SUMIFS('Wells Fargo'!$F:$F,'Wells Fargo'!$G:$G,'Cash Flow'!$A23,'Wells Fargo'!$A:$A,P$1,'Wells Fargo'!$B:$B,"&lt;="&amp;'Cash Flow'!P$3,'Wells Fargo'!$B:$B,"&gt;"&amp;'Cash Flow'!O$3)</f>
        <v>-20</v>
      </c>
      <c r="Q23" s="161">
        <f>SUMIFS('Wells Fargo'!$F:$F,'Wells Fargo'!$G:$G,'Cash Flow'!$A23,'Wells Fargo'!$A:$A,Q$1,'Wells Fargo'!$B:$B,"&lt;="&amp;'Cash Flow'!Q$3)</f>
        <v>0</v>
      </c>
      <c r="R23" s="160">
        <f>SUMIFS('Wells Fargo'!$F:$F,'Wells Fargo'!$G:$G,'Cash Flow'!$A23,'Wells Fargo'!$A:$A,R$1,'Wells Fargo'!$B:$B,"&lt;="&amp;'Cash Flow'!R$3,'Wells Fargo'!$B:$B,"&gt;"&amp;'Cash Flow'!Q$3)</f>
        <v>0</v>
      </c>
      <c r="S23" s="160">
        <f>SUMIFS('Wells Fargo'!$F:$F,'Wells Fargo'!$G:$G,'Cash Flow'!$A23,'Wells Fargo'!$A:$A,S$1,'Wells Fargo'!$B:$B,"&lt;="&amp;'Cash Flow'!S$3,'Wells Fargo'!$B:$B,"&gt;"&amp;'Cash Flow'!R$3)</f>
        <v>0</v>
      </c>
      <c r="T23" s="160">
        <f>SUMIFS('Wells Fargo'!$F:$F,'Wells Fargo'!$G:$G,'Cash Flow'!$A23,'Wells Fargo'!$A:$A,T$1,'Wells Fargo'!$B:$B,"&lt;="&amp;'Cash Flow'!T$3,'Wells Fargo'!$B:$B,"&gt;"&amp;'Cash Flow'!S$3)</f>
        <v>0</v>
      </c>
      <c r="U23" s="160">
        <f>SUMIFS('Wells Fargo'!$F:$F,'Wells Fargo'!$G:$G,'Cash Flow'!$A23,'Wells Fargo'!$A:$A,U$1,'Wells Fargo'!$B:$B,"&lt;="&amp;'Cash Flow'!U$3,'Wells Fargo'!$B:$B,"&gt;"&amp;'Cash Flow'!T$3)</f>
        <v>0</v>
      </c>
      <c r="V23" s="161">
        <f>SUMIFS('Wells Fargo'!$F:$F,'Wells Fargo'!$G:$G,'Cash Flow'!$A23,'Wells Fargo'!$A:$A,V$1,'Wells Fargo'!$B:$B,"&lt;="&amp;'Cash Flow'!V$3)</f>
        <v>0</v>
      </c>
      <c r="W23" s="160">
        <f>SUMIFS('Wells Fargo'!$F:$F,'Wells Fargo'!$G:$G,'Cash Flow'!$A23,'Wells Fargo'!$A:$A,W$1,'Wells Fargo'!$B:$B,"&lt;="&amp;'Cash Flow'!W$3,'Wells Fargo'!$B:$B,"&gt;"&amp;'Cash Flow'!V$3)</f>
        <v>0</v>
      </c>
      <c r="X23" s="160">
        <f>SUMIFS('Wells Fargo'!$F:$F,'Wells Fargo'!$G:$G,'Cash Flow'!$A23,'Wells Fargo'!$A:$A,X$1,'Wells Fargo'!$B:$B,"&lt;="&amp;'Cash Flow'!X$3,'Wells Fargo'!$B:$B,"&gt;"&amp;'Cash Flow'!W$3)</f>
        <v>0</v>
      </c>
      <c r="Y23" s="160">
        <f>SUMIFS('Wells Fargo'!$F:$F,'Wells Fargo'!$G:$G,'Cash Flow'!$A23,'Wells Fargo'!$A:$A,Y$1,'Wells Fargo'!$B:$B,"&lt;="&amp;'Cash Flow'!Y$3,'Wells Fargo'!$B:$B,"&gt;"&amp;'Cash Flow'!X$3)</f>
        <v>0</v>
      </c>
      <c r="Z23" s="160">
        <f>SUMIFS('Wells Fargo'!$F:$F,'Wells Fargo'!$G:$G,'Cash Flow'!$A23,'Wells Fargo'!$A:$A,Z$1,'Wells Fargo'!$B:$B,"&lt;="&amp;'Cash Flow'!Z$3,'Wells Fargo'!$B:$B,"&gt;"&amp;'Cash Flow'!Y$3)</f>
        <v>0</v>
      </c>
      <c r="AA23" s="161">
        <f>SUMIFS('Wells Fargo'!$F:$F,'Wells Fargo'!$G:$G,'Cash Flow'!$A23,'Wells Fargo'!$A:$A,AA$1,'Wells Fargo'!$B:$B,"&lt;="&amp;'Cash Flow'!AA$3)</f>
        <v>0</v>
      </c>
      <c r="AB23" s="160">
        <f>SUMIFS('Wells Fargo'!$F:$F,'Wells Fargo'!$G:$G,'Cash Flow'!$A23,'Wells Fargo'!$A:$A,AB$1,'Wells Fargo'!$B:$B,"&lt;="&amp;'Cash Flow'!AB$3,'Wells Fargo'!$B:$B,"&gt;"&amp;'Cash Flow'!AA$3)</f>
        <v>0</v>
      </c>
      <c r="AC23" s="160">
        <f>SUMIFS('Wells Fargo'!$F:$F,'Wells Fargo'!$G:$G,'Cash Flow'!$A23,'Wells Fargo'!$A:$A,AC$1,'Wells Fargo'!$B:$B,"&lt;="&amp;'Cash Flow'!AC$3,'Wells Fargo'!$B:$B,"&gt;"&amp;'Cash Flow'!AB$3)</f>
        <v>0</v>
      </c>
      <c r="AD23" s="160">
        <f>SUMIFS('Wells Fargo'!$F:$F,'Wells Fargo'!$G:$G,'Cash Flow'!$A23,'Wells Fargo'!$A:$A,AD$1,'Wells Fargo'!$B:$B,"&lt;="&amp;'Cash Flow'!AD$3,'Wells Fargo'!$B:$B,"&gt;"&amp;'Cash Flow'!AC$3)</f>
        <v>0</v>
      </c>
      <c r="AE23" s="160">
        <f>SUMIFS('Wells Fargo'!$F:$F,'Wells Fargo'!$G:$G,'Cash Flow'!$A23,'Wells Fargo'!$A:$A,AE$1,'Wells Fargo'!$B:$B,"&lt;="&amp;'Cash Flow'!AE$3,'Wells Fargo'!$B:$B,"&gt;"&amp;'Cash Flow'!AD$3)</f>
        <v>0</v>
      </c>
      <c r="AF23" s="161">
        <f>SUMIFS('Wells Fargo'!$F:$F,'Wells Fargo'!$G:$G,'Cash Flow'!$A23,'Wells Fargo'!$A:$A,AF$1,'Wells Fargo'!$B:$B,"&lt;="&amp;'Cash Flow'!AF$3)</f>
        <v>0</v>
      </c>
      <c r="AG23" s="160">
        <f>SUMIFS('Wells Fargo'!$F:$F,'Wells Fargo'!$G:$G,'Cash Flow'!$A23,'Wells Fargo'!$A:$A,AG$1,'Wells Fargo'!$B:$B,"&lt;="&amp;'Cash Flow'!AG$3,'Wells Fargo'!$B:$B,"&gt;"&amp;'Cash Flow'!AF$3)</f>
        <v>0</v>
      </c>
      <c r="AH23" s="160">
        <f>SUMIFS('Wells Fargo'!$F:$F,'Wells Fargo'!$G:$G,'Cash Flow'!$A23,'Wells Fargo'!$A:$A,AH$1,'Wells Fargo'!$B:$B,"&lt;="&amp;'Cash Flow'!AH$3,'Wells Fargo'!$B:$B,"&gt;"&amp;'Cash Flow'!AG$3)</f>
        <v>0</v>
      </c>
      <c r="AI23" s="160">
        <f>SUMIFS('Wells Fargo'!$F:$F,'Wells Fargo'!$G:$G,'Cash Flow'!$A23,'Wells Fargo'!$A:$A,AI$1,'Wells Fargo'!$B:$B,"&lt;="&amp;'Cash Flow'!AI$3,'Wells Fargo'!$B:$B,"&gt;"&amp;'Cash Flow'!AH$3)</f>
        <v>0</v>
      </c>
      <c r="AJ23" s="160">
        <f>SUMIFS('Wells Fargo'!$F:$F,'Wells Fargo'!$G:$G,'Cash Flow'!$A23,'Wells Fargo'!$A:$A,AJ$1,'Wells Fargo'!$B:$B,"&lt;="&amp;'Cash Flow'!AJ$3,'Wells Fargo'!$B:$B,"&gt;"&amp;'Cash Flow'!AI$3)</f>
        <v>0</v>
      </c>
      <c r="AK23" s="161">
        <f>SUMIFS('Wells Fargo'!$F:$F,'Wells Fargo'!$G:$G,'Cash Flow'!$A23,'Wells Fargo'!$A:$A,AK$1,'Wells Fargo'!$B:$B,"&lt;="&amp;'Cash Flow'!AK$3)</f>
        <v>0</v>
      </c>
      <c r="AL23" s="160">
        <f>SUMIFS('Wells Fargo'!$F:$F,'Wells Fargo'!$G:$G,'Cash Flow'!$A23,'Wells Fargo'!$A:$A,AL$1,'Wells Fargo'!$B:$B,"&lt;="&amp;'Cash Flow'!AL$3,'Wells Fargo'!$B:$B,"&gt;"&amp;'Cash Flow'!AK$3)</f>
        <v>0</v>
      </c>
      <c r="AM23" s="160">
        <f>SUMIFS('Wells Fargo'!$F:$F,'Wells Fargo'!$G:$G,'Cash Flow'!$A23,'Wells Fargo'!$A:$A,AM$1,'Wells Fargo'!$B:$B,"&lt;="&amp;'Cash Flow'!AM$3,'Wells Fargo'!$B:$B,"&gt;"&amp;'Cash Flow'!AL$3)</f>
        <v>0</v>
      </c>
      <c r="AN23" s="160">
        <f>SUMIFS('Wells Fargo'!$F:$F,'Wells Fargo'!$G:$G,'Cash Flow'!$A23,'Wells Fargo'!$A:$A,AN$1,'Wells Fargo'!$B:$B,"&lt;="&amp;'Cash Flow'!AN$3,'Wells Fargo'!$B:$B,"&gt;"&amp;'Cash Flow'!AM$3)</f>
        <v>0</v>
      </c>
      <c r="AO23" s="160">
        <f>SUMIFS('Wells Fargo'!$F:$F,'Wells Fargo'!$G:$G,'Cash Flow'!$A23,'Wells Fargo'!$A:$A,AO$1,'Wells Fargo'!$B:$B,"&lt;="&amp;'Cash Flow'!AO$3,'Wells Fargo'!$B:$B,"&gt;"&amp;'Cash Flow'!AN$3)</f>
        <v>0</v>
      </c>
      <c r="AP23" s="161">
        <f>SUMIFS('Wells Fargo'!$F:$F,'Wells Fargo'!$G:$G,'Cash Flow'!$A23,'Wells Fargo'!$A:$A,AP$1,'Wells Fargo'!$B:$B,"&lt;="&amp;'Cash Flow'!AP$3)</f>
        <v>0</v>
      </c>
      <c r="AQ23" s="160">
        <f>SUMIFS('Wells Fargo'!$F:$F,'Wells Fargo'!$G:$G,'Cash Flow'!$A23,'Wells Fargo'!$A:$A,AQ$1,'Wells Fargo'!$B:$B,"&lt;="&amp;'Cash Flow'!AQ$3,'Wells Fargo'!$B:$B,"&gt;"&amp;'Cash Flow'!AP$3)</f>
        <v>0</v>
      </c>
      <c r="AR23" s="160">
        <f>SUMIFS('Wells Fargo'!$F:$F,'Wells Fargo'!$G:$G,'Cash Flow'!$A23,'Wells Fargo'!$A:$A,AR$1,'Wells Fargo'!$B:$B,"&lt;="&amp;'Cash Flow'!AR$3,'Wells Fargo'!$B:$B,"&gt;"&amp;'Cash Flow'!AQ$3)</f>
        <v>0</v>
      </c>
      <c r="AS23" s="160">
        <f>SUMIFS('Wells Fargo'!$F:$F,'Wells Fargo'!$G:$G,'Cash Flow'!$A23,'Wells Fargo'!$A:$A,AS$1,'Wells Fargo'!$B:$B,"&lt;="&amp;'Cash Flow'!AS$3,'Wells Fargo'!$B:$B,"&gt;"&amp;'Cash Flow'!AR$3)</f>
        <v>0</v>
      </c>
      <c r="AT23" s="160">
        <f>SUMIFS('Wells Fargo'!$F:$F,'Wells Fargo'!$G:$G,'Cash Flow'!$A23,'Wells Fargo'!$A:$A,AT$1,'Wells Fargo'!$B:$B,"&lt;="&amp;'Cash Flow'!AT$3,'Wells Fargo'!$B:$B,"&gt;"&amp;'Cash Flow'!AS$3)</f>
        <v>0</v>
      </c>
      <c r="AU23" s="161">
        <f>SUMIFS('Wells Fargo'!$F:$F,'Wells Fargo'!$G:$G,'Cash Flow'!$A23,'Wells Fargo'!$A:$A,AU$1,'Wells Fargo'!$B:$B,"&lt;="&amp;'Cash Flow'!AU$3)</f>
        <v>0</v>
      </c>
      <c r="AV23" s="160">
        <f>SUMIFS('Wells Fargo'!$F:$F,'Wells Fargo'!$G:$G,'Cash Flow'!$A23,'Wells Fargo'!$A:$A,AV$1,'Wells Fargo'!$B:$B,"&lt;="&amp;'Cash Flow'!AV$3,'Wells Fargo'!$B:$B,"&gt;"&amp;'Cash Flow'!AU$3)</f>
        <v>0</v>
      </c>
      <c r="AW23" s="160">
        <f>SUMIFS('Wells Fargo'!$F:$F,'Wells Fargo'!$G:$G,'Cash Flow'!$A23,'Wells Fargo'!$A:$A,AW$1,'Wells Fargo'!$B:$B,"&lt;="&amp;'Cash Flow'!AW$3,'Wells Fargo'!$B:$B,"&gt;"&amp;'Cash Flow'!AV$3)</f>
        <v>0</v>
      </c>
      <c r="AX23" s="160">
        <f>SUMIFS('Wells Fargo'!$F:$F,'Wells Fargo'!$G:$G,'Cash Flow'!$A23,'Wells Fargo'!$A:$A,AX$1,'Wells Fargo'!$B:$B,"&lt;="&amp;'Cash Flow'!AX$3,'Wells Fargo'!$B:$B,"&gt;"&amp;'Cash Flow'!AW$3)</f>
        <v>0</v>
      </c>
      <c r="AY23" s="160">
        <f>SUMIFS('Wells Fargo'!$F:$F,'Wells Fargo'!$G:$G,'Cash Flow'!$A23,'Wells Fargo'!$A:$A,AY$1,'Wells Fargo'!$B:$B,"&lt;="&amp;'Cash Flow'!AY$3,'Wells Fargo'!$B:$B,"&gt;"&amp;'Cash Flow'!AX$3)</f>
        <v>0</v>
      </c>
      <c r="AZ23" s="161">
        <f>SUMIFS('Wells Fargo'!$F:$F,'Wells Fargo'!$G:$G,'Cash Flow'!$A23,'Wells Fargo'!$A:$A,AZ$1,'Wells Fargo'!$B:$B,"&lt;="&amp;'Cash Flow'!AZ$3)</f>
        <v>0</v>
      </c>
      <c r="BA23" s="160">
        <f>SUMIFS('Wells Fargo'!$F:$F,'Wells Fargo'!$G:$G,'Cash Flow'!$A23,'Wells Fargo'!$A:$A,BA$1,'Wells Fargo'!$B:$B,"&lt;="&amp;'Cash Flow'!BA$3,'Wells Fargo'!$B:$B,"&gt;"&amp;'Cash Flow'!AZ$3)</f>
        <v>0</v>
      </c>
      <c r="BB23" s="160">
        <f>SUMIFS('Wells Fargo'!$F:$F,'Wells Fargo'!$G:$G,'Cash Flow'!$A23,'Wells Fargo'!$A:$A,BB$1,'Wells Fargo'!$B:$B,"&lt;="&amp;'Cash Flow'!BB$3,'Wells Fargo'!$B:$B,"&gt;"&amp;'Cash Flow'!BA$3)</f>
        <v>0</v>
      </c>
      <c r="BC23" s="160">
        <f>SUMIFS('Wells Fargo'!$F:$F,'Wells Fargo'!$G:$G,'Cash Flow'!$A23,'Wells Fargo'!$A:$A,BC$1,'Wells Fargo'!$B:$B,"&lt;="&amp;'Cash Flow'!BC$3,'Wells Fargo'!$B:$B,"&gt;"&amp;'Cash Flow'!BB$3)</f>
        <v>0</v>
      </c>
      <c r="BD23" s="160">
        <f>SUMIFS('Wells Fargo'!$F:$F,'Wells Fargo'!$G:$G,'Cash Flow'!$A23,'Wells Fargo'!$A:$A,BD$1,'Wells Fargo'!$B:$B,"&lt;="&amp;'Cash Flow'!BD$3,'Wells Fargo'!$B:$B,"&gt;"&amp;'Cash Flow'!BC$3)</f>
        <v>0</v>
      </c>
      <c r="BE23" s="161">
        <f>SUMIFS('Wells Fargo'!$F:$F,'Wells Fargo'!$G:$G,'Cash Flow'!$A23,'Wells Fargo'!$A:$A,BE$1,'Wells Fargo'!$B:$B,"&lt;="&amp;'Cash Flow'!BE$3)</f>
        <v>0</v>
      </c>
      <c r="BF23" s="160">
        <f>SUMIFS('Wells Fargo'!$F:$F,'Wells Fargo'!$G:$G,'Cash Flow'!$A23,'Wells Fargo'!$A:$A,BF$1,'Wells Fargo'!$B:$B,"&lt;="&amp;'Cash Flow'!BF$3,'Wells Fargo'!$B:$B,"&gt;"&amp;'Cash Flow'!BE$3)</f>
        <v>0</v>
      </c>
      <c r="BG23" s="160">
        <f>SUMIFS('Wells Fargo'!$F:$F,'Wells Fargo'!$G:$G,'Cash Flow'!$A23,'Wells Fargo'!$A:$A,BG$1,'Wells Fargo'!$B:$B,"&lt;="&amp;'Cash Flow'!BG$3,'Wells Fargo'!$B:$B,"&gt;"&amp;'Cash Flow'!BF$3)</f>
        <v>0</v>
      </c>
      <c r="BH23" s="160">
        <f>SUMIFS('Wells Fargo'!$F:$F,'Wells Fargo'!$G:$G,'Cash Flow'!$A23,'Wells Fargo'!$A:$A,BH$1,'Wells Fargo'!$B:$B,"&lt;="&amp;'Cash Flow'!BH$3,'Wells Fargo'!$B:$B,"&gt;"&amp;'Cash Flow'!BG$3)</f>
        <v>0</v>
      </c>
      <c r="BI23" s="160">
        <f>SUMIFS('Wells Fargo'!$F:$F,'Wells Fargo'!$G:$G,'Cash Flow'!$A23,'Wells Fargo'!$A:$A,BI$1,'Wells Fargo'!$B:$B,"&lt;="&amp;'Cash Flow'!BI$3,'Wells Fargo'!$B:$B,"&gt;"&amp;'Cash Flow'!BH$3)</f>
        <v>0</v>
      </c>
    </row>
    <row r="24" spans="1:61" ht="12.75" x14ac:dyDescent="0.2">
      <c r="A24" t="str">
        <v>Dining Table &amp; Chairs</v>
      </c>
      <c r="B24" s="76">
        <f t="shared" si="0"/>
        <v>-155</v>
      </c>
      <c r="C24" s="161">
        <f>SUMIFS('Wells Fargo'!$F:$F,'Wells Fargo'!$G:$G,'Cash Flow'!$A24,'Wells Fargo'!$A:$A,C$1,'Wells Fargo'!$B:$B,"&lt;="&amp;'Cash Flow'!C$3)</f>
        <v>0</v>
      </c>
      <c r="D24" s="160">
        <f>SUMIFS('Wells Fargo'!$F:$F,'Wells Fargo'!$G:$G,'Cash Flow'!$A24,'Wells Fargo'!$A:$A,D$1,'Wells Fargo'!$B:$B,"&lt;="&amp;'Cash Flow'!D$3,'Wells Fargo'!$B:$B,"&gt;"&amp;'Cash Flow'!C$3)</f>
        <v>0</v>
      </c>
      <c r="E24" s="160">
        <f>SUMIFS('Wells Fargo'!$F:$F,'Wells Fargo'!$G:$G,'Cash Flow'!$A24,'Wells Fargo'!$A:$A,E$1,'Wells Fargo'!$B:$B,"&lt;="&amp;'Cash Flow'!E$3,'Wells Fargo'!$B:$B,"&gt;"&amp;'Cash Flow'!D$3)</f>
        <v>0</v>
      </c>
      <c r="F24" s="160">
        <f>SUMIFS('Wells Fargo'!$F:$F,'Wells Fargo'!$G:$G,'Cash Flow'!$A24,'Wells Fargo'!$A:$A,F$1,'Wells Fargo'!$B:$B,"&lt;="&amp;'Cash Flow'!F$3,'Wells Fargo'!$B:$B,"&gt;"&amp;'Cash Flow'!E$3)</f>
        <v>0</v>
      </c>
      <c r="G24" s="160">
        <f>SUMIFS('Wells Fargo'!$F:$F,'Wells Fargo'!$G:$G,'Cash Flow'!$A24,'Wells Fargo'!$A:$A,G$1,'Wells Fargo'!$B:$B,"&lt;="&amp;'Cash Flow'!G$3,'Wells Fargo'!$B:$B,"&gt;"&amp;'Cash Flow'!F$3)</f>
        <v>0</v>
      </c>
      <c r="H24" s="161">
        <f>SUMIFS('Wells Fargo'!$F:$F,'Wells Fargo'!$G:$G,'Cash Flow'!$A24,'Wells Fargo'!$A:$A,H$1,'Wells Fargo'!$B:$B,"&lt;="&amp;'Cash Flow'!H$3)</f>
        <v>0</v>
      </c>
      <c r="I24" s="160">
        <f>SUMIFS('Wells Fargo'!$F:$F,'Wells Fargo'!$G:$G,'Cash Flow'!$A24,'Wells Fargo'!$A:$A,I$1,'Wells Fargo'!$B:$B,"&lt;="&amp;'Cash Flow'!I$3,'Wells Fargo'!$B:$B,"&gt;"&amp;'Cash Flow'!H$3)</f>
        <v>0</v>
      </c>
      <c r="J24" s="160">
        <f>SUMIFS('Wells Fargo'!$F:$F,'Wells Fargo'!$G:$G,'Cash Flow'!$A24,'Wells Fargo'!$A:$A,J$1,'Wells Fargo'!$B:$B,"&lt;="&amp;'Cash Flow'!J$3,'Wells Fargo'!$B:$B,"&gt;"&amp;'Cash Flow'!I$3)</f>
        <v>0</v>
      </c>
      <c r="K24" s="160">
        <f>SUMIFS('Wells Fargo'!$F:$F,'Wells Fargo'!$G:$G,'Cash Flow'!$A24,'Wells Fargo'!$A:$A,K$1,'Wells Fargo'!$B:$B,"&lt;="&amp;'Cash Flow'!K$3,'Wells Fargo'!$B:$B,"&gt;"&amp;'Cash Flow'!J$3)</f>
        <v>0</v>
      </c>
      <c r="L24" s="161">
        <f>SUMIFS('Wells Fargo'!$F:$F,'Wells Fargo'!$G:$G,'Cash Flow'!$A24,'Wells Fargo'!$A:$A,L$1,'Wells Fargo'!$B:$B,"&lt;="&amp;'Cash Flow'!L$3)</f>
        <v>0</v>
      </c>
      <c r="M24" s="160">
        <f>SUMIFS('Wells Fargo'!$F:$F,'Wells Fargo'!$G:$G,'Cash Flow'!$A24,'Wells Fargo'!$A:$A,M$1,'Wells Fargo'!$B:$B,"&lt;="&amp;'Cash Flow'!M$3,'Wells Fargo'!$B:$B,"&gt;"&amp;'Cash Flow'!L$3)</f>
        <v>0</v>
      </c>
      <c r="N24" s="160">
        <f>SUMIFS('Wells Fargo'!$F:$F,'Wells Fargo'!$G:$G,'Cash Flow'!$A24,'Wells Fargo'!$A:$A,N$1,'Wells Fargo'!$B:$B,"&lt;="&amp;'Cash Flow'!N$3,'Wells Fargo'!$B:$B,"&gt;"&amp;'Cash Flow'!M$3)</f>
        <v>0</v>
      </c>
      <c r="O24" s="160">
        <f>SUMIFS('Wells Fargo'!$F:$F,'Wells Fargo'!$G:$G,'Cash Flow'!$A24,'Wells Fargo'!$A:$A,O$1,'Wells Fargo'!$B:$B,"&lt;="&amp;'Cash Flow'!O$3,'Wells Fargo'!$B:$B,"&gt;"&amp;'Cash Flow'!N$3)</f>
        <v>0</v>
      </c>
      <c r="P24" s="160">
        <f>SUMIFS('Wells Fargo'!$F:$F,'Wells Fargo'!$G:$G,'Cash Flow'!$A24,'Wells Fargo'!$A:$A,P$1,'Wells Fargo'!$B:$B,"&lt;="&amp;'Cash Flow'!P$3,'Wells Fargo'!$B:$B,"&gt;"&amp;'Cash Flow'!O$3)</f>
        <v>0</v>
      </c>
      <c r="Q24" s="161">
        <f>SUMIFS('Wells Fargo'!$F:$F,'Wells Fargo'!$G:$G,'Cash Flow'!$A24,'Wells Fargo'!$A:$A,Q$1,'Wells Fargo'!$B:$B,"&lt;="&amp;'Cash Flow'!Q$3)</f>
        <v>0</v>
      </c>
      <c r="R24" s="160">
        <f>SUMIFS('Wells Fargo'!$F:$F,'Wells Fargo'!$G:$G,'Cash Flow'!$A24,'Wells Fargo'!$A:$A,R$1,'Wells Fargo'!$B:$B,"&lt;="&amp;'Cash Flow'!R$3,'Wells Fargo'!$B:$B,"&gt;"&amp;'Cash Flow'!Q$3)</f>
        <v>0</v>
      </c>
      <c r="S24" s="160">
        <f>SUMIFS('Wells Fargo'!$F:$F,'Wells Fargo'!$G:$G,'Cash Flow'!$A24,'Wells Fargo'!$A:$A,S$1,'Wells Fargo'!$B:$B,"&lt;="&amp;'Cash Flow'!S$3,'Wells Fargo'!$B:$B,"&gt;"&amp;'Cash Flow'!R$3)</f>
        <v>0</v>
      </c>
      <c r="T24" s="160">
        <f>SUMIFS('Wells Fargo'!$F:$F,'Wells Fargo'!$G:$G,'Cash Flow'!$A24,'Wells Fargo'!$A:$A,T$1,'Wells Fargo'!$B:$B,"&lt;="&amp;'Cash Flow'!T$3,'Wells Fargo'!$B:$B,"&gt;"&amp;'Cash Flow'!S$3)</f>
        <v>0</v>
      </c>
      <c r="U24" s="160">
        <f>SUMIFS('Wells Fargo'!$F:$F,'Wells Fargo'!$G:$G,'Cash Flow'!$A24,'Wells Fargo'!$A:$A,U$1,'Wells Fargo'!$B:$B,"&lt;="&amp;'Cash Flow'!U$3,'Wells Fargo'!$B:$B,"&gt;"&amp;'Cash Flow'!T$3)</f>
        <v>0</v>
      </c>
      <c r="V24" s="161">
        <f>SUMIFS('Wells Fargo'!$F:$F,'Wells Fargo'!$G:$G,'Cash Flow'!$A24,'Wells Fargo'!$A:$A,V$1,'Wells Fargo'!$B:$B,"&lt;="&amp;'Cash Flow'!V$3)</f>
        <v>0</v>
      </c>
      <c r="W24" s="160">
        <f>SUMIFS('Wells Fargo'!$F:$F,'Wells Fargo'!$G:$G,'Cash Flow'!$A24,'Wells Fargo'!$A:$A,W$1,'Wells Fargo'!$B:$B,"&lt;="&amp;'Cash Flow'!W$3,'Wells Fargo'!$B:$B,"&gt;"&amp;'Cash Flow'!V$3)</f>
        <v>0</v>
      </c>
      <c r="X24" s="160">
        <f>SUMIFS('Wells Fargo'!$F:$F,'Wells Fargo'!$G:$G,'Cash Flow'!$A24,'Wells Fargo'!$A:$A,X$1,'Wells Fargo'!$B:$B,"&lt;="&amp;'Cash Flow'!X$3,'Wells Fargo'!$B:$B,"&gt;"&amp;'Cash Flow'!W$3)</f>
        <v>0</v>
      </c>
      <c r="Y24" s="160">
        <f>SUMIFS('Wells Fargo'!$F:$F,'Wells Fargo'!$G:$G,'Cash Flow'!$A24,'Wells Fargo'!$A:$A,Y$1,'Wells Fargo'!$B:$B,"&lt;="&amp;'Cash Flow'!Y$3,'Wells Fargo'!$B:$B,"&gt;"&amp;'Cash Flow'!X$3)</f>
        <v>0</v>
      </c>
      <c r="Z24" s="160">
        <f>SUMIFS('Wells Fargo'!$F:$F,'Wells Fargo'!$G:$G,'Cash Flow'!$A24,'Wells Fargo'!$A:$A,Z$1,'Wells Fargo'!$B:$B,"&lt;="&amp;'Cash Flow'!Z$3,'Wells Fargo'!$B:$B,"&gt;"&amp;'Cash Flow'!Y$3)</f>
        <v>0</v>
      </c>
      <c r="AA24" s="161">
        <f>SUMIFS('Wells Fargo'!$F:$F,'Wells Fargo'!$G:$G,'Cash Flow'!$A24,'Wells Fargo'!$A:$A,AA$1,'Wells Fargo'!$B:$B,"&lt;="&amp;'Cash Flow'!AA$3)</f>
        <v>0</v>
      </c>
      <c r="AB24" s="160">
        <f>SUMIFS('Wells Fargo'!$F:$F,'Wells Fargo'!$G:$G,'Cash Flow'!$A24,'Wells Fargo'!$A:$A,AB$1,'Wells Fargo'!$B:$B,"&lt;="&amp;'Cash Flow'!AB$3,'Wells Fargo'!$B:$B,"&gt;"&amp;'Cash Flow'!AA$3)</f>
        <v>0</v>
      </c>
      <c r="AC24" s="160">
        <f>SUMIFS('Wells Fargo'!$F:$F,'Wells Fargo'!$G:$G,'Cash Flow'!$A24,'Wells Fargo'!$A:$A,AC$1,'Wells Fargo'!$B:$B,"&lt;="&amp;'Cash Flow'!AC$3,'Wells Fargo'!$B:$B,"&gt;"&amp;'Cash Flow'!AB$3)</f>
        <v>0</v>
      </c>
      <c r="AD24" s="160">
        <f>SUMIFS('Wells Fargo'!$F:$F,'Wells Fargo'!$G:$G,'Cash Flow'!$A24,'Wells Fargo'!$A:$A,AD$1,'Wells Fargo'!$B:$B,"&lt;="&amp;'Cash Flow'!AD$3,'Wells Fargo'!$B:$B,"&gt;"&amp;'Cash Flow'!AC$3)</f>
        <v>0</v>
      </c>
      <c r="AE24" s="160">
        <f>SUMIFS('Wells Fargo'!$F:$F,'Wells Fargo'!$G:$G,'Cash Flow'!$A24,'Wells Fargo'!$A:$A,AE$1,'Wells Fargo'!$B:$B,"&lt;="&amp;'Cash Flow'!AE$3,'Wells Fargo'!$B:$B,"&gt;"&amp;'Cash Flow'!AD$3)</f>
        <v>0</v>
      </c>
      <c r="AF24" s="161">
        <f>SUMIFS('Wells Fargo'!$F:$F,'Wells Fargo'!$G:$G,'Cash Flow'!$A24,'Wells Fargo'!$A:$A,AF$1,'Wells Fargo'!$B:$B,"&lt;="&amp;'Cash Flow'!AF$3)</f>
        <v>0</v>
      </c>
      <c r="AG24" s="160">
        <f>SUMIFS('Wells Fargo'!$F:$F,'Wells Fargo'!$G:$G,'Cash Flow'!$A24,'Wells Fargo'!$A:$A,AG$1,'Wells Fargo'!$B:$B,"&lt;="&amp;'Cash Flow'!AG$3,'Wells Fargo'!$B:$B,"&gt;"&amp;'Cash Flow'!AF$3)</f>
        <v>0</v>
      </c>
      <c r="AH24" s="160">
        <f>SUMIFS('Wells Fargo'!$F:$F,'Wells Fargo'!$G:$G,'Cash Flow'!$A24,'Wells Fargo'!$A:$A,AH$1,'Wells Fargo'!$B:$B,"&lt;="&amp;'Cash Flow'!AH$3,'Wells Fargo'!$B:$B,"&gt;"&amp;'Cash Flow'!AG$3)</f>
        <v>0</v>
      </c>
      <c r="AI24" s="160">
        <f>SUMIFS('Wells Fargo'!$F:$F,'Wells Fargo'!$G:$G,'Cash Flow'!$A24,'Wells Fargo'!$A:$A,AI$1,'Wells Fargo'!$B:$B,"&lt;="&amp;'Cash Flow'!AI$3,'Wells Fargo'!$B:$B,"&gt;"&amp;'Cash Flow'!AH$3)</f>
        <v>0</v>
      </c>
      <c r="AJ24" s="160">
        <f>SUMIFS('Wells Fargo'!$F:$F,'Wells Fargo'!$G:$G,'Cash Flow'!$A24,'Wells Fargo'!$A:$A,AJ$1,'Wells Fargo'!$B:$B,"&lt;="&amp;'Cash Flow'!AJ$3,'Wells Fargo'!$B:$B,"&gt;"&amp;'Cash Flow'!AI$3)</f>
        <v>0</v>
      </c>
      <c r="AK24" s="161">
        <f>SUMIFS('Wells Fargo'!$F:$F,'Wells Fargo'!$G:$G,'Cash Flow'!$A24,'Wells Fargo'!$A:$A,AK$1,'Wells Fargo'!$B:$B,"&lt;="&amp;'Cash Flow'!AK$3)</f>
        <v>0</v>
      </c>
      <c r="AL24" s="160">
        <f>SUMIFS('Wells Fargo'!$F:$F,'Wells Fargo'!$G:$G,'Cash Flow'!$A24,'Wells Fargo'!$A:$A,AL$1,'Wells Fargo'!$B:$B,"&lt;="&amp;'Cash Flow'!AL$3,'Wells Fargo'!$B:$B,"&gt;"&amp;'Cash Flow'!AK$3)</f>
        <v>0</v>
      </c>
      <c r="AM24" s="160">
        <f>SUMIFS('Wells Fargo'!$F:$F,'Wells Fargo'!$G:$G,'Cash Flow'!$A24,'Wells Fargo'!$A:$A,AM$1,'Wells Fargo'!$B:$B,"&lt;="&amp;'Cash Flow'!AM$3,'Wells Fargo'!$B:$B,"&gt;"&amp;'Cash Flow'!AL$3)</f>
        <v>0</v>
      </c>
      <c r="AN24" s="160">
        <f>SUMIFS('Wells Fargo'!$F:$F,'Wells Fargo'!$G:$G,'Cash Flow'!$A24,'Wells Fargo'!$A:$A,AN$1,'Wells Fargo'!$B:$B,"&lt;="&amp;'Cash Flow'!AN$3,'Wells Fargo'!$B:$B,"&gt;"&amp;'Cash Flow'!AM$3)</f>
        <v>0</v>
      </c>
      <c r="AO24" s="160">
        <f>SUMIFS('Wells Fargo'!$F:$F,'Wells Fargo'!$G:$G,'Cash Flow'!$A24,'Wells Fargo'!$A:$A,AO$1,'Wells Fargo'!$B:$B,"&lt;="&amp;'Cash Flow'!AO$3,'Wells Fargo'!$B:$B,"&gt;"&amp;'Cash Flow'!AN$3)</f>
        <v>0</v>
      </c>
      <c r="AP24" s="161">
        <f>SUMIFS('Wells Fargo'!$F:$F,'Wells Fargo'!$G:$G,'Cash Flow'!$A24,'Wells Fargo'!$A:$A,AP$1,'Wells Fargo'!$B:$B,"&lt;="&amp;'Cash Flow'!AP$3)</f>
        <v>0</v>
      </c>
      <c r="AQ24" s="160">
        <f>SUMIFS('Wells Fargo'!$F:$F,'Wells Fargo'!$G:$G,'Cash Flow'!$A24,'Wells Fargo'!$A:$A,AQ$1,'Wells Fargo'!$B:$B,"&lt;="&amp;'Cash Flow'!AQ$3,'Wells Fargo'!$B:$B,"&gt;"&amp;'Cash Flow'!AP$3)</f>
        <v>0</v>
      </c>
      <c r="AR24" s="160">
        <f>SUMIFS('Wells Fargo'!$F:$F,'Wells Fargo'!$G:$G,'Cash Flow'!$A24,'Wells Fargo'!$A:$A,AR$1,'Wells Fargo'!$B:$B,"&lt;="&amp;'Cash Flow'!AR$3,'Wells Fargo'!$B:$B,"&gt;"&amp;'Cash Flow'!AQ$3)</f>
        <v>0</v>
      </c>
      <c r="AS24" s="160">
        <f>SUMIFS('Wells Fargo'!$F:$F,'Wells Fargo'!$G:$G,'Cash Flow'!$A24,'Wells Fargo'!$A:$A,AS$1,'Wells Fargo'!$B:$B,"&lt;="&amp;'Cash Flow'!AS$3,'Wells Fargo'!$B:$B,"&gt;"&amp;'Cash Flow'!AR$3)</f>
        <v>0</v>
      </c>
      <c r="AT24" s="160">
        <f>SUMIFS('Wells Fargo'!$F:$F,'Wells Fargo'!$G:$G,'Cash Flow'!$A24,'Wells Fargo'!$A:$A,AT$1,'Wells Fargo'!$B:$B,"&lt;="&amp;'Cash Flow'!AT$3,'Wells Fargo'!$B:$B,"&gt;"&amp;'Cash Flow'!AS$3)</f>
        <v>0</v>
      </c>
      <c r="AU24" s="161">
        <f>SUMIFS('Wells Fargo'!$F:$F,'Wells Fargo'!$G:$G,'Cash Flow'!$A24,'Wells Fargo'!$A:$A,AU$1,'Wells Fargo'!$B:$B,"&lt;="&amp;'Cash Flow'!AU$3)</f>
        <v>0</v>
      </c>
      <c r="AV24" s="160">
        <f>SUMIFS('Wells Fargo'!$F:$F,'Wells Fargo'!$G:$G,'Cash Flow'!$A24,'Wells Fargo'!$A:$A,AV$1,'Wells Fargo'!$B:$B,"&lt;="&amp;'Cash Flow'!AV$3,'Wells Fargo'!$B:$B,"&gt;"&amp;'Cash Flow'!AU$3)</f>
        <v>-155</v>
      </c>
      <c r="AW24" s="160">
        <f>SUMIFS('Wells Fargo'!$F:$F,'Wells Fargo'!$G:$G,'Cash Flow'!$A24,'Wells Fargo'!$A:$A,AW$1,'Wells Fargo'!$B:$B,"&lt;="&amp;'Cash Flow'!AW$3,'Wells Fargo'!$B:$B,"&gt;"&amp;'Cash Flow'!AV$3)</f>
        <v>0</v>
      </c>
      <c r="AX24" s="160">
        <f>SUMIFS('Wells Fargo'!$F:$F,'Wells Fargo'!$G:$G,'Cash Flow'!$A24,'Wells Fargo'!$A:$A,AX$1,'Wells Fargo'!$B:$B,"&lt;="&amp;'Cash Flow'!AX$3,'Wells Fargo'!$B:$B,"&gt;"&amp;'Cash Flow'!AW$3)</f>
        <v>0</v>
      </c>
      <c r="AY24" s="160">
        <f>SUMIFS('Wells Fargo'!$F:$F,'Wells Fargo'!$G:$G,'Cash Flow'!$A24,'Wells Fargo'!$A:$A,AY$1,'Wells Fargo'!$B:$B,"&lt;="&amp;'Cash Flow'!AY$3,'Wells Fargo'!$B:$B,"&gt;"&amp;'Cash Flow'!AX$3)</f>
        <v>0</v>
      </c>
      <c r="AZ24" s="161">
        <f>SUMIFS('Wells Fargo'!$F:$F,'Wells Fargo'!$G:$G,'Cash Flow'!$A24,'Wells Fargo'!$A:$A,AZ$1,'Wells Fargo'!$B:$B,"&lt;="&amp;'Cash Flow'!AZ$3)</f>
        <v>0</v>
      </c>
      <c r="BA24" s="160">
        <f>SUMIFS('Wells Fargo'!$F:$F,'Wells Fargo'!$G:$G,'Cash Flow'!$A24,'Wells Fargo'!$A:$A,BA$1,'Wells Fargo'!$B:$B,"&lt;="&amp;'Cash Flow'!BA$3,'Wells Fargo'!$B:$B,"&gt;"&amp;'Cash Flow'!AZ$3)</f>
        <v>0</v>
      </c>
      <c r="BB24" s="160">
        <f>SUMIFS('Wells Fargo'!$F:$F,'Wells Fargo'!$G:$G,'Cash Flow'!$A24,'Wells Fargo'!$A:$A,BB$1,'Wells Fargo'!$B:$B,"&lt;="&amp;'Cash Flow'!BB$3,'Wells Fargo'!$B:$B,"&gt;"&amp;'Cash Flow'!BA$3)</f>
        <v>0</v>
      </c>
      <c r="BC24" s="160">
        <f>SUMIFS('Wells Fargo'!$F:$F,'Wells Fargo'!$G:$G,'Cash Flow'!$A24,'Wells Fargo'!$A:$A,BC$1,'Wells Fargo'!$B:$B,"&lt;="&amp;'Cash Flow'!BC$3,'Wells Fargo'!$B:$B,"&gt;"&amp;'Cash Flow'!BB$3)</f>
        <v>0</v>
      </c>
      <c r="BD24" s="160">
        <f>SUMIFS('Wells Fargo'!$F:$F,'Wells Fargo'!$G:$G,'Cash Flow'!$A24,'Wells Fargo'!$A:$A,BD$1,'Wells Fargo'!$B:$B,"&lt;="&amp;'Cash Flow'!BD$3,'Wells Fargo'!$B:$B,"&gt;"&amp;'Cash Flow'!BC$3)</f>
        <v>0</v>
      </c>
      <c r="BE24" s="161">
        <f>SUMIFS('Wells Fargo'!$F:$F,'Wells Fargo'!$G:$G,'Cash Flow'!$A24,'Wells Fargo'!$A:$A,BE$1,'Wells Fargo'!$B:$B,"&lt;="&amp;'Cash Flow'!BE$3)</f>
        <v>0</v>
      </c>
      <c r="BF24" s="160">
        <f>SUMIFS('Wells Fargo'!$F:$F,'Wells Fargo'!$G:$G,'Cash Flow'!$A24,'Wells Fargo'!$A:$A,BF$1,'Wells Fargo'!$B:$B,"&lt;="&amp;'Cash Flow'!BF$3,'Wells Fargo'!$B:$B,"&gt;"&amp;'Cash Flow'!BE$3)</f>
        <v>0</v>
      </c>
      <c r="BG24" s="160">
        <f>SUMIFS('Wells Fargo'!$F:$F,'Wells Fargo'!$G:$G,'Cash Flow'!$A24,'Wells Fargo'!$A:$A,BG$1,'Wells Fargo'!$B:$B,"&lt;="&amp;'Cash Flow'!BG$3,'Wells Fargo'!$B:$B,"&gt;"&amp;'Cash Flow'!BF$3)</f>
        <v>0</v>
      </c>
      <c r="BH24" s="160">
        <f>SUMIFS('Wells Fargo'!$F:$F,'Wells Fargo'!$G:$G,'Cash Flow'!$A24,'Wells Fargo'!$A:$A,BH$1,'Wells Fargo'!$B:$B,"&lt;="&amp;'Cash Flow'!BH$3,'Wells Fargo'!$B:$B,"&gt;"&amp;'Cash Flow'!BG$3)</f>
        <v>0</v>
      </c>
      <c r="BI24" s="160">
        <f>SUMIFS('Wells Fargo'!$F:$F,'Wells Fargo'!$G:$G,'Cash Flow'!$A24,'Wells Fargo'!$A:$A,BI$1,'Wells Fargo'!$B:$B,"&lt;="&amp;'Cash Flow'!BI$3,'Wells Fargo'!$B:$B,"&gt;"&amp;'Cash Flow'!BH$3)</f>
        <v>0</v>
      </c>
    </row>
    <row r="25" spans="1:61" ht="12.75" x14ac:dyDescent="0.2">
      <c r="A25" t="str">
        <v>Divita</v>
      </c>
      <c r="B25" s="76">
        <f t="shared" si="0"/>
        <v>-50</v>
      </c>
      <c r="C25" s="161">
        <f>SUMIFS('Wells Fargo'!$F:$F,'Wells Fargo'!$G:$G,'Cash Flow'!$A25,'Wells Fargo'!$A:$A,C$1,'Wells Fargo'!$B:$B,"&lt;="&amp;'Cash Flow'!C$3)</f>
        <v>0</v>
      </c>
      <c r="D25" s="160">
        <f>SUMIFS('Wells Fargo'!$F:$F,'Wells Fargo'!$G:$G,'Cash Flow'!$A25,'Wells Fargo'!$A:$A,D$1,'Wells Fargo'!$B:$B,"&lt;="&amp;'Cash Flow'!D$3,'Wells Fargo'!$B:$B,"&gt;"&amp;'Cash Flow'!C$3)</f>
        <v>0</v>
      </c>
      <c r="E25" s="160">
        <f>SUMIFS('Wells Fargo'!$F:$F,'Wells Fargo'!$G:$G,'Cash Flow'!$A25,'Wells Fargo'!$A:$A,E$1,'Wells Fargo'!$B:$B,"&lt;="&amp;'Cash Flow'!E$3,'Wells Fargo'!$B:$B,"&gt;"&amp;'Cash Flow'!D$3)</f>
        <v>0</v>
      </c>
      <c r="F25" s="160">
        <f>SUMIFS('Wells Fargo'!$F:$F,'Wells Fargo'!$G:$G,'Cash Flow'!$A25,'Wells Fargo'!$A:$A,F$1,'Wells Fargo'!$B:$B,"&lt;="&amp;'Cash Flow'!F$3,'Wells Fargo'!$B:$B,"&gt;"&amp;'Cash Flow'!E$3)</f>
        <v>0</v>
      </c>
      <c r="G25" s="160">
        <f>SUMIFS('Wells Fargo'!$F:$F,'Wells Fargo'!$G:$G,'Cash Flow'!$A25,'Wells Fargo'!$A:$A,G$1,'Wells Fargo'!$B:$B,"&lt;="&amp;'Cash Flow'!G$3,'Wells Fargo'!$B:$B,"&gt;"&amp;'Cash Flow'!F$3)</f>
        <v>0</v>
      </c>
      <c r="H25" s="161">
        <f>SUMIFS('Wells Fargo'!$F:$F,'Wells Fargo'!$G:$G,'Cash Flow'!$A25,'Wells Fargo'!$A:$A,H$1,'Wells Fargo'!$B:$B,"&lt;="&amp;'Cash Flow'!H$3)</f>
        <v>0</v>
      </c>
      <c r="I25" s="160">
        <f>SUMIFS('Wells Fargo'!$F:$F,'Wells Fargo'!$G:$G,'Cash Flow'!$A25,'Wells Fargo'!$A:$A,I$1,'Wells Fargo'!$B:$B,"&lt;="&amp;'Cash Flow'!I$3,'Wells Fargo'!$B:$B,"&gt;"&amp;'Cash Flow'!H$3)</f>
        <v>0</v>
      </c>
      <c r="J25" s="160">
        <f>SUMIFS('Wells Fargo'!$F:$F,'Wells Fargo'!$G:$G,'Cash Flow'!$A25,'Wells Fargo'!$A:$A,J$1,'Wells Fargo'!$B:$B,"&lt;="&amp;'Cash Flow'!J$3,'Wells Fargo'!$B:$B,"&gt;"&amp;'Cash Flow'!I$3)</f>
        <v>0</v>
      </c>
      <c r="K25" s="160">
        <f>SUMIFS('Wells Fargo'!$F:$F,'Wells Fargo'!$G:$G,'Cash Flow'!$A25,'Wells Fargo'!$A:$A,K$1,'Wells Fargo'!$B:$B,"&lt;="&amp;'Cash Flow'!K$3,'Wells Fargo'!$B:$B,"&gt;"&amp;'Cash Flow'!J$3)</f>
        <v>0</v>
      </c>
      <c r="L25" s="161">
        <f>SUMIFS('Wells Fargo'!$F:$F,'Wells Fargo'!$G:$G,'Cash Flow'!$A25,'Wells Fargo'!$A:$A,L$1,'Wells Fargo'!$B:$B,"&lt;="&amp;'Cash Flow'!L$3)</f>
        <v>0</v>
      </c>
      <c r="M25" s="160">
        <f>SUMIFS('Wells Fargo'!$F:$F,'Wells Fargo'!$G:$G,'Cash Flow'!$A25,'Wells Fargo'!$A:$A,M$1,'Wells Fargo'!$B:$B,"&lt;="&amp;'Cash Flow'!M$3,'Wells Fargo'!$B:$B,"&gt;"&amp;'Cash Flow'!L$3)</f>
        <v>0</v>
      </c>
      <c r="N25" s="160">
        <f>SUMIFS('Wells Fargo'!$F:$F,'Wells Fargo'!$G:$G,'Cash Flow'!$A25,'Wells Fargo'!$A:$A,N$1,'Wells Fargo'!$B:$B,"&lt;="&amp;'Cash Flow'!N$3,'Wells Fargo'!$B:$B,"&gt;"&amp;'Cash Flow'!M$3)</f>
        <v>0</v>
      </c>
      <c r="O25" s="160">
        <f>SUMIFS('Wells Fargo'!$F:$F,'Wells Fargo'!$G:$G,'Cash Flow'!$A25,'Wells Fargo'!$A:$A,O$1,'Wells Fargo'!$B:$B,"&lt;="&amp;'Cash Flow'!O$3,'Wells Fargo'!$B:$B,"&gt;"&amp;'Cash Flow'!N$3)</f>
        <v>0</v>
      </c>
      <c r="P25" s="160">
        <f>SUMIFS('Wells Fargo'!$F:$F,'Wells Fargo'!$G:$G,'Cash Flow'!$A25,'Wells Fargo'!$A:$A,P$1,'Wells Fargo'!$B:$B,"&lt;="&amp;'Cash Flow'!P$3,'Wells Fargo'!$B:$B,"&gt;"&amp;'Cash Flow'!O$3)</f>
        <v>0</v>
      </c>
      <c r="Q25" s="161">
        <f>SUMIFS('Wells Fargo'!$F:$F,'Wells Fargo'!$G:$G,'Cash Flow'!$A25,'Wells Fargo'!$A:$A,Q$1,'Wells Fargo'!$B:$B,"&lt;="&amp;'Cash Flow'!Q$3)</f>
        <v>0</v>
      </c>
      <c r="R25" s="160">
        <f>SUMIFS('Wells Fargo'!$F:$F,'Wells Fargo'!$G:$G,'Cash Flow'!$A25,'Wells Fargo'!$A:$A,R$1,'Wells Fargo'!$B:$B,"&lt;="&amp;'Cash Flow'!R$3,'Wells Fargo'!$B:$B,"&gt;"&amp;'Cash Flow'!Q$3)</f>
        <v>0</v>
      </c>
      <c r="S25" s="160">
        <f>SUMIFS('Wells Fargo'!$F:$F,'Wells Fargo'!$G:$G,'Cash Flow'!$A25,'Wells Fargo'!$A:$A,S$1,'Wells Fargo'!$B:$B,"&lt;="&amp;'Cash Flow'!S$3,'Wells Fargo'!$B:$B,"&gt;"&amp;'Cash Flow'!R$3)</f>
        <v>0</v>
      </c>
      <c r="T25" s="160">
        <f>SUMIFS('Wells Fargo'!$F:$F,'Wells Fargo'!$G:$G,'Cash Flow'!$A25,'Wells Fargo'!$A:$A,T$1,'Wells Fargo'!$B:$B,"&lt;="&amp;'Cash Flow'!T$3,'Wells Fargo'!$B:$B,"&gt;"&amp;'Cash Flow'!S$3)</f>
        <v>0</v>
      </c>
      <c r="U25" s="160">
        <f>SUMIFS('Wells Fargo'!$F:$F,'Wells Fargo'!$G:$G,'Cash Flow'!$A25,'Wells Fargo'!$A:$A,U$1,'Wells Fargo'!$B:$B,"&lt;="&amp;'Cash Flow'!U$3,'Wells Fargo'!$B:$B,"&gt;"&amp;'Cash Flow'!T$3)</f>
        <v>0</v>
      </c>
      <c r="V25" s="161">
        <f>SUMIFS('Wells Fargo'!$F:$F,'Wells Fargo'!$G:$G,'Cash Flow'!$A25,'Wells Fargo'!$A:$A,V$1,'Wells Fargo'!$B:$B,"&lt;="&amp;'Cash Flow'!V$3)</f>
        <v>-50</v>
      </c>
      <c r="W25" s="160">
        <f>SUMIFS('Wells Fargo'!$F:$F,'Wells Fargo'!$G:$G,'Cash Flow'!$A25,'Wells Fargo'!$A:$A,W$1,'Wells Fargo'!$B:$B,"&lt;="&amp;'Cash Flow'!W$3,'Wells Fargo'!$B:$B,"&gt;"&amp;'Cash Flow'!V$3)</f>
        <v>0</v>
      </c>
      <c r="X25" s="160">
        <f>SUMIFS('Wells Fargo'!$F:$F,'Wells Fargo'!$G:$G,'Cash Flow'!$A25,'Wells Fargo'!$A:$A,X$1,'Wells Fargo'!$B:$B,"&lt;="&amp;'Cash Flow'!X$3,'Wells Fargo'!$B:$B,"&gt;"&amp;'Cash Flow'!W$3)</f>
        <v>0</v>
      </c>
      <c r="Y25" s="160">
        <f>SUMIFS('Wells Fargo'!$F:$F,'Wells Fargo'!$G:$G,'Cash Flow'!$A25,'Wells Fargo'!$A:$A,Y$1,'Wells Fargo'!$B:$B,"&lt;="&amp;'Cash Flow'!Y$3,'Wells Fargo'!$B:$B,"&gt;"&amp;'Cash Flow'!X$3)</f>
        <v>0</v>
      </c>
      <c r="Z25" s="160">
        <f>SUMIFS('Wells Fargo'!$F:$F,'Wells Fargo'!$G:$G,'Cash Flow'!$A25,'Wells Fargo'!$A:$A,Z$1,'Wells Fargo'!$B:$B,"&lt;="&amp;'Cash Flow'!Z$3,'Wells Fargo'!$B:$B,"&gt;"&amp;'Cash Flow'!Y$3)</f>
        <v>0</v>
      </c>
      <c r="AA25" s="161">
        <f>SUMIFS('Wells Fargo'!$F:$F,'Wells Fargo'!$G:$G,'Cash Flow'!$A25,'Wells Fargo'!$A:$A,AA$1,'Wells Fargo'!$B:$B,"&lt;="&amp;'Cash Flow'!AA$3)</f>
        <v>0</v>
      </c>
      <c r="AB25" s="160">
        <f>SUMIFS('Wells Fargo'!$F:$F,'Wells Fargo'!$G:$G,'Cash Flow'!$A25,'Wells Fargo'!$A:$A,AB$1,'Wells Fargo'!$B:$B,"&lt;="&amp;'Cash Flow'!AB$3,'Wells Fargo'!$B:$B,"&gt;"&amp;'Cash Flow'!AA$3)</f>
        <v>0</v>
      </c>
      <c r="AC25" s="160">
        <f>SUMIFS('Wells Fargo'!$F:$F,'Wells Fargo'!$G:$G,'Cash Flow'!$A25,'Wells Fargo'!$A:$A,AC$1,'Wells Fargo'!$B:$B,"&lt;="&amp;'Cash Flow'!AC$3,'Wells Fargo'!$B:$B,"&gt;"&amp;'Cash Flow'!AB$3)</f>
        <v>0</v>
      </c>
      <c r="AD25" s="160">
        <f>SUMIFS('Wells Fargo'!$F:$F,'Wells Fargo'!$G:$G,'Cash Flow'!$A25,'Wells Fargo'!$A:$A,AD$1,'Wells Fargo'!$B:$B,"&lt;="&amp;'Cash Flow'!AD$3,'Wells Fargo'!$B:$B,"&gt;"&amp;'Cash Flow'!AC$3)</f>
        <v>0</v>
      </c>
      <c r="AE25" s="160">
        <f>SUMIFS('Wells Fargo'!$F:$F,'Wells Fargo'!$G:$G,'Cash Flow'!$A25,'Wells Fargo'!$A:$A,AE$1,'Wells Fargo'!$B:$B,"&lt;="&amp;'Cash Flow'!AE$3,'Wells Fargo'!$B:$B,"&gt;"&amp;'Cash Flow'!AD$3)</f>
        <v>0</v>
      </c>
      <c r="AF25" s="161">
        <f>SUMIFS('Wells Fargo'!$F:$F,'Wells Fargo'!$G:$G,'Cash Flow'!$A25,'Wells Fargo'!$A:$A,AF$1,'Wells Fargo'!$B:$B,"&lt;="&amp;'Cash Flow'!AF$3)</f>
        <v>0</v>
      </c>
      <c r="AG25" s="160">
        <f>SUMIFS('Wells Fargo'!$F:$F,'Wells Fargo'!$G:$G,'Cash Flow'!$A25,'Wells Fargo'!$A:$A,AG$1,'Wells Fargo'!$B:$B,"&lt;="&amp;'Cash Flow'!AG$3,'Wells Fargo'!$B:$B,"&gt;"&amp;'Cash Flow'!AF$3)</f>
        <v>0</v>
      </c>
      <c r="AH25" s="160">
        <f>SUMIFS('Wells Fargo'!$F:$F,'Wells Fargo'!$G:$G,'Cash Flow'!$A25,'Wells Fargo'!$A:$A,AH$1,'Wells Fargo'!$B:$B,"&lt;="&amp;'Cash Flow'!AH$3,'Wells Fargo'!$B:$B,"&gt;"&amp;'Cash Flow'!AG$3)</f>
        <v>0</v>
      </c>
      <c r="AI25" s="160">
        <f>SUMIFS('Wells Fargo'!$F:$F,'Wells Fargo'!$G:$G,'Cash Flow'!$A25,'Wells Fargo'!$A:$A,AI$1,'Wells Fargo'!$B:$B,"&lt;="&amp;'Cash Flow'!AI$3,'Wells Fargo'!$B:$B,"&gt;"&amp;'Cash Flow'!AH$3)</f>
        <v>0</v>
      </c>
      <c r="AJ25" s="160">
        <f>SUMIFS('Wells Fargo'!$F:$F,'Wells Fargo'!$G:$G,'Cash Flow'!$A25,'Wells Fargo'!$A:$A,AJ$1,'Wells Fargo'!$B:$B,"&lt;="&amp;'Cash Flow'!AJ$3,'Wells Fargo'!$B:$B,"&gt;"&amp;'Cash Flow'!AI$3)</f>
        <v>0</v>
      </c>
      <c r="AK25" s="161">
        <f>SUMIFS('Wells Fargo'!$F:$F,'Wells Fargo'!$G:$G,'Cash Flow'!$A25,'Wells Fargo'!$A:$A,AK$1,'Wells Fargo'!$B:$B,"&lt;="&amp;'Cash Flow'!AK$3)</f>
        <v>0</v>
      </c>
      <c r="AL25" s="160">
        <f>SUMIFS('Wells Fargo'!$F:$F,'Wells Fargo'!$G:$G,'Cash Flow'!$A25,'Wells Fargo'!$A:$A,AL$1,'Wells Fargo'!$B:$B,"&lt;="&amp;'Cash Flow'!AL$3,'Wells Fargo'!$B:$B,"&gt;"&amp;'Cash Flow'!AK$3)</f>
        <v>0</v>
      </c>
      <c r="AM25" s="160">
        <f>SUMIFS('Wells Fargo'!$F:$F,'Wells Fargo'!$G:$G,'Cash Flow'!$A25,'Wells Fargo'!$A:$A,AM$1,'Wells Fargo'!$B:$B,"&lt;="&amp;'Cash Flow'!AM$3,'Wells Fargo'!$B:$B,"&gt;"&amp;'Cash Flow'!AL$3)</f>
        <v>0</v>
      </c>
      <c r="AN25" s="160">
        <f>SUMIFS('Wells Fargo'!$F:$F,'Wells Fargo'!$G:$G,'Cash Flow'!$A25,'Wells Fargo'!$A:$A,AN$1,'Wells Fargo'!$B:$B,"&lt;="&amp;'Cash Flow'!AN$3,'Wells Fargo'!$B:$B,"&gt;"&amp;'Cash Flow'!AM$3)</f>
        <v>0</v>
      </c>
      <c r="AO25" s="160">
        <f>SUMIFS('Wells Fargo'!$F:$F,'Wells Fargo'!$G:$G,'Cash Flow'!$A25,'Wells Fargo'!$A:$A,AO$1,'Wells Fargo'!$B:$B,"&lt;="&amp;'Cash Flow'!AO$3,'Wells Fargo'!$B:$B,"&gt;"&amp;'Cash Flow'!AN$3)</f>
        <v>0</v>
      </c>
      <c r="AP25" s="161">
        <f>SUMIFS('Wells Fargo'!$F:$F,'Wells Fargo'!$G:$G,'Cash Flow'!$A25,'Wells Fargo'!$A:$A,AP$1,'Wells Fargo'!$B:$B,"&lt;="&amp;'Cash Flow'!AP$3)</f>
        <v>0</v>
      </c>
      <c r="AQ25" s="160">
        <f>SUMIFS('Wells Fargo'!$F:$F,'Wells Fargo'!$G:$G,'Cash Flow'!$A25,'Wells Fargo'!$A:$A,AQ$1,'Wells Fargo'!$B:$B,"&lt;="&amp;'Cash Flow'!AQ$3,'Wells Fargo'!$B:$B,"&gt;"&amp;'Cash Flow'!AP$3)</f>
        <v>0</v>
      </c>
      <c r="AR25" s="160">
        <f>SUMIFS('Wells Fargo'!$F:$F,'Wells Fargo'!$G:$G,'Cash Flow'!$A25,'Wells Fargo'!$A:$A,AR$1,'Wells Fargo'!$B:$B,"&lt;="&amp;'Cash Flow'!AR$3,'Wells Fargo'!$B:$B,"&gt;"&amp;'Cash Flow'!AQ$3)</f>
        <v>0</v>
      </c>
      <c r="AS25" s="160">
        <f>SUMIFS('Wells Fargo'!$F:$F,'Wells Fargo'!$G:$G,'Cash Flow'!$A25,'Wells Fargo'!$A:$A,AS$1,'Wells Fargo'!$B:$B,"&lt;="&amp;'Cash Flow'!AS$3,'Wells Fargo'!$B:$B,"&gt;"&amp;'Cash Flow'!AR$3)</f>
        <v>0</v>
      </c>
      <c r="AT25" s="160">
        <f>SUMIFS('Wells Fargo'!$F:$F,'Wells Fargo'!$G:$G,'Cash Flow'!$A25,'Wells Fargo'!$A:$A,AT$1,'Wells Fargo'!$B:$B,"&lt;="&amp;'Cash Flow'!AT$3,'Wells Fargo'!$B:$B,"&gt;"&amp;'Cash Flow'!AS$3)</f>
        <v>0</v>
      </c>
      <c r="AU25" s="161">
        <f>SUMIFS('Wells Fargo'!$F:$F,'Wells Fargo'!$G:$G,'Cash Flow'!$A25,'Wells Fargo'!$A:$A,AU$1,'Wells Fargo'!$B:$B,"&lt;="&amp;'Cash Flow'!AU$3)</f>
        <v>0</v>
      </c>
      <c r="AV25" s="160">
        <f>SUMIFS('Wells Fargo'!$F:$F,'Wells Fargo'!$G:$G,'Cash Flow'!$A25,'Wells Fargo'!$A:$A,AV$1,'Wells Fargo'!$B:$B,"&lt;="&amp;'Cash Flow'!AV$3,'Wells Fargo'!$B:$B,"&gt;"&amp;'Cash Flow'!AU$3)</f>
        <v>0</v>
      </c>
      <c r="AW25" s="160">
        <f>SUMIFS('Wells Fargo'!$F:$F,'Wells Fargo'!$G:$G,'Cash Flow'!$A25,'Wells Fargo'!$A:$A,AW$1,'Wells Fargo'!$B:$B,"&lt;="&amp;'Cash Flow'!AW$3,'Wells Fargo'!$B:$B,"&gt;"&amp;'Cash Flow'!AV$3)</f>
        <v>0</v>
      </c>
      <c r="AX25" s="160">
        <f>SUMIFS('Wells Fargo'!$F:$F,'Wells Fargo'!$G:$G,'Cash Flow'!$A25,'Wells Fargo'!$A:$A,AX$1,'Wells Fargo'!$B:$B,"&lt;="&amp;'Cash Flow'!AX$3,'Wells Fargo'!$B:$B,"&gt;"&amp;'Cash Flow'!AW$3)</f>
        <v>0</v>
      </c>
      <c r="AY25" s="160">
        <f>SUMIFS('Wells Fargo'!$F:$F,'Wells Fargo'!$G:$G,'Cash Flow'!$A25,'Wells Fargo'!$A:$A,AY$1,'Wells Fargo'!$B:$B,"&lt;="&amp;'Cash Flow'!AY$3,'Wells Fargo'!$B:$B,"&gt;"&amp;'Cash Flow'!AX$3)</f>
        <v>0</v>
      </c>
      <c r="AZ25" s="161">
        <f>SUMIFS('Wells Fargo'!$F:$F,'Wells Fargo'!$G:$G,'Cash Flow'!$A25,'Wells Fargo'!$A:$A,AZ$1,'Wells Fargo'!$B:$B,"&lt;="&amp;'Cash Flow'!AZ$3)</f>
        <v>0</v>
      </c>
      <c r="BA25" s="160">
        <f>SUMIFS('Wells Fargo'!$F:$F,'Wells Fargo'!$G:$G,'Cash Flow'!$A25,'Wells Fargo'!$A:$A,BA$1,'Wells Fargo'!$B:$B,"&lt;="&amp;'Cash Flow'!BA$3,'Wells Fargo'!$B:$B,"&gt;"&amp;'Cash Flow'!AZ$3)</f>
        <v>0</v>
      </c>
      <c r="BB25" s="160">
        <f>SUMIFS('Wells Fargo'!$F:$F,'Wells Fargo'!$G:$G,'Cash Flow'!$A25,'Wells Fargo'!$A:$A,BB$1,'Wells Fargo'!$B:$B,"&lt;="&amp;'Cash Flow'!BB$3,'Wells Fargo'!$B:$B,"&gt;"&amp;'Cash Flow'!BA$3)</f>
        <v>0</v>
      </c>
      <c r="BC25" s="160">
        <f>SUMIFS('Wells Fargo'!$F:$F,'Wells Fargo'!$G:$G,'Cash Flow'!$A25,'Wells Fargo'!$A:$A,BC$1,'Wells Fargo'!$B:$B,"&lt;="&amp;'Cash Flow'!BC$3,'Wells Fargo'!$B:$B,"&gt;"&amp;'Cash Flow'!BB$3)</f>
        <v>0</v>
      </c>
      <c r="BD25" s="160">
        <f>SUMIFS('Wells Fargo'!$F:$F,'Wells Fargo'!$G:$G,'Cash Flow'!$A25,'Wells Fargo'!$A:$A,BD$1,'Wells Fargo'!$B:$B,"&lt;="&amp;'Cash Flow'!BD$3,'Wells Fargo'!$B:$B,"&gt;"&amp;'Cash Flow'!BC$3)</f>
        <v>0</v>
      </c>
      <c r="BE25" s="161">
        <f>SUMIFS('Wells Fargo'!$F:$F,'Wells Fargo'!$G:$G,'Cash Flow'!$A25,'Wells Fargo'!$A:$A,BE$1,'Wells Fargo'!$B:$B,"&lt;="&amp;'Cash Flow'!BE$3)</f>
        <v>0</v>
      </c>
      <c r="BF25" s="160">
        <f>SUMIFS('Wells Fargo'!$F:$F,'Wells Fargo'!$G:$G,'Cash Flow'!$A25,'Wells Fargo'!$A:$A,BF$1,'Wells Fargo'!$B:$B,"&lt;="&amp;'Cash Flow'!BF$3,'Wells Fargo'!$B:$B,"&gt;"&amp;'Cash Flow'!BE$3)</f>
        <v>0</v>
      </c>
      <c r="BG25" s="160">
        <f>SUMIFS('Wells Fargo'!$F:$F,'Wells Fargo'!$G:$G,'Cash Flow'!$A25,'Wells Fargo'!$A:$A,BG$1,'Wells Fargo'!$B:$B,"&lt;="&amp;'Cash Flow'!BG$3,'Wells Fargo'!$B:$B,"&gt;"&amp;'Cash Flow'!BF$3)</f>
        <v>0</v>
      </c>
      <c r="BH25" s="160">
        <f>SUMIFS('Wells Fargo'!$F:$F,'Wells Fargo'!$G:$G,'Cash Flow'!$A25,'Wells Fargo'!$A:$A,BH$1,'Wells Fargo'!$B:$B,"&lt;="&amp;'Cash Flow'!BH$3,'Wells Fargo'!$B:$B,"&gt;"&amp;'Cash Flow'!BG$3)</f>
        <v>0</v>
      </c>
      <c r="BI25" s="160">
        <f>SUMIFS('Wells Fargo'!$F:$F,'Wells Fargo'!$G:$G,'Cash Flow'!$A25,'Wells Fargo'!$A:$A,BI$1,'Wells Fargo'!$B:$B,"&lt;="&amp;'Cash Flow'!BI$3,'Wells Fargo'!$B:$B,"&gt;"&amp;'Cash Flow'!BH$3)</f>
        <v>0</v>
      </c>
    </row>
    <row r="26" spans="1:61" ht="12.75" x14ac:dyDescent="0.2">
      <c r="A26" t="str">
        <v>Don</v>
      </c>
      <c r="B26" s="76">
        <f t="shared" si="0"/>
        <v>-127.5</v>
      </c>
      <c r="C26" s="161">
        <f>SUMIFS('Wells Fargo'!$F:$F,'Wells Fargo'!$G:$G,'Cash Flow'!$A26,'Wells Fargo'!$A:$A,C$1,'Wells Fargo'!$B:$B,"&lt;="&amp;'Cash Flow'!C$3)</f>
        <v>0</v>
      </c>
      <c r="D26" s="160">
        <f>SUMIFS('Wells Fargo'!$F:$F,'Wells Fargo'!$G:$G,'Cash Flow'!$A26,'Wells Fargo'!$A:$A,D$1,'Wells Fargo'!$B:$B,"&lt;="&amp;'Cash Flow'!D$3,'Wells Fargo'!$B:$B,"&gt;"&amp;'Cash Flow'!C$3)</f>
        <v>0</v>
      </c>
      <c r="E26" s="160">
        <f>SUMIFS('Wells Fargo'!$F:$F,'Wells Fargo'!$G:$G,'Cash Flow'!$A26,'Wells Fargo'!$A:$A,E$1,'Wells Fargo'!$B:$B,"&lt;="&amp;'Cash Flow'!E$3,'Wells Fargo'!$B:$B,"&gt;"&amp;'Cash Flow'!D$3)</f>
        <v>0</v>
      </c>
      <c r="F26" s="160">
        <f>SUMIFS('Wells Fargo'!$F:$F,'Wells Fargo'!$G:$G,'Cash Flow'!$A26,'Wells Fargo'!$A:$A,F$1,'Wells Fargo'!$B:$B,"&lt;="&amp;'Cash Flow'!F$3,'Wells Fargo'!$B:$B,"&gt;"&amp;'Cash Flow'!E$3)</f>
        <v>0</v>
      </c>
      <c r="G26" s="160">
        <f>SUMIFS('Wells Fargo'!$F:$F,'Wells Fargo'!$G:$G,'Cash Flow'!$A26,'Wells Fargo'!$A:$A,G$1,'Wells Fargo'!$B:$B,"&lt;="&amp;'Cash Flow'!G$3,'Wells Fargo'!$B:$B,"&gt;"&amp;'Cash Flow'!F$3)</f>
        <v>0</v>
      </c>
      <c r="H26" s="161">
        <f>SUMIFS('Wells Fargo'!$F:$F,'Wells Fargo'!$G:$G,'Cash Flow'!$A26,'Wells Fargo'!$A:$A,H$1,'Wells Fargo'!$B:$B,"&lt;="&amp;'Cash Flow'!H$3)</f>
        <v>-600</v>
      </c>
      <c r="I26" s="160">
        <f>SUMIFS('Wells Fargo'!$F:$F,'Wells Fargo'!$G:$G,'Cash Flow'!$A26,'Wells Fargo'!$A:$A,I$1,'Wells Fargo'!$B:$B,"&lt;="&amp;'Cash Flow'!I$3,'Wells Fargo'!$B:$B,"&gt;"&amp;'Cash Flow'!H$3)</f>
        <v>0</v>
      </c>
      <c r="J26" s="160">
        <f>SUMIFS('Wells Fargo'!$F:$F,'Wells Fargo'!$G:$G,'Cash Flow'!$A26,'Wells Fargo'!$A:$A,J$1,'Wells Fargo'!$B:$B,"&lt;="&amp;'Cash Flow'!J$3,'Wells Fargo'!$B:$B,"&gt;"&amp;'Cash Flow'!I$3)</f>
        <v>492.5</v>
      </c>
      <c r="K26" s="160">
        <f>SUMIFS('Wells Fargo'!$F:$F,'Wells Fargo'!$G:$G,'Cash Flow'!$A26,'Wells Fargo'!$A:$A,K$1,'Wells Fargo'!$B:$B,"&lt;="&amp;'Cash Flow'!K$3,'Wells Fargo'!$B:$B,"&gt;"&amp;'Cash Flow'!J$3)</f>
        <v>0</v>
      </c>
      <c r="L26" s="161">
        <f>SUMIFS('Wells Fargo'!$F:$F,'Wells Fargo'!$G:$G,'Cash Flow'!$A26,'Wells Fargo'!$A:$A,L$1,'Wells Fargo'!$B:$B,"&lt;="&amp;'Cash Flow'!L$3)</f>
        <v>0</v>
      </c>
      <c r="M26" s="160">
        <f>SUMIFS('Wells Fargo'!$F:$F,'Wells Fargo'!$G:$G,'Cash Flow'!$A26,'Wells Fargo'!$A:$A,M$1,'Wells Fargo'!$B:$B,"&lt;="&amp;'Cash Flow'!M$3,'Wells Fargo'!$B:$B,"&gt;"&amp;'Cash Flow'!L$3)</f>
        <v>0</v>
      </c>
      <c r="N26" s="160">
        <f>SUMIFS('Wells Fargo'!$F:$F,'Wells Fargo'!$G:$G,'Cash Flow'!$A26,'Wells Fargo'!$A:$A,N$1,'Wells Fargo'!$B:$B,"&lt;="&amp;'Cash Flow'!N$3,'Wells Fargo'!$B:$B,"&gt;"&amp;'Cash Flow'!M$3)</f>
        <v>0</v>
      </c>
      <c r="O26" s="160">
        <f>SUMIFS('Wells Fargo'!$F:$F,'Wells Fargo'!$G:$G,'Cash Flow'!$A26,'Wells Fargo'!$A:$A,O$1,'Wells Fargo'!$B:$B,"&lt;="&amp;'Cash Flow'!O$3,'Wells Fargo'!$B:$B,"&gt;"&amp;'Cash Flow'!N$3)</f>
        <v>0</v>
      </c>
      <c r="P26" s="160">
        <f>SUMIFS('Wells Fargo'!$F:$F,'Wells Fargo'!$G:$G,'Cash Flow'!$A26,'Wells Fargo'!$A:$A,P$1,'Wells Fargo'!$B:$B,"&lt;="&amp;'Cash Flow'!P$3,'Wells Fargo'!$B:$B,"&gt;"&amp;'Cash Flow'!O$3)</f>
        <v>0</v>
      </c>
      <c r="Q26" s="161">
        <f>SUMIFS('Wells Fargo'!$F:$F,'Wells Fargo'!$G:$G,'Cash Flow'!$A26,'Wells Fargo'!$A:$A,Q$1,'Wells Fargo'!$B:$B,"&lt;="&amp;'Cash Flow'!Q$3)</f>
        <v>0</v>
      </c>
      <c r="R26" s="160">
        <f>SUMIFS('Wells Fargo'!$F:$F,'Wells Fargo'!$G:$G,'Cash Flow'!$A26,'Wells Fargo'!$A:$A,R$1,'Wells Fargo'!$B:$B,"&lt;="&amp;'Cash Flow'!R$3,'Wells Fargo'!$B:$B,"&gt;"&amp;'Cash Flow'!Q$3)</f>
        <v>0</v>
      </c>
      <c r="S26" s="160">
        <f>SUMIFS('Wells Fargo'!$F:$F,'Wells Fargo'!$G:$G,'Cash Flow'!$A26,'Wells Fargo'!$A:$A,S$1,'Wells Fargo'!$B:$B,"&lt;="&amp;'Cash Flow'!S$3,'Wells Fargo'!$B:$B,"&gt;"&amp;'Cash Flow'!R$3)</f>
        <v>0</v>
      </c>
      <c r="T26" s="160">
        <f>SUMIFS('Wells Fargo'!$F:$F,'Wells Fargo'!$G:$G,'Cash Flow'!$A26,'Wells Fargo'!$A:$A,T$1,'Wells Fargo'!$B:$B,"&lt;="&amp;'Cash Flow'!T$3,'Wells Fargo'!$B:$B,"&gt;"&amp;'Cash Flow'!S$3)</f>
        <v>0</v>
      </c>
      <c r="U26" s="160">
        <f>SUMIFS('Wells Fargo'!$F:$F,'Wells Fargo'!$G:$G,'Cash Flow'!$A26,'Wells Fargo'!$A:$A,U$1,'Wells Fargo'!$B:$B,"&lt;="&amp;'Cash Flow'!U$3,'Wells Fargo'!$B:$B,"&gt;"&amp;'Cash Flow'!T$3)</f>
        <v>0</v>
      </c>
      <c r="V26" s="161">
        <f>SUMIFS('Wells Fargo'!$F:$F,'Wells Fargo'!$G:$G,'Cash Flow'!$A26,'Wells Fargo'!$A:$A,V$1,'Wells Fargo'!$B:$B,"&lt;="&amp;'Cash Flow'!V$3)</f>
        <v>0</v>
      </c>
      <c r="W26" s="160">
        <f>SUMIFS('Wells Fargo'!$F:$F,'Wells Fargo'!$G:$G,'Cash Flow'!$A26,'Wells Fargo'!$A:$A,W$1,'Wells Fargo'!$B:$B,"&lt;="&amp;'Cash Flow'!W$3,'Wells Fargo'!$B:$B,"&gt;"&amp;'Cash Flow'!V$3)</f>
        <v>0</v>
      </c>
      <c r="X26" s="160">
        <f>SUMIFS('Wells Fargo'!$F:$F,'Wells Fargo'!$G:$G,'Cash Flow'!$A26,'Wells Fargo'!$A:$A,X$1,'Wells Fargo'!$B:$B,"&lt;="&amp;'Cash Flow'!X$3,'Wells Fargo'!$B:$B,"&gt;"&amp;'Cash Flow'!W$3)</f>
        <v>0</v>
      </c>
      <c r="Y26" s="160">
        <f>SUMIFS('Wells Fargo'!$F:$F,'Wells Fargo'!$G:$G,'Cash Flow'!$A26,'Wells Fargo'!$A:$A,Y$1,'Wells Fargo'!$B:$B,"&lt;="&amp;'Cash Flow'!Y$3,'Wells Fargo'!$B:$B,"&gt;"&amp;'Cash Flow'!X$3)</f>
        <v>-120</v>
      </c>
      <c r="Z26" s="160">
        <f>SUMIFS('Wells Fargo'!$F:$F,'Wells Fargo'!$G:$G,'Cash Flow'!$A26,'Wells Fargo'!$A:$A,Z$1,'Wells Fargo'!$B:$B,"&lt;="&amp;'Cash Flow'!Z$3,'Wells Fargo'!$B:$B,"&gt;"&amp;'Cash Flow'!Y$3)</f>
        <v>0</v>
      </c>
      <c r="AA26" s="161">
        <f>SUMIFS('Wells Fargo'!$F:$F,'Wells Fargo'!$G:$G,'Cash Flow'!$A26,'Wells Fargo'!$A:$A,AA$1,'Wells Fargo'!$B:$B,"&lt;="&amp;'Cash Flow'!AA$3)</f>
        <v>0</v>
      </c>
      <c r="AB26" s="160">
        <f>SUMIFS('Wells Fargo'!$F:$F,'Wells Fargo'!$G:$G,'Cash Flow'!$A26,'Wells Fargo'!$A:$A,AB$1,'Wells Fargo'!$B:$B,"&lt;="&amp;'Cash Flow'!AB$3,'Wells Fargo'!$B:$B,"&gt;"&amp;'Cash Flow'!AA$3)</f>
        <v>0</v>
      </c>
      <c r="AC26" s="160">
        <f>SUMIFS('Wells Fargo'!$F:$F,'Wells Fargo'!$G:$G,'Cash Flow'!$A26,'Wells Fargo'!$A:$A,AC$1,'Wells Fargo'!$B:$B,"&lt;="&amp;'Cash Flow'!AC$3,'Wells Fargo'!$B:$B,"&gt;"&amp;'Cash Flow'!AB$3)</f>
        <v>0</v>
      </c>
      <c r="AD26" s="160">
        <f>SUMIFS('Wells Fargo'!$F:$F,'Wells Fargo'!$G:$G,'Cash Flow'!$A26,'Wells Fargo'!$A:$A,AD$1,'Wells Fargo'!$B:$B,"&lt;="&amp;'Cash Flow'!AD$3,'Wells Fargo'!$B:$B,"&gt;"&amp;'Cash Flow'!AC$3)</f>
        <v>0</v>
      </c>
      <c r="AE26" s="160">
        <f>SUMIFS('Wells Fargo'!$F:$F,'Wells Fargo'!$G:$G,'Cash Flow'!$A26,'Wells Fargo'!$A:$A,AE$1,'Wells Fargo'!$B:$B,"&lt;="&amp;'Cash Flow'!AE$3,'Wells Fargo'!$B:$B,"&gt;"&amp;'Cash Flow'!AD$3)</f>
        <v>0</v>
      </c>
      <c r="AF26" s="161">
        <f>SUMIFS('Wells Fargo'!$F:$F,'Wells Fargo'!$G:$G,'Cash Flow'!$A26,'Wells Fargo'!$A:$A,AF$1,'Wells Fargo'!$B:$B,"&lt;="&amp;'Cash Flow'!AF$3)</f>
        <v>0</v>
      </c>
      <c r="AG26" s="160">
        <f>SUMIFS('Wells Fargo'!$F:$F,'Wells Fargo'!$G:$G,'Cash Flow'!$A26,'Wells Fargo'!$A:$A,AG$1,'Wells Fargo'!$B:$B,"&lt;="&amp;'Cash Flow'!AG$3,'Wells Fargo'!$B:$B,"&gt;"&amp;'Cash Flow'!AF$3)</f>
        <v>0</v>
      </c>
      <c r="AH26" s="160">
        <f>SUMIFS('Wells Fargo'!$F:$F,'Wells Fargo'!$G:$G,'Cash Flow'!$A26,'Wells Fargo'!$A:$A,AH$1,'Wells Fargo'!$B:$B,"&lt;="&amp;'Cash Flow'!AH$3,'Wells Fargo'!$B:$B,"&gt;"&amp;'Cash Flow'!AG$3)</f>
        <v>0</v>
      </c>
      <c r="AI26" s="160">
        <f>SUMIFS('Wells Fargo'!$F:$F,'Wells Fargo'!$G:$G,'Cash Flow'!$A26,'Wells Fargo'!$A:$A,AI$1,'Wells Fargo'!$B:$B,"&lt;="&amp;'Cash Flow'!AI$3,'Wells Fargo'!$B:$B,"&gt;"&amp;'Cash Flow'!AH$3)</f>
        <v>0</v>
      </c>
      <c r="AJ26" s="160">
        <f>SUMIFS('Wells Fargo'!$F:$F,'Wells Fargo'!$G:$G,'Cash Flow'!$A26,'Wells Fargo'!$A:$A,AJ$1,'Wells Fargo'!$B:$B,"&lt;="&amp;'Cash Flow'!AJ$3,'Wells Fargo'!$B:$B,"&gt;"&amp;'Cash Flow'!AI$3)</f>
        <v>0</v>
      </c>
      <c r="AK26" s="161">
        <f>SUMIFS('Wells Fargo'!$F:$F,'Wells Fargo'!$G:$G,'Cash Flow'!$A26,'Wells Fargo'!$A:$A,AK$1,'Wells Fargo'!$B:$B,"&lt;="&amp;'Cash Flow'!AK$3)</f>
        <v>0</v>
      </c>
      <c r="AL26" s="160">
        <f>SUMIFS('Wells Fargo'!$F:$F,'Wells Fargo'!$G:$G,'Cash Flow'!$A26,'Wells Fargo'!$A:$A,AL$1,'Wells Fargo'!$B:$B,"&lt;="&amp;'Cash Flow'!AL$3,'Wells Fargo'!$B:$B,"&gt;"&amp;'Cash Flow'!AK$3)</f>
        <v>0</v>
      </c>
      <c r="AM26" s="160">
        <f>SUMIFS('Wells Fargo'!$F:$F,'Wells Fargo'!$G:$G,'Cash Flow'!$A26,'Wells Fargo'!$A:$A,AM$1,'Wells Fargo'!$B:$B,"&lt;="&amp;'Cash Flow'!AM$3,'Wells Fargo'!$B:$B,"&gt;"&amp;'Cash Flow'!AL$3)</f>
        <v>-70</v>
      </c>
      <c r="AN26" s="160">
        <f>SUMIFS('Wells Fargo'!$F:$F,'Wells Fargo'!$G:$G,'Cash Flow'!$A26,'Wells Fargo'!$A:$A,AN$1,'Wells Fargo'!$B:$B,"&lt;="&amp;'Cash Flow'!AN$3,'Wells Fargo'!$B:$B,"&gt;"&amp;'Cash Flow'!AM$3)</f>
        <v>0</v>
      </c>
      <c r="AO26" s="160">
        <f>SUMIFS('Wells Fargo'!$F:$F,'Wells Fargo'!$G:$G,'Cash Flow'!$A26,'Wells Fargo'!$A:$A,AO$1,'Wells Fargo'!$B:$B,"&lt;="&amp;'Cash Flow'!AO$3,'Wells Fargo'!$B:$B,"&gt;"&amp;'Cash Flow'!AN$3)</f>
        <v>0</v>
      </c>
      <c r="AP26" s="161">
        <f>SUMIFS('Wells Fargo'!$F:$F,'Wells Fargo'!$G:$G,'Cash Flow'!$A26,'Wells Fargo'!$A:$A,AP$1,'Wells Fargo'!$B:$B,"&lt;="&amp;'Cash Flow'!AP$3)</f>
        <v>0</v>
      </c>
      <c r="AQ26" s="160">
        <f>SUMIFS('Wells Fargo'!$F:$F,'Wells Fargo'!$G:$G,'Cash Flow'!$A26,'Wells Fargo'!$A:$A,AQ$1,'Wells Fargo'!$B:$B,"&lt;="&amp;'Cash Flow'!AQ$3,'Wells Fargo'!$B:$B,"&gt;"&amp;'Cash Flow'!AP$3)</f>
        <v>0</v>
      </c>
      <c r="AR26" s="160">
        <f>SUMIFS('Wells Fargo'!$F:$F,'Wells Fargo'!$G:$G,'Cash Flow'!$A26,'Wells Fargo'!$A:$A,AR$1,'Wells Fargo'!$B:$B,"&lt;="&amp;'Cash Flow'!AR$3,'Wells Fargo'!$B:$B,"&gt;"&amp;'Cash Flow'!AQ$3)</f>
        <v>0</v>
      </c>
      <c r="AS26" s="160">
        <f>SUMIFS('Wells Fargo'!$F:$F,'Wells Fargo'!$G:$G,'Cash Flow'!$A26,'Wells Fargo'!$A:$A,AS$1,'Wells Fargo'!$B:$B,"&lt;="&amp;'Cash Flow'!AS$3,'Wells Fargo'!$B:$B,"&gt;"&amp;'Cash Flow'!AR$3)</f>
        <v>0</v>
      </c>
      <c r="AT26" s="160">
        <f>SUMIFS('Wells Fargo'!$F:$F,'Wells Fargo'!$G:$G,'Cash Flow'!$A26,'Wells Fargo'!$A:$A,AT$1,'Wells Fargo'!$B:$B,"&lt;="&amp;'Cash Flow'!AT$3,'Wells Fargo'!$B:$B,"&gt;"&amp;'Cash Flow'!AS$3)</f>
        <v>0</v>
      </c>
      <c r="AU26" s="161">
        <f>SUMIFS('Wells Fargo'!$F:$F,'Wells Fargo'!$G:$G,'Cash Flow'!$A26,'Wells Fargo'!$A:$A,AU$1,'Wells Fargo'!$B:$B,"&lt;="&amp;'Cash Flow'!AU$3)</f>
        <v>0</v>
      </c>
      <c r="AV26" s="160">
        <f>SUMIFS('Wells Fargo'!$F:$F,'Wells Fargo'!$G:$G,'Cash Flow'!$A26,'Wells Fargo'!$A:$A,AV$1,'Wells Fargo'!$B:$B,"&lt;="&amp;'Cash Flow'!AV$3,'Wells Fargo'!$B:$B,"&gt;"&amp;'Cash Flow'!AU$3)</f>
        <v>170</v>
      </c>
      <c r="AW26" s="160">
        <f>SUMIFS('Wells Fargo'!$F:$F,'Wells Fargo'!$G:$G,'Cash Flow'!$A26,'Wells Fargo'!$A:$A,AW$1,'Wells Fargo'!$B:$B,"&lt;="&amp;'Cash Flow'!AW$3,'Wells Fargo'!$B:$B,"&gt;"&amp;'Cash Flow'!AV$3)</f>
        <v>0</v>
      </c>
      <c r="AX26" s="160">
        <f>SUMIFS('Wells Fargo'!$F:$F,'Wells Fargo'!$G:$G,'Cash Flow'!$A26,'Wells Fargo'!$A:$A,AX$1,'Wells Fargo'!$B:$B,"&lt;="&amp;'Cash Flow'!AX$3,'Wells Fargo'!$B:$B,"&gt;"&amp;'Cash Flow'!AW$3)</f>
        <v>0</v>
      </c>
      <c r="AY26" s="160">
        <f>SUMIFS('Wells Fargo'!$F:$F,'Wells Fargo'!$G:$G,'Cash Flow'!$A26,'Wells Fargo'!$A:$A,AY$1,'Wells Fargo'!$B:$B,"&lt;="&amp;'Cash Flow'!AY$3,'Wells Fargo'!$B:$B,"&gt;"&amp;'Cash Flow'!AX$3)</f>
        <v>0</v>
      </c>
      <c r="AZ26" s="161">
        <f>SUMIFS('Wells Fargo'!$F:$F,'Wells Fargo'!$G:$G,'Cash Flow'!$A26,'Wells Fargo'!$A:$A,AZ$1,'Wells Fargo'!$B:$B,"&lt;="&amp;'Cash Flow'!AZ$3)</f>
        <v>0</v>
      </c>
      <c r="BA26" s="160">
        <f>SUMIFS('Wells Fargo'!$F:$F,'Wells Fargo'!$G:$G,'Cash Flow'!$A26,'Wells Fargo'!$A:$A,BA$1,'Wells Fargo'!$B:$B,"&lt;="&amp;'Cash Flow'!BA$3,'Wells Fargo'!$B:$B,"&gt;"&amp;'Cash Flow'!AZ$3)</f>
        <v>0</v>
      </c>
      <c r="BB26" s="160">
        <f>SUMIFS('Wells Fargo'!$F:$F,'Wells Fargo'!$G:$G,'Cash Flow'!$A26,'Wells Fargo'!$A:$A,BB$1,'Wells Fargo'!$B:$B,"&lt;="&amp;'Cash Flow'!BB$3,'Wells Fargo'!$B:$B,"&gt;"&amp;'Cash Flow'!BA$3)</f>
        <v>0</v>
      </c>
      <c r="BC26" s="160">
        <f>SUMIFS('Wells Fargo'!$F:$F,'Wells Fargo'!$G:$G,'Cash Flow'!$A26,'Wells Fargo'!$A:$A,BC$1,'Wells Fargo'!$B:$B,"&lt;="&amp;'Cash Flow'!BC$3,'Wells Fargo'!$B:$B,"&gt;"&amp;'Cash Flow'!BB$3)</f>
        <v>0</v>
      </c>
      <c r="BD26" s="160">
        <f>SUMIFS('Wells Fargo'!$F:$F,'Wells Fargo'!$G:$G,'Cash Flow'!$A26,'Wells Fargo'!$A:$A,BD$1,'Wells Fargo'!$B:$B,"&lt;="&amp;'Cash Flow'!BD$3,'Wells Fargo'!$B:$B,"&gt;"&amp;'Cash Flow'!BC$3)</f>
        <v>0</v>
      </c>
      <c r="BE26" s="161">
        <f>SUMIFS('Wells Fargo'!$F:$F,'Wells Fargo'!$G:$G,'Cash Flow'!$A26,'Wells Fargo'!$A:$A,BE$1,'Wells Fargo'!$B:$B,"&lt;="&amp;'Cash Flow'!BE$3)</f>
        <v>0</v>
      </c>
      <c r="BF26" s="160">
        <f>SUMIFS('Wells Fargo'!$F:$F,'Wells Fargo'!$G:$G,'Cash Flow'!$A26,'Wells Fargo'!$A:$A,BF$1,'Wells Fargo'!$B:$B,"&lt;="&amp;'Cash Flow'!BF$3,'Wells Fargo'!$B:$B,"&gt;"&amp;'Cash Flow'!BE$3)</f>
        <v>0</v>
      </c>
      <c r="BG26" s="160">
        <f>SUMIFS('Wells Fargo'!$F:$F,'Wells Fargo'!$G:$G,'Cash Flow'!$A26,'Wells Fargo'!$A:$A,BG$1,'Wells Fargo'!$B:$B,"&lt;="&amp;'Cash Flow'!BG$3,'Wells Fargo'!$B:$B,"&gt;"&amp;'Cash Flow'!BF$3)</f>
        <v>0</v>
      </c>
      <c r="BH26" s="160">
        <f>SUMIFS('Wells Fargo'!$F:$F,'Wells Fargo'!$G:$G,'Cash Flow'!$A26,'Wells Fargo'!$A:$A,BH$1,'Wells Fargo'!$B:$B,"&lt;="&amp;'Cash Flow'!BH$3,'Wells Fargo'!$B:$B,"&gt;"&amp;'Cash Flow'!BG$3)</f>
        <v>0</v>
      </c>
      <c r="BI26" s="160">
        <f>SUMIFS('Wells Fargo'!$F:$F,'Wells Fargo'!$G:$G,'Cash Flow'!$A26,'Wells Fargo'!$A:$A,BI$1,'Wells Fargo'!$B:$B,"&lt;="&amp;'Cash Flow'!BI$3,'Wells Fargo'!$B:$B,"&gt;"&amp;'Cash Flow'!BH$3)</f>
        <v>0</v>
      </c>
    </row>
    <row r="27" spans="1:61" ht="12.75" x14ac:dyDescent="0.2">
      <c r="A27" t="str">
        <v>Donation</v>
      </c>
      <c r="B27" s="76">
        <f t="shared" si="0"/>
        <v>-100</v>
      </c>
      <c r="C27" s="161">
        <f>SUMIFS('Wells Fargo'!$F:$F,'Wells Fargo'!$G:$G,'Cash Flow'!$A27,'Wells Fargo'!$A:$A,C$1,'Wells Fargo'!$B:$B,"&lt;="&amp;'Cash Flow'!C$3)</f>
        <v>0</v>
      </c>
      <c r="D27" s="160">
        <f>SUMIFS('Wells Fargo'!$F:$F,'Wells Fargo'!$G:$G,'Cash Flow'!$A27,'Wells Fargo'!$A:$A,D$1,'Wells Fargo'!$B:$B,"&lt;="&amp;'Cash Flow'!D$3,'Wells Fargo'!$B:$B,"&gt;"&amp;'Cash Flow'!C$3)</f>
        <v>0</v>
      </c>
      <c r="E27" s="160">
        <f>SUMIFS('Wells Fargo'!$F:$F,'Wells Fargo'!$G:$G,'Cash Flow'!$A27,'Wells Fargo'!$A:$A,E$1,'Wells Fargo'!$B:$B,"&lt;="&amp;'Cash Flow'!E$3,'Wells Fargo'!$B:$B,"&gt;"&amp;'Cash Flow'!D$3)</f>
        <v>0</v>
      </c>
      <c r="F27" s="160">
        <f>SUMIFS('Wells Fargo'!$F:$F,'Wells Fargo'!$G:$G,'Cash Flow'!$A27,'Wells Fargo'!$A:$A,F$1,'Wells Fargo'!$B:$B,"&lt;="&amp;'Cash Flow'!F$3,'Wells Fargo'!$B:$B,"&gt;"&amp;'Cash Flow'!E$3)</f>
        <v>0</v>
      </c>
      <c r="G27" s="160">
        <f>SUMIFS('Wells Fargo'!$F:$F,'Wells Fargo'!$G:$G,'Cash Flow'!$A27,'Wells Fargo'!$A:$A,G$1,'Wells Fargo'!$B:$B,"&lt;="&amp;'Cash Flow'!G$3,'Wells Fargo'!$B:$B,"&gt;"&amp;'Cash Flow'!F$3)</f>
        <v>0</v>
      </c>
      <c r="H27" s="161">
        <f>SUMIFS('Wells Fargo'!$F:$F,'Wells Fargo'!$G:$G,'Cash Flow'!$A27,'Wells Fargo'!$A:$A,H$1,'Wells Fargo'!$B:$B,"&lt;="&amp;'Cash Flow'!H$3)</f>
        <v>0</v>
      </c>
      <c r="I27" s="160">
        <f>SUMIFS('Wells Fargo'!$F:$F,'Wells Fargo'!$G:$G,'Cash Flow'!$A27,'Wells Fargo'!$A:$A,I$1,'Wells Fargo'!$B:$B,"&lt;="&amp;'Cash Flow'!I$3,'Wells Fargo'!$B:$B,"&gt;"&amp;'Cash Flow'!H$3)</f>
        <v>0</v>
      </c>
      <c r="J27" s="160">
        <f>SUMIFS('Wells Fargo'!$F:$F,'Wells Fargo'!$G:$G,'Cash Flow'!$A27,'Wells Fargo'!$A:$A,J$1,'Wells Fargo'!$B:$B,"&lt;="&amp;'Cash Flow'!J$3,'Wells Fargo'!$B:$B,"&gt;"&amp;'Cash Flow'!I$3)</f>
        <v>0</v>
      </c>
      <c r="K27" s="160">
        <f>SUMIFS('Wells Fargo'!$F:$F,'Wells Fargo'!$G:$G,'Cash Flow'!$A27,'Wells Fargo'!$A:$A,K$1,'Wells Fargo'!$B:$B,"&lt;="&amp;'Cash Flow'!K$3,'Wells Fargo'!$B:$B,"&gt;"&amp;'Cash Flow'!J$3)</f>
        <v>0</v>
      </c>
      <c r="L27" s="161">
        <f>SUMIFS('Wells Fargo'!$F:$F,'Wells Fargo'!$G:$G,'Cash Flow'!$A27,'Wells Fargo'!$A:$A,L$1,'Wells Fargo'!$B:$B,"&lt;="&amp;'Cash Flow'!L$3)</f>
        <v>0</v>
      </c>
      <c r="M27" s="160">
        <f>SUMIFS('Wells Fargo'!$F:$F,'Wells Fargo'!$G:$G,'Cash Flow'!$A27,'Wells Fargo'!$A:$A,M$1,'Wells Fargo'!$B:$B,"&lt;="&amp;'Cash Flow'!M$3,'Wells Fargo'!$B:$B,"&gt;"&amp;'Cash Flow'!L$3)</f>
        <v>0</v>
      </c>
      <c r="N27" s="160">
        <f>SUMIFS('Wells Fargo'!$F:$F,'Wells Fargo'!$G:$G,'Cash Flow'!$A27,'Wells Fargo'!$A:$A,N$1,'Wells Fargo'!$B:$B,"&lt;="&amp;'Cash Flow'!N$3,'Wells Fargo'!$B:$B,"&gt;"&amp;'Cash Flow'!M$3)</f>
        <v>0</v>
      </c>
      <c r="O27" s="160">
        <f>SUMIFS('Wells Fargo'!$F:$F,'Wells Fargo'!$G:$G,'Cash Flow'!$A27,'Wells Fargo'!$A:$A,O$1,'Wells Fargo'!$B:$B,"&lt;="&amp;'Cash Flow'!O$3,'Wells Fargo'!$B:$B,"&gt;"&amp;'Cash Flow'!N$3)</f>
        <v>0</v>
      </c>
      <c r="P27" s="160">
        <f>SUMIFS('Wells Fargo'!$F:$F,'Wells Fargo'!$G:$G,'Cash Flow'!$A27,'Wells Fargo'!$A:$A,P$1,'Wells Fargo'!$B:$B,"&lt;="&amp;'Cash Flow'!P$3,'Wells Fargo'!$B:$B,"&gt;"&amp;'Cash Flow'!O$3)</f>
        <v>0</v>
      </c>
      <c r="Q27" s="161">
        <f>SUMIFS('Wells Fargo'!$F:$F,'Wells Fargo'!$G:$G,'Cash Flow'!$A27,'Wells Fargo'!$A:$A,Q$1,'Wells Fargo'!$B:$B,"&lt;="&amp;'Cash Flow'!Q$3)</f>
        <v>0</v>
      </c>
      <c r="R27" s="160">
        <f>SUMIFS('Wells Fargo'!$F:$F,'Wells Fargo'!$G:$G,'Cash Flow'!$A27,'Wells Fargo'!$A:$A,R$1,'Wells Fargo'!$B:$B,"&lt;="&amp;'Cash Flow'!R$3,'Wells Fargo'!$B:$B,"&gt;"&amp;'Cash Flow'!Q$3)</f>
        <v>0</v>
      </c>
      <c r="S27" s="160">
        <f>SUMIFS('Wells Fargo'!$F:$F,'Wells Fargo'!$G:$G,'Cash Flow'!$A27,'Wells Fargo'!$A:$A,S$1,'Wells Fargo'!$B:$B,"&lt;="&amp;'Cash Flow'!S$3,'Wells Fargo'!$B:$B,"&gt;"&amp;'Cash Flow'!R$3)</f>
        <v>0</v>
      </c>
      <c r="T27" s="160">
        <f>SUMIFS('Wells Fargo'!$F:$F,'Wells Fargo'!$G:$G,'Cash Flow'!$A27,'Wells Fargo'!$A:$A,T$1,'Wells Fargo'!$B:$B,"&lt;="&amp;'Cash Flow'!T$3,'Wells Fargo'!$B:$B,"&gt;"&amp;'Cash Flow'!S$3)</f>
        <v>0</v>
      </c>
      <c r="U27" s="160">
        <f>SUMIFS('Wells Fargo'!$F:$F,'Wells Fargo'!$G:$G,'Cash Flow'!$A27,'Wells Fargo'!$A:$A,U$1,'Wells Fargo'!$B:$B,"&lt;="&amp;'Cash Flow'!U$3,'Wells Fargo'!$B:$B,"&gt;"&amp;'Cash Flow'!T$3)</f>
        <v>0</v>
      </c>
      <c r="V27" s="161">
        <f>SUMIFS('Wells Fargo'!$F:$F,'Wells Fargo'!$G:$G,'Cash Flow'!$A27,'Wells Fargo'!$A:$A,V$1,'Wells Fargo'!$B:$B,"&lt;="&amp;'Cash Flow'!V$3)</f>
        <v>0</v>
      </c>
      <c r="W27" s="160">
        <f>SUMIFS('Wells Fargo'!$F:$F,'Wells Fargo'!$G:$G,'Cash Flow'!$A27,'Wells Fargo'!$A:$A,W$1,'Wells Fargo'!$B:$B,"&lt;="&amp;'Cash Flow'!W$3,'Wells Fargo'!$B:$B,"&gt;"&amp;'Cash Flow'!V$3)</f>
        <v>0</v>
      </c>
      <c r="X27" s="160">
        <f>SUMIFS('Wells Fargo'!$F:$F,'Wells Fargo'!$G:$G,'Cash Flow'!$A27,'Wells Fargo'!$A:$A,X$1,'Wells Fargo'!$B:$B,"&lt;="&amp;'Cash Flow'!X$3,'Wells Fargo'!$B:$B,"&gt;"&amp;'Cash Flow'!W$3)</f>
        <v>0</v>
      </c>
      <c r="Y27" s="160">
        <f>SUMIFS('Wells Fargo'!$F:$F,'Wells Fargo'!$G:$G,'Cash Flow'!$A27,'Wells Fargo'!$A:$A,Y$1,'Wells Fargo'!$B:$B,"&lt;="&amp;'Cash Flow'!Y$3,'Wells Fargo'!$B:$B,"&gt;"&amp;'Cash Flow'!X$3)</f>
        <v>0</v>
      </c>
      <c r="Z27" s="160">
        <f>SUMIFS('Wells Fargo'!$F:$F,'Wells Fargo'!$G:$G,'Cash Flow'!$A27,'Wells Fargo'!$A:$A,Z$1,'Wells Fargo'!$B:$B,"&lt;="&amp;'Cash Flow'!Z$3,'Wells Fargo'!$B:$B,"&gt;"&amp;'Cash Flow'!Y$3)</f>
        <v>0</v>
      </c>
      <c r="AA27" s="161">
        <f>SUMIFS('Wells Fargo'!$F:$F,'Wells Fargo'!$G:$G,'Cash Flow'!$A27,'Wells Fargo'!$A:$A,AA$1,'Wells Fargo'!$B:$B,"&lt;="&amp;'Cash Flow'!AA$3)</f>
        <v>0</v>
      </c>
      <c r="AB27" s="160">
        <f>SUMIFS('Wells Fargo'!$F:$F,'Wells Fargo'!$G:$G,'Cash Flow'!$A27,'Wells Fargo'!$A:$A,AB$1,'Wells Fargo'!$B:$B,"&lt;="&amp;'Cash Flow'!AB$3,'Wells Fargo'!$B:$B,"&gt;"&amp;'Cash Flow'!AA$3)</f>
        <v>0</v>
      </c>
      <c r="AC27" s="160">
        <f>SUMIFS('Wells Fargo'!$F:$F,'Wells Fargo'!$G:$G,'Cash Flow'!$A27,'Wells Fargo'!$A:$A,AC$1,'Wells Fargo'!$B:$B,"&lt;="&amp;'Cash Flow'!AC$3,'Wells Fargo'!$B:$B,"&gt;"&amp;'Cash Flow'!AB$3)</f>
        <v>0</v>
      </c>
      <c r="AD27" s="160">
        <f>SUMIFS('Wells Fargo'!$F:$F,'Wells Fargo'!$G:$G,'Cash Flow'!$A27,'Wells Fargo'!$A:$A,AD$1,'Wells Fargo'!$B:$B,"&lt;="&amp;'Cash Flow'!AD$3,'Wells Fargo'!$B:$B,"&gt;"&amp;'Cash Flow'!AC$3)</f>
        <v>0</v>
      </c>
      <c r="AE27" s="160">
        <f>SUMIFS('Wells Fargo'!$F:$F,'Wells Fargo'!$G:$G,'Cash Flow'!$A27,'Wells Fargo'!$A:$A,AE$1,'Wells Fargo'!$B:$B,"&lt;="&amp;'Cash Flow'!AE$3,'Wells Fargo'!$B:$B,"&gt;"&amp;'Cash Flow'!AD$3)</f>
        <v>0</v>
      </c>
      <c r="AF27" s="161">
        <f>SUMIFS('Wells Fargo'!$F:$F,'Wells Fargo'!$G:$G,'Cash Flow'!$A27,'Wells Fargo'!$A:$A,AF$1,'Wells Fargo'!$B:$B,"&lt;="&amp;'Cash Flow'!AF$3)</f>
        <v>0</v>
      </c>
      <c r="AG27" s="160">
        <f>SUMIFS('Wells Fargo'!$F:$F,'Wells Fargo'!$G:$G,'Cash Flow'!$A27,'Wells Fargo'!$A:$A,AG$1,'Wells Fargo'!$B:$B,"&lt;="&amp;'Cash Flow'!AG$3,'Wells Fargo'!$B:$B,"&gt;"&amp;'Cash Flow'!AF$3)</f>
        <v>0</v>
      </c>
      <c r="AH27" s="160">
        <f>SUMIFS('Wells Fargo'!$F:$F,'Wells Fargo'!$G:$G,'Cash Flow'!$A27,'Wells Fargo'!$A:$A,AH$1,'Wells Fargo'!$B:$B,"&lt;="&amp;'Cash Flow'!AH$3,'Wells Fargo'!$B:$B,"&gt;"&amp;'Cash Flow'!AG$3)</f>
        <v>0</v>
      </c>
      <c r="AI27" s="160">
        <f>SUMIFS('Wells Fargo'!$F:$F,'Wells Fargo'!$G:$G,'Cash Flow'!$A27,'Wells Fargo'!$A:$A,AI$1,'Wells Fargo'!$B:$B,"&lt;="&amp;'Cash Flow'!AI$3,'Wells Fargo'!$B:$B,"&gt;"&amp;'Cash Flow'!AH$3)</f>
        <v>0</v>
      </c>
      <c r="AJ27" s="160">
        <f>SUMIFS('Wells Fargo'!$F:$F,'Wells Fargo'!$G:$G,'Cash Flow'!$A27,'Wells Fargo'!$A:$A,AJ$1,'Wells Fargo'!$B:$B,"&lt;="&amp;'Cash Flow'!AJ$3,'Wells Fargo'!$B:$B,"&gt;"&amp;'Cash Flow'!AI$3)</f>
        <v>0</v>
      </c>
      <c r="AK27" s="161">
        <f>SUMIFS('Wells Fargo'!$F:$F,'Wells Fargo'!$G:$G,'Cash Flow'!$A27,'Wells Fargo'!$A:$A,AK$1,'Wells Fargo'!$B:$B,"&lt;="&amp;'Cash Flow'!AK$3)</f>
        <v>0</v>
      </c>
      <c r="AL27" s="160">
        <f>SUMIFS('Wells Fargo'!$F:$F,'Wells Fargo'!$G:$G,'Cash Flow'!$A27,'Wells Fargo'!$A:$A,AL$1,'Wells Fargo'!$B:$B,"&lt;="&amp;'Cash Flow'!AL$3,'Wells Fargo'!$B:$B,"&gt;"&amp;'Cash Flow'!AK$3)</f>
        <v>0</v>
      </c>
      <c r="AM27" s="160">
        <f>SUMIFS('Wells Fargo'!$F:$F,'Wells Fargo'!$G:$G,'Cash Flow'!$A27,'Wells Fargo'!$A:$A,AM$1,'Wells Fargo'!$B:$B,"&lt;="&amp;'Cash Flow'!AM$3,'Wells Fargo'!$B:$B,"&gt;"&amp;'Cash Flow'!AL$3)</f>
        <v>0</v>
      </c>
      <c r="AN27" s="160">
        <f>SUMIFS('Wells Fargo'!$F:$F,'Wells Fargo'!$G:$G,'Cash Flow'!$A27,'Wells Fargo'!$A:$A,AN$1,'Wells Fargo'!$B:$B,"&lt;="&amp;'Cash Flow'!AN$3,'Wells Fargo'!$B:$B,"&gt;"&amp;'Cash Flow'!AM$3)</f>
        <v>0</v>
      </c>
      <c r="AO27" s="160">
        <f>SUMIFS('Wells Fargo'!$F:$F,'Wells Fargo'!$G:$G,'Cash Flow'!$A27,'Wells Fargo'!$A:$A,AO$1,'Wells Fargo'!$B:$B,"&lt;="&amp;'Cash Flow'!AO$3,'Wells Fargo'!$B:$B,"&gt;"&amp;'Cash Flow'!AN$3)</f>
        <v>0</v>
      </c>
      <c r="AP27" s="161">
        <f>SUMIFS('Wells Fargo'!$F:$F,'Wells Fargo'!$G:$G,'Cash Flow'!$A27,'Wells Fargo'!$A:$A,AP$1,'Wells Fargo'!$B:$B,"&lt;="&amp;'Cash Flow'!AP$3)</f>
        <v>0</v>
      </c>
      <c r="AQ27" s="160">
        <f>SUMIFS('Wells Fargo'!$F:$F,'Wells Fargo'!$G:$G,'Cash Flow'!$A27,'Wells Fargo'!$A:$A,AQ$1,'Wells Fargo'!$B:$B,"&lt;="&amp;'Cash Flow'!AQ$3,'Wells Fargo'!$B:$B,"&gt;"&amp;'Cash Flow'!AP$3)</f>
        <v>0</v>
      </c>
      <c r="AR27" s="160">
        <f>SUMIFS('Wells Fargo'!$F:$F,'Wells Fargo'!$G:$G,'Cash Flow'!$A27,'Wells Fargo'!$A:$A,AR$1,'Wells Fargo'!$B:$B,"&lt;="&amp;'Cash Flow'!AR$3,'Wells Fargo'!$B:$B,"&gt;"&amp;'Cash Flow'!AQ$3)</f>
        <v>-100</v>
      </c>
      <c r="AS27" s="160">
        <f>SUMIFS('Wells Fargo'!$F:$F,'Wells Fargo'!$G:$G,'Cash Flow'!$A27,'Wells Fargo'!$A:$A,AS$1,'Wells Fargo'!$B:$B,"&lt;="&amp;'Cash Flow'!AS$3,'Wells Fargo'!$B:$B,"&gt;"&amp;'Cash Flow'!AR$3)</f>
        <v>0</v>
      </c>
      <c r="AT27" s="160">
        <f>SUMIFS('Wells Fargo'!$F:$F,'Wells Fargo'!$G:$G,'Cash Flow'!$A27,'Wells Fargo'!$A:$A,AT$1,'Wells Fargo'!$B:$B,"&lt;="&amp;'Cash Flow'!AT$3,'Wells Fargo'!$B:$B,"&gt;"&amp;'Cash Flow'!AS$3)</f>
        <v>0</v>
      </c>
      <c r="AU27" s="161">
        <f>SUMIFS('Wells Fargo'!$F:$F,'Wells Fargo'!$G:$G,'Cash Flow'!$A27,'Wells Fargo'!$A:$A,AU$1,'Wells Fargo'!$B:$B,"&lt;="&amp;'Cash Flow'!AU$3)</f>
        <v>0</v>
      </c>
      <c r="AV27" s="160">
        <f>SUMIFS('Wells Fargo'!$F:$F,'Wells Fargo'!$G:$G,'Cash Flow'!$A27,'Wells Fargo'!$A:$A,AV$1,'Wells Fargo'!$B:$B,"&lt;="&amp;'Cash Flow'!AV$3,'Wells Fargo'!$B:$B,"&gt;"&amp;'Cash Flow'!AU$3)</f>
        <v>0</v>
      </c>
      <c r="AW27" s="160">
        <f>SUMIFS('Wells Fargo'!$F:$F,'Wells Fargo'!$G:$G,'Cash Flow'!$A27,'Wells Fargo'!$A:$A,AW$1,'Wells Fargo'!$B:$B,"&lt;="&amp;'Cash Flow'!AW$3,'Wells Fargo'!$B:$B,"&gt;"&amp;'Cash Flow'!AV$3)</f>
        <v>0</v>
      </c>
      <c r="AX27" s="160">
        <f>SUMIFS('Wells Fargo'!$F:$F,'Wells Fargo'!$G:$G,'Cash Flow'!$A27,'Wells Fargo'!$A:$A,AX$1,'Wells Fargo'!$B:$B,"&lt;="&amp;'Cash Flow'!AX$3,'Wells Fargo'!$B:$B,"&gt;"&amp;'Cash Flow'!AW$3)</f>
        <v>0</v>
      </c>
      <c r="AY27" s="160">
        <f>SUMIFS('Wells Fargo'!$F:$F,'Wells Fargo'!$G:$G,'Cash Flow'!$A27,'Wells Fargo'!$A:$A,AY$1,'Wells Fargo'!$B:$B,"&lt;="&amp;'Cash Flow'!AY$3,'Wells Fargo'!$B:$B,"&gt;"&amp;'Cash Flow'!AX$3)</f>
        <v>0</v>
      </c>
      <c r="AZ27" s="161">
        <f>SUMIFS('Wells Fargo'!$F:$F,'Wells Fargo'!$G:$G,'Cash Flow'!$A27,'Wells Fargo'!$A:$A,AZ$1,'Wells Fargo'!$B:$B,"&lt;="&amp;'Cash Flow'!AZ$3)</f>
        <v>0</v>
      </c>
      <c r="BA27" s="160">
        <f>SUMIFS('Wells Fargo'!$F:$F,'Wells Fargo'!$G:$G,'Cash Flow'!$A27,'Wells Fargo'!$A:$A,BA$1,'Wells Fargo'!$B:$B,"&lt;="&amp;'Cash Flow'!BA$3,'Wells Fargo'!$B:$B,"&gt;"&amp;'Cash Flow'!AZ$3)</f>
        <v>0</v>
      </c>
      <c r="BB27" s="160">
        <f>SUMIFS('Wells Fargo'!$F:$F,'Wells Fargo'!$G:$G,'Cash Flow'!$A27,'Wells Fargo'!$A:$A,BB$1,'Wells Fargo'!$B:$B,"&lt;="&amp;'Cash Flow'!BB$3,'Wells Fargo'!$B:$B,"&gt;"&amp;'Cash Flow'!BA$3)</f>
        <v>0</v>
      </c>
      <c r="BC27" s="160">
        <f>SUMIFS('Wells Fargo'!$F:$F,'Wells Fargo'!$G:$G,'Cash Flow'!$A27,'Wells Fargo'!$A:$A,BC$1,'Wells Fargo'!$B:$B,"&lt;="&amp;'Cash Flow'!BC$3,'Wells Fargo'!$B:$B,"&gt;"&amp;'Cash Flow'!BB$3)</f>
        <v>0</v>
      </c>
      <c r="BD27" s="160">
        <f>SUMIFS('Wells Fargo'!$F:$F,'Wells Fargo'!$G:$G,'Cash Flow'!$A27,'Wells Fargo'!$A:$A,BD$1,'Wells Fargo'!$B:$B,"&lt;="&amp;'Cash Flow'!BD$3,'Wells Fargo'!$B:$B,"&gt;"&amp;'Cash Flow'!BC$3)</f>
        <v>0</v>
      </c>
      <c r="BE27" s="161">
        <f>SUMIFS('Wells Fargo'!$F:$F,'Wells Fargo'!$G:$G,'Cash Flow'!$A27,'Wells Fargo'!$A:$A,BE$1,'Wells Fargo'!$B:$B,"&lt;="&amp;'Cash Flow'!BE$3)</f>
        <v>0</v>
      </c>
      <c r="BF27" s="160">
        <f>SUMIFS('Wells Fargo'!$F:$F,'Wells Fargo'!$G:$G,'Cash Flow'!$A27,'Wells Fargo'!$A:$A,BF$1,'Wells Fargo'!$B:$B,"&lt;="&amp;'Cash Flow'!BF$3,'Wells Fargo'!$B:$B,"&gt;"&amp;'Cash Flow'!BE$3)</f>
        <v>0</v>
      </c>
      <c r="BG27" s="160">
        <f>SUMIFS('Wells Fargo'!$F:$F,'Wells Fargo'!$G:$G,'Cash Flow'!$A27,'Wells Fargo'!$A:$A,BG$1,'Wells Fargo'!$B:$B,"&lt;="&amp;'Cash Flow'!BG$3,'Wells Fargo'!$B:$B,"&gt;"&amp;'Cash Flow'!BF$3)</f>
        <v>0</v>
      </c>
      <c r="BH27" s="160">
        <f>SUMIFS('Wells Fargo'!$F:$F,'Wells Fargo'!$G:$G,'Cash Flow'!$A27,'Wells Fargo'!$A:$A,BH$1,'Wells Fargo'!$B:$B,"&lt;="&amp;'Cash Flow'!BH$3,'Wells Fargo'!$B:$B,"&gt;"&amp;'Cash Flow'!BG$3)</f>
        <v>0</v>
      </c>
      <c r="BI27" s="160">
        <f>SUMIFS('Wells Fargo'!$F:$F,'Wells Fargo'!$G:$G,'Cash Flow'!$A27,'Wells Fargo'!$A:$A,BI$1,'Wells Fargo'!$B:$B,"&lt;="&amp;'Cash Flow'!BI$3,'Wells Fargo'!$B:$B,"&gt;"&amp;'Cash Flow'!BH$3)</f>
        <v>0</v>
      </c>
    </row>
    <row r="28" spans="1:61" ht="12.75" x14ac:dyDescent="0.2">
      <c r="A28" t="str">
        <v>Dorry</v>
      </c>
      <c r="B28" s="76">
        <f t="shared" si="0"/>
        <v>-400</v>
      </c>
      <c r="C28" s="161">
        <f>SUMIFS('Wells Fargo'!$F:$F,'Wells Fargo'!$G:$G,'Cash Flow'!$A28,'Wells Fargo'!$A:$A,C$1,'Wells Fargo'!$B:$B,"&lt;="&amp;'Cash Flow'!C$3)</f>
        <v>0</v>
      </c>
      <c r="D28" s="160">
        <f>SUMIFS('Wells Fargo'!$F:$F,'Wells Fargo'!$G:$G,'Cash Flow'!$A28,'Wells Fargo'!$A:$A,D$1,'Wells Fargo'!$B:$B,"&lt;="&amp;'Cash Flow'!D$3,'Wells Fargo'!$B:$B,"&gt;"&amp;'Cash Flow'!C$3)</f>
        <v>0</v>
      </c>
      <c r="E28" s="160">
        <f>SUMIFS('Wells Fargo'!$F:$F,'Wells Fargo'!$G:$G,'Cash Flow'!$A28,'Wells Fargo'!$A:$A,E$1,'Wells Fargo'!$B:$B,"&lt;="&amp;'Cash Flow'!E$3,'Wells Fargo'!$B:$B,"&gt;"&amp;'Cash Flow'!D$3)</f>
        <v>0</v>
      </c>
      <c r="F28" s="160">
        <f>SUMIFS('Wells Fargo'!$F:$F,'Wells Fargo'!$G:$G,'Cash Flow'!$A28,'Wells Fargo'!$A:$A,F$1,'Wells Fargo'!$B:$B,"&lt;="&amp;'Cash Flow'!F$3,'Wells Fargo'!$B:$B,"&gt;"&amp;'Cash Flow'!E$3)</f>
        <v>0</v>
      </c>
      <c r="G28" s="160">
        <f>SUMIFS('Wells Fargo'!$F:$F,'Wells Fargo'!$G:$G,'Cash Flow'!$A28,'Wells Fargo'!$A:$A,G$1,'Wells Fargo'!$B:$B,"&lt;="&amp;'Cash Flow'!G$3,'Wells Fargo'!$B:$B,"&gt;"&amp;'Cash Flow'!F$3)</f>
        <v>0</v>
      </c>
      <c r="H28" s="161">
        <f>SUMIFS('Wells Fargo'!$F:$F,'Wells Fargo'!$G:$G,'Cash Flow'!$A28,'Wells Fargo'!$A:$A,H$1,'Wells Fargo'!$B:$B,"&lt;="&amp;'Cash Flow'!H$3)</f>
        <v>0</v>
      </c>
      <c r="I28" s="160">
        <f>SUMIFS('Wells Fargo'!$F:$F,'Wells Fargo'!$G:$G,'Cash Flow'!$A28,'Wells Fargo'!$A:$A,I$1,'Wells Fargo'!$B:$B,"&lt;="&amp;'Cash Flow'!I$3,'Wells Fargo'!$B:$B,"&gt;"&amp;'Cash Flow'!H$3)</f>
        <v>0</v>
      </c>
      <c r="J28" s="160">
        <f>SUMIFS('Wells Fargo'!$F:$F,'Wells Fargo'!$G:$G,'Cash Flow'!$A28,'Wells Fargo'!$A:$A,J$1,'Wells Fargo'!$B:$B,"&lt;="&amp;'Cash Flow'!J$3,'Wells Fargo'!$B:$B,"&gt;"&amp;'Cash Flow'!I$3)</f>
        <v>0</v>
      </c>
      <c r="K28" s="160">
        <f>SUMIFS('Wells Fargo'!$F:$F,'Wells Fargo'!$G:$G,'Cash Flow'!$A28,'Wells Fargo'!$A:$A,K$1,'Wells Fargo'!$B:$B,"&lt;="&amp;'Cash Flow'!K$3,'Wells Fargo'!$B:$B,"&gt;"&amp;'Cash Flow'!J$3)</f>
        <v>0</v>
      </c>
      <c r="L28" s="161">
        <f>SUMIFS('Wells Fargo'!$F:$F,'Wells Fargo'!$G:$G,'Cash Flow'!$A28,'Wells Fargo'!$A:$A,L$1,'Wells Fargo'!$B:$B,"&lt;="&amp;'Cash Flow'!L$3)</f>
        <v>0</v>
      </c>
      <c r="M28" s="160">
        <f>SUMIFS('Wells Fargo'!$F:$F,'Wells Fargo'!$G:$G,'Cash Flow'!$A28,'Wells Fargo'!$A:$A,M$1,'Wells Fargo'!$B:$B,"&lt;="&amp;'Cash Flow'!M$3,'Wells Fargo'!$B:$B,"&gt;"&amp;'Cash Flow'!L$3)</f>
        <v>0</v>
      </c>
      <c r="N28" s="160">
        <f>SUMIFS('Wells Fargo'!$F:$F,'Wells Fargo'!$G:$G,'Cash Flow'!$A28,'Wells Fargo'!$A:$A,N$1,'Wells Fargo'!$B:$B,"&lt;="&amp;'Cash Flow'!N$3,'Wells Fargo'!$B:$B,"&gt;"&amp;'Cash Flow'!M$3)</f>
        <v>0</v>
      </c>
      <c r="O28" s="160">
        <f>SUMIFS('Wells Fargo'!$F:$F,'Wells Fargo'!$G:$G,'Cash Flow'!$A28,'Wells Fargo'!$A:$A,O$1,'Wells Fargo'!$B:$B,"&lt;="&amp;'Cash Flow'!O$3,'Wells Fargo'!$B:$B,"&gt;"&amp;'Cash Flow'!N$3)</f>
        <v>0</v>
      </c>
      <c r="P28" s="160">
        <f>SUMIFS('Wells Fargo'!$F:$F,'Wells Fargo'!$G:$G,'Cash Flow'!$A28,'Wells Fargo'!$A:$A,P$1,'Wells Fargo'!$B:$B,"&lt;="&amp;'Cash Flow'!P$3,'Wells Fargo'!$B:$B,"&gt;"&amp;'Cash Flow'!O$3)</f>
        <v>0</v>
      </c>
      <c r="Q28" s="161">
        <f>SUMIFS('Wells Fargo'!$F:$F,'Wells Fargo'!$G:$G,'Cash Flow'!$A28,'Wells Fargo'!$A:$A,Q$1,'Wells Fargo'!$B:$B,"&lt;="&amp;'Cash Flow'!Q$3)</f>
        <v>0</v>
      </c>
      <c r="R28" s="160">
        <f>SUMIFS('Wells Fargo'!$F:$F,'Wells Fargo'!$G:$G,'Cash Flow'!$A28,'Wells Fargo'!$A:$A,R$1,'Wells Fargo'!$B:$B,"&lt;="&amp;'Cash Flow'!R$3,'Wells Fargo'!$B:$B,"&gt;"&amp;'Cash Flow'!Q$3)</f>
        <v>0</v>
      </c>
      <c r="S28" s="160">
        <f>SUMIFS('Wells Fargo'!$F:$F,'Wells Fargo'!$G:$G,'Cash Flow'!$A28,'Wells Fargo'!$A:$A,S$1,'Wells Fargo'!$B:$B,"&lt;="&amp;'Cash Flow'!S$3,'Wells Fargo'!$B:$B,"&gt;"&amp;'Cash Flow'!R$3)</f>
        <v>-250</v>
      </c>
      <c r="T28" s="160">
        <f>SUMIFS('Wells Fargo'!$F:$F,'Wells Fargo'!$G:$G,'Cash Flow'!$A28,'Wells Fargo'!$A:$A,T$1,'Wells Fargo'!$B:$B,"&lt;="&amp;'Cash Flow'!T$3,'Wells Fargo'!$B:$B,"&gt;"&amp;'Cash Flow'!S$3)</f>
        <v>0</v>
      </c>
      <c r="U28" s="160">
        <f>SUMIFS('Wells Fargo'!$F:$F,'Wells Fargo'!$G:$G,'Cash Flow'!$A28,'Wells Fargo'!$A:$A,U$1,'Wells Fargo'!$B:$B,"&lt;="&amp;'Cash Flow'!U$3,'Wells Fargo'!$B:$B,"&gt;"&amp;'Cash Flow'!T$3)</f>
        <v>-50</v>
      </c>
      <c r="V28" s="161">
        <f>SUMIFS('Wells Fargo'!$F:$F,'Wells Fargo'!$G:$G,'Cash Flow'!$A28,'Wells Fargo'!$A:$A,V$1,'Wells Fargo'!$B:$B,"&lt;="&amp;'Cash Flow'!V$3)</f>
        <v>0</v>
      </c>
      <c r="W28" s="160">
        <f>SUMIFS('Wells Fargo'!$F:$F,'Wells Fargo'!$G:$G,'Cash Flow'!$A28,'Wells Fargo'!$A:$A,W$1,'Wells Fargo'!$B:$B,"&lt;="&amp;'Cash Flow'!W$3,'Wells Fargo'!$B:$B,"&gt;"&amp;'Cash Flow'!V$3)</f>
        <v>0</v>
      </c>
      <c r="X28" s="160">
        <f>SUMIFS('Wells Fargo'!$F:$F,'Wells Fargo'!$G:$G,'Cash Flow'!$A28,'Wells Fargo'!$A:$A,X$1,'Wells Fargo'!$B:$B,"&lt;="&amp;'Cash Flow'!X$3,'Wells Fargo'!$B:$B,"&gt;"&amp;'Cash Flow'!W$3)</f>
        <v>0</v>
      </c>
      <c r="Y28" s="160">
        <f>SUMIFS('Wells Fargo'!$F:$F,'Wells Fargo'!$G:$G,'Cash Flow'!$A28,'Wells Fargo'!$A:$A,Y$1,'Wells Fargo'!$B:$B,"&lt;="&amp;'Cash Flow'!Y$3,'Wells Fargo'!$B:$B,"&gt;"&amp;'Cash Flow'!X$3)</f>
        <v>0</v>
      </c>
      <c r="Z28" s="160">
        <f>SUMIFS('Wells Fargo'!$F:$F,'Wells Fargo'!$G:$G,'Cash Flow'!$A28,'Wells Fargo'!$A:$A,Z$1,'Wells Fargo'!$B:$B,"&lt;="&amp;'Cash Flow'!Z$3,'Wells Fargo'!$B:$B,"&gt;"&amp;'Cash Flow'!Y$3)</f>
        <v>0</v>
      </c>
      <c r="AA28" s="161">
        <f>SUMIFS('Wells Fargo'!$F:$F,'Wells Fargo'!$G:$G,'Cash Flow'!$A28,'Wells Fargo'!$A:$A,AA$1,'Wells Fargo'!$B:$B,"&lt;="&amp;'Cash Flow'!AA$3)</f>
        <v>0</v>
      </c>
      <c r="AB28" s="160">
        <f>SUMIFS('Wells Fargo'!$F:$F,'Wells Fargo'!$G:$G,'Cash Flow'!$A28,'Wells Fargo'!$A:$A,AB$1,'Wells Fargo'!$B:$B,"&lt;="&amp;'Cash Flow'!AB$3,'Wells Fargo'!$B:$B,"&gt;"&amp;'Cash Flow'!AA$3)</f>
        <v>0</v>
      </c>
      <c r="AC28" s="160">
        <f>SUMIFS('Wells Fargo'!$F:$F,'Wells Fargo'!$G:$G,'Cash Flow'!$A28,'Wells Fargo'!$A:$A,AC$1,'Wells Fargo'!$B:$B,"&lt;="&amp;'Cash Flow'!AC$3,'Wells Fargo'!$B:$B,"&gt;"&amp;'Cash Flow'!AB$3)</f>
        <v>0</v>
      </c>
      <c r="AD28" s="160">
        <f>SUMIFS('Wells Fargo'!$F:$F,'Wells Fargo'!$G:$G,'Cash Flow'!$A28,'Wells Fargo'!$A:$A,AD$1,'Wells Fargo'!$B:$B,"&lt;="&amp;'Cash Flow'!AD$3,'Wells Fargo'!$B:$B,"&gt;"&amp;'Cash Flow'!AC$3)</f>
        <v>0</v>
      </c>
      <c r="AE28" s="160">
        <f>SUMIFS('Wells Fargo'!$F:$F,'Wells Fargo'!$G:$G,'Cash Flow'!$A28,'Wells Fargo'!$A:$A,AE$1,'Wells Fargo'!$B:$B,"&lt;="&amp;'Cash Flow'!AE$3,'Wells Fargo'!$B:$B,"&gt;"&amp;'Cash Flow'!AD$3)</f>
        <v>0</v>
      </c>
      <c r="AF28" s="161">
        <f>SUMIFS('Wells Fargo'!$F:$F,'Wells Fargo'!$G:$G,'Cash Flow'!$A28,'Wells Fargo'!$A:$A,AF$1,'Wells Fargo'!$B:$B,"&lt;="&amp;'Cash Flow'!AF$3)</f>
        <v>0</v>
      </c>
      <c r="AG28" s="160">
        <f>SUMIFS('Wells Fargo'!$F:$F,'Wells Fargo'!$G:$G,'Cash Flow'!$A28,'Wells Fargo'!$A:$A,AG$1,'Wells Fargo'!$B:$B,"&lt;="&amp;'Cash Flow'!AG$3,'Wells Fargo'!$B:$B,"&gt;"&amp;'Cash Flow'!AF$3)</f>
        <v>0</v>
      </c>
      <c r="AH28" s="160">
        <f>SUMIFS('Wells Fargo'!$F:$F,'Wells Fargo'!$G:$G,'Cash Flow'!$A28,'Wells Fargo'!$A:$A,AH$1,'Wells Fargo'!$B:$B,"&lt;="&amp;'Cash Flow'!AH$3,'Wells Fargo'!$B:$B,"&gt;"&amp;'Cash Flow'!AG$3)</f>
        <v>0</v>
      </c>
      <c r="AI28" s="160">
        <f>SUMIFS('Wells Fargo'!$F:$F,'Wells Fargo'!$G:$G,'Cash Flow'!$A28,'Wells Fargo'!$A:$A,AI$1,'Wells Fargo'!$B:$B,"&lt;="&amp;'Cash Flow'!AI$3,'Wells Fargo'!$B:$B,"&gt;"&amp;'Cash Flow'!AH$3)</f>
        <v>0</v>
      </c>
      <c r="AJ28" s="160">
        <f>SUMIFS('Wells Fargo'!$F:$F,'Wells Fargo'!$G:$G,'Cash Flow'!$A28,'Wells Fargo'!$A:$A,AJ$1,'Wells Fargo'!$B:$B,"&lt;="&amp;'Cash Flow'!AJ$3,'Wells Fargo'!$B:$B,"&gt;"&amp;'Cash Flow'!AI$3)</f>
        <v>0</v>
      </c>
      <c r="AK28" s="161">
        <f>SUMIFS('Wells Fargo'!$F:$F,'Wells Fargo'!$G:$G,'Cash Flow'!$A28,'Wells Fargo'!$A:$A,AK$1,'Wells Fargo'!$B:$B,"&lt;="&amp;'Cash Flow'!AK$3)</f>
        <v>0</v>
      </c>
      <c r="AL28" s="160">
        <f>SUMIFS('Wells Fargo'!$F:$F,'Wells Fargo'!$G:$G,'Cash Flow'!$A28,'Wells Fargo'!$A:$A,AL$1,'Wells Fargo'!$B:$B,"&lt;="&amp;'Cash Flow'!AL$3,'Wells Fargo'!$B:$B,"&gt;"&amp;'Cash Flow'!AK$3)</f>
        <v>-40</v>
      </c>
      <c r="AM28" s="160">
        <f>SUMIFS('Wells Fargo'!$F:$F,'Wells Fargo'!$G:$G,'Cash Flow'!$A28,'Wells Fargo'!$A:$A,AM$1,'Wells Fargo'!$B:$B,"&lt;="&amp;'Cash Flow'!AM$3,'Wells Fargo'!$B:$B,"&gt;"&amp;'Cash Flow'!AL$3)</f>
        <v>0</v>
      </c>
      <c r="AN28" s="160">
        <f>SUMIFS('Wells Fargo'!$F:$F,'Wells Fargo'!$G:$G,'Cash Flow'!$A28,'Wells Fargo'!$A:$A,AN$1,'Wells Fargo'!$B:$B,"&lt;="&amp;'Cash Flow'!AN$3,'Wells Fargo'!$B:$B,"&gt;"&amp;'Cash Flow'!AM$3)</f>
        <v>0</v>
      </c>
      <c r="AO28" s="160">
        <f>SUMIFS('Wells Fargo'!$F:$F,'Wells Fargo'!$G:$G,'Cash Flow'!$A28,'Wells Fargo'!$A:$A,AO$1,'Wells Fargo'!$B:$B,"&lt;="&amp;'Cash Flow'!AO$3,'Wells Fargo'!$B:$B,"&gt;"&amp;'Cash Flow'!AN$3)</f>
        <v>0</v>
      </c>
      <c r="AP28" s="161">
        <f>SUMIFS('Wells Fargo'!$F:$F,'Wells Fargo'!$G:$G,'Cash Flow'!$A28,'Wells Fargo'!$A:$A,AP$1,'Wells Fargo'!$B:$B,"&lt;="&amp;'Cash Flow'!AP$3)</f>
        <v>-200</v>
      </c>
      <c r="AQ28" s="160">
        <f>SUMIFS('Wells Fargo'!$F:$F,'Wells Fargo'!$G:$G,'Cash Flow'!$A28,'Wells Fargo'!$A:$A,AQ$1,'Wells Fargo'!$B:$B,"&lt;="&amp;'Cash Flow'!AQ$3,'Wells Fargo'!$B:$B,"&gt;"&amp;'Cash Flow'!AP$3)</f>
        <v>0</v>
      </c>
      <c r="AR28" s="160">
        <f>SUMIFS('Wells Fargo'!$F:$F,'Wells Fargo'!$G:$G,'Cash Flow'!$A28,'Wells Fargo'!$A:$A,AR$1,'Wells Fargo'!$B:$B,"&lt;="&amp;'Cash Flow'!AR$3,'Wells Fargo'!$B:$B,"&gt;"&amp;'Cash Flow'!AQ$3)</f>
        <v>0</v>
      </c>
      <c r="AS28" s="160">
        <f>SUMIFS('Wells Fargo'!$F:$F,'Wells Fargo'!$G:$G,'Cash Flow'!$A28,'Wells Fargo'!$A:$A,AS$1,'Wells Fargo'!$B:$B,"&lt;="&amp;'Cash Flow'!AS$3,'Wells Fargo'!$B:$B,"&gt;"&amp;'Cash Flow'!AR$3)</f>
        <v>0</v>
      </c>
      <c r="AT28" s="160">
        <f>SUMIFS('Wells Fargo'!$F:$F,'Wells Fargo'!$G:$G,'Cash Flow'!$A28,'Wells Fargo'!$A:$A,AT$1,'Wells Fargo'!$B:$B,"&lt;="&amp;'Cash Flow'!AT$3,'Wells Fargo'!$B:$B,"&gt;"&amp;'Cash Flow'!AS$3)</f>
        <v>0</v>
      </c>
      <c r="AU28" s="161">
        <f>SUMIFS('Wells Fargo'!$F:$F,'Wells Fargo'!$G:$G,'Cash Flow'!$A28,'Wells Fargo'!$A:$A,AU$1,'Wells Fargo'!$B:$B,"&lt;="&amp;'Cash Flow'!AU$3)</f>
        <v>0</v>
      </c>
      <c r="AV28" s="160">
        <f>SUMIFS('Wells Fargo'!$F:$F,'Wells Fargo'!$G:$G,'Cash Flow'!$A28,'Wells Fargo'!$A:$A,AV$1,'Wells Fargo'!$B:$B,"&lt;="&amp;'Cash Flow'!AV$3,'Wells Fargo'!$B:$B,"&gt;"&amp;'Cash Flow'!AU$3)</f>
        <v>100</v>
      </c>
      <c r="AW28" s="160">
        <f>SUMIFS('Wells Fargo'!$F:$F,'Wells Fargo'!$G:$G,'Cash Flow'!$A28,'Wells Fargo'!$A:$A,AW$1,'Wells Fargo'!$B:$B,"&lt;="&amp;'Cash Flow'!AW$3,'Wells Fargo'!$B:$B,"&gt;"&amp;'Cash Flow'!AV$3)</f>
        <v>0</v>
      </c>
      <c r="AX28" s="160">
        <f>SUMIFS('Wells Fargo'!$F:$F,'Wells Fargo'!$G:$G,'Cash Flow'!$A28,'Wells Fargo'!$A:$A,AX$1,'Wells Fargo'!$B:$B,"&lt;="&amp;'Cash Flow'!AX$3,'Wells Fargo'!$B:$B,"&gt;"&amp;'Cash Flow'!AW$3)</f>
        <v>0</v>
      </c>
      <c r="AY28" s="160">
        <f>SUMIFS('Wells Fargo'!$F:$F,'Wells Fargo'!$G:$G,'Cash Flow'!$A28,'Wells Fargo'!$A:$A,AY$1,'Wells Fargo'!$B:$B,"&lt;="&amp;'Cash Flow'!AY$3,'Wells Fargo'!$B:$B,"&gt;"&amp;'Cash Flow'!AX$3)</f>
        <v>0</v>
      </c>
      <c r="AZ28" s="161">
        <f>SUMIFS('Wells Fargo'!$F:$F,'Wells Fargo'!$G:$G,'Cash Flow'!$A28,'Wells Fargo'!$A:$A,AZ$1,'Wells Fargo'!$B:$B,"&lt;="&amp;'Cash Flow'!AZ$3)</f>
        <v>0</v>
      </c>
      <c r="BA28" s="160">
        <f>SUMIFS('Wells Fargo'!$F:$F,'Wells Fargo'!$G:$G,'Cash Flow'!$A28,'Wells Fargo'!$A:$A,BA$1,'Wells Fargo'!$B:$B,"&lt;="&amp;'Cash Flow'!BA$3,'Wells Fargo'!$B:$B,"&gt;"&amp;'Cash Flow'!AZ$3)</f>
        <v>0</v>
      </c>
      <c r="BB28" s="160">
        <f>SUMIFS('Wells Fargo'!$F:$F,'Wells Fargo'!$G:$G,'Cash Flow'!$A28,'Wells Fargo'!$A:$A,BB$1,'Wells Fargo'!$B:$B,"&lt;="&amp;'Cash Flow'!BB$3,'Wells Fargo'!$B:$B,"&gt;"&amp;'Cash Flow'!BA$3)</f>
        <v>0</v>
      </c>
      <c r="BC28" s="160">
        <f>SUMIFS('Wells Fargo'!$F:$F,'Wells Fargo'!$G:$G,'Cash Flow'!$A28,'Wells Fargo'!$A:$A,BC$1,'Wells Fargo'!$B:$B,"&lt;="&amp;'Cash Flow'!BC$3,'Wells Fargo'!$B:$B,"&gt;"&amp;'Cash Flow'!BB$3)</f>
        <v>0</v>
      </c>
      <c r="BD28" s="160">
        <f>SUMIFS('Wells Fargo'!$F:$F,'Wells Fargo'!$G:$G,'Cash Flow'!$A28,'Wells Fargo'!$A:$A,BD$1,'Wells Fargo'!$B:$B,"&lt;="&amp;'Cash Flow'!BD$3,'Wells Fargo'!$B:$B,"&gt;"&amp;'Cash Flow'!BC$3)</f>
        <v>0</v>
      </c>
      <c r="BE28" s="161">
        <f>SUMIFS('Wells Fargo'!$F:$F,'Wells Fargo'!$G:$G,'Cash Flow'!$A28,'Wells Fargo'!$A:$A,BE$1,'Wells Fargo'!$B:$B,"&lt;="&amp;'Cash Flow'!BE$3)</f>
        <v>0</v>
      </c>
      <c r="BF28" s="160">
        <f>SUMIFS('Wells Fargo'!$F:$F,'Wells Fargo'!$G:$G,'Cash Flow'!$A28,'Wells Fargo'!$A:$A,BF$1,'Wells Fargo'!$B:$B,"&lt;="&amp;'Cash Flow'!BF$3,'Wells Fargo'!$B:$B,"&gt;"&amp;'Cash Flow'!BE$3)</f>
        <v>0</v>
      </c>
      <c r="BG28" s="160">
        <f>SUMIFS('Wells Fargo'!$F:$F,'Wells Fargo'!$G:$G,'Cash Flow'!$A28,'Wells Fargo'!$A:$A,BG$1,'Wells Fargo'!$B:$B,"&lt;="&amp;'Cash Flow'!BG$3,'Wells Fargo'!$B:$B,"&gt;"&amp;'Cash Flow'!BF$3)</f>
        <v>0</v>
      </c>
      <c r="BH28" s="160">
        <f>SUMIFS('Wells Fargo'!$F:$F,'Wells Fargo'!$G:$G,'Cash Flow'!$A28,'Wells Fargo'!$A:$A,BH$1,'Wells Fargo'!$B:$B,"&lt;="&amp;'Cash Flow'!BH$3,'Wells Fargo'!$B:$B,"&gt;"&amp;'Cash Flow'!BG$3)</f>
        <v>0</v>
      </c>
      <c r="BI28" s="160">
        <f>SUMIFS('Wells Fargo'!$F:$F,'Wells Fargo'!$G:$G,'Cash Flow'!$A28,'Wells Fargo'!$A:$A,BI$1,'Wells Fargo'!$B:$B,"&lt;="&amp;'Cash Flow'!BI$3,'Wells Fargo'!$B:$B,"&gt;"&amp;'Cash Flow'!BH$3)</f>
        <v>40</v>
      </c>
    </row>
    <row r="29" spans="1:61" ht="12.75" x14ac:dyDescent="0.2">
      <c r="A29" t="str">
        <v>Elephant</v>
      </c>
      <c r="B29" s="76">
        <f t="shared" si="0"/>
        <v>15895.410000000002</v>
      </c>
      <c r="C29" s="161">
        <f>SUMIFS('Wells Fargo'!$F:$F,'Wells Fargo'!$G:$G,'Cash Flow'!$A29,'Wells Fargo'!$A:$A,C$1,'Wells Fargo'!$B:$B,"&lt;="&amp;'Cash Flow'!C$3)</f>
        <v>0</v>
      </c>
      <c r="D29" s="160">
        <f>SUMIFS('Wells Fargo'!$F:$F,'Wells Fargo'!$G:$G,'Cash Flow'!$A29,'Wells Fargo'!$A:$A,D$1,'Wells Fargo'!$B:$B,"&lt;="&amp;'Cash Flow'!D$3,'Wells Fargo'!$B:$B,"&gt;"&amp;'Cash Flow'!C$3)</f>
        <v>0</v>
      </c>
      <c r="E29" s="160">
        <f>SUMIFS('Wells Fargo'!$F:$F,'Wells Fargo'!$G:$G,'Cash Flow'!$A29,'Wells Fargo'!$A:$A,E$1,'Wells Fargo'!$B:$B,"&lt;="&amp;'Cash Flow'!E$3,'Wells Fargo'!$B:$B,"&gt;"&amp;'Cash Flow'!D$3)</f>
        <v>1459.65</v>
      </c>
      <c r="F29" s="160">
        <f>SUMIFS('Wells Fargo'!$F:$F,'Wells Fargo'!$G:$G,'Cash Flow'!$A29,'Wells Fargo'!$A:$A,F$1,'Wells Fargo'!$B:$B,"&lt;="&amp;'Cash Flow'!F$3,'Wells Fargo'!$B:$B,"&gt;"&amp;'Cash Flow'!E$3)</f>
        <v>0</v>
      </c>
      <c r="G29" s="160">
        <f>SUMIFS('Wells Fargo'!$F:$F,'Wells Fargo'!$G:$G,'Cash Flow'!$A29,'Wells Fargo'!$A:$A,G$1,'Wells Fargo'!$B:$B,"&lt;="&amp;'Cash Flow'!G$3,'Wells Fargo'!$B:$B,"&gt;"&amp;'Cash Flow'!F$3)</f>
        <v>1459.64</v>
      </c>
      <c r="H29" s="161">
        <f>SUMIFS('Wells Fargo'!$F:$F,'Wells Fargo'!$G:$G,'Cash Flow'!$A29,'Wells Fargo'!$A:$A,H$1,'Wells Fargo'!$B:$B,"&lt;="&amp;'Cash Flow'!H$3)</f>
        <v>0</v>
      </c>
      <c r="I29" s="160">
        <f>SUMIFS('Wells Fargo'!$F:$F,'Wells Fargo'!$G:$G,'Cash Flow'!$A29,'Wells Fargo'!$A:$A,I$1,'Wells Fargo'!$B:$B,"&lt;="&amp;'Cash Flow'!I$3,'Wells Fargo'!$B:$B,"&gt;"&amp;'Cash Flow'!H$3)</f>
        <v>1809.65</v>
      </c>
      <c r="J29" s="160">
        <f>SUMIFS('Wells Fargo'!$F:$F,'Wells Fargo'!$G:$G,'Cash Flow'!$A29,'Wells Fargo'!$A:$A,J$1,'Wells Fargo'!$B:$B,"&lt;="&amp;'Cash Flow'!J$3,'Wells Fargo'!$B:$B,"&gt;"&amp;'Cash Flow'!I$3)</f>
        <v>0</v>
      </c>
      <c r="K29" s="160">
        <f>SUMIFS('Wells Fargo'!$F:$F,'Wells Fargo'!$G:$G,'Cash Flow'!$A29,'Wells Fargo'!$A:$A,K$1,'Wells Fargo'!$B:$B,"&lt;="&amp;'Cash Flow'!K$3,'Wells Fargo'!$B:$B,"&gt;"&amp;'Cash Flow'!J$3)</f>
        <v>1459.65</v>
      </c>
      <c r="L29" s="161">
        <f>SUMIFS('Wells Fargo'!$F:$F,'Wells Fargo'!$G:$G,'Cash Flow'!$A29,'Wells Fargo'!$A:$A,L$1,'Wells Fargo'!$B:$B,"&lt;="&amp;'Cash Flow'!L$3)</f>
        <v>0</v>
      </c>
      <c r="M29" s="160">
        <f>SUMIFS('Wells Fargo'!$F:$F,'Wells Fargo'!$G:$G,'Cash Flow'!$A29,'Wells Fargo'!$A:$A,M$1,'Wells Fargo'!$B:$B,"&lt;="&amp;'Cash Flow'!M$3,'Wells Fargo'!$B:$B,"&gt;"&amp;'Cash Flow'!L$3)</f>
        <v>1459.64</v>
      </c>
      <c r="N29" s="160">
        <f>SUMIFS('Wells Fargo'!$F:$F,'Wells Fargo'!$G:$G,'Cash Flow'!$A29,'Wells Fargo'!$A:$A,N$1,'Wells Fargo'!$B:$B,"&lt;="&amp;'Cash Flow'!N$3,'Wells Fargo'!$B:$B,"&gt;"&amp;'Cash Flow'!M$3)</f>
        <v>0</v>
      </c>
      <c r="O29" s="160">
        <f>SUMIFS('Wells Fargo'!$F:$F,'Wells Fargo'!$G:$G,'Cash Flow'!$A29,'Wells Fargo'!$A:$A,O$1,'Wells Fargo'!$B:$B,"&lt;="&amp;'Cash Flow'!O$3,'Wells Fargo'!$B:$B,"&gt;"&amp;'Cash Flow'!N$3)</f>
        <v>1457.82</v>
      </c>
      <c r="P29" s="160">
        <f>SUMIFS('Wells Fargo'!$F:$F,'Wells Fargo'!$G:$G,'Cash Flow'!$A29,'Wells Fargo'!$A:$A,P$1,'Wells Fargo'!$B:$B,"&lt;="&amp;'Cash Flow'!P$3,'Wells Fargo'!$B:$B,"&gt;"&amp;'Cash Flow'!O$3)</f>
        <v>0</v>
      </c>
      <c r="Q29" s="161">
        <f>SUMIFS('Wells Fargo'!$F:$F,'Wells Fargo'!$G:$G,'Cash Flow'!$A29,'Wells Fargo'!$A:$A,Q$1,'Wells Fargo'!$B:$B,"&lt;="&amp;'Cash Flow'!Q$3)</f>
        <v>0</v>
      </c>
      <c r="R29" s="160">
        <f>SUMIFS('Wells Fargo'!$F:$F,'Wells Fargo'!$G:$G,'Cash Flow'!$A29,'Wells Fargo'!$A:$A,R$1,'Wells Fargo'!$B:$B,"&lt;="&amp;'Cash Flow'!R$3,'Wells Fargo'!$B:$B,"&gt;"&amp;'Cash Flow'!Q$3)</f>
        <v>1242.82</v>
      </c>
      <c r="S29" s="160">
        <f>SUMIFS('Wells Fargo'!$F:$F,'Wells Fargo'!$G:$G,'Cash Flow'!$A29,'Wells Fargo'!$A:$A,S$1,'Wells Fargo'!$B:$B,"&lt;="&amp;'Cash Flow'!S$3,'Wells Fargo'!$B:$B,"&gt;"&amp;'Cash Flow'!R$3)</f>
        <v>0</v>
      </c>
      <c r="T29" s="160">
        <f>SUMIFS('Wells Fargo'!$F:$F,'Wells Fargo'!$G:$G,'Cash Flow'!$A29,'Wells Fargo'!$A:$A,T$1,'Wells Fargo'!$B:$B,"&lt;="&amp;'Cash Flow'!T$3,'Wells Fargo'!$B:$B,"&gt;"&amp;'Cash Flow'!S$3)</f>
        <v>1174.51</v>
      </c>
      <c r="U29" s="160">
        <f>SUMIFS('Wells Fargo'!$F:$F,'Wells Fargo'!$G:$G,'Cash Flow'!$A29,'Wells Fargo'!$A:$A,U$1,'Wells Fargo'!$B:$B,"&lt;="&amp;'Cash Flow'!U$3,'Wells Fargo'!$B:$B,"&gt;"&amp;'Cash Flow'!T$3)</f>
        <v>0</v>
      </c>
      <c r="V29" s="161">
        <f>SUMIFS('Wells Fargo'!$F:$F,'Wells Fargo'!$G:$G,'Cash Flow'!$A29,'Wells Fargo'!$A:$A,V$1,'Wells Fargo'!$B:$B,"&lt;="&amp;'Cash Flow'!V$3)</f>
        <v>1174.52</v>
      </c>
      <c r="W29" s="160">
        <f>SUMIFS('Wells Fargo'!$F:$F,'Wells Fargo'!$G:$G,'Cash Flow'!$A29,'Wells Fargo'!$A:$A,W$1,'Wells Fargo'!$B:$B,"&lt;="&amp;'Cash Flow'!W$3,'Wells Fargo'!$B:$B,"&gt;"&amp;'Cash Flow'!V$3)</f>
        <v>0</v>
      </c>
      <c r="X29" s="160">
        <f>SUMIFS('Wells Fargo'!$F:$F,'Wells Fargo'!$G:$G,'Cash Flow'!$A29,'Wells Fargo'!$A:$A,X$1,'Wells Fargo'!$B:$B,"&lt;="&amp;'Cash Flow'!X$3,'Wells Fargo'!$B:$B,"&gt;"&amp;'Cash Flow'!W$3)</f>
        <v>1342.98</v>
      </c>
      <c r="Y29" s="160">
        <f>SUMIFS('Wells Fargo'!$F:$F,'Wells Fargo'!$G:$G,'Cash Flow'!$A29,'Wells Fargo'!$A:$A,Y$1,'Wells Fargo'!$B:$B,"&lt;="&amp;'Cash Flow'!Y$3,'Wells Fargo'!$B:$B,"&gt;"&amp;'Cash Flow'!X$3)</f>
        <v>0</v>
      </c>
      <c r="Z29" s="160">
        <f>SUMIFS('Wells Fargo'!$F:$F,'Wells Fargo'!$G:$G,'Cash Flow'!$A29,'Wells Fargo'!$A:$A,Z$1,'Wells Fargo'!$B:$B,"&lt;="&amp;'Cash Flow'!Z$3,'Wells Fargo'!$B:$B,"&gt;"&amp;'Cash Flow'!Y$3)</f>
        <v>0</v>
      </c>
      <c r="AA29" s="161">
        <f>SUMIFS('Wells Fargo'!$F:$F,'Wells Fargo'!$G:$G,'Cash Flow'!$A29,'Wells Fargo'!$A:$A,AA$1,'Wells Fargo'!$B:$B,"&lt;="&amp;'Cash Flow'!AA$3)</f>
        <v>1174.51</v>
      </c>
      <c r="AB29" s="160">
        <f>SUMIFS('Wells Fargo'!$F:$F,'Wells Fargo'!$G:$G,'Cash Flow'!$A29,'Wells Fargo'!$A:$A,AB$1,'Wells Fargo'!$B:$B,"&lt;="&amp;'Cash Flow'!AB$3,'Wells Fargo'!$B:$B,"&gt;"&amp;'Cash Flow'!AA$3)</f>
        <v>0</v>
      </c>
      <c r="AC29" s="160">
        <f>SUMIFS('Wells Fargo'!$F:$F,'Wells Fargo'!$G:$G,'Cash Flow'!$A29,'Wells Fargo'!$A:$A,AC$1,'Wells Fargo'!$B:$B,"&lt;="&amp;'Cash Flow'!AC$3,'Wells Fargo'!$B:$B,"&gt;"&amp;'Cash Flow'!AB$3)</f>
        <v>680.02</v>
      </c>
      <c r="AD29" s="160">
        <f>SUMIFS('Wells Fargo'!$F:$F,'Wells Fargo'!$G:$G,'Cash Flow'!$A29,'Wells Fargo'!$A:$A,AD$1,'Wells Fargo'!$B:$B,"&lt;="&amp;'Cash Flow'!AD$3,'Wells Fargo'!$B:$B,"&gt;"&amp;'Cash Flow'!AC$3)</f>
        <v>0</v>
      </c>
      <c r="AE29" s="160">
        <f>SUMIFS('Wells Fargo'!$F:$F,'Wells Fargo'!$G:$G,'Cash Flow'!$A29,'Wells Fargo'!$A:$A,AE$1,'Wells Fargo'!$B:$B,"&lt;="&amp;'Cash Flow'!AE$3,'Wells Fargo'!$B:$B,"&gt;"&amp;'Cash Flow'!AD$3)</f>
        <v>0</v>
      </c>
      <c r="AF29" s="161">
        <f>SUMIFS('Wells Fargo'!$F:$F,'Wells Fargo'!$G:$G,'Cash Flow'!$A29,'Wells Fargo'!$A:$A,AF$1,'Wells Fargo'!$B:$B,"&lt;="&amp;'Cash Flow'!AF$3)</f>
        <v>0</v>
      </c>
      <c r="AG29" s="160">
        <f>SUMIFS('Wells Fargo'!$F:$F,'Wells Fargo'!$G:$G,'Cash Flow'!$A29,'Wells Fargo'!$A:$A,AG$1,'Wells Fargo'!$B:$B,"&lt;="&amp;'Cash Flow'!AG$3,'Wells Fargo'!$B:$B,"&gt;"&amp;'Cash Flow'!AF$3)</f>
        <v>0</v>
      </c>
      <c r="AH29" s="160">
        <f>SUMIFS('Wells Fargo'!$F:$F,'Wells Fargo'!$G:$G,'Cash Flow'!$A29,'Wells Fargo'!$A:$A,AH$1,'Wells Fargo'!$B:$B,"&lt;="&amp;'Cash Flow'!AH$3,'Wells Fargo'!$B:$B,"&gt;"&amp;'Cash Flow'!AG$3)</f>
        <v>0</v>
      </c>
      <c r="AI29" s="160">
        <f>SUMIFS('Wells Fargo'!$F:$F,'Wells Fargo'!$G:$G,'Cash Flow'!$A29,'Wells Fargo'!$A:$A,AI$1,'Wells Fargo'!$B:$B,"&lt;="&amp;'Cash Flow'!AI$3,'Wells Fargo'!$B:$B,"&gt;"&amp;'Cash Flow'!AH$3)</f>
        <v>0</v>
      </c>
      <c r="AJ29" s="160">
        <f>SUMIFS('Wells Fargo'!$F:$F,'Wells Fargo'!$G:$G,'Cash Flow'!$A29,'Wells Fargo'!$A:$A,AJ$1,'Wells Fargo'!$B:$B,"&lt;="&amp;'Cash Flow'!AJ$3,'Wells Fargo'!$B:$B,"&gt;"&amp;'Cash Flow'!AI$3)</f>
        <v>0</v>
      </c>
      <c r="AK29" s="161">
        <f>SUMIFS('Wells Fargo'!$F:$F,'Wells Fargo'!$G:$G,'Cash Flow'!$A29,'Wells Fargo'!$A:$A,AK$1,'Wells Fargo'!$B:$B,"&lt;="&amp;'Cash Flow'!AK$3)</f>
        <v>0</v>
      </c>
      <c r="AL29" s="160">
        <f>SUMIFS('Wells Fargo'!$F:$F,'Wells Fargo'!$G:$G,'Cash Flow'!$A29,'Wells Fargo'!$A:$A,AL$1,'Wells Fargo'!$B:$B,"&lt;="&amp;'Cash Flow'!AL$3,'Wells Fargo'!$B:$B,"&gt;"&amp;'Cash Flow'!AK$3)</f>
        <v>0</v>
      </c>
      <c r="AM29" s="160">
        <f>SUMIFS('Wells Fargo'!$F:$F,'Wells Fargo'!$G:$G,'Cash Flow'!$A29,'Wells Fargo'!$A:$A,AM$1,'Wells Fargo'!$B:$B,"&lt;="&amp;'Cash Flow'!AM$3,'Wells Fargo'!$B:$B,"&gt;"&amp;'Cash Flow'!AL$3)</f>
        <v>0</v>
      </c>
      <c r="AN29" s="160">
        <f>SUMIFS('Wells Fargo'!$F:$F,'Wells Fargo'!$G:$G,'Cash Flow'!$A29,'Wells Fargo'!$A:$A,AN$1,'Wells Fargo'!$B:$B,"&lt;="&amp;'Cash Flow'!AN$3,'Wells Fargo'!$B:$B,"&gt;"&amp;'Cash Flow'!AM$3)</f>
        <v>0</v>
      </c>
      <c r="AO29" s="160">
        <f>SUMIFS('Wells Fargo'!$F:$F,'Wells Fargo'!$G:$G,'Cash Flow'!$A29,'Wells Fargo'!$A:$A,AO$1,'Wells Fargo'!$B:$B,"&lt;="&amp;'Cash Flow'!AO$3,'Wells Fargo'!$B:$B,"&gt;"&amp;'Cash Flow'!AN$3)</f>
        <v>0</v>
      </c>
      <c r="AP29" s="161">
        <f>SUMIFS('Wells Fargo'!$F:$F,'Wells Fargo'!$G:$G,'Cash Flow'!$A29,'Wells Fargo'!$A:$A,AP$1,'Wells Fargo'!$B:$B,"&lt;="&amp;'Cash Flow'!AP$3)</f>
        <v>0</v>
      </c>
      <c r="AQ29" s="160">
        <f>SUMIFS('Wells Fargo'!$F:$F,'Wells Fargo'!$G:$G,'Cash Flow'!$A29,'Wells Fargo'!$A:$A,AQ$1,'Wells Fargo'!$B:$B,"&lt;="&amp;'Cash Flow'!AQ$3,'Wells Fargo'!$B:$B,"&gt;"&amp;'Cash Flow'!AP$3)</f>
        <v>0</v>
      </c>
      <c r="AR29" s="160">
        <f>SUMIFS('Wells Fargo'!$F:$F,'Wells Fargo'!$G:$G,'Cash Flow'!$A29,'Wells Fargo'!$A:$A,AR$1,'Wells Fargo'!$B:$B,"&lt;="&amp;'Cash Flow'!AR$3,'Wells Fargo'!$B:$B,"&gt;"&amp;'Cash Flow'!AQ$3)</f>
        <v>0</v>
      </c>
      <c r="AS29" s="160">
        <f>SUMIFS('Wells Fargo'!$F:$F,'Wells Fargo'!$G:$G,'Cash Flow'!$A29,'Wells Fargo'!$A:$A,AS$1,'Wells Fargo'!$B:$B,"&lt;="&amp;'Cash Flow'!AS$3,'Wells Fargo'!$B:$B,"&gt;"&amp;'Cash Flow'!AR$3)</f>
        <v>0</v>
      </c>
      <c r="AT29" s="160">
        <f>SUMIFS('Wells Fargo'!$F:$F,'Wells Fargo'!$G:$G,'Cash Flow'!$A29,'Wells Fargo'!$A:$A,AT$1,'Wells Fargo'!$B:$B,"&lt;="&amp;'Cash Flow'!AT$3,'Wells Fargo'!$B:$B,"&gt;"&amp;'Cash Flow'!AS$3)</f>
        <v>0</v>
      </c>
      <c r="AU29" s="161">
        <f>SUMIFS('Wells Fargo'!$F:$F,'Wells Fargo'!$G:$G,'Cash Flow'!$A29,'Wells Fargo'!$A:$A,AU$1,'Wells Fargo'!$B:$B,"&lt;="&amp;'Cash Flow'!AU$3)</f>
        <v>0</v>
      </c>
      <c r="AV29" s="160">
        <f>SUMIFS('Wells Fargo'!$F:$F,'Wells Fargo'!$G:$G,'Cash Flow'!$A29,'Wells Fargo'!$A:$A,AV$1,'Wells Fargo'!$B:$B,"&lt;="&amp;'Cash Flow'!AV$3,'Wells Fargo'!$B:$B,"&gt;"&amp;'Cash Flow'!AU$3)</f>
        <v>0</v>
      </c>
      <c r="AW29" s="160">
        <f>SUMIFS('Wells Fargo'!$F:$F,'Wells Fargo'!$G:$G,'Cash Flow'!$A29,'Wells Fargo'!$A:$A,AW$1,'Wells Fargo'!$B:$B,"&lt;="&amp;'Cash Flow'!AW$3,'Wells Fargo'!$B:$B,"&gt;"&amp;'Cash Flow'!AV$3)</f>
        <v>0</v>
      </c>
      <c r="AX29" s="160">
        <f>SUMIFS('Wells Fargo'!$F:$F,'Wells Fargo'!$G:$G,'Cash Flow'!$A29,'Wells Fargo'!$A:$A,AX$1,'Wells Fargo'!$B:$B,"&lt;="&amp;'Cash Flow'!AX$3,'Wells Fargo'!$B:$B,"&gt;"&amp;'Cash Flow'!AW$3)</f>
        <v>0</v>
      </c>
      <c r="AY29" s="160">
        <f>SUMIFS('Wells Fargo'!$F:$F,'Wells Fargo'!$G:$G,'Cash Flow'!$A29,'Wells Fargo'!$A:$A,AY$1,'Wells Fargo'!$B:$B,"&lt;="&amp;'Cash Flow'!AY$3,'Wells Fargo'!$B:$B,"&gt;"&amp;'Cash Flow'!AX$3)</f>
        <v>0</v>
      </c>
      <c r="AZ29" s="161">
        <f>SUMIFS('Wells Fargo'!$F:$F,'Wells Fargo'!$G:$G,'Cash Flow'!$A29,'Wells Fargo'!$A:$A,AZ$1,'Wells Fargo'!$B:$B,"&lt;="&amp;'Cash Flow'!AZ$3)</f>
        <v>0</v>
      </c>
      <c r="BA29" s="160">
        <f>SUMIFS('Wells Fargo'!$F:$F,'Wells Fargo'!$G:$G,'Cash Flow'!$A29,'Wells Fargo'!$A:$A,BA$1,'Wells Fargo'!$B:$B,"&lt;="&amp;'Cash Flow'!BA$3,'Wells Fargo'!$B:$B,"&gt;"&amp;'Cash Flow'!AZ$3)</f>
        <v>0</v>
      </c>
      <c r="BB29" s="160">
        <f>SUMIFS('Wells Fargo'!$F:$F,'Wells Fargo'!$G:$G,'Cash Flow'!$A29,'Wells Fargo'!$A:$A,BB$1,'Wells Fargo'!$B:$B,"&lt;="&amp;'Cash Flow'!BB$3,'Wells Fargo'!$B:$B,"&gt;"&amp;'Cash Flow'!BA$3)</f>
        <v>0</v>
      </c>
      <c r="BC29" s="160">
        <f>SUMIFS('Wells Fargo'!$F:$F,'Wells Fargo'!$G:$G,'Cash Flow'!$A29,'Wells Fargo'!$A:$A,BC$1,'Wells Fargo'!$B:$B,"&lt;="&amp;'Cash Flow'!BC$3,'Wells Fargo'!$B:$B,"&gt;"&amp;'Cash Flow'!BB$3)</f>
        <v>0</v>
      </c>
      <c r="BD29" s="160">
        <f>SUMIFS('Wells Fargo'!$F:$F,'Wells Fargo'!$G:$G,'Cash Flow'!$A29,'Wells Fargo'!$A:$A,BD$1,'Wells Fargo'!$B:$B,"&lt;="&amp;'Cash Flow'!BD$3,'Wells Fargo'!$B:$B,"&gt;"&amp;'Cash Flow'!BC$3)</f>
        <v>0</v>
      </c>
      <c r="BE29" s="161">
        <f>SUMIFS('Wells Fargo'!$F:$F,'Wells Fargo'!$G:$G,'Cash Flow'!$A29,'Wells Fargo'!$A:$A,BE$1,'Wells Fargo'!$B:$B,"&lt;="&amp;'Cash Flow'!BE$3)</f>
        <v>0</v>
      </c>
      <c r="BF29" s="160">
        <f>SUMIFS('Wells Fargo'!$F:$F,'Wells Fargo'!$G:$G,'Cash Flow'!$A29,'Wells Fargo'!$A:$A,BF$1,'Wells Fargo'!$B:$B,"&lt;="&amp;'Cash Flow'!BF$3,'Wells Fargo'!$B:$B,"&gt;"&amp;'Cash Flow'!BE$3)</f>
        <v>0</v>
      </c>
      <c r="BG29" s="160">
        <f>SUMIFS('Wells Fargo'!$F:$F,'Wells Fargo'!$G:$G,'Cash Flow'!$A29,'Wells Fargo'!$A:$A,BG$1,'Wells Fargo'!$B:$B,"&lt;="&amp;'Cash Flow'!BG$3,'Wells Fargo'!$B:$B,"&gt;"&amp;'Cash Flow'!BF$3)</f>
        <v>0</v>
      </c>
      <c r="BH29" s="160">
        <f>SUMIFS('Wells Fargo'!$F:$F,'Wells Fargo'!$G:$G,'Cash Flow'!$A29,'Wells Fargo'!$A:$A,BH$1,'Wells Fargo'!$B:$B,"&lt;="&amp;'Cash Flow'!BH$3,'Wells Fargo'!$B:$B,"&gt;"&amp;'Cash Flow'!BG$3)</f>
        <v>0</v>
      </c>
      <c r="BI29" s="160">
        <f>SUMIFS('Wells Fargo'!$F:$F,'Wells Fargo'!$G:$G,'Cash Flow'!$A29,'Wells Fargo'!$A:$A,BI$1,'Wells Fargo'!$B:$B,"&lt;="&amp;'Cash Flow'!BI$3,'Wells Fargo'!$B:$B,"&gt;"&amp;'Cash Flow'!BH$3)</f>
        <v>0</v>
      </c>
    </row>
    <row r="30" spans="1:61" ht="12.75" x14ac:dyDescent="0.2">
      <c r="A30" t="str">
        <v>Eye</v>
      </c>
      <c r="B30" s="76">
        <f t="shared" si="0"/>
        <v>-419.93</v>
      </c>
      <c r="C30" s="161">
        <f>SUMIFS('Wells Fargo'!$F:$F,'Wells Fargo'!$G:$G,'Cash Flow'!$A30,'Wells Fargo'!$A:$A,C$1,'Wells Fargo'!$B:$B,"&lt;="&amp;'Cash Flow'!C$3)</f>
        <v>0</v>
      </c>
      <c r="D30" s="160">
        <f>SUMIFS('Wells Fargo'!$F:$F,'Wells Fargo'!$G:$G,'Cash Flow'!$A30,'Wells Fargo'!$A:$A,D$1,'Wells Fargo'!$B:$B,"&lt;="&amp;'Cash Flow'!D$3,'Wells Fargo'!$B:$B,"&gt;"&amp;'Cash Flow'!C$3)</f>
        <v>0</v>
      </c>
      <c r="E30" s="160">
        <f>SUMIFS('Wells Fargo'!$F:$F,'Wells Fargo'!$G:$G,'Cash Flow'!$A30,'Wells Fargo'!$A:$A,E$1,'Wells Fargo'!$B:$B,"&lt;="&amp;'Cash Flow'!E$3,'Wells Fargo'!$B:$B,"&gt;"&amp;'Cash Flow'!D$3)</f>
        <v>0</v>
      </c>
      <c r="F30" s="160">
        <f>SUMIFS('Wells Fargo'!$F:$F,'Wells Fargo'!$G:$G,'Cash Flow'!$A30,'Wells Fargo'!$A:$A,F$1,'Wells Fargo'!$B:$B,"&lt;="&amp;'Cash Flow'!F$3,'Wells Fargo'!$B:$B,"&gt;"&amp;'Cash Flow'!E$3)</f>
        <v>0</v>
      </c>
      <c r="G30" s="160">
        <f>SUMIFS('Wells Fargo'!$F:$F,'Wells Fargo'!$G:$G,'Cash Flow'!$A30,'Wells Fargo'!$A:$A,G$1,'Wells Fargo'!$B:$B,"&lt;="&amp;'Cash Flow'!G$3,'Wells Fargo'!$B:$B,"&gt;"&amp;'Cash Flow'!F$3)</f>
        <v>0</v>
      </c>
      <c r="H30" s="161">
        <f>SUMIFS('Wells Fargo'!$F:$F,'Wells Fargo'!$G:$G,'Cash Flow'!$A30,'Wells Fargo'!$A:$A,H$1,'Wells Fargo'!$B:$B,"&lt;="&amp;'Cash Flow'!H$3)</f>
        <v>0</v>
      </c>
      <c r="I30" s="160">
        <f>SUMIFS('Wells Fargo'!$F:$F,'Wells Fargo'!$G:$G,'Cash Flow'!$A30,'Wells Fargo'!$A:$A,I$1,'Wells Fargo'!$B:$B,"&lt;="&amp;'Cash Flow'!I$3,'Wells Fargo'!$B:$B,"&gt;"&amp;'Cash Flow'!H$3)</f>
        <v>0</v>
      </c>
      <c r="J30" s="160">
        <f>SUMIFS('Wells Fargo'!$F:$F,'Wells Fargo'!$G:$G,'Cash Flow'!$A30,'Wells Fargo'!$A:$A,J$1,'Wells Fargo'!$B:$B,"&lt;="&amp;'Cash Flow'!J$3,'Wells Fargo'!$B:$B,"&gt;"&amp;'Cash Flow'!I$3)</f>
        <v>0</v>
      </c>
      <c r="K30" s="160">
        <f>SUMIFS('Wells Fargo'!$F:$F,'Wells Fargo'!$G:$G,'Cash Flow'!$A30,'Wells Fargo'!$A:$A,K$1,'Wells Fargo'!$B:$B,"&lt;="&amp;'Cash Flow'!K$3,'Wells Fargo'!$B:$B,"&gt;"&amp;'Cash Flow'!J$3)</f>
        <v>0</v>
      </c>
      <c r="L30" s="161">
        <f>SUMIFS('Wells Fargo'!$F:$F,'Wells Fargo'!$G:$G,'Cash Flow'!$A30,'Wells Fargo'!$A:$A,L$1,'Wells Fargo'!$B:$B,"&lt;="&amp;'Cash Flow'!L$3)</f>
        <v>0</v>
      </c>
      <c r="M30" s="160">
        <f>SUMIFS('Wells Fargo'!$F:$F,'Wells Fargo'!$G:$G,'Cash Flow'!$A30,'Wells Fargo'!$A:$A,M$1,'Wells Fargo'!$B:$B,"&lt;="&amp;'Cash Flow'!M$3,'Wells Fargo'!$B:$B,"&gt;"&amp;'Cash Flow'!L$3)</f>
        <v>0</v>
      </c>
      <c r="N30" s="160">
        <f>SUMIFS('Wells Fargo'!$F:$F,'Wells Fargo'!$G:$G,'Cash Flow'!$A30,'Wells Fargo'!$A:$A,N$1,'Wells Fargo'!$B:$B,"&lt;="&amp;'Cash Flow'!N$3,'Wells Fargo'!$B:$B,"&gt;"&amp;'Cash Flow'!M$3)</f>
        <v>0</v>
      </c>
      <c r="O30" s="160">
        <f>SUMIFS('Wells Fargo'!$F:$F,'Wells Fargo'!$G:$G,'Cash Flow'!$A30,'Wells Fargo'!$A:$A,O$1,'Wells Fargo'!$B:$B,"&lt;="&amp;'Cash Flow'!O$3,'Wells Fargo'!$B:$B,"&gt;"&amp;'Cash Flow'!N$3)</f>
        <v>0</v>
      </c>
      <c r="P30" s="160">
        <f>SUMIFS('Wells Fargo'!$F:$F,'Wells Fargo'!$G:$G,'Cash Flow'!$A30,'Wells Fargo'!$A:$A,P$1,'Wells Fargo'!$B:$B,"&lt;="&amp;'Cash Flow'!P$3,'Wells Fargo'!$B:$B,"&gt;"&amp;'Cash Flow'!O$3)</f>
        <v>0</v>
      </c>
      <c r="Q30" s="161">
        <f>SUMIFS('Wells Fargo'!$F:$F,'Wells Fargo'!$G:$G,'Cash Flow'!$A30,'Wells Fargo'!$A:$A,Q$1,'Wells Fargo'!$B:$B,"&lt;="&amp;'Cash Flow'!Q$3)</f>
        <v>0</v>
      </c>
      <c r="R30" s="160">
        <f>SUMIFS('Wells Fargo'!$F:$F,'Wells Fargo'!$G:$G,'Cash Flow'!$A30,'Wells Fargo'!$A:$A,R$1,'Wells Fargo'!$B:$B,"&lt;="&amp;'Cash Flow'!R$3,'Wells Fargo'!$B:$B,"&gt;"&amp;'Cash Flow'!Q$3)</f>
        <v>0</v>
      </c>
      <c r="S30" s="160">
        <f>SUMIFS('Wells Fargo'!$F:$F,'Wells Fargo'!$G:$G,'Cash Flow'!$A30,'Wells Fargo'!$A:$A,S$1,'Wells Fargo'!$B:$B,"&lt;="&amp;'Cash Flow'!S$3,'Wells Fargo'!$B:$B,"&gt;"&amp;'Cash Flow'!R$3)</f>
        <v>0</v>
      </c>
      <c r="T30" s="160">
        <f>SUMIFS('Wells Fargo'!$F:$F,'Wells Fargo'!$G:$G,'Cash Flow'!$A30,'Wells Fargo'!$A:$A,T$1,'Wells Fargo'!$B:$B,"&lt;="&amp;'Cash Flow'!T$3,'Wells Fargo'!$B:$B,"&gt;"&amp;'Cash Flow'!S$3)</f>
        <v>0</v>
      </c>
      <c r="U30" s="160">
        <f>SUMIFS('Wells Fargo'!$F:$F,'Wells Fargo'!$G:$G,'Cash Flow'!$A30,'Wells Fargo'!$A:$A,U$1,'Wells Fargo'!$B:$B,"&lt;="&amp;'Cash Flow'!U$3,'Wells Fargo'!$B:$B,"&gt;"&amp;'Cash Flow'!T$3)</f>
        <v>0</v>
      </c>
      <c r="V30" s="161">
        <f>SUMIFS('Wells Fargo'!$F:$F,'Wells Fargo'!$G:$G,'Cash Flow'!$A30,'Wells Fargo'!$A:$A,V$1,'Wells Fargo'!$B:$B,"&lt;="&amp;'Cash Flow'!V$3)</f>
        <v>0</v>
      </c>
      <c r="W30" s="160">
        <f>SUMIFS('Wells Fargo'!$F:$F,'Wells Fargo'!$G:$G,'Cash Flow'!$A30,'Wells Fargo'!$A:$A,W$1,'Wells Fargo'!$B:$B,"&lt;="&amp;'Cash Flow'!W$3,'Wells Fargo'!$B:$B,"&gt;"&amp;'Cash Flow'!V$3)</f>
        <v>0</v>
      </c>
      <c r="X30" s="160">
        <f>SUMIFS('Wells Fargo'!$F:$F,'Wells Fargo'!$G:$G,'Cash Flow'!$A30,'Wells Fargo'!$A:$A,X$1,'Wells Fargo'!$B:$B,"&lt;="&amp;'Cash Flow'!X$3,'Wells Fargo'!$B:$B,"&gt;"&amp;'Cash Flow'!W$3)</f>
        <v>0</v>
      </c>
      <c r="Y30" s="160">
        <f>SUMIFS('Wells Fargo'!$F:$F,'Wells Fargo'!$G:$G,'Cash Flow'!$A30,'Wells Fargo'!$A:$A,Y$1,'Wells Fargo'!$B:$B,"&lt;="&amp;'Cash Flow'!Y$3,'Wells Fargo'!$B:$B,"&gt;"&amp;'Cash Flow'!X$3)</f>
        <v>0</v>
      </c>
      <c r="Z30" s="160">
        <f>SUMIFS('Wells Fargo'!$F:$F,'Wells Fargo'!$G:$G,'Cash Flow'!$A30,'Wells Fargo'!$A:$A,Z$1,'Wells Fargo'!$B:$B,"&lt;="&amp;'Cash Flow'!Z$3,'Wells Fargo'!$B:$B,"&gt;"&amp;'Cash Flow'!Y$3)</f>
        <v>0</v>
      </c>
      <c r="AA30" s="161">
        <f>SUMIFS('Wells Fargo'!$F:$F,'Wells Fargo'!$G:$G,'Cash Flow'!$A30,'Wells Fargo'!$A:$A,AA$1,'Wells Fargo'!$B:$B,"&lt;="&amp;'Cash Flow'!AA$3)</f>
        <v>0</v>
      </c>
      <c r="AB30" s="160">
        <f>SUMIFS('Wells Fargo'!$F:$F,'Wells Fargo'!$G:$G,'Cash Flow'!$A30,'Wells Fargo'!$A:$A,AB$1,'Wells Fargo'!$B:$B,"&lt;="&amp;'Cash Flow'!AB$3,'Wells Fargo'!$B:$B,"&gt;"&amp;'Cash Flow'!AA$3)</f>
        <v>0</v>
      </c>
      <c r="AC30" s="160">
        <f>SUMIFS('Wells Fargo'!$F:$F,'Wells Fargo'!$G:$G,'Cash Flow'!$A30,'Wells Fargo'!$A:$A,AC$1,'Wells Fargo'!$B:$B,"&lt;="&amp;'Cash Flow'!AC$3,'Wells Fargo'!$B:$B,"&gt;"&amp;'Cash Flow'!AB$3)</f>
        <v>0</v>
      </c>
      <c r="AD30" s="160">
        <f>SUMIFS('Wells Fargo'!$F:$F,'Wells Fargo'!$G:$G,'Cash Flow'!$A30,'Wells Fargo'!$A:$A,AD$1,'Wells Fargo'!$B:$B,"&lt;="&amp;'Cash Flow'!AD$3,'Wells Fargo'!$B:$B,"&gt;"&amp;'Cash Flow'!AC$3)</f>
        <v>0</v>
      </c>
      <c r="AE30" s="160">
        <f>SUMIFS('Wells Fargo'!$F:$F,'Wells Fargo'!$G:$G,'Cash Flow'!$A30,'Wells Fargo'!$A:$A,AE$1,'Wells Fargo'!$B:$B,"&lt;="&amp;'Cash Flow'!AE$3,'Wells Fargo'!$B:$B,"&gt;"&amp;'Cash Flow'!AD$3)</f>
        <v>0</v>
      </c>
      <c r="AF30" s="161">
        <f>SUMIFS('Wells Fargo'!$F:$F,'Wells Fargo'!$G:$G,'Cash Flow'!$A30,'Wells Fargo'!$A:$A,AF$1,'Wells Fargo'!$B:$B,"&lt;="&amp;'Cash Flow'!AF$3)</f>
        <v>0</v>
      </c>
      <c r="AG30" s="160">
        <f>SUMIFS('Wells Fargo'!$F:$F,'Wells Fargo'!$G:$G,'Cash Flow'!$A30,'Wells Fargo'!$A:$A,AG$1,'Wells Fargo'!$B:$B,"&lt;="&amp;'Cash Flow'!AG$3,'Wells Fargo'!$B:$B,"&gt;"&amp;'Cash Flow'!AF$3)</f>
        <v>0</v>
      </c>
      <c r="AH30" s="160">
        <f>SUMIFS('Wells Fargo'!$F:$F,'Wells Fargo'!$G:$G,'Cash Flow'!$A30,'Wells Fargo'!$A:$A,AH$1,'Wells Fargo'!$B:$B,"&lt;="&amp;'Cash Flow'!AH$3,'Wells Fargo'!$B:$B,"&gt;"&amp;'Cash Flow'!AG$3)</f>
        <v>0</v>
      </c>
      <c r="AI30" s="160">
        <f>SUMIFS('Wells Fargo'!$F:$F,'Wells Fargo'!$G:$G,'Cash Flow'!$A30,'Wells Fargo'!$A:$A,AI$1,'Wells Fargo'!$B:$B,"&lt;="&amp;'Cash Flow'!AI$3,'Wells Fargo'!$B:$B,"&gt;"&amp;'Cash Flow'!AH$3)</f>
        <v>0</v>
      </c>
      <c r="AJ30" s="160">
        <f>SUMIFS('Wells Fargo'!$F:$F,'Wells Fargo'!$G:$G,'Cash Flow'!$A30,'Wells Fargo'!$A:$A,AJ$1,'Wells Fargo'!$B:$B,"&lt;="&amp;'Cash Flow'!AJ$3,'Wells Fargo'!$B:$B,"&gt;"&amp;'Cash Flow'!AI$3)</f>
        <v>0</v>
      </c>
      <c r="AK30" s="161">
        <f>SUMIFS('Wells Fargo'!$F:$F,'Wells Fargo'!$G:$G,'Cash Flow'!$A30,'Wells Fargo'!$A:$A,AK$1,'Wells Fargo'!$B:$B,"&lt;="&amp;'Cash Flow'!AK$3)</f>
        <v>0</v>
      </c>
      <c r="AL30" s="160">
        <f>SUMIFS('Wells Fargo'!$F:$F,'Wells Fargo'!$G:$G,'Cash Flow'!$A30,'Wells Fargo'!$A:$A,AL$1,'Wells Fargo'!$B:$B,"&lt;="&amp;'Cash Flow'!AL$3,'Wells Fargo'!$B:$B,"&gt;"&amp;'Cash Flow'!AK$3)</f>
        <v>0</v>
      </c>
      <c r="AM30" s="160">
        <f>SUMIFS('Wells Fargo'!$F:$F,'Wells Fargo'!$G:$G,'Cash Flow'!$A30,'Wells Fargo'!$A:$A,AM$1,'Wells Fargo'!$B:$B,"&lt;="&amp;'Cash Flow'!AM$3,'Wells Fargo'!$B:$B,"&gt;"&amp;'Cash Flow'!AL$3)</f>
        <v>0</v>
      </c>
      <c r="AN30" s="160">
        <f>SUMIFS('Wells Fargo'!$F:$F,'Wells Fargo'!$G:$G,'Cash Flow'!$A30,'Wells Fargo'!$A:$A,AN$1,'Wells Fargo'!$B:$B,"&lt;="&amp;'Cash Flow'!AN$3,'Wells Fargo'!$B:$B,"&gt;"&amp;'Cash Flow'!AM$3)</f>
        <v>0</v>
      </c>
      <c r="AO30" s="160">
        <f>SUMIFS('Wells Fargo'!$F:$F,'Wells Fargo'!$G:$G,'Cash Flow'!$A30,'Wells Fargo'!$A:$A,AO$1,'Wells Fargo'!$B:$B,"&lt;="&amp;'Cash Flow'!AO$3,'Wells Fargo'!$B:$B,"&gt;"&amp;'Cash Flow'!AN$3)</f>
        <v>0</v>
      </c>
      <c r="AP30" s="161">
        <f>SUMIFS('Wells Fargo'!$F:$F,'Wells Fargo'!$G:$G,'Cash Flow'!$A30,'Wells Fargo'!$A:$A,AP$1,'Wells Fargo'!$B:$B,"&lt;="&amp;'Cash Flow'!AP$3)</f>
        <v>0</v>
      </c>
      <c r="AQ30" s="160">
        <f>SUMIFS('Wells Fargo'!$F:$F,'Wells Fargo'!$G:$G,'Cash Flow'!$A30,'Wells Fargo'!$A:$A,AQ$1,'Wells Fargo'!$B:$B,"&lt;="&amp;'Cash Flow'!AQ$3,'Wells Fargo'!$B:$B,"&gt;"&amp;'Cash Flow'!AP$3)</f>
        <v>-419.93</v>
      </c>
      <c r="AR30" s="160">
        <f>SUMIFS('Wells Fargo'!$F:$F,'Wells Fargo'!$G:$G,'Cash Flow'!$A30,'Wells Fargo'!$A:$A,AR$1,'Wells Fargo'!$B:$B,"&lt;="&amp;'Cash Flow'!AR$3,'Wells Fargo'!$B:$B,"&gt;"&amp;'Cash Flow'!AQ$3)</f>
        <v>0</v>
      </c>
      <c r="AS30" s="160">
        <f>SUMIFS('Wells Fargo'!$F:$F,'Wells Fargo'!$G:$G,'Cash Flow'!$A30,'Wells Fargo'!$A:$A,AS$1,'Wells Fargo'!$B:$B,"&lt;="&amp;'Cash Flow'!AS$3,'Wells Fargo'!$B:$B,"&gt;"&amp;'Cash Flow'!AR$3)</f>
        <v>0</v>
      </c>
      <c r="AT30" s="160">
        <f>SUMIFS('Wells Fargo'!$F:$F,'Wells Fargo'!$G:$G,'Cash Flow'!$A30,'Wells Fargo'!$A:$A,AT$1,'Wells Fargo'!$B:$B,"&lt;="&amp;'Cash Flow'!AT$3,'Wells Fargo'!$B:$B,"&gt;"&amp;'Cash Flow'!AS$3)</f>
        <v>0</v>
      </c>
      <c r="AU30" s="161">
        <f>SUMIFS('Wells Fargo'!$F:$F,'Wells Fargo'!$G:$G,'Cash Flow'!$A30,'Wells Fargo'!$A:$A,AU$1,'Wells Fargo'!$B:$B,"&lt;="&amp;'Cash Flow'!AU$3)</f>
        <v>0</v>
      </c>
      <c r="AV30" s="160">
        <f>SUMIFS('Wells Fargo'!$F:$F,'Wells Fargo'!$G:$G,'Cash Flow'!$A30,'Wells Fargo'!$A:$A,AV$1,'Wells Fargo'!$B:$B,"&lt;="&amp;'Cash Flow'!AV$3,'Wells Fargo'!$B:$B,"&gt;"&amp;'Cash Flow'!AU$3)</f>
        <v>0</v>
      </c>
      <c r="AW30" s="160">
        <f>SUMIFS('Wells Fargo'!$F:$F,'Wells Fargo'!$G:$G,'Cash Flow'!$A30,'Wells Fargo'!$A:$A,AW$1,'Wells Fargo'!$B:$B,"&lt;="&amp;'Cash Flow'!AW$3,'Wells Fargo'!$B:$B,"&gt;"&amp;'Cash Flow'!AV$3)</f>
        <v>0</v>
      </c>
      <c r="AX30" s="160">
        <f>SUMIFS('Wells Fargo'!$F:$F,'Wells Fargo'!$G:$G,'Cash Flow'!$A30,'Wells Fargo'!$A:$A,AX$1,'Wells Fargo'!$B:$B,"&lt;="&amp;'Cash Flow'!AX$3,'Wells Fargo'!$B:$B,"&gt;"&amp;'Cash Flow'!AW$3)</f>
        <v>0</v>
      </c>
      <c r="AY30" s="160">
        <f>SUMIFS('Wells Fargo'!$F:$F,'Wells Fargo'!$G:$G,'Cash Flow'!$A30,'Wells Fargo'!$A:$A,AY$1,'Wells Fargo'!$B:$B,"&lt;="&amp;'Cash Flow'!AY$3,'Wells Fargo'!$B:$B,"&gt;"&amp;'Cash Flow'!AX$3)</f>
        <v>0</v>
      </c>
      <c r="AZ30" s="161">
        <f>SUMIFS('Wells Fargo'!$F:$F,'Wells Fargo'!$G:$G,'Cash Flow'!$A30,'Wells Fargo'!$A:$A,AZ$1,'Wells Fargo'!$B:$B,"&lt;="&amp;'Cash Flow'!AZ$3)</f>
        <v>0</v>
      </c>
      <c r="BA30" s="160">
        <f>SUMIFS('Wells Fargo'!$F:$F,'Wells Fargo'!$G:$G,'Cash Flow'!$A30,'Wells Fargo'!$A:$A,BA$1,'Wells Fargo'!$B:$B,"&lt;="&amp;'Cash Flow'!BA$3,'Wells Fargo'!$B:$B,"&gt;"&amp;'Cash Flow'!AZ$3)</f>
        <v>0</v>
      </c>
      <c r="BB30" s="160">
        <f>SUMIFS('Wells Fargo'!$F:$F,'Wells Fargo'!$G:$G,'Cash Flow'!$A30,'Wells Fargo'!$A:$A,BB$1,'Wells Fargo'!$B:$B,"&lt;="&amp;'Cash Flow'!BB$3,'Wells Fargo'!$B:$B,"&gt;"&amp;'Cash Flow'!BA$3)</f>
        <v>0</v>
      </c>
      <c r="BC30" s="160">
        <f>SUMIFS('Wells Fargo'!$F:$F,'Wells Fargo'!$G:$G,'Cash Flow'!$A30,'Wells Fargo'!$A:$A,BC$1,'Wells Fargo'!$B:$B,"&lt;="&amp;'Cash Flow'!BC$3,'Wells Fargo'!$B:$B,"&gt;"&amp;'Cash Flow'!BB$3)</f>
        <v>0</v>
      </c>
      <c r="BD30" s="160">
        <f>SUMIFS('Wells Fargo'!$F:$F,'Wells Fargo'!$G:$G,'Cash Flow'!$A30,'Wells Fargo'!$A:$A,BD$1,'Wells Fargo'!$B:$B,"&lt;="&amp;'Cash Flow'!BD$3,'Wells Fargo'!$B:$B,"&gt;"&amp;'Cash Flow'!BC$3)</f>
        <v>0</v>
      </c>
      <c r="BE30" s="161">
        <f>SUMIFS('Wells Fargo'!$F:$F,'Wells Fargo'!$G:$G,'Cash Flow'!$A30,'Wells Fargo'!$A:$A,BE$1,'Wells Fargo'!$B:$B,"&lt;="&amp;'Cash Flow'!BE$3)</f>
        <v>0</v>
      </c>
      <c r="BF30" s="160">
        <f>SUMIFS('Wells Fargo'!$F:$F,'Wells Fargo'!$G:$G,'Cash Flow'!$A30,'Wells Fargo'!$A:$A,BF$1,'Wells Fargo'!$B:$B,"&lt;="&amp;'Cash Flow'!BF$3,'Wells Fargo'!$B:$B,"&gt;"&amp;'Cash Flow'!BE$3)</f>
        <v>0</v>
      </c>
      <c r="BG30" s="160">
        <f>SUMIFS('Wells Fargo'!$F:$F,'Wells Fargo'!$G:$G,'Cash Flow'!$A30,'Wells Fargo'!$A:$A,BG$1,'Wells Fargo'!$B:$B,"&lt;="&amp;'Cash Flow'!BG$3,'Wells Fargo'!$B:$B,"&gt;"&amp;'Cash Flow'!BF$3)</f>
        <v>0</v>
      </c>
      <c r="BH30" s="160">
        <f>SUMIFS('Wells Fargo'!$F:$F,'Wells Fargo'!$G:$G,'Cash Flow'!$A30,'Wells Fargo'!$A:$A,BH$1,'Wells Fargo'!$B:$B,"&lt;="&amp;'Cash Flow'!BH$3,'Wells Fargo'!$B:$B,"&gt;"&amp;'Cash Flow'!BG$3)</f>
        <v>0</v>
      </c>
      <c r="BI30" s="160">
        <f>SUMIFS('Wells Fargo'!$F:$F,'Wells Fargo'!$G:$G,'Cash Flow'!$A30,'Wells Fargo'!$A:$A,BI$1,'Wells Fargo'!$B:$B,"&lt;="&amp;'Cash Flow'!BI$3,'Wells Fargo'!$B:$B,"&gt;"&amp;'Cash Flow'!BH$3)</f>
        <v>0</v>
      </c>
    </row>
    <row r="31" spans="1:61" ht="12.75" x14ac:dyDescent="0.2">
      <c r="A31" t="str">
        <v>Fidelity Retirement</v>
      </c>
      <c r="B31" s="76">
        <f t="shared" si="0"/>
        <v>1201.5999999999999</v>
      </c>
      <c r="C31" s="161">
        <f>SUMIFS('Wells Fargo'!$F:$F,'Wells Fargo'!$G:$G,'Cash Flow'!$A31,'Wells Fargo'!$A:$A,C$1,'Wells Fargo'!$B:$B,"&lt;="&amp;'Cash Flow'!C$3)</f>
        <v>0</v>
      </c>
      <c r="D31" s="160">
        <f>SUMIFS('Wells Fargo'!$F:$F,'Wells Fargo'!$G:$G,'Cash Flow'!$A31,'Wells Fargo'!$A:$A,D$1,'Wells Fargo'!$B:$B,"&lt;="&amp;'Cash Flow'!D$3,'Wells Fargo'!$B:$B,"&gt;"&amp;'Cash Flow'!C$3)</f>
        <v>0</v>
      </c>
      <c r="E31" s="160">
        <f>SUMIFS('Wells Fargo'!$F:$F,'Wells Fargo'!$G:$G,'Cash Flow'!$A31,'Wells Fargo'!$A:$A,E$1,'Wells Fargo'!$B:$B,"&lt;="&amp;'Cash Flow'!E$3,'Wells Fargo'!$B:$B,"&gt;"&amp;'Cash Flow'!D$3)</f>
        <v>0</v>
      </c>
      <c r="F31" s="160">
        <f>SUMIFS('Wells Fargo'!$F:$F,'Wells Fargo'!$G:$G,'Cash Flow'!$A31,'Wells Fargo'!$A:$A,F$1,'Wells Fargo'!$B:$B,"&lt;="&amp;'Cash Flow'!F$3,'Wells Fargo'!$B:$B,"&gt;"&amp;'Cash Flow'!E$3)</f>
        <v>0</v>
      </c>
      <c r="G31" s="160">
        <f>SUMIFS('Wells Fargo'!$F:$F,'Wells Fargo'!$G:$G,'Cash Flow'!$A31,'Wells Fargo'!$A:$A,G$1,'Wells Fargo'!$B:$B,"&lt;="&amp;'Cash Flow'!G$3,'Wells Fargo'!$B:$B,"&gt;"&amp;'Cash Flow'!F$3)</f>
        <v>0</v>
      </c>
      <c r="H31" s="161">
        <f>SUMIFS('Wells Fargo'!$F:$F,'Wells Fargo'!$G:$G,'Cash Flow'!$A31,'Wells Fargo'!$A:$A,H$1,'Wells Fargo'!$B:$B,"&lt;="&amp;'Cash Flow'!H$3)</f>
        <v>0</v>
      </c>
      <c r="I31" s="160">
        <f>SUMIFS('Wells Fargo'!$F:$F,'Wells Fargo'!$G:$G,'Cash Flow'!$A31,'Wells Fargo'!$A:$A,I$1,'Wells Fargo'!$B:$B,"&lt;="&amp;'Cash Flow'!I$3,'Wells Fargo'!$B:$B,"&gt;"&amp;'Cash Flow'!H$3)</f>
        <v>0</v>
      </c>
      <c r="J31" s="160">
        <f>SUMIFS('Wells Fargo'!$F:$F,'Wells Fargo'!$G:$G,'Cash Flow'!$A31,'Wells Fargo'!$A:$A,J$1,'Wells Fargo'!$B:$B,"&lt;="&amp;'Cash Flow'!J$3,'Wells Fargo'!$B:$B,"&gt;"&amp;'Cash Flow'!I$3)</f>
        <v>0</v>
      </c>
      <c r="K31" s="160">
        <f>SUMIFS('Wells Fargo'!$F:$F,'Wells Fargo'!$G:$G,'Cash Flow'!$A31,'Wells Fargo'!$A:$A,K$1,'Wells Fargo'!$B:$B,"&lt;="&amp;'Cash Flow'!K$3,'Wells Fargo'!$B:$B,"&gt;"&amp;'Cash Flow'!J$3)</f>
        <v>0</v>
      </c>
      <c r="L31" s="161">
        <f>SUMIFS('Wells Fargo'!$F:$F,'Wells Fargo'!$G:$G,'Cash Flow'!$A31,'Wells Fargo'!$A:$A,L$1,'Wells Fargo'!$B:$B,"&lt;="&amp;'Cash Flow'!L$3)</f>
        <v>0</v>
      </c>
      <c r="M31" s="160">
        <f>SUMIFS('Wells Fargo'!$F:$F,'Wells Fargo'!$G:$G,'Cash Flow'!$A31,'Wells Fargo'!$A:$A,M$1,'Wells Fargo'!$B:$B,"&lt;="&amp;'Cash Flow'!M$3,'Wells Fargo'!$B:$B,"&gt;"&amp;'Cash Flow'!L$3)</f>
        <v>0</v>
      </c>
      <c r="N31" s="160">
        <f>SUMIFS('Wells Fargo'!$F:$F,'Wells Fargo'!$G:$G,'Cash Flow'!$A31,'Wells Fargo'!$A:$A,N$1,'Wells Fargo'!$B:$B,"&lt;="&amp;'Cash Flow'!N$3,'Wells Fargo'!$B:$B,"&gt;"&amp;'Cash Flow'!M$3)</f>
        <v>0</v>
      </c>
      <c r="O31" s="160">
        <f>SUMIFS('Wells Fargo'!$F:$F,'Wells Fargo'!$G:$G,'Cash Flow'!$A31,'Wells Fargo'!$A:$A,O$1,'Wells Fargo'!$B:$B,"&lt;="&amp;'Cash Flow'!O$3,'Wells Fargo'!$B:$B,"&gt;"&amp;'Cash Flow'!N$3)</f>
        <v>0</v>
      </c>
      <c r="P31" s="160">
        <f>SUMIFS('Wells Fargo'!$F:$F,'Wells Fargo'!$G:$G,'Cash Flow'!$A31,'Wells Fargo'!$A:$A,P$1,'Wells Fargo'!$B:$B,"&lt;="&amp;'Cash Flow'!P$3,'Wells Fargo'!$B:$B,"&gt;"&amp;'Cash Flow'!O$3)</f>
        <v>0</v>
      </c>
      <c r="Q31" s="161">
        <f>SUMIFS('Wells Fargo'!$F:$F,'Wells Fargo'!$G:$G,'Cash Flow'!$A31,'Wells Fargo'!$A:$A,Q$1,'Wells Fargo'!$B:$B,"&lt;="&amp;'Cash Flow'!Q$3)</f>
        <v>0</v>
      </c>
      <c r="R31" s="160">
        <f>SUMIFS('Wells Fargo'!$F:$F,'Wells Fargo'!$G:$G,'Cash Flow'!$A31,'Wells Fargo'!$A:$A,R$1,'Wells Fargo'!$B:$B,"&lt;="&amp;'Cash Flow'!R$3,'Wells Fargo'!$B:$B,"&gt;"&amp;'Cash Flow'!Q$3)</f>
        <v>0</v>
      </c>
      <c r="S31" s="160">
        <f>SUMIFS('Wells Fargo'!$F:$F,'Wells Fargo'!$G:$G,'Cash Flow'!$A31,'Wells Fargo'!$A:$A,S$1,'Wells Fargo'!$B:$B,"&lt;="&amp;'Cash Flow'!S$3,'Wells Fargo'!$B:$B,"&gt;"&amp;'Cash Flow'!R$3)</f>
        <v>0</v>
      </c>
      <c r="T31" s="160">
        <f>SUMIFS('Wells Fargo'!$F:$F,'Wells Fargo'!$G:$G,'Cash Flow'!$A31,'Wells Fargo'!$A:$A,T$1,'Wells Fargo'!$B:$B,"&lt;="&amp;'Cash Flow'!T$3,'Wells Fargo'!$B:$B,"&gt;"&amp;'Cash Flow'!S$3)</f>
        <v>0</v>
      </c>
      <c r="U31" s="160">
        <f>SUMIFS('Wells Fargo'!$F:$F,'Wells Fargo'!$G:$G,'Cash Flow'!$A31,'Wells Fargo'!$A:$A,U$1,'Wells Fargo'!$B:$B,"&lt;="&amp;'Cash Flow'!U$3,'Wells Fargo'!$B:$B,"&gt;"&amp;'Cash Flow'!T$3)</f>
        <v>0</v>
      </c>
      <c r="V31" s="161">
        <f>SUMIFS('Wells Fargo'!$F:$F,'Wells Fargo'!$G:$G,'Cash Flow'!$A31,'Wells Fargo'!$A:$A,V$1,'Wells Fargo'!$B:$B,"&lt;="&amp;'Cash Flow'!V$3)</f>
        <v>0</v>
      </c>
      <c r="W31" s="160">
        <f>SUMIFS('Wells Fargo'!$F:$F,'Wells Fargo'!$G:$G,'Cash Flow'!$A31,'Wells Fargo'!$A:$A,W$1,'Wells Fargo'!$B:$B,"&lt;="&amp;'Cash Flow'!W$3,'Wells Fargo'!$B:$B,"&gt;"&amp;'Cash Flow'!V$3)</f>
        <v>0</v>
      </c>
      <c r="X31" s="160">
        <f>SUMIFS('Wells Fargo'!$F:$F,'Wells Fargo'!$G:$G,'Cash Flow'!$A31,'Wells Fargo'!$A:$A,X$1,'Wells Fargo'!$B:$B,"&lt;="&amp;'Cash Flow'!X$3,'Wells Fargo'!$B:$B,"&gt;"&amp;'Cash Flow'!W$3)</f>
        <v>0</v>
      </c>
      <c r="Y31" s="160">
        <f>SUMIFS('Wells Fargo'!$F:$F,'Wells Fargo'!$G:$G,'Cash Flow'!$A31,'Wells Fargo'!$A:$A,Y$1,'Wells Fargo'!$B:$B,"&lt;="&amp;'Cash Flow'!Y$3,'Wells Fargo'!$B:$B,"&gt;"&amp;'Cash Flow'!X$3)</f>
        <v>0</v>
      </c>
      <c r="Z31" s="160">
        <f>SUMIFS('Wells Fargo'!$F:$F,'Wells Fargo'!$G:$G,'Cash Flow'!$A31,'Wells Fargo'!$A:$A,Z$1,'Wells Fargo'!$B:$B,"&lt;="&amp;'Cash Flow'!Z$3,'Wells Fargo'!$B:$B,"&gt;"&amp;'Cash Flow'!Y$3)</f>
        <v>0</v>
      </c>
      <c r="AA31" s="161">
        <f>SUMIFS('Wells Fargo'!$F:$F,'Wells Fargo'!$G:$G,'Cash Flow'!$A31,'Wells Fargo'!$A:$A,AA$1,'Wells Fargo'!$B:$B,"&lt;="&amp;'Cash Flow'!AA$3)</f>
        <v>0</v>
      </c>
      <c r="AB31" s="160">
        <f>SUMIFS('Wells Fargo'!$F:$F,'Wells Fargo'!$G:$G,'Cash Flow'!$A31,'Wells Fargo'!$A:$A,AB$1,'Wells Fargo'!$B:$B,"&lt;="&amp;'Cash Flow'!AB$3,'Wells Fargo'!$B:$B,"&gt;"&amp;'Cash Flow'!AA$3)</f>
        <v>0</v>
      </c>
      <c r="AC31" s="160">
        <f>SUMIFS('Wells Fargo'!$F:$F,'Wells Fargo'!$G:$G,'Cash Flow'!$A31,'Wells Fargo'!$A:$A,AC$1,'Wells Fargo'!$B:$B,"&lt;="&amp;'Cash Flow'!AC$3,'Wells Fargo'!$B:$B,"&gt;"&amp;'Cash Flow'!AB$3)</f>
        <v>0</v>
      </c>
      <c r="AD31" s="160">
        <f>SUMIFS('Wells Fargo'!$F:$F,'Wells Fargo'!$G:$G,'Cash Flow'!$A31,'Wells Fargo'!$A:$A,AD$1,'Wells Fargo'!$B:$B,"&lt;="&amp;'Cash Flow'!AD$3,'Wells Fargo'!$B:$B,"&gt;"&amp;'Cash Flow'!AC$3)</f>
        <v>0</v>
      </c>
      <c r="AE31" s="160">
        <f>SUMIFS('Wells Fargo'!$F:$F,'Wells Fargo'!$G:$G,'Cash Flow'!$A31,'Wells Fargo'!$A:$A,AE$1,'Wells Fargo'!$B:$B,"&lt;="&amp;'Cash Flow'!AE$3,'Wells Fargo'!$B:$B,"&gt;"&amp;'Cash Flow'!AD$3)</f>
        <v>0</v>
      </c>
      <c r="AF31" s="161">
        <f>SUMIFS('Wells Fargo'!$F:$F,'Wells Fargo'!$G:$G,'Cash Flow'!$A31,'Wells Fargo'!$A:$A,AF$1,'Wells Fargo'!$B:$B,"&lt;="&amp;'Cash Flow'!AF$3)</f>
        <v>0</v>
      </c>
      <c r="AG31" s="160">
        <f>SUMIFS('Wells Fargo'!$F:$F,'Wells Fargo'!$G:$G,'Cash Flow'!$A31,'Wells Fargo'!$A:$A,AG$1,'Wells Fargo'!$B:$B,"&lt;="&amp;'Cash Flow'!AG$3,'Wells Fargo'!$B:$B,"&gt;"&amp;'Cash Flow'!AF$3)</f>
        <v>0</v>
      </c>
      <c r="AH31" s="160">
        <f>SUMIFS('Wells Fargo'!$F:$F,'Wells Fargo'!$G:$G,'Cash Flow'!$A31,'Wells Fargo'!$A:$A,AH$1,'Wells Fargo'!$B:$B,"&lt;="&amp;'Cash Flow'!AH$3,'Wells Fargo'!$B:$B,"&gt;"&amp;'Cash Flow'!AG$3)</f>
        <v>0</v>
      </c>
      <c r="AI31" s="160">
        <f>SUMIFS('Wells Fargo'!$F:$F,'Wells Fargo'!$G:$G,'Cash Flow'!$A31,'Wells Fargo'!$A:$A,AI$1,'Wells Fargo'!$B:$B,"&lt;="&amp;'Cash Flow'!AI$3,'Wells Fargo'!$B:$B,"&gt;"&amp;'Cash Flow'!AH$3)</f>
        <v>0</v>
      </c>
      <c r="AJ31" s="160">
        <f>SUMIFS('Wells Fargo'!$F:$F,'Wells Fargo'!$G:$G,'Cash Flow'!$A31,'Wells Fargo'!$A:$A,AJ$1,'Wells Fargo'!$B:$B,"&lt;="&amp;'Cash Flow'!AJ$3,'Wells Fargo'!$B:$B,"&gt;"&amp;'Cash Flow'!AI$3)</f>
        <v>0</v>
      </c>
      <c r="AK31" s="161">
        <f>SUMIFS('Wells Fargo'!$F:$F,'Wells Fargo'!$G:$G,'Cash Flow'!$A31,'Wells Fargo'!$A:$A,AK$1,'Wells Fargo'!$B:$B,"&lt;="&amp;'Cash Flow'!AK$3)</f>
        <v>0</v>
      </c>
      <c r="AL31" s="160">
        <f>SUMIFS('Wells Fargo'!$F:$F,'Wells Fargo'!$G:$G,'Cash Flow'!$A31,'Wells Fargo'!$A:$A,AL$1,'Wells Fargo'!$B:$B,"&lt;="&amp;'Cash Flow'!AL$3,'Wells Fargo'!$B:$B,"&gt;"&amp;'Cash Flow'!AK$3)</f>
        <v>0</v>
      </c>
      <c r="AM31" s="160">
        <f>SUMIFS('Wells Fargo'!$F:$F,'Wells Fargo'!$G:$G,'Cash Flow'!$A31,'Wells Fargo'!$A:$A,AM$1,'Wells Fargo'!$B:$B,"&lt;="&amp;'Cash Flow'!AM$3,'Wells Fargo'!$B:$B,"&gt;"&amp;'Cash Flow'!AL$3)</f>
        <v>0</v>
      </c>
      <c r="AN31" s="160">
        <f>SUMIFS('Wells Fargo'!$F:$F,'Wells Fargo'!$G:$G,'Cash Flow'!$A31,'Wells Fargo'!$A:$A,AN$1,'Wells Fargo'!$B:$B,"&lt;="&amp;'Cash Flow'!AN$3,'Wells Fargo'!$B:$B,"&gt;"&amp;'Cash Flow'!AM$3)</f>
        <v>0</v>
      </c>
      <c r="AO31" s="160">
        <f>SUMIFS('Wells Fargo'!$F:$F,'Wells Fargo'!$G:$G,'Cash Flow'!$A31,'Wells Fargo'!$A:$A,AO$1,'Wells Fargo'!$B:$B,"&lt;="&amp;'Cash Flow'!AO$3,'Wells Fargo'!$B:$B,"&gt;"&amp;'Cash Flow'!AN$3)</f>
        <v>0</v>
      </c>
      <c r="AP31" s="161">
        <f>SUMIFS('Wells Fargo'!$F:$F,'Wells Fargo'!$G:$G,'Cash Flow'!$A31,'Wells Fargo'!$A:$A,AP$1,'Wells Fargo'!$B:$B,"&lt;="&amp;'Cash Flow'!AP$3)</f>
        <v>0</v>
      </c>
      <c r="AQ31" s="160">
        <f>SUMIFS('Wells Fargo'!$F:$F,'Wells Fargo'!$G:$G,'Cash Flow'!$A31,'Wells Fargo'!$A:$A,AQ$1,'Wells Fargo'!$B:$B,"&lt;="&amp;'Cash Flow'!AQ$3,'Wells Fargo'!$B:$B,"&gt;"&amp;'Cash Flow'!AP$3)</f>
        <v>0</v>
      </c>
      <c r="AR31" s="160">
        <f>SUMIFS('Wells Fargo'!$F:$F,'Wells Fargo'!$G:$G,'Cash Flow'!$A31,'Wells Fargo'!$A:$A,AR$1,'Wells Fargo'!$B:$B,"&lt;="&amp;'Cash Flow'!AR$3,'Wells Fargo'!$B:$B,"&gt;"&amp;'Cash Flow'!AQ$3)</f>
        <v>0</v>
      </c>
      <c r="AS31" s="160">
        <f>SUMIFS('Wells Fargo'!$F:$F,'Wells Fargo'!$G:$G,'Cash Flow'!$A31,'Wells Fargo'!$A:$A,AS$1,'Wells Fargo'!$B:$B,"&lt;="&amp;'Cash Flow'!AS$3,'Wells Fargo'!$B:$B,"&gt;"&amp;'Cash Flow'!AR$3)</f>
        <v>0</v>
      </c>
      <c r="AT31" s="160">
        <f>SUMIFS('Wells Fargo'!$F:$F,'Wells Fargo'!$G:$G,'Cash Flow'!$A31,'Wells Fargo'!$A:$A,AT$1,'Wells Fargo'!$B:$B,"&lt;="&amp;'Cash Flow'!AT$3,'Wells Fargo'!$B:$B,"&gt;"&amp;'Cash Flow'!AS$3)</f>
        <v>0</v>
      </c>
      <c r="AU31" s="161">
        <f>SUMIFS('Wells Fargo'!$F:$F,'Wells Fargo'!$G:$G,'Cash Flow'!$A31,'Wells Fargo'!$A:$A,AU$1,'Wells Fargo'!$B:$B,"&lt;="&amp;'Cash Flow'!AU$3)</f>
        <v>0</v>
      </c>
      <c r="AV31" s="160">
        <f>SUMIFS('Wells Fargo'!$F:$F,'Wells Fargo'!$G:$G,'Cash Flow'!$A31,'Wells Fargo'!$A:$A,AV$1,'Wells Fargo'!$B:$B,"&lt;="&amp;'Cash Flow'!AV$3,'Wells Fargo'!$B:$B,"&gt;"&amp;'Cash Flow'!AU$3)</f>
        <v>0</v>
      </c>
      <c r="AW31" s="160">
        <f>SUMIFS('Wells Fargo'!$F:$F,'Wells Fargo'!$G:$G,'Cash Flow'!$A31,'Wells Fargo'!$A:$A,AW$1,'Wells Fargo'!$B:$B,"&lt;="&amp;'Cash Flow'!AW$3,'Wells Fargo'!$B:$B,"&gt;"&amp;'Cash Flow'!AV$3)</f>
        <v>1201.5999999999999</v>
      </c>
      <c r="AX31" s="160">
        <f>SUMIFS('Wells Fargo'!$F:$F,'Wells Fargo'!$G:$G,'Cash Flow'!$A31,'Wells Fargo'!$A:$A,AX$1,'Wells Fargo'!$B:$B,"&lt;="&amp;'Cash Flow'!AX$3,'Wells Fargo'!$B:$B,"&gt;"&amp;'Cash Flow'!AW$3)</f>
        <v>0</v>
      </c>
      <c r="AY31" s="160">
        <f>SUMIFS('Wells Fargo'!$F:$F,'Wells Fargo'!$G:$G,'Cash Flow'!$A31,'Wells Fargo'!$A:$A,AY$1,'Wells Fargo'!$B:$B,"&lt;="&amp;'Cash Flow'!AY$3,'Wells Fargo'!$B:$B,"&gt;"&amp;'Cash Flow'!AX$3)</f>
        <v>0</v>
      </c>
      <c r="AZ31" s="161">
        <f>SUMIFS('Wells Fargo'!$F:$F,'Wells Fargo'!$G:$G,'Cash Flow'!$A31,'Wells Fargo'!$A:$A,AZ$1,'Wells Fargo'!$B:$B,"&lt;="&amp;'Cash Flow'!AZ$3)</f>
        <v>0</v>
      </c>
      <c r="BA31" s="160">
        <f>SUMIFS('Wells Fargo'!$F:$F,'Wells Fargo'!$G:$G,'Cash Flow'!$A31,'Wells Fargo'!$A:$A,BA$1,'Wells Fargo'!$B:$B,"&lt;="&amp;'Cash Flow'!BA$3,'Wells Fargo'!$B:$B,"&gt;"&amp;'Cash Flow'!AZ$3)</f>
        <v>0</v>
      </c>
      <c r="BB31" s="160">
        <f>SUMIFS('Wells Fargo'!$F:$F,'Wells Fargo'!$G:$G,'Cash Flow'!$A31,'Wells Fargo'!$A:$A,BB$1,'Wells Fargo'!$B:$B,"&lt;="&amp;'Cash Flow'!BB$3,'Wells Fargo'!$B:$B,"&gt;"&amp;'Cash Flow'!BA$3)</f>
        <v>0</v>
      </c>
      <c r="BC31" s="160">
        <f>SUMIFS('Wells Fargo'!$F:$F,'Wells Fargo'!$G:$G,'Cash Flow'!$A31,'Wells Fargo'!$A:$A,BC$1,'Wells Fargo'!$B:$B,"&lt;="&amp;'Cash Flow'!BC$3,'Wells Fargo'!$B:$B,"&gt;"&amp;'Cash Flow'!BB$3)</f>
        <v>0</v>
      </c>
      <c r="BD31" s="160">
        <f>SUMIFS('Wells Fargo'!$F:$F,'Wells Fargo'!$G:$G,'Cash Flow'!$A31,'Wells Fargo'!$A:$A,BD$1,'Wells Fargo'!$B:$B,"&lt;="&amp;'Cash Flow'!BD$3,'Wells Fargo'!$B:$B,"&gt;"&amp;'Cash Flow'!BC$3)</f>
        <v>0</v>
      </c>
      <c r="BE31" s="161">
        <f>SUMIFS('Wells Fargo'!$F:$F,'Wells Fargo'!$G:$G,'Cash Flow'!$A31,'Wells Fargo'!$A:$A,BE$1,'Wells Fargo'!$B:$B,"&lt;="&amp;'Cash Flow'!BE$3)</f>
        <v>0</v>
      </c>
      <c r="BF31" s="160">
        <f>SUMIFS('Wells Fargo'!$F:$F,'Wells Fargo'!$G:$G,'Cash Flow'!$A31,'Wells Fargo'!$A:$A,BF$1,'Wells Fargo'!$B:$B,"&lt;="&amp;'Cash Flow'!BF$3,'Wells Fargo'!$B:$B,"&gt;"&amp;'Cash Flow'!BE$3)</f>
        <v>0</v>
      </c>
      <c r="BG31" s="160">
        <f>SUMIFS('Wells Fargo'!$F:$F,'Wells Fargo'!$G:$G,'Cash Flow'!$A31,'Wells Fargo'!$A:$A,BG$1,'Wells Fargo'!$B:$B,"&lt;="&amp;'Cash Flow'!BG$3,'Wells Fargo'!$B:$B,"&gt;"&amp;'Cash Flow'!BF$3)</f>
        <v>0</v>
      </c>
      <c r="BH31" s="160">
        <f>SUMIFS('Wells Fargo'!$F:$F,'Wells Fargo'!$G:$G,'Cash Flow'!$A31,'Wells Fargo'!$A:$A,BH$1,'Wells Fargo'!$B:$B,"&lt;="&amp;'Cash Flow'!BH$3,'Wells Fargo'!$B:$B,"&gt;"&amp;'Cash Flow'!BG$3)</f>
        <v>0</v>
      </c>
      <c r="BI31" s="160">
        <f>SUMIFS('Wells Fargo'!$F:$F,'Wells Fargo'!$G:$G,'Cash Flow'!$A31,'Wells Fargo'!$A:$A,BI$1,'Wells Fargo'!$B:$B,"&lt;="&amp;'Cash Flow'!BI$3,'Wells Fargo'!$B:$B,"&gt;"&amp;'Cash Flow'!BH$3)</f>
        <v>0</v>
      </c>
    </row>
    <row r="32" spans="1:61" ht="12.75" x14ac:dyDescent="0.2">
      <c r="A32" t="str">
        <v>food</v>
      </c>
      <c r="B32" s="76">
        <f t="shared" si="0"/>
        <v>-30.799999999999997</v>
      </c>
      <c r="C32" s="161">
        <f>SUMIFS('Wells Fargo'!$F:$F,'Wells Fargo'!$G:$G,'Cash Flow'!$A32,'Wells Fargo'!$A:$A,C$1,'Wells Fargo'!$B:$B,"&lt;="&amp;'Cash Flow'!C$3)</f>
        <v>0</v>
      </c>
      <c r="D32" s="160">
        <f>SUMIFS('Wells Fargo'!$F:$F,'Wells Fargo'!$G:$G,'Cash Flow'!$A32,'Wells Fargo'!$A:$A,D$1,'Wells Fargo'!$B:$B,"&lt;="&amp;'Cash Flow'!D$3,'Wells Fargo'!$B:$B,"&gt;"&amp;'Cash Flow'!C$3)</f>
        <v>0</v>
      </c>
      <c r="E32" s="160">
        <f>SUMIFS('Wells Fargo'!$F:$F,'Wells Fargo'!$G:$G,'Cash Flow'!$A32,'Wells Fargo'!$A:$A,E$1,'Wells Fargo'!$B:$B,"&lt;="&amp;'Cash Flow'!E$3,'Wells Fargo'!$B:$B,"&gt;"&amp;'Cash Flow'!D$3)</f>
        <v>0</v>
      </c>
      <c r="F32" s="160">
        <f>SUMIFS('Wells Fargo'!$F:$F,'Wells Fargo'!$G:$G,'Cash Flow'!$A32,'Wells Fargo'!$A:$A,F$1,'Wells Fargo'!$B:$B,"&lt;="&amp;'Cash Flow'!F$3,'Wells Fargo'!$B:$B,"&gt;"&amp;'Cash Flow'!E$3)</f>
        <v>0</v>
      </c>
      <c r="G32" s="160">
        <f>SUMIFS('Wells Fargo'!$F:$F,'Wells Fargo'!$G:$G,'Cash Flow'!$A32,'Wells Fargo'!$A:$A,G$1,'Wells Fargo'!$B:$B,"&lt;="&amp;'Cash Flow'!G$3,'Wells Fargo'!$B:$B,"&gt;"&amp;'Cash Flow'!F$3)</f>
        <v>0</v>
      </c>
      <c r="H32" s="161">
        <f>SUMIFS('Wells Fargo'!$F:$F,'Wells Fargo'!$G:$G,'Cash Flow'!$A32,'Wells Fargo'!$A:$A,H$1,'Wells Fargo'!$B:$B,"&lt;="&amp;'Cash Flow'!H$3)</f>
        <v>0</v>
      </c>
      <c r="I32" s="160">
        <f>SUMIFS('Wells Fargo'!$F:$F,'Wells Fargo'!$G:$G,'Cash Flow'!$A32,'Wells Fargo'!$A:$A,I$1,'Wells Fargo'!$B:$B,"&lt;="&amp;'Cash Flow'!I$3,'Wells Fargo'!$B:$B,"&gt;"&amp;'Cash Flow'!H$3)</f>
        <v>0</v>
      </c>
      <c r="J32" s="160">
        <f>SUMIFS('Wells Fargo'!$F:$F,'Wells Fargo'!$G:$G,'Cash Flow'!$A32,'Wells Fargo'!$A:$A,J$1,'Wells Fargo'!$B:$B,"&lt;="&amp;'Cash Flow'!J$3,'Wells Fargo'!$B:$B,"&gt;"&amp;'Cash Flow'!I$3)</f>
        <v>0</v>
      </c>
      <c r="K32" s="160">
        <f>SUMIFS('Wells Fargo'!$F:$F,'Wells Fargo'!$G:$G,'Cash Flow'!$A32,'Wells Fargo'!$A:$A,K$1,'Wells Fargo'!$B:$B,"&lt;="&amp;'Cash Flow'!K$3,'Wells Fargo'!$B:$B,"&gt;"&amp;'Cash Flow'!J$3)</f>
        <v>0</v>
      </c>
      <c r="L32" s="161">
        <f>SUMIFS('Wells Fargo'!$F:$F,'Wells Fargo'!$G:$G,'Cash Flow'!$A32,'Wells Fargo'!$A:$A,L$1,'Wells Fargo'!$B:$B,"&lt;="&amp;'Cash Flow'!L$3)</f>
        <v>0</v>
      </c>
      <c r="M32" s="160">
        <f>SUMIFS('Wells Fargo'!$F:$F,'Wells Fargo'!$G:$G,'Cash Flow'!$A32,'Wells Fargo'!$A:$A,M$1,'Wells Fargo'!$B:$B,"&lt;="&amp;'Cash Flow'!M$3,'Wells Fargo'!$B:$B,"&gt;"&amp;'Cash Flow'!L$3)</f>
        <v>0</v>
      </c>
      <c r="N32" s="160">
        <f>SUMIFS('Wells Fargo'!$F:$F,'Wells Fargo'!$G:$G,'Cash Flow'!$A32,'Wells Fargo'!$A:$A,N$1,'Wells Fargo'!$B:$B,"&lt;="&amp;'Cash Flow'!N$3,'Wells Fargo'!$B:$B,"&gt;"&amp;'Cash Flow'!M$3)</f>
        <v>0</v>
      </c>
      <c r="O32" s="160">
        <f>SUMIFS('Wells Fargo'!$F:$F,'Wells Fargo'!$G:$G,'Cash Flow'!$A32,'Wells Fargo'!$A:$A,O$1,'Wells Fargo'!$B:$B,"&lt;="&amp;'Cash Flow'!O$3,'Wells Fargo'!$B:$B,"&gt;"&amp;'Cash Flow'!N$3)</f>
        <v>0</v>
      </c>
      <c r="P32" s="160">
        <f>SUMIFS('Wells Fargo'!$F:$F,'Wells Fargo'!$G:$G,'Cash Flow'!$A32,'Wells Fargo'!$A:$A,P$1,'Wells Fargo'!$B:$B,"&lt;="&amp;'Cash Flow'!P$3,'Wells Fargo'!$B:$B,"&gt;"&amp;'Cash Flow'!O$3)</f>
        <v>0</v>
      </c>
      <c r="Q32" s="161">
        <f>SUMIFS('Wells Fargo'!$F:$F,'Wells Fargo'!$G:$G,'Cash Flow'!$A32,'Wells Fargo'!$A:$A,Q$1,'Wells Fargo'!$B:$B,"&lt;="&amp;'Cash Flow'!Q$3)</f>
        <v>0</v>
      </c>
      <c r="R32" s="160">
        <f>SUMIFS('Wells Fargo'!$F:$F,'Wells Fargo'!$G:$G,'Cash Flow'!$A32,'Wells Fargo'!$A:$A,R$1,'Wells Fargo'!$B:$B,"&lt;="&amp;'Cash Flow'!R$3,'Wells Fargo'!$B:$B,"&gt;"&amp;'Cash Flow'!Q$3)</f>
        <v>0</v>
      </c>
      <c r="S32" s="160">
        <f>SUMIFS('Wells Fargo'!$F:$F,'Wells Fargo'!$G:$G,'Cash Flow'!$A32,'Wells Fargo'!$A:$A,S$1,'Wells Fargo'!$B:$B,"&lt;="&amp;'Cash Flow'!S$3,'Wells Fargo'!$B:$B,"&gt;"&amp;'Cash Flow'!R$3)</f>
        <v>0</v>
      </c>
      <c r="T32" s="160">
        <f>SUMIFS('Wells Fargo'!$F:$F,'Wells Fargo'!$G:$G,'Cash Flow'!$A32,'Wells Fargo'!$A:$A,T$1,'Wells Fargo'!$B:$B,"&lt;="&amp;'Cash Flow'!T$3,'Wells Fargo'!$B:$B,"&gt;"&amp;'Cash Flow'!S$3)</f>
        <v>0</v>
      </c>
      <c r="U32" s="160">
        <f>SUMIFS('Wells Fargo'!$F:$F,'Wells Fargo'!$G:$G,'Cash Flow'!$A32,'Wells Fargo'!$A:$A,U$1,'Wells Fargo'!$B:$B,"&lt;="&amp;'Cash Flow'!U$3,'Wells Fargo'!$B:$B,"&gt;"&amp;'Cash Flow'!T$3)</f>
        <v>0</v>
      </c>
      <c r="V32" s="161">
        <f>SUMIFS('Wells Fargo'!$F:$F,'Wells Fargo'!$G:$G,'Cash Flow'!$A32,'Wells Fargo'!$A:$A,V$1,'Wells Fargo'!$B:$B,"&lt;="&amp;'Cash Flow'!V$3)</f>
        <v>0</v>
      </c>
      <c r="W32" s="160">
        <f>SUMIFS('Wells Fargo'!$F:$F,'Wells Fargo'!$G:$G,'Cash Flow'!$A32,'Wells Fargo'!$A:$A,W$1,'Wells Fargo'!$B:$B,"&lt;="&amp;'Cash Flow'!W$3,'Wells Fargo'!$B:$B,"&gt;"&amp;'Cash Flow'!V$3)</f>
        <v>0</v>
      </c>
      <c r="X32" s="160">
        <f>SUMIFS('Wells Fargo'!$F:$F,'Wells Fargo'!$G:$G,'Cash Flow'!$A32,'Wells Fargo'!$A:$A,X$1,'Wells Fargo'!$B:$B,"&lt;="&amp;'Cash Flow'!X$3,'Wells Fargo'!$B:$B,"&gt;"&amp;'Cash Flow'!W$3)</f>
        <v>0</v>
      </c>
      <c r="Y32" s="160">
        <f>SUMIFS('Wells Fargo'!$F:$F,'Wells Fargo'!$G:$G,'Cash Flow'!$A32,'Wells Fargo'!$A:$A,Y$1,'Wells Fargo'!$B:$B,"&lt;="&amp;'Cash Flow'!Y$3,'Wells Fargo'!$B:$B,"&gt;"&amp;'Cash Flow'!X$3)</f>
        <v>0</v>
      </c>
      <c r="Z32" s="160">
        <f>SUMIFS('Wells Fargo'!$F:$F,'Wells Fargo'!$G:$G,'Cash Flow'!$A32,'Wells Fargo'!$A:$A,Z$1,'Wells Fargo'!$B:$B,"&lt;="&amp;'Cash Flow'!Z$3,'Wells Fargo'!$B:$B,"&gt;"&amp;'Cash Flow'!Y$3)</f>
        <v>0</v>
      </c>
      <c r="AA32" s="161">
        <f>SUMIFS('Wells Fargo'!$F:$F,'Wells Fargo'!$G:$G,'Cash Flow'!$A32,'Wells Fargo'!$A:$A,AA$1,'Wells Fargo'!$B:$B,"&lt;="&amp;'Cash Flow'!AA$3)</f>
        <v>0</v>
      </c>
      <c r="AB32" s="160">
        <f>SUMIFS('Wells Fargo'!$F:$F,'Wells Fargo'!$G:$G,'Cash Flow'!$A32,'Wells Fargo'!$A:$A,AB$1,'Wells Fargo'!$B:$B,"&lt;="&amp;'Cash Flow'!AB$3,'Wells Fargo'!$B:$B,"&gt;"&amp;'Cash Flow'!AA$3)</f>
        <v>0</v>
      </c>
      <c r="AC32" s="160">
        <f>SUMIFS('Wells Fargo'!$F:$F,'Wells Fargo'!$G:$G,'Cash Flow'!$A32,'Wells Fargo'!$A:$A,AC$1,'Wells Fargo'!$B:$B,"&lt;="&amp;'Cash Flow'!AC$3,'Wells Fargo'!$B:$B,"&gt;"&amp;'Cash Flow'!AB$3)</f>
        <v>0</v>
      </c>
      <c r="AD32" s="160">
        <f>SUMIFS('Wells Fargo'!$F:$F,'Wells Fargo'!$G:$G,'Cash Flow'!$A32,'Wells Fargo'!$A:$A,AD$1,'Wells Fargo'!$B:$B,"&lt;="&amp;'Cash Flow'!AD$3,'Wells Fargo'!$B:$B,"&gt;"&amp;'Cash Flow'!AC$3)</f>
        <v>0</v>
      </c>
      <c r="AE32" s="160">
        <f>SUMIFS('Wells Fargo'!$F:$F,'Wells Fargo'!$G:$G,'Cash Flow'!$A32,'Wells Fargo'!$A:$A,AE$1,'Wells Fargo'!$B:$B,"&lt;="&amp;'Cash Flow'!AE$3,'Wells Fargo'!$B:$B,"&gt;"&amp;'Cash Flow'!AD$3)</f>
        <v>0</v>
      </c>
      <c r="AF32" s="161">
        <f>SUMIFS('Wells Fargo'!$F:$F,'Wells Fargo'!$G:$G,'Cash Flow'!$A32,'Wells Fargo'!$A:$A,AF$1,'Wells Fargo'!$B:$B,"&lt;="&amp;'Cash Flow'!AF$3)</f>
        <v>0</v>
      </c>
      <c r="AG32" s="160">
        <f>SUMIFS('Wells Fargo'!$F:$F,'Wells Fargo'!$G:$G,'Cash Flow'!$A32,'Wells Fargo'!$A:$A,AG$1,'Wells Fargo'!$B:$B,"&lt;="&amp;'Cash Flow'!AG$3,'Wells Fargo'!$B:$B,"&gt;"&amp;'Cash Flow'!AF$3)</f>
        <v>0</v>
      </c>
      <c r="AH32" s="160">
        <f>SUMIFS('Wells Fargo'!$F:$F,'Wells Fargo'!$G:$G,'Cash Flow'!$A32,'Wells Fargo'!$A:$A,AH$1,'Wells Fargo'!$B:$B,"&lt;="&amp;'Cash Flow'!AH$3,'Wells Fargo'!$B:$B,"&gt;"&amp;'Cash Flow'!AG$3)</f>
        <v>0</v>
      </c>
      <c r="AI32" s="160">
        <f>SUMIFS('Wells Fargo'!$F:$F,'Wells Fargo'!$G:$G,'Cash Flow'!$A32,'Wells Fargo'!$A:$A,AI$1,'Wells Fargo'!$B:$B,"&lt;="&amp;'Cash Flow'!AI$3,'Wells Fargo'!$B:$B,"&gt;"&amp;'Cash Flow'!AH$3)</f>
        <v>0</v>
      </c>
      <c r="AJ32" s="160">
        <f>SUMIFS('Wells Fargo'!$F:$F,'Wells Fargo'!$G:$G,'Cash Flow'!$A32,'Wells Fargo'!$A:$A,AJ$1,'Wells Fargo'!$B:$B,"&lt;="&amp;'Cash Flow'!AJ$3,'Wells Fargo'!$B:$B,"&gt;"&amp;'Cash Flow'!AI$3)</f>
        <v>0</v>
      </c>
      <c r="AK32" s="161">
        <f>SUMIFS('Wells Fargo'!$F:$F,'Wells Fargo'!$G:$G,'Cash Flow'!$A32,'Wells Fargo'!$A:$A,AK$1,'Wells Fargo'!$B:$B,"&lt;="&amp;'Cash Flow'!AK$3)</f>
        <v>0</v>
      </c>
      <c r="AL32" s="160">
        <f>SUMIFS('Wells Fargo'!$F:$F,'Wells Fargo'!$G:$G,'Cash Flow'!$A32,'Wells Fargo'!$A:$A,AL$1,'Wells Fargo'!$B:$B,"&lt;="&amp;'Cash Flow'!AL$3,'Wells Fargo'!$B:$B,"&gt;"&amp;'Cash Flow'!AK$3)</f>
        <v>0</v>
      </c>
      <c r="AM32" s="160">
        <f>SUMIFS('Wells Fargo'!$F:$F,'Wells Fargo'!$G:$G,'Cash Flow'!$A32,'Wells Fargo'!$A:$A,AM$1,'Wells Fargo'!$B:$B,"&lt;="&amp;'Cash Flow'!AM$3,'Wells Fargo'!$B:$B,"&gt;"&amp;'Cash Flow'!AL$3)</f>
        <v>0</v>
      </c>
      <c r="AN32" s="160">
        <f>SUMIFS('Wells Fargo'!$F:$F,'Wells Fargo'!$G:$G,'Cash Flow'!$A32,'Wells Fargo'!$A:$A,AN$1,'Wells Fargo'!$B:$B,"&lt;="&amp;'Cash Flow'!AN$3,'Wells Fargo'!$B:$B,"&gt;"&amp;'Cash Flow'!AM$3)</f>
        <v>0</v>
      </c>
      <c r="AO32" s="160">
        <f>SUMIFS('Wells Fargo'!$F:$F,'Wells Fargo'!$G:$G,'Cash Flow'!$A32,'Wells Fargo'!$A:$A,AO$1,'Wells Fargo'!$B:$B,"&lt;="&amp;'Cash Flow'!AO$3,'Wells Fargo'!$B:$B,"&gt;"&amp;'Cash Flow'!AN$3)</f>
        <v>0</v>
      </c>
      <c r="AP32" s="161">
        <f>SUMIFS('Wells Fargo'!$F:$F,'Wells Fargo'!$G:$G,'Cash Flow'!$A32,'Wells Fargo'!$A:$A,AP$1,'Wells Fargo'!$B:$B,"&lt;="&amp;'Cash Flow'!AP$3)</f>
        <v>0</v>
      </c>
      <c r="AQ32" s="160">
        <f>SUMIFS('Wells Fargo'!$F:$F,'Wells Fargo'!$G:$G,'Cash Flow'!$A32,'Wells Fargo'!$A:$A,AQ$1,'Wells Fargo'!$B:$B,"&lt;="&amp;'Cash Flow'!AQ$3,'Wells Fargo'!$B:$B,"&gt;"&amp;'Cash Flow'!AP$3)</f>
        <v>0</v>
      </c>
      <c r="AR32" s="160">
        <f>SUMIFS('Wells Fargo'!$F:$F,'Wells Fargo'!$G:$G,'Cash Flow'!$A32,'Wells Fargo'!$A:$A,AR$1,'Wells Fargo'!$B:$B,"&lt;="&amp;'Cash Flow'!AR$3,'Wells Fargo'!$B:$B,"&gt;"&amp;'Cash Flow'!AQ$3)</f>
        <v>0</v>
      </c>
      <c r="AS32" s="160">
        <f>SUMIFS('Wells Fargo'!$F:$F,'Wells Fargo'!$G:$G,'Cash Flow'!$A32,'Wells Fargo'!$A:$A,AS$1,'Wells Fargo'!$B:$B,"&lt;="&amp;'Cash Flow'!AS$3,'Wells Fargo'!$B:$B,"&gt;"&amp;'Cash Flow'!AR$3)</f>
        <v>0</v>
      </c>
      <c r="AT32" s="160">
        <f>SUMIFS('Wells Fargo'!$F:$F,'Wells Fargo'!$G:$G,'Cash Flow'!$A32,'Wells Fargo'!$A:$A,AT$1,'Wells Fargo'!$B:$B,"&lt;="&amp;'Cash Flow'!AT$3,'Wells Fargo'!$B:$B,"&gt;"&amp;'Cash Flow'!AS$3)</f>
        <v>0</v>
      </c>
      <c r="AU32" s="161">
        <f>SUMIFS('Wells Fargo'!$F:$F,'Wells Fargo'!$G:$G,'Cash Flow'!$A32,'Wells Fargo'!$A:$A,AU$1,'Wells Fargo'!$B:$B,"&lt;="&amp;'Cash Flow'!AU$3)</f>
        <v>0</v>
      </c>
      <c r="AV32" s="160">
        <f>SUMIFS('Wells Fargo'!$F:$F,'Wells Fargo'!$G:$G,'Cash Flow'!$A32,'Wells Fargo'!$A:$A,AV$1,'Wells Fargo'!$B:$B,"&lt;="&amp;'Cash Flow'!AV$3,'Wells Fargo'!$B:$B,"&gt;"&amp;'Cash Flow'!AU$3)</f>
        <v>0</v>
      </c>
      <c r="AW32" s="160">
        <f>SUMIFS('Wells Fargo'!$F:$F,'Wells Fargo'!$G:$G,'Cash Flow'!$A32,'Wells Fargo'!$A:$A,AW$1,'Wells Fargo'!$B:$B,"&lt;="&amp;'Cash Flow'!AW$3,'Wells Fargo'!$B:$B,"&gt;"&amp;'Cash Flow'!AV$3)</f>
        <v>0</v>
      </c>
      <c r="AX32" s="160">
        <f>SUMIFS('Wells Fargo'!$F:$F,'Wells Fargo'!$G:$G,'Cash Flow'!$A32,'Wells Fargo'!$A:$A,AX$1,'Wells Fargo'!$B:$B,"&lt;="&amp;'Cash Flow'!AX$3,'Wells Fargo'!$B:$B,"&gt;"&amp;'Cash Flow'!AW$3)</f>
        <v>0</v>
      </c>
      <c r="AY32" s="160">
        <f>SUMIFS('Wells Fargo'!$F:$F,'Wells Fargo'!$G:$G,'Cash Flow'!$A32,'Wells Fargo'!$A:$A,AY$1,'Wells Fargo'!$B:$B,"&lt;="&amp;'Cash Flow'!AY$3,'Wells Fargo'!$B:$B,"&gt;"&amp;'Cash Flow'!AX$3)</f>
        <v>0</v>
      </c>
      <c r="AZ32" s="161">
        <f>SUMIFS('Wells Fargo'!$F:$F,'Wells Fargo'!$G:$G,'Cash Flow'!$A32,'Wells Fargo'!$A:$A,AZ$1,'Wells Fargo'!$B:$B,"&lt;="&amp;'Cash Flow'!AZ$3)</f>
        <v>0</v>
      </c>
      <c r="BA32" s="160">
        <f>SUMIFS('Wells Fargo'!$F:$F,'Wells Fargo'!$G:$G,'Cash Flow'!$A32,'Wells Fargo'!$A:$A,BA$1,'Wells Fargo'!$B:$B,"&lt;="&amp;'Cash Flow'!BA$3,'Wells Fargo'!$B:$B,"&gt;"&amp;'Cash Flow'!AZ$3)</f>
        <v>0</v>
      </c>
      <c r="BB32" s="160">
        <f>SUMIFS('Wells Fargo'!$F:$F,'Wells Fargo'!$G:$G,'Cash Flow'!$A32,'Wells Fargo'!$A:$A,BB$1,'Wells Fargo'!$B:$B,"&lt;="&amp;'Cash Flow'!BB$3,'Wells Fargo'!$B:$B,"&gt;"&amp;'Cash Flow'!BA$3)</f>
        <v>0</v>
      </c>
      <c r="BC32" s="160">
        <f>SUMIFS('Wells Fargo'!$F:$F,'Wells Fargo'!$G:$G,'Cash Flow'!$A32,'Wells Fargo'!$A:$A,BC$1,'Wells Fargo'!$B:$B,"&lt;="&amp;'Cash Flow'!BC$3,'Wells Fargo'!$B:$B,"&gt;"&amp;'Cash Flow'!BB$3)</f>
        <v>0</v>
      </c>
      <c r="BD32" s="160">
        <f>SUMIFS('Wells Fargo'!$F:$F,'Wells Fargo'!$G:$G,'Cash Flow'!$A32,'Wells Fargo'!$A:$A,BD$1,'Wells Fargo'!$B:$B,"&lt;="&amp;'Cash Flow'!BD$3,'Wells Fargo'!$B:$B,"&gt;"&amp;'Cash Flow'!BC$3)</f>
        <v>-10</v>
      </c>
      <c r="BE32" s="161">
        <f>SUMIFS('Wells Fargo'!$F:$F,'Wells Fargo'!$G:$G,'Cash Flow'!$A32,'Wells Fargo'!$A:$A,BE$1,'Wells Fargo'!$B:$B,"&lt;="&amp;'Cash Flow'!BE$3)</f>
        <v>-13.22</v>
      </c>
      <c r="BF32" s="160">
        <f>SUMIFS('Wells Fargo'!$F:$F,'Wells Fargo'!$G:$G,'Cash Flow'!$A32,'Wells Fargo'!$A:$A,BF$1,'Wells Fargo'!$B:$B,"&lt;="&amp;'Cash Flow'!BF$3,'Wells Fargo'!$B:$B,"&gt;"&amp;'Cash Flow'!BE$3)</f>
        <v>-7.58</v>
      </c>
      <c r="BG32" s="160">
        <f>SUMIFS('Wells Fargo'!$F:$F,'Wells Fargo'!$G:$G,'Cash Flow'!$A32,'Wells Fargo'!$A:$A,BG$1,'Wells Fargo'!$B:$B,"&lt;="&amp;'Cash Flow'!BG$3,'Wells Fargo'!$B:$B,"&gt;"&amp;'Cash Flow'!BF$3)</f>
        <v>0</v>
      </c>
      <c r="BH32" s="160">
        <f>SUMIFS('Wells Fargo'!$F:$F,'Wells Fargo'!$G:$G,'Cash Flow'!$A32,'Wells Fargo'!$A:$A,BH$1,'Wells Fargo'!$B:$B,"&lt;="&amp;'Cash Flow'!BH$3,'Wells Fargo'!$B:$B,"&gt;"&amp;'Cash Flow'!BG$3)</f>
        <v>0</v>
      </c>
      <c r="BI32" s="160">
        <f>SUMIFS('Wells Fargo'!$F:$F,'Wells Fargo'!$G:$G,'Cash Flow'!$A32,'Wells Fargo'!$A:$A,BI$1,'Wells Fargo'!$B:$B,"&lt;="&amp;'Cash Flow'!BI$3,'Wells Fargo'!$B:$B,"&gt;"&amp;'Cash Flow'!BH$3)</f>
        <v>0</v>
      </c>
    </row>
    <row r="33" spans="1:61" ht="12.75" x14ac:dyDescent="0.2">
      <c r="A33" t="str">
        <v>Garbage Removal</v>
      </c>
      <c r="B33" s="76">
        <f t="shared" si="0"/>
        <v>-200</v>
      </c>
      <c r="C33" s="161">
        <f>SUMIFS('Wells Fargo'!$F:$F,'Wells Fargo'!$G:$G,'Cash Flow'!$A33,'Wells Fargo'!$A:$A,C$1,'Wells Fargo'!$B:$B,"&lt;="&amp;'Cash Flow'!C$3)</f>
        <v>0</v>
      </c>
      <c r="D33" s="160">
        <f>SUMIFS('Wells Fargo'!$F:$F,'Wells Fargo'!$G:$G,'Cash Flow'!$A33,'Wells Fargo'!$A:$A,D$1,'Wells Fargo'!$B:$B,"&lt;="&amp;'Cash Flow'!D$3,'Wells Fargo'!$B:$B,"&gt;"&amp;'Cash Flow'!C$3)</f>
        <v>0</v>
      </c>
      <c r="E33" s="160">
        <f>SUMIFS('Wells Fargo'!$F:$F,'Wells Fargo'!$G:$G,'Cash Flow'!$A33,'Wells Fargo'!$A:$A,E$1,'Wells Fargo'!$B:$B,"&lt;="&amp;'Cash Flow'!E$3,'Wells Fargo'!$B:$B,"&gt;"&amp;'Cash Flow'!D$3)</f>
        <v>0</v>
      </c>
      <c r="F33" s="160">
        <f>SUMIFS('Wells Fargo'!$F:$F,'Wells Fargo'!$G:$G,'Cash Flow'!$A33,'Wells Fargo'!$A:$A,F$1,'Wells Fargo'!$B:$B,"&lt;="&amp;'Cash Flow'!F$3,'Wells Fargo'!$B:$B,"&gt;"&amp;'Cash Flow'!E$3)</f>
        <v>0</v>
      </c>
      <c r="G33" s="160">
        <f>SUMIFS('Wells Fargo'!$F:$F,'Wells Fargo'!$G:$G,'Cash Flow'!$A33,'Wells Fargo'!$A:$A,G$1,'Wells Fargo'!$B:$B,"&lt;="&amp;'Cash Flow'!G$3,'Wells Fargo'!$B:$B,"&gt;"&amp;'Cash Flow'!F$3)</f>
        <v>0</v>
      </c>
      <c r="H33" s="161">
        <f>SUMIFS('Wells Fargo'!$F:$F,'Wells Fargo'!$G:$G,'Cash Flow'!$A33,'Wells Fargo'!$A:$A,H$1,'Wells Fargo'!$B:$B,"&lt;="&amp;'Cash Flow'!H$3)</f>
        <v>0</v>
      </c>
      <c r="I33" s="160">
        <f>SUMIFS('Wells Fargo'!$F:$F,'Wells Fargo'!$G:$G,'Cash Flow'!$A33,'Wells Fargo'!$A:$A,I$1,'Wells Fargo'!$B:$B,"&lt;="&amp;'Cash Flow'!I$3,'Wells Fargo'!$B:$B,"&gt;"&amp;'Cash Flow'!H$3)</f>
        <v>0</v>
      </c>
      <c r="J33" s="160">
        <f>SUMIFS('Wells Fargo'!$F:$F,'Wells Fargo'!$G:$G,'Cash Flow'!$A33,'Wells Fargo'!$A:$A,J$1,'Wells Fargo'!$B:$B,"&lt;="&amp;'Cash Flow'!J$3,'Wells Fargo'!$B:$B,"&gt;"&amp;'Cash Flow'!I$3)</f>
        <v>0</v>
      </c>
      <c r="K33" s="160">
        <f>SUMIFS('Wells Fargo'!$F:$F,'Wells Fargo'!$G:$G,'Cash Flow'!$A33,'Wells Fargo'!$A:$A,K$1,'Wells Fargo'!$B:$B,"&lt;="&amp;'Cash Flow'!K$3,'Wells Fargo'!$B:$B,"&gt;"&amp;'Cash Flow'!J$3)</f>
        <v>0</v>
      </c>
      <c r="L33" s="161">
        <f>SUMIFS('Wells Fargo'!$F:$F,'Wells Fargo'!$G:$G,'Cash Flow'!$A33,'Wells Fargo'!$A:$A,L$1,'Wells Fargo'!$B:$B,"&lt;="&amp;'Cash Flow'!L$3)</f>
        <v>0</v>
      </c>
      <c r="M33" s="160">
        <f>SUMIFS('Wells Fargo'!$F:$F,'Wells Fargo'!$G:$G,'Cash Flow'!$A33,'Wells Fargo'!$A:$A,M$1,'Wells Fargo'!$B:$B,"&lt;="&amp;'Cash Flow'!M$3,'Wells Fargo'!$B:$B,"&gt;"&amp;'Cash Flow'!L$3)</f>
        <v>0</v>
      </c>
      <c r="N33" s="160">
        <f>SUMIFS('Wells Fargo'!$F:$F,'Wells Fargo'!$G:$G,'Cash Flow'!$A33,'Wells Fargo'!$A:$A,N$1,'Wells Fargo'!$B:$B,"&lt;="&amp;'Cash Flow'!N$3,'Wells Fargo'!$B:$B,"&gt;"&amp;'Cash Flow'!M$3)</f>
        <v>0</v>
      </c>
      <c r="O33" s="160">
        <f>SUMIFS('Wells Fargo'!$F:$F,'Wells Fargo'!$G:$G,'Cash Flow'!$A33,'Wells Fargo'!$A:$A,O$1,'Wells Fargo'!$B:$B,"&lt;="&amp;'Cash Flow'!O$3,'Wells Fargo'!$B:$B,"&gt;"&amp;'Cash Flow'!N$3)</f>
        <v>0</v>
      </c>
      <c r="P33" s="160">
        <f>SUMIFS('Wells Fargo'!$F:$F,'Wells Fargo'!$G:$G,'Cash Flow'!$A33,'Wells Fargo'!$A:$A,P$1,'Wells Fargo'!$B:$B,"&lt;="&amp;'Cash Flow'!P$3,'Wells Fargo'!$B:$B,"&gt;"&amp;'Cash Flow'!O$3)</f>
        <v>0</v>
      </c>
      <c r="Q33" s="161">
        <f>SUMIFS('Wells Fargo'!$F:$F,'Wells Fargo'!$G:$G,'Cash Flow'!$A33,'Wells Fargo'!$A:$A,Q$1,'Wells Fargo'!$B:$B,"&lt;="&amp;'Cash Flow'!Q$3)</f>
        <v>0</v>
      </c>
      <c r="R33" s="160">
        <f>SUMIFS('Wells Fargo'!$F:$F,'Wells Fargo'!$G:$G,'Cash Flow'!$A33,'Wells Fargo'!$A:$A,R$1,'Wells Fargo'!$B:$B,"&lt;="&amp;'Cash Flow'!R$3,'Wells Fargo'!$B:$B,"&gt;"&amp;'Cash Flow'!Q$3)</f>
        <v>0</v>
      </c>
      <c r="S33" s="160">
        <f>SUMIFS('Wells Fargo'!$F:$F,'Wells Fargo'!$G:$G,'Cash Flow'!$A33,'Wells Fargo'!$A:$A,S$1,'Wells Fargo'!$B:$B,"&lt;="&amp;'Cash Flow'!S$3,'Wells Fargo'!$B:$B,"&gt;"&amp;'Cash Flow'!R$3)</f>
        <v>0</v>
      </c>
      <c r="T33" s="160">
        <f>SUMIFS('Wells Fargo'!$F:$F,'Wells Fargo'!$G:$G,'Cash Flow'!$A33,'Wells Fargo'!$A:$A,T$1,'Wells Fargo'!$B:$B,"&lt;="&amp;'Cash Flow'!T$3,'Wells Fargo'!$B:$B,"&gt;"&amp;'Cash Flow'!S$3)</f>
        <v>0</v>
      </c>
      <c r="U33" s="160">
        <f>SUMIFS('Wells Fargo'!$F:$F,'Wells Fargo'!$G:$G,'Cash Flow'!$A33,'Wells Fargo'!$A:$A,U$1,'Wells Fargo'!$B:$B,"&lt;="&amp;'Cash Flow'!U$3,'Wells Fargo'!$B:$B,"&gt;"&amp;'Cash Flow'!T$3)</f>
        <v>0</v>
      </c>
      <c r="V33" s="161">
        <f>SUMIFS('Wells Fargo'!$F:$F,'Wells Fargo'!$G:$G,'Cash Flow'!$A33,'Wells Fargo'!$A:$A,V$1,'Wells Fargo'!$B:$B,"&lt;="&amp;'Cash Flow'!V$3)</f>
        <v>0</v>
      </c>
      <c r="W33" s="160">
        <f>SUMIFS('Wells Fargo'!$F:$F,'Wells Fargo'!$G:$G,'Cash Flow'!$A33,'Wells Fargo'!$A:$A,W$1,'Wells Fargo'!$B:$B,"&lt;="&amp;'Cash Flow'!W$3,'Wells Fargo'!$B:$B,"&gt;"&amp;'Cash Flow'!V$3)</f>
        <v>0</v>
      </c>
      <c r="X33" s="160">
        <f>SUMIFS('Wells Fargo'!$F:$F,'Wells Fargo'!$G:$G,'Cash Flow'!$A33,'Wells Fargo'!$A:$A,X$1,'Wells Fargo'!$B:$B,"&lt;="&amp;'Cash Flow'!X$3,'Wells Fargo'!$B:$B,"&gt;"&amp;'Cash Flow'!W$3)</f>
        <v>0</v>
      </c>
      <c r="Y33" s="160">
        <f>SUMIFS('Wells Fargo'!$F:$F,'Wells Fargo'!$G:$G,'Cash Flow'!$A33,'Wells Fargo'!$A:$A,Y$1,'Wells Fargo'!$B:$B,"&lt;="&amp;'Cash Flow'!Y$3,'Wells Fargo'!$B:$B,"&gt;"&amp;'Cash Flow'!X$3)</f>
        <v>0</v>
      </c>
      <c r="Z33" s="160">
        <f>SUMIFS('Wells Fargo'!$F:$F,'Wells Fargo'!$G:$G,'Cash Flow'!$A33,'Wells Fargo'!$A:$A,Z$1,'Wells Fargo'!$B:$B,"&lt;="&amp;'Cash Flow'!Z$3,'Wells Fargo'!$B:$B,"&gt;"&amp;'Cash Flow'!Y$3)</f>
        <v>0</v>
      </c>
      <c r="AA33" s="161">
        <f>SUMIFS('Wells Fargo'!$F:$F,'Wells Fargo'!$G:$G,'Cash Flow'!$A33,'Wells Fargo'!$A:$A,AA$1,'Wells Fargo'!$B:$B,"&lt;="&amp;'Cash Flow'!AA$3)</f>
        <v>0</v>
      </c>
      <c r="AB33" s="160">
        <f>SUMIFS('Wells Fargo'!$F:$F,'Wells Fargo'!$G:$G,'Cash Flow'!$A33,'Wells Fargo'!$A:$A,AB$1,'Wells Fargo'!$B:$B,"&lt;="&amp;'Cash Flow'!AB$3,'Wells Fargo'!$B:$B,"&gt;"&amp;'Cash Flow'!AA$3)</f>
        <v>-200</v>
      </c>
      <c r="AC33" s="160">
        <f>SUMIFS('Wells Fargo'!$F:$F,'Wells Fargo'!$G:$G,'Cash Flow'!$A33,'Wells Fargo'!$A:$A,AC$1,'Wells Fargo'!$B:$B,"&lt;="&amp;'Cash Flow'!AC$3,'Wells Fargo'!$B:$B,"&gt;"&amp;'Cash Flow'!AB$3)</f>
        <v>0</v>
      </c>
      <c r="AD33" s="160">
        <f>SUMIFS('Wells Fargo'!$F:$F,'Wells Fargo'!$G:$G,'Cash Flow'!$A33,'Wells Fargo'!$A:$A,AD$1,'Wells Fargo'!$B:$B,"&lt;="&amp;'Cash Flow'!AD$3,'Wells Fargo'!$B:$B,"&gt;"&amp;'Cash Flow'!AC$3)</f>
        <v>0</v>
      </c>
      <c r="AE33" s="160">
        <f>SUMIFS('Wells Fargo'!$F:$F,'Wells Fargo'!$G:$G,'Cash Flow'!$A33,'Wells Fargo'!$A:$A,AE$1,'Wells Fargo'!$B:$B,"&lt;="&amp;'Cash Flow'!AE$3,'Wells Fargo'!$B:$B,"&gt;"&amp;'Cash Flow'!AD$3)</f>
        <v>0</v>
      </c>
      <c r="AF33" s="161">
        <f>SUMIFS('Wells Fargo'!$F:$F,'Wells Fargo'!$G:$G,'Cash Flow'!$A33,'Wells Fargo'!$A:$A,AF$1,'Wells Fargo'!$B:$B,"&lt;="&amp;'Cash Flow'!AF$3)</f>
        <v>0</v>
      </c>
      <c r="AG33" s="160">
        <f>SUMIFS('Wells Fargo'!$F:$F,'Wells Fargo'!$G:$G,'Cash Flow'!$A33,'Wells Fargo'!$A:$A,AG$1,'Wells Fargo'!$B:$B,"&lt;="&amp;'Cash Flow'!AG$3,'Wells Fargo'!$B:$B,"&gt;"&amp;'Cash Flow'!AF$3)</f>
        <v>0</v>
      </c>
      <c r="AH33" s="160">
        <f>SUMIFS('Wells Fargo'!$F:$F,'Wells Fargo'!$G:$G,'Cash Flow'!$A33,'Wells Fargo'!$A:$A,AH$1,'Wells Fargo'!$B:$B,"&lt;="&amp;'Cash Flow'!AH$3,'Wells Fargo'!$B:$B,"&gt;"&amp;'Cash Flow'!AG$3)</f>
        <v>0</v>
      </c>
      <c r="AI33" s="160">
        <f>SUMIFS('Wells Fargo'!$F:$F,'Wells Fargo'!$G:$G,'Cash Flow'!$A33,'Wells Fargo'!$A:$A,AI$1,'Wells Fargo'!$B:$B,"&lt;="&amp;'Cash Flow'!AI$3,'Wells Fargo'!$B:$B,"&gt;"&amp;'Cash Flow'!AH$3)</f>
        <v>0</v>
      </c>
      <c r="AJ33" s="160">
        <f>SUMIFS('Wells Fargo'!$F:$F,'Wells Fargo'!$G:$G,'Cash Flow'!$A33,'Wells Fargo'!$A:$A,AJ$1,'Wells Fargo'!$B:$B,"&lt;="&amp;'Cash Flow'!AJ$3,'Wells Fargo'!$B:$B,"&gt;"&amp;'Cash Flow'!AI$3)</f>
        <v>0</v>
      </c>
      <c r="AK33" s="161">
        <f>SUMIFS('Wells Fargo'!$F:$F,'Wells Fargo'!$G:$G,'Cash Flow'!$A33,'Wells Fargo'!$A:$A,AK$1,'Wells Fargo'!$B:$B,"&lt;="&amp;'Cash Flow'!AK$3)</f>
        <v>0</v>
      </c>
      <c r="AL33" s="160">
        <f>SUMIFS('Wells Fargo'!$F:$F,'Wells Fargo'!$G:$G,'Cash Flow'!$A33,'Wells Fargo'!$A:$A,AL$1,'Wells Fargo'!$B:$B,"&lt;="&amp;'Cash Flow'!AL$3,'Wells Fargo'!$B:$B,"&gt;"&amp;'Cash Flow'!AK$3)</f>
        <v>0</v>
      </c>
      <c r="AM33" s="160">
        <f>SUMIFS('Wells Fargo'!$F:$F,'Wells Fargo'!$G:$G,'Cash Flow'!$A33,'Wells Fargo'!$A:$A,AM$1,'Wells Fargo'!$B:$B,"&lt;="&amp;'Cash Flow'!AM$3,'Wells Fargo'!$B:$B,"&gt;"&amp;'Cash Flow'!AL$3)</f>
        <v>0</v>
      </c>
      <c r="AN33" s="160">
        <f>SUMIFS('Wells Fargo'!$F:$F,'Wells Fargo'!$G:$G,'Cash Flow'!$A33,'Wells Fargo'!$A:$A,AN$1,'Wells Fargo'!$B:$B,"&lt;="&amp;'Cash Flow'!AN$3,'Wells Fargo'!$B:$B,"&gt;"&amp;'Cash Flow'!AM$3)</f>
        <v>0</v>
      </c>
      <c r="AO33" s="160">
        <f>SUMIFS('Wells Fargo'!$F:$F,'Wells Fargo'!$G:$G,'Cash Flow'!$A33,'Wells Fargo'!$A:$A,AO$1,'Wells Fargo'!$B:$B,"&lt;="&amp;'Cash Flow'!AO$3,'Wells Fargo'!$B:$B,"&gt;"&amp;'Cash Flow'!AN$3)</f>
        <v>0</v>
      </c>
      <c r="AP33" s="161">
        <f>SUMIFS('Wells Fargo'!$F:$F,'Wells Fargo'!$G:$G,'Cash Flow'!$A33,'Wells Fargo'!$A:$A,AP$1,'Wells Fargo'!$B:$B,"&lt;="&amp;'Cash Flow'!AP$3)</f>
        <v>0</v>
      </c>
      <c r="AQ33" s="160">
        <f>SUMIFS('Wells Fargo'!$F:$F,'Wells Fargo'!$G:$G,'Cash Flow'!$A33,'Wells Fargo'!$A:$A,AQ$1,'Wells Fargo'!$B:$B,"&lt;="&amp;'Cash Flow'!AQ$3,'Wells Fargo'!$B:$B,"&gt;"&amp;'Cash Flow'!AP$3)</f>
        <v>0</v>
      </c>
      <c r="AR33" s="160">
        <f>SUMIFS('Wells Fargo'!$F:$F,'Wells Fargo'!$G:$G,'Cash Flow'!$A33,'Wells Fargo'!$A:$A,AR$1,'Wells Fargo'!$B:$B,"&lt;="&amp;'Cash Flow'!AR$3,'Wells Fargo'!$B:$B,"&gt;"&amp;'Cash Flow'!AQ$3)</f>
        <v>0</v>
      </c>
      <c r="AS33" s="160">
        <f>SUMIFS('Wells Fargo'!$F:$F,'Wells Fargo'!$G:$G,'Cash Flow'!$A33,'Wells Fargo'!$A:$A,AS$1,'Wells Fargo'!$B:$B,"&lt;="&amp;'Cash Flow'!AS$3,'Wells Fargo'!$B:$B,"&gt;"&amp;'Cash Flow'!AR$3)</f>
        <v>0</v>
      </c>
      <c r="AT33" s="160">
        <f>SUMIFS('Wells Fargo'!$F:$F,'Wells Fargo'!$G:$G,'Cash Flow'!$A33,'Wells Fargo'!$A:$A,AT$1,'Wells Fargo'!$B:$B,"&lt;="&amp;'Cash Flow'!AT$3,'Wells Fargo'!$B:$B,"&gt;"&amp;'Cash Flow'!AS$3)</f>
        <v>0</v>
      </c>
      <c r="AU33" s="161">
        <f>SUMIFS('Wells Fargo'!$F:$F,'Wells Fargo'!$G:$G,'Cash Flow'!$A33,'Wells Fargo'!$A:$A,AU$1,'Wells Fargo'!$B:$B,"&lt;="&amp;'Cash Flow'!AU$3)</f>
        <v>0</v>
      </c>
      <c r="AV33" s="160">
        <f>SUMIFS('Wells Fargo'!$F:$F,'Wells Fargo'!$G:$G,'Cash Flow'!$A33,'Wells Fargo'!$A:$A,AV$1,'Wells Fargo'!$B:$B,"&lt;="&amp;'Cash Flow'!AV$3,'Wells Fargo'!$B:$B,"&gt;"&amp;'Cash Flow'!AU$3)</f>
        <v>0</v>
      </c>
      <c r="AW33" s="160">
        <f>SUMIFS('Wells Fargo'!$F:$F,'Wells Fargo'!$G:$G,'Cash Flow'!$A33,'Wells Fargo'!$A:$A,AW$1,'Wells Fargo'!$B:$B,"&lt;="&amp;'Cash Flow'!AW$3,'Wells Fargo'!$B:$B,"&gt;"&amp;'Cash Flow'!AV$3)</f>
        <v>0</v>
      </c>
      <c r="AX33" s="160">
        <f>SUMIFS('Wells Fargo'!$F:$F,'Wells Fargo'!$G:$G,'Cash Flow'!$A33,'Wells Fargo'!$A:$A,AX$1,'Wells Fargo'!$B:$B,"&lt;="&amp;'Cash Flow'!AX$3,'Wells Fargo'!$B:$B,"&gt;"&amp;'Cash Flow'!AW$3)</f>
        <v>0</v>
      </c>
      <c r="AY33" s="160">
        <f>SUMIFS('Wells Fargo'!$F:$F,'Wells Fargo'!$G:$G,'Cash Flow'!$A33,'Wells Fargo'!$A:$A,AY$1,'Wells Fargo'!$B:$B,"&lt;="&amp;'Cash Flow'!AY$3,'Wells Fargo'!$B:$B,"&gt;"&amp;'Cash Flow'!AX$3)</f>
        <v>0</v>
      </c>
      <c r="AZ33" s="161">
        <f>SUMIFS('Wells Fargo'!$F:$F,'Wells Fargo'!$G:$G,'Cash Flow'!$A33,'Wells Fargo'!$A:$A,AZ$1,'Wells Fargo'!$B:$B,"&lt;="&amp;'Cash Flow'!AZ$3)</f>
        <v>0</v>
      </c>
      <c r="BA33" s="160">
        <f>SUMIFS('Wells Fargo'!$F:$F,'Wells Fargo'!$G:$G,'Cash Flow'!$A33,'Wells Fargo'!$A:$A,BA$1,'Wells Fargo'!$B:$B,"&lt;="&amp;'Cash Flow'!BA$3,'Wells Fargo'!$B:$B,"&gt;"&amp;'Cash Flow'!AZ$3)</f>
        <v>0</v>
      </c>
      <c r="BB33" s="160">
        <f>SUMIFS('Wells Fargo'!$F:$F,'Wells Fargo'!$G:$G,'Cash Flow'!$A33,'Wells Fargo'!$A:$A,BB$1,'Wells Fargo'!$B:$B,"&lt;="&amp;'Cash Flow'!BB$3,'Wells Fargo'!$B:$B,"&gt;"&amp;'Cash Flow'!BA$3)</f>
        <v>0</v>
      </c>
      <c r="BC33" s="160">
        <f>SUMIFS('Wells Fargo'!$F:$F,'Wells Fargo'!$G:$G,'Cash Flow'!$A33,'Wells Fargo'!$A:$A,BC$1,'Wells Fargo'!$B:$B,"&lt;="&amp;'Cash Flow'!BC$3,'Wells Fargo'!$B:$B,"&gt;"&amp;'Cash Flow'!BB$3)</f>
        <v>0</v>
      </c>
      <c r="BD33" s="160">
        <f>SUMIFS('Wells Fargo'!$F:$F,'Wells Fargo'!$G:$G,'Cash Flow'!$A33,'Wells Fargo'!$A:$A,BD$1,'Wells Fargo'!$B:$B,"&lt;="&amp;'Cash Flow'!BD$3,'Wells Fargo'!$B:$B,"&gt;"&amp;'Cash Flow'!BC$3)</f>
        <v>0</v>
      </c>
      <c r="BE33" s="161">
        <f>SUMIFS('Wells Fargo'!$F:$F,'Wells Fargo'!$G:$G,'Cash Flow'!$A33,'Wells Fargo'!$A:$A,BE$1,'Wells Fargo'!$B:$B,"&lt;="&amp;'Cash Flow'!BE$3)</f>
        <v>0</v>
      </c>
      <c r="BF33" s="160">
        <f>SUMIFS('Wells Fargo'!$F:$F,'Wells Fargo'!$G:$G,'Cash Flow'!$A33,'Wells Fargo'!$A:$A,BF$1,'Wells Fargo'!$B:$B,"&lt;="&amp;'Cash Flow'!BF$3,'Wells Fargo'!$B:$B,"&gt;"&amp;'Cash Flow'!BE$3)</f>
        <v>0</v>
      </c>
      <c r="BG33" s="160">
        <f>SUMIFS('Wells Fargo'!$F:$F,'Wells Fargo'!$G:$G,'Cash Flow'!$A33,'Wells Fargo'!$A:$A,BG$1,'Wells Fargo'!$B:$B,"&lt;="&amp;'Cash Flow'!BG$3,'Wells Fargo'!$B:$B,"&gt;"&amp;'Cash Flow'!BF$3)</f>
        <v>0</v>
      </c>
      <c r="BH33" s="160">
        <f>SUMIFS('Wells Fargo'!$F:$F,'Wells Fargo'!$G:$G,'Cash Flow'!$A33,'Wells Fargo'!$A:$A,BH$1,'Wells Fargo'!$B:$B,"&lt;="&amp;'Cash Flow'!BH$3,'Wells Fargo'!$B:$B,"&gt;"&amp;'Cash Flow'!BG$3)</f>
        <v>0</v>
      </c>
      <c r="BI33" s="160">
        <f>SUMIFS('Wells Fargo'!$F:$F,'Wells Fargo'!$G:$G,'Cash Flow'!$A33,'Wells Fargo'!$A:$A,BI$1,'Wells Fargo'!$B:$B,"&lt;="&amp;'Cash Flow'!BI$3,'Wells Fargo'!$B:$B,"&gt;"&amp;'Cash Flow'!BH$3)</f>
        <v>0</v>
      </c>
    </row>
    <row r="34" spans="1:61" ht="12.75" x14ac:dyDescent="0.2">
      <c r="A34" t="str">
        <v>Gas</v>
      </c>
      <c r="B34" s="76">
        <f t="shared" si="0"/>
        <v>-191.11</v>
      </c>
      <c r="C34" s="161">
        <f>SUMIFS('Wells Fargo'!$F:$F,'Wells Fargo'!$G:$G,'Cash Flow'!$A34,'Wells Fargo'!$A:$A,C$1,'Wells Fargo'!$B:$B,"&lt;="&amp;'Cash Flow'!C$3)</f>
        <v>0</v>
      </c>
      <c r="D34" s="160">
        <f>SUMIFS('Wells Fargo'!$F:$F,'Wells Fargo'!$G:$G,'Cash Flow'!$A34,'Wells Fargo'!$A:$A,D$1,'Wells Fargo'!$B:$B,"&lt;="&amp;'Cash Flow'!D$3,'Wells Fargo'!$B:$B,"&gt;"&amp;'Cash Flow'!C$3)</f>
        <v>0</v>
      </c>
      <c r="E34" s="160">
        <f>SUMIFS('Wells Fargo'!$F:$F,'Wells Fargo'!$G:$G,'Cash Flow'!$A34,'Wells Fargo'!$A:$A,E$1,'Wells Fargo'!$B:$B,"&lt;="&amp;'Cash Flow'!E$3,'Wells Fargo'!$B:$B,"&gt;"&amp;'Cash Flow'!D$3)</f>
        <v>0</v>
      </c>
      <c r="F34" s="160">
        <f>SUMIFS('Wells Fargo'!$F:$F,'Wells Fargo'!$G:$G,'Cash Flow'!$A34,'Wells Fargo'!$A:$A,F$1,'Wells Fargo'!$B:$B,"&lt;="&amp;'Cash Flow'!F$3,'Wells Fargo'!$B:$B,"&gt;"&amp;'Cash Flow'!E$3)</f>
        <v>0</v>
      </c>
      <c r="G34" s="160">
        <f>SUMIFS('Wells Fargo'!$F:$F,'Wells Fargo'!$G:$G,'Cash Flow'!$A34,'Wells Fargo'!$A:$A,G$1,'Wells Fargo'!$B:$B,"&lt;="&amp;'Cash Flow'!G$3,'Wells Fargo'!$B:$B,"&gt;"&amp;'Cash Flow'!F$3)</f>
        <v>0</v>
      </c>
      <c r="H34" s="161">
        <f>SUMIFS('Wells Fargo'!$F:$F,'Wells Fargo'!$G:$G,'Cash Flow'!$A34,'Wells Fargo'!$A:$A,H$1,'Wells Fargo'!$B:$B,"&lt;="&amp;'Cash Flow'!H$3)</f>
        <v>0</v>
      </c>
      <c r="I34" s="160">
        <f>SUMIFS('Wells Fargo'!$F:$F,'Wells Fargo'!$G:$G,'Cash Flow'!$A34,'Wells Fargo'!$A:$A,I$1,'Wells Fargo'!$B:$B,"&lt;="&amp;'Cash Flow'!I$3,'Wells Fargo'!$B:$B,"&gt;"&amp;'Cash Flow'!H$3)</f>
        <v>0</v>
      </c>
      <c r="J34" s="160">
        <f>SUMIFS('Wells Fargo'!$F:$F,'Wells Fargo'!$G:$G,'Cash Flow'!$A34,'Wells Fargo'!$A:$A,J$1,'Wells Fargo'!$B:$B,"&lt;="&amp;'Cash Flow'!J$3,'Wells Fargo'!$B:$B,"&gt;"&amp;'Cash Flow'!I$3)</f>
        <v>0</v>
      </c>
      <c r="K34" s="160">
        <f>SUMIFS('Wells Fargo'!$F:$F,'Wells Fargo'!$G:$G,'Cash Flow'!$A34,'Wells Fargo'!$A:$A,K$1,'Wells Fargo'!$B:$B,"&lt;="&amp;'Cash Flow'!K$3,'Wells Fargo'!$B:$B,"&gt;"&amp;'Cash Flow'!J$3)</f>
        <v>0</v>
      </c>
      <c r="L34" s="161">
        <f>SUMIFS('Wells Fargo'!$F:$F,'Wells Fargo'!$G:$G,'Cash Flow'!$A34,'Wells Fargo'!$A:$A,L$1,'Wells Fargo'!$B:$B,"&lt;="&amp;'Cash Flow'!L$3)</f>
        <v>0</v>
      </c>
      <c r="M34" s="160">
        <f>SUMIFS('Wells Fargo'!$F:$F,'Wells Fargo'!$G:$G,'Cash Flow'!$A34,'Wells Fargo'!$A:$A,M$1,'Wells Fargo'!$B:$B,"&lt;="&amp;'Cash Flow'!M$3,'Wells Fargo'!$B:$B,"&gt;"&amp;'Cash Flow'!L$3)</f>
        <v>0</v>
      </c>
      <c r="N34" s="160">
        <f>SUMIFS('Wells Fargo'!$F:$F,'Wells Fargo'!$G:$G,'Cash Flow'!$A34,'Wells Fargo'!$A:$A,N$1,'Wells Fargo'!$B:$B,"&lt;="&amp;'Cash Flow'!N$3,'Wells Fargo'!$B:$B,"&gt;"&amp;'Cash Flow'!M$3)</f>
        <v>-25.57</v>
      </c>
      <c r="O34" s="160">
        <f>SUMIFS('Wells Fargo'!$F:$F,'Wells Fargo'!$G:$G,'Cash Flow'!$A34,'Wells Fargo'!$A:$A,O$1,'Wells Fargo'!$B:$B,"&lt;="&amp;'Cash Flow'!O$3,'Wells Fargo'!$B:$B,"&gt;"&amp;'Cash Flow'!N$3)</f>
        <v>0</v>
      </c>
      <c r="P34" s="160">
        <f>SUMIFS('Wells Fargo'!$F:$F,'Wells Fargo'!$G:$G,'Cash Flow'!$A34,'Wells Fargo'!$A:$A,P$1,'Wells Fargo'!$B:$B,"&lt;="&amp;'Cash Flow'!P$3,'Wells Fargo'!$B:$B,"&gt;"&amp;'Cash Flow'!O$3)</f>
        <v>0</v>
      </c>
      <c r="Q34" s="161">
        <f>SUMIFS('Wells Fargo'!$F:$F,'Wells Fargo'!$G:$G,'Cash Flow'!$A34,'Wells Fargo'!$A:$A,Q$1,'Wells Fargo'!$B:$B,"&lt;="&amp;'Cash Flow'!Q$3)</f>
        <v>0</v>
      </c>
      <c r="R34" s="160">
        <f>SUMIFS('Wells Fargo'!$F:$F,'Wells Fargo'!$G:$G,'Cash Flow'!$A34,'Wells Fargo'!$A:$A,R$1,'Wells Fargo'!$B:$B,"&lt;="&amp;'Cash Flow'!R$3,'Wells Fargo'!$B:$B,"&gt;"&amp;'Cash Flow'!Q$3)</f>
        <v>0</v>
      </c>
      <c r="S34" s="160">
        <f>SUMIFS('Wells Fargo'!$F:$F,'Wells Fargo'!$G:$G,'Cash Flow'!$A34,'Wells Fargo'!$A:$A,S$1,'Wells Fargo'!$B:$B,"&lt;="&amp;'Cash Flow'!S$3,'Wells Fargo'!$B:$B,"&gt;"&amp;'Cash Flow'!R$3)</f>
        <v>0</v>
      </c>
      <c r="T34" s="160">
        <f>SUMIFS('Wells Fargo'!$F:$F,'Wells Fargo'!$G:$G,'Cash Flow'!$A34,'Wells Fargo'!$A:$A,T$1,'Wells Fargo'!$B:$B,"&lt;="&amp;'Cash Flow'!T$3,'Wells Fargo'!$B:$B,"&gt;"&amp;'Cash Flow'!S$3)</f>
        <v>0</v>
      </c>
      <c r="U34" s="160">
        <f>SUMIFS('Wells Fargo'!$F:$F,'Wells Fargo'!$G:$G,'Cash Flow'!$A34,'Wells Fargo'!$A:$A,U$1,'Wells Fargo'!$B:$B,"&lt;="&amp;'Cash Flow'!U$3,'Wells Fargo'!$B:$B,"&gt;"&amp;'Cash Flow'!T$3)</f>
        <v>0</v>
      </c>
      <c r="V34" s="161">
        <f>SUMIFS('Wells Fargo'!$F:$F,'Wells Fargo'!$G:$G,'Cash Flow'!$A34,'Wells Fargo'!$A:$A,V$1,'Wells Fargo'!$B:$B,"&lt;="&amp;'Cash Flow'!V$3)</f>
        <v>0</v>
      </c>
      <c r="W34" s="160">
        <f>SUMIFS('Wells Fargo'!$F:$F,'Wells Fargo'!$G:$G,'Cash Flow'!$A34,'Wells Fargo'!$A:$A,W$1,'Wells Fargo'!$B:$B,"&lt;="&amp;'Cash Flow'!W$3,'Wells Fargo'!$B:$B,"&gt;"&amp;'Cash Flow'!V$3)</f>
        <v>-50.32</v>
      </c>
      <c r="X34" s="160">
        <f>SUMIFS('Wells Fargo'!$F:$F,'Wells Fargo'!$G:$G,'Cash Flow'!$A34,'Wells Fargo'!$A:$A,X$1,'Wells Fargo'!$B:$B,"&lt;="&amp;'Cash Flow'!X$3,'Wells Fargo'!$B:$B,"&gt;"&amp;'Cash Flow'!W$3)</f>
        <v>0</v>
      </c>
      <c r="Y34" s="160">
        <f>SUMIFS('Wells Fargo'!$F:$F,'Wells Fargo'!$G:$G,'Cash Flow'!$A34,'Wells Fargo'!$A:$A,Y$1,'Wells Fargo'!$B:$B,"&lt;="&amp;'Cash Flow'!Y$3,'Wells Fargo'!$B:$B,"&gt;"&amp;'Cash Flow'!X$3)</f>
        <v>0</v>
      </c>
      <c r="Z34" s="160">
        <f>SUMIFS('Wells Fargo'!$F:$F,'Wells Fargo'!$G:$G,'Cash Flow'!$A34,'Wells Fargo'!$A:$A,Z$1,'Wells Fargo'!$B:$B,"&lt;="&amp;'Cash Flow'!Z$3,'Wells Fargo'!$B:$B,"&gt;"&amp;'Cash Flow'!Y$3)</f>
        <v>0</v>
      </c>
      <c r="AA34" s="161">
        <f>SUMIFS('Wells Fargo'!$F:$F,'Wells Fargo'!$G:$G,'Cash Flow'!$A34,'Wells Fargo'!$A:$A,AA$1,'Wells Fargo'!$B:$B,"&lt;="&amp;'Cash Flow'!AA$3)</f>
        <v>0</v>
      </c>
      <c r="AB34" s="160">
        <f>SUMIFS('Wells Fargo'!$F:$F,'Wells Fargo'!$G:$G,'Cash Flow'!$A34,'Wells Fargo'!$A:$A,AB$1,'Wells Fargo'!$B:$B,"&lt;="&amp;'Cash Flow'!AB$3,'Wells Fargo'!$B:$B,"&gt;"&amp;'Cash Flow'!AA$3)</f>
        <v>0</v>
      </c>
      <c r="AC34" s="160">
        <f>SUMIFS('Wells Fargo'!$F:$F,'Wells Fargo'!$G:$G,'Cash Flow'!$A34,'Wells Fargo'!$A:$A,AC$1,'Wells Fargo'!$B:$B,"&lt;="&amp;'Cash Flow'!AC$3,'Wells Fargo'!$B:$B,"&gt;"&amp;'Cash Flow'!AB$3)</f>
        <v>0</v>
      </c>
      <c r="AD34" s="160">
        <f>SUMIFS('Wells Fargo'!$F:$F,'Wells Fargo'!$G:$G,'Cash Flow'!$A34,'Wells Fargo'!$A:$A,AD$1,'Wells Fargo'!$B:$B,"&lt;="&amp;'Cash Flow'!AD$3,'Wells Fargo'!$B:$B,"&gt;"&amp;'Cash Flow'!AC$3)</f>
        <v>0</v>
      </c>
      <c r="AE34" s="160">
        <f>SUMIFS('Wells Fargo'!$F:$F,'Wells Fargo'!$G:$G,'Cash Flow'!$A34,'Wells Fargo'!$A:$A,AE$1,'Wells Fargo'!$B:$B,"&lt;="&amp;'Cash Flow'!AE$3,'Wells Fargo'!$B:$B,"&gt;"&amp;'Cash Flow'!AD$3)</f>
        <v>0</v>
      </c>
      <c r="AF34" s="161">
        <f>SUMIFS('Wells Fargo'!$F:$F,'Wells Fargo'!$G:$G,'Cash Flow'!$A34,'Wells Fargo'!$A:$A,AF$1,'Wells Fargo'!$B:$B,"&lt;="&amp;'Cash Flow'!AF$3)</f>
        <v>0</v>
      </c>
      <c r="AG34" s="160">
        <f>SUMIFS('Wells Fargo'!$F:$F,'Wells Fargo'!$G:$G,'Cash Flow'!$A34,'Wells Fargo'!$A:$A,AG$1,'Wells Fargo'!$B:$B,"&lt;="&amp;'Cash Flow'!AG$3,'Wells Fargo'!$B:$B,"&gt;"&amp;'Cash Flow'!AF$3)</f>
        <v>0</v>
      </c>
      <c r="AH34" s="160">
        <f>SUMIFS('Wells Fargo'!$F:$F,'Wells Fargo'!$G:$G,'Cash Flow'!$A34,'Wells Fargo'!$A:$A,AH$1,'Wells Fargo'!$B:$B,"&lt;="&amp;'Cash Flow'!AH$3,'Wells Fargo'!$B:$B,"&gt;"&amp;'Cash Flow'!AG$3)</f>
        <v>0</v>
      </c>
      <c r="AI34" s="160">
        <f>SUMIFS('Wells Fargo'!$F:$F,'Wells Fargo'!$G:$G,'Cash Flow'!$A34,'Wells Fargo'!$A:$A,AI$1,'Wells Fargo'!$B:$B,"&lt;="&amp;'Cash Flow'!AI$3,'Wells Fargo'!$B:$B,"&gt;"&amp;'Cash Flow'!AH$3)</f>
        <v>-29.73</v>
      </c>
      <c r="AJ34" s="160">
        <f>SUMIFS('Wells Fargo'!$F:$F,'Wells Fargo'!$G:$G,'Cash Flow'!$A34,'Wells Fargo'!$A:$A,AJ$1,'Wells Fargo'!$B:$B,"&lt;="&amp;'Cash Flow'!AJ$3,'Wells Fargo'!$B:$B,"&gt;"&amp;'Cash Flow'!AI$3)</f>
        <v>0</v>
      </c>
      <c r="AK34" s="161">
        <f>SUMIFS('Wells Fargo'!$F:$F,'Wells Fargo'!$G:$G,'Cash Flow'!$A34,'Wells Fargo'!$A:$A,AK$1,'Wells Fargo'!$B:$B,"&lt;="&amp;'Cash Flow'!AK$3)</f>
        <v>0</v>
      </c>
      <c r="AL34" s="160">
        <f>SUMIFS('Wells Fargo'!$F:$F,'Wells Fargo'!$G:$G,'Cash Flow'!$A34,'Wells Fargo'!$A:$A,AL$1,'Wells Fargo'!$B:$B,"&lt;="&amp;'Cash Flow'!AL$3,'Wells Fargo'!$B:$B,"&gt;"&amp;'Cash Flow'!AK$3)</f>
        <v>0</v>
      </c>
      <c r="AM34" s="160">
        <f>SUMIFS('Wells Fargo'!$F:$F,'Wells Fargo'!$G:$G,'Cash Flow'!$A34,'Wells Fargo'!$A:$A,AM$1,'Wells Fargo'!$B:$B,"&lt;="&amp;'Cash Flow'!AM$3,'Wells Fargo'!$B:$B,"&gt;"&amp;'Cash Flow'!AL$3)</f>
        <v>0</v>
      </c>
      <c r="AN34" s="160">
        <f>SUMIFS('Wells Fargo'!$F:$F,'Wells Fargo'!$G:$G,'Cash Flow'!$A34,'Wells Fargo'!$A:$A,AN$1,'Wells Fargo'!$B:$B,"&lt;="&amp;'Cash Flow'!AN$3,'Wells Fargo'!$B:$B,"&gt;"&amp;'Cash Flow'!AM$3)</f>
        <v>0</v>
      </c>
      <c r="AO34" s="160">
        <f>SUMIFS('Wells Fargo'!$F:$F,'Wells Fargo'!$G:$G,'Cash Flow'!$A34,'Wells Fargo'!$A:$A,AO$1,'Wells Fargo'!$B:$B,"&lt;="&amp;'Cash Flow'!AO$3,'Wells Fargo'!$B:$B,"&gt;"&amp;'Cash Flow'!AN$3)</f>
        <v>0</v>
      </c>
      <c r="AP34" s="161">
        <f>SUMIFS('Wells Fargo'!$F:$F,'Wells Fargo'!$G:$G,'Cash Flow'!$A34,'Wells Fargo'!$A:$A,AP$1,'Wells Fargo'!$B:$B,"&lt;="&amp;'Cash Flow'!AP$3)</f>
        <v>0</v>
      </c>
      <c r="AQ34" s="160">
        <f>SUMIFS('Wells Fargo'!$F:$F,'Wells Fargo'!$G:$G,'Cash Flow'!$A34,'Wells Fargo'!$A:$A,AQ$1,'Wells Fargo'!$B:$B,"&lt;="&amp;'Cash Flow'!AQ$3,'Wells Fargo'!$B:$B,"&gt;"&amp;'Cash Flow'!AP$3)</f>
        <v>0</v>
      </c>
      <c r="AR34" s="160">
        <f>SUMIFS('Wells Fargo'!$F:$F,'Wells Fargo'!$G:$G,'Cash Flow'!$A34,'Wells Fargo'!$A:$A,AR$1,'Wells Fargo'!$B:$B,"&lt;="&amp;'Cash Flow'!AR$3,'Wells Fargo'!$B:$B,"&gt;"&amp;'Cash Flow'!AQ$3)</f>
        <v>-48.02</v>
      </c>
      <c r="AS34" s="160">
        <f>SUMIFS('Wells Fargo'!$F:$F,'Wells Fargo'!$G:$G,'Cash Flow'!$A34,'Wells Fargo'!$A:$A,AS$1,'Wells Fargo'!$B:$B,"&lt;="&amp;'Cash Flow'!AS$3,'Wells Fargo'!$B:$B,"&gt;"&amp;'Cash Flow'!AR$3)</f>
        <v>0</v>
      </c>
      <c r="AT34" s="160">
        <f>SUMIFS('Wells Fargo'!$F:$F,'Wells Fargo'!$G:$G,'Cash Flow'!$A34,'Wells Fargo'!$A:$A,AT$1,'Wells Fargo'!$B:$B,"&lt;="&amp;'Cash Flow'!AT$3,'Wells Fargo'!$B:$B,"&gt;"&amp;'Cash Flow'!AS$3)</f>
        <v>0</v>
      </c>
      <c r="AU34" s="161">
        <f>SUMIFS('Wells Fargo'!$F:$F,'Wells Fargo'!$G:$G,'Cash Flow'!$A34,'Wells Fargo'!$A:$A,AU$1,'Wells Fargo'!$B:$B,"&lt;="&amp;'Cash Flow'!AU$3)</f>
        <v>0</v>
      </c>
      <c r="AV34" s="160">
        <f>SUMIFS('Wells Fargo'!$F:$F,'Wells Fargo'!$G:$G,'Cash Flow'!$A34,'Wells Fargo'!$A:$A,AV$1,'Wells Fargo'!$B:$B,"&lt;="&amp;'Cash Flow'!AV$3,'Wells Fargo'!$B:$B,"&gt;"&amp;'Cash Flow'!AU$3)</f>
        <v>0</v>
      </c>
      <c r="AW34" s="160">
        <f>SUMIFS('Wells Fargo'!$F:$F,'Wells Fargo'!$G:$G,'Cash Flow'!$A34,'Wells Fargo'!$A:$A,AW$1,'Wells Fargo'!$B:$B,"&lt;="&amp;'Cash Flow'!AW$3,'Wells Fargo'!$B:$B,"&gt;"&amp;'Cash Flow'!AV$3)</f>
        <v>0</v>
      </c>
      <c r="AX34" s="160">
        <f>SUMIFS('Wells Fargo'!$F:$F,'Wells Fargo'!$G:$G,'Cash Flow'!$A34,'Wells Fargo'!$A:$A,AX$1,'Wells Fargo'!$B:$B,"&lt;="&amp;'Cash Flow'!AX$3,'Wells Fargo'!$B:$B,"&gt;"&amp;'Cash Flow'!AW$3)</f>
        <v>0</v>
      </c>
      <c r="AY34" s="160">
        <f>SUMIFS('Wells Fargo'!$F:$F,'Wells Fargo'!$G:$G,'Cash Flow'!$A34,'Wells Fargo'!$A:$A,AY$1,'Wells Fargo'!$B:$B,"&lt;="&amp;'Cash Flow'!AY$3,'Wells Fargo'!$B:$B,"&gt;"&amp;'Cash Flow'!AX$3)</f>
        <v>0</v>
      </c>
      <c r="AZ34" s="161">
        <f>SUMIFS('Wells Fargo'!$F:$F,'Wells Fargo'!$G:$G,'Cash Flow'!$A34,'Wells Fargo'!$A:$A,AZ$1,'Wells Fargo'!$B:$B,"&lt;="&amp;'Cash Flow'!AZ$3)</f>
        <v>0</v>
      </c>
      <c r="BA34" s="160">
        <f>SUMIFS('Wells Fargo'!$F:$F,'Wells Fargo'!$G:$G,'Cash Flow'!$A34,'Wells Fargo'!$A:$A,BA$1,'Wells Fargo'!$B:$B,"&lt;="&amp;'Cash Flow'!BA$3,'Wells Fargo'!$B:$B,"&gt;"&amp;'Cash Flow'!AZ$3)</f>
        <v>0</v>
      </c>
      <c r="BB34" s="160">
        <f>SUMIFS('Wells Fargo'!$F:$F,'Wells Fargo'!$G:$G,'Cash Flow'!$A34,'Wells Fargo'!$A:$A,BB$1,'Wells Fargo'!$B:$B,"&lt;="&amp;'Cash Flow'!BB$3,'Wells Fargo'!$B:$B,"&gt;"&amp;'Cash Flow'!BA$3)</f>
        <v>0</v>
      </c>
      <c r="BC34" s="160">
        <f>SUMIFS('Wells Fargo'!$F:$F,'Wells Fargo'!$G:$G,'Cash Flow'!$A34,'Wells Fargo'!$A:$A,BC$1,'Wells Fargo'!$B:$B,"&lt;="&amp;'Cash Flow'!BC$3,'Wells Fargo'!$B:$B,"&gt;"&amp;'Cash Flow'!BB$3)</f>
        <v>0</v>
      </c>
      <c r="BD34" s="160">
        <f>SUMIFS('Wells Fargo'!$F:$F,'Wells Fargo'!$G:$G,'Cash Flow'!$A34,'Wells Fargo'!$A:$A,BD$1,'Wells Fargo'!$B:$B,"&lt;="&amp;'Cash Flow'!BD$3,'Wells Fargo'!$B:$B,"&gt;"&amp;'Cash Flow'!BC$3)</f>
        <v>-37.47</v>
      </c>
      <c r="BE34" s="161">
        <f>SUMIFS('Wells Fargo'!$F:$F,'Wells Fargo'!$G:$G,'Cash Flow'!$A34,'Wells Fargo'!$A:$A,BE$1,'Wells Fargo'!$B:$B,"&lt;="&amp;'Cash Flow'!BE$3)</f>
        <v>0</v>
      </c>
      <c r="BF34" s="160">
        <f>SUMIFS('Wells Fargo'!$F:$F,'Wells Fargo'!$G:$G,'Cash Flow'!$A34,'Wells Fargo'!$A:$A,BF$1,'Wells Fargo'!$B:$B,"&lt;="&amp;'Cash Flow'!BF$3,'Wells Fargo'!$B:$B,"&gt;"&amp;'Cash Flow'!BE$3)</f>
        <v>0</v>
      </c>
      <c r="BG34" s="160">
        <f>SUMIFS('Wells Fargo'!$F:$F,'Wells Fargo'!$G:$G,'Cash Flow'!$A34,'Wells Fargo'!$A:$A,BG$1,'Wells Fargo'!$B:$B,"&lt;="&amp;'Cash Flow'!BG$3,'Wells Fargo'!$B:$B,"&gt;"&amp;'Cash Flow'!BF$3)</f>
        <v>0</v>
      </c>
      <c r="BH34" s="160">
        <f>SUMIFS('Wells Fargo'!$F:$F,'Wells Fargo'!$G:$G,'Cash Flow'!$A34,'Wells Fargo'!$A:$A,BH$1,'Wells Fargo'!$B:$B,"&lt;="&amp;'Cash Flow'!BH$3,'Wells Fargo'!$B:$B,"&gt;"&amp;'Cash Flow'!BG$3)</f>
        <v>0</v>
      </c>
      <c r="BI34" s="160">
        <f>SUMIFS('Wells Fargo'!$F:$F,'Wells Fargo'!$G:$G,'Cash Flow'!$A34,'Wells Fargo'!$A:$A,BI$1,'Wells Fargo'!$B:$B,"&lt;="&amp;'Cash Flow'!BI$3,'Wells Fargo'!$B:$B,"&gt;"&amp;'Cash Flow'!BH$3)</f>
        <v>0</v>
      </c>
    </row>
    <row r="35" spans="1:61" ht="12.75" x14ac:dyDescent="0.2">
      <c r="A35" t="str">
        <v>Groceries</v>
      </c>
      <c r="B35" s="76">
        <f t="shared" si="0"/>
        <v>-130.09</v>
      </c>
      <c r="C35" s="161">
        <f>SUMIFS('Wells Fargo'!$F:$F,'Wells Fargo'!$G:$G,'Cash Flow'!$A35,'Wells Fargo'!$A:$A,C$1,'Wells Fargo'!$B:$B,"&lt;="&amp;'Cash Flow'!C$3)</f>
        <v>0</v>
      </c>
      <c r="D35" s="160">
        <f>SUMIFS('Wells Fargo'!$F:$F,'Wells Fargo'!$G:$G,'Cash Flow'!$A35,'Wells Fargo'!$A:$A,D$1,'Wells Fargo'!$B:$B,"&lt;="&amp;'Cash Flow'!D$3,'Wells Fargo'!$B:$B,"&gt;"&amp;'Cash Flow'!C$3)</f>
        <v>0</v>
      </c>
      <c r="E35" s="160">
        <f>SUMIFS('Wells Fargo'!$F:$F,'Wells Fargo'!$G:$G,'Cash Flow'!$A35,'Wells Fargo'!$A:$A,E$1,'Wells Fargo'!$B:$B,"&lt;="&amp;'Cash Flow'!E$3,'Wells Fargo'!$B:$B,"&gt;"&amp;'Cash Flow'!D$3)</f>
        <v>0</v>
      </c>
      <c r="F35" s="160">
        <f>SUMIFS('Wells Fargo'!$F:$F,'Wells Fargo'!$G:$G,'Cash Flow'!$A35,'Wells Fargo'!$A:$A,F$1,'Wells Fargo'!$B:$B,"&lt;="&amp;'Cash Flow'!F$3,'Wells Fargo'!$B:$B,"&gt;"&amp;'Cash Flow'!E$3)</f>
        <v>0</v>
      </c>
      <c r="G35" s="160">
        <f>SUMIFS('Wells Fargo'!$F:$F,'Wells Fargo'!$G:$G,'Cash Flow'!$A35,'Wells Fargo'!$A:$A,G$1,'Wells Fargo'!$B:$B,"&lt;="&amp;'Cash Flow'!G$3,'Wells Fargo'!$B:$B,"&gt;"&amp;'Cash Flow'!F$3)</f>
        <v>0</v>
      </c>
      <c r="H35" s="161">
        <f>SUMIFS('Wells Fargo'!$F:$F,'Wells Fargo'!$G:$G,'Cash Flow'!$A35,'Wells Fargo'!$A:$A,H$1,'Wells Fargo'!$B:$B,"&lt;="&amp;'Cash Flow'!H$3)</f>
        <v>0</v>
      </c>
      <c r="I35" s="160">
        <f>SUMIFS('Wells Fargo'!$F:$F,'Wells Fargo'!$G:$G,'Cash Flow'!$A35,'Wells Fargo'!$A:$A,I$1,'Wells Fargo'!$B:$B,"&lt;="&amp;'Cash Flow'!I$3,'Wells Fargo'!$B:$B,"&gt;"&amp;'Cash Flow'!H$3)</f>
        <v>0</v>
      </c>
      <c r="J35" s="160">
        <f>SUMIFS('Wells Fargo'!$F:$F,'Wells Fargo'!$G:$G,'Cash Flow'!$A35,'Wells Fargo'!$A:$A,J$1,'Wells Fargo'!$B:$B,"&lt;="&amp;'Cash Flow'!J$3,'Wells Fargo'!$B:$B,"&gt;"&amp;'Cash Flow'!I$3)</f>
        <v>0</v>
      </c>
      <c r="K35" s="160">
        <f>SUMIFS('Wells Fargo'!$F:$F,'Wells Fargo'!$G:$G,'Cash Flow'!$A35,'Wells Fargo'!$A:$A,K$1,'Wells Fargo'!$B:$B,"&lt;="&amp;'Cash Flow'!K$3,'Wells Fargo'!$B:$B,"&gt;"&amp;'Cash Flow'!J$3)</f>
        <v>0</v>
      </c>
      <c r="L35" s="161">
        <f>SUMIFS('Wells Fargo'!$F:$F,'Wells Fargo'!$G:$G,'Cash Flow'!$A35,'Wells Fargo'!$A:$A,L$1,'Wells Fargo'!$B:$B,"&lt;="&amp;'Cash Flow'!L$3)</f>
        <v>0</v>
      </c>
      <c r="M35" s="160">
        <f>SUMIFS('Wells Fargo'!$F:$F,'Wells Fargo'!$G:$G,'Cash Flow'!$A35,'Wells Fargo'!$A:$A,M$1,'Wells Fargo'!$B:$B,"&lt;="&amp;'Cash Flow'!M$3,'Wells Fargo'!$B:$B,"&gt;"&amp;'Cash Flow'!L$3)</f>
        <v>0</v>
      </c>
      <c r="N35" s="160">
        <f>SUMIFS('Wells Fargo'!$F:$F,'Wells Fargo'!$G:$G,'Cash Flow'!$A35,'Wells Fargo'!$A:$A,N$1,'Wells Fargo'!$B:$B,"&lt;="&amp;'Cash Flow'!N$3,'Wells Fargo'!$B:$B,"&gt;"&amp;'Cash Flow'!M$3)</f>
        <v>0</v>
      </c>
      <c r="O35" s="160">
        <f>SUMIFS('Wells Fargo'!$F:$F,'Wells Fargo'!$G:$G,'Cash Flow'!$A35,'Wells Fargo'!$A:$A,O$1,'Wells Fargo'!$B:$B,"&lt;="&amp;'Cash Flow'!O$3,'Wells Fargo'!$B:$B,"&gt;"&amp;'Cash Flow'!N$3)</f>
        <v>0</v>
      </c>
      <c r="P35" s="160">
        <f>SUMIFS('Wells Fargo'!$F:$F,'Wells Fargo'!$G:$G,'Cash Flow'!$A35,'Wells Fargo'!$A:$A,P$1,'Wells Fargo'!$B:$B,"&lt;="&amp;'Cash Flow'!P$3,'Wells Fargo'!$B:$B,"&gt;"&amp;'Cash Flow'!O$3)</f>
        <v>0</v>
      </c>
      <c r="Q35" s="161">
        <f>SUMIFS('Wells Fargo'!$F:$F,'Wells Fargo'!$G:$G,'Cash Flow'!$A35,'Wells Fargo'!$A:$A,Q$1,'Wells Fargo'!$B:$B,"&lt;="&amp;'Cash Flow'!Q$3)</f>
        <v>0</v>
      </c>
      <c r="R35" s="160">
        <f>SUMIFS('Wells Fargo'!$F:$F,'Wells Fargo'!$G:$G,'Cash Flow'!$A35,'Wells Fargo'!$A:$A,R$1,'Wells Fargo'!$B:$B,"&lt;="&amp;'Cash Flow'!R$3,'Wells Fargo'!$B:$B,"&gt;"&amp;'Cash Flow'!Q$3)</f>
        <v>0</v>
      </c>
      <c r="S35" s="160">
        <f>SUMIFS('Wells Fargo'!$F:$F,'Wells Fargo'!$G:$G,'Cash Flow'!$A35,'Wells Fargo'!$A:$A,S$1,'Wells Fargo'!$B:$B,"&lt;="&amp;'Cash Flow'!S$3,'Wells Fargo'!$B:$B,"&gt;"&amp;'Cash Flow'!R$3)</f>
        <v>0</v>
      </c>
      <c r="T35" s="160">
        <f>SUMIFS('Wells Fargo'!$F:$F,'Wells Fargo'!$G:$G,'Cash Flow'!$A35,'Wells Fargo'!$A:$A,T$1,'Wells Fargo'!$B:$B,"&lt;="&amp;'Cash Flow'!T$3,'Wells Fargo'!$B:$B,"&gt;"&amp;'Cash Flow'!S$3)</f>
        <v>0</v>
      </c>
      <c r="U35" s="160">
        <f>SUMIFS('Wells Fargo'!$F:$F,'Wells Fargo'!$G:$G,'Cash Flow'!$A35,'Wells Fargo'!$A:$A,U$1,'Wells Fargo'!$B:$B,"&lt;="&amp;'Cash Flow'!U$3,'Wells Fargo'!$B:$B,"&gt;"&amp;'Cash Flow'!T$3)</f>
        <v>0</v>
      </c>
      <c r="V35" s="161">
        <f>SUMIFS('Wells Fargo'!$F:$F,'Wells Fargo'!$G:$G,'Cash Flow'!$A35,'Wells Fargo'!$A:$A,V$1,'Wells Fargo'!$B:$B,"&lt;="&amp;'Cash Flow'!V$3)</f>
        <v>0</v>
      </c>
      <c r="W35" s="160">
        <f>SUMIFS('Wells Fargo'!$F:$F,'Wells Fargo'!$G:$G,'Cash Flow'!$A35,'Wells Fargo'!$A:$A,W$1,'Wells Fargo'!$B:$B,"&lt;="&amp;'Cash Flow'!W$3,'Wells Fargo'!$B:$B,"&gt;"&amp;'Cash Flow'!V$3)</f>
        <v>0</v>
      </c>
      <c r="X35" s="160">
        <f>SUMIFS('Wells Fargo'!$F:$F,'Wells Fargo'!$G:$G,'Cash Flow'!$A35,'Wells Fargo'!$A:$A,X$1,'Wells Fargo'!$B:$B,"&lt;="&amp;'Cash Flow'!X$3,'Wells Fargo'!$B:$B,"&gt;"&amp;'Cash Flow'!W$3)</f>
        <v>0</v>
      </c>
      <c r="Y35" s="160">
        <f>SUMIFS('Wells Fargo'!$F:$F,'Wells Fargo'!$G:$G,'Cash Flow'!$A35,'Wells Fargo'!$A:$A,Y$1,'Wells Fargo'!$B:$B,"&lt;="&amp;'Cash Flow'!Y$3,'Wells Fargo'!$B:$B,"&gt;"&amp;'Cash Flow'!X$3)</f>
        <v>0</v>
      </c>
      <c r="Z35" s="160">
        <f>SUMIFS('Wells Fargo'!$F:$F,'Wells Fargo'!$G:$G,'Cash Flow'!$A35,'Wells Fargo'!$A:$A,Z$1,'Wells Fargo'!$B:$B,"&lt;="&amp;'Cash Flow'!Z$3,'Wells Fargo'!$B:$B,"&gt;"&amp;'Cash Flow'!Y$3)</f>
        <v>0</v>
      </c>
      <c r="AA35" s="161">
        <f>SUMIFS('Wells Fargo'!$F:$F,'Wells Fargo'!$G:$G,'Cash Flow'!$A35,'Wells Fargo'!$A:$A,AA$1,'Wells Fargo'!$B:$B,"&lt;="&amp;'Cash Flow'!AA$3)</f>
        <v>0</v>
      </c>
      <c r="AB35" s="160">
        <f>SUMIFS('Wells Fargo'!$F:$F,'Wells Fargo'!$G:$G,'Cash Flow'!$A35,'Wells Fargo'!$A:$A,AB$1,'Wells Fargo'!$B:$B,"&lt;="&amp;'Cash Flow'!AB$3,'Wells Fargo'!$B:$B,"&gt;"&amp;'Cash Flow'!AA$3)</f>
        <v>-12.17</v>
      </c>
      <c r="AC35" s="160">
        <f>SUMIFS('Wells Fargo'!$F:$F,'Wells Fargo'!$G:$G,'Cash Flow'!$A35,'Wells Fargo'!$A:$A,AC$1,'Wells Fargo'!$B:$B,"&lt;="&amp;'Cash Flow'!AC$3,'Wells Fargo'!$B:$B,"&gt;"&amp;'Cash Flow'!AB$3)</f>
        <v>0</v>
      </c>
      <c r="AD35" s="160">
        <f>SUMIFS('Wells Fargo'!$F:$F,'Wells Fargo'!$G:$G,'Cash Flow'!$A35,'Wells Fargo'!$A:$A,AD$1,'Wells Fargo'!$B:$B,"&lt;="&amp;'Cash Flow'!AD$3,'Wells Fargo'!$B:$B,"&gt;"&amp;'Cash Flow'!AC$3)</f>
        <v>0</v>
      </c>
      <c r="AE35" s="160">
        <f>SUMIFS('Wells Fargo'!$F:$F,'Wells Fargo'!$G:$G,'Cash Flow'!$A35,'Wells Fargo'!$A:$A,AE$1,'Wells Fargo'!$B:$B,"&lt;="&amp;'Cash Flow'!AE$3,'Wells Fargo'!$B:$B,"&gt;"&amp;'Cash Flow'!AD$3)</f>
        <v>0</v>
      </c>
      <c r="AF35" s="161">
        <f>SUMIFS('Wells Fargo'!$F:$F,'Wells Fargo'!$G:$G,'Cash Flow'!$A35,'Wells Fargo'!$A:$A,AF$1,'Wells Fargo'!$B:$B,"&lt;="&amp;'Cash Flow'!AF$3)</f>
        <v>0</v>
      </c>
      <c r="AG35" s="160">
        <f>SUMIFS('Wells Fargo'!$F:$F,'Wells Fargo'!$G:$G,'Cash Flow'!$A35,'Wells Fargo'!$A:$A,AG$1,'Wells Fargo'!$B:$B,"&lt;="&amp;'Cash Flow'!AG$3,'Wells Fargo'!$B:$B,"&gt;"&amp;'Cash Flow'!AF$3)</f>
        <v>0</v>
      </c>
      <c r="AH35" s="160">
        <f>SUMIFS('Wells Fargo'!$F:$F,'Wells Fargo'!$G:$G,'Cash Flow'!$A35,'Wells Fargo'!$A:$A,AH$1,'Wells Fargo'!$B:$B,"&lt;="&amp;'Cash Flow'!AH$3,'Wells Fargo'!$B:$B,"&gt;"&amp;'Cash Flow'!AG$3)</f>
        <v>0</v>
      </c>
      <c r="AI35" s="160">
        <f>SUMIFS('Wells Fargo'!$F:$F,'Wells Fargo'!$G:$G,'Cash Flow'!$A35,'Wells Fargo'!$A:$A,AI$1,'Wells Fargo'!$B:$B,"&lt;="&amp;'Cash Flow'!AI$3,'Wells Fargo'!$B:$B,"&gt;"&amp;'Cash Flow'!AH$3)</f>
        <v>0</v>
      </c>
      <c r="AJ35" s="160">
        <f>SUMIFS('Wells Fargo'!$F:$F,'Wells Fargo'!$G:$G,'Cash Flow'!$A35,'Wells Fargo'!$A:$A,AJ$1,'Wells Fargo'!$B:$B,"&lt;="&amp;'Cash Flow'!AJ$3,'Wells Fargo'!$B:$B,"&gt;"&amp;'Cash Flow'!AI$3)</f>
        <v>0</v>
      </c>
      <c r="AK35" s="161">
        <f>SUMIFS('Wells Fargo'!$F:$F,'Wells Fargo'!$G:$G,'Cash Flow'!$A35,'Wells Fargo'!$A:$A,AK$1,'Wells Fargo'!$B:$B,"&lt;="&amp;'Cash Flow'!AK$3)</f>
        <v>0</v>
      </c>
      <c r="AL35" s="160">
        <f>SUMIFS('Wells Fargo'!$F:$F,'Wells Fargo'!$G:$G,'Cash Flow'!$A35,'Wells Fargo'!$A:$A,AL$1,'Wells Fargo'!$B:$B,"&lt;="&amp;'Cash Flow'!AL$3,'Wells Fargo'!$B:$B,"&gt;"&amp;'Cash Flow'!AK$3)</f>
        <v>0</v>
      </c>
      <c r="AM35" s="160">
        <f>SUMIFS('Wells Fargo'!$F:$F,'Wells Fargo'!$G:$G,'Cash Flow'!$A35,'Wells Fargo'!$A:$A,AM$1,'Wells Fargo'!$B:$B,"&lt;="&amp;'Cash Flow'!AM$3,'Wells Fargo'!$B:$B,"&gt;"&amp;'Cash Flow'!AL$3)</f>
        <v>0</v>
      </c>
      <c r="AN35" s="160">
        <f>SUMIFS('Wells Fargo'!$F:$F,'Wells Fargo'!$G:$G,'Cash Flow'!$A35,'Wells Fargo'!$A:$A,AN$1,'Wells Fargo'!$B:$B,"&lt;="&amp;'Cash Flow'!AN$3,'Wells Fargo'!$B:$B,"&gt;"&amp;'Cash Flow'!AM$3)</f>
        <v>0</v>
      </c>
      <c r="AO35" s="160">
        <f>SUMIFS('Wells Fargo'!$F:$F,'Wells Fargo'!$G:$G,'Cash Flow'!$A35,'Wells Fargo'!$A:$A,AO$1,'Wells Fargo'!$B:$B,"&lt;="&amp;'Cash Flow'!AO$3,'Wells Fargo'!$B:$B,"&gt;"&amp;'Cash Flow'!AN$3)</f>
        <v>0</v>
      </c>
      <c r="AP35" s="161">
        <f>SUMIFS('Wells Fargo'!$F:$F,'Wells Fargo'!$G:$G,'Cash Flow'!$A35,'Wells Fargo'!$A:$A,AP$1,'Wells Fargo'!$B:$B,"&lt;="&amp;'Cash Flow'!AP$3)</f>
        <v>0</v>
      </c>
      <c r="AQ35" s="160">
        <f>SUMIFS('Wells Fargo'!$F:$F,'Wells Fargo'!$G:$G,'Cash Flow'!$A35,'Wells Fargo'!$A:$A,AQ$1,'Wells Fargo'!$B:$B,"&lt;="&amp;'Cash Flow'!AQ$3,'Wells Fargo'!$B:$B,"&gt;"&amp;'Cash Flow'!AP$3)</f>
        <v>0</v>
      </c>
      <c r="AR35" s="160">
        <f>SUMIFS('Wells Fargo'!$F:$F,'Wells Fargo'!$G:$G,'Cash Flow'!$A35,'Wells Fargo'!$A:$A,AR$1,'Wells Fargo'!$B:$B,"&lt;="&amp;'Cash Flow'!AR$3,'Wells Fargo'!$B:$B,"&gt;"&amp;'Cash Flow'!AQ$3)</f>
        <v>0</v>
      </c>
      <c r="AS35" s="160">
        <f>SUMIFS('Wells Fargo'!$F:$F,'Wells Fargo'!$G:$G,'Cash Flow'!$A35,'Wells Fargo'!$A:$A,AS$1,'Wells Fargo'!$B:$B,"&lt;="&amp;'Cash Flow'!AS$3,'Wells Fargo'!$B:$B,"&gt;"&amp;'Cash Flow'!AR$3)</f>
        <v>0</v>
      </c>
      <c r="AT35" s="160">
        <f>SUMIFS('Wells Fargo'!$F:$F,'Wells Fargo'!$G:$G,'Cash Flow'!$A35,'Wells Fargo'!$A:$A,AT$1,'Wells Fargo'!$B:$B,"&lt;="&amp;'Cash Flow'!AT$3,'Wells Fargo'!$B:$B,"&gt;"&amp;'Cash Flow'!AS$3)</f>
        <v>0</v>
      </c>
      <c r="AU35" s="161">
        <f>SUMIFS('Wells Fargo'!$F:$F,'Wells Fargo'!$G:$G,'Cash Flow'!$A35,'Wells Fargo'!$A:$A,AU$1,'Wells Fargo'!$B:$B,"&lt;="&amp;'Cash Flow'!AU$3)</f>
        <v>0</v>
      </c>
      <c r="AV35" s="160">
        <f>SUMIFS('Wells Fargo'!$F:$F,'Wells Fargo'!$G:$G,'Cash Flow'!$A35,'Wells Fargo'!$A:$A,AV$1,'Wells Fargo'!$B:$B,"&lt;="&amp;'Cash Flow'!AV$3,'Wells Fargo'!$B:$B,"&gt;"&amp;'Cash Flow'!AU$3)</f>
        <v>0</v>
      </c>
      <c r="AW35" s="160">
        <f>SUMIFS('Wells Fargo'!$F:$F,'Wells Fargo'!$G:$G,'Cash Flow'!$A35,'Wells Fargo'!$A:$A,AW$1,'Wells Fargo'!$B:$B,"&lt;="&amp;'Cash Flow'!AW$3,'Wells Fargo'!$B:$B,"&gt;"&amp;'Cash Flow'!AV$3)</f>
        <v>0</v>
      </c>
      <c r="AX35" s="160">
        <f>SUMIFS('Wells Fargo'!$F:$F,'Wells Fargo'!$G:$G,'Cash Flow'!$A35,'Wells Fargo'!$A:$A,AX$1,'Wells Fargo'!$B:$B,"&lt;="&amp;'Cash Flow'!AX$3,'Wells Fargo'!$B:$B,"&gt;"&amp;'Cash Flow'!AW$3)</f>
        <v>0</v>
      </c>
      <c r="AY35" s="160">
        <f>SUMIFS('Wells Fargo'!$F:$F,'Wells Fargo'!$G:$G,'Cash Flow'!$A35,'Wells Fargo'!$A:$A,AY$1,'Wells Fargo'!$B:$B,"&lt;="&amp;'Cash Flow'!AY$3,'Wells Fargo'!$B:$B,"&gt;"&amp;'Cash Flow'!AX$3)</f>
        <v>0</v>
      </c>
      <c r="AZ35" s="161">
        <f>SUMIFS('Wells Fargo'!$F:$F,'Wells Fargo'!$G:$G,'Cash Flow'!$A35,'Wells Fargo'!$A:$A,AZ$1,'Wells Fargo'!$B:$B,"&lt;="&amp;'Cash Flow'!AZ$3)</f>
        <v>0</v>
      </c>
      <c r="BA35" s="160">
        <f>SUMIFS('Wells Fargo'!$F:$F,'Wells Fargo'!$G:$G,'Cash Flow'!$A35,'Wells Fargo'!$A:$A,BA$1,'Wells Fargo'!$B:$B,"&lt;="&amp;'Cash Flow'!BA$3,'Wells Fargo'!$B:$B,"&gt;"&amp;'Cash Flow'!AZ$3)</f>
        <v>0</v>
      </c>
      <c r="BB35" s="160">
        <f>SUMIFS('Wells Fargo'!$F:$F,'Wells Fargo'!$G:$G,'Cash Flow'!$A35,'Wells Fargo'!$A:$A,BB$1,'Wells Fargo'!$B:$B,"&lt;="&amp;'Cash Flow'!BB$3,'Wells Fargo'!$B:$B,"&gt;"&amp;'Cash Flow'!BA$3)</f>
        <v>0</v>
      </c>
      <c r="BC35" s="160">
        <f>SUMIFS('Wells Fargo'!$F:$F,'Wells Fargo'!$G:$G,'Cash Flow'!$A35,'Wells Fargo'!$A:$A,BC$1,'Wells Fargo'!$B:$B,"&lt;="&amp;'Cash Flow'!BC$3,'Wells Fargo'!$B:$B,"&gt;"&amp;'Cash Flow'!BB$3)</f>
        <v>0</v>
      </c>
      <c r="BD35" s="160">
        <f>SUMIFS('Wells Fargo'!$F:$F,'Wells Fargo'!$G:$G,'Cash Flow'!$A35,'Wells Fargo'!$A:$A,BD$1,'Wells Fargo'!$B:$B,"&lt;="&amp;'Cash Flow'!BD$3,'Wells Fargo'!$B:$B,"&gt;"&amp;'Cash Flow'!BC$3)</f>
        <v>0</v>
      </c>
      <c r="BE35" s="161">
        <f>SUMIFS('Wells Fargo'!$F:$F,'Wells Fargo'!$G:$G,'Cash Flow'!$A35,'Wells Fargo'!$A:$A,BE$1,'Wells Fargo'!$B:$B,"&lt;="&amp;'Cash Flow'!BE$3)</f>
        <v>0</v>
      </c>
      <c r="BF35" s="160">
        <f>SUMIFS('Wells Fargo'!$F:$F,'Wells Fargo'!$G:$G,'Cash Flow'!$A35,'Wells Fargo'!$A:$A,BF$1,'Wells Fargo'!$B:$B,"&lt;="&amp;'Cash Flow'!BF$3,'Wells Fargo'!$B:$B,"&gt;"&amp;'Cash Flow'!BE$3)</f>
        <v>-39.299999999999997</v>
      </c>
      <c r="BG35" s="160">
        <f>SUMIFS('Wells Fargo'!$F:$F,'Wells Fargo'!$G:$G,'Cash Flow'!$A35,'Wells Fargo'!$A:$A,BG$1,'Wells Fargo'!$B:$B,"&lt;="&amp;'Cash Flow'!BG$3,'Wells Fargo'!$B:$B,"&gt;"&amp;'Cash Flow'!BF$3)</f>
        <v>0</v>
      </c>
      <c r="BH35" s="160">
        <f>SUMIFS('Wells Fargo'!$F:$F,'Wells Fargo'!$G:$G,'Cash Flow'!$A35,'Wells Fargo'!$A:$A,BH$1,'Wells Fargo'!$B:$B,"&lt;="&amp;'Cash Flow'!BH$3,'Wells Fargo'!$B:$B,"&gt;"&amp;'Cash Flow'!BG$3)</f>
        <v>-78.62</v>
      </c>
      <c r="BI35" s="160">
        <f>SUMIFS('Wells Fargo'!$F:$F,'Wells Fargo'!$G:$G,'Cash Flow'!$A35,'Wells Fargo'!$A:$A,BI$1,'Wells Fargo'!$B:$B,"&lt;="&amp;'Cash Flow'!BI$3,'Wells Fargo'!$B:$B,"&gt;"&amp;'Cash Flow'!BH$3)</f>
        <v>0</v>
      </c>
    </row>
    <row r="36" spans="1:61" ht="12.75" x14ac:dyDescent="0.2">
      <c r="A36" t="str">
        <v>Gym &amp; Bills from Melanie</v>
      </c>
      <c r="B36" s="76">
        <f t="shared" si="0"/>
        <v>36.1</v>
      </c>
      <c r="C36" s="161">
        <f>SUMIFS('Wells Fargo'!$F:$F,'Wells Fargo'!$G:$G,'Cash Flow'!$A36,'Wells Fargo'!$A:$A,C$1,'Wells Fargo'!$B:$B,"&lt;="&amp;'Cash Flow'!C$3)</f>
        <v>0</v>
      </c>
      <c r="D36" s="160">
        <f>SUMIFS('Wells Fargo'!$F:$F,'Wells Fargo'!$G:$G,'Cash Flow'!$A36,'Wells Fargo'!$A:$A,D$1,'Wells Fargo'!$B:$B,"&lt;="&amp;'Cash Flow'!D$3,'Wells Fargo'!$B:$B,"&gt;"&amp;'Cash Flow'!C$3)</f>
        <v>0</v>
      </c>
      <c r="E36" s="160">
        <f>SUMIFS('Wells Fargo'!$F:$F,'Wells Fargo'!$G:$G,'Cash Flow'!$A36,'Wells Fargo'!$A:$A,E$1,'Wells Fargo'!$B:$B,"&lt;="&amp;'Cash Flow'!E$3,'Wells Fargo'!$B:$B,"&gt;"&amp;'Cash Flow'!D$3)</f>
        <v>0</v>
      </c>
      <c r="F36" s="160">
        <f>SUMIFS('Wells Fargo'!$F:$F,'Wells Fargo'!$G:$G,'Cash Flow'!$A36,'Wells Fargo'!$A:$A,F$1,'Wells Fargo'!$B:$B,"&lt;="&amp;'Cash Flow'!F$3,'Wells Fargo'!$B:$B,"&gt;"&amp;'Cash Flow'!E$3)</f>
        <v>0</v>
      </c>
      <c r="G36" s="160">
        <f>SUMIFS('Wells Fargo'!$F:$F,'Wells Fargo'!$G:$G,'Cash Flow'!$A36,'Wells Fargo'!$A:$A,G$1,'Wells Fargo'!$B:$B,"&lt;="&amp;'Cash Flow'!G$3,'Wells Fargo'!$B:$B,"&gt;"&amp;'Cash Flow'!F$3)</f>
        <v>0</v>
      </c>
      <c r="H36" s="161">
        <f>SUMIFS('Wells Fargo'!$F:$F,'Wells Fargo'!$G:$G,'Cash Flow'!$A36,'Wells Fargo'!$A:$A,H$1,'Wells Fargo'!$B:$B,"&lt;="&amp;'Cash Flow'!H$3)</f>
        <v>0</v>
      </c>
      <c r="I36" s="160">
        <f>SUMIFS('Wells Fargo'!$F:$F,'Wells Fargo'!$G:$G,'Cash Flow'!$A36,'Wells Fargo'!$A:$A,I$1,'Wells Fargo'!$B:$B,"&lt;="&amp;'Cash Flow'!I$3,'Wells Fargo'!$B:$B,"&gt;"&amp;'Cash Flow'!H$3)</f>
        <v>0</v>
      </c>
      <c r="J36" s="160">
        <f>SUMIFS('Wells Fargo'!$F:$F,'Wells Fargo'!$G:$G,'Cash Flow'!$A36,'Wells Fargo'!$A:$A,J$1,'Wells Fargo'!$B:$B,"&lt;="&amp;'Cash Flow'!J$3,'Wells Fargo'!$B:$B,"&gt;"&amp;'Cash Flow'!I$3)</f>
        <v>0</v>
      </c>
      <c r="K36" s="160">
        <f>SUMIFS('Wells Fargo'!$F:$F,'Wells Fargo'!$G:$G,'Cash Flow'!$A36,'Wells Fargo'!$A:$A,K$1,'Wells Fargo'!$B:$B,"&lt;="&amp;'Cash Flow'!K$3,'Wells Fargo'!$B:$B,"&gt;"&amp;'Cash Flow'!J$3)</f>
        <v>0</v>
      </c>
      <c r="L36" s="161">
        <f>SUMIFS('Wells Fargo'!$F:$F,'Wells Fargo'!$G:$G,'Cash Flow'!$A36,'Wells Fargo'!$A:$A,L$1,'Wells Fargo'!$B:$B,"&lt;="&amp;'Cash Flow'!L$3)</f>
        <v>0</v>
      </c>
      <c r="M36" s="160">
        <f>SUMIFS('Wells Fargo'!$F:$F,'Wells Fargo'!$G:$G,'Cash Flow'!$A36,'Wells Fargo'!$A:$A,M$1,'Wells Fargo'!$B:$B,"&lt;="&amp;'Cash Flow'!M$3,'Wells Fargo'!$B:$B,"&gt;"&amp;'Cash Flow'!L$3)</f>
        <v>0</v>
      </c>
      <c r="N36" s="160">
        <f>SUMIFS('Wells Fargo'!$F:$F,'Wells Fargo'!$G:$G,'Cash Flow'!$A36,'Wells Fargo'!$A:$A,N$1,'Wells Fargo'!$B:$B,"&lt;="&amp;'Cash Flow'!N$3,'Wells Fargo'!$B:$B,"&gt;"&amp;'Cash Flow'!M$3)</f>
        <v>0</v>
      </c>
      <c r="O36" s="160">
        <f>SUMIFS('Wells Fargo'!$F:$F,'Wells Fargo'!$G:$G,'Cash Flow'!$A36,'Wells Fargo'!$A:$A,O$1,'Wells Fargo'!$B:$B,"&lt;="&amp;'Cash Flow'!O$3,'Wells Fargo'!$B:$B,"&gt;"&amp;'Cash Flow'!N$3)</f>
        <v>0</v>
      </c>
      <c r="P36" s="160">
        <f>SUMIFS('Wells Fargo'!$F:$F,'Wells Fargo'!$G:$G,'Cash Flow'!$A36,'Wells Fargo'!$A:$A,P$1,'Wells Fargo'!$B:$B,"&lt;="&amp;'Cash Flow'!P$3,'Wells Fargo'!$B:$B,"&gt;"&amp;'Cash Flow'!O$3)</f>
        <v>0</v>
      </c>
      <c r="Q36" s="161">
        <f>SUMIFS('Wells Fargo'!$F:$F,'Wells Fargo'!$G:$G,'Cash Flow'!$A36,'Wells Fargo'!$A:$A,Q$1,'Wells Fargo'!$B:$B,"&lt;="&amp;'Cash Flow'!Q$3)</f>
        <v>0</v>
      </c>
      <c r="R36" s="160">
        <f>SUMIFS('Wells Fargo'!$F:$F,'Wells Fargo'!$G:$G,'Cash Flow'!$A36,'Wells Fargo'!$A:$A,R$1,'Wells Fargo'!$B:$B,"&lt;="&amp;'Cash Flow'!R$3,'Wells Fargo'!$B:$B,"&gt;"&amp;'Cash Flow'!Q$3)</f>
        <v>0</v>
      </c>
      <c r="S36" s="160">
        <f>SUMIFS('Wells Fargo'!$F:$F,'Wells Fargo'!$G:$G,'Cash Flow'!$A36,'Wells Fargo'!$A:$A,S$1,'Wells Fargo'!$B:$B,"&lt;="&amp;'Cash Flow'!S$3,'Wells Fargo'!$B:$B,"&gt;"&amp;'Cash Flow'!R$3)</f>
        <v>0</v>
      </c>
      <c r="T36" s="160">
        <f>SUMIFS('Wells Fargo'!$F:$F,'Wells Fargo'!$G:$G,'Cash Flow'!$A36,'Wells Fargo'!$A:$A,T$1,'Wells Fargo'!$B:$B,"&lt;="&amp;'Cash Flow'!T$3,'Wells Fargo'!$B:$B,"&gt;"&amp;'Cash Flow'!S$3)</f>
        <v>0</v>
      </c>
      <c r="U36" s="160">
        <f>SUMIFS('Wells Fargo'!$F:$F,'Wells Fargo'!$G:$G,'Cash Flow'!$A36,'Wells Fargo'!$A:$A,U$1,'Wells Fargo'!$B:$B,"&lt;="&amp;'Cash Flow'!U$3,'Wells Fargo'!$B:$B,"&gt;"&amp;'Cash Flow'!T$3)</f>
        <v>0</v>
      </c>
      <c r="V36" s="161">
        <f>SUMIFS('Wells Fargo'!$F:$F,'Wells Fargo'!$G:$G,'Cash Flow'!$A36,'Wells Fargo'!$A:$A,V$1,'Wells Fargo'!$B:$B,"&lt;="&amp;'Cash Flow'!V$3)</f>
        <v>0</v>
      </c>
      <c r="W36" s="160">
        <f>SUMIFS('Wells Fargo'!$F:$F,'Wells Fargo'!$G:$G,'Cash Flow'!$A36,'Wells Fargo'!$A:$A,W$1,'Wells Fargo'!$B:$B,"&lt;="&amp;'Cash Flow'!W$3,'Wells Fargo'!$B:$B,"&gt;"&amp;'Cash Flow'!V$3)</f>
        <v>0</v>
      </c>
      <c r="X36" s="160">
        <f>SUMIFS('Wells Fargo'!$F:$F,'Wells Fargo'!$G:$G,'Cash Flow'!$A36,'Wells Fargo'!$A:$A,X$1,'Wells Fargo'!$B:$B,"&lt;="&amp;'Cash Flow'!X$3,'Wells Fargo'!$B:$B,"&gt;"&amp;'Cash Flow'!W$3)</f>
        <v>0</v>
      </c>
      <c r="Y36" s="160">
        <f>SUMIFS('Wells Fargo'!$F:$F,'Wells Fargo'!$G:$G,'Cash Flow'!$A36,'Wells Fargo'!$A:$A,Y$1,'Wells Fargo'!$B:$B,"&lt;="&amp;'Cash Flow'!Y$3,'Wells Fargo'!$B:$B,"&gt;"&amp;'Cash Flow'!X$3)</f>
        <v>0</v>
      </c>
      <c r="Z36" s="160">
        <f>SUMIFS('Wells Fargo'!$F:$F,'Wells Fargo'!$G:$G,'Cash Flow'!$A36,'Wells Fargo'!$A:$A,Z$1,'Wells Fargo'!$B:$B,"&lt;="&amp;'Cash Flow'!Z$3,'Wells Fargo'!$B:$B,"&gt;"&amp;'Cash Flow'!Y$3)</f>
        <v>0</v>
      </c>
      <c r="AA36" s="161">
        <f>SUMIFS('Wells Fargo'!$F:$F,'Wells Fargo'!$G:$G,'Cash Flow'!$A36,'Wells Fargo'!$A:$A,AA$1,'Wells Fargo'!$B:$B,"&lt;="&amp;'Cash Flow'!AA$3)</f>
        <v>0</v>
      </c>
      <c r="AB36" s="160">
        <f>SUMIFS('Wells Fargo'!$F:$F,'Wells Fargo'!$G:$G,'Cash Flow'!$A36,'Wells Fargo'!$A:$A,AB$1,'Wells Fargo'!$B:$B,"&lt;="&amp;'Cash Flow'!AB$3,'Wells Fargo'!$B:$B,"&gt;"&amp;'Cash Flow'!AA$3)</f>
        <v>0</v>
      </c>
      <c r="AC36" s="160">
        <f>SUMIFS('Wells Fargo'!$F:$F,'Wells Fargo'!$G:$G,'Cash Flow'!$A36,'Wells Fargo'!$A:$A,AC$1,'Wells Fargo'!$B:$B,"&lt;="&amp;'Cash Flow'!AC$3,'Wells Fargo'!$B:$B,"&gt;"&amp;'Cash Flow'!AB$3)</f>
        <v>0</v>
      </c>
      <c r="AD36" s="160">
        <f>SUMIFS('Wells Fargo'!$F:$F,'Wells Fargo'!$G:$G,'Cash Flow'!$A36,'Wells Fargo'!$A:$A,AD$1,'Wells Fargo'!$B:$B,"&lt;="&amp;'Cash Flow'!AD$3,'Wells Fargo'!$B:$B,"&gt;"&amp;'Cash Flow'!AC$3)</f>
        <v>0</v>
      </c>
      <c r="AE36" s="160">
        <f>SUMIFS('Wells Fargo'!$F:$F,'Wells Fargo'!$G:$G,'Cash Flow'!$A36,'Wells Fargo'!$A:$A,AE$1,'Wells Fargo'!$B:$B,"&lt;="&amp;'Cash Flow'!AE$3,'Wells Fargo'!$B:$B,"&gt;"&amp;'Cash Flow'!AD$3)</f>
        <v>0</v>
      </c>
      <c r="AF36" s="161">
        <f>SUMIFS('Wells Fargo'!$F:$F,'Wells Fargo'!$G:$G,'Cash Flow'!$A36,'Wells Fargo'!$A:$A,AF$1,'Wells Fargo'!$B:$B,"&lt;="&amp;'Cash Flow'!AF$3)</f>
        <v>0</v>
      </c>
      <c r="AG36" s="160">
        <f>SUMIFS('Wells Fargo'!$F:$F,'Wells Fargo'!$G:$G,'Cash Flow'!$A36,'Wells Fargo'!$A:$A,AG$1,'Wells Fargo'!$B:$B,"&lt;="&amp;'Cash Flow'!AG$3,'Wells Fargo'!$B:$B,"&gt;"&amp;'Cash Flow'!AF$3)</f>
        <v>0</v>
      </c>
      <c r="AH36" s="160">
        <f>SUMIFS('Wells Fargo'!$F:$F,'Wells Fargo'!$G:$G,'Cash Flow'!$A36,'Wells Fargo'!$A:$A,AH$1,'Wells Fargo'!$B:$B,"&lt;="&amp;'Cash Flow'!AH$3,'Wells Fargo'!$B:$B,"&gt;"&amp;'Cash Flow'!AG$3)</f>
        <v>0</v>
      </c>
      <c r="AI36" s="160">
        <f>SUMIFS('Wells Fargo'!$F:$F,'Wells Fargo'!$G:$G,'Cash Flow'!$A36,'Wells Fargo'!$A:$A,AI$1,'Wells Fargo'!$B:$B,"&lt;="&amp;'Cash Flow'!AI$3,'Wells Fargo'!$B:$B,"&gt;"&amp;'Cash Flow'!AH$3)</f>
        <v>0</v>
      </c>
      <c r="AJ36" s="160">
        <f>SUMIFS('Wells Fargo'!$F:$F,'Wells Fargo'!$G:$G,'Cash Flow'!$A36,'Wells Fargo'!$A:$A,AJ$1,'Wells Fargo'!$B:$B,"&lt;="&amp;'Cash Flow'!AJ$3,'Wells Fargo'!$B:$B,"&gt;"&amp;'Cash Flow'!AI$3)</f>
        <v>0</v>
      </c>
      <c r="AK36" s="161">
        <f>SUMIFS('Wells Fargo'!$F:$F,'Wells Fargo'!$G:$G,'Cash Flow'!$A36,'Wells Fargo'!$A:$A,AK$1,'Wells Fargo'!$B:$B,"&lt;="&amp;'Cash Flow'!AK$3)</f>
        <v>0</v>
      </c>
      <c r="AL36" s="160">
        <f>SUMIFS('Wells Fargo'!$F:$F,'Wells Fargo'!$G:$G,'Cash Flow'!$A36,'Wells Fargo'!$A:$A,AL$1,'Wells Fargo'!$B:$B,"&lt;="&amp;'Cash Flow'!AL$3,'Wells Fargo'!$B:$B,"&gt;"&amp;'Cash Flow'!AK$3)</f>
        <v>0</v>
      </c>
      <c r="AM36" s="160">
        <f>SUMIFS('Wells Fargo'!$F:$F,'Wells Fargo'!$G:$G,'Cash Flow'!$A36,'Wells Fargo'!$A:$A,AM$1,'Wells Fargo'!$B:$B,"&lt;="&amp;'Cash Flow'!AM$3,'Wells Fargo'!$B:$B,"&gt;"&amp;'Cash Flow'!AL$3)</f>
        <v>0</v>
      </c>
      <c r="AN36" s="160">
        <f>SUMIFS('Wells Fargo'!$F:$F,'Wells Fargo'!$G:$G,'Cash Flow'!$A36,'Wells Fargo'!$A:$A,AN$1,'Wells Fargo'!$B:$B,"&lt;="&amp;'Cash Flow'!AN$3,'Wells Fargo'!$B:$B,"&gt;"&amp;'Cash Flow'!AM$3)</f>
        <v>0</v>
      </c>
      <c r="AO36" s="160">
        <f>SUMIFS('Wells Fargo'!$F:$F,'Wells Fargo'!$G:$G,'Cash Flow'!$A36,'Wells Fargo'!$A:$A,AO$1,'Wells Fargo'!$B:$B,"&lt;="&amp;'Cash Flow'!AO$3,'Wells Fargo'!$B:$B,"&gt;"&amp;'Cash Flow'!AN$3)</f>
        <v>0</v>
      </c>
      <c r="AP36" s="161">
        <f>SUMIFS('Wells Fargo'!$F:$F,'Wells Fargo'!$G:$G,'Cash Flow'!$A36,'Wells Fargo'!$A:$A,AP$1,'Wells Fargo'!$B:$B,"&lt;="&amp;'Cash Flow'!AP$3)</f>
        <v>0</v>
      </c>
      <c r="AQ36" s="160">
        <f>SUMIFS('Wells Fargo'!$F:$F,'Wells Fargo'!$G:$G,'Cash Flow'!$A36,'Wells Fargo'!$A:$A,AQ$1,'Wells Fargo'!$B:$B,"&lt;="&amp;'Cash Flow'!AQ$3,'Wells Fargo'!$B:$B,"&gt;"&amp;'Cash Flow'!AP$3)</f>
        <v>0</v>
      </c>
      <c r="AR36" s="160">
        <f>SUMIFS('Wells Fargo'!$F:$F,'Wells Fargo'!$G:$G,'Cash Flow'!$A36,'Wells Fargo'!$A:$A,AR$1,'Wells Fargo'!$B:$B,"&lt;="&amp;'Cash Flow'!AR$3,'Wells Fargo'!$B:$B,"&gt;"&amp;'Cash Flow'!AQ$3)</f>
        <v>0</v>
      </c>
      <c r="AS36" s="160">
        <f>SUMIFS('Wells Fargo'!$F:$F,'Wells Fargo'!$G:$G,'Cash Flow'!$A36,'Wells Fargo'!$A:$A,AS$1,'Wells Fargo'!$B:$B,"&lt;="&amp;'Cash Flow'!AS$3,'Wells Fargo'!$B:$B,"&gt;"&amp;'Cash Flow'!AR$3)</f>
        <v>0</v>
      </c>
      <c r="AT36" s="160">
        <f>SUMIFS('Wells Fargo'!$F:$F,'Wells Fargo'!$G:$G,'Cash Flow'!$A36,'Wells Fargo'!$A:$A,AT$1,'Wells Fargo'!$B:$B,"&lt;="&amp;'Cash Flow'!AT$3,'Wells Fargo'!$B:$B,"&gt;"&amp;'Cash Flow'!AS$3)</f>
        <v>0</v>
      </c>
      <c r="AU36" s="161">
        <f>SUMIFS('Wells Fargo'!$F:$F,'Wells Fargo'!$G:$G,'Cash Flow'!$A36,'Wells Fargo'!$A:$A,AU$1,'Wells Fargo'!$B:$B,"&lt;="&amp;'Cash Flow'!AU$3)</f>
        <v>0</v>
      </c>
      <c r="AV36" s="160">
        <f>SUMIFS('Wells Fargo'!$F:$F,'Wells Fargo'!$G:$G,'Cash Flow'!$A36,'Wells Fargo'!$A:$A,AV$1,'Wells Fargo'!$B:$B,"&lt;="&amp;'Cash Flow'!AV$3,'Wells Fargo'!$B:$B,"&gt;"&amp;'Cash Flow'!AU$3)</f>
        <v>0</v>
      </c>
      <c r="AW36" s="160">
        <f>SUMIFS('Wells Fargo'!$F:$F,'Wells Fargo'!$G:$G,'Cash Flow'!$A36,'Wells Fargo'!$A:$A,AW$1,'Wells Fargo'!$B:$B,"&lt;="&amp;'Cash Flow'!AW$3,'Wells Fargo'!$B:$B,"&gt;"&amp;'Cash Flow'!AV$3)</f>
        <v>0</v>
      </c>
      <c r="AX36" s="160">
        <f>SUMIFS('Wells Fargo'!$F:$F,'Wells Fargo'!$G:$G,'Cash Flow'!$A36,'Wells Fargo'!$A:$A,AX$1,'Wells Fargo'!$B:$B,"&lt;="&amp;'Cash Flow'!AX$3,'Wells Fargo'!$B:$B,"&gt;"&amp;'Cash Flow'!AW$3)</f>
        <v>0</v>
      </c>
      <c r="AY36" s="160">
        <f>SUMIFS('Wells Fargo'!$F:$F,'Wells Fargo'!$G:$G,'Cash Flow'!$A36,'Wells Fargo'!$A:$A,AY$1,'Wells Fargo'!$B:$B,"&lt;="&amp;'Cash Flow'!AY$3,'Wells Fargo'!$B:$B,"&gt;"&amp;'Cash Flow'!AX$3)</f>
        <v>0</v>
      </c>
      <c r="AZ36" s="161">
        <f>SUMIFS('Wells Fargo'!$F:$F,'Wells Fargo'!$G:$G,'Cash Flow'!$A36,'Wells Fargo'!$A:$A,AZ$1,'Wells Fargo'!$B:$B,"&lt;="&amp;'Cash Flow'!AZ$3)</f>
        <v>0</v>
      </c>
      <c r="BA36" s="160">
        <f>SUMIFS('Wells Fargo'!$F:$F,'Wells Fargo'!$G:$G,'Cash Flow'!$A36,'Wells Fargo'!$A:$A,BA$1,'Wells Fargo'!$B:$B,"&lt;="&amp;'Cash Flow'!BA$3,'Wells Fargo'!$B:$B,"&gt;"&amp;'Cash Flow'!AZ$3)</f>
        <v>36.1</v>
      </c>
      <c r="BB36" s="160">
        <f>SUMIFS('Wells Fargo'!$F:$F,'Wells Fargo'!$G:$G,'Cash Flow'!$A36,'Wells Fargo'!$A:$A,BB$1,'Wells Fargo'!$B:$B,"&lt;="&amp;'Cash Flow'!BB$3,'Wells Fargo'!$B:$B,"&gt;"&amp;'Cash Flow'!BA$3)</f>
        <v>0</v>
      </c>
      <c r="BC36" s="160">
        <f>SUMIFS('Wells Fargo'!$F:$F,'Wells Fargo'!$G:$G,'Cash Flow'!$A36,'Wells Fargo'!$A:$A,BC$1,'Wells Fargo'!$B:$B,"&lt;="&amp;'Cash Flow'!BC$3,'Wells Fargo'!$B:$B,"&gt;"&amp;'Cash Flow'!BB$3)</f>
        <v>0</v>
      </c>
      <c r="BD36" s="160">
        <f>SUMIFS('Wells Fargo'!$F:$F,'Wells Fargo'!$G:$G,'Cash Flow'!$A36,'Wells Fargo'!$A:$A,BD$1,'Wells Fargo'!$B:$B,"&lt;="&amp;'Cash Flow'!BD$3,'Wells Fargo'!$B:$B,"&gt;"&amp;'Cash Flow'!BC$3)</f>
        <v>0</v>
      </c>
      <c r="BE36" s="161">
        <f>SUMIFS('Wells Fargo'!$F:$F,'Wells Fargo'!$G:$G,'Cash Flow'!$A36,'Wells Fargo'!$A:$A,BE$1,'Wells Fargo'!$B:$B,"&lt;="&amp;'Cash Flow'!BE$3)</f>
        <v>0</v>
      </c>
      <c r="BF36" s="160">
        <f>SUMIFS('Wells Fargo'!$F:$F,'Wells Fargo'!$G:$G,'Cash Flow'!$A36,'Wells Fargo'!$A:$A,BF$1,'Wells Fargo'!$B:$B,"&lt;="&amp;'Cash Flow'!BF$3,'Wells Fargo'!$B:$B,"&gt;"&amp;'Cash Flow'!BE$3)</f>
        <v>0</v>
      </c>
      <c r="BG36" s="160">
        <f>SUMIFS('Wells Fargo'!$F:$F,'Wells Fargo'!$G:$G,'Cash Flow'!$A36,'Wells Fargo'!$A:$A,BG$1,'Wells Fargo'!$B:$B,"&lt;="&amp;'Cash Flow'!BG$3,'Wells Fargo'!$B:$B,"&gt;"&amp;'Cash Flow'!BF$3)</f>
        <v>0</v>
      </c>
      <c r="BH36" s="160">
        <f>SUMIFS('Wells Fargo'!$F:$F,'Wells Fargo'!$G:$G,'Cash Flow'!$A36,'Wells Fargo'!$A:$A,BH$1,'Wells Fargo'!$B:$B,"&lt;="&amp;'Cash Flow'!BH$3,'Wells Fargo'!$B:$B,"&gt;"&amp;'Cash Flow'!BG$3)</f>
        <v>0</v>
      </c>
      <c r="BI36" s="160">
        <f>SUMIFS('Wells Fargo'!$F:$F,'Wells Fargo'!$G:$G,'Cash Flow'!$A36,'Wells Fargo'!$A:$A,BI$1,'Wells Fargo'!$B:$B,"&lt;="&amp;'Cash Flow'!BI$3,'Wells Fargo'!$B:$B,"&gt;"&amp;'Cash Flow'!BH$3)</f>
        <v>0</v>
      </c>
    </row>
    <row r="37" spans="1:61" ht="12.75" x14ac:dyDescent="0.2">
      <c r="A37" t="str">
        <v>Headshot</v>
      </c>
      <c r="B37" s="76">
        <f t="shared" ref="B37:B46" si="1">SUM(C37:BI37)</f>
        <v>-163.24</v>
      </c>
      <c r="C37" s="161">
        <f>SUMIFS('Wells Fargo'!$F:$F,'Wells Fargo'!$G:$G,'Cash Flow'!$A37,'Wells Fargo'!$A:$A,C$1,'Wells Fargo'!$B:$B,"&lt;="&amp;'Cash Flow'!C$3)</f>
        <v>0</v>
      </c>
      <c r="D37" s="160">
        <f>SUMIFS('Wells Fargo'!$F:$F,'Wells Fargo'!$G:$G,'Cash Flow'!$A37,'Wells Fargo'!$A:$A,D$1,'Wells Fargo'!$B:$B,"&lt;="&amp;'Cash Flow'!D$3,'Wells Fargo'!$B:$B,"&gt;"&amp;'Cash Flow'!C$3)</f>
        <v>0</v>
      </c>
      <c r="E37" s="160">
        <f>SUMIFS('Wells Fargo'!$F:$F,'Wells Fargo'!$G:$G,'Cash Flow'!$A37,'Wells Fargo'!$A:$A,E$1,'Wells Fargo'!$B:$B,"&lt;="&amp;'Cash Flow'!E$3,'Wells Fargo'!$B:$B,"&gt;"&amp;'Cash Flow'!D$3)</f>
        <v>0</v>
      </c>
      <c r="F37" s="160">
        <f>SUMIFS('Wells Fargo'!$F:$F,'Wells Fargo'!$G:$G,'Cash Flow'!$A37,'Wells Fargo'!$A:$A,F$1,'Wells Fargo'!$B:$B,"&lt;="&amp;'Cash Flow'!F$3,'Wells Fargo'!$B:$B,"&gt;"&amp;'Cash Flow'!E$3)</f>
        <v>0</v>
      </c>
      <c r="G37" s="160">
        <f>SUMIFS('Wells Fargo'!$F:$F,'Wells Fargo'!$G:$G,'Cash Flow'!$A37,'Wells Fargo'!$A:$A,G$1,'Wells Fargo'!$B:$B,"&lt;="&amp;'Cash Flow'!G$3,'Wells Fargo'!$B:$B,"&gt;"&amp;'Cash Flow'!F$3)</f>
        <v>0</v>
      </c>
      <c r="H37" s="161">
        <f>SUMIFS('Wells Fargo'!$F:$F,'Wells Fargo'!$G:$G,'Cash Flow'!$A37,'Wells Fargo'!$A:$A,H$1,'Wells Fargo'!$B:$B,"&lt;="&amp;'Cash Flow'!H$3)</f>
        <v>0</v>
      </c>
      <c r="I37" s="160">
        <f>SUMIFS('Wells Fargo'!$F:$F,'Wells Fargo'!$G:$G,'Cash Flow'!$A37,'Wells Fargo'!$A:$A,I$1,'Wells Fargo'!$B:$B,"&lt;="&amp;'Cash Flow'!I$3,'Wells Fargo'!$B:$B,"&gt;"&amp;'Cash Flow'!H$3)</f>
        <v>0</v>
      </c>
      <c r="J37" s="160">
        <f>SUMIFS('Wells Fargo'!$F:$F,'Wells Fargo'!$G:$G,'Cash Flow'!$A37,'Wells Fargo'!$A:$A,J$1,'Wells Fargo'!$B:$B,"&lt;="&amp;'Cash Flow'!J$3,'Wells Fargo'!$B:$B,"&gt;"&amp;'Cash Flow'!I$3)</f>
        <v>0</v>
      </c>
      <c r="K37" s="160">
        <f>SUMIFS('Wells Fargo'!$F:$F,'Wells Fargo'!$G:$G,'Cash Flow'!$A37,'Wells Fargo'!$A:$A,K$1,'Wells Fargo'!$B:$B,"&lt;="&amp;'Cash Flow'!K$3,'Wells Fargo'!$B:$B,"&gt;"&amp;'Cash Flow'!J$3)</f>
        <v>0</v>
      </c>
      <c r="L37" s="161">
        <f>SUMIFS('Wells Fargo'!$F:$F,'Wells Fargo'!$G:$G,'Cash Flow'!$A37,'Wells Fargo'!$A:$A,L$1,'Wells Fargo'!$B:$B,"&lt;="&amp;'Cash Flow'!L$3)</f>
        <v>0</v>
      </c>
      <c r="M37" s="160">
        <f>SUMIFS('Wells Fargo'!$F:$F,'Wells Fargo'!$G:$G,'Cash Flow'!$A37,'Wells Fargo'!$A:$A,M$1,'Wells Fargo'!$B:$B,"&lt;="&amp;'Cash Flow'!M$3,'Wells Fargo'!$B:$B,"&gt;"&amp;'Cash Flow'!L$3)</f>
        <v>0</v>
      </c>
      <c r="N37" s="160">
        <f>SUMIFS('Wells Fargo'!$F:$F,'Wells Fargo'!$G:$G,'Cash Flow'!$A37,'Wells Fargo'!$A:$A,N$1,'Wells Fargo'!$B:$B,"&lt;="&amp;'Cash Flow'!N$3,'Wells Fargo'!$B:$B,"&gt;"&amp;'Cash Flow'!M$3)</f>
        <v>0</v>
      </c>
      <c r="O37" s="160">
        <f>SUMIFS('Wells Fargo'!$F:$F,'Wells Fargo'!$G:$G,'Cash Flow'!$A37,'Wells Fargo'!$A:$A,O$1,'Wells Fargo'!$B:$B,"&lt;="&amp;'Cash Flow'!O$3,'Wells Fargo'!$B:$B,"&gt;"&amp;'Cash Flow'!N$3)</f>
        <v>0</v>
      </c>
      <c r="P37" s="160">
        <f>SUMIFS('Wells Fargo'!$F:$F,'Wells Fargo'!$G:$G,'Cash Flow'!$A37,'Wells Fargo'!$A:$A,P$1,'Wells Fargo'!$B:$B,"&lt;="&amp;'Cash Flow'!P$3,'Wells Fargo'!$B:$B,"&gt;"&amp;'Cash Flow'!O$3)</f>
        <v>0</v>
      </c>
      <c r="Q37" s="161">
        <f>SUMIFS('Wells Fargo'!$F:$F,'Wells Fargo'!$G:$G,'Cash Flow'!$A37,'Wells Fargo'!$A:$A,Q$1,'Wells Fargo'!$B:$B,"&lt;="&amp;'Cash Flow'!Q$3)</f>
        <v>0</v>
      </c>
      <c r="R37" s="160">
        <f>SUMIFS('Wells Fargo'!$F:$F,'Wells Fargo'!$G:$G,'Cash Flow'!$A37,'Wells Fargo'!$A:$A,R$1,'Wells Fargo'!$B:$B,"&lt;="&amp;'Cash Flow'!R$3,'Wells Fargo'!$B:$B,"&gt;"&amp;'Cash Flow'!Q$3)</f>
        <v>0</v>
      </c>
      <c r="S37" s="160">
        <f>SUMIFS('Wells Fargo'!$F:$F,'Wells Fargo'!$G:$G,'Cash Flow'!$A37,'Wells Fargo'!$A:$A,S$1,'Wells Fargo'!$B:$B,"&lt;="&amp;'Cash Flow'!S$3,'Wells Fargo'!$B:$B,"&gt;"&amp;'Cash Flow'!R$3)</f>
        <v>0</v>
      </c>
      <c r="T37" s="160">
        <f>SUMIFS('Wells Fargo'!$F:$F,'Wells Fargo'!$G:$G,'Cash Flow'!$A37,'Wells Fargo'!$A:$A,T$1,'Wells Fargo'!$B:$B,"&lt;="&amp;'Cash Flow'!T$3,'Wells Fargo'!$B:$B,"&gt;"&amp;'Cash Flow'!S$3)</f>
        <v>0</v>
      </c>
      <c r="U37" s="160">
        <f>SUMIFS('Wells Fargo'!$F:$F,'Wells Fargo'!$G:$G,'Cash Flow'!$A37,'Wells Fargo'!$A:$A,U$1,'Wells Fargo'!$B:$B,"&lt;="&amp;'Cash Flow'!U$3,'Wells Fargo'!$B:$B,"&gt;"&amp;'Cash Flow'!T$3)</f>
        <v>0</v>
      </c>
      <c r="V37" s="161">
        <f>SUMIFS('Wells Fargo'!$F:$F,'Wells Fargo'!$G:$G,'Cash Flow'!$A37,'Wells Fargo'!$A:$A,V$1,'Wells Fargo'!$B:$B,"&lt;="&amp;'Cash Flow'!V$3)</f>
        <v>0</v>
      </c>
      <c r="W37" s="160">
        <f>SUMIFS('Wells Fargo'!$F:$F,'Wells Fargo'!$G:$G,'Cash Flow'!$A37,'Wells Fargo'!$A:$A,W$1,'Wells Fargo'!$B:$B,"&lt;="&amp;'Cash Flow'!W$3,'Wells Fargo'!$B:$B,"&gt;"&amp;'Cash Flow'!V$3)</f>
        <v>0</v>
      </c>
      <c r="X37" s="160">
        <f>SUMIFS('Wells Fargo'!$F:$F,'Wells Fargo'!$G:$G,'Cash Flow'!$A37,'Wells Fargo'!$A:$A,X$1,'Wells Fargo'!$B:$B,"&lt;="&amp;'Cash Flow'!X$3,'Wells Fargo'!$B:$B,"&gt;"&amp;'Cash Flow'!W$3)</f>
        <v>0</v>
      </c>
      <c r="Y37" s="160">
        <f>SUMIFS('Wells Fargo'!$F:$F,'Wells Fargo'!$G:$G,'Cash Flow'!$A37,'Wells Fargo'!$A:$A,Y$1,'Wells Fargo'!$B:$B,"&lt;="&amp;'Cash Flow'!Y$3,'Wells Fargo'!$B:$B,"&gt;"&amp;'Cash Flow'!X$3)</f>
        <v>0</v>
      </c>
      <c r="Z37" s="160">
        <f>SUMIFS('Wells Fargo'!$F:$F,'Wells Fargo'!$G:$G,'Cash Flow'!$A37,'Wells Fargo'!$A:$A,Z$1,'Wells Fargo'!$B:$B,"&lt;="&amp;'Cash Flow'!Z$3,'Wells Fargo'!$B:$B,"&gt;"&amp;'Cash Flow'!Y$3)</f>
        <v>0</v>
      </c>
      <c r="AA37" s="161">
        <f>SUMIFS('Wells Fargo'!$F:$F,'Wells Fargo'!$G:$G,'Cash Flow'!$A37,'Wells Fargo'!$A:$A,AA$1,'Wells Fargo'!$B:$B,"&lt;="&amp;'Cash Flow'!AA$3)</f>
        <v>0</v>
      </c>
      <c r="AB37" s="160">
        <f>SUMIFS('Wells Fargo'!$F:$F,'Wells Fargo'!$G:$G,'Cash Flow'!$A37,'Wells Fargo'!$A:$A,AB$1,'Wells Fargo'!$B:$B,"&lt;="&amp;'Cash Flow'!AB$3,'Wells Fargo'!$B:$B,"&gt;"&amp;'Cash Flow'!AA$3)</f>
        <v>0</v>
      </c>
      <c r="AC37" s="160">
        <f>SUMIFS('Wells Fargo'!$F:$F,'Wells Fargo'!$G:$G,'Cash Flow'!$A37,'Wells Fargo'!$A:$A,AC$1,'Wells Fargo'!$B:$B,"&lt;="&amp;'Cash Flow'!AC$3,'Wells Fargo'!$B:$B,"&gt;"&amp;'Cash Flow'!AB$3)</f>
        <v>0</v>
      </c>
      <c r="AD37" s="160">
        <f>SUMIFS('Wells Fargo'!$F:$F,'Wells Fargo'!$G:$G,'Cash Flow'!$A37,'Wells Fargo'!$A:$A,AD$1,'Wells Fargo'!$B:$B,"&lt;="&amp;'Cash Flow'!AD$3,'Wells Fargo'!$B:$B,"&gt;"&amp;'Cash Flow'!AC$3)</f>
        <v>-20</v>
      </c>
      <c r="AE37" s="160">
        <f>SUMIFS('Wells Fargo'!$F:$F,'Wells Fargo'!$G:$G,'Cash Flow'!$A37,'Wells Fargo'!$A:$A,AE$1,'Wells Fargo'!$B:$B,"&lt;="&amp;'Cash Flow'!AE$3,'Wells Fargo'!$B:$B,"&gt;"&amp;'Cash Flow'!AD$3)</f>
        <v>0</v>
      </c>
      <c r="AF37" s="161">
        <f>SUMIFS('Wells Fargo'!$F:$F,'Wells Fargo'!$G:$G,'Cash Flow'!$A37,'Wells Fargo'!$A:$A,AF$1,'Wells Fargo'!$B:$B,"&lt;="&amp;'Cash Flow'!AF$3)</f>
        <v>0</v>
      </c>
      <c r="AG37" s="160">
        <f>SUMIFS('Wells Fargo'!$F:$F,'Wells Fargo'!$G:$G,'Cash Flow'!$A37,'Wells Fargo'!$A:$A,AG$1,'Wells Fargo'!$B:$B,"&lt;="&amp;'Cash Flow'!AG$3,'Wells Fargo'!$B:$B,"&gt;"&amp;'Cash Flow'!AF$3)</f>
        <v>0</v>
      </c>
      <c r="AH37" s="160">
        <f>SUMIFS('Wells Fargo'!$F:$F,'Wells Fargo'!$G:$G,'Cash Flow'!$A37,'Wells Fargo'!$A:$A,AH$1,'Wells Fargo'!$B:$B,"&lt;="&amp;'Cash Flow'!AH$3,'Wells Fargo'!$B:$B,"&gt;"&amp;'Cash Flow'!AG$3)</f>
        <v>-143.24</v>
      </c>
      <c r="AI37" s="160">
        <f>SUMIFS('Wells Fargo'!$F:$F,'Wells Fargo'!$G:$G,'Cash Flow'!$A37,'Wells Fargo'!$A:$A,AI$1,'Wells Fargo'!$B:$B,"&lt;="&amp;'Cash Flow'!AI$3,'Wells Fargo'!$B:$B,"&gt;"&amp;'Cash Flow'!AH$3)</f>
        <v>0</v>
      </c>
      <c r="AJ37" s="160">
        <f>SUMIFS('Wells Fargo'!$F:$F,'Wells Fargo'!$G:$G,'Cash Flow'!$A37,'Wells Fargo'!$A:$A,AJ$1,'Wells Fargo'!$B:$B,"&lt;="&amp;'Cash Flow'!AJ$3,'Wells Fargo'!$B:$B,"&gt;"&amp;'Cash Flow'!AI$3)</f>
        <v>0</v>
      </c>
      <c r="AK37" s="161">
        <f>SUMIFS('Wells Fargo'!$F:$F,'Wells Fargo'!$G:$G,'Cash Flow'!$A37,'Wells Fargo'!$A:$A,AK$1,'Wells Fargo'!$B:$B,"&lt;="&amp;'Cash Flow'!AK$3)</f>
        <v>0</v>
      </c>
      <c r="AL37" s="160">
        <f>SUMIFS('Wells Fargo'!$F:$F,'Wells Fargo'!$G:$G,'Cash Flow'!$A37,'Wells Fargo'!$A:$A,AL$1,'Wells Fargo'!$B:$B,"&lt;="&amp;'Cash Flow'!AL$3,'Wells Fargo'!$B:$B,"&gt;"&amp;'Cash Flow'!AK$3)</f>
        <v>0</v>
      </c>
      <c r="AM37" s="160">
        <f>SUMIFS('Wells Fargo'!$F:$F,'Wells Fargo'!$G:$G,'Cash Flow'!$A37,'Wells Fargo'!$A:$A,AM$1,'Wells Fargo'!$B:$B,"&lt;="&amp;'Cash Flow'!AM$3,'Wells Fargo'!$B:$B,"&gt;"&amp;'Cash Flow'!AL$3)</f>
        <v>0</v>
      </c>
      <c r="AN37" s="160">
        <f>SUMIFS('Wells Fargo'!$F:$F,'Wells Fargo'!$G:$G,'Cash Flow'!$A37,'Wells Fargo'!$A:$A,AN$1,'Wells Fargo'!$B:$B,"&lt;="&amp;'Cash Flow'!AN$3,'Wells Fargo'!$B:$B,"&gt;"&amp;'Cash Flow'!AM$3)</f>
        <v>0</v>
      </c>
      <c r="AO37" s="160">
        <f>SUMIFS('Wells Fargo'!$F:$F,'Wells Fargo'!$G:$G,'Cash Flow'!$A37,'Wells Fargo'!$A:$A,AO$1,'Wells Fargo'!$B:$B,"&lt;="&amp;'Cash Flow'!AO$3,'Wells Fargo'!$B:$B,"&gt;"&amp;'Cash Flow'!AN$3)</f>
        <v>0</v>
      </c>
      <c r="AP37" s="161">
        <f>SUMIFS('Wells Fargo'!$F:$F,'Wells Fargo'!$G:$G,'Cash Flow'!$A37,'Wells Fargo'!$A:$A,AP$1,'Wells Fargo'!$B:$B,"&lt;="&amp;'Cash Flow'!AP$3)</f>
        <v>0</v>
      </c>
      <c r="AQ37" s="160">
        <f>SUMIFS('Wells Fargo'!$F:$F,'Wells Fargo'!$G:$G,'Cash Flow'!$A37,'Wells Fargo'!$A:$A,AQ$1,'Wells Fargo'!$B:$B,"&lt;="&amp;'Cash Flow'!AQ$3,'Wells Fargo'!$B:$B,"&gt;"&amp;'Cash Flow'!AP$3)</f>
        <v>0</v>
      </c>
      <c r="AR37" s="160">
        <f>SUMIFS('Wells Fargo'!$F:$F,'Wells Fargo'!$G:$G,'Cash Flow'!$A37,'Wells Fargo'!$A:$A,AR$1,'Wells Fargo'!$B:$B,"&lt;="&amp;'Cash Flow'!AR$3,'Wells Fargo'!$B:$B,"&gt;"&amp;'Cash Flow'!AQ$3)</f>
        <v>0</v>
      </c>
      <c r="AS37" s="160">
        <f>SUMIFS('Wells Fargo'!$F:$F,'Wells Fargo'!$G:$G,'Cash Flow'!$A37,'Wells Fargo'!$A:$A,AS$1,'Wells Fargo'!$B:$B,"&lt;="&amp;'Cash Flow'!AS$3,'Wells Fargo'!$B:$B,"&gt;"&amp;'Cash Flow'!AR$3)</f>
        <v>0</v>
      </c>
      <c r="AT37" s="160">
        <f>SUMIFS('Wells Fargo'!$F:$F,'Wells Fargo'!$G:$G,'Cash Flow'!$A37,'Wells Fargo'!$A:$A,AT$1,'Wells Fargo'!$B:$B,"&lt;="&amp;'Cash Flow'!AT$3,'Wells Fargo'!$B:$B,"&gt;"&amp;'Cash Flow'!AS$3)</f>
        <v>0</v>
      </c>
      <c r="AU37" s="161">
        <f>SUMIFS('Wells Fargo'!$F:$F,'Wells Fargo'!$G:$G,'Cash Flow'!$A37,'Wells Fargo'!$A:$A,AU$1,'Wells Fargo'!$B:$B,"&lt;="&amp;'Cash Flow'!AU$3)</f>
        <v>0</v>
      </c>
      <c r="AV37" s="160">
        <f>SUMIFS('Wells Fargo'!$F:$F,'Wells Fargo'!$G:$G,'Cash Flow'!$A37,'Wells Fargo'!$A:$A,AV$1,'Wells Fargo'!$B:$B,"&lt;="&amp;'Cash Flow'!AV$3,'Wells Fargo'!$B:$B,"&gt;"&amp;'Cash Flow'!AU$3)</f>
        <v>0</v>
      </c>
      <c r="AW37" s="160">
        <f>SUMIFS('Wells Fargo'!$F:$F,'Wells Fargo'!$G:$G,'Cash Flow'!$A37,'Wells Fargo'!$A:$A,AW$1,'Wells Fargo'!$B:$B,"&lt;="&amp;'Cash Flow'!AW$3,'Wells Fargo'!$B:$B,"&gt;"&amp;'Cash Flow'!AV$3)</f>
        <v>0</v>
      </c>
      <c r="AX37" s="160">
        <f>SUMIFS('Wells Fargo'!$F:$F,'Wells Fargo'!$G:$G,'Cash Flow'!$A37,'Wells Fargo'!$A:$A,AX$1,'Wells Fargo'!$B:$B,"&lt;="&amp;'Cash Flow'!AX$3,'Wells Fargo'!$B:$B,"&gt;"&amp;'Cash Flow'!AW$3)</f>
        <v>0</v>
      </c>
      <c r="AY37" s="160">
        <f>SUMIFS('Wells Fargo'!$F:$F,'Wells Fargo'!$G:$G,'Cash Flow'!$A37,'Wells Fargo'!$A:$A,AY$1,'Wells Fargo'!$B:$B,"&lt;="&amp;'Cash Flow'!AY$3,'Wells Fargo'!$B:$B,"&gt;"&amp;'Cash Flow'!AX$3)</f>
        <v>0</v>
      </c>
      <c r="AZ37" s="161">
        <f>SUMIFS('Wells Fargo'!$F:$F,'Wells Fargo'!$G:$G,'Cash Flow'!$A37,'Wells Fargo'!$A:$A,AZ$1,'Wells Fargo'!$B:$B,"&lt;="&amp;'Cash Flow'!AZ$3)</f>
        <v>0</v>
      </c>
      <c r="BA37" s="160">
        <f>SUMIFS('Wells Fargo'!$F:$F,'Wells Fargo'!$G:$G,'Cash Flow'!$A37,'Wells Fargo'!$A:$A,BA$1,'Wells Fargo'!$B:$B,"&lt;="&amp;'Cash Flow'!BA$3,'Wells Fargo'!$B:$B,"&gt;"&amp;'Cash Flow'!AZ$3)</f>
        <v>0</v>
      </c>
      <c r="BB37" s="160">
        <f>SUMIFS('Wells Fargo'!$F:$F,'Wells Fargo'!$G:$G,'Cash Flow'!$A37,'Wells Fargo'!$A:$A,BB$1,'Wells Fargo'!$B:$B,"&lt;="&amp;'Cash Flow'!BB$3,'Wells Fargo'!$B:$B,"&gt;"&amp;'Cash Flow'!BA$3)</f>
        <v>0</v>
      </c>
      <c r="BC37" s="160">
        <f>SUMIFS('Wells Fargo'!$F:$F,'Wells Fargo'!$G:$G,'Cash Flow'!$A37,'Wells Fargo'!$A:$A,BC$1,'Wells Fargo'!$B:$B,"&lt;="&amp;'Cash Flow'!BC$3,'Wells Fargo'!$B:$B,"&gt;"&amp;'Cash Flow'!BB$3)</f>
        <v>0</v>
      </c>
      <c r="BD37" s="160">
        <f>SUMIFS('Wells Fargo'!$F:$F,'Wells Fargo'!$G:$G,'Cash Flow'!$A37,'Wells Fargo'!$A:$A,BD$1,'Wells Fargo'!$B:$B,"&lt;="&amp;'Cash Flow'!BD$3,'Wells Fargo'!$B:$B,"&gt;"&amp;'Cash Flow'!BC$3)</f>
        <v>0</v>
      </c>
      <c r="BE37" s="161">
        <f>SUMIFS('Wells Fargo'!$F:$F,'Wells Fargo'!$G:$G,'Cash Flow'!$A37,'Wells Fargo'!$A:$A,BE$1,'Wells Fargo'!$B:$B,"&lt;="&amp;'Cash Flow'!BE$3)</f>
        <v>0</v>
      </c>
      <c r="BF37" s="160">
        <f>SUMIFS('Wells Fargo'!$F:$F,'Wells Fargo'!$G:$G,'Cash Flow'!$A37,'Wells Fargo'!$A:$A,BF$1,'Wells Fargo'!$B:$B,"&lt;="&amp;'Cash Flow'!BF$3,'Wells Fargo'!$B:$B,"&gt;"&amp;'Cash Flow'!BE$3)</f>
        <v>0</v>
      </c>
      <c r="BG37" s="160">
        <f>SUMIFS('Wells Fargo'!$F:$F,'Wells Fargo'!$G:$G,'Cash Flow'!$A37,'Wells Fargo'!$A:$A,BG$1,'Wells Fargo'!$B:$B,"&lt;="&amp;'Cash Flow'!BG$3,'Wells Fargo'!$B:$B,"&gt;"&amp;'Cash Flow'!BF$3)</f>
        <v>0</v>
      </c>
      <c r="BH37" s="160">
        <f>SUMIFS('Wells Fargo'!$F:$F,'Wells Fargo'!$G:$G,'Cash Flow'!$A37,'Wells Fargo'!$A:$A,BH$1,'Wells Fargo'!$B:$B,"&lt;="&amp;'Cash Flow'!BH$3,'Wells Fargo'!$B:$B,"&gt;"&amp;'Cash Flow'!BG$3)</f>
        <v>0</v>
      </c>
      <c r="BI37" s="160">
        <f>SUMIFS('Wells Fargo'!$F:$F,'Wells Fargo'!$G:$G,'Cash Flow'!$A37,'Wells Fargo'!$A:$A,BI$1,'Wells Fargo'!$B:$B,"&lt;="&amp;'Cash Flow'!BI$3,'Wells Fargo'!$B:$B,"&gt;"&amp;'Cash Flow'!BH$3)</f>
        <v>0</v>
      </c>
    </row>
    <row r="38" spans="1:61" ht="12.75" x14ac:dyDescent="0.2">
      <c r="A38" t="str">
        <v>HSA</v>
      </c>
      <c r="B38" s="76">
        <f t="shared" si="1"/>
        <v>2643.15</v>
      </c>
      <c r="C38" s="161">
        <f>SUMIFS('Wells Fargo'!$F:$F,'Wells Fargo'!$G:$G,'Cash Flow'!$A38,'Wells Fargo'!$A:$A,C$1,'Wells Fargo'!$B:$B,"&lt;="&amp;'Cash Flow'!C$3)</f>
        <v>0</v>
      </c>
      <c r="D38" s="160">
        <f>SUMIFS('Wells Fargo'!$F:$F,'Wells Fargo'!$G:$G,'Cash Flow'!$A38,'Wells Fargo'!$A:$A,D$1,'Wells Fargo'!$B:$B,"&lt;="&amp;'Cash Flow'!D$3,'Wells Fargo'!$B:$B,"&gt;"&amp;'Cash Flow'!C$3)</f>
        <v>0</v>
      </c>
      <c r="E38" s="160">
        <f>SUMIFS('Wells Fargo'!$F:$F,'Wells Fargo'!$G:$G,'Cash Flow'!$A38,'Wells Fargo'!$A:$A,E$1,'Wells Fargo'!$B:$B,"&lt;="&amp;'Cash Flow'!E$3,'Wells Fargo'!$B:$B,"&gt;"&amp;'Cash Flow'!D$3)</f>
        <v>0</v>
      </c>
      <c r="F38" s="160">
        <f>SUMIFS('Wells Fargo'!$F:$F,'Wells Fargo'!$G:$G,'Cash Flow'!$A38,'Wells Fargo'!$A:$A,F$1,'Wells Fargo'!$B:$B,"&lt;="&amp;'Cash Flow'!F$3,'Wells Fargo'!$B:$B,"&gt;"&amp;'Cash Flow'!E$3)</f>
        <v>0</v>
      </c>
      <c r="G38" s="160">
        <f>SUMIFS('Wells Fargo'!$F:$F,'Wells Fargo'!$G:$G,'Cash Flow'!$A38,'Wells Fargo'!$A:$A,G$1,'Wells Fargo'!$B:$B,"&lt;="&amp;'Cash Flow'!G$3,'Wells Fargo'!$B:$B,"&gt;"&amp;'Cash Flow'!F$3)</f>
        <v>388.47</v>
      </c>
      <c r="H38" s="161">
        <f>SUMIFS('Wells Fargo'!$F:$F,'Wells Fargo'!$G:$G,'Cash Flow'!$A38,'Wells Fargo'!$A:$A,H$1,'Wells Fargo'!$B:$B,"&lt;="&amp;'Cash Flow'!H$3)</f>
        <v>0</v>
      </c>
      <c r="I38" s="160">
        <f>SUMIFS('Wells Fargo'!$F:$F,'Wells Fargo'!$G:$G,'Cash Flow'!$A38,'Wells Fargo'!$A:$A,I$1,'Wells Fargo'!$B:$B,"&lt;="&amp;'Cash Flow'!I$3,'Wells Fargo'!$B:$B,"&gt;"&amp;'Cash Flow'!H$3)</f>
        <v>138.47999999999999</v>
      </c>
      <c r="J38" s="160">
        <f>SUMIFS('Wells Fargo'!$F:$F,'Wells Fargo'!$G:$G,'Cash Flow'!$A38,'Wells Fargo'!$A:$A,J$1,'Wells Fargo'!$B:$B,"&lt;="&amp;'Cash Flow'!J$3,'Wells Fargo'!$B:$B,"&gt;"&amp;'Cash Flow'!I$3)</f>
        <v>138.47</v>
      </c>
      <c r="K38" s="160">
        <f>SUMIFS('Wells Fargo'!$F:$F,'Wells Fargo'!$G:$G,'Cash Flow'!$A38,'Wells Fargo'!$A:$A,K$1,'Wells Fargo'!$B:$B,"&lt;="&amp;'Cash Flow'!K$3,'Wells Fargo'!$B:$B,"&gt;"&amp;'Cash Flow'!J$3)</f>
        <v>0</v>
      </c>
      <c r="L38" s="161">
        <f>SUMIFS('Wells Fargo'!$F:$F,'Wells Fargo'!$G:$G,'Cash Flow'!$A38,'Wells Fargo'!$A:$A,L$1,'Wells Fargo'!$B:$B,"&lt;="&amp;'Cash Flow'!L$3)</f>
        <v>138.47</v>
      </c>
      <c r="M38" s="160">
        <f>SUMIFS('Wells Fargo'!$F:$F,'Wells Fargo'!$G:$G,'Cash Flow'!$A38,'Wells Fargo'!$A:$A,M$1,'Wells Fargo'!$B:$B,"&lt;="&amp;'Cash Flow'!M$3,'Wells Fargo'!$B:$B,"&gt;"&amp;'Cash Flow'!L$3)</f>
        <v>0</v>
      </c>
      <c r="N38" s="160">
        <f>SUMIFS('Wells Fargo'!$F:$F,'Wells Fargo'!$G:$G,'Cash Flow'!$A38,'Wells Fargo'!$A:$A,N$1,'Wells Fargo'!$B:$B,"&lt;="&amp;'Cash Flow'!N$3,'Wells Fargo'!$B:$B,"&gt;"&amp;'Cash Flow'!M$3)</f>
        <v>0</v>
      </c>
      <c r="O38" s="160">
        <f>SUMIFS('Wells Fargo'!$F:$F,'Wells Fargo'!$G:$G,'Cash Flow'!$A38,'Wells Fargo'!$A:$A,O$1,'Wells Fargo'!$B:$B,"&lt;="&amp;'Cash Flow'!O$3,'Wells Fargo'!$B:$B,"&gt;"&amp;'Cash Flow'!N$3)</f>
        <v>0</v>
      </c>
      <c r="P38" s="160">
        <f>SUMIFS('Wells Fargo'!$F:$F,'Wells Fargo'!$G:$G,'Cash Flow'!$A38,'Wells Fargo'!$A:$A,P$1,'Wells Fargo'!$B:$B,"&lt;="&amp;'Cash Flow'!P$3,'Wells Fargo'!$B:$B,"&gt;"&amp;'Cash Flow'!O$3)</f>
        <v>0</v>
      </c>
      <c r="Q38" s="161">
        <f>SUMIFS('Wells Fargo'!$F:$F,'Wells Fargo'!$G:$G,'Cash Flow'!$A38,'Wells Fargo'!$A:$A,Q$1,'Wells Fargo'!$B:$B,"&lt;="&amp;'Cash Flow'!Q$3)</f>
        <v>0</v>
      </c>
      <c r="R38" s="160">
        <f>SUMIFS('Wells Fargo'!$F:$F,'Wells Fargo'!$G:$G,'Cash Flow'!$A38,'Wells Fargo'!$A:$A,R$1,'Wells Fargo'!$B:$B,"&lt;="&amp;'Cash Flow'!R$3,'Wells Fargo'!$B:$B,"&gt;"&amp;'Cash Flow'!Q$3)</f>
        <v>0</v>
      </c>
      <c r="S38" s="160">
        <f>SUMIFS('Wells Fargo'!$F:$F,'Wells Fargo'!$G:$G,'Cash Flow'!$A38,'Wells Fargo'!$A:$A,S$1,'Wells Fargo'!$B:$B,"&lt;="&amp;'Cash Flow'!S$3,'Wells Fargo'!$B:$B,"&gt;"&amp;'Cash Flow'!R$3)</f>
        <v>0</v>
      </c>
      <c r="T38" s="160">
        <f>SUMIFS('Wells Fargo'!$F:$F,'Wells Fargo'!$G:$G,'Cash Flow'!$A38,'Wells Fargo'!$A:$A,T$1,'Wells Fargo'!$B:$B,"&lt;="&amp;'Cash Flow'!T$3,'Wells Fargo'!$B:$B,"&gt;"&amp;'Cash Flow'!S$3)</f>
        <v>0</v>
      </c>
      <c r="U38" s="160">
        <f>SUMIFS('Wells Fargo'!$F:$F,'Wells Fargo'!$G:$G,'Cash Flow'!$A38,'Wells Fargo'!$A:$A,U$1,'Wells Fargo'!$B:$B,"&lt;="&amp;'Cash Flow'!U$3,'Wells Fargo'!$B:$B,"&gt;"&amp;'Cash Flow'!T$3)</f>
        <v>0</v>
      </c>
      <c r="V38" s="161">
        <f>SUMIFS('Wells Fargo'!$F:$F,'Wells Fargo'!$G:$G,'Cash Flow'!$A38,'Wells Fargo'!$A:$A,V$1,'Wells Fargo'!$B:$B,"&lt;="&amp;'Cash Flow'!V$3)</f>
        <v>803.91</v>
      </c>
      <c r="W38" s="160">
        <f>SUMIFS('Wells Fargo'!$F:$F,'Wells Fargo'!$G:$G,'Cash Flow'!$A38,'Wells Fargo'!$A:$A,W$1,'Wells Fargo'!$B:$B,"&lt;="&amp;'Cash Flow'!W$3,'Wells Fargo'!$B:$B,"&gt;"&amp;'Cash Flow'!V$3)</f>
        <v>0</v>
      </c>
      <c r="X38" s="160">
        <f>SUMIFS('Wells Fargo'!$F:$F,'Wells Fargo'!$G:$G,'Cash Flow'!$A38,'Wells Fargo'!$A:$A,X$1,'Wells Fargo'!$B:$B,"&lt;="&amp;'Cash Flow'!X$3,'Wells Fargo'!$B:$B,"&gt;"&amp;'Cash Flow'!W$3)</f>
        <v>0</v>
      </c>
      <c r="Y38" s="160">
        <f>SUMIFS('Wells Fargo'!$F:$F,'Wells Fargo'!$G:$G,'Cash Flow'!$A38,'Wells Fargo'!$A:$A,Y$1,'Wells Fargo'!$B:$B,"&lt;="&amp;'Cash Flow'!Y$3,'Wells Fargo'!$B:$B,"&gt;"&amp;'Cash Flow'!X$3)</f>
        <v>0</v>
      </c>
      <c r="Z38" s="160">
        <f>SUMIFS('Wells Fargo'!$F:$F,'Wells Fargo'!$G:$G,'Cash Flow'!$A38,'Wells Fargo'!$A:$A,Z$1,'Wells Fargo'!$B:$B,"&lt;="&amp;'Cash Flow'!Z$3,'Wells Fargo'!$B:$B,"&gt;"&amp;'Cash Flow'!Y$3)</f>
        <v>0</v>
      </c>
      <c r="AA38" s="161">
        <f>SUMIFS('Wells Fargo'!$F:$F,'Wells Fargo'!$G:$G,'Cash Flow'!$A38,'Wells Fargo'!$A:$A,AA$1,'Wells Fargo'!$B:$B,"&lt;="&amp;'Cash Flow'!AA$3)</f>
        <v>0</v>
      </c>
      <c r="AB38" s="160">
        <f>SUMIFS('Wells Fargo'!$F:$F,'Wells Fargo'!$G:$G,'Cash Flow'!$A38,'Wells Fargo'!$A:$A,AB$1,'Wells Fargo'!$B:$B,"&lt;="&amp;'Cash Flow'!AB$3,'Wells Fargo'!$B:$B,"&gt;"&amp;'Cash Flow'!AA$3)</f>
        <v>415.42</v>
      </c>
      <c r="AC38" s="160">
        <f>SUMIFS('Wells Fargo'!$F:$F,'Wells Fargo'!$G:$G,'Cash Flow'!$A38,'Wells Fargo'!$A:$A,AC$1,'Wells Fargo'!$B:$B,"&lt;="&amp;'Cash Flow'!AC$3,'Wells Fargo'!$B:$B,"&gt;"&amp;'Cash Flow'!AB$3)</f>
        <v>0</v>
      </c>
      <c r="AD38" s="160">
        <f>SUMIFS('Wells Fargo'!$F:$F,'Wells Fargo'!$G:$G,'Cash Flow'!$A38,'Wells Fargo'!$A:$A,AD$1,'Wells Fargo'!$B:$B,"&lt;="&amp;'Cash Flow'!AD$3,'Wells Fargo'!$B:$B,"&gt;"&amp;'Cash Flow'!AC$3)</f>
        <v>0</v>
      </c>
      <c r="AE38" s="160">
        <f>SUMIFS('Wells Fargo'!$F:$F,'Wells Fargo'!$G:$G,'Cash Flow'!$A38,'Wells Fargo'!$A:$A,AE$1,'Wells Fargo'!$B:$B,"&lt;="&amp;'Cash Flow'!AE$3,'Wells Fargo'!$B:$B,"&gt;"&amp;'Cash Flow'!AD$3)</f>
        <v>0</v>
      </c>
      <c r="AF38" s="161">
        <f>SUMIFS('Wells Fargo'!$F:$F,'Wells Fargo'!$G:$G,'Cash Flow'!$A38,'Wells Fargo'!$A:$A,AF$1,'Wells Fargo'!$B:$B,"&lt;="&amp;'Cash Flow'!AF$3)</f>
        <v>0</v>
      </c>
      <c r="AG38" s="160">
        <f>SUMIFS('Wells Fargo'!$F:$F,'Wells Fargo'!$G:$G,'Cash Flow'!$A38,'Wells Fargo'!$A:$A,AG$1,'Wells Fargo'!$B:$B,"&lt;="&amp;'Cash Flow'!AG$3,'Wells Fargo'!$B:$B,"&gt;"&amp;'Cash Flow'!AF$3)</f>
        <v>0</v>
      </c>
      <c r="AH38" s="160">
        <f>SUMIFS('Wells Fargo'!$F:$F,'Wells Fargo'!$G:$G,'Cash Flow'!$A38,'Wells Fargo'!$A:$A,AH$1,'Wells Fargo'!$B:$B,"&lt;="&amp;'Cash Flow'!AH$3,'Wells Fargo'!$B:$B,"&gt;"&amp;'Cash Flow'!AG$3)</f>
        <v>0</v>
      </c>
      <c r="AI38" s="160">
        <f>SUMIFS('Wells Fargo'!$F:$F,'Wells Fargo'!$G:$G,'Cash Flow'!$A38,'Wells Fargo'!$A:$A,AI$1,'Wells Fargo'!$B:$B,"&lt;="&amp;'Cash Flow'!AI$3,'Wells Fargo'!$B:$B,"&gt;"&amp;'Cash Flow'!AH$3)</f>
        <v>200</v>
      </c>
      <c r="AJ38" s="160">
        <f>SUMIFS('Wells Fargo'!$F:$F,'Wells Fargo'!$G:$G,'Cash Flow'!$A38,'Wells Fargo'!$A:$A,AJ$1,'Wells Fargo'!$B:$B,"&lt;="&amp;'Cash Flow'!AJ$3,'Wells Fargo'!$B:$B,"&gt;"&amp;'Cash Flow'!AI$3)</f>
        <v>0</v>
      </c>
      <c r="AK38" s="161">
        <f>SUMIFS('Wells Fargo'!$F:$F,'Wells Fargo'!$G:$G,'Cash Flow'!$A38,'Wells Fargo'!$A:$A,AK$1,'Wells Fargo'!$B:$B,"&lt;="&amp;'Cash Flow'!AK$3)</f>
        <v>0</v>
      </c>
      <c r="AL38" s="160">
        <f>SUMIFS('Wells Fargo'!$F:$F,'Wells Fargo'!$G:$G,'Cash Flow'!$A38,'Wells Fargo'!$A:$A,AL$1,'Wells Fargo'!$B:$B,"&lt;="&amp;'Cash Flow'!AL$3,'Wells Fargo'!$B:$B,"&gt;"&amp;'Cash Flow'!AK$3)</f>
        <v>0</v>
      </c>
      <c r="AM38" s="160">
        <f>SUMIFS('Wells Fargo'!$F:$F,'Wells Fargo'!$G:$G,'Cash Flow'!$A38,'Wells Fargo'!$A:$A,AM$1,'Wells Fargo'!$B:$B,"&lt;="&amp;'Cash Flow'!AM$3,'Wells Fargo'!$B:$B,"&gt;"&amp;'Cash Flow'!AL$3)</f>
        <v>0</v>
      </c>
      <c r="AN38" s="160">
        <f>SUMIFS('Wells Fargo'!$F:$F,'Wells Fargo'!$G:$G,'Cash Flow'!$A38,'Wells Fargo'!$A:$A,AN$1,'Wells Fargo'!$B:$B,"&lt;="&amp;'Cash Flow'!AN$3,'Wells Fargo'!$B:$B,"&gt;"&amp;'Cash Flow'!AM$3)</f>
        <v>0</v>
      </c>
      <c r="AO38" s="160">
        <f>SUMIFS('Wells Fargo'!$F:$F,'Wells Fargo'!$G:$G,'Cash Flow'!$A38,'Wells Fargo'!$A:$A,AO$1,'Wells Fargo'!$B:$B,"&lt;="&amp;'Cash Flow'!AO$3,'Wells Fargo'!$B:$B,"&gt;"&amp;'Cash Flow'!AN$3)</f>
        <v>0</v>
      </c>
      <c r="AP38" s="161">
        <f>SUMIFS('Wells Fargo'!$F:$F,'Wells Fargo'!$G:$G,'Cash Flow'!$A38,'Wells Fargo'!$A:$A,AP$1,'Wells Fargo'!$B:$B,"&lt;="&amp;'Cash Flow'!AP$3)</f>
        <v>0</v>
      </c>
      <c r="AQ38" s="160">
        <f>SUMIFS('Wells Fargo'!$F:$F,'Wells Fargo'!$G:$G,'Cash Flow'!$A38,'Wells Fargo'!$A:$A,AQ$1,'Wells Fargo'!$B:$B,"&lt;="&amp;'Cash Flow'!AQ$3,'Wells Fargo'!$B:$B,"&gt;"&amp;'Cash Flow'!AP$3)</f>
        <v>0</v>
      </c>
      <c r="AR38" s="160">
        <f>SUMIFS('Wells Fargo'!$F:$F,'Wells Fargo'!$G:$G,'Cash Flow'!$A38,'Wells Fargo'!$A:$A,AR$1,'Wells Fargo'!$B:$B,"&lt;="&amp;'Cash Flow'!AR$3,'Wells Fargo'!$B:$B,"&gt;"&amp;'Cash Flow'!AQ$3)</f>
        <v>419.93</v>
      </c>
      <c r="AS38" s="160">
        <f>SUMIFS('Wells Fargo'!$F:$F,'Wells Fargo'!$G:$G,'Cash Flow'!$A38,'Wells Fargo'!$A:$A,AS$1,'Wells Fargo'!$B:$B,"&lt;="&amp;'Cash Flow'!AS$3,'Wells Fargo'!$B:$B,"&gt;"&amp;'Cash Flow'!AR$3)</f>
        <v>0</v>
      </c>
      <c r="AT38" s="160">
        <f>SUMIFS('Wells Fargo'!$F:$F,'Wells Fargo'!$G:$G,'Cash Flow'!$A38,'Wells Fargo'!$A:$A,AT$1,'Wells Fargo'!$B:$B,"&lt;="&amp;'Cash Flow'!AT$3,'Wells Fargo'!$B:$B,"&gt;"&amp;'Cash Flow'!AS$3)</f>
        <v>0</v>
      </c>
      <c r="AU38" s="161">
        <f>SUMIFS('Wells Fargo'!$F:$F,'Wells Fargo'!$G:$G,'Cash Flow'!$A38,'Wells Fargo'!$A:$A,AU$1,'Wells Fargo'!$B:$B,"&lt;="&amp;'Cash Flow'!AU$3)</f>
        <v>0</v>
      </c>
      <c r="AV38" s="160">
        <f>SUMIFS('Wells Fargo'!$F:$F,'Wells Fargo'!$G:$G,'Cash Flow'!$A38,'Wells Fargo'!$A:$A,AV$1,'Wells Fargo'!$B:$B,"&lt;="&amp;'Cash Flow'!AV$3,'Wells Fargo'!$B:$B,"&gt;"&amp;'Cash Flow'!AU$3)</f>
        <v>0</v>
      </c>
      <c r="AW38" s="160">
        <f>SUMIFS('Wells Fargo'!$F:$F,'Wells Fargo'!$G:$G,'Cash Flow'!$A38,'Wells Fargo'!$A:$A,AW$1,'Wells Fargo'!$B:$B,"&lt;="&amp;'Cash Flow'!AW$3,'Wells Fargo'!$B:$B,"&gt;"&amp;'Cash Flow'!AV$3)</f>
        <v>0</v>
      </c>
      <c r="AX38" s="160">
        <f>SUMIFS('Wells Fargo'!$F:$F,'Wells Fargo'!$G:$G,'Cash Flow'!$A38,'Wells Fargo'!$A:$A,AX$1,'Wells Fargo'!$B:$B,"&lt;="&amp;'Cash Flow'!AX$3,'Wells Fargo'!$B:$B,"&gt;"&amp;'Cash Flow'!AW$3)</f>
        <v>0</v>
      </c>
      <c r="AY38" s="160">
        <f>SUMIFS('Wells Fargo'!$F:$F,'Wells Fargo'!$G:$G,'Cash Flow'!$A38,'Wells Fargo'!$A:$A,AY$1,'Wells Fargo'!$B:$B,"&lt;="&amp;'Cash Flow'!AY$3,'Wells Fargo'!$B:$B,"&gt;"&amp;'Cash Flow'!AX$3)</f>
        <v>0</v>
      </c>
      <c r="AZ38" s="161">
        <f>SUMIFS('Wells Fargo'!$F:$F,'Wells Fargo'!$G:$G,'Cash Flow'!$A38,'Wells Fargo'!$A:$A,AZ$1,'Wells Fargo'!$B:$B,"&lt;="&amp;'Cash Flow'!AZ$3)</f>
        <v>0</v>
      </c>
      <c r="BA38" s="160">
        <f>SUMIFS('Wells Fargo'!$F:$F,'Wells Fargo'!$G:$G,'Cash Flow'!$A38,'Wells Fargo'!$A:$A,BA$1,'Wells Fargo'!$B:$B,"&lt;="&amp;'Cash Flow'!BA$3,'Wells Fargo'!$B:$B,"&gt;"&amp;'Cash Flow'!AZ$3)</f>
        <v>0</v>
      </c>
      <c r="BB38" s="160">
        <f>SUMIFS('Wells Fargo'!$F:$F,'Wells Fargo'!$G:$G,'Cash Flow'!$A38,'Wells Fargo'!$A:$A,BB$1,'Wells Fargo'!$B:$B,"&lt;="&amp;'Cash Flow'!BB$3,'Wells Fargo'!$B:$B,"&gt;"&amp;'Cash Flow'!BA$3)</f>
        <v>0</v>
      </c>
      <c r="BC38" s="160">
        <f>SUMIFS('Wells Fargo'!$F:$F,'Wells Fargo'!$G:$G,'Cash Flow'!$A38,'Wells Fargo'!$A:$A,BC$1,'Wells Fargo'!$B:$B,"&lt;="&amp;'Cash Flow'!BC$3,'Wells Fargo'!$B:$B,"&gt;"&amp;'Cash Flow'!BB$3)</f>
        <v>0</v>
      </c>
      <c r="BD38" s="160">
        <f>SUMIFS('Wells Fargo'!$F:$F,'Wells Fargo'!$G:$G,'Cash Flow'!$A38,'Wells Fargo'!$A:$A,BD$1,'Wells Fargo'!$B:$B,"&lt;="&amp;'Cash Flow'!BD$3,'Wells Fargo'!$B:$B,"&gt;"&amp;'Cash Flow'!BC$3)</f>
        <v>0</v>
      </c>
      <c r="BE38" s="161">
        <f>SUMIFS('Wells Fargo'!$F:$F,'Wells Fargo'!$G:$G,'Cash Flow'!$A38,'Wells Fargo'!$A:$A,BE$1,'Wells Fargo'!$B:$B,"&lt;="&amp;'Cash Flow'!BE$3)</f>
        <v>0</v>
      </c>
      <c r="BF38" s="160">
        <f>SUMIFS('Wells Fargo'!$F:$F,'Wells Fargo'!$G:$G,'Cash Flow'!$A38,'Wells Fargo'!$A:$A,BF$1,'Wells Fargo'!$B:$B,"&lt;="&amp;'Cash Flow'!BF$3,'Wells Fargo'!$B:$B,"&gt;"&amp;'Cash Flow'!BE$3)</f>
        <v>0</v>
      </c>
      <c r="BG38" s="160">
        <f>SUMIFS('Wells Fargo'!$F:$F,'Wells Fargo'!$G:$G,'Cash Flow'!$A38,'Wells Fargo'!$A:$A,BG$1,'Wells Fargo'!$B:$B,"&lt;="&amp;'Cash Flow'!BG$3,'Wells Fargo'!$B:$B,"&gt;"&amp;'Cash Flow'!BF$3)</f>
        <v>0</v>
      </c>
      <c r="BH38" s="160">
        <f>SUMIFS('Wells Fargo'!$F:$F,'Wells Fargo'!$G:$G,'Cash Flow'!$A38,'Wells Fargo'!$A:$A,BH$1,'Wells Fargo'!$B:$B,"&lt;="&amp;'Cash Flow'!BH$3,'Wells Fargo'!$B:$B,"&gt;"&amp;'Cash Flow'!BG$3)</f>
        <v>0</v>
      </c>
      <c r="BI38" s="160">
        <f>SUMIFS('Wells Fargo'!$F:$F,'Wells Fargo'!$G:$G,'Cash Flow'!$A38,'Wells Fargo'!$A:$A,BI$1,'Wells Fargo'!$B:$B,"&lt;="&amp;'Cash Flow'!BI$3,'Wells Fargo'!$B:$B,"&gt;"&amp;'Cash Flow'!BH$3)</f>
        <v>0</v>
      </c>
    </row>
    <row r="39" spans="1:61" ht="12.75" x14ac:dyDescent="0.2">
      <c r="A39" t="str">
        <v>Hulu</v>
      </c>
      <c r="B39" s="76">
        <f t="shared" si="1"/>
        <v>-12.99</v>
      </c>
      <c r="C39" s="161">
        <f>SUMIFS('Wells Fargo'!$F:$F,'Wells Fargo'!$G:$G,'Cash Flow'!$A39,'Wells Fargo'!$A:$A,C$1,'Wells Fargo'!$B:$B,"&lt;="&amp;'Cash Flow'!C$3)</f>
        <v>0</v>
      </c>
      <c r="D39" s="160">
        <f>SUMIFS('Wells Fargo'!$F:$F,'Wells Fargo'!$G:$G,'Cash Flow'!$A39,'Wells Fargo'!$A:$A,D$1,'Wells Fargo'!$B:$B,"&lt;="&amp;'Cash Flow'!D$3,'Wells Fargo'!$B:$B,"&gt;"&amp;'Cash Flow'!C$3)</f>
        <v>0</v>
      </c>
      <c r="E39" s="160">
        <f>SUMIFS('Wells Fargo'!$F:$F,'Wells Fargo'!$G:$G,'Cash Flow'!$A39,'Wells Fargo'!$A:$A,E$1,'Wells Fargo'!$B:$B,"&lt;="&amp;'Cash Flow'!E$3,'Wells Fargo'!$B:$B,"&gt;"&amp;'Cash Flow'!D$3)</f>
        <v>0</v>
      </c>
      <c r="F39" s="160">
        <f>SUMIFS('Wells Fargo'!$F:$F,'Wells Fargo'!$G:$G,'Cash Flow'!$A39,'Wells Fargo'!$A:$A,F$1,'Wells Fargo'!$B:$B,"&lt;="&amp;'Cash Flow'!F$3,'Wells Fargo'!$B:$B,"&gt;"&amp;'Cash Flow'!E$3)</f>
        <v>0</v>
      </c>
      <c r="G39" s="160">
        <f>SUMIFS('Wells Fargo'!$F:$F,'Wells Fargo'!$G:$G,'Cash Flow'!$A39,'Wells Fargo'!$A:$A,G$1,'Wells Fargo'!$B:$B,"&lt;="&amp;'Cash Flow'!G$3,'Wells Fargo'!$B:$B,"&gt;"&amp;'Cash Flow'!F$3)</f>
        <v>0</v>
      </c>
      <c r="H39" s="161">
        <f>SUMIFS('Wells Fargo'!$F:$F,'Wells Fargo'!$G:$G,'Cash Flow'!$A39,'Wells Fargo'!$A:$A,H$1,'Wells Fargo'!$B:$B,"&lt;="&amp;'Cash Flow'!H$3)</f>
        <v>0</v>
      </c>
      <c r="I39" s="160">
        <f>SUMIFS('Wells Fargo'!$F:$F,'Wells Fargo'!$G:$G,'Cash Flow'!$A39,'Wells Fargo'!$A:$A,I$1,'Wells Fargo'!$B:$B,"&lt;="&amp;'Cash Flow'!I$3,'Wells Fargo'!$B:$B,"&gt;"&amp;'Cash Flow'!H$3)</f>
        <v>0</v>
      </c>
      <c r="J39" s="160">
        <f>SUMIFS('Wells Fargo'!$F:$F,'Wells Fargo'!$G:$G,'Cash Flow'!$A39,'Wells Fargo'!$A:$A,J$1,'Wells Fargo'!$B:$B,"&lt;="&amp;'Cash Flow'!J$3,'Wells Fargo'!$B:$B,"&gt;"&amp;'Cash Flow'!I$3)</f>
        <v>0</v>
      </c>
      <c r="K39" s="160">
        <f>SUMIFS('Wells Fargo'!$F:$F,'Wells Fargo'!$G:$G,'Cash Flow'!$A39,'Wells Fargo'!$A:$A,K$1,'Wells Fargo'!$B:$B,"&lt;="&amp;'Cash Flow'!K$3,'Wells Fargo'!$B:$B,"&gt;"&amp;'Cash Flow'!J$3)</f>
        <v>0</v>
      </c>
      <c r="L39" s="161">
        <f>SUMIFS('Wells Fargo'!$F:$F,'Wells Fargo'!$G:$G,'Cash Flow'!$A39,'Wells Fargo'!$A:$A,L$1,'Wells Fargo'!$B:$B,"&lt;="&amp;'Cash Flow'!L$3)</f>
        <v>0</v>
      </c>
      <c r="M39" s="160">
        <f>SUMIFS('Wells Fargo'!$F:$F,'Wells Fargo'!$G:$G,'Cash Flow'!$A39,'Wells Fargo'!$A:$A,M$1,'Wells Fargo'!$B:$B,"&lt;="&amp;'Cash Flow'!M$3,'Wells Fargo'!$B:$B,"&gt;"&amp;'Cash Flow'!L$3)</f>
        <v>0</v>
      </c>
      <c r="N39" s="160">
        <f>SUMIFS('Wells Fargo'!$F:$F,'Wells Fargo'!$G:$G,'Cash Flow'!$A39,'Wells Fargo'!$A:$A,N$1,'Wells Fargo'!$B:$B,"&lt;="&amp;'Cash Flow'!N$3,'Wells Fargo'!$B:$B,"&gt;"&amp;'Cash Flow'!M$3)</f>
        <v>0</v>
      </c>
      <c r="O39" s="160">
        <f>SUMIFS('Wells Fargo'!$F:$F,'Wells Fargo'!$G:$G,'Cash Flow'!$A39,'Wells Fargo'!$A:$A,O$1,'Wells Fargo'!$B:$B,"&lt;="&amp;'Cash Flow'!O$3,'Wells Fargo'!$B:$B,"&gt;"&amp;'Cash Flow'!N$3)</f>
        <v>0</v>
      </c>
      <c r="P39" s="160">
        <f>SUMIFS('Wells Fargo'!$F:$F,'Wells Fargo'!$G:$G,'Cash Flow'!$A39,'Wells Fargo'!$A:$A,P$1,'Wells Fargo'!$B:$B,"&lt;="&amp;'Cash Flow'!P$3,'Wells Fargo'!$B:$B,"&gt;"&amp;'Cash Flow'!O$3)</f>
        <v>0</v>
      </c>
      <c r="Q39" s="161">
        <f>SUMIFS('Wells Fargo'!$F:$F,'Wells Fargo'!$G:$G,'Cash Flow'!$A39,'Wells Fargo'!$A:$A,Q$1,'Wells Fargo'!$B:$B,"&lt;="&amp;'Cash Flow'!Q$3)</f>
        <v>0</v>
      </c>
      <c r="R39" s="160">
        <f>SUMIFS('Wells Fargo'!$F:$F,'Wells Fargo'!$G:$G,'Cash Flow'!$A39,'Wells Fargo'!$A:$A,R$1,'Wells Fargo'!$B:$B,"&lt;="&amp;'Cash Flow'!R$3,'Wells Fargo'!$B:$B,"&gt;"&amp;'Cash Flow'!Q$3)</f>
        <v>0</v>
      </c>
      <c r="S39" s="160">
        <f>SUMIFS('Wells Fargo'!$F:$F,'Wells Fargo'!$G:$G,'Cash Flow'!$A39,'Wells Fargo'!$A:$A,S$1,'Wells Fargo'!$B:$B,"&lt;="&amp;'Cash Flow'!S$3,'Wells Fargo'!$B:$B,"&gt;"&amp;'Cash Flow'!R$3)</f>
        <v>0</v>
      </c>
      <c r="T39" s="160">
        <f>SUMIFS('Wells Fargo'!$F:$F,'Wells Fargo'!$G:$G,'Cash Flow'!$A39,'Wells Fargo'!$A:$A,T$1,'Wells Fargo'!$B:$B,"&lt;="&amp;'Cash Flow'!T$3,'Wells Fargo'!$B:$B,"&gt;"&amp;'Cash Flow'!S$3)</f>
        <v>0</v>
      </c>
      <c r="U39" s="160">
        <f>SUMIFS('Wells Fargo'!$F:$F,'Wells Fargo'!$G:$G,'Cash Flow'!$A39,'Wells Fargo'!$A:$A,U$1,'Wells Fargo'!$B:$B,"&lt;="&amp;'Cash Flow'!U$3,'Wells Fargo'!$B:$B,"&gt;"&amp;'Cash Flow'!T$3)</f>
        <v>0</v>
      </c>
      <c r="V39" s="161">
        <f>SUMIFS('Wells Fargo'!$F:$F,'Wells Fargo'!$G:$G,'Cash Flow'!$A39,'Wells Fargo'!$A:$A,V$1,'Wells Fargo'!$B:$B,"&lt;="&amp;'Cash Flow'!V$3)</f>
        <v>0</v>
      </c>
      <c r="W39" s="160">
        <f>SUMIFS('Wells Fargo'!$F:$F,'Wells Fargo'!$G:$G,'Cash Flow'!$A39,'Wells Fargo'!$A:$A,W$1,'Wells Fargo'!$B:$B,"&lt;="&amp;'Cash Flow'!W$3,'Wells Fargo'!$B:$B,"&gt;"&amp;'Cash Flow'!V$3)</f>
        <v>0</v>
      </c>
      <c r="X39" s="160">
        <f>SUMIFS('Wells Fargo'!$F:$F,'Wells Fargo'!$G:$G,'Cash Flow'!$A39,'Wells Fargo'!$A:$A,X$1,'Wells Fargo'!$B:$B,"&lt;="&amp;'Cash Flow'!X$3,'Wells Fargo'!$B:$B,"&gt;"&amp;'Cash Flow'!W$3)</f>
        <v>0</v>
      </c>
      <c r="Y39" s="160">
        <f>SUMIFS('Wells Fargo'!$F:$F,'Wells Fargo'!$G:$G,'Cash Flow'!$A39,'Wells Fargo'!$A:$A,Y$1,'Wells Fargo'!$B:$B,"&lt;="&amp;'Cash Flow'!Y$3,'Wells Fargo'!$B:$B,"&gt;"&amp;'Cash Flow'!X$3)</f>
        <v>0</v>
      </c>
      <c r="Z39" s="160">
        <f>SUMIFS('Wells Fargo'!$F:$F,'Wells Fargo'!$G:$G,'Cash Flow'!$A39,'Wells Fargo'!$A:$A,Z$1,'Wells Fargo'!$B:$B,"&lt;="&amp;'Cash Flow'!Z$3,'Wells Fargo'!$B:$B,"&gt;"&amp;'Cash Flow'!Y$3)</f>
        <v>0</v>
      </c>
      <c r="AA39" s="161">
        <f>SUMIFS('Wells Fargo'!$F:$F,'Wells Fargo'!$G:$G,'Cash Flow'!$A39,'Wells Fargo'!$A:$A,AA$1,'Wells Fargo'!$B:$B,"&lt;="&amp;'Cash Flow'!AA$3)</f>
        <v>0</v>
      </c>
      <c r="AB39" s="160">
        <f>SUMIFS('Wells Fargo'!$F:$F,'Wells Fargo'!$G:$G,'Cash Flow'!$A39,'Wells Fargo'!$A:$A,AB$1,'Wells Fargo'!$B:$B,"&lt;="&amp;'Cash Flow'!AB$3,'Wells Fargo'!$B:$B,"&gt;"&amp;'Cash Flow'!AA$3)</f>
        <v>0</v>
      </c>
      <c r="AC39" s="160">
        <f>SUMIFS('Wells Fargo'!$F:$F,'Wells Fargo'!$G:$G,'Cash Flow'!$A39,'Wells Fargo'!$A:$A,AC$1,'Wells Fargo'!$B:$B,"&lt;="&amp;'Cash Flow'!AC$3,'Wells Fargo'!$B:$B,"&gt;"&amp;'Cash Flow'!AB$3)</f>
        <v>0</v>
      </c>
      <c r="AD39" s="160">
        <f>SUMIFS('Wells Fargo'!$F:$F,'Wells Fargo'!$G:$G,'Cash Flow'!$A39,'Wells Fargo'!$A:$A,AD$1,'Wells Fargo'!$B:$B,"&lt;="&amp;'Cash Flow'!AD$3,'Wells Fargo'!$B:$B,"&gt;"&amp;'Cash Flow'!AC$3)</f>
        <v>0</v>
      </c>
      <c r="AE39" s="160">
        <f>SUMIFS('Wells Fargo'!$F:$F,'Wells Fargo'!$G:$G,'Cash Flow'!$A39,'Wells Fargo'!$A:$A,AE$1,'Wells Fargo'!$B:$B,"&lt;="&amp;'Cash Flow'!AE$3,'Wells Fargo'!$B:$B,"&gt;"&amp;'Cash Flow'!AD$3)</f>
        <v>0</v>
      </c>
      <c r="AF39" s="161">
        <f>SUMIFS('Wells Fargo'!$F:$F,'Wells Fargo'!$G:$G,'Cash Flow'!$A39,'Wells Fargo'!$A:$A,AF$1,'Wells Fargo'!$B:$B,"&lt;="&amp;'Cash Flow'!AF$3)</f>
        <v>0</v>
      </c>
      <c r="AG39" s="160">
        <f>SUMIFS('Wells Fargo'!$F:$F,'Wells Fargo'!$G:$G,'Cash Flow'!$A39,'Wells Fargo'!$A:$A,AG$1,'Wells Fargo'!$B:$B,"&lt;="&amp;'Cash Flow'!AG$3,'Wells Fargo'!$B:$B,"&gt;"&amp;'Cash Flow'!AF$3)</f>
        <v>0</v>
      </c>
      <c r="AH39" s="160">
        <f>SUMIFS('Wells Fargo'!$F:$F,'Wells Fargo'!$G:$G,'Cash Flow'!$A39,'Wells Fargo'!$A:$A,AH$1,'Wells Fargo'!$B:$B,"&lt;="&amp;'Cash Flow'!AH$3,'Wells Fargo'!$B:$B,"&gt;"&amp;'Cash Flow'!AG$3)</f>
        <v>0</v>
      </c>
      <c r="AI39" s="160">
        <f>SUMIFS('Wells Fargo'!$F:$F,'Wells Fargo'!$G:$G,'Cash Flow'!$A39,'Wells Fargo'!$A:$A,AI$1,'Wells Fargo'!$B:$B,"&lt;="&amp;'Cash Flow'!AI$3,'Wells Fargo'!$B:$B,"&gt;"&amp;'Cash Flow'!AH$3)</f>
        <v>0</v>
      </c>
      <c r="AJ39" s="160">
        <f>SUMIFS('Wells Fargo'!$F:$F,'Wells Fargo'!$G:$G,'Cash Flow'!$A39,'Wells Fargo'!$A:$A,AJ$1,'Wells Fargo'!$B:$B,"&lt;="&amp;'Cash Flow'!AJ$3,'Wells Fargo'!$B:$B,"&gt;"&amp;'Cash Flow'!AI$3)</f>
        <v>0</v>
      </c>
      <c r="AK39" s="161">
        <f>SUMIFS('Wells Fargo'!$F:$F,'Wells Fargo'!$G:$G,'Cash Flow'!$A39,'Wells Fargo'!$A:$A,AK$1,'Wells Fargo'!$B:$B,"&lt;="&amp;'Cash Flow'!AK$3)</f>
        <v>0</v>
      </c>
      <c r="AL39" s="160">
        <f>SUMIFS('Wells Fargo'!$F:$F,'Wells Fargo'!$G:$G,'Cash Flow'!$A39,'Wells Fargo'!$A:$A,AL$1,'Wells Fargo'!$B:$B,"&lt;="&amp;'Cash Flow'!AL$3,'Wells Fargo'!$B:$B,"&gt;"&amp;'Cash Flow'!AK$3)</f>
        <v>0</v>
      </c>
      <c r="AM39" s="160">
        <f>SUMIFS('Wells Fargo'!$F:$F,'Wells Fargo'!$G:$G,'Cash Flow'!$A39,'Wells Fargo'!$A:$A,AM$1,'Wells Fargo'!$B:$B,"&lt;="&amp;'Cash Flow'!AM$3,'Wells Fargo'!$B:$B,"&gt;"&amp;'Cash Flow'!AL$3)</f>
        <v>0</v>
      </c>
      <c r="AN39" s="160">
        <f>SUMIFS('Wells Fargo'!$F:$F,'Wells Fargo'!$G:$G,'Cash Flow'!$A39,'Wells Fargo'!$A:$A,AN$1,'Wells Fargo'!$B:$B,"&lt;="&amp;'Cash Flow'!AN$3,'Wells Fargo'!$B:$B,"&gt;"&amp;'Cash Flow'!AM$3)</f>
        <v>0</v>
      </c>
      <c r="AO39" s="160">
        <f>SUMIFS('Wells Fargo'!$F:$F,'Wells Fargo'!$G:$G,'Cash Flow'!$A39,'Wells Fargo'!$A:$A,AO$1,'Wells Fargo'!$B:$B,"&lt;="&amp;'Cash Flow'!AO$3,'Wells Fargo'!$B:$B,"&gt;"&amp;'Cash Flow'!AN$3)</f>
        <v>0</v>
      </c>
      <c r="AP39" s="161">
        <f>SUMIFS('Wells Fargo'!$F:$F,'Wells Fargo'!$G:$G,'Cash Flow'!$A39,'Wells Fargo'!$A:$A,AP$1,'Wells Fargo'!$B:$B,"&lt;="&amp;'Cash Flow'!AP$3)</f>
        <v>0</v>
      </c>
      <c r="AQ39" s="160">
        <f>SUMIFS('Wells Fargo'!$F:$F,'Wells Fargo'!$G:$G,'Cash Flow'!$A39,'Wells Fargo'!$A:$A,AQ$1,'Wells Fargo'!$B:$B,"&lt;="&amp;'Cash Flow'!AQ$3,'Wells Fargo'!$B:$B,"&gt;"&amp;'Cash Flow'!AP$3)</f>
        <v>0</v>
      </c>
      <c r="AR39" s="160">
        <f>SUMIFS('Wells Fargo'!$F:$F,'Wells Fargo'!$G:$G,'Cash Flow'!$A39,'Wells Fargo'!$A:$A,AR$1,'Wells Fargo'!$B:$B,"&lt;="&amp;'Cash Flow'!AR$3,'Wells Fargo'!$B:$B,"&gt;"&amp;'Cash Flow'!AQ$3)</f>
        <v>0</v>
      </c>
      <c r="AS39" s="160">
        <f>SUMIFS('Wells Fargo'!$F:$F,'Wells Fargo'!$G:$G,'Cash Flow'!$A39,'Wells Fargo'!$A:$A,AS$1,'Wells Fargo'!$B:$B,"&lt;="&amp;'Cash Flow'!AS$3,'Wells Fargo'!$B:$B,"&gt;"&amp;'Cash Flow'!AR$3)</f>
        <v>0</v>
      </c>
      <c r="AT39" s="160">
        <f>SUMIFS('Wells Fargo'!$F:$F,'Wells Fargo'!$G:$G,'Cash Flow'!$A39,'Wells Fargo'!$A:$A,AT$1,'Wells Fargo'!$B:$B,"&lt;="&amp;'Cash Flow'!AT$3,'Wells Fargo'!$B:$B,"&gt;"&amp;'Cash Flow'!AS$3)</f>
        <v>0</v>
      </c>
      <c r="AU39" s="161">
        <f>SUMIFS('Wells Fargo'!$F:$F,'Wells Fargo'!$G:$G,'Cash Flow'!$A39,'Wells Fargo'!$A:$A,AU$1,'Wells Fargo'!$B:$B,"&lt;="&amp;'Cash Flow'!AU$3)</f>
        <v>0</v>
      </c>
      <c r="AV39" s="160">
        <f>SUMIFS('Wells Fargo'!$F:$F,'Wells Fargo'!$G:$G,'Cash Flow'!$A39,'Wells Fargo'!$A:$A,AV$1,'Wells Fargo'!$B:$B,"&lt;="&amp;'Cash Flow'!AV$3,'Wells Fargo'!$B:$B,"&gt;"&amp;'Cash Flow'!AU$3)</f>
        <v>0</v>
      </c>
      <c r="AW39" s="160">
        <f>SUMIFS('Wells Fargo'!$F:$F,'Wells Fargo'!$G:$G,'Cash Flow'!$A39,'Wells Fargo'!$A:$A,AW$1,'Wells Fargo'!$B:$B,"&lt;="&amp;'Cash Flow'!AW$3,'Wells Fargo'!$B:$B,"&gt;"&amp;'Cash Flow'!AV$3)</f>
        <v>0</v>
      </c>
      <c r="AX39" s="160">
        <f>SUMIFS('Wells Fargo'!$F:$F,'Wells Fargo'!$G:$G,'Cash Flow'!$A39,'Wells Fargo'!$A:$A,AX$1,'Wells Fargo'!$B:$B,"&lt;="&amp;'Cash Flow'!AX$3,'Wells Fargo'!$B:$B,"&gt;"&amp;'Cash Flow'!AW$3)</f>
        <v>0</v>
      </c>
      <c r="AY39" s="160">
        <f>SUMIFS('Wells Fargo'!$F:$F,'Wells Fargo'!$G:$G,'Cash Flow'!$A39,'Wells Fargo'!$A:$A,AY$1,'Wells Fargo'!$B:$B,"&lt;="&amp;'Cash Flow'!AY$3,'Wells Fargo'!$B:$B,"&gt;"&amp;'Cash Flow'!AX$3)</f>
        <v>0</v>
      </c>
      <c r="AZ39" s="161">
        <f>SUMIFS('Wells Fargo'!$F:$F,'Wells Fargo'!$G:$G,'Cash Flow'!$A39,'Wells Fargo'!$A:$A,AZ$1,'Wells Fargo'!$B:$B,"&lt;="&amp;'Cash Flow'!AZ$3)</f>
        <v>0</v>
      </c>
      <c r="BA39" s="160">
        <f>SUMIFS('Wells Fargo'!$F:$F,'Wells Fargo'!$G:$G,'Cash Flow'!$A39,'Wells Fargo'!$A:$A,BA$1,'Wells Fargo'!$B:$B,"&lt;="&amp;'Cash Flow'!BA$3,'Wells Fargo'!$B:$B,"&gt;"&amp;'Cash Flow'!AZ$3)</f>
        <v>0</v>
      </c>
      <c r="BB39" s="160">
        <f>SUMIFS('Wells Fargo'!$F:$F,'Wells Fargo'!$G:$G,'Cash Flow'!$A39,'Wells Fargo'!$A:$A,BB$1,'Wells Fargo'!$B:$B,"&lt;="&amp;'Cash Flow'!BB$3,'Wells Fargo'!$B:$B,"&gt;"&amp;'Cash Flow'!BA$3)</f>
        <v>0</v>
      </c>
      <c r="BC39" s="160">
        <f>SUMIFS('Wells Fargo'!$F:$F,'Wells Fargo'!$G:$G,'Cash Flow'!$A39,'Wells Fargo'!$A:$A,BC$1,'Wells Fargo'!$B:$B,"&lt;="&amp;'Cash Flow'!BC$3,'Wells Fargo'!$B:$B,"&gt;"&amp;'Cash Flow'!BB$3)</f>
        <v>0</v>
      </c>
      <c r="BD39" s="160">
        <f>SUMIFS('Wells Fargo'!$F:$F,'Wells Fargo'!$G:$G,'Cash Flow'!$A39,'Wells Fargo'!$A:$A,BD$1,'Wells Fargo'!$B:$B,"&lt;="&amp;'Cash Flow'!BD$3,'Wells Fargo'!$B:$B,"&gt;"&amp;'Cash Flow'!BC$3)</f>
        <v>0</v>
      </c>
      <c r="BE39" s="161">
        <f>SUMIFS('Wells Fargo'!$F:$F,'Wells Fargo'!$G:$G,'Cash Flow'!$A39,'Wells Fargo'!$A:$A,BE$1,'Wells Fargo'!$B:$B,"&lt;="&amp;'Cash Flow'!BE$3)</f>
        <v>0</v>
      </c>
      <c r="BF39" s="160">
        <f>SUMIFS('Wells Fargo'!$F:$F,'Wells Fargo'!$G:$G,'Cash Flow'!$A39,'Wells Fargo'!$A:$A,BF$1,'Wells Fargo'!$B:$B,"&lt;="&amp;'Cash Flow'!BF$3,'Wells Fargo'!$B:$B,"&gt;"&amp;'Cash Flow'!BE$3)</f>
        <v>-12.99</v>
      </c>
      <c r="BG39" s="160">
        <f>SUMIFS('Wells Fargo'!$F:$F,'Wells Fargo'!$G:$G,'Cash Flow'!$A39,'Wells Fargo'!$A:$A,BG$1,'Wells Fargo'!$B:$B,"&lt;="&amp;'Cash Flow'!BG$3,'Wells Fargo'!$B:$B,"&gt;"&amp;'Cash Flow'!BF$3)</f>
        <v>0</v>
      </c>
      <c r="BH39" s="160">
        <f>SUMIFS('Wells Fargo'!$F:$F,'Wells Fargo'!$G:$G,'Cash Flow'!$A39,'Wells Fargo'!$A:$A,BH$1,'Wells Fargo'!$B:$B,"&lt;="&amp;'Cash Flow'!BH$3,'Wells Fargo'!$B:$B,"&gt;"&amp;'Cash Flow'!BG$3)</f>
        <v>0</v>
      </c>
      <c r="BI39" s="160">
        <f>SUMIFS('Wells Fargo'!$F:$F,'Wells Fargo'!$G:$G,'Cash Flow'!$A39,'Wells Fargo'!$A:$A,BI$1,'Wells Fargo'!$B:$B,"&lt;="&amp;'Cash Flow'!BI$3,'Wells Fargo'!$B:$B,"&gt;"&amp;'Cash Flow'!BH$3)</f>
        <v>0</v>
      </c>
    </row>
    <row r="40" spans="1:61" ht="12.75" x14ac:dyDescent="0.2">
      <c r="A40" t="str">
        <v>Income</v>
      </c>
      <c r="B40" s="76">
        <f t="shared" si="1"/>
        <v>30</v>
      </c>
      <c r="C40" s="161">
        <f>SUMIFS('Wells Fargo'!$F:$F,'Wells Fargo'!$G:$G,'Cash Flow'!$A40,'Wells Fargo'!$A:$A,C$1,'Wells Fargo'!$B:$B,"&lt;="&amp;'Cash Flow'!C$3)</f>
        <v>0</v>
      </c>
      <c r="D40" s="160">
        <f>SUMIFS('Wells Fargo'!$F:$F,'Wells Fargo'!$G:$G,'Cash Flow'!$A40,'Wells Fargo'!$A:$A,D$1,'Wells Fargo'!$B:$B,"&lt;="&amp;'Cash Flow'!D$3,'Wells Fargo'!$B:$B,"&gt;"&amp;'Cash Flow'!C$3)</f>
        <v>0</v>
      </c>
      <c r="E40" s="160">
        <f>SUMIFS('Wells Fargo'!$F:$F,'Wells Fargo'!$G:$G,'Cash Flow'!$A40,'Wells Fargo'!$A:$A,E$1,'Wells Fargo'!$B:$B,"&lt;="&amp;'Cash Flow'!E$3,'Wells Fargo'!$B:$B,"&gt;"&amp;'Cash Flow'!D$3)</f>
        <v>0</v>
      </c>
      <c r="F40" s="160">
        <f>SUMIFS('Wells Fargo'!$F:$F,'Wells Fargo'!$G:$G,'Cash Flow'!$A40,'Wells Fargo'!$A:$A,F$1,'Wells Fargo'!$B:$B,"&lt;="&amp;'Cash Flow'!F$3,'Wells Fargo'!$B:$B,"&gt;"&amp;'Cash Flow'!E$3)</f>
        <v>0</v>
      </c>
      <c r="G40" s="160">
        <f>SUMIFS('Wells Fargo'!$F:$F,'Wells Fargo'!$G:$G,'Cash Flow'!$A40,'Wells Fargo'!$A:$A,G$1,'Wells Fargo'!$B:$B,"&lt;="&amp;'Cash Flow'!G$3,'Wells Fargo'!$B:$B,"&gt;"&amp;'Cash Flow'!F$3)</f>
        <v>0</v>
      </c>
      <c r="H40" s="161">
        <f>SUMIFS('Wells Fargo'!$F:$F,'Wells Fargo'!$G:$G,'Cash Flow'!$A40,'Wells Fargo'!$A:$A,H$1,'Wells Fargo'!$B:$B,"&lt;="&amp;'Cash Flow'!H$3)</f>
        <v>0</v>
      </c>
      <c r="I40" s="160">
        <f>SUMIFS('Wells Fargo'!$F:$F,'Wells Fargo'!$G:$G,'Cash Flow'!$A40,'Wells Fargo'!$A:$A,I$1,'Wells Fargo'!$B:$B,"&lt;="&amp;'Cash Flow'!I$3,'Wells Fargo'!$B:$B,"&gt;"&amp;'Cash Flow'!H$3)</f>
        <v>0</v>
      </c>
      <c r="J40" s="160">
        <f>SUMIFS('Wells Fargo'!$F:$F,'Wells Fargo'!$G:$G,'Cash Flow'!$A40,'Wells Fargo'!$A:$A,J$1,'Wells Fargo'!$B:$B,"&lt;="&amp;'Cash Flow'!J$3,'Wells Fargo'!$B:$B,"&gt;"&amp;'Cash Flow'!I$3)</f>
        <v>0</v>
      </c>
      <c r="K40" s="160">
        <f>SUMIFS('Wells Fargo'!$F:$F,'Wells Fargo'!$G:$G,'Cash Flow'!$A40,'Wells Fargo'!$A:$A,K$1,'Wells Fargo'!$B:$B,"&lt;="&amp;'Cash Flow'!K$3,'Wells Fargo'!$B:$B,"&gt;"&amp;'Cash Flow'!J$3)</f>
        <v>0</v>
      </c>
      <c r="L40" s="161">
        <f>SUMIFS('Wells Fargo'!$F:$F,'Wells Fargo'!$G:$G,'Cash Flow'!$A40,'Wells Fargo'!$A:$A,L$1,'Wells Fargo'!$B:$B,"&lt;="&amp;'Cash Flow'!L$3)</f>
        <v>0</v>
      </c>
      <c r="M40" s="160">
        <f>SUMIFS('Wells Fargo'!$F:$F,'Wells Fargo'!$G:$G,'Cash Flow'!$A40,'Wells Fargo'!$A:$A,M$1,'Wells Fargo'!$B:$B,"&lt;="&amp;'Cash Flow'!M$3,'Wells Fargo'!$B:$B,"&gt;"&amp;'Cash Flow'!L$3)</f>
        <v>0</v>
      </c>
      <c r="N40" s="160">
        <f>SUMIFS('Wells Fargo'!$F:$F,'Wells Fargo'!$G:$G,'Cash Flow'!$A40,'Wells Fargo'!$A:$A,N$1,'Wells Fargo'!$B:$B,"&lt;="&amp;'Cash Flow'!N$3,'Wells Fargo'!$B:$B,"&gt;"&amp;'Cash Flow'!M$3)</f>
        <v>0</v>
      </c>
      <c r="O40" s="160">
        <f>SUMIFS('Wells Fargo'!$F:$F,'Wells Fargo'!$G:$G,'Cash Flow'!$A40,'Wells Fargo'!$A:$A,O$1,'Wells Fargo'!$B:$B,"&lt;="&amp;'Cash Flow'!O$3,'Wells Fargo'!$B:$B,"&gt;"&amp;'Cash Flow'!N$3)</f>
        <v>0</v>
      </c>
      <c r="P40" s="160">
        <f>SUMIFS('Wells Fargo'!$F:$F,'Wells Fargo'!$G:$G,'Cash Flow'!$A40,'Wells Fargo'!$A:$A,P$1,'Wells Fargo'!$B:$B,"&lt;="&amp;'Cash Flow'!P$3,'Wells Fargo'!$B:$B,"&gt;"&amp;'Cash Flow'!O$3)</f>
        <v>0</v>
      </c>
      <c r="Q40" s="161">
        <f>SUMIFS('Wells Fargo'!$F:$F,'Wells Fargo'!$G:$G,'Cash Flow'!$A40,'Wells Fargo'!$A:$A,Q$1,'Wells Fargo'!$B:$B,"&lt;="&amp;'Cash Flow'!Q$3)</f>
        <v>0</v>
      </c>
      <c r="R40" s="160">
        <f>SUMIFS('Wells Fargo'!$F:$F,'Wells Fargo'!$G:$G,'Cash Flow'!$A40,'Wells Fargo'!$A:$A,R$1,'Wells Fargo'!$B:$B,"&lt;="&amp;'Cash Flow'!R$3,'Wells Fargo'!$B:$B,"&gt;"&amp;'Cash Flow'!Q$3)</f>
        <v>0</v>
      </c>
      <c r="S40" s="160">
        <f>SUMIFS('Wells Fargo'!$F:$F,'Wells Fargo'!$G:$G,'Cash Flow'!$A40,'Wells Fargo'!$A:$A,S$1,'Wells Fargo'!$B:$B,"&lt;="&amp;'Cash Flow'!S$3,'Wells Fargo'!$B:$B,"&gt;"&amp;'Cash Flow'!R$3)</f>
        <v>0</v>
      </c>
      <c r="T40" s="160">
        <f>SUMIFS('Wells Fargo'!$F:$F,'Wells Fargo'!$G:$G,'Cash Flow'!$A40,'Wells Fargo'!$A:$A,T$1,'Wells Fargo'!$B:$B,"&lt;="&amp;'Cash Flow'!T$3,'Wells Fargo'!$B:$B,"&gt;"&amp;'Cash Flow'!S$3)</f>
        <v>30</v>
      </c>
      <c r="U40" s="160">
        <f>SUMIFS('Wells Fargo'!$F:$F,'Wells Fargo'!$G:$G,'Cash Flow'!$A40,'Wells Fargo'!$A:$A,U$1,'Wells Fargo'!$B:$B,"&lt;="&amp;'Cash Flow'!U$3,'Wells Fargo'!$B:$B,"&gt;"&amp;'Cash Flow'!T$3)</f>
        <v>0</v>
      </c>
      <c r="V40" s="161">
        <f>SUMIFS('Wells Fargo'!$F:$F,'Wells Fargo'!$G:$G,'Cash Flow'!$A40,'Wells Fargo'!$A:$A,V$1,'Wells Fargo'!$B:$B,"&lt;="&amp;'Cash Flow'!V$3)</f>
        <v>0</v>
      </c>
      <c r="W40" s="160">
        <f>SUMIFS('Wells Fargo'!$F:$F,'Wells Fargo'!$G:$G,'Cash Flow'!$A40,'Wells Fargo'!$A:$A,W$1,'Wells Fargo'!$B:$B,"&lt;="&amp;'Cash Flow'!W$3,'Wells Fargo'!$B:$B,"&gt;"&amp;'Cash Flow'!V$3)</f>
        <v>0</v>
      </c>
      <c r="X40" s="160">
        <f>SUMIFS('Wells Fargo'!$F:$F,'Wells Fargo'!$G:$G,'Cash Flow'!$A40,'Wells Fargo'!$A:$A,X$1,'Wells Fargo'!$B:$B,"&lt;="&amp;'Cash Flow'!X$3,'Wells Fargo'!$B:$B,"&gt;"&amp;'Cash Flow'!W$3)</f>
        <v>0</v>
      </c>
      <c r="Y40" s="160">
        <f>SUMIFS('Wells Fargo'!$F:$F,'Wells Fargo'!$G:$G,'Cash Flow'!$A40,'Wells Fargo'!$A:$A,Y$1,'Wells Fargo'!$B:$B,"&lt;="&amp;'Cash Flow'!Y$3,'Wells Fargo'!$B:$B,"&gt;"&amp;'Cash Flow'!X$3)</f>
        <v>0</v>
      </c>
      <c r="Z40" s="160">
        <f>SUMIFS('Wells Fargo'!$F:$F,'Wells Fargo'!$G:$G,'Cash Flow'!$A40,'Wells Fargo'!$A:$A,Z$1,'Wells Fargo'!$B:$B,"&lt;="&amp;'Cash Flow'!Z$3,'Wells Fargo'!$B:$B,"&gt;"&amp;'Cash Flow'!Y$3)</f>
        <v>0</v>
      </c>
      <c r="AA40" s="161">
        <f>SUMIFS('Wells Fargo'!$F:$F,'Wells Fargo'!$G:$G,'Cash Flow'!$A40,'Wells Fargo'!$A:$A,AA$1,'Wells Fargo'!$B:$B,"&lt;="&amp;'Cash Flow'!AA$3)</f>
        <v>0</v>
      </c>
      <c r="AB40" s="160">
        <f>SUMIFS('Wells Fargo'!$F:$F,'Wells Fargo'!$G:$G,'Cash Flow'!$A40,'Wells Fargo'!$A:$A,AB$1,'Wells Fargo'!$B:$B,"&lt;="&amp;'Cash Flow'!AB$3,'Wells Fargo'!$B:$B,"&gt;"&amp;'Cash Flow'!AA$3)</f>
        <v>0</v>
      </c>
      <c r="AC40" s="160">
        <f>SUMIFS('Wells Fargo'!$F:$F,'Wells Fargo'!$G:$G,'Cash Flow'!$A40,'Wells Fargo'!$A:$A,AC$1,'Wells Fargo'!$B:$B,"&lt;="&amp;'Cash Flow'!AC$3,'Wells Fargo'!$B:$B,"&gt;"&amp;'Cash Flow'!AB$3)</f>
        <v>0</v>
      </c>
      <c r="AD40" s="160">
        <f>SUMIFS('Wells Fargo'!$F:$F,'Wells Fargo'!$G:$G,'Cash Flow'!$A40,'Wells Fargo'!$A:$A,AD$1,'Wells Fargo'!$B:$B,"&lt;="&amp;'Cash Flow'!AD$3,'Wells Fargo'!$B:$B,"&gt;"&amp;'Cash Flow'!AC$3)</f>
        <v>0</v>
      </c>
      <c r="AE40" s="160">
        <f>SUMIFS('Wells Fargo'!$F:$F,'Wells Fargo'!$G:$G,'Cash Flow'!$A40,'Wells Fargo'!$A:$A,AE$1,'Wells Fargo'!$B:$B,"&lt;="&amp;'Cash Flow'!AE$3,'Wells Fargo'!$B:$B,"&gt;"&amp;'Cash Flow'!AD$3)</f>
        <v>0</v>
      </c>
      <c r="AF40" s="161">
        <f>SUMIFS('Wells Fargo'!$F:$F,'Wells Fargo'!$G:$G,'Cash Flow'!$A40,'Wells Fargo'!$A:$A,AF$1,'Wells Fargo'!$B:$B,"&lt;="&amp;'Cash Flow'!AF$3)</f>
        <v>0</v>
      </c>
      <c r="AG40" s="160">
        <f>SUMIFS('Wells Fargo'!$F:$F,'Wells Fargo'!$G:$G,'Cash Flow'!$A40,'Wells Fargo'!$A:$A,AG$1,'Wells Fargo'!$B:$B,"&lt;="&amp;'Cash Flow'!AG$3,'Wells Fargo'!$B:$B,"&gt;"&amp;'Cash Flow'!AF$3)</f>
        <v>0</v>
      </c>
      <c r="AH40" s="160">
        <f>SUMIFS('Wells Fargo'!$F:$F,'Wells Fargo'!$G:$G,'Cash Flow'!$A40,'Wells Fargo'!$A:$A,AH$1,'Wells Fargo'!$B:$B,"&lt;="&amp;'Cash Flow'!AH$3,'Wells Fargo'!$B:$B,"&gt;"&amp;'Cash Flow'!AG$3)</f>
        <v>0</v>
      </c>
      <c r="AI40" s="160">
        <f>SUMIFS('Wells Fargo'!$F:$F,'Wells Fargo'!$G:$G,'Cash Flow'!$A40,'Wells Fargo'!$A:$A,AI$1,'Wells Fargo'!$B:$B,"&lt;="&amp;'Cash Flow'!AI$3,'Wells Fargo'!$B:$B,"&gt;"&amp;'Cash Flow'!AH$3)</f>
        <v>0</v>
      </c>
      <c r="AJ40" s="160">
        <f>SUMIFS('Wells Fargo'!$F:$F,'Wells Fargo'!$G:$G,'Cash Flow'!$A40,'Wells Fargo'!$A:$A,AJ$1,'Wells Fargo'!$B:$B,"&lt;="&amp;'Cash Flow'!AJ$3,'Wells Fargo'!$B:$B,"&gt;"&amp;'Cash Flow'!AI$3)</f>
        <v>0</v>
      </c>
      <c r="AK40" s="161">
        <f>SUMIFS('Wells Fargo'!$F:$F,'Wells Fargo'!$G:$G,'Cash Flow'!$A40,'Wells Fargo'!$A:$A,AK$1,'Wells Fargo'!$B:$B,"&lt;="&amp;'Cash Flow'!AK$3)</f>
        <v>0</v>
      </c>
      <c r="AL40" s="160">
        <f>SUMIFS('Wells Fargo'!$F:$F,'Wells Fargo'!$G:$G,'Cash Flow'!$A40,'Wells Fargo'!$A:$A,AL$1,'Wells Fargo'!$B:$B,"&lt;="&amp;'Cash Flow'!AL$3,'Wells Fargo'!$B:$B,"&gt;"&amp;'Cash Flow'!AK$3)</f>
        <v>0</v>
      </c>
      <c r="AM40" s="160">
        <f>SUMIFS('Wells Fargo'!$F:$F,'Wells Fargo'!$G:$G,'Cash Flow'!$A40,'Wells Fargo'!$A:$A,AM$1,'Wells Fargo'!$B:$B,"&lt;="&amp;'Cash Flow'!AM$3,'Wells Fargo'!$B:$B,"&gt;"&amp;'Cash Flow'!AL$3)</f>
        <v>0</v>
      </c>
      <c r="AN40" s="160">
        <f>SUMIFS('Wells Fargo'!$F:$F,'Wells Fargo'!$G:$G,'Cash Flow'!$A40,'Wells Fargo'!$A:$A,AN$1,'Wells Fargo'!$B:$B,"&lt;="&amp;'Cash Flow'!AN$3,'Wells Fargo'!$B:$B,"&gt;"&amp;'Cash Flow'!AM$3)</f>
        <v>0</v>
      </c>
      <c r="AO40" s="160">
        <f>SUMIFS('Wells Fargo'!$F:$F,'Wells Fargo'!$G:$G,'Cash Flow'!$A40,'Wells Fargo'!$A:$A,AO$1,'Wells Fargo'!$B:$B,"&lt;="&amp;'Cash Flow'!AO$3,'Wells Fargo'!$B:$B,"&gt;"&amp;'Cash Flow'!AN$3)</f>
        <v>0</v>
      </c>
      <c r="AP40" s="161">
        <f>SUMIFS('Wells Fargo'!$F:$F,'Wells Fargo'!$G:$G,'Cash Flow'!$A40,'Wells Fargo'!$A:$A,AP$1,'Wells Fargo'!$B:$B,"&lt;="&amp;'Cash Flow'!AP$3)</f>
        <v>0</v>
      </c>
      <c r="AQ40" s="160">
        <f>SUMIFS('Wells Fargo'!$F:$F,'Wells Fargo'!$G:$G,'Cash Flow'!$A40,'Wells Fargo'!$A:$A,AQ$1,'Wells Fargo'!$B:$B,"&lt;="&amp;'Cash Flow'!AQ$3,'Wells Fargo'!$B:$B,"&gt;"&amp;'Cash Flow'!AP$3)</f>
        <v>0</v>
      </c>
      <c r="AR40" s="160">
        <f>SUMIFS('Wells Fargo'!$F:$F,'Wells Fargo'!$G:$G,'Cash Flow'!$A40,'Wells Fargo'!$A:$A,AR$1,'Wells Fargo'!$B:$B,"&lt;="&amp;'Cash Flow'!AR$3,'Wells Fargo'!$B:$B,"&gt;"&amp;'Cash Flow'!AQ$3)</f>
        <v>0</v>
      </c>
      <c r="AS40" s="160">
        <f>SUMIFS('Wells Fargo'!$F:$F,'Wells Fargo'!$G:$G,'Cash Flow'!$A40,'Wells Fargo'!$A:$A,AS$1,'Wells Fargo'!$B:$B,"&lt;="&amp;'Cash Flow'!AS$3,'Wells Fargo'!$B:$B,"&gt;"&amp;'Cash Flow'!AR$3)</f>
        <v>0</v>
      </c>
      <c r="AT40" s="160">
        <f>SUMIFS('Wells Fargo'!$F:$F,'Wells Fargo'!$G:$G,'Cash Flow'!$A40,'Wells Fargo'!$A:$A,AT$1,'Wells Fargo'!$B:$B,"&lt;="&amp;'Cash Flow'!AT$3,'Wells Fargo'!$B:$B,"&gt;"&amp;'Cash Flow'!AS$3)</f>
        <v>0</v>
      </c>
      <c r="AU40" s="161">
        <f>SUMIFS('Wells Fargo'!$F:$F,'Wells Fargo'!$G:$G,'Cash Flow'!$A40,'Wells Fargo'!$A:$A,AU$1,'Wells Fargo'!$B:$B,"&lt;="&amp;'Cash Flow'!AU$3)</f>
        <v>0</v>
      </c>
      <c r="AV40" s="160">
        <f>SUMIFS('Wells Fargo'!$F:$F,'Wells Fargo'!$G:$G,'Cash Flow'!$A40,'Wells Fargo'!$A:$A,AV$1,'Wells Fargo'!$B:$B,"&lt;="&amp;'Cash Flow'!AV$3,'Wells Fargo'!$B:$B,"&gt;"&amp;'Cash Flow'!AU$3)</f>
        <v>0</v>
      </c>
      <c r="AW40" s="160">
        <f>SUMIFS('Wells Fargo'!$F:$F,'Wells Fargo'!$G:$G,'Cash Flow'!$A40,'Wells Fargo'!$A:$A,AW$1,'Wells Fargo'!$B:$B,"&lt;="&amp;'Cash Flow'!AW$3,'Wells Fargo'!$B:$B,"&gt;"&amp;'Cash Flow'!AV$3)</f>
        <v>0</v>
      </c>
      <c r="AX40" s="160">
        <f>SUMIFS('Wells Fargo'!$F:$F,'Wells Fargo'!$G:$G,'Cash Flow'!$A40,'Wells Fargo'!$A:$A,AX$1,'Wells Fargo'!$B:$B,"&lt;="&amp;'Cash Flow'!AX$3,'Wells Fargo'!$B:$B,"&gt;"&amp;'Cash Flow'!AW$3)</f>
        <v>0</v>
      </c>
      <c r="AY40" s="160">
        <f>SUMIFS('Wells Fargo'!$F:$F,'Wells Fargo'!$G:$G,'Cash Flow'!$A40,'Wells Fargo'!$A:$A,AY$1,'Wells Fargo'!$B:$B,"&lt;="&amp;'Cash Flow'!AY$3,'Wells Fargo'!$B:$B,"&gt;"&amp;'Cash Flow'!AX$3)</f>
        <v>0</v>
      </c>
      <c r="AZ40" s="161">
        <f>SUMIFS('Wells Fargo'!$F:$F,'Wells Fargo'!$G:$G,'Cash Flow'!$A40,'Wells Fargo'!$A:$A,AZ$1,'Wells Fargo'!$B:$B,"&lt;="&amp;'Cash Flow'!AZ$3)</f>
        <v>0</v>
      </c>
      <c r="BA40" s="160">
        <f>SUMIFS('Wells Fargo'!$F:$F,'Wells Fargo'!$G:$G,'Cash Flow'!$A40,'Wells Fargo'!$A:$A,BA$1,'Wells Fargo'!$B:$B,"&lt;="&amp;'Cash Flow'!BA$3,'Wells Fargo'!$B:$B,"&gt;"&amp;'Cash Flow'!AZ$3)</f>
        <v>0</v>
      </c>
      <c r="BB40" s="160">
        <f>SUMIFS('Wells Fargo'!$F:$F,'Wells Fargo'!$G:$G,'Cash Flow'!$A40,'Wells Fargo'!$A:$A,BB$1,'Wells Fargo'!$B:$B,"&lt;="&amp;'Cash Flow'!BB$3,'Wells Fargo'!$B:$B,"&gt;"&amp;'Cash Flow'!BA$3)</f>
        <v>0</v>
      </c>
      <c r="BC40" s="160">
        <f>SUMIFS('Wells Fargo'!$F:$F,'Wells Fargo'!$G:$G,'Cash Flow'!$A40,'Wells Fargo'!$A:$A,BC$1,'Wells Fargo'!$B:$B,"&lt;="&amp;'Cash Flow'!BC$3,'Wells Fargo'!$B:$B,"&gt;"&amp;'Cash Flow'!BB$3)</f>
        <v>0</v>
      </c>
      <c r="BD40" s="160">
        <f>SUMIFS('Wells Fargo'!$F:$F,'Wells Fargo'!$G:$G,'Cash Flow'!$A40,'Wells Fargo'!$A:$A,BD$1,'Wells Fargo'!$B:$B,"&lt;="&amp;'Cash Flow'!BD$3,'Wells Fargo'!$B:$B,"&gt;"&amp;'Cash Flow'!BC$3)</f>
        <v>0</v>
      </c>
      <c r="BE40" s="161">
        <f>SUMIFS('Wells Fargo'!$F:$F,'Wells Fargo'!$G:$G,'Cash Flow'!$A40,'Wells Fargo'!$A:$A,BE$1,'Wells Fargo'!$B:$B,"&lt;="&amp;'Cash Flow'!BE$3)</f>
        <v>0</v>
      </c>
      <c r="BF40" s="160">
        <f>SUMIFS('Wells Fargo'!$F:$F,'Wells Fargo'!$G:$G,'Cash Flow'!$A40,'Wells Fargo'!$A:$A,BF$1,'Wells Fargo'!$B:$B,"&lt;="&amp;'Cash Flow'!BF$3,'Wells Fargo'!$B:$B,"&gt;"&amp;'Cash Flow'!BE$3)</f>
        <v>0</v>
      </c>
      <c r="BG40" s="160">
        <f>SUMIFS('Wells Fargo'!$F:$F,'Wells Fargo'!$G:$G,'Cash Flow'!$A40,'Wells Fargo'!$A:$A,BG$1,'Wells Fargo'!$B:$B,"&lt;="&amp;'Cash Flow'!BG$3,'Wells Fargo'!$B:$B,"&gt;"&amp;'Cash Flow'!BF$3)</f>
        <v>0</v>
      </c>
      <c r="BH40" s="160">
        <f>SUMIFS('Wells Fargo'!$F:$F,'Wells Fargo'!$G:$G,'Cash Flow'!$A40,'Wells Fargo'!$A:$A,BH$1,'Wells Fargo'!$B:$B,"&lt;="&amp;'Cash Flow'!BH$3,'Wells Fargo'!$B:$B,"&gt;"&amp;'Cash Flow'!BG$3)</f>
        <v>0</v>
      </c>
      <c r="BI40" s="160">
        <f>SUMIFS('Wells Fargo'!$F:$F,'Wells Fargo'!$G:$G,'Cash Flow'!$A40,'Wells Fargo'!$A:$A,BI$1,'Wells Fargo'!$B:$B,"&lt;="&amp;'Cash Flow'!BI$3,'Wells Fargo'!$B:$B,"&gt;"&amp;'Cash Flow'!BH$3)</f>
        <v>0</v>
      </c>
    </row>
    <row r="41" spans="1:61" ht="12.75" x14ac:dyDescent="0.2">
      <c r="A41" t="str">
        <v>Investment</v>
      </c>
      <c r="B41" s="76">
        <f t="shared" si="1"/>
        <v>-35.060000000000173</v>
      </c>
      <c r="C41" s="161">
        <f>SUMIFS('Wells Fargo'!$F:$F,'Wells Fargo'!$G:$G,'Cash Flow'!$A41,'Wells Fargo'!$A:$A,C$1,'Wells Fargo'!$B:$B,"&lt;="&amp;'Cash Flow'!C$3)</f>
        <v>0</v>
      </c>
      <c r="D41" s="160">
        <f>SUMIFS('Wells Fargo'!$F:$F,'Wells Fargo'!$G:$G,'Cash Flow'!$A41,'Wells Fargo'!$A:$A,D$1,'Wells Fargo'!$B:$B,"&lt;="&amp;'Cash Flow'!D$3,'Wells Fargo'!$B:$B,"&gt;"&amp;'Cash Flow'!C$3)</f>
        <v>0</v>
      </c>
      <c r="E41" s="160">
        <f>SUMIFS('Wells Fargo'!$F:$F,'Wells Fargo'!$G:$G,'Cash Flow'!$A41,'Wells Fargo'!$A:$A,E$1,'Wells Fargo'!$B:$B,"&lt;="&amp;'Cash Flow'!E$3,'Wells Fargo'!$B:$B,"&gt;"&amp;'Cash Flow'!D$3)</f>
        <v>0</v>
      </c>
      <c r="F41" s="160">
        <f>SUMIFS('Wells Fargo'!$F:$F,'Wells Fargo'!$G:$G,'Cash Flow'!$A41,'Wells Fargo'!$A:$A,F$1,'Wells Fargo'!$B:$B,"&lt;="&amp;'Cash Flow'!F$3,'Wells Fargo'!$B:$B,"&gt;"&amp;'Cash Flow'!E$3)</f>
        <v>0</v>
      </c>
      <c r="G41" s="160">
        <f>SUMIFS('Wells Fargo'!$F:$F,'Wells Fargo'!$G:$G,'Cash Flow'!$A41,'Wells Fargo'!$A:$A,G$1,'Wells Fargo'!$B:$B,"&lt;="&amp;'Cash Flow'!G$3,'Wells Fargo'!$B:$B,"&gt;"&amp;'Cash Flow'!F$3)</f>
        <v>-150</v>
      </c>
      <c r="H41" s="161">
        <f>SUMIFS('Wells Fargo'!$F:$F,'Wells Fargo'!$G:$G,'Cash Flow'!$A41,'Wells Fargo'!$A:$A,H$1,'Wells Fargo'!$B:$B,"&lt;="&amp;'Cash Flow'!H$3)</f>
        <v>-50</v>
      </c>
      <c r="I41" s="160">
        <f>SUMIFS('Wells Fargo'!$F:$F,'Wells Fargo'!$G:$G,'Cash Flow'!$A41,'Wells Fargo'!$A:$A,I$1,'Wells Fargo'!$B:$B,"&lt;="&amp;'Cash Flow'!I$3,'Wells Fargo'!$B:$B,"&gt;"&amp;'Cash Flow'!H$3)</f>
        <v>-150</v>
      </c>
      <c r="J41" s="160">
        <f>SUMIFS('Wells Fargo'!$F:$F,'Wells Fargo'!$G:$G,'Cash Flow'!$A41,'Wells Fargo'!$A:$A,J$1,'Wells Fargo'!$B:$B,"&lt;="&amp;'Cash Flow'!J$3,'Wells Fargo'!$B:$B,"&gt;"&amp;'Cash Flow'!I$3)</f>
        <v>-743.26</v>
      </c>
      <c r="K41" s="160">
        <f>SUMIFS('Wells Fargo'!$F:$F,'Wells Fargo'!$G:$G,'Cash Flow'!$A41,'Wells Fargo'!$A:$A,K$1,'Wells Fargo'!$B:$B,"&lt;="&amp;'Cash Flow'!K$3,'Wells Fargo'!$B:$B,"&gt;"&amp;'Cash Flow'!J$3)</f>
        <v>0</v>
      </c>
      <c r="L41" s="161">
        <f>SUMIFS('Wells Fargo'!$F:$F,'Wells Fargo'!$G:$G,'Cash Flow'!$A41,'Wells Fargo'!$A:$A,L$1,'Wells Fargo'!$B:$B,"&lt;="&amp;'Cash Flow'!L$3)</f>
        <v>-1900</v>
      </c>
      <c r="M41" s="160">
        <f>SUMIFS('Wells Fargo'!$F:$F,'Wells Fargo'!$G:$G,'Cash Flow'!$A41,'Wells Fargo'!$A:$A,M$1,'Wells Fargo'!$B:$B,"&lt;="&amp;'Cash Flow'!M$3,'Wells Fargo'!$B:$B,"&gt;"&amp;'Cash Flow'!L$3)</f>
        <v>-200</v>
      </c>
      <c r="N41" s="160">
        <f>SUMIFS('Wells Fargo'!$F:$F,'Wells Fargo'!$G:$G,'Cash Flow'!$A41,'Wells Fargo'!$A:$A,N$1,'Wells Fargo'!$B:$B,"&lt;="&amp;'Cash Flow'!N$3,'Wells Fargo'!$B:$B,"&gt;"&amp;'Cash Flow'!M$3)</f>
        <v>0</v>
      </c>
      <c r="O41" s="160">
        <f>SUMIFS('Wells Fargo'!$F:$F,'Wells Fargo'!$G:$G,'Cash Flow'!$A41,'Wells Fargo'!$A:$A,O$1,'Wells Fargo'!$B:$B,"&lt;="&amp;'Cash Flow'!O$3,'Wells Fargo'!$B:$B,"&gt;"&amp;'Cash Flow'!N$3)</f>
        <v>0</v>
      </c>
      <c r="P41" s="160">
        <f>SUMIFS('Wells Fargo'!$F:$F,'Wells Fargo'!$G:$G,'Cash Flow'!$A41,'Wells Fargo'!$A:$A,P$1,'Wells Fargo'!$B:$B,"&lt;="&amp;'Cash Flow'!P$3,'Wells Fargo'!$B:$B,"&gt;"&amp;'Cash Flow'!O$3)</f>
        <v>0</v>
      </c>
      <c r="Q41" s="161">
        <f>SUMIFS('Wells Fargo'!$F:$F,'Wells Fargo'!$G:$G,'Cash Flow'!$A41,'Wells Fargo'!$A:$A,Q$1,'Wells Fargo'!$B:$B,"&lt;="&amp;'Cash Flow'!Q$3)</f>
        <v>0</v>
      </c>
      <c r="R41" s="160">
        <f>SUMIFS('Wells Fargo'!$F:$F,'Wells Fargo'!$G:$G,'Cash Flow'!$A41,'Wells Fargo'!$A:$A,R$1,'Wells Fargo'!$B:$B,"&lt;="&amp;'Cash Flow'!R$3,'Wells Fargo'!$B:$B,"&gt;"&amp;'Cash Flow'!Q$3)</f>
        <v>0</v>
      </c>
      <c r="S41" s="160">
        <f>SUMIFS('Wells Fargo'!$F:$F,'Wells Fargo'!$G:$G,'Cash Flow'!$A41,'Wells Fargo'!$A:$A,S$1,'Wells Fargo'!$B:$B,"&lt;="&amp;'Cash Flow'!S$3,'Wells Fargo'!$B:$B,"&gt;"&amp;'Cash Flow'!R$3)</f>
        <v>0</v>
      </c>
      <c r="T41" s="160">
        <f>SUMIFS('Wells Fargo'!$F:$F,'Wells Fargo'!$G:$G,'Cash Flow'!$A41,'Wells Fargo'!$A:$A,T$1,'Wells Fargo'!$B:$B,"&lt;="&amp;'Cash Flow'!T$3,'Wells Fargo'!$B:$B,"&gt;"&amp;'Cash Flow'!S$3)</f>
        <v>0</v>
      </c>
      <c r="U41" s="160">
        <f>SUMIFS('Wells Fargo'!$F:$F,'Wells Fargo'!$G:$G,'Cash Flow'!$A41,'Wells Fargo'!$A:$A,U$1,'Wells Fargo'!$B:$B,"&lt;="&amp;'Cash Flow'!U$3,'Wells Fargo'!$B:$B,"&gt;"&amp;'Cash Flow'!T$3)</f>
        <v>0</v>
      </c>
      <c r="V41" s="161">
        <f>SUMIFS('Wells Fargo'!$F:$F,'Wells Fargo'!$G:$G,'Cash Flow'!$A41,'Wells Fargo'!$A:$A,V$1,'Wells Fargo'!$B:$B,"&lt;="&amp;'Cash Flow'!V$3)</f>
        <v>0</v>
      </c>
      <c r="W41" s="160">
        <f>SUMIFS('Wells Fargo'!$F:$F,'Wells Fargo'!$G:$G,'Cash Flow'!$A41,'Wells Fargo'!$A:$A,W$1,'Wells Fargo'!$B:$B,"&lt;="&amp;'Cash Flow'!W$3,'Wells Fargo'!$B:$B,"&gt;"&amp;'Cash Flow'!V$3)</f>
        <v>0</v>
      </c>
      <c r="X41" s="160">
        <f>SUMIFS('Wells Fargo'!$F:$F,'Wells Fargo'!$G:$G,'Cash Flow'!$A41,'Wells Fargo'!$A:$A,X$1,'Wells Fargo'!$B:$B,"&lt;="&amp;'Cash Flow'!X$3,'Wells Fargo'!$B:$B,"&gt;"&amp;'Cash Flow'!W$3)</f>
        <v>0</v>
      </c>
      <c r="Y41" s="160">
        <f>SUMIFS('Wells Fargo'!$F:$F,'Wells Fargo'!$G:$G,'Cash Flow'!$A41,'Wells Fargo'!$A:$A,Y$1,'Wells Fargo'!$B:$B,"&lt;="&amp;'Cash Flow'!Y$3,'Wells Fargo'!$B:$B,"&gt;"&amp;'Cash Flow'!X$3)</f>
        <v>0</v>
      </c>
      <c r="Z41" s="160">
        <f>SUMIFS('Wells Fargo'!$F:$F,'Wells Fargo'!$G:$G,'Cash Flow'!$A41,'Wells Fargo'!$A:$A,Z$1,'Wells Fargo'!$B:$B,"&lt;="&amp;'Cash Flow'!Z$3,'Wells Fargo'!$B:$B,"&gt;"&amp;'Cash Flow'!Y$3)</f>
        <v>0</v>
      </c>
      <c r="AA41" s="161">
        <f>SUMIFS('Wells Fargo'!$F:$F,'Wells Fargo'!$G:$G,'Cash Flow'!$A41,'Wells Fargo'!$A:$A,AA$1,'Wells Fargo'!$B:$B,"&lt;="&amp;'Cash Flow'!AA$3)</f>
        <v>2000</v>
      </c>
      <c r="AB41" s="160">
        <f>SUMIFS('Wells Fargo'!$F:$F,'Wells Fargo'!$G:$G,'Cash Flow'!$A41,'Wells Fargo'!$A:$A,AB$1,'Wells Fargo'!$B:$B,"&lt;="&amp;'Cash Flow'!AB$3,'Wells Fargo'!$B:$B,"&gt;"&amp;'Cash Flow'!AA$3)</f>
        <v>1158.2</v>
      </c>
      <c r="AC41" s="160">
        <f>SUMIFS('Wells Fargo'!$F:$F,'Wells Fargo'!$G:$G,'Cash Flow'!$A41,'Wells Fargo'!$A:$A,AC$1,'Wells Fargo'!$B:$B,"&lt;="&amp;'Cash Flow'!AC$3,'Wells Fargo'!$B:$B,"&gt;"&amp;'Cash Flow'!AB$3)</f>
        <v>0</v>
      </c>
      <c r="AD41" s="160">
        <f>SUMIFS('Wells Fargo'!$F:$F,'Wells Fargo'!$G:$G,'Cash Flow'!$A41,'Wells Fargo'!$A:$A,AD$1,'Wells Fargo'!$B:$B,"&lt;="&amp;'Cash Flow'!AD$3,'Wells Fargo'!$B:$B,"&gt;"&amp;'Cash Flow'!AC$3)</f>
        <v>0</v>
      </c>
      <c r="AE41" s="160">
        <f>SUMIFS('Wells Fargo'!$F:$F,'Wells Fargo'!$G:$G,'Cash Flow'!$A41,'Wells Fargo'!$A:$A,AE$1,'Wells Fargo'!$B:$B,"&lt;="&amp;'Cash Flow'!AE$3,'Wells Fargo'!$B:$B,"&gt;"&amp;'Cash Flow'!AD$3)</f>
        <v>0</v>
      </c>
      <c r="AF41" s="161">
        <f>SUMIFS('Wells Fargo'!$F:$F,'Wells Fargo'!$G:$G,'Cash Flow'!$A41,'Wells Fargo'!$A:$A,AF$1,'Wells Fargo'!$B:$B,"&lt;="&amp;'Cash Flow'!AF$3)</f>
        <v>0</v>
      </c>
      <c r="AG41" s="160">
        <f>SUMIFS('Wells Fargo'!$F:$F,'Wells Fargo'!$G:$G,'Cash Flow'!$A41,'Wells Fargo'!$A:$A,AG$1,'Wells Fargo'!$B:$B,"&lt;="&amp;'Cash Flow'!AG$3,'Wells Fargo'!$B:$B,"&gt;"&amp;'Cash Flow'!AF$3)</f>
        <v>0</v>
      </c>
      <c r="AH41" s="160">
        <f>SUMIFS('Wells Fargo'!$F:$F,'Wells Fargo'!$G:$G,'Cash Flow'!$A41,'Wells Fargo'!$A:$A,AH$1,'Wells Fargo'!$B:$B,"&lt;="&amp;'Cash Flow'!AH$3,'Wells Fargo'!$B:$B,"&gt;"&amp;'Cash Flow'!AG$3)</f>
        <v>0</v>
      </c>
      <c r="AI41" s="160">
        <f>SUMIFS('Wells Fargo'!$F:$F,'Wells Fargo'!$G:$G,'Cash Flow'!$A41,'Wells Fargo'!$A:$A,AI$1,'Wells Fargo'!$B:$B,"&lt;="&amp;'Cash Flow'!AI$3,'Wells Fargo'!$B:$B,"&gt;"&amp;'Cash Flow'!AH$3)</f>
        <v>0</v>
      </c>
      <c r="AJ41" s="160">
        <f>SUMIFS('Wells Fargo'!$F:$F,'Wells Fargo'!$G:$G,'Cash Flow'!$A41,'Wells Fargo'!$A:$A,AJ$1,'Wells Fargo'!$B:$B,"&lt;="&amp;'Cash Flow'!AJ$3,'Wells Fargo'!$B:$B,"&gt;"&amp;'Cash Flow'!AI$3)</f>
        <v>0</v>
      </c>
      <c r="AK41" s="161">
        <f>SUMIFS('Wells Fargo'!$F:$F,'Wells Fargo'!$G:$G,'Cash Flow'!$A41,'Wells Fargo'!$A:$A,AK$1,'Wells Fargo'!$B:$B,"&lt;="&amp;'Cash Flow'!AK$3)</f>
        <v>0</v>
      </c>
      <c r="AL41" s="160">
        <f>SUMIFS('Wells Fargo'!$F:$F,'Wells Fargo'!$G:$G,'Cash Flow'!$A41,'Wells Fargo'!$A:$A,AL$1,'Wells Fargo'!$B:$B,"&lt;="&amp;'Cash Flow'!AL$3,'Wells Fargo'!$B:$B,"&gt;"&amp;'Cash Flow'!AK$3)</f>
        <v>0</v>
      </c>
      <c r="AM41" s="160">
        <f>SUMIFS('Wells Fargo'!$F:$F,'Wells Fargo'!$G:$G,'Cash Flow'!$A41,'Wells Fargo'!$A:$A,AM$1,'Wells Fargo'!$B:$B,"&lt;="&amp;'Cash Flow'!AM$3,'Wells Fargo'!$B:$B,"&gt;"&amp;'Cash Flow'!AL$3)</f>
        <v>0</v>
      </c>
      <c r="AN41" s="160">
        <f>SUMIFS('Wells Fargo'!$F:$F,'Wells Fargo'!$G:$G,'Cash Flow'!$A41,'Wells Fargo'!$A:$A,AN$1,'Wells Fargo'!$B:$B,"&lt;="&amp;'Cash Flow'!AN$3,'Wells Fargo'!$B:$B,"&gt;"&amp;'Cash Flow'!AM$3)</f>
        <v>0</v>
      </c>
      <c r="AO41" s="160">
        <f>SUMIFS('Wells Fargo'!$F:$F,'Wells Fargo'!$G:$G,'Cash Flow'!$A41,'Wells Fargo'!$A:$A,AO$1,'Wells Fargo'!$B:$B,"&lt;="&amp;'Cash Flow'!AO$3,'Wells Fargo'!$B:$B,"&gt;"&amp;'Cash Flow'!AN$3)</f>
        <v>0</v>
      </c>
      <c r="AP41" s="161">
        <f>SUMIFS('Wells Fargo'!$F:$F,'Wells Fargo'!$G:$G,'Cash Flow'!$A41,'Wells Fargo'!$A:$A,AP$1,'Wells Fargo'!$B:$B,"&lt;="&amp;'Cash Flow'!AP$3)</f>
        <v>0</v>
      </c>
      <c r="AQ41" s="160">
        <f>SUMIFS('Wells Fargo'!$F:$F,'Wells Fargo'!$G:$G,'Cash Flow'!$A41,'Wells Fargo'!$A:$A,AQ$1,'Wells Fargo'!$B:$B,"&lt;="&amp;'Cash Flow'!AQ$3,'Wells Fargo'!$B:$B,"&gt;"&amp;'Cash Flow'!AP$3)</f>
        <v>0</v>
      </c>
      <c r="AR41" s="160">
        <f>SUMIFS('Wells Fargo'!$F:$F,'Wells Fargo'!$G:$G,'Cash Flow'!$A41,'Wells Fargo'!$A:$A,AR$1,'Wells Fargo'!$B:$B,"&lt;="&amp;'Cash Flow'!AR$3,'Wells Fargo'!$B:$B,"&gt;"&amp;'Cash Flow'!AQ$3)</f>
        <v>0</v>
      </c>
      <c r="AS41" s="160">
        <f>SUMIFS('Wells Fargo'!$F:$F,'Wells Fargo'!$G:$G,'Cash Flow'!$A41,'Wells Fargo'!$A:$A,AS$1,'Wells Fargo'!$B:$B,"&lt;="&amp;'Cash Flow'!AS$3,'Wells Fargo'!$B:$B,"&gt;"&amp;'Cash Flow'!AR$3)</f>
        <v>0</v>
      </c>
      <c r="AT41" s="160">
        <f>SUMIFS('Wells Fargo'!$F:$F,'Wells Fargo'!$G:$G,'Cash Flow'!$A41,'Wells Fargo'!$A:$A,AT$1,'Wells Fargo'!$B:$B,"&lt;="&amp;'Cash Flow'!AT$3,'Wells Fargo'!$B:$B,"&gt;"&amp;'Cash Flow'!AS$3)</f>
        <v>0</v>
      </c>
      <c r="AU41" s="161">
        <f>SUMIFS('Wells Fargo'!$F:$F,'Wells Fargo'!$G:$G,'Cash Flow'!$A41,'Wells Fargo'!$A:$A,AU$1,'Wells Fargo'!$B:$B,"&lt;="&amp;'Cash Flow'!AU$3)</f>
        <v>0</v>
      </c>
      <c r="AV41" s="160">
        <f>SUMIFS('Wells Fargo'!$F:$F,'Wells Fargo'!$G:$G,'Cash Flow'!$A41,'Wells Fargo'!$A:$A,AV$1,'Wells Fargo'!$B:$B,"&lt;="&amp;'Cash Flow'!AV$3,'Wells Fargo'!$B:$B,"&gt;"&amp;'Cash Flow'!AU$3)</f>
        <v>0</v>
      </c>
      <c r="AW41" s="160">
        <f>SUMIFS('Wells Fargo'!$F:$F,'Wells Fargo'!$G:$G,'Cash Flow'!$A41,'Wells Fargo'!$A:$A,AW$1,'Wells Fargo'!$B:$B,"&lt;="&amp;'Cash Flow'!AW$3,'Wells Fargo'!$B:$B,"&gt;"&amp;'Cash Flow'!AV$3)</f>
        <v>0</v>
      </c>
      <c r="AX41" s="160">
        <f>SUMIFS('Wells Fargo'!$F:$F,'Wells Fargo'!$G:$G,'Cash Flow'!$A41,'Wells Fargo'!$A:$A,AX$1,'Wells Fargo'!$B:$B,"&lt;="&amp;'Cash Flow'!AX$3,'Wells Fargo'!$B:$B,"&gt;"&amp;'Cash Flow'!AW$3)</f>
        <v>0</v>
      </c>
      <c r="AY41" s="160">
        <f>SUMIFS('Wells Fargo'!$F:$F,'Wells Fargo'!$G:$G,'Cash Flow'!$A41,'Wells Fargo'!$A:$A,AY$1,'Wells Fargo'!$B:$B,"&lt;="&amp;'Cash Flow'!AY$3,'Wells Fargo'!$B:$B,"&gt;"&amp;'Cash Flow'!AX$3)</f>
        <v>0</v>
      </c>
      <c r="AZ41" s="161">
        <f>SUMIFS('Wells Fargo'!$F:$F,'Wells Fargo'!$G:$G,'Cash Flow'!$A41,'Wells Fargo'!$A:$A,AZ$1,'Wells Fargo'!$B:$B,"&lt;="&amp;'Cash Flow'!AZ$3)</f>
        <v>0</v>
      </c>
      <c r="BA41" s="160">
        <f>SUMIFS('Wells Fargo'!$F:$F,'Wells Fargo'!$G:$G,'Cash Flow'!$A41,'Wells Fargo'!$A:$A,BA$1,'Wells Fargo'!$B:$B,"&lt;="&amp;'Cash Flow'!BA$3,'Wells Fargo'!$B:$B,"&gt;"&amp;'Cash Flow'!AZ$3)</f>
        <v>0</v>
      </c>
      <c r="BB41" s="160">
        <f>SUMIFS('Wells Fargo'!$F:$F,'Wells Fargo'!$G:$G,'Cash Flow'!$A41,'Wells Fargo'!$A:$A,BB$1,'Wells Fargo'!$B:$B,"&lt;="&amp;'Cash Flow'!BB$3,'Wells Fargo'!$B:$B,"&gt;"&amp;'Cash Flow'!BA$3)</f>
        <v>0</v>
      </c>
      <c r="BC41" s="160">
        <f>SUMIFS('Wells Fargo'!$F:$F,'Wells Fargo'!$G:$G,'Cash Flow'!$A41,'Wells Fargo'!$A:$A,BC$1,'Wells Fargo'!$B:$B,"&lt;="&amp;'Cash Flow'!BC$3,'Wells Fargo'!$B:$B,"&gt;"&amp;'Cash Flow'!BB$3)</f>
        <v>0</v>
      </c>
      <c r="BD41" s="160">
        <f>SUMIFS('Wells Fargo'!$F:$F,'Wells Fargo'!$G:$G,'Cash Flow'!$A41,'Wells Fargo'!$A:$A,BD$1,'Wells Fargo'!$B:$B,"&lt;="&amp;'Cash Flow'!BD$3,'Wells Fargo'!$B:$B,"&gt;"&amp;'Cash Flow'!BC$3)</f>
        <v>0</v>
      </c>
      <c r="BE41" s="161">
        <f>SUMIFS('Wells Fargo'!$F:$F,'Wells Fargo'!$G:$G,'Cash Flow'!$A41,'Wells Fargo'!$A:$A,BE$1,'Wells Fargo'!$B:$B,"&lt;="&amp;'Cash Flow'!BE$3)</f>
        <v>0</v>
      </c>
      <c r="BF41" s="160">
        <f>SUMIFS('Wells Fargo'!$F:$F,'Wells Fargo'!$G:$G,'Cash Flow'!$A41,'Wells Fargo'!$A:$A,BF$1,'Wells Fargo'!$B:$B,"&lt;="&amp;'Cash Flow'!BF$3,'Wells Fargo'!$B:$B,"&gt;"&amp;'Cash Flow'!BE$3)</f>
        <v>0</v>
      </c>
      <c r="BG41" s="160">
        <f>SUMIFS('Wells Fargo'!$F:$F,'Wells Fargo'!$G:$G,'Cash Flow'!$A41,'Wells Fargo'!$A:$A,BG$1,'Wells Fargo'!$B:$B,"&lt;="&amp;'Cash Flow'!BG$3,'Wells Fargo'!$B:$B,"&gt;"&amp;'Cash Flow'!BF$3)</f>
        <v>0</v>
      </c>
      <c r="BH41" s="160">
        <f>SUMIFS('Wells Fargo'!$F:$F,'Wells Fargo'!$G:$G,'Cash Flow'!$A41,'Wells Fargo'!$A:$A,BH$1,'Wells Fargo'!$B:$B,"&lt;="&amp;'Cash Flow'!BH$3,'Wells Fargo'!$B:$B,"&gt;"&amp;'Cash Flow'!BG$3)</f>
        <v>0</v>
      </c>
      <c r="BI41" s="160">
        <f>SUMIFS('Wells Fargo'!$F:$F,'Wells Fargo'!$G:$G,'Cash Flow'!$A41,'Wells Fargo'!$A:$A,BI$1,'Wells Fargo'!$B:$B,"&lt;="&amp;'Cash Flow'!BI$3,'Wells Fargo'!$B:$B,"&gt;"&amp;'Cash Flow'!BH$3)</f>
        <v>0</v>
      </c>
    </row>
    <row r="42" spans="1:61" ht="12.75" x14ac:dyDescent="0.2">
      <c r="A42" t="str">
        <v>Jayelin</v>
      </c>
      <c r="B42" s="76">
        <f t="shared" si="1"/>
        <v>-657.51</v>
      </c>
      <c r="C42" s="161">
        <f>SUMIFS('Wells Fargo'!$F:$F,'Wells Fargo'!$G:$G,'Cash Flow'!$A42,'Wells Fargo'!$A:$A,C$1,'Wells Fargo'!$B:$B,"&lt;="&amp;'Cash Flow'!C$3)</f>
        <v>0</v>
      </c>
      <c r="D42" s="160">
        <f>SUMIFS('Wells Fargo'!$F:$F,'Wells Fargo'!$G:$G,'Cash Flow'!$A42,'Wells Fargo'!$A:$A,D$1,'Wells Fargo'!$B:$B,"&lt;="&amp;'Cash Flow'!D$3,'Wells Fargo'!$B:$B,"&gt;"&amp;'Cash Flow'!C$3)</f>
        <v>0</v>
      </c>
      <c r="E42" s="160">
        <f>SUMIFS('Wells Fargo'!$F:$F,'Wells Fargo'!$G:$G,'Cash Flow'!$A42,'Wells Fargo'!$A:$A,E$1,'Wells Fargo'!$B:$B,"&lt;="&amp;'Cash Flow'!E$3,'Wells Fargo'!$B:$B,"&gt;"&amp;'Cash Flow'!D$3)</f>
        <v>0</v>
      </c>
      <c r="F42" s="160">
        <f>SUMIFS('Wells Fargo'!$F:$F,'Wells Fargo'!$G:$G,'Cash Flow'!$A42,'Wells Fargo'!$A:$A,F$1,'Wells Fargo'!$B:$B,"&lt;="&amp;'Cash Flow'!F$3,'Wells Fargo'!$B:$B,"&gt;"&amp;'Cash Flow'!E$3)</f>
        <v>0</v>
      </c>
      <c r="G42" s="160">
        <f>SUMIFS('Wells Fargo'!$F:$F,'Wells Fargo'!$G:$G,'Cash Flow'!$A42,'Wells Fargo'!$A:$A,G$1,'Wells Fargo'!$B:$B,"&lt;="&amp;'Cash Flow'!G$3,'Wells Fargo'!$B:$B,"&gt;"&amp;'Cash Flow'!F$3)</f>
        <v>0</v>
      </c>
      <c r="H42" s="161">
        <f>SUMIFS('Wells Fargo'!$F:$F,'Wells Fargo'!$G:$G,'Cash Flow'!$A42,'Wells Fargo'!$A:$A,H$1,'Wells Fargo'!$B:$B,"&lt;="&amp;'Cash Flow'!H$3)</f>
        <v>0</v>
      </c>
      <c r="I42" s="160">
        <f>SUMIFS('Wells Fargo'!$F:$F,'Wells Fargo'!$G:$G,'Cash Flow'!$A42,'Wells Fargo'!$A:$A,I$1,'Wells Fargo'!$B:$B,"&lt;="&amp;'Cash Flow'!I$3,'Wells Fargo'!$B:$B,"&gt;"&amp;'Cash Flow'!H$3)</f>
        <v>0</v>
      </c>
      <c r="J42" s="160">
        <f>SUMIFS('Wells Fargo'!$F:$F,'Wells Fargo'!$G:$G,'Cash Flow'!$A42,'Wells Fargo'!$A:$A,J$1,'Wells Fargo'!$B:$B,"&lt;="&amp;'Cash Flow'!J$3,'Wells Fargo'!$B:$B,"&gt;"&amp;'Cash Flow'!I$3)</f>
        <v>0</v>
      </c>
      <c r="K42" s="160">
        <f>SUMIFS('Wells Fargo'!$F:$F,'Wells Fargo'!$G:$G,'Cash Flow'!$A42,'Wells Fargo'!$A:$A,K$1,'Wells Fargo'!$B:$B,"&lt;="&amp;'Cash Flow'!K$3,'Wells Fargo'!$B:$B,"&gt;"&amp;'Cash Flow'!J$3)</f>
        <v>0</v>
      </c>
      <c r="L42" s="161">
        <f>SUMIFS('Wells Fargo'!$F:$F,'Wells Fargo'!$G:$G,'Cash Flow'!$A42,'Wells Fargo'!$A:$A,L$1,'Wells Fargo'!$B:$B,"&lt;="&amp;'Cash Flow'!L$3)</f>
        <v>-500</v>
      </c>
      <c r="M42" s="160">
        <f>SUMIFS('Wells Fargo'!$F:$F,'Wells Fargo'!$G:$G,'Cash Flow'!$A42,'Wells Fargo'!$A:$A,M$1,'Wells Fargo'!$B:$B,"&lt;="&amp;'Cash Flow'!M$3,'Wells Fargo'!$B:$B,"&gt;"&amp;'Cash Flow'!L$3)</f>
        <v>227.35</v>
      </c>
      <c r="N42" s="160">
        <f>SUMIFS('Wells Fargo'!$F:$F,'Wells Fargo'!$G:$G,'Cash Flow'!$A42,'Wells Fargo'!$A:$A,N$1,'Wells Fargo'!$B:$B,"&lt;="&amp;'Cash Flow'!N$3,'Wells Fargo'!$B:$B,"&gt;"&amp;'Cash Flow'!M$3)</f>
        <v>0</v>
      </c>
      <c r="O42" s="160">
        <f>SUMIFS('Wells Fargo'!$F:$F,'Wells Fargo'!$G:$G,'Cash Flow'!$A42,'Wells Fargo'!$A:$A,O$1,'Wells Fargo'!$B:$B,"&lt;="&amp;'Cash Flow'!O$3,'Wells Fargo'!$B:$B,"&gt;"&amp;'Cash Flow'!N$3)</f>
        <v>0</v>
      </c>
      <c r="P42" s="160">
        <f>SUMIFS('Wells Fargo'!$F:$F,'Wells Fargo'!$G:$G,'Cash Flow'!$A42,'Wells Fargo'!$A:$A,P$1,'Wells Fargo'!$B:$B,"&lt;="&amp;'Cash Flow'!P$3,'Wells Fargo'!$B:$B,"&gt;"&amp;'Cash Flow'!O$3)</f>
        <v>0</v>
      </c>
      <c r="Q42" s="161">
        <f>SUMIFS('Wells Fargo'!$F:$F,'Wells Fargo'!$G:$G,'Cash Flow'!$A42,'Wells Fargo'!$A:$A,Q$1,'Wells Fargo'!$B:$B,"&lt;="&amp;'Cash Flow'!Q$3)</f>
        <v>0</v>
      </c>
      <c r="R42" s="160">
        <f>SUMIFS('Wells Fargo'!$F:$F,'Wells Fargo'!$G:$G,'Cash Flow'!$A42,'Wells Fargo'!$A:$A,R$1,'Wells Fargo'!$B:$B,"&lt;="&amp;'Cash Flow'!R$3,'Wells Fargo'!$B:$B,"&gt;"&amp;'Cash Flow'!Q$3)</f>
        <v>0</v>
      </c>
      <c r="S42" s="160">
        <f>SUMIFS('Wells Fargo'!$F:$F,'Wells Fargo'!$G:$G,'Cash Flow'!$A42,'Wells Fargo'!$A:$A,S$1,'Wells Fargo'!$B:$B,"&lt;="&amp;'Cash Flow'!S$3,'Wells Fargo'!$B:$B,"&gt;"&amp;'Cash Flow'!R$3)</f>
        <v>0</v>
      </c>
      <c r="T42" s="160">
        <f>SUMIFS('Wells Fargo'!$F:$F,'Wells Fargo'!$G:$G,'Cash Flow'!$A42,'Wells Fargo'!$A:$A,T$1,'Wells Fargo'!$B:$B,"&lt;="&amp;'Cash Flow'!T$3,'Wells Fargo'!$B:$B,"&gt;"&amp;'Cash Flow'!S$3)</f>
        <v>189</v>
      </c>
      <c r="U42" s="160">
        <f>SUMIFS('Wells Fargo'!$F:$F,'Wells Fargo'!$G:$G,'Cash Flow'!$A42,'Wells Fargo'!$A:$A,U$1,'Wells Fargo'!$B:$B,"&lt;="&amp;'Cash Flow'!U$3,'Wells Fargo'!$B:$B,"&gt;"&amp;'Cash Flow'!T$3)</f>
        <v>0</v>
      </c>
      <c r="V42" s="161">
        <f>SUMIFS('Wells Fargo'!$F:$F,'Wells Fargo'!$G:$G,'Cash Flow'!$A42,'Wells Fargo'!$A:$A,V$1,'Wells Fargo'!$B:$B,"&lt;="&amp;'Cash Flow'!V$3)</f>
        <v>0</v>
      </c>
      <c r="W42" s="160">
        <f>SUMIFS('Wells Fargo'!$F:$F,'Wells Fargo'!$G:$G,'Cash Flow'!$A42,'Wells Fargo'!$A:$A,W$1,'Wells Fargo'!$B:$B,"&lt;="&amp;'Cash Flow'!W$3,'Wells Fargo'!$B:$B,"&gt;"&amp;'Cash Flow'!V$3)</f>
        <v>136.13999999999999</v>
      </c>
      <c r="X42" s="160">
        <f>SUMIFS('Wells Fargo'!$F:$F,'Wells Fargo'!$G:$G,'Cash Flow'!$A42,'Wells Fargo'!$A:$A,X$1,'Wells Fargo'!$B:$B,"&lt;="&amp;'Cash Flow'!X$3,'Wells Fargo'!$B:$B,"&gt;"&amp;'Cash Flow'!W$3)</f>
        <v>0</v>
      </c>
      <c r="Y42" s="160">
        <f>SUMIFS('Wells Fargo'!$F:$F,'Wells Fargo'!$G:$G,'Cash Flow'!$A42,'Wells Fargo'!$A:$A,Y$1,'Wells Fargo'!$B:$B,"&lt;="&amp;'Cash Flow'!Y$3,'Wells Fargo'!$B:$B,"&gt;"&amp;'Cash Flow'!X$3)</f>
        <v>0</v>
      </c>
      <c r="Z42" s="160">
        <f>SUMIFS('Wells Fargo'!$F:$F,'Wells Fargo'!$G:$G,'Cash Flow'!$A42,'Wells Fargo'!$A:$A,Z$1,'Wells Fargo'!$B:$B,"&lt;="&amp;'Cash Flow'!Z$3,'Wells Fargo'!$B:$B,"&gt;"&amp;'Cash Flow'!Y$3)</f>
        <v>0</v>
      </c>
      <c r="AA42" s="161">
        <f>SUMIFS('Wells Fargo'!$F:$F,'Wells Fargo'!$G:$G,'Cash Flow'!$A42,'Wells Fargo'!$A:$A,AA$1,'Wells Fargo'!$B:$B,"&lt;="&amp;'Cash Flow'!AA$3)</f>
        <v>-500</v>
      </c>
      <c r="AB42" s="160">
        <f>SUMIFS('Wells Fargo'!$F:$F,'Wells Fargo'!$G:$G,'Cash Flow'!$A42,'Wells Fargo'!$A:$A,AB$1,'Wells Fargo'!$B:$B,"&lt;="&amp;'Cash Flow'!AB$3,'Wells Fargo'!$B:$B,"&gt;"&amp;'Cash Flow'!AA$3)</f>
        <v>0</v>
      </c>
      <c r="AC42" s="160">
        <f>SUMIFS('Wells Fargo'!$F:$F,'Wells Fargo'!$G:$G,'Cash Flow'!$A42,'Wells Fargo'!$A:$A,AC$1,'Wells Fargo'!$B:$B,"&lt;="&amp;'Cash Flow'!AC$3,'Wells Fargo'!$B:$B,"&gt;"&amp;'Cash Flow'!AB$3)</f>
        <v>0</v>
      </c>
      <c r="AD42" s="160">
        <f>SUMIFS('Wells Fargo'!$F:$F,'Wells Fargo'!$G:$G,'Cash Flow'!$A42,'Wells Fargo'!$A:$A,AD$1,'Wells Fargo'!$B:$B,"&lt;="&amp;'Cash Flow'!AD$3,'Wells Fargo'!$B:$B,"&gt;"&amp;'Cash Flow'!AC$3)</f>
        <v>0</v>
      </c>
      <c r="AE42" s="160">
        <f>SUMIFS('Wells Fargo'!$F:$F,'Wells Fargo'!$G:$G,'Cash Flow'!$A42,'Wells Fargo'!$A:$A,AE$1,'Wells Fargo'!$B:$B,"&lt;="&amp;'Cash Flow'!AE$3,'Wells Fargo'!$B:$B,"&gt;"&amp;'Cash Flow'!AD$3)</f>
        <v>0</v>
      </c>
      <c r="AF42" s="161">
        <f>SUMIFS('Wells Fargo'!$F:$F,'Wells Fargo'!$G:$G,'Cash Flow'!$A42,'Wells Fargo'!$A:$A,AF$1,'Wells Fargo'!$B:$B,"&lt;="&amp;'Cash Flow'!AF$3)</f>
        <v>0</v>
      </c>
      <c r="AG42" s="160">
        <f>SUMIFS('Wells Fargo'!$F:$F,'Wells Fargo'!$G:$G,'Cash Flow'!$A42,'Wells Fargo'!$A:$A,AG$1,'Wells Fargo'!$B:$B,"&lt;="&amp;'Cash Flow'!AG$3,'Wells Fargo'!$B:$B,"&gt;"&amp;'Cash Flow'!AF$3)</f>
        <v>0</v>
      </c>
      <c r="AH42" s="160">
        <f>SUMIFS('Wells Fargo'!$F:$F,'Wells Fargo'!$G:$G,'Cash Flow'!$A42,'Wells Fargo'!$A:$A,AH$1,'Wells Fargo'!$B:$B,"&lt;="&amp;'Cash Flow'!AH$3,'Wells Fargo'!$B:$B,"&gt;"&amp;'Cash Flow'!AG$3)</f>
        <v>0</v>
      </c>
      <c r="AI42" s="160">
        <f>SUMIFS('Wells Fargo'!$F:$F,'Wells Fargo'!$G:$G,'Cash Flow'!$A42,'Wells Fargo'!$A:$A,AI$1,'Wells Fargo'!$B:$B,"&lt;="&amp;'Cash Flow'!AI$3,'Wells Fargo'!$B:$B,"&gt;"&amp;'Cash Flow'!AH$3)</f>
        <v>0</v>
      </c>
      <c r="AJ42" s="160">
        <f>SUMIFS('Wells Fargo'!$F:$F,'Wells Fargo'!$G:$G,'Cash Flow'!$A42,'Wells Fargo'!$A:$A,AJ$1,'Wells Fargo'!$B:$B,"&lt;="&amp;'Cash Flow'!AJ$3,'Wells Fargo'!$B:$B,"&gt;"&amp;'Cash Flow'!AI$3)</f>
        <v>0</v>
      </c>
      <c r="AK42" s="161">
        <f>SUMIFS('Wells Fargo'!$F:$F,'Wells Fargo'!$G:$G,'Cash Flow'!$A42,'Wells Fargo'!$A:$A,AK$1,'Wells Fargo'!$B:$B,"&lt;="&amp;'Cash Flow'!AK$3)</f>
        <v>0</v>
      </c>
      <c r="AL42" s="160">
        <f>SUMIFS('Wells Fargo'!$F:$F,'Wells Fargo'!$G:$G,'Cash Flow'!$A42,'Wells Fargo'!$A:$A,AL$1,'Wells Fargo'!$B:$B,"&lt;="&amp;'Cash Flow'!AL$3,'Wells Fargo'!$B:$B,"&gt;"&amp;'Cash Flow'!AK$3)</f>
        <v>0</v>
      </c>
      <c r="AM42" s="160">
        <f>SUMIFS('Wells Fargo'!$F:$F,'Wells Fargo'!$G:$G,'Cash Flow'!$A42,'Wells Fargo'!$A:$A,AM$1,'Wells Fargo'!$B:$B,"&lt;="&amp;'Cash Flow'!AM$3,'Wells Fargo'!$B:$B,"&gt;"&amp;'Cash Flow'!AL$3)</f>
        <v>-200</v>
      </c>
      <c r="AN42" s="160">
        <f>SUMIFS('Wells Fargo'!$F:$F,'Wells Fargo'!$G:$G,'Cash Flow'!$A42,'Wells Fargo'!$A:$A,AN$1,'Wells Fargo'!$B:$B,"&lt;="&amp;'Cash Flow'!AN$3,'Wells Fargo'!$B:$B,"&gt;"&amp;'Cash Flow'!AM$3)</f>
        <v>0</v>
      </c>
      <c r="AO42" s="160">
        <f>SUMIFS('Wells Fargo'!$F:$F,'Wells Fargo'!$G:$G,'Cash Flow'!$A42,'Wells Fargo'!$A:$A,AO$1,'Wells Fargo'!$B:$B,"&lt;="&amp;'Cash Flow'!AO$3,'Wells Fargo'!$B:$B,"&gt;"&amp;'Cash Flow'!AN$3)</f>
        <v>0</v>
      </c>
      <c r="AP42" s="161">
        <f>SUMIFS('Wells Fargo'!$F:$F,'Wells Fargo'!$G:$G,'Cash Flow'!$A42,'Wells Fargo'!$A:$A,AP$1,'Wells Fargo'!$B:$B,"&lt;="&amp;'Cash Flow'!AP$3)</f>
        <v>0</v>
      </c>
      <c r="AQ42" s="160">
        <f>SUMIFS('Wells Fargo'!$F:$F,'Wells Fargo'!$G:$G,'Cash Flow'!$A42,'Wells Fargo'!$A:$A,AQ$1,'Wells Fargo'!$B:$B,"&lt;="&amp;'Cash Flow'!AQ$3,'Wells Fargo'!$B:$B,"&gt;"&amp;'Cash Flow'!AP$3)</f>
        <v>0</v>
      </c>
      <c r="AR42" s="160">
        <f>SUMIFS('Wells Fargo'!$F:$F,'Wells Fargo'!$G:$G,'Cash Flow'!$A42,'Wells Fargo'!$A:$A,AR$1,'Wells Fargo'!$B:$B,"&lt;="&amp;'Cash Flow'!AR$3,'Wells Fargo'!$B:$B,"&gt;"&amp;'Cash Flow'!AQ$3)</f>
        <v>0</v>
      </c>
      <c r="AS42" s="160">
        <f>SUMIFS('Wells Fargo'!$F:$F,'Wells Fargo'!$G:$G,'Cash Flow'!$A42,'Wells Fargo'!$A:$A,AS$1,'Wells Fargo'!$B:$B,"&lt;="&amp;'Cash Flow'!AS$3,'Wells Fargo'!$B:$B,"&gt;"&amp;'Cash Flow'!AR$3)</f>
        <v>-10</v>
      </c>
      <c r="AT42" s="160">
        <f>SUMIFS('Wells Fargo'!$F:$F,'Wells Fargo'!$G:$G,'Cash Flow'!$A42,'Wells Fargo'!$A:$A,AT$1,'Wells Fargo'!$B:$B,"&lt;="&amp;'Cash Flow'!AT$3,'Wells Fargo'!$B:$B,"&gt;"&amp;'Cash Flow'!AS$3)</f>
        <v>0</v>
      </c>
      <c r="AU42" s="161">
        <f>SUMIFS('Wells Fargo'!$F:$F,'Wells Fargo'!$G:$G,'Cash Flow'!$A42,'Wells Fargo'!$A:$A,AU$1,'Wells Fargo'!$B:$B,"&lt;="&amp;'Cash Flow'!AU$3)</f>
        <v>0</v>
      </c>
      <c r="AV42" s="160">
        <f>SUMIFS('Wells Fargo'!$F:$F,'Wells Fargo'!$G:$G,'Cash Flow'!$A42,'Wells Fargo'!$A:$A,AV$1,'Wells Fargo'!$B:$B,"&lt;="&amp;'Cash Flow'!AV$3,'Wells Fargo'!$B:$B,"&gt;"&amp;'Cash Flow'!AU$3)</f>
        <v>0</v>
      </c>
      <c r="AW42" s="160">
        <f>SUMIFS('Wells Fargo'!$F:$F,'Wells Fargo'!$G:$G,'Cash Flow'!$A42,'Wells Fargo'!$A:$A,AW$1,'Wells Fargo'!$B:$B,"&lt;="&amp;'Cash Flow'!AW$3,'Wells Fargo'!$B:$B,"&gt;"&amp;'Cash Flow'!AV$3)</f>
        <v>0</v>
      </c>
      <c r="AX42" s="160">
        <f>SUMIFS('Wells Fargo'!$F:$F,'Wells Fargo'!$G:$G,'Cash Flow'!$A42,'Wells Fargo'!$A:$A,AX$1,'Wells Fargo'!$B:$B,"&lt;="&amp;'Cash Flow'!AX$3,'Wells Fargo'!$B:$B,"&gt;"&amp;'Cash Flow'!AW$3)</f>
        <v>0</v>
      </c>
      <c r="AY42" s="160">
        <f>SUMIFS('Wells Fargo'!$F:$F,'Wells Fargo'!$G:$G,'Cash Flow'!$A42,'Wells Fargo'!$A:$A,AY$1,'Wells Fargo'!$B:$B,"&lt;="&amp;'Cash Flow'!AY$3,'Wells Fargo'!$B:$B,"&gt;"&amp;'Cash Flow'!AX$3)</f>
        <v>0</v>
      </c>
      <c r="AZ42" s="161">
        <f>SUMIFS('Wells Fargo'!$F:$F,'Wells Fargo'!$G:$G,'Cash Flow'!$A42,'Wells Fargo'!$A:$A,AZ$1,'Wells Fargo'!$B:$B,"&lt;="&amp;'Cash Flow'!AZ$3)</f>
        <v>0</v>
      </c>
      <c r="BA42" s="160">
        <f>SUMIFS('Wells Fargo'!$F:$F,'Wells Fargo'!$G:$G,'Cash Flow'!$A42,'Wells Fargo'!$A:$A,BA$1,'Wells Fargo'!$B:$B,"&lt;="&amp;'Cash Flow'!BA$3,'Wells Fargo'!$B:$B,"&gt;"&amp;'Cash Flow'!AZ$3)</f>
        <v>0</v>
      </c>
      <c r="BB42" s="160">
        <f>SUMIFS('Wells Fargo'!$F:$F,'Wells Fargo'!$G:$G,'Cash Flow'!$A42,'Wells Fargo'!$A:$A,BB$1,'Wells Fargo'!$B:$B,"&lt;="&amp;'Cash Flow'!BB$3,'Wells Fargo'!$B:$B,"&gt;"&amp;'Cash Flow'!BA$3)</f>
        <v>0</v>
      </c>
      <c r="BC42" s="160">
        <f>SUMIFS('Wells Fargo'!$F:$F,'Wells Fargo'!$G:$G,'Cash Flow'!$A42,'Wells Fargo'!$A:$A,BC$1,'Wells Fargo'!$B:$B,"&lt;="&amp;'Cash Flow'!BC$3,'Wells Fargo'!$B:$B,"&gt;"&amp;'Cash Flow'!BB$3)</f>
        <v>0</v>
      </c>
      <c r="BD42" s="160">
        <f>SUMIFS('Wells Fargo'!$F:$F,'Wells Fargo'!$G:$G,'Cash Flow'!$A42,'Wells Fargo'!$A:$A,BD$1,'Wells Fargo'!$B:$B,"&lt;="&amp;'Cash Flow'!BD$3,'Wells Fargo'!$B:$B,"&gt;"&amp;'Cash Flow'!BC$3)</f>
        <v>0</v>
      </c>
      <c r="BE42" s="161">
        <f>SUMIFS('Wells Fargo'!$F:$F,'Wells Fargo'!$G:$G,'Cash Flow'!$A42,'Wells Fargo'!$A:$A,BE$1,'Wells Fargo'!$B:$B,"&lt;="&amp;'Cash Flow'!BE$3)</f>
        <v>0</v>
      </c>
      <c r="BF42" s="160">
        <f>SUMIFS('Wells Fargo'!$F:$F,'Wells Fargo'!$G:$G,'Cash Flow'!$A42,'Wells Fargo'!$A:$A,BF$1,'Wells Fargo'!$B:$B,"&lt;="&amp;'Cash Flow'!BF$3,'Wells Fargo'!$B:$B,"&gt;"&amp;'Cash Flow'!BE$3)</f>
        <v>0</v>
      </c>
      <c r="BG42" s="160">
        <f>SUMIFS('Wells Fargo'!$F:$F,'Wells Fargo'!$G:$G,'Cash Flow'!$A42,'Wells Fargo'!$A:$A,BG$1,'Wells Fargo'!$B:$B,"&lt;="&amp;'Cash Flow'!BG$3,'Wells Fargo'!$B:$B,"&gt;"&amp;'Cash Flow'!BF$3)</f>
        <v>0</v>
      </c>
      <c r="BH42" s="160">
        <f>SUMIFS('Wells Fargo'!$F:$F,'Wells Fargo'!$G:$G,'Cash Flow'!$A42,'Wells Fargo'!$A:$A,BH$1,'Wells Fargo'!$B:$B,"&lt;="&amp;'Cash Flow'!BH$3,'Wells Fargo'!$B:$B,"&gt;"&amp;'Cash Flow'!BG$3)</f>
        <v>0</v>
      </c>
      <c r="BI42" s="160">
        <f>SUMIFS('Wells Fargo'!$F:$F,'Wells Fargo'!$G:$G,'Cash Flow'!$A42,'Wells Fargo'!$A:$A,BI$1,'Wells Fargo'!$B:$B,"&lt;="&amp;'Cash Flow'!BI$3,'Wells Fargo'!$B:$B,"&gt;"&amp;'Cash Flow'!BH$3)</f>
        <v>0</v>
      </c>
    </row>
    <row r="43" spans="1:61" ht="12.75" x14ac:dyDescent="0.2">
      <c r="A43" t="str">
        <v>Jon Li</v>
      </c>
      <c r="B43" s="76">
        <f t="shared" si="1"/>
        <v>-340</v>
      </c>
      <c r="C43" s="161">
        <f>SUMIFS('Wells Fargo'!$F:$F,'Wells Fargo'!$G:$G,'Cash Flow'!$A43,'Wells Fargo'!$A:$A,C$1,'Wells Fargo'!$B:$B,"&lt;="&amp;'Cash Flow'!C$3)</f>
        <v>0</v>
      </c>
      <c r="D43" s="160">
        <f>SUMIFS('Wells Fargo'!$F:$F,'Wells Fargo'!$G:$G,'Cash Flow'!$A43,'Wells Fargo'!$A:$A,D$1,'Wells Fargo'!$B:$B,"&lt;="&amp;'Cash Flow'!D$3,'Wells Fargo'!$B:$B,"&gt;"&amp;'Cash Flow'!C$3)</f>
        <v>0</v>
      </c>
      <c r="E43" s="160">
        <f>SUMIFS('Wells Fargo'!$F:$F,'Wells Fargo'!$G:$G,'Cash Flow'!$A43,'Wells Fargo'!$A:$A,E$1,'Wells Fargo'!$B:$B,"&lt;="&amp;'Cash Flow'!E$3,'Wells Fargo'!$B:$B,"&gt;"&amp;'Cash Flow'!D$3)</f>
        <v>0</v>
      </c>
      <c r="F43" s="160">
        <f>SUMIFS('Wells Fargo'!$F:$F,'Wells Fargo'!$G:$G,'Cash Flow'!$A43,'Wells Fargo'!$A:$A,F$1,'Wells Fargo'!$B:$B,"&lt;="&amp;'Cash Flow'!F$3,'Wells Fargo'!$B:$B,"&gt;"&amp;'Cash Flow'!E$3)</f>
        <v>0</v>
      </c>
      <c r="G43" s="160">
        <f>SUMIFS('Wells Fargo'!$F:$F,'Wells Fargo'!$G:$G,'Cash Flow'!$A43,'Wells Fargo'!$A:$A,G$1,'Wells Fargo'!$B:$B,"&lt;="&amp;'Cash Flow'!G$3,'Wells Fargo'!$B:$B,"&gt;"&amp;'Cash Flow'!F$3)</f>
        <v>0</v>
      </c>
      <c r="H43" s="161">
        <f>SUMIFS('Wells Fargo'!$F:$F,'Wells Fargo'!$G:$G,'Cash Flow'!$A43,'Wells Fargo'!$A:$A,H$1,'Wells Fargo'!$B:$B,"&lt;="&amp;'Cash Flow'!H$3)</f>
        <v>0</v>
      </c>
      <c r="I43" s="160">
        <f>SUMIFS('Wells Fargo'!$F:$F,'Wells Fargo'!$G:$G,'Cash Flow'!$A43,'Wells Fargo'!$A:$A,I$1,'Wells Fargo'!$B:$B,"&lt;="&amp;'Cash Flow'!I$3,'Wells Fargo'!$B:$B,"&gt;"&amp;'Cash Flow'!H$3)</f>
        <v>0</v>
      </c>
      <c r="J43" s="160">
        <f>SUMIFS('Wells Fargo'!$F:$F,'Wells Fargo'!$G:$G,'Cash Flow'!$A43,'Wells Fargo'!$A:$A,J$1,'Wells Fargo'!$B:$B,"&lt;="&amp;'Cash Flow'!J$3,'Wells Fargo'!$B:$B,"&gt;"&amp;'Cash Flow'!I$3)</f>
        <v>0</v>
      </c>
      <c r="K43" s="160">
        <f>SUMIFS('Wells Fargo'!$F:$F,'Wells Fargo'!$G:$G,'Cash Flow'!$A43,'Wells Fargo'!$A:$A,K$1,'Wells Fargo'!$B:$B,"&lt;="&amp;'Cash Flow'!K$3,'Wells Fargo'!$B:$B,"&gt;"&amp;'Cash Flow'!J$3)</f>
        <v>0</v>
      </c>
      <c r="L43" s="161">
        <f>SUMIFS('Wells Fargo'!$F:$F,'Wells Fargo'!$G:$G,'Cash Flow'!$A43,'Wells Fargo'!$A:$A,L$1,'Wells Fargo'!$B:$B,"&lt;="&amp;'Cash Flow'!L$3)</f>
        <v>0</v>
      </c>
      <c r="M43" s="160">
        <f>SUMIFS('Wells Fargo'!$F:$F,'Wells Fargo'!$G:$G,'Cash Flow'!$A43,'Wells Fargo'!$A:$A,M$1,'Wells Fargo'!$B:$B,"&lt;="&amp;'Cash Flow'!M$3,'Wells Fargo'!$B:$B,"&gt;"&amp;'Cash Flow'!L$3)</f>
        <v>0</v>
      </c>
      <c r="N43" s="160">
        <f>SUMIFS('Wells Fargo'!$F:$F,'Wells Fargo'!$G:$G,'Cash Flow'!$A43,'Wells Fargo'!$A:$A,N$1,'Wells Fargo'!$B:$B,"&lt;="&amp;'Cash Flow'!N$3,'Wells Fargo'!$B:$B,"&gt;"&amp;'Cash Flow'!M$3)</f>
        <v>0</v>
      </c>
      <c r="O43" s="160">
        <f>SUMIFS('Wells Fargo'!$F:$F,'Wells Fargo'!$G:$G,'Cash Flow'!$A43,'Wells Fargo'!$A:$A,O$1,'Wells Fargo'!$B:$B,"&lt;="&amp;'Cash Flow'!O$3,'Wells Fargo'!$B:$B,"&gt;"&amp;'Cash Flow'!N$3)</f>
        <v>0</v>
      </c>
      <c r="P43" s="160">
        <f>SUMIFS('Wells Fargo'!$F:$F,'Wells Fargo'!$G:$G,'Cash Flow'!$A43,'Wells Fargo'!$A:$A,P$1,'Wells Fargo'!$B:$B,"&lt;="&amp;'Cash Flow'!P$3,'Wells Fargo'!$B:$B,"&gt;"&amp;'Cash Flow'!O$3)</f>
        <v>0</v>
      </c>
      <c r="Q43" s="161">
        <f>SUMIFS('Wells Fargo'!$F:$F,'Wells Fargo'!$G:$G,'Cash Flow'!$A43,'Wells Fargo'!$A:$A,Q$1,'Wells Fargo'!$B:$B,"&lt;="&amp;'Cash Flow'!Q$3)</f>
        <v>0</v>
      </c>
      <c r="R43" s="160">
        <f>SUMIFS('Wells Fargo'!$F:$F,'Wells Fargo'!$G:$G,'Cash Flow'!$A43,'Wells Fargo'!$A:$A,R$1,'Wells Fargo'!$B:$B,"&lt;="&amp;'Cash Flow'!R$3,'Wells Fargo'!$B:$B,"&gt;"&amp;'Cash Flow'!Q$3)</f>
        <v>0</v>
      </c>
      <c r="S43" s="160">
        <f>SUMIFS('Wells Fargo'!$F:$F,'Wells Fargo'!$G:$G,'Cash Flow'!$A43,'Wells Fargo'!$A:$A,S$1,'Wells Fargo'!$B:$B,"&lt;="&amp;'Cash Flow'!S$3,'Wells Fargo'!$B:$B,"&gt;"&amp;'Cash Flow'!R$3)</f>
        <v>0</v>
      </c>
      <c r="T43" s="160">
        <f>SUMIFS('Wells Fargo'!$F:$F,'Wells Fargo'!$G:$G,'Cash Flow'!$A43,'Wells Fargo'!$A:$A,T$1,'Wells Fargo'!$B:$B,"&lt;="&amp;'Cash Flow'!T$3,'Wells Fargo'!$B:$B,"&gt;"&amp;'Cash Flow'!S$3)</f>
        <v>0</v>
      </c>
      <c r="U43" s="160">
        <f>SUMIFS('Wells Fargo'!$F:$F,'Wells Fargo'!$G:$G,'Cash Flow'!$A43,'Wells Fargo'!$A:$A,U$1,'Wells Fargo'!$B:$B,"&lt;="&amp;'Cash Flow'!U$3,'Wells Fargo'!$B:$B,"&gt;"&amp;'Cash Flow'!T$3)</f>
        <v>0</v>
      </c>
      <c r="V43" s="161">
        <f>SUMIFS('Wells Fargo'!$F:$F,'Wells Fargo'!$G:$G,'Cash Flow'!$A43,'Wells Fargo'!$A:$A,V$1,'Wells Fargo'!$B:$B,"&lt;="&amp;'Cash Flow'!V$3)</f>
        <v>0</v>
      </c>
      <c r="W43" s="160">
        <f>SUMIFS('Wells Fargo'!$F:$F,'Wells Fargo'!$G:$G,'Cash Flow'!$A43,'Wells Fargo'!$A:$A,W$1,'Wells Fargo'!$B:$B,"&lt;="&amp;'Cash Flow'!W$3,'Wells Fargo'!$B:$B,"&gt;"&amp;'Cash Flow'!V$3)</f>
        <v>0</v>
      </c>
      <c r="X43" s="160">
        <f>SUMIFS('Wells Fargo'!$F:$F,'Wells Fargo'!$G:$G,'Cash Flow'!$A43,'Wells Fargo'!$A:$A,X$1,'Wells Fargo'!$B:$B,"&lt;="&amp;'Cash Flow'!X$3,'Wells Fargo'!$B:$B,"&gt;"&amp;'Cash Flow'!W$3)</f>
        <v>-340</v>
      </c>
      <c r="Y43" s="160">
        <f>SUMIFS('Wells Fargo'!$F:$F,'Wells Fargo'!$G:$G,'Cash Flow'!$A43,'Wells Fargo'!$A:$A,Y$1,'Wells Fargo'!$B:$B,"&lt;="&amp;'Cash Flow'!Y$3,'Wells Fargo'!$B:$B,"&gt;"&amp;'Cash Flow'!X$3)</f>
        <v>0</v>
      </c>
      <c r="Z43" s="160">
        <f>SUMIFS('Wells Fargo'!$F:$F,'Wells Fargo'!$G:$G,'Cash Flow'!$A43,'Wells Fargo'!$A:$A,Z$1,'Wells Fargo'!$B:$B,"&lt;="&amp;'Cash Flow'!Z$3,'Wells Fargo'!$B:$B,"&gt;"&amp;'Cash Flow'!Y$3)</f>
        <v>0</v>
      </c>
      <c r="AA43" s="161">
        <f>SUMIFS('Wells Fargo'!$F:$F,'Wells Fargo'!$G:$G,'Cash Flow'!$A43,'Wells Fargo'!$A:$A,AA$1,'Wells Fargo'!$B:$B,"&lt;="&amp;'Cash Flow'!AA$3)</f>
        <v>0</v>
      </c>
      <c r="AB43" s="160">
        <f>SUMIFS('Wells Fargo'!$F:$F,'Wells Fargo'!$G:$G,'Cash Flow'!$A43,'Wells Fargo'!$A:$A,AB$1,'Wells Fargo'!$B:$B,"&lt;="&amp;'Cash Flow'!AB$3,'Wells Fargo'!$B:$B,"&gt;"&amp;'Cash Flow'!AA$3)</f>
        <v>0</v>
      </c>
      <c r="AC43" s="160">
        <f>SUMIFS('Wells Fargo'!$F:$F,'Wells Fargo'!$G:$G,'Cash Flow'!$A43,'Wells Fargo'!$A:$A,AC$1,'Wells Fargo'!$B:$B,"&lt;="&amp;'Cash Flow'!AC$3,'Wells Fargo'!$B:$B,"&gt;"&amp;'Cash Flow'!AB$3)</f>
        <v>0</v>
      </c>
      <c r="AD43" s="160">
        <f>SUMIFS('Wells Fargo'!$F:$F,'Wells Fargo'!$G:$G,'Cash Flow'!$A43,'Wells Fargo'!$A:$A,AD$1,'Wells Fargo'!$B:$B,"&lt;="&amp;'Cash Flow'!AD$3,'Wells Fargo'!$B:$B,"&gt;"&amp;'Cash Flow'!AC$3)</f>
        <v>0</v>
      </c>
      <c r="AE43" s="160">
        <f>SUMIFS('Wells Fargo'!$F:$F,'Wells Fargo'!$G:$G,'Cash Flow'!$A43,'Wells Fargo'!$A:$A,AE$1,'Wells Fargo'!$B:$B,"&lt;="&amp;'Cash Flow'!AE$3,'Wells Fargo'!$B:$B,"&gt;"&amp;'Cash Flow'!AD$3)</f>
        <v>0</v>
      </c>
      <c r="AF43" s="161">
        <f>SUMIFS('Wells Fargo'!$F:$F,'Wells Fargo'!$G:$G,'Cash Flow'!$A43,'Wells Fargo'!$A:$A,AF$1,'Wells Fargo'!$B:$B,"&lt;="&amp;'Cash Flow'!AF$3)</f>
        <v>0</v>
      </c>
      <c r="AG43" s="160">
        <f>SUMIFS('Wells Fargo'!$F:$F,'Wells Fargo'!$G:$G,'Cash Flow'!$A43,'Wells Fargo'!$A:$A,AG$1,'Wells Fargo'!$B:$B,"&lt;="&amp;'Cash Flow'!AG$3,'Wells Fargo'!$B:$B,"&gt;"&amp;'Cash Flow'!AF$3)</f>
        <v>0</v>
      </c>
      <c r="AH43" s="160">
        <f>SUMIFS('Wells Fargo'!$F:$F,'Wells Fargo'!$G:$G,'Cash Flow'!$A43,'Wells Fargo'!$A:$A,AH$1,'Wells Fargo'!$B:$B,"&lt;="&amp;'Cash Flow'!AH$3,'Wells Fargo'!$B:$B,"&gt;"&amp;'Cash Flow'!AG$3)</f>
        <v>0</v>
      </c>
      <c r="AI43" s="160">
        <f>SUMIFS('Wells Fargo'!$F:$F,'Wells Fargo'!$G:$G,'Cash Flow'!$A43,'Wells Fargo'!$A:$A,AI$1,'Wells Fargo'!$B:$B,"&lt;="&amp;'Cash Flow'!AI$3,'Wells Fargo'!$B:$B,"&gt;"&amp;'Cash Flow'!AH$3)</f>
        <v>0</v>
      </c>
      <c r="AJ43" s="160">
        <f>SUMIFS('Wells Fargo'!$F:$F,'Wells Fargo'!$G:$G,'Cash Flow'!$A43,'Wells Fargo'!$A:$A,AJ$1,'Wells Fargo'!$B:$B,"&lt;="&amp;'Cash Flow'!AJ$3,'Wells Fargo'!$B:$B,"&gt;"&amp;'Cash Flow'!AI$3)</f>
        <v>0</v>
      </c>
      <c r="AK43" s="161">
        <f>SUMIFS('Wells Fargo'!$F:$F,'Wells Fargo'!$G:$G,'Cash Flow'!$A43,'Wells Fargo'!$A:$A,AK$1,'Wells Fargo'!$B:$B,"&lt;="&amp;'Cash Flow'!AK$3)</f>
        <v>0</v>
      </c>
      <c r="AL43" s="160">
        <f>SUMIFS('Wells Fargo'!$F:$F,'Wells Fargo'!$G:$G,'Cash Flow'!$A43,'Wells Fargo'!$A:$A,AL$1,'Wells Fargo'!$B:$B,"&lt;="&amp;'Cash Flow'!AL$3,'Wells Fargo'!$B:$B,"&gt;"&amp;'Cash Flow'!AK$3)</f>
        <v>0</v>
      </c>
      <c r="AM43" s="160">
        <f>SUMIFS('Wells Fargo'!$F:$F,'Wells Fargo'!$G:$G,'Cash Flow'!$A43,'Wells Fargo'!$A:$A,AM$1,'Wells Fargo'!$B:$B,"&lt;="&amp;'Cash Flow'!AM$3,'Wells Fargo'!$B:$B,"&gt;"&amp;'Cash Flow'!AL$3)</f>
        <v>0</v>
      </c>
      <c r="AN43" s="160">
        <f>SUMIFS('Wells Fargo'!$F:$F,'Wells Fargo'!$G:$G,'Cash Flow'!$A43,'Wells Fargo'!$A:$A,AN$1,'Wells Fargo'!$B:$B,"&lt;="&amp;'Cash Flow'!AN$3,'Wells Fargo'!$B:$B,"&gt;"&amp;'Cash Flow'!AM$3)</f>
        <v>0</v>
      </c>
      <c r="AO43" s="160">
        <f>SUMIFS('Wells Fargo'!$F:$F,'Wells Fargo'!$G:$G,'Cash Flow'!$A43,'Wells Fargo'!$A:$A,AO$1,'Wells Fargo'!$B:$B,"&lt;="&amp;'Cash Flow'!AO$3,'Wells Fargo'!$B:$B,"&gt;"&amp;'Cash Flow'!AN$3)</f>
        <v>0</v>
      </c>
      <c r="AP43" s="161">
        <f>SUMIFS('Wells Fargo'!$F:$F,'Wells Fargo'!$G:$G,'Cash Flow'!$A43,'Wells Fargo'!$A:$A,AP$1,'Wells Fargo'!$B:$B,"&lt;="&amp;'Cash Flow'!AP$3)</f>
        <v>0</v>
      </c>
      <c r="AQ43" s="160">
        <f>SUMIFS('Wells Fargo'!$F:$F,'Wells Fargo'!$G:$G,'Cash Flow'!$A43,'Wells Fargo'!$A:$A,AQ$1,'Wells Fargo'!$B:$B,"&lt;="&amp;'Cash Flow'!AQ$3,'Wells Fargo'!$B:$B,"&gt;"&amp;'Cash Flow'!AP$3)</f>
        <v>0</v>
      </c>
      <c r="AR43" s="160">
        <f>SUMIFS('Wells Fargo'!$F:$F,'Wells Fargo'!$G:$G,'Cash Flow'!$A43,'Wells Fargo'!$A:$A,AR$1,'Wells Fargo'!$B:$B,"&lt;="&amp;'Cash Flow'!AR$3,'Wells Fargo'!$B:$B,"&gt;"&amp;'Cash Flow'!AQ$3)</f>
        <v>0</v>
      </c>
      <c r="AS43" s="160">
        <f>SUMIFS('Wells Fargo'!$F:$F,'Wells Fargo'!$G:$G,'Cash Flow'!$A43,'Wells Fargo'!$A:$A,AS$1,'Wells Fargo'!$B:$B,"&lt;="&amp;'Cash Flow'!AS$3,'Wells Fargo'!$B:$B,"&gt;"&amp;'Cash Flow'!AR$3)</f>
        <v>0</v>
      </c>
      <c r="AT43" s="160">
        <f>SUMIFS('Wells Fargo'!$F:$F,'Wells Fargo'!$G:$G,'Cash Flow'!$A43,'Wells Fargo'!$A:$A,AT$1,'Wells Fargo'!$B:$B,"&lt;="&amp;'Cash Flow'!AT$3,'Wells Fargo'!$B:$B,"&gt;"&amp;'Cash Flow'!AS$3)</f>
        <v>0</v>
      </c>
      <c r="AU43" s="161">
        <f>SUMIFS('Wells Fargo'!$F:$F,'Wells Fargo'!$G:$G,'Cash Flow'!$A43,'Wells Fargo'!$A:$A,AU$1,'Wells Fargo'!$B:$B,"&lt;="&amp;'Cash Flow'!AU$3)</f>
        <v>0</v>
      </c>
      <c r="AV43" s="160">
        <f>SUMIFS('Wells Fargo'!$F:$F,'Wells Fargo'!$G:$G,'Cash Flow'!$A43,'Wells Fargo'!$A:$A,AV$1,'Wells Fargo'!$B:$B,"&lt;="&amp;'Cash Flow'!AV$3,'Wells Fargo'!$B:$B,"&gt;"&amp;'Cash Flow'!AU$3)</f>
        <v>0</v>
      </c>
      <c r="AW43" s="160">
        <f>SUMIFS('Wells Fargo'!$F:$F,'Wells Fargo'!$G:$G,'Cash Flow'!$A43,'Wells Fargo'!$A:$A,AW$1,'Wells Fargo'!$B:$B,"&lt;="&amp;'Cash Flow'!AW$3,'Wells Fargo'!$B:$B,"&gt;"&amp;'Cash Flow'!AV$3)</f>
        <v>0</v>
      </c>
      <c r="AX43" s="160">
        <f>SUMIFS('Wells Fargo'!$F:$F,'Wells Fargo'!$G:$G,'Cash Flow'!$A43,'Wells Fargo'!$A:$A,AX$1,'Wells Fargo'!$B:$B,"&lt;="&amp;'Cash Flow'!AX$3,'Wells Fargo'!$B:$B,"&gt;"&amp;'Cash Flow'!AW$3)</f>
        <v>0</v>
      </c>
      <c r="AY43" s="160">
        <f>SUMIFS('Wells Fargo'!$F:$F,'Wells Fargo'!$G:$G,'Cash Flow'!$A43,'Wells Fargo'!$A:$A,AY$1,'Wells Fargo'!$B:$B,"&lt;="&amp;'Cash Flow'!AY$3,'Wells Fargo'!$B:$B,"&gt;"&amp;'Cash Flow'!AX$3)</f>
        <v>0</v>
      </c>
      <c r="AZ43" s="161">
        <f>SUMIFS('Wells Fargo'!$F:$F,'Wells Fargo'!$G:$G,'Cash Flow'!$A43,'Wells Fargo'!$A:$A,AZ$1,'Wells Fargo'!$B:$B,"&lt;="&amp;'Cash Flow'!AZ$3)</f>
        <v>0</v>
      </c>
      <c r="BA43" s="160">
        <f>SUMIFS('Wells Fargo'!$F:$F,'Wells Fargo'!$G:$G,'Cash Flow'!$A43,'Wells Fargo'!$A:$A,BA$1,'Wells Fargo'!$B:$B,"&lt;="&amp;'Cash Flow'!BA$3,'Wells Fargo'!$B:$B,"&gt;"&amp;'Cash Flow'!AZ$3)</f>
        <v>0</v>
      </c>
      <c r="BB43" s="160">
        <f>SUMIFS('Wells Fargo'!$F:$F,'Wells Fargo'!$G:$G,'Cash Flow'!$A43,'Wells Fargo'!$A:$A,BB$1,'Wells Fargo'!$B:$B,"&lt;="&amp;'Cash Flow'!BB$3,'Wells Fargo'!$B:$B,"&gt;"&amp;'Cash Flow'!BA$3)</f>
        <v>0</v>
      </c>
      <c r="BC43" s="160">
        <f>SUMIFS('Wells Fargo'!$F:$F,'Wells Fargo'!$G:$G,'Cash Flow'!$A43,'Wells Fargo'!$A:$A,BC$1,'Wells Fargo'!$B:$B,"&lt;="&amp;'Cash Flow'!BC$3,'Wells Fargo'!$B:$B,"&gt;"&amp;'Cash Flow'!BB$3)</f>
        <v>0</v>
      </c>
      <c r="BD43" s="160">
        <f>SUMIFS('Wells Fargo'!$F:$F,'Wells Fargo'!$G:$G,'Cash Flow'!$A43,'Wells Fargo'!$A:$A,BD$1,'Wells Fargo'!$B:$B,"&lt;="&amp;'Cash Flow'!BD$3,'Wells Fargo'!$B:$B,"&gt;"&amp;'Cash Flow'!BC$3)</f>
        <v>0</v>
      </c>
      <c r="BE43" s="161">
        <f>SUMIFS('Wells Fargo'!$F:$F,'Wells Fargo'!$G:$G,'Cash Flow'!$A43,'Wells Fargo'!$A:$A,BE$1,'Wells Fargo'!$B:$B,"&lt;="&amp;'Cash Flow'!BE$3)</f>
        <v>0</v>
      </c>
      <c r="BF43" s="160">
        <f>SUMIFS('Wells Fargo'!$F:$F,'Wells Fargo'!$G:$G,'Cash Flow'!$A43,'Wells Fargo'!$A:$A,BF$1,'Wells Fargo'!$B:$B,"&lt;="&amp;'Cash Flow'!BF$3,'Wells Fargo'!$B:$B,"&gt;"&amp;'Cash Flow'!BE$3)</f>
        <v>0</v>
      </c>
      <c r="BG43" s="160">
        <f>SUMIFS('Wells Fargo'!$F:$F,'Wells Fargo'!$G:$G,'Cash Flow'!$A43,'Wells Fargo'!$A:$A,BG$1,'Wells Fargo'!$B:$B,"&lt;="&amp;'Cash Flow'!BG$3,'Wells Fargo'!$B:$B,"&gt;"&amp;'Cash Flow'!BF$3)</f>
        <v>0</v>
      </c>
      <c r="BH43" s="160">
        <f>SUMIFS('Wells Fargo'!$F:$F,'Wells Fargo'!$G:$G,'Cash Flow'!$A43,'Wells Fargo'!$A:$A,BH$1,'Wells Fargo'!$B:$B,"&lt;="&amp;'Cash Flow'!BH$3,'Wells Fargo'!$B:$B,"&gt;"&amp;'Cash Flow'!BG$3)</f>
        <v>0</v>
      </c>
      <c r="BI43" s="160">
        <f>SUMIFS('Wells Fargo'!$F:$F,'Wells Fargo'!$G:$G,'Cash Flow'!$A43,'Wells Fargo'!$A:$A,BI$1,'Wells Fargo'!$B:$B,"&lt;="&amp;'Cash Flow'!BI$3,'Wells Fargo'!$B:$B,"&gt;"&amp;'Cash Flow'!BH$3)</f>
        <v>0</v>
      </c>
    </row>
    <row r="44" spans="1:61" ht="12.75" x14ac:dyDescent="0.2">
      <c r="A44" t="str">
        <v>Kaiya</v>
      </c>
      <c r="B44" s="76">
        <f t="shared" si="1"/>
        <v>-20</v>
      </c>
      <c r="C44" s="161">
        <f>SUMIFS('Wells Fargo'!$F:$F,'Wells Fargo'!$G:$G,'Cash Flow'!$A44,'Wells Fargo'!$A:$A,C$1,'Wells Fargo'!$B:$B,"&lt;="&amp;'Cash Flow'!C$3)</f>
        <v>0</v>
      </c>
      <c r="D44" s="160">
        <f>SUMIFS('Wells Fargo'!$F:$F,'Wells Fargo'!$G:$G,'Cash Flow'!$A44,'Wells Fargo'!$A:$A,D$1,'Wells Fargo'!$B:$B,"&lt;="&amp;'Cash Flow'!D$3,'Wells Fargo'!$B:$B,"&gt;"&amp;'Cash Flow'!C$3)</f>
        <v>0</v>
      </c>
      <c r="E44" s="160">
        <f>SUMIFS('Wells Fargo'!$F:$F,'Wells Fargo'!$G:$G,'Cash Flow'!$A44,'Wells Fargo'!$A:$A,E$1,'Wells Fargo'!$B:$B,"&lt;="&amp;'Cash Flow'!E$3,'Wells Fargo'!$B:$B,"&gt;"&amp;'Cash Flow'!D$3)</f>
        <v>0</v>
      </c>
      <c r="F44" s="160">
        <f>SUMIFS('Wells Fargo'!$F:$F,'Wells Fargo'!$G:$G,'Cash Flow'!$A44,'Wells Fargo'!$A:$A,F$1,'Wells Fargo'!$B:$B,"&lt;="&amp;'Cash Flow'!F$3,'Wells Fargo'!$B:$B,"&gt;"&amp;'Cash Flow'!E$3)</f>
        <v>0</v>
      </c>
      <c r="G44" s="160">
        <f>SUMIFS('Wells Fargo'!$F:$F,'Wells Fargo'!$G:$G,'Cash Flow'!$A44,'Wells Fargo'!$A:$A,G$1,'Wells Fargo'!$B:$B,"&lt;="&amp;'Cash Flow'!G$3,'Wells Fargo'!$B:$B,"&gt;"&amp;'Cash Flow'!F$3)</f>
        <v>0</v>
      </c>
      <c r="H44" s="161">
        <f>SUMIFS('Wells Fargo'!$F:$F,'Wells Fargo'!$G:$G,'Cash Flow'!$A44,'Wells Fargo'!$A:$A,H$1,'Wells Fargo'!$B:$B,"&lt;="&amp;'Cash Flow'!H$3)</f>
        <v>0</v>
      </c>
      <c r="I44" s="160">
        <f>SUMIFS('Wells Fargo'!$F:$F,'Wells Fargo'!$G:$G,'Cash Flow'!$A44,'Wells Fargo'!$A:$A,I$1,'Wells Fargo'!$B:$B,"&lt;="&amp;'Cash Flow'!I$3,'Wells Fargo'!$B:$B,"&gt;"&amp;'Cash Flow'!H$3)</f>
        <v>0</v>
      </c>
      <c r="J44" s="160">
        <f>SUMIFS('Wells Fargo'!$F:$F,'Wells Fargo'!$G:$G,'Cash Flow'!$A44,'Wells Fargo'!$A:$A,J$1,'Wells Fargo'!$B:$B,"&lt;="&amp;'Cash Flow'!J$3,'Wells Fargo'!$B:$B,"&gt;"&amp;'Cash Flow'!I$3)</f>
        <v>0</v>
      </c>
      <c r="K44" s="160">
        <f>SUMIFS('Wells Fargo'!$F:$F,'Wells Fargo'!$G:$G,'Cash Flow'!$A44,'Wells Fargo'!$A:$A,K$1,'Wells Fargo'!$B:$B,"&lt;="&amp;'Cash Flow'!K$3,'Wells Fargo'!$B:$B,"&gt;"&amp;'Cash Flow'!J$3)</f>
        <v>0</v>
      </c>
      <c r="L44" s="161">
        <f>SUMIFS('Wells Fargo'!$F:$F,'Wells Fargo'!$G:$G,'Cash Flow'!$A44,'Wells Fargo'!$A:$A,L$1,'Wells Fargo'!$B:$B,"&lt;="&amp;'Cash Flow'!L$3)</f>
        <v>0</v>
      </c>
      <c r="M44" s="160">
        <f>SUMIFS('Wells Fargo'!$F:$F,'Wells Fargo'!$G:$G,'Cash Flow'!$A44,'Wells Fargo'!$A:$A,M$1,'Wells Fargo'!$B:$B,"&lt;="&amp;'Cash Flow'!M$3,'Wells Fargo'!$B:$B,"&gt;"&amp;'Cash Flow'!L$3)</f>
        <v>0</v>
      </c>
      <c r="N44" s="160">
        <f>SUMIFS('Wells Fargo'!$F:$F,'Wells Fargo'!$G:$G,'Cash Flow'!$A44,'Wells Fargo'!$A:$A,N$1,'Wells Fargo'!$B:$B,"&lt;="&amp;'Cash Flow'!N$3,'Wells Fargo'!$B:$B,"&gt;"&amp;'Cash Flow'!M$3)</f>
        <v>0</v>
      </c>
      <c r="O44" s="160">
        <f>SUMIFS('Wells Fargo'!$F:$F,'Wells Fargo'!$G:$G,'Cash Flow'!$A44,'Wells Fargo'!$A:$A,O$1,'Wells Fargo'!$B:$B,"&lt;="&amp;'Cash Flow'!O$3,'Wells Fargo'!$B:$B,"&gt;"&amp;'Cash Flow'!N$3)</f>
        <v>0</v>
      </c>
      <c r="P44" s="160">
        <f>SUMIFS('Wells Fargo'!$F:$F,'Wells Fargo'!$G:$G,'Cash Flow'!$A44,'Wells Fargo'!$A:$A,P$1,'Wells Fargo'!$B:$B,"&lt;="&amp;'Cash Flow'!P$3,'Wells Fargo'!$B:$B,"&gt;"&amp;'Cash Flow'!O$3)</f>
        <v>0</v>
      </c>
      <c r="Q44" s="161">
        <f>SUMIFS('Wells Fargo'!$F:$F,'Wells Fargo'!$G:$G,'Cash Flow'!$A44,'Wells Fargo'!$A:$A,Q$1,'Wells Fargo'!$B:$B,"&lt;="&amp;'Cash Flow'!Q$3)</f>
        <v>0</v>
      </c>
      <c r="R44" s="160">
        <f>SUMIFS('Wells Fargo'!$F:$F,'Wells Fargo'!$G:$G,'Cash Flow'!$A44,'Wells Fargo'!$A:$A,R$1,'Wells Fargo'!$B:$B,"&lt;="&amp;'Cash Flow'!R$3,'Wells Fargo'!$B:$B,"&gt;"&amp;'Cash Flow'!Q$3)</f>
        <v>0</v>
      </c>
      <c r="S44" s="160">
        <f>SUMIFS('Wells Fargo'!$F:$F,'Wells Fargo'!$G:$G,'Cash Flow'!$A44,'Wells Fargo'!$A:$A,S$1,'Wells Fargo'!$B:$B,"&lt;="&amp;'Cash Flow'!S$3,'Wells Fargo'!$B:$B,"&gt;"&amp;'Cash Flow'!R$3)</f>
        <v>0</v>
      </c>
      <c r="T44" s="160">
        <f>SUMIFS('Wells Fargo'!$F:$F,'Wells Fargo'!$G:$G,'Cash Flow'!$A44,'Wells Fargo'!$A:$A,T$1,'Wells Fargo'!$B:$B,"&lt;="&amp;'Cash Flow'!T$3,'Wells Fargo'!$B:$B,"&gt;"&amp;'Cash Flow'!S$3)</f>
        <v>0</v>
      </c>
      <c r="U44" s="160">
        <f>SUMIFS('Wells Fargo'!$F:$F,'Wells Fargo'!$G:$G,'Cash Flow'!$A44,'Wells Fargo'!$A:$A,U$1,'Wells Fargo'!$B:$B,"&lt;="&amp;'Cash Flow'!U$3,'Wells Fargo'!$B:$B,"&gt;"&amp;'Cash Flow'!T$3)</f>
        <v>0</v>
      </c>
      <c r="V44" s="161">
        <f>SUMIFS('Wells Fargo'!$F:$F,'Wells Fargo'!$G:$G,'Cash Flow'!$A44,'Wells Fargo'!$A:$A,V$1,'Wells Fargo'!$B:$B,"&lt;="&amp;'Cash Flow'!V$3)</f>
        <v>0</v>
      </c>
      <c r="W44" s="160">
        <f>SUMIFS('Wells Fargo'!$F:$F,'Wells Fargo'!$G:$G,'Cash Flow'!$A44,'Wells Fargo'!$A:$A,W$1,'Wells Fargo'!$B:$B,"&lt;="&amp;'Cash Flow'!W$3,'Wells Fargo'!$B:$B,"&gt;"&amp;'Cash Flow'!V$3)</f>
        <v>0</v>
      </c>
      <c r="X44" s="160">
        <f>SUMIFS('Wells Fargo'!$F:$F,'Wells Fargo'!$G:$G,'Cash Flow'!$A44,'Wells Fargo'!$A:$A,X$1,'Wells Fargo'!$B:$B,"&lt;="&amp;'Cash Flow'!X$3,'Wells Fargo'!$B:$B,"&gt;"&amp;'Cash Flow'!W$3)</f>
        <v>0</v>
      </c>
      <c r="Y44" s="160">
        <f>SUMIFS('Wells Fargo'!$F:$F,'Wells Fargo'!$G:$G,'Cash Flow'!$A44,'Wells Fargo'!$A:$A,Y$1,'Wells Fargo'!$B:$B,"&lt;="&amp;'Cash Flow'!Y$3,'Wells Fargo'!$B:$B,"&gt;"&amp;'Cash Flow'!X$3)</f>
        <v>0</v>
      </c>
      <c r="Z44" s="160">
        <f>SUMIFS('Wells Fargo'!$F:$F,'Wells Fargo'!$G:$G,'Cash Flow'!$A44,'Wells Fargo'!$A:$A,Z$1,'Wells Fargo'!$B:$B,"&lt;="&amp;'Cash Flow'!Z$3,'Wells Fargo'!$B:$B,"&gt;"&amp;'Cash Flow'!Y$3)</f>
        <v>0</v>
      </c>
      <c r="AA44" s="161">
        <f>SUMIFS('Wells Fargo'!$F:$F,'Wells Fargo'!$G:$G,'Cash Flow'!$A44,'Wells Fargo'!$A:$A,AA$1,'Wells Fargo'!$B:$B,"&lt;="&amp;'Cash Flow'!AA$3)</f>
        <v>0</v>
      </c>
      <c r="AB44" s="160">
        <f>SUMIFS('Wells Fargo'!$F:$F,'Wells Fargo'!$G:$G,'Cash Flow'!$A44,'Wells Fargo'!$A:$A,AB$1,'Wells Fargo'!$B:$B,"&lt;="&amp;'Cash Flow'!AB$3,'Wells Fargo'!$B:$B,"&gt;"&amp;'Cash Flow'!AA$3)</f>
        <v>0</v>
      </c>
      <c r="AC44" s="160">
        <f>SUMIFS('Wells Fargo'!$F:$F,'Wells Fargo'!$G:$G,'Cash Flow'!$A44,'Wells Fargo'!$A:$A,AC$1,'Wells Fargo'!$B:$B,"&lt;="&amp;'Cash Flow'!AC$3,'Wells Fargo'!$B:$B,"&gt;"&amp;'Cash Flow'!AB$3)</f>
        <v>0</v>
      </c>
      <c r="AD44" s="160">
        <f>SUMIFS('Wells Fargo'!$F:$F,'Wells Fargo'!$G:$G,'Cash Flow'!$A44,'Wells Fargo'!$A:$A,AD$1,'Wells Fargo'!$B:$B,"&lt;="&amp;'Cash Flow'!AD$3,'Wells Fargo'!$B:$B,"&gt;"&amp;'Cash Flow'!AC$3)</f>
        <v>0</v>
      </c>
      <c r="AE44" s="160">
        <f>SUMIFS('Wells Fargo'!$F:$F,'Wells Fargo'!$G:$G,'Cash Flow'!$A44,'Wells Fargo'!$A:$A,AE$1,'Wells Fargo'!$B:$B,"&lt;="&amp;'Cash Flow'!AE$3,'Wells Fargo'!$B:$B,"&gt;"&amp;'Cash Flow'!AD$3)</f>
        <v>0</v>
      </c>
      <c r="AF44" s="161">
        <f>SUMIFS('Wells Fargo'!$F:$F,'Wells Fargo'!$G:$G,'Cash Flow'!$A44,'Wells Fargo'!$A:$A,AF$1,'Wells Fargo'!$B:$B,"&lt;="&amp;'Cash Flow'!AF$3)</f>
        <v>0</v>
      </c>
      <c r="AG44" s="160">
        <f>SUMIFS('Wells Fargo'!$F:$F,'Wells Fargo'!$G:$G,'Cash Flow'!$A44,'Wells Fargo'!$A:$A,AG$1,'Wells Fargo'!$B:$B,"&lt;="&amp;'Cash Flow'!AG$3,'Wells Fargo'!$B:$B,"&gt;"&amp;'Cash Flow'!AF$3)</f>
        <v>0</v>
      </c>
      <c r="AH44" s="160">
        <f>SUMIFS('Wells Fargo'!$F:$F,'Wells Fargo'!$G:$G,'Cash Flow'!$A44,'Wells Fargo'!$A:$A,AH$1,'Wells Fargo'!$B:$B,"&lt;="&amp;'Cash Flow'!AH$3,'Wells Fargo'!$B:$B,"&gt;"&amp;'Cash Flow'!AG$3)</f>
        <v>0</v>
      </c>
      <c r="AI44" s="160">
        <f>SUMIFS('Wells Fargo'!$F:$F,'Wells Fargo'!$G:$G,'Cash Flow'!$A44,'Wells Fargo'!$A:$A,AI$1,'Wells Fargo'!$B:$B,"&lt;="&amp;'Cash Flow'!AI$3,'Wells Fargo'!$B:$B,"&gt;"&amp;'Cash Flow'!AH$3)</f>
        <v>0</v>
      </c>
      <c r="AJ44" s="160">
        <f>SUMIFS('Wells Fargo'!$F:$F,'Wells Fargo'!$G:$G,'Cash Flow'!$A44,'Wells Fargo'!$A:$A,AJ$1,'Wells Fargo'!$B:$B,"&lt;="&amp;'Cash Flow'!AJ$3,'Wells Fargo'!$B:$B,"&gt;"&amp;'Cash Flow'!AI$3)</f>
        <v>0</v>
      </c>
      <c r="AK44" s="161">
        <f>SUMIFS('Wells Fargo'!$F:$F,'Wells Fargo'!$G:$G,'Cash Flow'!$A44,'Wells Fargo'!$A:$A,AK$1,'Wells Fargo'!$B:$B,"&lt;="&amp;'Cash Flow'!AK$3)</f>
        <v>0</v>
      </c>
      <c r="AL44" s="160">
        <f>SUMIFS('Wells Fargo'!$F:$F,'Wells Fargo'!$G:$G,'Cash Flow'!$A44,'Wells Fargo'!$A:$A,AL$1,'Wells Fargo'!$B:$B,"&lt;="&amp;'Cash Flow'!AL$3,'Wells Fargo'!$B:$B,"&gt;"&amp;'Cash Flow'!AK$3)</f>
        <v>-20</v>
      </c>
      <c r="AM44" s="160">
        <f>SUMIFS('Wells Fargo'!$F:$F,'Wells Fargo'!$G:$G,'Cash Flow'!$A44,'Wells Fargo'!$A:$A,AM$1,'Wells Fargo'!$B:$B,"&lt;="&amp;'Cash Flow'!AM$3,'Wells Fargo'!$B:$B,"&gt;"&amp;'Cash Flow'!AL$3)</f>
        <v>0</v>
      </c>
      <c r="AN44" s="160">
        <f>SUMIFS('Wells Fargo'!$F:$F,'Wells Fargo'!$G:$G,'Cash Flow'!$A44,'Wells Fargo'!$A:$A,AN$1,'Wells Fargo'!$B:$B,"&lt;="&amp;'Cash Flow'!AN$3,'Wells Fargo'!$B:$B,"&gt;"&amp;'Cash Flow'!AM$3)</f>
        <v>0</v>
      </c>
      <c r="AO44" s="160">
        <f>SUMIFS('Wells Fargo'!$F:$F,'Wells Fargo'!$G:$G,'Cash Flow'!$A44,'Wells Fargo'!$A:$A,AO$1,'Wells Fargo'!$B:$B,"&lt;="&amp;'Cash Flow'!AO$3,'Wells Fargo'!$B:$B,"&gt;"&amp;'Cash Flow'!AN$3)</f>
        <v>0</v>
      </c>
      <c r="AP44" s="161">
        <f>SUMIFS('Wells Fargo'!$F:$F,'Wells Fargo'!$G:$G,'Cash Flow'!$A44,'Wells Fargo'!$A:$A,AP$1,'Wells Fargo'!$B:$B,"&lt;="&amp;'Cash Flow'!AP$3)</f>
        <v>0</v>
      </c>
      <c r="AQ44" s="160">
        <f>SUMIFS('Wells Fargo'!$F:$F,'Wells Fargo'!$G:$G,'Cash Flow'!$A44,'Wells Fargo'!$A:$A,AQ$1,'Wells Fargo'!$B:$B,"&lt;="&amp;'Cash Flow'!AQ$3,'Wells Fargo'!$B:$B,"&gt;"&amp;'Cash Flow'!AP$3)</f>
        <v>0</v>
      </c>
      <c r="AR44" s="160">
        <f>SUMIFS('Wells Fargo'!$F:$F,'Wells Fargo'!$G:$G,'Cash Flow'!$A44,'Wells Fargo'!$A:$A,AR$1,'Wells Fargo'!$B:$B,"&lt;="&amp;'Cash Flow'!AR$3,'Wells Fargo'!$B:$B,"&gt;"&amp;'Cash Flow'!AQ$3)</f>
        <v>0</v>
      </c>
      <c r="AS44" s="160">
        <f>SUMIFS('Wells Fargo'!$F:$F,'Wells Fargo'!$G:$G,'Cash Flow'!$A44,'Wells Fargo'!$A:$A,AS$1,'Wells Fargo'!$B:$B,"&lt;="&amp;'Cash Flow'!AS$3,'Wells Fargo'!$B:$B,"&gt;"&amp;'Cash Flow'!AR$3)</f>
        <v>0</v>
      </c>
      <c r="AT44" s="160">
        <f>SUMIFS('Wells Fargo'!$F:$F,'Wells Fargo'!$G:$G,'Cash Flow'!$A44,'Wells Fargo'!$A:$A,AT$1,'Wells Fargo'!$B:$B,"&lt;="&amp;'Cash Flow'!AT$3,'Wells Fargo'!$B:$B,"&gt;"&amp;'Cash Flow'!AS$3)</f>
        <v>0</v>
      </c>
      <c r="AU44" s="161">
        <f>SUMIFS('Wells Fargo'!$F:$F,'Wells Fargo'!$G:$G,'Cash Flow'!$A44,'Wells Fargo'!$A:$A,AU$1,'Wells Fargo'!$B:$B,"&lt;="&amp;'Cash Flow'!AU$3)</f>
        <v>0</v>
      </c>
      <c r="AV44" s="160">
        <f>SUMIFS('Wells Fargo'!$F:$F,'Wells Fargo'!$G:$G,'Cash Flow'!$A44,'Wells Fargo'!$A:$A,AV$1,'Wells Fargo'!$B:$B,"&lt;="&amp;'Cash Flow'!AV$3,'Wells Fargo'!$B:$B,"&gt;"&amp;'Cash Flow'!AU$3)</f>
        <v>0</v>
      </c>
      <c r="AW44" s="160">
        <f>SUMIFS('Wells Fargo'!$F:$F,'Wells Fargo'!$G:$G,'Cash Flow'!$A44,'Wells Fargo'!$A:$A,AW$1,'Wells Fargo'!$B:$B,"&lt;="&amp;'Cash Flow'!AW$3,'Wells Fargo'!$B:$B,"&gt;"&amp;'Cash Flow'!AV$3)</f>
        <v>0</v>
      </c>
      <c r="AX44" s="160">
        <f>SUMIFS('Wells Fargo'!$F:$F,'Wells Fargo'!$G:$G,'Cash Flow'!$A44,'Wells Fargo'!$A:$A,AX$1,'Wells Fargo'!$B:$B,"&lt;="&amp;'Cash Flow'!AX$3,'Wells Fargo'!$B:$B,"&gt;"&amp;'Cash Flow'!AW$3)</f>
        <v>0</v>
      </c>
      <c r="AY44" s="160">
        <f>SUMIFS('Wells Fargo'!$F:$F,'Wells Fargo'!$G:$G,'Cash Flow'!$A44,'Wells Fargo'!$A:$A,AY$1,'Wells Fargo'!$B:$B,"&lt;="&amp;'Cash Flow'!AY$3,'Wells Fargo'!$B:$B,"&gt;"&amp;'Cash Flow'!AX$3)</f>
        <v>0</v>
      </c>
      <c r="AZ44" s="161">
        <f>SUMIFS('Wells Fargo'!$F:$F,'Wells Fargo'!$G:$G,'Cash Flow'!$A44,'Wells Fargo'!$A:$A,AZ$1,'Wells Fargo'!$B:$B,"&lt;="&amp;'Cash Flow'!AZ$3)</f>
        <v>0</v>
      </c>
      <c r="BA44" s="160">
        <f>SUMIFS('Wells Fargo'!$F:$F,'Wells Fargo'!$G:$G,'Cash Flow'!$A44,'Wells Fargo'!$A:$A,BA$1,'Wells Fargo'!$B:$B,"&lt;="&amp;'Cash Flow'!BA$3,'Wells Fargo'!$B:$B,"&gt;"&amp;'Cash Flow'!AZ$3)</f>
        <v>0</v>
      </c>
      <c r="BB44" s="160">
        <f>SUMIFS('Wells Fargo'!$F:$F,'Wells Fargo'!$G:$G,'Cash Flow'!$A44,'Wells Fargo'!$A:$A,BB$1,'Wells Fargo'!$B:$B,"&lt;="&amp;'Cash Flow'!BB$3,'Wells Fargo'!$B:$B,"&gt;"&amp;'Cash Flow'!BA$3)</f>
        <v>0</v>
      </c>
      <c r="BC44" s="160">
        <f>SUMIFS('Wells Fargo'!$F:$F,'Wells Fargo'!$G:$G,'Cash Flow'!$A44,'Wells Fargo'!$A:$A,BC$1,'Wells Fargo'!$B:$B,"&lt;="&amp;'Cash Flow'!BC$3,'Wells Fargo'!$B:$B,"&gt;"&amp;'Cash Flow'!BB$3)</f>
        <v>0</v>
      </c>
      <c r="BD44" s="160">
        <f>SUMIFS('Wells Fargo'!$F:$F,'Wells Fargo'!$G:$G,'Cash Flow'!$A44,'Wells Fargo'!$A:$A,BD$1,'Wells Fargo'!$B:$B,"&lt;="&amp;'Cash Flow'!BD$3,'Wells Fargo'!$B:$B,"&gt;"&amp;'Cash Flow'!BC$3)</f>
        <v>0</v>
      </c>
      <c r="BE44" s="161">
        <f>SUMIFS('Wells Fargo'!$F:$F,'Wells Fargo'!$G:$G,'Cash Flow'!$A44,'Wells Fargo'!$A:$A,BE$1,'Wells Fargo'!$B:$B,"&lt;="&amp;'Cash Flow'!BE$3)</f>
        <v>0</v>
      </c>
      <c r="BF44" s="160">
        <f>SUMIFS('Wells Fargo'!$F:$F,'Wells Fargo'!$G:$G,'Cash Flow'!$A44,'Wells Fargo'!$A:$A,BF$1,'Wells Fargo'!$B:$B,"&lt;="&amp;'Cash Flow'!BF$3,'Wells Fargo'!$B:$B,"&gt;"&amp;'Cash Flow'!BE$3)</f>
        <v>0</v>
      </c>
      <c r="BG44" s="160">
        <f>SUMIFS('Wells Fargo'!$F:$F,'Wells Fargo'!$G:$G,'Cash Flow'!$A44,'Wells Fargo'!$A:$A,BG$1,'Wells Fargo'!$B:$B,"&lt;="&amp;'Cash Flow'!BG$3,'Wells Fargo'!$B:$B,"&gt;"&amp;'Cash Flow'!BF$3)</f>
        <v>0</v>
      </c>
      <c r="BH44" s="160">
        <f>SUMIFS('Wells Fargo'!$F:$F,'Wells Fargo'!$G:$G,'Cash Flow'!$A44,'Wells Fargo'!$A:$A,BH$1,'Wells Fargo'!$B:$B,"&lt;="&amp;'Cash Flow'!BH$3,'Wells Fargo'!$B:$B,"&gt;"&amp;'Cash Flow'!BG$3)</f>
        <v>0</v>
      </c>
      <c r="BI44" s="160">
        <f>SUMIFS('Wells Fargo'!$F:$F,'Wells Fargo'!$G:$G,'Cash Flow'!$A44,'Wells Fargo'!$A:$A,BI$1,'Wells Fargo'!$B:$B,"&lt;="&amp;'Cash Flow'!BI$3,'Wells Fargo'!$B:$B,"&gt;"&amp;'Cash Flow'!BH$3)</f>
        <v>0</v>
      </c>
    </row>
    <row r="45" spans="1:61" ht="12.75" x14ac:dyDescent="0.2">
      <c r="A45" t="str">
        <v xml:space="preserve">Life Time </v>
      </c>
      <c r="B45" s="76">
        <f t="shared" si="1"/>
        <v>119.89999999999999</v>
      </c>
      <c r="C45" s="161">
        <f>SUMIFS('Wells Fargo'!$F:$F,'Wells Fargo'!$G:$G,'Cash Flow'!$A45,'Wells Fargo'!$A:$A,C$1,'Wells Fargo'!$B:$B,"&lt;="&amp;'Cash Flow'!C$3)</f>
        <v>0</v>
      </c>
      <c r="D45" s="160">
        <f>SUMIFS('Wells Fargo'!$F:$F,'Wells Fargo'!$G:$G,'Cash Flow'!$A45,'Wells Fargo'!$A:$A,D$1,'Wells Fargo'!$B:$B,"&lt;="&amp;'Cash Flow'!D$3,'Wells Fargo'!$B:$B,"&gt;"&amp;'Cash Flow'!C$3)</f>
        <v>0</v>
      </c>
      <c r="E45" s="160">
        <f>SUMIFS('Wells Fargo'!$F:$F,'Wells Fargo'!$G:$G,'Cash Flow'!$A45,'Wells Fargo'!$A:$A,E$1,'Wells Fargo'!$B:$B,"&lt;="&amp;'Cash Flow'!E$3,'Wells Fargo'!$B:$B,"&gt;"&amp;'Cash Flow'!D$3)</f>
        <v>0</v>
      </c>
      <c r="F45" s="160">
        <f>SUMIFS('Wells Fargo'!$F:$F,'Wells Fargo'!$G:$G,'Cash Flow'!$A45,'Wells Fargo'!$A:$A,F$1,'Wells Fargo'!$B:$B,"&lt;="&amp;'Cash Flow'!F$3,'Wells Fargo'!$B:$B,"&gt;"&amp;'Cash Flow'!E$3)</f>
        <v>0</v>
      </c>
      <c r="G45" s="160">
        <f>SUMIFS('Wells Fargo'!$F:$F,'Wells Fargo'!$G:$G,'Cash Flow'!$A45,'Wells Fargo'!$A:$A,G$1,'Wells Fargo'!$B:$B,"&lt;="&amp;'Cash Flow'!G$3,'Wells Fargo'!$B:$B,"&gt;"&amp;'Cash Flow'!F$3)</f>
        <v>0</v>
      </c>
      <c r="H45" s="161">
        <f>SUMIFS('Wells Fargo'!$F:$F,'Wells Fargo'!$G:$G,'Cash Flow'!$A45,'Wells Fargo'!$A:$A,H$1,'Wells Fargo'!$B:$B,"&lt;="&amp;'Cash Flow'!H$3)</f>
        <v>0</v>
      </c>
      <c r="I45" s="160">
        <f>SUMIFS('Wells Fargo'!$F:$F,'Wells Fargo'!$G:$G,'Cash Flow'!$A45,'Wells Fargo'!$A:$A,I$1,'Wells Fargo'!$B:$B,"&lt;="&amp;'Cash Flow'!I$3,'Wells Fargo'!$B:$B,"&gt;"&amp;'Cash Flow'!H$3)</f>
        <v>0</v>
      </c>
      <c r="J45" s="160">
        <f>SUMIFS('Wells Fargo'!$F:$F,'Wells Fargo'!$G:$G,'Cash Flow'!$A45,'Wells Fargo'!$A:$A,J$1,'Wells Fargo'!$B:$B,"&lt;="&amp;'Cash Flow'!J$3,'Wells Fargo'!$B:$B,"&gt;"&amp;'Cash Flow'!I$3)</f>
        <v>0</v>
      </c>
      <c r="K45" s="160">
        <f>SUMIFS('Wells Fargo'!$F:$F,'Wells Fargo'!$G:$G,'Cash Flow'!$A45,'Wells Fargo'!$A:$A,K$1,'Wells Fargo'!$B:$B,"&lt;="&amp;'Cash Flow'!K$3,'Wells Fargo'!$B:$B,"&gt;"&amp;'Cash Flow'!J$3)</f>
        <v>0</v>
      </c>
      <c r="L45" s="161">
        <f>SUMIFS('Wells Fargo'!$F:$F,'Wells Fargo'!$G:$G,'Cash Flow'!$A45,'Wells Fargo'!$A:$A,L$1,'Wells Fargo'!$B:$B,"&lt;="&amp;'Cash Flow'!L$3)</f>
        <v>0</v>
      </c>
      <c r="M45" s="160">
        <f>SUMIFS('Wells Fargo'!$F:$F,'Wells Fargo'!$G:$G,'Cash Flow'!$A45,'Wells Fargo'!$A:$A,M$1,'Wells Fargo'!$B:$B,"&lt;="&amp;'Cash Flow'!M$3,'Wells Fargo'!$B:$B,"&gt;"&amp;'Cash Flow'!L$3)</f>
        <v>0</v>
      </c>
      <c r="N45" s="160">
        <f>SUMIFS('Wells Fargo'!$F:$F,'Wells Fargo'!$G:$G,'Cash Flow'!$A45,'Wells Fargo'!$A:$A,N$1,'Wells Fargo'!$B:$B,"&lt;="&amp;'Cash Flow'!N$3,'Wells Fargo'!$B:$B,"&gt;"&amp;'Cash Flow'!M$3)</f>
        <v>0</v>
      </c>
      <c r="O45" s="160">
        <f>SUMIFS('Wells Fargo'!$F:$F,'Wells Fargo'!$G:$G,'Cash Flow'!$A45,'Wells Fargo'!$A:$A,O$1,'Wells Fargo'!$B:$B,"&lt;="&amp;'Cash Flow'!O$3,'Wells Fargo'!$B:$B,"&gt;"&amp;'Cash Flow'!N$3)</f>
        <v>0</v>
      </c>
      <c r="P45" s="160">
        <f>SUMIFS('Wells Fargo'!$F:$F,'Wells Fargo'!$G:$G,'Cash Flow'!$A45,'Wells Fargo'!$A:$A,P$1,'Wells Fargo'!$B:$B,"&lt;="&amp;'Cash Flow'!P$3,'Wells Fargo'!$B:$B,"&gt;"&amp;'Cash Flow'!O$3)</f>
        <v>0</v>
      </c>
      <c r="Q45" s="161">
        <f>SUMIFS('Wells Fargo'!$F:$F,'Wells Fargo'!$G:$G,'Cash Flow'!$A45,'Wells Fargo'!$A:$A,Q$1,'Wells Fargo'!$B:$B,"&lt;="&amp;'Cash Flow'!Q$3)</f>
        <v>0</v>
      </c>
      <c r="R45" s="160">
        <f>SUMIFS('Wells Fargo'!$F:$F,'Wells Fargo'!$G:$G,'Cash Flow'!$A45,'Wells Fargo'!$A:$A,R$1,'Wells Fargo'!$B:$B,"&lt;="&amp;'Cash Flow'!R$3,'Wells Fargo'!$B:$B,"&gt;"&amp;'Cash Flow'!Q$3)</f>
        <v>0</v>
      </c>
      <c r="S45" s="160">
        <f>SUMIFS('Wells Fargo'!$F:$F,'Wells Fargo'!$G:$G,'Cash Flow'!$A45,'Wells Fargo'!$A:$A,S$1,'Wells Fargo'!$B:$B,"&lt;="&amp;'Cash Flow'!S$3,'Wells Fargo'!$B:$B,"&gt;"&amp;'Cash Flow'!R$3)</f>
        <v>0</v>
      </c>
      <c r="T45" s="160">
        <f>SUMIFS('Wells Fargo'!$F:$F,'Wells Fargo'!$G:$G,'Cash Flow'!$A45,'Wells Fargo'!$A:$A,T$1,'Wells Fargo'!$B:$B,"&lt;="&amp;'Cash Flow'!T$3,'Wells Fargo'!$B:$B,"&gt;"&amp;'Cash Flow'!S$3)</f>
        <v>0</v>
      </c>
      <c r="U45" s="160">
        <f>SUMIFS('Wells Fargo'!$F:$F,'Wells Fargo'!$G:$G,'Cash Flow'!$A45,'Wells Fargo'!$A:$A,U$1,'Wells Fargo'!$B:$B,"&lt;="&amp;'Cash Flow'!U$3,'Wells Fargo'!$B:$B,"&gt;"&amp;'Cash Flow'!T$3)</f>
        <v>0</v>
      </c>
      <c r="V45" s="161">
        <f>SUMIFS('Wells Fargo'!$F:$F,'Wells Fargo'!$G:$G,'Cash Flow'!$A45,'Wells Fargo'!$A:$A,V$1,'Wells Fargo'!$B:$B,"&lt;="&amp;'Cash Flow'!V$3)</f>
        <v>0</v>
      </c>
      <c r="W45" s="160">
        <f>SUMIFS('Wells Fargo'!$F:$F,'Wells Fargo'!$G:$G,'Cash Flow'!$A45,'Wells Fargo'!$A:$A,W$1,'Wells Fargo'!$B:$B,"&lt;="&amp;'Cash Flow'!W$3,'Wells Fargo'!$B:$B,"&gt;"&amp;'Cash Flow'!V$3)</f>
        <v>0</v>
      </c>
      <c r="X45" s="160">
        <f>SUMIFS('Wells Fargo'!$F:$F,'Wells Fargo'!$G:$G,'Cash Flow'!$A45,'Wells Fargo'!$A:$A,X$1,'Wells Fargo'!$B:$B,"&lt;="&amp;'Cash Flow'!X$3,'Wells Fargo'!$B:$B,"&gt;"&amp;'Cash Flow'!W$3)</f>
        <v>0</v>
      </c>
      <c r="Y45" s="160">
        <f>SUMIFS('Wells Fargo'!$F:$F,'Wells Fargo'!$G:$G,'Cash Flow'!$A45,'Wells Fargo'!$A:$A,Y$1,'Wells Fargo'!$B:$B,"&lt;="&amp;'Cash Flow'!Y$3,'Wells Fargo'!$B:$B,"&gt;"&amp;'Cash Flow'!X$3)</f>
        <v>0</v>
      </c>
      <c r="Z45" s="160">
        <f>SUMIFS('Wells Fargo'!$F:$F,'Wells Fargo'!$G:$G,'Cash Flow'!$A45,'Wells Fargo'!$A:$A,Z$1,'Wells Fargo'!$B:$B,"&lt;="&amp;'Cash Flow'!Z$3,'Wells Fargo'!$B:$B,"&gt;"&amp;'Cash Flow'!Y$3)</f>
        <v>0</v>
      </c>
      <c r="AA45" s="161">
        <f>SUMIFS('Wells Fargo'!$F:$F,'Wells Fargo'!$G:$G,'Cash Flow'!$A45,'Wells Fargo'!$A:$A,AA$1,'Wells Fargo'!$B:$B,"&lt;="&amp;'Cash Flow'!AA$3)</f>
        <v>0</v>
      </c>
      <c r="AB45" s="160">
        <f>SUMIFS('Wells Fargo'!$F:$F,'Wells Fargo'!$G:$G,'Cash Flow'!$A45,'Wells Fargo'!$A:$A,AB$1,'Wells Fargo'!$B:$B,"&lt;="&amp;'Cash Flow'!AB$3,'Wells Fargo'!$B:$B,"&gt;"&amp;'Cash Flow'!AA$3)</f>
        <v>0</v>
      </c>
      <c r="AC45" s="160">
        <f>SUMIFS('Wells Fargo'!$F:$F,'Wells Fargo'!$G:$G,'Cash Flow'!$A45,'Wells Fargo'!$A:$A,AC$1,'Wells Fargo'!$B:$B,"&lt;="&amp;'Cash Flow'!AC$3,'Wells Fargo'!$B:$B,"&gt;"&amp;'Cash Flow'!AB$3)</f>
        <v>0</v>
      </c>
      <c r="AD45" s="160">
        <f>SUMIFS('Wells Fargo'!$F:$F,'Wells Fargo'!$G:$G,'Cash Flow'!$A45,'Wells Fargo'!$A:$A,AD$1,'Wells Fargo'!$B:$B,"&lt;="&amp;'Cash Flow'!AD$3,'Wells Fargo'!$B:$B,"&gt;"&amp;'Cash Flow'!AC$3)</f>
        <v>0</v>
      </c>
      <c r="AE45" s="160">
        <f>SUMIFS('Wells Fargo'!$F:$F,'Wells Fargo'!$G:$G,'Cash Flow'!$A45,'Wells Fargo'!$A:$A,AE$1,'Wells Fargo'!$B:$B,"&lt;="&amp;'Cash Flow'!AE$3,'Wells Fargo'!$B:$B,"&gt;"&amp;'Cash Flow'!AD$3)</f>
        <v>0</v>
      </c>
      <c r="AF45" s="161">
        <f>SUMIFS('Wells Fargo'!$F:$F,'Wells Fargo'!$G:$G,'Cash Flow'!$A45,'Wells Fargo'!$A:$A,AF$1,'Wells Fargo'!$B:$B,"&lt;="&amp;'Cash Flow'!AF$3)</f>
        <v>0</v>
      </c>
      <c r="AG45" s="160">
        <f>SUMIFS('Wells Fargo'!$F:$F,'Wells Fargo'!$G:$G,'Cash Flow'!$A45,'Wells Fargo'!$A:$A,AG$1,'Wells Fargo'!$B:$B,"&lt;="&amp;'Cash Flow'!AG$3,'Wells Fargo'!$B:$B,"&gt;"&amp;'Cash Flow'!AF$3)</f>
        <v>0</v>
      </c>
      <c r="AH45" s="160">
        <f>SUMIFS('Wells Fargo'!$F:$F,'Wells Fargo'!$G:$G,'Cash Flow'!$A45,'Wells Fargo'!$A:$A,AH$1,'Wells Fargo'!$B:$B,"&lt;="&amp;'Cash Flow'!AH$3,'Wells Fargo'!$B:$B,"&gt;"&amp;'Cash Flow'!AG$3)</f>
        <v>0</v>
      </c>
      <c r="AI45" s="160">
        <f>SUMIFS('Wells Fargo'!$F:$F,'Wells Fargo'!$G:$G,'Cash Flow'!$A45,'Wells Fargo'!$A:$A,AI$1,'Wells Fargo'!$B:$B,"&lt;="&amp;'Cash Flow'!AI$3,'Wells Fargo'!$B:$B,"&gt;"&amp;'Cash Flow'!AH$3)</f>
        <v>0</v>
      </c>
      <c r="AJ45" s="160">
        <f>SUMIFS('Wells Fargo'!$F:$F,'Wells Fargo'!$G:$G,'Cash Flow'!$A45,'Wells Fargo'!$A:$A,AJ$1,'Wells Fargo'!$B:$B,"&lt;="&amp;'Cash Flow'!AJ$3,'Wells Fargo'!$B:$B,"&gt;"&amp;'Cash Flow'!AI$3)</f>
        <v>0</v>
      </c>
      <c r="AK45" s="161">
        <f>SUMIFS('Wells Fargo'!$F:$F,'Wells Fargo'!$G:$G,'Cash Flow'!$A45,'Wells Fargo'!$A:$A,AK$1,'Wells Fargo'!$B:$B,"&lt;="&amp;'Cash Flow'!AK$3)</f>
        <v>0</v>
      </c>
      <c r="AL45" s="160">
        <f>SUMIFS('Wells Fargo'!$F:$F,'Wells Fargo'!$G:$G,'Cash Flow'!$A45,'Wells Fargo'!$A:$A,AL$1,'Wells Fargo'!$B:$B,"&lt;="&amp;'Cash Flow'!AL$3,'Wells Fargo'!$B:$B,"&gt;"&amp;'Cash Flow'!AK$3)</f>
        <v>0</v>
      </c>
      <c r="AM45" s="160">
        <f>SUMIFS('Wells Fargo'!$F:$F,'Wells Fargo'!$G:$G,'Cash Flow'!$A45,'Wells Fargo'!$A:$A,AM$1,'Wells Fargo'!$B:$B,"&lt;="&amp;'Cash Flow'!AM$3,'Wells Fargo'!$B:$B,"&gt;"&amp;'Cash Flow'!AL$3)</f>
        <v>0</v>
      </c>
      <c r="AN45" s="160">
        <f>SUMIFS('Wells Fargo'!$F:$F,'Wells Fargo'!$G:$G,'Cash Flow'!$A45,'Wells Fargo'!$A:$A,AN$1,'Wells Fargo'!$B:$B,"&lt;="&amp;'Cash Flow'!AN$3,'Wells Fargo'!$B:$B,"&gt;"&amp;'Cash Flow'!AM$3)</f>
        <v>0</v>
      </c>
      <c r="AO45" s="160">
        <f>SUMIFS('Wells Fargo'!$F:$F,'Wells Fargo'!$G:$G,'Cash Flow'!$A45,'Wells Fargo'!$A:$A,AO$1,'Wells Fargo'!$B:$B,"&lt;="&amp;'Cash Flow'!AO$3,'Wells Fargo'!$B:$B,"&gt;"&amp;'Cash Flow'!AN$3)</f>
        <v>0</v>
      </c>
      <c r="AP45" s="161">
        <f>SUMIFS('Wells Fargo'!$F:$F,'Wells Fargo'!$G:$G,'Cash Flow'!$A45,'Wells Fargo'!$A:$A,AP$1,'Wells Fargo'!$B:$B,"&lt;="&amp;'Cash Flow'!AP$3)</f>
        <v>0</v>
      </c>
      <c r="AQ45" s="160">
        <f>SUMIFS('Wells Fargo'!$F:$F,'Wells Fargo'!$G:$G,'Cash Flow'!$A45,'Wells Fargo'!$A:$A,AQ$1,'Wells Fargo'!$B:$B,"&lt;="&amp;'Cash Flow'!AQ$3,'Wells Fargo'!$B:$B,"&gt;"&amp;'Cash Flow'!AP$3)</f>
        <v>0</v>
      </c>
      <c r="AR45" s="160">
        <f>SUMIFS('Wells Fargo'!$F:$F,'Wells Fargo'!$G:$G,'Cash Flow'!$A45,'Wells Fargo'!$A:$A,AR$1,'Wells Fargo'!$B:$B,"&lt;="&amp;'Cash Flow'!AR$3,'Wells Fargo'!$B:$B,"&gt;"&amp;'Cash Flow'!AQ$3)</f>
        <v>0</v>
      </c>
      <c r="AS45" s="160">
        <f>SUMIFS('Wells Fargo'!$F:$F,'Wells Fargo'!$G:$G,'Cash Flow'!$A45,'Wells Fargo'!$A:$A,AS$1,'Wells Fargo'!$B:$B,"&lt;="&amp;'Cash Flow'!AS$3,'Wells Fargo'!$B:$B,"&gt;"&amp;'Cash Flow'!AR$3)</f>
        <v>0</v>
      </c>
      <c r="AT45" s="160">
        <f>SUMIFS('Wells Fargo'!$F:$F,'Wells Fargo'!$G:$G,'Cash Flow'!$A45,'Wells Fargo'!$A:$A,AT$1,'Wells Fargo'!$B:$B,"&lt;="&amp;'Cash Flow'!AT$3,'Wells Fargo'!$B:$B,"&gt;"&amp;'Cash Flow'!AS$3)</f>
        <v>0</v>
      </c>
      <c r="AU45" s="161">
        <f>SUMIFS('Wells Fargo'!$F:$F,'Wells Fargo'!$G:$G,'Cash Flow'!$A45,'Wells Fargo'!$A:$A,AU$1,'Wells Fargo'!$B:$B,"&lt;="&amp;'Cash Flow'!AU$3)</f>
        <v>0</v>
      </c>
      <c r="AV45" s="160">
        <f>SUMIFS('Wells Fargo'!$F:$F,'Wells Fargo'!$G:$G,'Cash Flow'!$A45,'Wells Fargo'!$A:$A,AV$1,'Wells Fargo'!$B:$B,"&lt;="&amp;'Cash Flow'!AV$3,'Wells Fargo'!$B:$B,"&gt;"&amp;'Cash Flow'!AU$3)</f>
        <v>0</v>
      </c>
      <c r="AW45" s="160">
        <f>SUMIFS('Wells Fargo'!$F:$F,'Wells Fargo'!$G:$G,'Cash Flow'!$A45,'Wells Fargo'!$A:$A,AW$1,'Wells Fargo'!$B:$B,"&lt;="&amp;'Cash Flow'!AW$3,'Wells Fargo'!$B:$B,"&gt;"&amp;'Cash Flow'!AV$3)</f>
        <v>0</v>
      </c>
      <c r="AX45" s="160">
        <f>SUMIFS('Wells Fargo'!$F:$F,'Wells Fargo'!$G:$G,'Cash Flow'!$A45,'Wells Fargo'!$A:$A,AX$1,'Wells Fargo'!$B:$B,"&lt;="&amp;'Cash Flow'!AX$3,'Wells Fargo'!$B:$B,"&gt;"&amp;'Cash Flow'!AW$3)</f>
        <v>0</v>
      </c>
      <c r="AY45" s="160">
        <f>SUMIFS('Wells Fargo'!$F:$F,'Wells Fargo'!$G:$G,'Cash Flow'!$A45,'Wells Fargo'!$A:$A,AY$1,'Wells Fargo'!$B:$B,"&lt;="&amp;'Cash Flow'!AY$3,'Wells Fargo'!$B:$B,"&gt;"&amp;'Cash Flow'!AX$3)</f>
        <v>21.88</v>
      </c>
      <c r="AZ45" s="161">
        <f>SUMIFS('Wells Fargo'!$F:$F,'Wells Fargo'!$G:$G,'Cash Flow'!$A45,'Wells Fargo'!$A:$A,AZ$1,'Wells Fargo'!$B:$B,"&lt;="&amp;'Cash Flow'!AZ$3)</f>
        <v>60.95</v>
      </c>
      <c r="BA45" s="160">
        <f>SUMIFS('Wells Fargo'!$F:$F,'Wells Fargo'!$G:$G,'Cash Flow'!$A45,'Wells Fargo'!$A:$A,BA$1,'Wells Fargo'!$B:$B,"&lt;="&amp;'Cash Flow'!BA$3,'Wells Fargo'!$B:$B,"&gt;"&amp;'Cash Flow'!AZ$3)</f>
        <v>0</v>
      </c>
      <c r="BB45" s="160">
        <f>SUMIFS('Wells Fargo'!$F:$F,'Wells Fargo'!$G:$G,'Cash Flow'!$A45,'Wells Fargo'!$A:$A,BB$1,'Wells Fargo'!$B:$B,"&lt;="&amp;'Cash Flow'!BB$3,'Wells Fargo'!$B:$B,"&gt;"&amp;'Cash Flow'!BA$3)</f>
        <v>0</v>
      </c>
      <c r="BC45" s="160">
        <f>SUMIFS('Wells Fargo'!$F:$F,'Wells Fargo'!$G:$G,'Cash Flow'!$A45,'Wells Fargo'!$A:$A,BC$1,'Wells Fargo'!$B:$B,"&lt;="&amp;'Cash Flow'!BC$3,'Wells Fargo'!$B:$B,"&gt;"&amp;'Cash Flow'!BB$3)</f>
        <v>0</v>
      </c>
      <c r="BD45" s="160">
        <f>SUMIFS('Wells Fargo'!$F:$F,'Wells Fargo'!$G:$G,'Cash Flow'!$A45,'Wells Fargo'!$A:$A,BD$1,'Wells Fargo'!$B:$B,"&lt;="&amp;'Cash Flow'!BD$3,'Wells Fargo'!$B:$B,"&gt;"&amp;'Cash Flow'!BC$3)</f>
        <v>0</v>
      </c>
      <c r="BE45" s="161">
        <f>SUMIFS('Wells Fargo'!$F:$F,'Wells Fargo'!$G:$G,'Cash Flow'!$A45,'Wells Fargo'!$A:$A,BE$1,'Wells Fargo'!$B:$B,"&lt;="&amp;'Cash Flow'!BE$3)</f>
        <v>1.66</v>
      </c>
      <c r="BF45" s="160">
        <f>SUMIFS('Wells Fargo'!$F:$F,'Wells Fargo'!$G:$G,'Cash Flow'!$A45,'Wells Fargo'!$A:$A,BF$1,'Wells Fargo'!$B:$B,"&lt;="&amp;'Cash Flow'!BF$3,'Wells Fargo'!$B:$B,"&gt;"&amp;'Cash Flow'!BE$3)</f>
        <v>26.79</v>
      </c>
      <c r="BG45" s="160">
        <f>SUMIFS('Wells Fargo'!$F:$F,'Wells Fargo'!$G:$G,'Cash Flow'!$A45,'Wells Fargo'!$A:$A,BG$1,'Wells Fargo'!$B:$B,"&lt;="&amp;'Cash Flow'!BG$3,'Wells Fargo'!$B:$B,"&gt;"&amp;'Cash Flow'!BF$3)</f>
        <v>2.63</v>
      </c>
      <c r="BH45" s="160">
        <f>SUMIFS('Wells Fargo'!$F:$F,'Wells Fargo'!$G:$G,'Cash Flow'!$A45,'Wells Fargo'!$A:$A,BH$1,'Wells Fargo'!$B:$B,"&lt;="&amp;'Cash Flow'!BH$3,'Wells Fargo'!$B:$B,"&gt;"&amp;'Cash Flow'!BG$3)</f>
        <v>5.99</v>
      </c>
      <c r="BI45" s="160">
        <f>SUMIFS('Wells Fargo'!$F:$F,'Wells Fargo'!$G:$G,'Cash Flow'!$A45,'Wells Fargo'!$A:$A,BI$1,'Wells Fargo'!$B:$B,"&lt;="&amp;'Cash Flow'!BI$3,'Wells Fargo'!$B:$B,"&gt;"&amp;'Cash Flow'!BH$3)</f>
        <v>0</v>
      </c>
    </row>
    <row r="46" spans="1:61" ht="12.75" x14ac:dyDescent="0.2">
      <c r="A46" t="str">
        <v>Luminality Event</v>
      </c>
      <c r="B46" s="76">
        <f t="shared" si="1"/>
        <v>-78.75</v>
      </c>
      <c r="C46" s="161">
        <f>SUMIFS('Wells Fargo'!$F:$F,'Wells Fargo'!$G:$G,'Cash Flow'!$A46,'Wells Fargo'!$A:$A,C$1,'Wells Fargo'!$B:$B,"&lt;="&amp;'Cash Flow'!C$3)</f>
        <v>0</v>
      </c>
      <c r="D46" s="160">
        <f>SUMIFS('Wells Fargo'!$F:$F,'Wells Fargo'!$G:$G,'Cash Flow'!$A46,'Wells Fargo'!$A:$A,D$1,'Wells Fargo'!$B:$B,"&lt;="&amp;'Cash Flow'!D$3,'Wells Fargo'!$B:$B,"&gt;"&amp;'Cash Flow'!C$3)</f>
        <v>0</v>
      </c>
      <c r="E46" s="160">
        <f>SUMIFS('Wells Fargo'!$F:$F,'Wells Fargo'!$G:$G,'Cash Flow'!$A46,'Wells Fargo'!$A:$A,E$1,'Wells Fargo'!$B:$B,"&lt;="&amp;'Cash Flow'!E$3,'Wells Fargo'!$B:$B,"&gt;"&amp;'Cash Flow'!D$3)</f>
        <v>0</v>
      </c>
      <c r="F46" s="160">
        <f>SUMIFS('Wells Fargo'!$F:$F,'Wells Fargo'!$G:$G,'Cash Flow'!$A46,'Wells Fargo'!$A:$A,F$1,'Wells Fargo'!$B:$B,"&lt;="&amp;'Cash Flow'!F$3,'Wells Fargo'!$B:$B,"&gt;"&amp;'Cash Flow'!E$3)</f>
        <v>0</v>
      </c>
      <c r="G46" s="160">
        <f>SUMIFS('Wells Fargo'!$F:$F,'Wells Fargo'!$G:$G,'Cash Flow'!$A46,'Wells Fargo'!$A:$A,G$1,'Wells Fargo'!$B:$B,"&lt;="&amp;'Cash Flow'!G$3,'Wells Fargo'!$B:$B,"&gt;"&amp;'Cash Flow'!F$3)</f>
        <v>0</v>
      </c>
      <c r="H46" s="161">
        <f>SUMIFS('Wells Fargo'!$F:$F,'Wells Fargo'!$G:$G,'Cash Flow'!$A46,'Wells Fargo'!$A:$A,H$1,'Wells Fargo'!$B:$B,"&lt;="&amp;'Cash Flow'!H$3)</f>
        <v>0</v>
      </c>
      <c r="I46" s="160">
        <f>SUMIFS('Wells Fargo'!$F:$F,'Wells Fargo'!$G:$G,'Cash Flow'!$A46,'Wells Fargo'!$A:$A,I$1,'Wells Fargo'!$B:$B,"&lt;="&amp;'Cash Flow'!I$3,'Wells Fargo'!$B:$B,"&gt;"&amp;'Cash Flow'!H$3)</f>
        <v>0</v>
      </c>
      <c r="J46" s="160">
        <f>SUMIFS('Wells Fargo'!$F:$F,'Wells Fargo'!$G:$G,'Cash Flow'!$A46,'Wells Fargo'!$A:$A,J$1,'Wells Fargo'!$B:$B,"&lt;="&amp;'Cash Flow'!J$3,'Wells Fargo'!$B:$B,"&gt;"&amp;'Cash Flow'!I$3)</f>
        <v>0</v>
      </c>
      <c r="K46" s="160">
        <f>SUMIFS('Wells Fargo'!$F:$F,'Wells Fargo'!$G:$G,'Cash Flow'!$A46,'Wells Fargo'!$A:$A,K$1,'Wells Fargo'!$B:$B,"&lt;="&amp;'Cash Flow'!K$3,'Wells Fargo'!$B:$B,"&gt;"&amp;'Cash Flow'!J$3)</f>
        <v>0</v>
      </c>
      <c r="L46" s="161">
        <f>SUMIFS('Wells Fargo'!$F:$F,'Wells Fargo'!$G:$G,'Cash Flow'!$A46,'Wells Fargo'!$A:$A,L$1,'Wells Fargo'!$B:$B,"&lt;="&amp;'Cash Flow'!L$3)</f>
        <v>0</v>
      </c>
      <c r="M46" s="160">
        <f>SUMIFS('Wells Fargo'!$F:$F,'Wells Fargo'!$G:$G,'Cash Flow'!$A46,'Wells Fargo'!$A:$A,M$1,'Wells Fargo'!$B:$B,"&lt;="&amp;'Cash Flow'!M$3,'Wells Fargo'!$B:$B,"&gt;"&amp;'Cash Flow'!L$3)</f>
        <v>0</v>
      </c>
      <c r="N46" s="160">
        <f>SUMIFS('Wells Fargo'!$F:$F,'Wells Fargo'!$G:$G,'Cash Flow'!$A46,'Wells Fargo'!$A:$A,N$1,'Wells Fargo'!$B:$B,"&lt;="&amp;'Cash Flow'!N$3,'Wells Fargo'!$B:$B,"&gt;"&amp;'Cash Flow'!M$3)</f>
        <v>0</v>
      </c>
      <c r="O46" s="160">
        <f>SUMIFS('Wells Fargo'!$F:$F,'Wells Fargo'!$G:$G,'Cash Flow'!$A46,'Wells Fargo'!$A:$A,O$1,'Wells Fargo'!$B:$B,"&lt;="&amp;'Cash Flow'!O$3,'Wells Fargo'!$B:$B,"&gt;"&amp;'Cash Flow'!N$3)</f>
        <v>0</v>
      </c>
      <c r="P46" s="160">
        <f>SUMIFS('Wells Fargo'!$F:$F,'Wells Fargo'!$G:$G,'Cash Flow'!$A46,'Wells Fargo'!$A:$A,P$1,'Wells Fargo'!$B:$B,"&lt;="&amp;'Cash Flow'!P$3,'Wells Fargo'!$B:$B,"&gt;"&amp;'Cash Flow'!O$3)</f>
        <v>0</v>
      </c>
      <c r="Q46" s="161">
        <f>SUMIFS('Wells Fargo'!$F:$F,'Wells Fargo'!$G:$G,'Cash Flow'!$A46,'Wells Fargo'!$A:$A,Q$1,'Wells Fargo'!$B:$B,"&lt;="&amp;'Cash Flow'!Q$3)</f>
        <v>0</v>
      </c>
      <c r="R46" s="160">
        <f>SUMIFS('Wells Fargo'!$F:$F,'Wells Fargo'!$G:$G,'Cash Flow'!$A46,'Wells Fargo'!$A:$A,R$1,'Wells Fargo'!$B:$B,"&lt;="&amp;'Cash Flow'!R$3,'Wells Fargo'!$B:$B,"&gt;"&amp;'Cash Flow'!Q$3)</f>
        <v>0</v>
      </c>
      <c r="S46" s="160">
        <f>SUMIFS('Wells Fargo'!$F:$F,'Wells Fargo'!$G:$G,'Cash Flow'!$A46,'Wells Fargo'!$A:$A,S$1,'Wells Fargo'!$B:$B,"&lt;="&amp;'Cash Flow'!S$3,'Wells Fargo'!$B:$B,"&gt;"&amp;'Cash Flow'!R$3)</f>
        <v>0</v>
      </c>
      <c r="T46" s="160">
        <f>SUMIFS('Wells Fargo'!$F:$F,'Wells Fargo'!$G:$G,'Cash Flow'!$A46,'Wells Fargo'!$A:$A,T$1,'Wells Fargo'!$B:$B,"&lt;="&amp;'Cash Flow'!T$3,'Wells Fargo'!$B:$B,"&gt;"&amp;'Cash Flow'!S$3)</f>
        <v>0</v>
      </c>
      <c r="U46" s="160">
        <f>SUMIFS('Wells Fargo'!$F:$F,'Wells Fargo'!$G:$G,'Cash Flow'!$A46,'Wells Fargo'!$A:$A,U$1,'Wells Fargo'!$B:$B,"&lt;="&amp;'Cash Flow'!U$3,'Wells Fargo'!$B:$B,"&gt;"&amp;'Cash Flow'!T$3)</f>
        <v>0</v>
      </c>
      <c r="V46" s="161">
        <f>SUMIFS('Wells Fargo'!$F:$F,'Wells Fargo'!$G:$G,'Cash Flow'!$A46,'Wells Fargo'!$A:$A,V$1,'Wells Fargo'!$B:$B,"&lt;="&amp;'Cash Flow'!V$3)</f>
        <v>0</v>
      </c>
      <c r="W46" s="160">
        <f>SUMIFS('Wells Fargo'!$F:$F,'Wells Fargo'!$G:$G,'Cash Flow'!$A46,'Wells Fargo'!$A:$A,W$1,'Wells Fargo'!$B:$B,"&lt;="&amp;'Cash Flow'!W$3,'Wells Fargo'!$B:$B,"&gt;"&amp;'Cash Flow'!V$3)</f>
        <v>0</v>
      </c>
      <c r="X46" s="160">
        <f>SUMIFS('Wells Fargo'!$F:$F,'Wells Fargo'!$G:$G,'Cash Flow'!$A46,'Wells Fargo'!$A:$A,X$1,'Wells Fargo'!$B:$B,"&lt;="&amp;'Cash Flow'!X$3,'Wells Fargo'!$B:$B,"&gt;"&amp;'Cash Flow'!W$3)</f>
        <v>0</v>
      </c>
      <c r="Y46" s="160">
        <f>SUMIFS('Wells Fargo'!$F:$F,'Wells Fargo'!$G:$G,'Cash Flow'!$A46,'Wells Fargo'!$A:$A,Y$1,'Wells Fargo'!$B:$B,"&lt;="&amp;'Cash Flow'!Y$3,'Wells Fargo'!$B:$B,"&gt;"&amp;'Cash Flow'!X$3)</f>
        <v>0</v>
      </c>
      <c r="Z46" s="160">
        <f>SUMIFS('Wells Fargo'!$F:$F,'Wells Fargo'!$G:$G,'Cash Flow'!$A46,'Wells Fargo'!$A:$A,Z$1,'Wells Fargo'!$B:$B,"&lt;="&amp;'Cash Flow'!Z$3,'Wells Fargo'!$B:$B,"&gt;"&amp;'Cash Flow'!Y$3)</f>
        <v>0</v>
      </c>
      <c r="AA46" s="161">
        <f>SUMIFS('Wells Fargo'!$F:$F,'Wells Fargo'!$G:$G,'Cash Flow'!$A46,'Wells Fargo'!$A:$A,AA$1,'Wells Fargo'!$B:$B,"&lt;="&amp;'Cash Flow'!AA$3)</f>
        <v>0</v>
      </c>
      <c r="AB46" s="160">
        <f>SUMIFS('Wells Fargo'!$F:$F,'Wells Fargo'!$G:$G,'Cash Flow'!$A46,'Wells Fargo'!$A:$A,AB$1,'Wells Fargo'!$B:$B,"&lt;="&amp;'Cash Flow'!AB$3,'Wells Fargo'!$B:$B,"&gt;"&amp;'Cash Flow'!AA$3)</f>
        <v>-78.75</v>
      </c>
      <c r="AC46" s="160">
        <f>SUMIFS('Wells Fargo'!$F:$F,'Wells Fargo'!$G:$G,'Cash Flow'!$A46,'Wells Fargo'!$A:$A,AC$1,'Wells Fargo'!$B:$B,"&lt;="&amp;'Cash Flow'!AC$3,'Wells Fargo'!$B:$B,"&gt;"&amp;'Cash Flow'!AB$3)</f>
        <v>0</v>
      </c>
      <c r="AD46" s="160">
        <f>SUMIFS('Wells Fargo'!$F:$F,'Wells Fargo'!$G:$G,'Cash Flow'!$A46,'Wells Fargo'!$A:$A,AD$1,'Wells Fargo'!$B:$B,"&lt;="&amp;'Cash Flow'!AD$3,'Wells Fargo'!$B:$B,"&gt;"&amp;'Cash Flow'!AC$3)</f>
        <v>0</v>
      </c>
      <c r="AE46" s="160">
        <f>SUMIFS('Wells Fargo'!$F:$F,'Wells Fargo'!$G:$G,'Cash Flow'!$A46,'Wells Fargo'!$A:$A,AE$1,'Wells Fargo'!$B:$B,"&lt;="&amp;'Cash Flow'!AE$3,'Wells Fargo'!$B:$B,"&gt;"&amp;'Cash Flow'!AD$3)</f>
        <v>0</v>
      </c>
      <c r="AF46" s="161">
        <f>SUMIFS('Wells Fargo'!$F:$F,'Wells Fargo'!$G:$G,'Cash Flow'!$A46,'Wells Fargo'!$A:$A,AF$1,'Wells Fargo'!$B:$B,"&lt;="&amp;'Cash Flow'!AF$3)</f>
        <v>0</v>
      </c>
      <c r="AG46" s="160">
        <f>SUMIFS('Wells Fargo'!$F:$F,'Wells Fargo'!$G:$G,'Cash Flow'!$A46,'Wells Fargo'!$A:$A,AG$1,'Wells Fargo'!$B:$B,"&lt;="&amp;'Cash Flow'!AG$3,'Wells Fargo'!$B:$B,"&gt;"&amp;'Cash Flow'!AF$3)</f>
        <v>0</v>
      </c>
      <c r="AH46" s="160">
        <f>SUMIFS('Wells Fargo'!$F:$F,'Wells Fargo'!$G:$G,'Cash Flow'!$A46,'Wells Fargo'!$A:$A,AH$1,'Wells Fargo'!$B:$B,"&lt;="&amp;'Cash Flow'!AH$3,'Wells Fargo'!$B:$B,"&gt;"&amp;'Cash Flow'!AG$3)</f>
        <v>0</v>
      </c>
      <c r="AI46" s="160">
        <f>SUMIFS('Wells Fargo'!$F:$F,'Wells Fargo'!$G:$G,'Cash Flow'!$A46,'Wells Fargo'!$A:$A,AI$1,'Wells Fargo'!$B:$B,"&lt;="&amp;'Cash Flow'!AI$3,'Wells Fargo'!$B:$B,"&gt;"&amp;'Cash Flow'!AH$3)</f>
        <v>0</v>
      </c>
      <c r="AJ46" s="160">
        <f>SUMIFS('Wells Fargo'!$F:$F,'Wells Fargo'!$G:$G,'Cash Flow'!$A46,'Wells Fargo'!$A:$A,AJ$1,'Wells Fargo'!$B:$B,"&lt;="&amp;'Cash Flow'!AJ$3,'Wells Fargo'!$B:$B,"&gt;"&amp;'Cash Flow'!AI$3)</f>
        <v>0</v>
      </c>
      <c r="AK46" s="161">
        <f>SUMIFS('Wells Fargo'!$F:$F,'Wells Fargo'!$G:$G,'Cash Flow'!$A46,'Wells Fargo'!$A:$A,AK$1,'Wells Fargo'!$B:$B,"&lt;="&amp;'Cash Flow'!AK$3)</f>
        <v>0</v>
      </c>
      <c r="AL46" s="160">
        <f>SUMIFS('Wells Fargo'!$F:$F,'Wells Fargo'!$G:$G,'Cash Flow'!$A46,'Wells Fargo'!$A:$A,AL$1,'Wells Fargo'!$B:$B,"&lt;="&amp;'Cash Flow'!AL$3,'Wells Fargo'!$B:$B,"&gt;"&amp;'Cash Flow'!AK$3)</f>
        <v>0</v>
      </c>
      <c r="AM46" s="160">
        <f>SUMIFS('Wells Fargo'!$F:$F,'Wells Fargo'!$G:$G,'Cash Flow'!$A46,'Wells Fargo'!$A:$A,AM$1,'Wells Fargo'!$B:$B,"&lt;="&amp;'Cash Flow'!AM$3,'Wells Fargo'!$B:$B,"&gt;"&amp;'Cash Flow'!AL$3)</f>
        <v>0</v>
      </c>
      <c r="AN46" s="160">
        <f>SUMIFS('Wells Fargo'!$F:$F,'Wells Fargo'!$G:$G,'Cash Flow'!$A46,'Wells Fargo'!$A:$A,AN$1,'Wells Fargo'!$B:$B,"&lt;="&amp;'Cash Flow'!AN$3,'Wells Fargo'!$B:$B,"&gt;"&amp;'Cash Flow'!AM$3)</f>
        <v>0</v>
      </c>
      <c r="AO46" s="160">
        <f>SUMIFS('Wells Fargo'!$F:$F,'Wells Fargo'!$G:$G,'Cash Flow'!$A46,'Wells Fargo'!$A:$A,AO$1,'Wells Fargo'!$B:$B,"&lt;="&amp;'Cash Flow'!AO$3,'Wells Fargo'!$B:$B,"&gt;"&amp;'Cash Flow'!AN$3)</f>
        <v>0</v>
      </c>
      <c r="AP46" s="161">
        <f>SUMIFS('Wells Fargo'!$F:$F,'Wells Fargo'!$G:$G,'Cash Flow'!$A46,'Wells Fargo'!$A:$A,AP$1,'Wells Fargo'!$B:$B,"&lt;="&amp;'Cash Flow'!AP$3)</f>
        <v>0</v>
      </c>
      <c r="AQ46" s="160">
        <f>SUMIFS('Wells Fargo'!$F:$F,'Wells Fargo'!$G:$G,'Cash Flow'!$A46,'Wells Fargo'!$A:$A,AQ$1,'Wells Fargo'!$B:$B,"&lt;="&amp;'Cash Flow'!AQ$3,'Wells Fargo'!$B:$B,"&gt;"&amp;'Cash Flow'!AP$3)</f>
        <v>0</v>
      </c>
      <c r="AR46" s="160">
        <f>SUMIFS('Wells Fargo'!$F:$F,'Wells Fargo'!$G:$G,'Cash Flow'!$A46,'Wells Fargo'!$A:$A,AR$1,'Wells Fargo'!$B:$B,"&lt;="&amp;'Cash Flow'!AR$3,'Wells Fargo'!$B:$B,"&gt;"&amp;'Cash Flow'!AQ$3)</f>
        <v>0</v>
      </c>
      <c r="AS46" s="160">
        <f>SUMIFS('Wells Fargo'!$F:$F,'Wells Fargo'!$G:$G,'Cash Flow'!$A46,'Wells Fargo'!$A:$A,AS$1,'Wells Fargo'!$B:$B,"&lt;="&amp;'Cash Flow'!AS$3,'Wells Fargo'!$B:$B,"&gt;"&amp;'Cash Flow'!AR$3)</f>
        <v>0</v>
      </c>
      <c r="AT46" s="160">
        <f>SUMIFS('Wells Fargo'!$F:$F,'Wells Fargo'!$G:$G,'Cash Flow'!$A46,'Wells Fargo'!$A:$A,AT$1,'Wells Fargo'!$B:$B,"&lt;="&amp;'Cash Flow'!AT$3,'Wells Fargo'!$B:$B,"&gt;"&amp;'Cash Flow'!AS$3)</f>
        <v>0</v>
      </c>
      <c r="AU46" s="161">
        <f>SUMIFS('Wells Fargo'!$F:$F,'Wells Fargo'!$G:$G,'Cash Flow'!$A46,'Wells Fargo'!$A:$A,AU$1,'Wells Fargo'!$B:$B,"&lt;="&amp;'Cash Flow'!AU$3)</f>
        <v>0</v>
      </c>
      <c r="AV46" s="160">
        <f>SUMIFS('Wells Fargo'!$F:$F,'Wells Fargo'!$G:$G,'Cash Flow'!$A46,'Wells Fargo'!$A:$A,AV$1,'Wells Fargo'!$B:$B,"&lt;="&amp;'Cash Flow'!AV$3,'Wells Fargo'!$B:$B,"&gt;"&amp;'Cash Flow'!AU$3)</f>
        <v>0</v>
      </c>
      <c r="AW46" s="160">
        <f>SUMIFS('Wells Fargo'!$F:$F,'Wells Fargo'!$G:$G,'Cash Flow'!$A46,'Wells Fargo'!$A:$A,AW$1,'Wells Fargo'!$B:$B,"&lt;="&amp;'Cash Flow'!AW$3,'Wells Fargo'!$B:$B,"&gt;"&amp;'Cash Flow'!AV$3)</f>
        <v>0</v>
      </c>
      <c r="AX46" s="160">
        <f>SUMIFS('Wells Fargo'!$F:$F,'Wells Fargo'!$G:$G,'Cash Flow'!$A46,'Wells Fargo'!$A:$A,AX$1,'Wells Fargo'!$B:$B,"&lt;="&amp;'Cash Flow'!AX$3,'Wells Fargo'!$B:$B,"&gt;"&amp;'Cash Flow'!AW$3)</f>
        <v>0</v>
      </c>
      <c r="AY46" s="160">
        <f>SUMIFS('Wells Fargo'!$F:$F,'Wells Fargo'!$G:$G,'Cash Flow'!$A46,'Wells Fargo'!$A:$A,AY$1,'Wells Fargo'!$B:$B,"&lt;="&amp;'Cash Flow'!AY$3,'Wells Fargo'!$B:$B,"&gt;"&amp;'Cash Flow'!AX$3)</f>
        <v>0</v>
      </c>
      <c r="AZ46" s="161">
        <f>SUMIFS('Wells Fargo'!$F:$F,'Wells Fargo'!$G:$G,'Cash Flow'!$A46,'Wells Fargo'!$A:$A,AZ$1,'Wells Fargo'!$B:$B,"&lt;="&amp;'Cash Flow'!AZ$3)</f>
        <v>0</v>
      </c>
      <c r="BA46" s="160">
        <f>SUMIFS('Wells Fargo'!$F:$F,'Wells Fargo'!$G:$G,'Cash Flow'!$A46,'Wells Fargo'!$A:$A,BA$1,'Wells Fargo'!$B:$B,"&lt;="&amp;'Cash Flow'!BA$3,'Wells Fargo'!$B:$B,"&gt;"&amp;'Cash Flow'!AZ$3)</f>
        <v>0</v>
      </c>
      <c r="BB46" s="160">
        <f>SUMIFS('Wells Fargo'!$F:$F,'Wells Fargo'!$G:$G,'Cash Flow'!$A46,'Wells Fargo'!$A:$A,BB$1,'Wells Fargo'!$B:$B,"&lt;="&amp;'Cash Flow'!BB$3,'Wells Fargo'!$B:$B,"&gt;"&amp;'Cash Flow'!BA$3)</f>
        <v>0</v>
      </c>
      <c r="BC46" s="160">
        <f>SUMIFS('Wells Fargo'!$F:$F,'Wells Fargo'!$G:$G,'Cash Flow'!$A46,'Wells Fargo'!$A:$A,BC$1,'Wells Fargo'!$B:$B,"&lt;="&amp;'Cash Flow'!BC$3,'Wells Fargo'!$B:$B,"&gt;"&amp;'Cash Flow'!BB$3)</f>
        <v>0</v>
      </c>
      <c r="BD46" s="160">
        <f>SUMIFS('Wells Fargo'!$F:$F,'Wells Fargo'!$G:$G,'Cash Flow'!$A46,'Wells Fargo'!$A:$A,BD$1,'Wells Fargo'!$B:$B,"&lt;="&amp;'Cash Flow'!BD$3,'Wells Fargo'!$B:$B,"&gt;"&amp;'Cash Flow'!BC$3)</f>
        <v>0</v>
      </c>
      <c r="BE46" s="161">
        <f>SUMIFS('Wells Fargo'!$F:$F,'Wells Fargo'!$G:$G,'Cash Flow'!$A46,'Wells Fargo'!$A:$A,BE$1,'Wells Fargo'!$B:$B,"&lt;="&amp;'Cash Flow'!BE$3)</f>
        <v>0</v>
      </c>
      <c r="BF46" s="160">
        <f>SUMIFS('Wells Fargo'!$F:$F,'Wells Fargo'!$G:$G,'Cash Flow'!$A46,'Wells Fargo'!$A:$A,BF$1,'Wells Fargo'!$B:$B,"&lt;="&amp;'Cash Flow'!BF$3,'Wells Fargo'!$B:$B,"&gt;"&amp;'Cash Flow'!BE$3)</f>
        <v>0</v>
      </c>
      <c r="BG46" s="160">
        <f>SUMIFS('Wells Fargo'!$F:$F,'Wells Fargo'!$G:$G,'Cash Flow'!$A46,'Wells Fargo'!$A:$A,BG$1,'Wells Fargo'!$B:$B,"&lt;="&amp;'Cash Flow'!BG$3,'Wells Fargo'!$B:$B,"&gt;"&amp;'Cash Flow'!BF$3)</f>
        <v>0</v>
      </c>
      <c r="BH46" s="160">
        <f>SUMIFS('Wells Fargo'!$F:$F,'Wells Fargo'!$G:$G,'Cash Flow'!$A46,'Wells Fargo'!$A:$A,BH$1,'Wells Fargo'!$B:$B,"&lt;="&amp;'Cash Flow'!BH$3,'Wells Fargo'!$B:$B,"&gt;"&amp;'Cash Flow'!BG$3)</f>
        <v>0</v>
      </c>
      <c r="BI46" s="160">
        <f>SUMIFS('Wells Fargo'!$F:$F,'Wells Fargo'!$G:$G,'Cash Flow'!$A46,'Wells Fargo'!$A:$A,BI$1,'Wells Fargo'!$B:$B,"&lt;="&amp;'Cash Flow'!BI$3,'Wells Fargo'!$B:$B,"&gt;"&amp;'Cash Flow'!BH$3)</f>
        <v>0</v>
      </c>
    </row>
    <row r="47" spans="1:61" ht="12.75" x14ac:dyDescent="0.2">
      <c r="A47" t="str">
        <v>Manga</v>
      </c>
      <c r="B47" s="76">
        <f t="shared" ref="B47:B61" si="2">SUM(C47:BI47)</f>
        <v>-1.99</v>
      </c>
      <c r="C47" s="161">
        <f>SUMIFS('Wells Fargo'!$F:$F,'Wells Fargo'!$G:$G,'Cash Flow'!$A47,'Wells Fargo'!$A:$A,C$1,'Wells Fargo'!$B:$B,"&lt;="&amp;'Cash Flow'!C$3)</f>
        <v>0</v>
      </c>
      <c r="D47" s="160">
        <f>SUMIFS('Wells Fargo'!$F:$F,'Wells Fargo'!$G:$G,'Cash Flow'!$A47,'Wells Fargo'!$A:$A,D$1,'Wells Fargo'!$B:$B,"&lt;="&amp;'Cash Flow'!D$3,'Wells Fargo'!$B:$B,"&gt;"&amp;'Cash Flow'!C$3)</f>
        <v>0</v>
      </c>
      <c r="E47" s="160">
        <f>SUMIFS('Wells Fargo'!$F:$F,'Wells Fargo'!$G:$G,'Cash Flow'!$A47,'Wells Fargo'!$A:$A,E$1,'Wells Fargo'!$B:$B,"&lt;="&amp;'Cash Flow'!E$3,'Wells Fargo'!$B:$B,"&gt;"&amp;'Cash Flow'!D$3)</f>
        <v>0</v>
      </c>
      <c r="F47" s="160">
        <f>SUMIFS('Wells Fargo'!$F:$F,'Wells Fargo'!$G:$G,'Cash Flow'!$A47,'Wells Fargo'!$A:$A,F$1,'Wells Fargo'!$B:$B,"&lt;="&amp;'Cash Flow'!F$3,'Wells Fargo'!$B:$B,"&gt;"&amp;'Cash Flow'!E$3)</f>
        <v>0</v>
      </c>
      <c r="G47" s="160">
        <f>SUMIFS('Wells Fargo'!$F:$F,'Wells Fargo'!$G:$G,'Cash Flow'!$A47,'Wells Fargo'!$A:$A,G$1,'Wells Fargo'!$B:$B,"&lt;="&amp;'Cash Flow'!G$3,'Wells Fargo'!$B:$B,"&gt;"&amp;'Cash Flow'!F$3)</f>
        <v>0</v>
      </c>
      <c r="H47" s="161">
        <f>SUMIFS('Wells Fargo'!$F:$F,'Wells Fargo'!$G:$G,'Cash Flow'!$A47,'Wells Fargo'!$A:$A,H$1,'Wells Fargo'!$B:$B,"&lt;="&amp;'Cash Flow'!H$3)</f>
        <v>0</v>
      </c>
      <c r="I47" s="160">
        <f>SUMIFS('Wells Fargo'!$F:$F,'Wells Fargo'!$G:$G,'Cash Flow'!$A47,'Wells Fargo'!$A:$A,I$1,'Wells Fargo'!$B:$B,"&lt;="&amp;'Cash Flow'!I$3,'Wells Fargo'!$B:$B,"&gt;"&amp;'Cash Flow'!H$3)</f>
        <v>0</v>
      </c>
      <c r="J47" s="160">
        <f>SUMIFS('Wells Fargo'!$F:$F,'Wells Fargo'!$G:$G,'Cash Flow'!$A47,'Wells Fargo'!$A:$A,J$1,'Wells Fargo'!$B:$B,"&lt;="&amp;'Cash Flow'!J$3,'Wells Fargo'!$B:$B,"&gt;"&amp;'Cash Flow'!I$3)</f>
        <v>0</v>
      </c>
      <c r="K47" s="160">
        <f>SUMIFS('Wells Fargo'!$F:$F,'Wells Fargo'!$G:$G,'Cash Flow'!$A47,'Wells Fargo'!$A:$A,K$1,'Wells Fargo'!$B:$B,"&lt;="&amp;'Cash Flow'!K$3,'Wells Fargo'!$B:$B,"&gt;"&amp;'Cash Flow'!J$3)</f>
        <v>0</v>
      </c>
      <c r="L47" s="161">
        <f>SUMIFS('Wells Fargo'!$F:$F,'Wells Fargo'!$G:$G,'Cash Flow'!$A47,'Wells Fargo'!$A:$A,L$1,'Wells Fargo'!$B:$B,"&lt;="&amp;'Cash Flow'!L$3)</f>
        <v>0</v>
      </c>
      <c r="M47" s="160">
        <f>SUMIFS('Wells Fargo'!$F:$F,'Wells Fargo'!$G:$G,'Cash Flow'!$A47,'Wells Fargo'!$A:$A,M$1,'Wells Fargo'!$B:$B,"&lt;="&amp;'Cash Flow'!M$3,'Wells Fargo'!$B:$B,"&gt;"&amp;'Cash Flow'!L$3)</f>
        <v>0</v>
      </c>
      <c r="N47" s="160">
        <f>SUMIFS('Wells Fargo'!$F:$F,'Wells Fargo'!$G:$G,'Cash Flow'!$A47,'Wells Fargo'!$A:$A,N$1,'Wells Fargo'!$B:$B,"&lt;="&amp;'Cash Flow'!N$3,'Wells Fargo'!$B:$B,"&gt;"&amp;'Cash Flow'!M$3)</f>
        <v>0</v>
      </c>
      <c r="O47" s="160">
        <f>SUMIFS('Wells Fargo'!$F:$F,'Wells Fargo'!$G:$G,'Cash Flow'!$A47,'Wells Fargo'!$A:$A,O$1,'Wells Fargo'!$B:$B,"&lt;="&amp;'Cash Flow'!O$3,'Wells Fargo'!$B:$B,"&gt;"&amp;'Cash Flow'!N$3)</f>
        <v>0</v>
      </c>
      <c r="P47" s="160">
        <f>SUMIFS('Wells Fargo'!$F:$F,'Wells Fargo'!$G:$G,'Cash Flow'!$A47,'Wells Fargo'!$A:$A,P$1,'Wells Fargo'!$B:$B,"&lt;="&amp;'Cash Flow'!P$3,'Wells Fargo'!$B:$B,"&gt;"&amp;'Cash Flow'!O$3)</f>
        <v>0</v>
      </c>
      <c r="Q47" s="161">
        <f>SUMIFS('Wells Fargo'!$F:$F,'Wells Fargo'!$G:$G,'Cash Flow'!$A47,'Wells Fargo'!$A:$A,Q$1,'Wells Fargo'!$B:$B,"&lt;="&amp;'Cash Flow'!Q$3)</f>
        <v>0</v>
      </c>
      <c r="R47" s="160">
        <f>SUMIFS('Wells Fargo'!$F:$F,'Wells Fargo'!$G:$G,'Cash Flow'!$A47,'Wells Fargo'!$A:$A,R$1,'Wells Fargo'!$B:$B,"&lt;="&amp;'Cash Flow'!R$3,'Wells Fargo'!$B:$B,"&gt;"&amp;'Cash Flow'!Q$3)</f>
        <v>0</v>
      </c>
      <c r="S47" s="160">
        <f>SUMIFS('Wells Fargo'!$F:$F,'Wells Fargo'!$G:$G,'Cash Flow'!$A47,'Wells Fargo'!$A:$A,S$1,'Wells Fargo'!$B:$B,"&lt;="&amp;'Cash Flow'!S$3,'Wells Fargo'!$B:$B,"&gt;"&amp;'Cash Flow'!R$3)</f>
        <v>0</v>
      </c>
      <c r="T47" s="160">
        <f>SUMIFS('Wells Fargo'!$F:$F,'Wells Fargo'!$G:$G,'Cash Flow'!$A47,'Wells Fargo'!$A:$A,T$1,'Wells Fargo'!$B:$B,"&lt;="&amp;'Cash Flow'!T$3,'Wells Fargo'!$B:$B,"&gt;"&amp;'Cash Flow'!S$3)</f>
        <v>0</v>
      </c>
      <c r="U47" s="160">
        <f>SUMIFS('Wells Fargo'!$F:$F,'Wells Fargo'!$G:$G,'Cash Flow'!$A47,'Wells Fargo'!$A:$A,U$1,'Wells Fargo'!$B:$B,"&lt;="&amp;'Cash Flow'!U$3,'Wells Fargo'!$B:$B,"&gt;"&amp;'Cash Flow'!T$3)</f>
        <v>0</v>
      </c>
      <c r="V47" s="161">
        <f>SUMIFS('Wells Fargo'!$F:$F,'Wells Fargo'!$G:$G,'Cash Flow'!$A47,'Wells Fargo'!$A:$A,V$1,'Wells Fargo'!$B:$B,"&lt;="&amp;'Cash Flow'!V$3)</f>
        <v>0</v>
      </c>
      <c r="W47" s="160">
        <f>SUMIFS('Wells Fargo'!$F:$F,'Wells Fargo'!$G:$G,'Cash Flow'!$A47,'Wells Fargo'!$A:$A,W$1,'Wells Fargo'!$B:$B,"&lt;="&amp;'Cash Flow'!W$3,'Wells Fargo'!$B:$B,"&gt;"&amp;'Cash Flow'!V$3)</f>
        <v>0</v>
      </c>
      <c r="X47" s="160">
        <f>SUMIFS('Wells Fargo'!$F:$F,'Wells Fargo'!$G:$G,'Cash Flow'!$A47,'Wells Fargo'!$A:$A,X$1,'Wells Fargo'!$B:$B,"&lt;="&amp;'Cash Flow'!X$3,'Wells Fargo'!$B:$B,"&gt;"&amp;'Cash Flow'!W$3)</f>
        <v>0</v>
      </c>
      <c r="Y47" s="160">
        <f>SUMIFS('Wells Fargo'!$F:$F,'Wells Fargo'!$G:$G,'Cash Flow'!$A47,'Wells Fargo'!$A:$A,Y$1,'Wells Fargo'!$B:$B,"&lt;="&amp;'Cash Flow'!Y$3,'Wells Fargo'!$B:$B,"&gt;"&amp;'Cash Flow'!X$3)</f>
        <v>0</v>
      </c>
      <c r="Z47" s="160">
        <f>SUMIFS('Wells Fargo'!$F:$F,'Wells Fargo'!$G:$G,'Cash Flow'!$A47,'Wells Fargo'!$A:$A,Z$1,'Wells Fargo'!$B:$B,"&lt;="&amp;'Cash Flow'!Z$3,'Wells Fargo'!$B:$B,"&gt;"&amp;'Cash Flow'!Y$3)</f>
        <v>0</v>
      </c>
      <c r="AA47" s="161">
        <f>SUMIFS('Wells Fargo'!$F:$F,'Wells Fargo'!$G:$G,'Cash Flow'!$A47,'Wells Fargo'!$A:$A,AA$1,'Wells Fargo'!$B:$B,"&lt;="&amp;'Cash Flow'!AA$3)</f>
        <v>0</v>
      </c>
      <c r="AB47" s="160">
        <f>SUMIFS('Wells Fargo'!$F:$F,'Wells Fargo'!$G:$G,'Cash Flow'!$A47,'Wells Fargo'!$A:$A,AB$1,'Wells Fargo'!$B:$B,"&lt;="&amp;'Cash Flow'!AB$3,'Wells Fargo'!$B:$B,"&gt;"&amp;'Cash Flow'!AA$3)</f>
        <v>0</v>
      </c>
      <c r="AC47" s="160">
        <f>SUMIFS('Wells Fargo'!$F:$F,'Wells Fargo'!$G:$G,'Cash Flow'!$A47,'Wells Fargo'!$A:$A,AC$1,'Wells Fargo'!$B:$B,"&lt;="&amp;'Cash Flow'!AC$3,'Wells Fargo'!$B:$B,"&gt;"&amp;'Cash Flow'!AB$3)</f>
        <v>0</v>
      </c>
      <c r="AD47" s="160">
        <f>SUMIFS('Wells Fargo'!$F:$F,'Wells Fargo'!$G:$G,'Cash Flow'!$A47,'Wells Fargo'!$A:$A,AD$1,'Wells Fargo'!$B:$B,"&lt;="&amp;'Cash Flow'!AD$3,'Wells Fargo'!$B:$B,"&gt;"&amp;'Cash Flow'!AC$3)</f>
        <v>0</v>
      </c>
      <c r="AE47" s="160">
        <f>SUMIFS('Wells Fargo'!$F:$F,'Wells Fargo'!$G:$G,'Cash Flow'!$A47,'Wells Fargo'!$A:$A,AE$1,'Wells Fargo'!$B:$B,"&lt;="&amp;'Cash Flow'!AE$3,'Wells Fargo'!$B:$B,"&gt;"&amp;'Cash Flow'!AD$3)</f>
        <v>0</v>
      </c>
      <c r="AF47" s="161">
        <f>SUMIFS('Wells Fargo'!$F:$F,'Wells Fargo'!$G:$G,'Cash Flow'!$A47,'Wells Fargo'!$A:$A,AF$1,'Wells Fargo'!$B:$B,"&lt;="&amp;'Cash Flow'!AF$3)</f>
        <v>0</v>
      </c>
      <c r="AG47" s="160">
        <f>SUMIFS('Wells Fargo'!$F:$F,'Wells Fargo'!$G:$G,'Cash Flow'!$A47,'Wells Fargo'!$A:$A,AG$1,'Wells Fargo'!$B:$B,"&lt;="&amp;'Cash Flow'!AG$3,'Wells Fargo'!$B:$B,"&gt;"&amp;'Cash Flow'!AF$3)</f>
        <v>0</v>
      </c>
      <c r="AH47" s="160">
        <f>SUMIFS('Wells Fargo'!$F:$F,'Wells Fargo'!$G:$G,'Cash Flow'!$A47,'Wells Fargo'!$A:$A,AH$1,'Wells Fargo'!$B:$B,"&lt;="&amp;'Cash Flow'!AH$3,'Wells Fargo'!$B:$B,"&gt;"&amp;'Cash Flow'!AG$3)</f>
        <v>0</v>
      </c>
      <c r="AI47" s="160">
        <f>SUMIFS('Wells Fargo'!$F:$F,'Wells Fargo'!$G:$G,'Cash Flow'!$A47,'Wells Fargo'!$A:$A,AI$1,'Wells Fargo'!$B:$B,"&lt;="&amp;'Cash Flow'!AI$3,'Wells Fargo'!$B:$B,"&gt;"&amp;'Cash Flow'!AH$3)</f>
        <v>0</v>
      </c>
      <c r="AJ47" s="160">
        <f>SUMIFS('Wells Fargo'!$F:$F,'Wells Fargo'!$G:$G,'Cash Flow'!$A47,'Wells Fargo'!$A:$A,AJ$1,'Wells Fargo'!$B:$B,"&lt;="&amp;'Cash Flow'!AJ$3,'Wells Fargo'!$B:$B,"&gt;"&amp;'Cash Flow'!AI$3)</f>
        <v>0</v>
      </c>
      <c r="AK47" s="161">
        <f>SUMIFS('Wells Fargo'!$F:$F,'Wells Fargo'!$G:$G,'Cash Flow'!$A47,'Wells Fargo'!$A:$A,AK$1,'Wells Fargo'!$B:$B,"&lt;="&amp;'Cash Flow'!AK$3)</f>
        <v>0</v>
      </c>
      <c r="AL47" s="160">
        <f>SUMIFS('Wells Fargo'!$F:$F,'Wells Fargo'!$G:$G,'Cash Flow'!$A47,'Wells Fargo'!$A:$A,AL$1,'Wells Fargo'!$B:$B,"&lt;="&amp;'Cash Flow'!AL$3,'Wells Fargo'!$B:$B,"&gt;"&amp;'Cash Flow'!AK$3)</f>
        <v>0</v>
      </c>
      <c r="AM47" s="160">
        <f>SUMIFS('Wells Fargo'!$F:$F,'Wells Fargo'!$G:$G,'Cash Flow'!$A47,'Wells Fargo'!$A:$A,AM$1,'Wells Fargo'!$B:$B,"&lt;="&amp;'Cash Flow'!AM$3,'Wells Fargo'!$B:$B,"&gt;"&amp;'Cash Flow'!AL$3)</f>
        <v>0</v>
      </c>
      <c r="AN47" s="160">
        <f>SUMIFS('Wells Fargo'!$F:$F,'Wells Fargo'!$G:$G,'Cash Flow'!$A47,'Wells Fargo'!$A:$A,AN$1,'Wells Fargo'!$B:$B,"&lt;="&amp;'Cash Flow'!AN$3,'Wells Fargo'!$B:$B,"&gt;"&amp;'Cash Flow'!AM$3)</f>
        <v>0</v>
      </c>
      <c r="AO47" s="160">
        <f>SUMIFS('Wells Fargo'!$F:$F,'Wells Fargo'!$G:$G,'Cash Flow'!$A47,'Wells Fargo'!$A:$A,AO$1,'Wells Fargo'!$B:$B,"&lt;="&amp;'Cash Flow'!AO$3,'Wells Fargo'!$B:$B,"&gt;"&amp;'Cash Flow'!AN$3)</f>
        <v>0</v>
      </c>
      <c r="AP47" s="161">
        <f>SUMIFS('Wells Fargo'!$F:$F,'Wells Fargo'!$G:$G,'Cash Flow'!$A47,'Wells Fargo'!$A:$A,AP$1,'Wells Fargo'!$B:$B,"&lt;="&amp;'Cash Flow'!AP$3)</f>
        <v>0</v>
      </c>
      <c r="AQ47" s="160">
        <f>SUMIFS('Wells Fargo'!$F:$F,'Wells Fargo'!$G:$G,'Cash Flow'!$A47,'Wells Fargo'!$A:$A,AQ$1,'Wells Fargo'!$B:$B,"&lt;="&amp;'Cash Flow'!AQ$3,'Wells Fargo'!$B:$B,"&gt;"&amp;'Cash Flow'!AP$3)</f>
        <v>0</v>
      </c>
      <c r="AR47" s="160">
        <f>SUMIFS('Wells Fargo'!$F:$F,'Wells Fargo'!$G:$G,'Cash Flow'!$A47,'Wells Fargo'!$A:$A,AR$1,'Wells Fargo'!$B:$B,"&lt;="&amp;'Cash Flow'!AR$3,'Wells Fargo'!$B:$B,"&gt;"&amp;'Cash Flow'!AQ$3)</f>
        <v>0</v>
      </c>
      <c r="AS47" s="160">
        <f>SUMIFS('Wells Fargo'!$F:$F,'Wells Fargo'!$G:$G,'Cash Flow'!$A47,'Wells Fargo'!$A:$A,AS$1,'Wells Fargo'!$B:$B,"&lt;="&amp;'Cash Flow'!AS$3,'Wells Fargo'!$B:$B,"&gt;"&amp;'Cash Flow'!AR$3)</f>
        <v>0</v>
      </c>
      <c r="AT47" s="160">
        <f>SUMIFS('Wells Fargo'!$F:$F,'Wells Fargo'!$G:$G,'Cash Flow'!$A47,'Wells Fargo'!$A:$A,AT$1,'Wells Fargo'!$B:$B,"&lt;="&amp;'Cash Flow'!AT$3,'Wells Fargo'!$B:$B,"&gt;"&amp;'Cash Flow'!AS$3)</f>
        <v>0</v>
      </c>
      <c r="AU47" s="161">
        <f>SUMIFS('Wells Fargo'!$F:$F,'Wells Fargo'!$G:$G,'Cash Flow'!$A47,'Wells Fargo'!$A:$A,AU$1,'Wells Fargo'!$B:$B,"&lt;="&amp;'Cash Flow'!AU$3)</f>
        <v>0</v>
      </c>
      <c r="AV47" s="160">
        <f>SUMIFS('Wells Fargo'!$F:$F,'Wells Fargo'!$G:$G,'Cash Flow'!$A47,'Wells Fargo'!$A:$A,AV$1,'Wells Fargo'!$B:$B,"&lt;="&amp;'Cash Flow'!AV$3,'Wells Fargo'!$B:$B,"&gt;"&amp;'Cash Flow'!AU$3)</f>
        <v>0</v>
      </c>
      <c r="AW47" s="160">
        <f>SUMIFS('Wells Fargo'!$F:$F,'Wells Fargo'!$G:$G,'Cash Flow'!$A47,'Wells Fargo'!$A:$A,AW$1,'Wells Fargo'!$B:$B,"&lt;="&amp;'Cash Flow'!AW$3,'Wells Fargo'!$B:$B,"&gt;"&amp;'Cash Flow'!AV$3)</f>
        <v>0</v>
      </c>
      <c r="AX47" s="160">
        <f>SUMIFS('Wells Fargo'!$F:$F,'Wells Fargo'!$G:$G,'Cash Flow'!$A47,'Wells Fargo'!$A:$A,AX$1,'Wells Fargo'!$B:$B,"&lt;="&amp;'Cash Flow'!AX$3,'Wells Fargo'!$B:$B,"&gt;"&amp;'Cash Flow'!AW$3)</f>
        <v>0</v>
      </c>
      <c r="AY47" s="160">
        <f>SUMIFS('Wells Fargo'!$F:$F,'Wells Fargo'!$G:$G,'Cash Flow'!$A47,'Wells Fargo'!$A:$A,AY$1,'Wells Fargo'!$B:$B,"&lt;="&amp;'Cash Flow'!AY$3,'Wells Fargo'!$B:$B,"&gt;"&amp;'Cash Flow'!AX$3)</f>
        <v>0</v>
      </c>
      <c r="AZ47" s="161">
        <f>SUMIFS('Wells Fargo'!$F:$F,'Wells Fargo'!$G:$G,'Cash Flow'!$A47,'Wells Fargo'!$A:$A,AZ$1,'Wells Fargo'!$B:$B,"&lt;="&amp;'Cash Flow'!AZ$3)</f>
        <v>0</v>
      </c>
      <c r="BA47" s="160">
        <f>SUMIFS('Wells Fargo'!$F:$F,'Wells Fargo'!$G:$G,'Cash Flow'!$A47,'Wells Fargo'!$A:$A,BA$1,'Wells Fargo'!$B:$B,"&lt;="&amp;'Cash Flow'!BA$3,'Wells Fargo'!$B:$B,"&gt;"&amp;'Cash Flow'!AZ$3)</f>
        <v>0</v>
      </c>
      <c r="BB47" s="160">
        <f>SUMIFS('Wells Fargo'!$F:$F,'Wells Fargo'!$G:$G,'Cash Flow'!$A47,'Wells Fargo'!$A:$A,BB$1,'Wells Fargo'!$B:$B,"&lt;="&amp;'Cash Flow'!BB$3,'Wells Fargo'!$B:$B,"&gt;"&amp;'Cash Flow'!BA$3)</f>
        <v>0</v>
      </c>
      <c r="BC47" s="160">
        <f>SUMIFS('Wells Fargo'!$F:$F,'Wells Fargo'!$G:$G,'Cash Flow'!$A47,'Wells Fargo'!$A:$A,BC$1,'Wells Fargo'!$B:$B,"&lt;="&amp;'Cash Flow'!BC$3,'Wells Fargo'!$B:$B,"&gt;"&amp;'Cash Flow'!BB$3)</f>
        <v>0</v>
      </c>
      <c r="BD47" s="160">
        <f>SUMIFS('Wells Fargo'!$F:$F,'Wells Fargo'!$G:$G,'Cash Flow'!$A47,'Wells Fargo'!$A:$A,BD$1,'Wells Fargo'!$B:$B,"&lt;="&amp;'Cash Flow'!BD$3,'Wells Fargo'!$B:$B,"&gt;"&amp;'Cash Flow'!BC$3)</f>
        <v>0</v>
      </c>
      <c r="BE47" s="161">
        <f>SUMIFS('Wells Fargo'!$F:$F,'Wells Fargo'!$G:$G,'Cash Flow'!$A47,'Wells Fargo'!$A:$A,BE$1,'Wells Fargo'!$B:$B,"&lt;="&amp;'Cash Flow'!BE$3)</f>
        <v>0</v>
      </c>
      <c r="BF47" s="160">
        <f>SUMIFS('Wells Fargo'!$F:$F,'Wells Fargo'!$G:$G,'Cash Flow'!$A47,'Wells Fargo'!$A:$A,BF$1,'Wells Fargo'!$B:$B,"&lt;="&amp;'Cash Flow'!BF$3,'Wells Fargo'!$B:$B,"&gt;"&amp;'Cash Flow'!BE$3)</f>
        <v>0</v>
      </c>
      <c r="BG47" s="160">
        <f>SUMIFS('Wells Fargo'!$F:$F,'Wells Fargo'!$G:$G,'Cash Flow'!$A47,'Wells Fargo'!$A:$A,BG$1,'Wells Fargo'!$B:$B,"&lt;="&amp;'Cash Flow'!BG$3,'Wells Fargo'!$B:$B,"&gt;"&amp;'Cash Flow'!BF$3)</f>
        <v>-1.99</v>
      </c>
      <c r="BH47" s="160">
        <f>SUMIFS('Wells Fargo'!$F:$F,'Wells Fargo'!$G:$G,'Cash Flow'!$A47,'Wells Fargo'!$A:$A,BH$1,'Wells Fargo'!$B:$B,"&lt;="&amp;'Cash Flow'!BH$3,'Wells Fargo'!$B:$B,"&gt;"&amp;'Cash Flow'!BG$3)</f>
        <v>0</v>
      </c>
      <c r="BI47" s="160">
        <f>SUMIFS('Wells Fargo'!$F:$F,'Wells Fargo'!$G:$G,'Cash Flow'!$A47,'Wells Fargo'!$A:$A,BI$1,'Wells Fargo'!$B:$B,"&lt;="&amp;'Cash Flow'!BI$3,'Wells Fargo'!$B:$B,"&gt;"&amp;'Cash Flow'!BH$3)</f>
        <v>0</v>
      </c>
    </row>
    <row r="48" spans="1:61" ht="12.75" x14ac:dyDescent="0.2">
      <c r="A48" t="str">
        <v>Mari</v>
      </c>
      <c r="B48" s="76">
        <f t="shared" si="2"/>
        <v>-50</v>
      </c>
      <c r="C48" s="161">
        <f>SUMIFS('Wells Fargo'!$F:$F,'Wells Fargo'!$G:$G,'Cash Flow'!$A48,'Wells Fargo'!$A:$A,C$1,'Wells Fargo'!$B:$B,"&lt;="&amp;'Cash Flow'!C$3)</f>
        <v>0</v>
      </c>
      <c r="D48" s="160">
        <f>SUMIFS('Wells Fargo'!$F:$F,'Wells Fargo'!$G:$G,'Cash Flow'!$A48,'Wells Fargo'!$A:$A,D$1,'Wells Fargo'!$B:$B,"&lt;="&amp;'Cash Flow'!D$3,'Wells Fargo'!$B:$B,"&gt;"&amp;'Cash Flow'!C$3)</f>
        <v>0</v>
      </c>
      <c r="E48" s="160">
        <f>SUMIFS('Wells Fargo'!$F:$F,'Wells Fargo'!$G:$G,'Cash Flow'!$A48,'Wells Fargo'!$A:$A,E$1,'Wells Fargo'!$B:$B,"&lt;="&amp;'Cash Flow'!E$3,'Wells Fargo'!$B:$B,"&gt;"&amp;'Cash Flow'!D$3)</f>
        <v>0</v>
      </c>
      <c r="F48" s="160">
        <f>SUMIFS('Wells Fargo'!$F:$F,'Wells Fargo'!$G:$G,'Cash Flow'!$A48,'Wells Fargo'!$A:$A,F$1,'Wells Fargo'!$B:$B,"&lt;="&amp;'Cash Flow'!F$3,'Wells Fargo'!$B:$B,"&gt;"&amp;'Cash Flow'!E$3)</f>
        <v>0</v>
      </c>
      <c r="G48" s="160">
        <f>SUMIFS('Wells Fargo'!$F:$F,'Wells Fargo'!$G:$G,'Cash Flow'!$A48,'Wells Fargo'!$A:$A,G$1,'Wells Fargo'!$B:$B,"&lt;="&amp;'Cash Flow'!G$3,'Wells Fargo'!$B:$B,"&gt;"&amp;'Cash Flow'!F$3)</f>
        <v>0</v>
      </c>
      <c r="H48" s="161">
        <f>SUMIFS('Wells Fargo'!$F:$F,'Wells Fargo'!$G:$G,'Cash Flow'!$A48,'Wells Fargo'!$A:$A,H$1,'Wells Fargo'!$B:$B,"&lt;="&amp;'Cash Flow'!H$3)</f>
        <v>0</v>
      </c>
      <c r="I48" s="160">
        <f>SUMIFS('Wells Fargo'!$F:$F,'Wells Fargo'!$G:$G,'Cash Flow'!$A48,'Wells Fargo'!$A:$A,I$1,'Wells Fargo'!$B:$B,"&lt;="&amp;'Cash Flow'!I$3,'Wells Fargo'!$B:$B,"&gt;"&amp;'Cash Flow'!H$3)</f>
        <v>0</v>
      </c>
      <c r="J48" s="160">
        <f>SUMIFS('Wells Fargo'!$F:$F,'Wells Fargo'!$G:$G,'Cash Flow'!$A48,'Wells Fargo'!$A:$A,J$1,'Wells Fargo'!$B:$B,"&lt;="&amp;'Cash Flow'!J$3,'Wells Fargo'!$B:$B,"&gt;"&amp;'Cash Flow'!I$3)</f>
        <v>0</v>
      </c>
      <c r="K48" s="160">
        <f>SUMIFS('Wells Fargo'!$F:$F,'Wells Fargo'!$G:$G,'Cash Flow'!$A48,'Wells Fargo'!$A:$A,K$1,'Wells Fargo'!$B:$B,"&lt;="&amp;'Cash Flow'!K$3,'Wells Fargo'!$B:$B,"&gt;"&amp;'Cash Flow'!J$3)</f>
        <v>0</v>
      </c>
      <c r="L48" s="161">
        <f>SUMIFS('Wells Fargo'!$F:$F,'Wells Fargo'!$G:$G,'Cash Flow'!$A48,'Wells Fargo'!$A:$A,L$1,'Wells Fargo'!$B:$B,"&lt;="&amp;'Cash Flow'!L$3)</f>
        <v>0</v>
      </c>
      <c r="M48" s="160">
        <f>SUMIFS('Wells Fargo'!$F:$F,'Wells Fargo'!$G:$G,'Cash Flow'!$A48,'Wells Fargo'!$A:$A,M$1,'Wells Fargo'!$B:$B,"&lt;="&amp;'Cash Flow'!M$3,'Wells Fargo'!$B:$B,"&gt;"&amp;'Cash Flow'!L$3)</f>
        <v>0</v>
      </c>
      <c r="N48" s="160">
        <f>SUMIFS('Wells Fargo'!$F:$F,'Wells Fargo'!$G:$G,'Cash Flow'!$A48,'Wells Fargo'!$A:$A,N$1,'Wells Fargo'!$B:$B,"&lt;="&amp;'Cash Flow'!N$3,'Wells Fargo'!$B:$B,"&gt;"&amp;'Cash Flow'!M$3)</f>
        <v>0</v>
      </c>
      <c r="O48" s="160">
        <f>SUMIFS('Wells Fargo'!$F:$F,'Wells Fargo'!$G:$G,'Cash Flow'!$A48,'Wells Fargo'!$A:$A,O$1,'Wells Fargo'!$B:$B,"&lt;="&amp;'Cash Flow'!O$3,'Wells Fargo'!$B:$B,"&gt;"&amp;'Cash Flow'!N$3)</f>
        <v>0</v>
      </c>
      <c r="P48" s="160">
        <f>SUMIFS('Wells Fargo'!$F:$F,'Wells Fargo'!$G:$G,'Cash Flow'!$A48,'Wells Fargo'!$A:$A,P$1,'Wells Fargo'!$B:$B,"&lt;="&amp;'Cash Flow'!P$3,'Wells Fargo'!$B:$B,"&gt;"&amp;'Cash Flow'!O$3)</f>
        <v>0</v>
      </c>
      <c r="Q48" s="161">
        <f>SUMIFS('Wells Fargo'!$F:$F,'Wells Fargo'!$G:$G,'Cash Flow'!$A48,'Wells Fargo'!$A:$A,Q$1,'Wells Fargo'!$B:$B,"&lt;="&amp;'Cash Flow'!Q$3)</f>
        <v>0</v>
      </c>
      <c r="R48" s="160">
        <f>SUMIFS('Wells Fargo'!$F:$F,'Wells Fargo'!$G:$G,'Cash Flow'!$A48,'Wells Fargo'!$A:$A,R$1,'Wells Fargo'!$B:$B,"&lt;="&amp;'Cash Flow'!R$3,'Wells Fargo'!$B:$B,"&gt;"&amp;'Cash Flow'!Q$3)</f>
        <v>0</v>
      </c>
      <c r="S48" s="160">
        <f>SUMIFS('Wells Fargo'!$F:$F,'Wells Fargo'!$G:$G,'Cash Flow'!$A48,'Wells Fargo'!$A:$A,S$1,'Wells Fargo'!$B:$B,"&lt;="&amp;'Cash Flow'!S$3,'Wells Fargo'!$B:$B,"&gt;"&amp;'Cash Flow'!R$3)</f>
        <v>0</v>
      </c>
      <c r="T48" s="160">
        <f>SUMIFS('Wells Fargo'!$F:$F,'Wells Fargo'!$G:$G,'Cash Flow'!$A48,'Wells Fargo'!$A:$A,T$1,'Wells Fargo'!$B:$B,"&lt;="&amp;'Cash Flow'!T$3,'Wells Fargo'!$B:$B,"&gt;"&amp;'Cash Flow'!S$3)</f>
        <v>0</v>
      </c>
      <c r="U48" s="160">
        <f>SUMIFS('Wells Fargo'!$F:$F,'Wells Fargo'!$G:$G,'Cash Flow'!$A48,'Wells Fargo'!$A:$A,U$1,'Wells Fargo'!$B:$B,"&lt;="&amp;'Cash Flow'!U$3,'Wells Fargo'!$B:$B,"&gt;"&amp;'Cash Flow'!T$3)</f>
        <v>0</v>
      </c>
      <c r="V48" s="161">
        <f>SUMIFS('Wells Fargo'!$F:$F,'Wells Fargo'!$G:$G,'Cash Flow'!$A48,'Wells Fargo'!$A:$A,V$1,'Wells Fargo'!$B:$B,"&lt;="&amp;'Cash Flow'!V$3)</f>
        <v>0</v>
      </c>
      <c r="W48" s="160">
        <f>SUMIFS('Wells Fargo'!$F:$F,'Wells Fargo'!$G:$G,'Cash Flow'!$A48,'Wells Fargo'!$A:$A,W$1,'Wells Fargo'!$B:$B,"&lt;="&amp;'Cash Flow'!W$3,'Wells Fargo'!$B:$B,"&gt;"&amp;'Cash Flow'!V$3)</f>
        <v>0</v>
      </c>
      <c r="X48" s="160">
        <f>SUMIFS('Wells Fargo'!$F:$F,'Wells Fargo'!$G:$G,'Cash Flow'!$A48,'Wells Fargo'!$A:$A,X$1,'Wells Fargo'!$B:$B,"&lt;="&amp;'Cash Flow'!X$3,'Wells Fargo'!$B:$B,"&gt;"&amp;'Cash Flow'!W$3)</f>
        <v>0</v>
      </c>
      <c r="Y48" s="160">
        <f>SUMIFS('Wells Fargo'!$F:$F,'Wells Fargo'!$G:$G,'Cash Flow'!$A48,'Wells Fargo'!$A:$A,Y$1,'Wells Fargo'!$B:$B,"&lt;="&amp;'Cash Flow'!Y$3,'Wells Fargo'!$B:$B,"&gt;"&amp;'Cash Flow'!X$3)</f>
        <v>0</v>
      </c>
      <c r="Z48" s="160">
        <f>SUMIFS('Wells Fargo'!$F:$F,'Wells Fargo'!$G:$G,'Cash Flow'!$A48,'Wells Fargo'!$A:$A,Z$1,'Wells Fargo'!$B:$B,"&lt;="&amp;'Cash Flow'!Z$3,'Wells Fargo'!$B:$B,"&gt;"&amp;'Cash Flow'!Y$3)</f>
        <v>0</v>
      </c>
      <c r="AA48" s="161">
        <f>SUMIFS('Wells Fargo'!$F:$F,'Wells Fargo'!$G:$G,'Cash Flow'!$A48,'Wells Fargo'!$A:$A,AA$1,'Wells Fargo'!$B:$B,"&lt;="&amp;'Cash Flow'!AA$3)</f>
        <v>0</v>
      </c>
      <c r="AB48" s="160">
        <f>SUMIFS('Wells Fargo'!$F:$F,'Wells Fargo'!$G:$G,'Cash Flow'!$A48,'Wells Fargo'!$A:$A,AB$1,'Wells Fargo'!$B:$B,"&lt;="&amp;'Cash Flow'!AB$3,'Wells Fargo'!$B:$B,"&gt;"&amp;'Cash Flow'!AA$3)</f>
        <v>0</v>
      </c>
      <c r="AC48" s="160">
        <f>SUMIFS('Wells Fargo'!$F:$F,'Wells Fargo'!$G:$G,'Cash Flow'!$A48,'Wells Fargo'!$A:$A,AC$1,'Wells Fargo'!$B:$B,"&lt;="&amp;'Cash Flow'!AC$3,'Wells Fargo'!$B:$B,"&gt;"&amp;'Cash Flow'!AB$3)</f>
        <v>0</v>
      </c>
      <c r="AD48" s="160">
        <f>SUMIFS('Wells Fargo'!$F:$F,'Wells Fargo'!$G:$G,'Cash Flow'!$A48,'Wells Fargo'!$A:$A,AD$1,'Wells Fargo'!$B:$B,"&lt;="&amp;'Cash Flow'!AD$3,'Wells Fargo'!$B:$B,"&gt;"&amp;'Cash Flow'!AC$3)</f>
        <v>0</v>
      </c>
      <c r="AE48" s="160">
        <f>SUMIFS('Wells Fargo'!$F:$F,'Wells Fargo'!$G:$G,'Cash Flow'!$A48,'Wells Fargo'!$A:$A,AE$1,'Wells Fargo'!$B:$B,"&lt;="&amp;'Cash Flow'!AE$3,'Wells Fargo'!$B:$B,"&gt;"&amp;'Cash Flow'!AD$3)</f>
        <v>0</v>
      </c>
      <c r="AF48" s="161">
        <f>SUMIFS('Wells Fargo'!$F:$F,'Wells Fargo'!$G:$G,'Cash Flow'!$A48,'Wells Fargo'!$A:$A,AF$1,'Wells Fargo'!$B:$B,"&lt;="&amp;'Cash Flow'!AF$3)</f>
        <v>0</v>
      </c>
      <c r="AG48" s="160">
        <f>SUMIFS('Wells Fargo'!$F:$F,'Wells Fargo'!$G:$G,'Cash Flow'!$A48,'Wells Fargo'!$A:$A,AG$1,'Wells Fargo'!$B:$B,"&lt;="&amp;'Cash Flow'!AG$3,'Wells Fargo'!$B:$B,"&gt;"&amp;'Cash Flow'!AF$3)</f>
        <v>0</v>
      </c>
      <c r="AH48" s="160">
        <f>SUMIFS('Wells Fargo'!$F:$F,'Wells Fargo'!$G:$G,'Cash Flow'!$A48,'Wells Fargo'!$A:$A,AH$1,'Wells Fargo'!$B:$B,"&lt;="&amp;'Cash Flow'!AH$3,'Wells Fargo'!$B:$B,"&gt;"&amp;'Cash Flow'!AG$3)</f>
        <v>0</v>
      </c>
      <c r="AI48" s="160">
        <f>SUMIFS('Wells Fargo'!$F:$F,'Wells Fargo'!$G:$G,'Cash Flow'!$A48,'Wells Fargo'!$A:$A,AI$1,'Wells Fargo'!$B:$B,"&lt;="&amp;'Cash Flow'!AI$3,'Wells Fargo'!$B:$B,"&gt;"&amp;'Cash Flow'!AH$3)</f>
        <v>0</v>
      </c>
      <c r="AJ48" s="160">
        <f>SUMIFS('Wells Fargo'!$F:$F,'Wells Fargo'!$G:$G,'Cash Flow'!$A48,'Wells Fargo'!$A:$A,AJ$1,'Wells Fargo'!$B:$B,"&lt;="&amp;'Cash Flow'!AJ$3,'Wells Fargo'!$B:$B,"&gt;"&amp;'Cash Flow'!AI$3)</f>
        <v>0</v>
      </c>
      <c r="AK48" s="161">
        <f>SUMIFS('Wells Fargo'!$F:$F,'Wells Fargo'!$G:$G,'Cash Flow'!$A48,'Wells Fargo'!$A:$A,AK$1,'Wells Fargo'!$B:$B,"&lt;="&amp;'Cash Flow'!AK$3)</f>
        <v>0</v>
      </c>
      <c r="AL48" s="160">
        <f>SUMIFS('Wells Fargo'!$F:$F,'Wells Fargo'!$G:$G,'Cash Flow'!$A48,'Wells Fargo'!$A:$A,AL$1,'Wells Fargo'!$B:$B,"&lt;="&amp;'Cash Flow'!AL$3,'Wells Fargo'!$B:$B,"&gt;"&amp;'Cash Flow'!AK$3)</f>
        <v>0</v>
      </c>
      <c r="AM48" s="160">
        <f>SUMIFS('Wells Fargo'!$F:$F,'Wells Fargo'!$G:$G,'Cash Flow'!$A48,'Wells Fargo'!$A:$A,AM$1,'Wells Fargo'!$B:$B,"&lt;="&amp;'Cash Flow'!AM$3,'Wells Fargo'!$B:$B,"&gt;"&amp;'Cash Flow'!AL$3)</f>
        <v>0</v>
      </c>
      <c r="AN48" s="160">
        <f>SUMIFS('Wells Fargo'!$F:$F,'Wells Fargo'!$G:$G,'Cash Flow'!$A48,'Wells Fargo'!$A:$A,AN$1,'Wells Fargo'!$B:$B,"&lt;="&amp;'Cash Flow'!AN$3,'Wells Fargo'!$B:$B,"&gt;"&amp;'Cash Flow'!AM$3)</f>
        <v>0</v>
      </c>
      <c r="AO48" s="160">
        <f>SUMIFS('Wells Fargo'!$F:$F,'Wells Fargo'!$G:$G,'Cash Flow'!$A48,'Wells Fargo'!$A:$A,AO$1,'Wells Fargo'!$B:$B,"&lt;="&amp;'Cash Flow'!AO$3,'Wells Fargo'!$B:$B,"&gt;"&amp;'Cash Flow'!AN$3)</f>
        <v>0</v>
      </c>
      <c r="AP48" s="161">
        <f>SUMIFS('Wells Fargo'!$F:$F,'Wells Fargo'!$G:$G,'Cash Flow'!$A48,'Wells Fargo'!$A:$A,AP$1,'Wells Fargo'!$B:$B,"&lt;="&amp;'Cash Flow'!AP$3)</f>
        <v>0</v>
      </c>
      <c r="AQ48" s="160">
        <f>SUMIFS('Wells Fargo'!$F:$F,'Wells Fargo'!$G:$G,'Cash Flow'!$A48,'Wells Fargo'!$A:$A,AQ$1,'Wells Fargo'!$B:$B,"&lt;="&amp;'Cash Flow'!AQ$3,'Wells Fargo'!$B:$B,"&gt;"&amp;'Cash Flow'!AP$3)</f>
        <v>0</v>
      </c>
      <c r="AR48" s="160">
        <f>SUMIFS('Wells Fargo'!$F:$F,'Wells Fargo'!$G:$G,'Cash Flow'!$A48,'Wells Fargo'!$A:$A,AR$1,'Wells Fargo'!$B:$B,"&lt;="&amp;'Cash Flow'!AR$3,'Wells Fargo'!$B:$B,"&gt;"&amp;'Cash Flow'!AQ$3)</f>
        <v>0</v>
      </c>
      <c r="AS48" s="160">
        <f>SUMIFS('Wells Fargo'!$F:$F,'Wells Fargo'!$G:$G,'Cash Flow'!$A48,'Wells Fargo'!$A:$A,AS$1,'Wells Fargo'!$B:$B,"&lt;="&amp;'Cash Flow'!AS$3,'Wells Fargo'!$B:$B,"&gt;"&amp;'Cash Flow'!AR$3)</f>
        <v>0</v>
      </c>
      <c r="AT48" s="160">
        <f>SUMIFS('Wells Fargo'!$F:$F,'Wells Fargo'!$G:$G,'Cash Flow'!$A48,'Wells Fargo'!$A:$A,AT$1,'Wells Fargo'!$B:$B,"&lt;="&amp;'Cash Flow'!AT$3,'Wells Fargo'!$B:$B,"&gt;"&amp;'Cash Flow'!AS$3)</f>
        <v>0</v>
      </c>
      <c r="AU48" s="161">
        <f>SUMIFS('Wells Fargo'!$F:$F,'Wells Fargo'!$G:$G,'Cash Flow'!$A48,'Wells Fargo'!$A:$A,AU$1,'Wells Fargo'!$B:$B,"&lt;="&amp;'Cash Flow'!AU$3)</f>
        <v>0</v>
      </c>
      <c r="AV48" s="160">
        <f>SUMIFS('Wells Fargo'!$F:$F,'Wells Fargo'!$G:$G,'Cash Flow'!$A48,'Wells Fargo'!$A:$A,AV$1,'Wells Fargo'!$B:$B,"&lt;="&amp;'Cash Flow'!AV$3,'Wells Fargo'!$B:$B,"&gt;"&amp;'Cash Flow'!AU$3)</f>
        <v>0</v>
      </c>
      <c r="AW48" s="160">
        <f>SUMIFS('Wells Fargo'!$F:$F,'Wells Fargo'!$G:$G,'Cash Flow'!$A48,'Wells Fargo'!$A:$A,AW$1,'Wells Fargo'!$B:$B,"&lt;="&amp;'Cash Flow'!AW$3,'Wells Fargo'!$B:$B,"&gt;"&amp;'Cash Flow'!AV$3)</f>
        <v>0</v>
      </c>
      <c r="AX48" s="160">
        <f>SUMIFS('Wells Fargo'!$F:$F,'Wells Fargo'!$G:$G,'Cash Flow'!$A48,'Wells Fargo'!$A:$A,AX$1,'Wells Fargo'!$B:$B,"&lt;="&amp;'Cash Flow'!AX$3,'Wells Fargo'!$B:$B,"&gt;"&amp;'Cash Flow'!AW$3)</f>
        <v>0</v>
      </c>
      <c r="AY48" s="160">
        <f>SUMIFS('Wells Fargo'!$F:$F,'Wells Fargo'!$G:$G,'Cash Flow'!$A48,'Wells Fargo'!$A:$A,AY$1,'Wells Fargo'!$B:$B,"&lt;="&amp;'Cash Flow'!AY$3,'Wells Fargo'!$B:$B,"&gt;"&amp;'Cash Flow'!AX$3)</f>
        <v>0</v>
      </c>
      <c r="AZ48" s="161">
        <f>SUMIFS('Wells Fargo'!$F:$F,'Wells Fargo'!$G:$G,'Cash Flow'!$A48,'Wells Fargo'!$A:$A,AZ$1,'Wells Fargo'!$B:$B,"&lt;="&amp;'Cash Flow'!AZ$3)</f>
        <v>0</v>
      </c>
      <c r="BA48" s="160">
        <f>SUMIFS('Wells Fargo'!$F:$F,'Wells Fargo'!$G:$G,'Cash Flow'!$A48,'Wells Fargo'!$A:$A,BA$1,'Wells Fargo'!$B:$B,"&lt;="&amp;'Cash Flow'!BA$3,'Wells Fargo'!$B:$B,"&gt;"&amp;'Cash Flow'!AZ$3)</f>
        <v>0</v>
      </c>
      <c r="BB48" s="160">
        <f>SUMIFS('Wells Fargo'!$F:$F,'Wells Fargo'!$G:$G,'Cash Flow'!$A48,'Wells Fargo'!$A:$A,BB$1,'Wells Fargo'!$B:$B,"&lt;="&amp;'Cash Flow'!BB$3,'Wells Fargo'!$B:$B,"&gt;"&amp;'Cash Flow'!BA$3)</f>
        <v>-50</v>
      </c>
      <c r="BC48" s="160">
        <f>SUMIFS('Wells Fargo'!$F:$F,'Wells Fargo'!$G:$G,'Cash Flow'!$A48,'Wells Fargo'!$A:$A,BC$1,'Wells Fargo'!$B:$B,"&lt;="&amp;'Cash Flow'!BC$3,'Wells Fargo'!$B:$B,"&gt;"&amp;'Cash Flow'!BB$3)</f>
        <v>0</v>
      </c>
      <c r="BD48" s="160">
        <f>SUMIFS('Wells Fargo'!$F:$F,'Wells Fargo'!$G:$G,'Cash Flow'!$A48,'Wells Fargo'!$A:$A,BD$1,'Wells Fargo'!$B:$B,"&lt;="&amp;'Cash Flow'!BD$3,'Wells Fargo'!$B:$B,"&gt;"&amp;'Cash Flow'!BC$3)</f>
        <v>0</v>
      </c>
      <c r="BE48" s="161">
        <f>SUMIFS('Wells Fargo'!$F:$F,'Wells Fargo'!$G:$G,'Cash Flow'!$A48,'Wells Fargo'!$A:$A,BE$1,'Wells Fargo'!$B:$B,"&lt;="&amp;'Cash Flow'!BE$3)</f>
        <v>0</v>
      </c>
      <c r="BF48" s="160">
        <f>SUMIFS('Wells Fargo'!$F:$F,'Wells Fargo'!$G:$G,'Cash Flow'!$A48,'Wells Fargo'!$A:$A,BF$1,'Wells Fargo'!$B:$B,"&lt;="&amp;'Cash Flow'!BF$3,'Wells Fargo'!$B:$B,"&gt;"&amp;'Cash Flow'!BE$3)</f>
        <v>0</v>
      </c>
      <c r="BG48" s="160">
        <f>SUMIFS('Wells Fargo'!$F:$F,'Wells Fargo'!$G:$G,'Cash Flow'!$A48,'Wells Fargo'!$A:$A,BG$1,'Wells Fargo'!$B:$B,"&lt;="&amp;'Cash Flow'!BG$3,'Wells Fargo'!$B:$B,"&gt;"&amp;'Cash Flow'!BF$3)</f>
        <v>0</v>
      </c>
      <c r="BH48" s="160">
        <f>SUMIFS('Wells Fargo'!$F:$F,'Wells Fargo'!$G:$G,'Cash Flow'!$A48,'Wells Fargo'!$A:$A,BH$1,'Wells Fargo'!$B:$B,"&lt;="&amp;'Cash Flow'!BH$3,'Wells Fargo'!$B:$B,"&gt;"&amp;'Cash Flow'!BG$3)</f>
        <v>0</v>
      </c>
      <c r="BI48" s="160">
        <f>SUMIFS('Wells Fargo'!$F:$F,'Wells Fargo'!$G:$G,'Cash Flow'!$A48,'Wells Fargo'!$A:$A,BI$1,'Wells Fargo'!$B:$B,"&lt;="&amp;'Cash Flow'!BI$3,'Wells Fargo'!$B:$B,"&gt;"&amp;'Cash Flow'!BH$3)</f>
        <v>0</v>
      </c>
    </row>
    <row r="49" spans="1:61" ht="12.75" x14ac:dyDescent="0.2">
      <c r="A49" t="str">
        <v>Matt Bozz</v>
      </c>
      <c r="B49" s="76">
        <f t="shared" si="2"/>
        <v>-2738.5</v>
      </c>
      <c r="C49" s="161">
        <f>SUMIFS('Wells Fargo'!$F:$F,'Wells Fargo'!$G:$G,'Cash Flow'!$A49,'Wells Fargo'!$A:$A,C$1,'Wells Fargo'!$B:$B,"&lt;="&amp;'Cash Flow'!C$3)</f>
        <v>0</v>
      </c>
      <c r="D49" s="160">
        <f>SUMIFS('Wells Fargo'!$F:$F,'Wells Fargo'!$G:$G,'Cash Flow'!$A49,'Wells Fargo'!$A:$A,D$1,'Wells Fargo'!$B:$B,"&lt;="&amp;'Cash Flow'!D$3,'Wells Fargo'!$B:$B,"&gt;"&amp;'Cash Flow'!C$3)</f>
        <v>0</v>
      </c>
      <c r="E49" s="160">
        <f>SUMIFS('Wells Fargo'!$F:$F,'Wells Fargo'!$G:$G,'Cash Flow'!$A49,'Wells Fargo'!$A:$A,E$1,'Wells Fargo'!$B:$B,"&lt;="&amp;'Cash Flow'!E$3,'Wells Fargo'!$B:$B,"&gt;"&amp;'Cash Flow'!D$3)</f>
        <v>0</v>
      </c>
      <c r="F49" s="160">
        <f>SUMIFS('Wells Fargo'!$F:$F,'Wells Fargo'!$G:$G,'Cash Flow'!$A49,'Wells Fargo'!$A:$A,F$1,'Wells Fargo'!$B:$B,"&lt;="&amp;'Cash Flow'!F$3,'Wells Fargo'!$B:$B,"&gt;"&amp;'Cash Flow'!E$3)</f>
        <v>0</v>
      </c>
      <c r="G49" s="160">
        <f>SUMIFS('Wells Fargo'!$F:$F,'Wells Fargo'!$G:$G,'Cash Flow'!$A49,'Wells Fargo'!$A:$A,G$1,'Wells Fargo'!$B:$B,"&lt;="&amp;'Cash Flow'!G$3,'Wells Fargo'!$B:$B,"&gt;"&amp;'Cash Flow'!F$3)</f>
        <v>0</v>
      </c>
      <c r="H49" s="161">
        <f>SUMIFS('Wells Fargo'!$F:$F,'Wells Fargo'!$G:$G,'Cash Flow'!$A49,'Wells Fargo'!$A:$A,H$1,'Wells Fargo'!$B:$B,"&lt;="&amp;'Cash Flow'!H$3)</f>
        <v>0</v>
      </c>
      <c r="I49" s="160">
        <f>SUMIFS('Wells Fargo'!$F:$F,'Wells Fargo'!$G:$G,'Cash Flow'!$A49,'Wells Fargo'!$A:$A,I$1,'Wells Fargo'!$B:$B,"&lt;="&amp;'Cash Flow'!I$3,'Wells Fargo'!$B:$B,"&gt;"&amp;'Cash Flow'!H$3)</f>
        <v>0</v>
      </c>
      <c r="J49" s="160">
        <f>SUMIFS('Wells Fargo'!$F:$F,'Wells Fargo'!$G:$G,'Cash Flow'!$A49,'Wells Fargo'!$A:$A,J$1,'Wells Fargo'!$B:$B,"&lt;="&amp;'Cash Flow'!J$3,'Wells Fargo'!$B:$B,"&gt;"&amp;'Cash Flow'!I$3)</f>
        <v>0</v>
      </c>
      <c r="K49" s="160">
        <f>SUMIFS('Wells Fargo'!$F:$F,'Wells Fargo'!$G:$G,'Cash Flow'!$A49,'Wells Fargo'!$A:$A,K$1,'Wells Fargo'!$B:$B,"&lt;="&amp;'Cash Flow'!K$3,'Wells Fargo'!$B:$B,"&gt;"&amp;'Cash Flow'!J$3)</f>
        <v>0</v>
      </c>
      <c r="L49" s="161">
        <f>SUMIFS('Wells Fargo'!$F:$F,'Wells Fargo'!$G:$G,'Cash Flow'!$A49,'Wells Fargo'!$A:$A,L$1,'Wells Fargo'!$B:$B,"&lt;="&amp;'Cash Flow'!L$3)</f>
        <v>0</v>
      </c>
      <c r="M49" s="160">
        <f>SUMIFS('Wells Fargo'!$F:$F,'Wells Fargo'!$G:$G,'Cash Flow'!$A49,'Wells Fargo'!$A:$A,M$1,'Wells Fargo'!$B:$B,"&lt;="&amp;'Cash Flow'!M$3,'Wells Fargo'!$B:$B,"&gt;"&amp;'Cash Flow'!L$3)</f>
        <v>0</v>
      </c>
      <c r="N49" s="160">
        <f>SUMIFS('Wells Fargo'!$F:$F,'Wells Fargo'!$G:$G,'Cash Flow'!$A49,'Wells Fargo'!$A:$A,N$1,'Wells Fargo'!$B:$B,"&lt;="&amp;'Cash Flow'!N$3,'Wells Fargo'!$B:$B,"&gt;"&amp;'Cash Flow'!M$3)</f>
        <v>0</v>
      </c>
      <c r="O49" s="160">
        <f>SUMIFS('Wells Fargo'!$F:$F,'Wells Fargo'!$G:$G,'Cash Flow'!$A49,'Wells Fargo'!$A:$A,O$1,'Wells Fargo'!$B:$B,"&lt;="&amp;'Cash Flow'!O$3,'Wells Fargo'!$B:$B,"&gt;"&amp;'Cash Flow'!N$3)</f>
        <v>0</v>
      </c>
      <c r="P49" s="160">
        <f>SUMIFS('Wells Fargo'!$F:$F,'Wells Fargo'!$G:$G,'Cash Flow'!$A49,'Wells Fargo'!$A:$A,P$1,'Wells Fargo'!$B:$B,"&lt;="&amp;'Cash Flow'!P$3,'Wells Fargo'!$B:$B,"&gt;"&amp;'Cash Flow'!O$3)</f>
        <v>0</v>
      </c>
      <c r="Q49" s="161">
        <f>SUMIFS('Wells Fargo'!$F:$F,'Wells Fargo'!$G:$G,'Cash Flow'!$A49,'Wells Fargo'!$A:$A,Q$1,'Wells Fargo'!$B:$B,"&lt;="&amp;'Cash Flow'!Q$3)</f>
        <v>0</v>
      </c>
      <c r="R49" s="160">
        <f>SUMIFS('Wells Fargo'!$F:$F,'Wells Fargo'!$G:$G,'Cash Flow'!$A49,'Wells Fargo'!$A:$A,R$1,'Wells Fargo'!$B:$B,"&lt;="&amp;'Cash Flow'!R$3,'Wells Fargo'!$B:$B,"&gt;"&amp;'Cash Flow'!Q$3)</f>
        <v>0</v>
      </c>
      <c r="S49" s="160">
        <f>SUMIFS('Wells Fargo'!$F:$F,'Wells Fargo'!$G:$G,'Cash Flow'!$A49,'Wells Fargo'!$A:$A,S$1,'Wells Fargo'!$B:$B,"&lt;="&amp;'Cash Flow'!S$3,'Wells Fargo'!$B:$B,"&gt;"&amp;'Cash Flow'!R$3)</f>
        <v>0</v>
      </c>
      <c r="T49" s="160">
        <f>SUMIFS('Wells Fargo'!$F:$F,'Wells Fargo'!$G:$G,'Cash Flow'!$A49,'Wells Fargo'!$A:$A,T$1,'Wells Fargo'!$B:$B,"&lt;="&amp;'Cash Flow'!T$3,'Wells Fargo'!$B:$B,"&gt;"&amp;'Cash Flow'!S$3)</f>
        <v>0</v>
      </c>
      <c r="U49" s="160">
        <f>SUMIFS('Wells Fargo'!$F:$F,'Wells Fargo'!$G:$G,'Cash Flow'!$A49,'Wells Fargo'!$A:$A,U$1,'Wells Fargo'!$B:$B,"&lt;="&amp;'Cash Flow'!U$3,'Wells Fargo'!$B:$B,"&gt;"&amp;'Cash Flow'!T$3)</f>
        <v>0</v>
      </c>
      <c r="V49" s="161">
        <f>SUMIFS('Wells Fargo'!$F:$F,'Wells Fargo'!$G:$G,'Cash Flow'!$A49,'Wells Fargo'!$A:$A,V$1,'Wells Fargo'!$B:$B,"&lt;="&amp;'Cash Flow'!V$3)</f>
        <v>0</v>
      </c>
      <c r="W49" s="160">
        <f>SUMIFS('Wells Fargo'!$F:$F,'Wells Fargo'!$G:$G,'Cash Flow'!$A49,'Wells Fargo'!$A:$A,W$1,'Wells Fargo'!$B:$B,"&lt;="&amp;'Cash Flow'!W$3,'Wells Fargo'!$B:$B,"&gt;"&amp;'Cash Flow'!V$3)</f>
        <v>0</v>
      </c>
      <c r="X49" s="160">
        <f>SUMIFS('Wells Fargo'!$F:$F,'Wells Fargo'!$G:$G,'Cash Flow'!$A49,'Wells Fargo'!$A:$A,X$1,'Wells Fargo'!$B:$B,"&lt;="&amp;'Cash Flow'!X$3,'Wells Fargo'!$B:$B,"&gt;"&amp;'Cash Flow'!W$3)</f>
        <v>0</v>
      </c>
      <c r="Y49" s="160">
        <f>SUMIFS('Wells Fargo'!$F:$F,'Wells Fargo'!$G:$G,'Cash Flow'!$A49,'Wells Fargo'!$A:$A,Y$1,'Wells Fargo'!$B:$B,"&lt;="&amp;'Cash Flow'!Y$3,'Wells Fargo'!$B:$B,"&gt;"&amp;'Cash Flow'!X$3)</f>
        <v>0</v>
      </c>
      <c r="Z49" s="160">
        <f>SUMIFS('Wells Fargo'!$F:$F,'Wells Fargo'!$G:$G,'Cash Flow'!$A49,'Wells Fargo'!$A:$A,Z$1,'Wells Fargo'!$B:$B,"&lt;="&amp;'Cash Flow'!Z$3,'Wells Fargo'!$B:$B,"&gt;"&amp;'Cash Flow'!Y$3)</f>
        <v>0</v>
      </c>
      <c r="AA49" s="161">
        <f>SUMIFS('Wells Fargo'!$F:$F,'Wells Fargo'!$G:$G,'Cash Flow'!$A49,'Wells Fargo'!$A:$A,AA$1,'Wells Fargo'!$B:$B,"&lt;="&amp;'Cash Flow'!AA$3)</f>
        <v>0</v>
      </c>
      <c r="AB49" s="160">
        <f>SUMIFS('Wells Fargo'!$F:$F,'Wells Fargo'!$G:$G,'Cash Flow'!$A49,'Wells Fargo'!$A:$A,AB$1,'Wells Fargo'!$B:$B,"&lt;="&amp;'Cash Flow'!AB$3,'Wells Fargo'!$B:$B,"&gt;"&amp;'Cash Flow'!AA$3)</f>
        <v>0</v>
      </c>
      <c r="AC49" s="160">
        <f>SUMIFS('Wells Fargo'!$F:$F,'Wells Fargo'!$G:$G,'Cash Flow'!$A49,'Wells Fargo'!$A:$A,AC$1,'Wells Fargo'!$B:$B,"&lt;="&amp;'Cash Flow'!AC$3,'Wells Fargo'!$B:$B,"&gt;"&amp;'Cash Flow'!AB$3)</f>
        <v>0</v>
      </c>
      <c r="AD49" s="160">
        <f>SUMIFS('Wells Fargo'!$F:$F,'Wells Fargo'!$G:$G,'Cash Flow'!$A49,'Wells Fargo'!$A:$A,AD$1,'Wells Fargo'!$B:$B,"&lt;="&amp;'Cash Flow'!AD$3,'Wells Fargo'!$B:$B,"&gt;"&amp;'Cash Flow'!AC$3)</f>
        <v>-2738.5</v>
      </c>
      <c r="AE49" s="160">
        <f>SUMIFS('Wells Fargo'!$F:$F,'Wells Fargo'!$G:$G,'Cash Flow'!$A49,'Wells Fargo'!$A:$A,AE$1,'Wells Fargo'!$B:$B,"&lt;="&amp;'Cash Flow'!AE$3,'Wells Fargo'!$B:$B,"&gt;"&amp;'Cash Flow'!AD$3)</f>
        <v>0</v>
      </c>
      <c r="AF49" s="161">
        <f>SUMIFS('Wells Fargo'!$F:$F,'Wells Fargo'!$G:$G,'Cash Flow'!$A49,'Wells Fargo'!$A:$A,AF$1,'Wells Fargo'!$B:$B,"&lt;="&amp;'Cash Flow'!AF$3)</f>
        <v>0</v>
      </c>
      <c r="AG49" s="160">
        <f>SUMIFS('Wells Fargo'!$F:$F,'Wells Fargo'!$G:$G,'Cash Flow'!$A49,'Wells Fargo'!$A:$A,AG$1,'Wells Fargo'!$B:$B,"&lt;="&amp;'Cash Flow'!AG$3,'Wells Fargo'!$B:$B,"&gt;"&amp;'Cash Flow'!AF$3)</f>
        <v>0</v>
      </c>
      <c r="AH49" s="160">
        <f>SUMIFS('Wells Fargo'!$F:$F,'Wells Fargo'!$G:$G,'Cash Flow'!$A49,'Wells Fargo'!$A:$A,AH$1,'Wells Fargo'!$B:$B,"&lt;="&amp;'Cash Flow'!AH$3,'Wells Fargo'!$B:$B,"&gt;"&amp;'Cash Flow'!AG$3)</f>
        <v>0</v>
      </c>
      <c r="AI49" s="160">
        <f>SUMIFS('Wells Fargo'!$F:$F,'Wells Fargo'!$G:$G,'Cash Flow'!$A49,'Wells Fargo'!$A:$A,AI$1,'Wells Fargo'!$B:$B,"&lt;="&amp;'Cash Flow'!AI$3,'Wells Fargo'!$B:$B,"&gt;"&amp;'Cash Flow'!AH$3)</f>
        <v>0</v>
      </c>
      <c r="AJ49" s="160">
        <f>SUMIFS('Wells Fargo'!$F:$F,'Wells Fargo'!$G:$G,'Cash Flow'!$A49,'Wells Fargo'!$A:$A,AJ$1,'Wells Fargo'!$B:$B,"&lt;="&amp;'Cash Flow'!AJ$3,'Wells Fargo'!$B:$B,"&gt;"&amp;'Cash Flow'!AI$3)</f>
        <v>0</v>
      </c>
      <c r="AK49" s="161">
        <f>SUMIFS('Wells Fargo'!$F:$F,'Wells Fargo'!$G:$G,'Cash Flow'!$A49,'Wells Fargo'!$A:$A,AK$1,'Wells Fargo'!$B:$B,"&lt;="&amp;'Cash Flow'!AK$3)</f>
        <v>0</v>
      </c>
      <c r="AL49" s="160">
        <f>SUMIFS('Wells Fargo'!$F:$F,'Wells Fargo'!$G:$G,'Cash Flow'!$A49,'Wells Fargo'!$A:$A,AL$1,'Wells Fargo'!$B:$B,"&lt;="&amp;'Cash Flow'!AL$3,'Wells Fargo'!$B:$B,"&gt;"&amp;'Cash Flow'!AK$3)</f>
        <v>0</v>
      </c>
      <c r="AM49" s="160">
        <f>SUMIFS('Wells Fargo'!$F:$F,'Wells Fargo'!$G:$G,'Cash Flow'!$A49,'Wells Fargo'!$A:$A,AM$1,'Wells Fargo'!$B:$B,"&lt;="&amp;'Cash Flow'!AM$3,'Wells Fargo'!$B:$B,"&gt;"&amp;'Cash Flow'!AL$3)</f>
        <v>0</v>
      </c>
      <c r="AN49" s="160">
        <f>SUMIFS('Wells Fargo'!$F:$F,'Wells Fargo'!$G:$G,'Cash Flow'!$A49,'Wells Fargo'!$A:$A,AN$1,'Wells Fargo'!$B:$B,"&lt;="&amp;'Cash Flow'!AN$3,'Wells Fargo'!$B:$B,"&gt;"&amp;'Cash Flow'!AM$3)</f>
        <v>0</v>
      </c>
      <c r="AO49" s="160">
        <f>SUMIFS('Wells Fargo'!$F:$F,'Wells Fargo'!$G:$G,'Cash Flow'!$A49,'Wells Fargo'!$A:$A,AO$1,'Wells Fargo'!$B:$B,"&lt;="&amp;'Cash Flow'!AO$3,'Wells Fargo'!$B:$B,"&gt;"&amp;'Cash Flow'!AN$3)</f>
        <v>0</v>
      </c>
      <c r="AP49" s="161">
        <f>SUMIFS('Wells Fargo'!$F:$F,'Wells Fargo'!$G:$G,'Cash Flow'!$A49,'Wells Fargo'!$A:$A,AP$1,'Wells Fargo'!$B:$B,"&lt;="&amp;'Cash Flow'!AP$3)</f>
        <v>0</v>
      </c>
      <c r="AQ49" s="160">
        <f>SUMIFS('Wells Fargo'!$F:$F,'Wells Fargo'!$G:$G,'Cash Flow'!$A49,'Wells Fargo'!$A:$A,AQ$1,'Wells Fargo'!$B:$B,"&lt;="&amp;'Cash Flow'!AQ$3,'Wells Fargo'!$B:$B,"&gt;"&amp;'Cash Flow'!AP$3)</f>
        <v>0</v>
      </c>
      <c r="AR49" s="160">
        <f>SUMIFS('Wells Fargo'!$F:$F,'Wells Fargo'!$G:$G,'Cash Flow'!$A49,'Wells Fargo'!$A:$A,AR$1,'Wells Fargo'!$B:$B,"&lt;="&amp;'Cash Flow'!AR$3,'Wells Fargo'!$B:$B,"&gt;"&amp;'Cash Flow'!AQ$3)</f>
        <v>0</v>
      </c>
      <c r="AS49" s="160">
        <f>SUMIFS('Wells Fargo'!$F:$F,'Wells Fargo'!$G:$G,'Cash Flow'!$A49,'Wells Fargo'!$A:$A,AS$1,'Wells Fargo'!$B:$B,"&lt;="&amp;'Cash Flow'!AS$3,'Wells Fargo'!$B:$B,"&gt;"&amp;'Cash Flow'!AR$3)</f>
        <v>0</v>
      </c>
      <c r="AT49" s="160">
        <f>SUMIFS('Wells Fargo'!$F:$F,'Wells Fargo'!$G:$G,'Cash Flow'!$A49,'Wells Fargo'!$A:$A,AT$1,'Wells Fargo'!$B:$B,"&lt;="&amp;'Cash Flow'!AT$3,'Wells Fargo'!$B:$B,"&gt;"&amp;'Cash Flow'!AS$3)</f>
        <v>0</v>
      </c>
      <c r="AU49" s="161">
        <f>SUMIFS('Wells Fargo'!$F:$F,'Wells Fargo'!$G:$G,'Cash Flow'!$A49,'Wells Fargo'!$A:$A,AU$1,'Wells Fargo'!$B:$B,"&lt;="&amp;'Cash Flow'!AU$3)</f>
        <v>0</v>
      </c>
      <c r="AV49" s="160">
        <f>SUMIFS('Wells Fargo'!$F:$F,'Wells Fargo'!$G:$G,'Cash Flow'!$A49,'Wells Fargo'!$A:$A,AV$1,'Wells Fargo'!$B:$B,"&lt;="&amp;'Cash Flow'!AV$3,'Wells Fargo'!$B:$B,"&gt;"&amp;'Cash Flow'!AU$3)</f>
        <v>0</v>
      </c>
      <c r="AW49" s="160">
        <f>SUMIFS('Wells Fargo'!$F:$F,'Wells Fargo'!$G:$G,'Cash Flow'!$A49,'Wells Fargo'!$A:$A,AW$1,'Wells Fargo'!$B:$B,"&lt;="&amp;'Cash Flow'!AW$3,'Wells Fargo'!$B:$B,"&gt;"&amp;'Cash Flow'!AV$3)</f>
        <v>0</v>
      </c>
      <c r="AX49" s="160">
        <f>SUMIFS('Wells Fargo'!$F:$F,'Wells Fargo'!$G:$G,'Cash Flow'!$A49,'Wells Fargo'!$A:$A,AX$1,'Wells Fargo'!$B:$B,"&lt;="&amp;'Cash Flow'!AX$3,'Wells Fargo'!$B:$B,"&gt;"&amp;'Cash Flow'!AW$3)</f>
        <v>0</v>
      </c>
      <c r="AY49" s="160">
        <f>SUMIFS('Wells Fargo'!$F:$F,'Wells Fargo'!$G:$G,'Cash Flow'!$A49,'Wells Fargo'!$A:$A,AY$1,'Wells Fargo'!$B:$B,"&lt;="&amp;'Cash Flow'!AY$3,'Wells Fargo'!$B:$B,"&gt;"&amp;'Cash Flow'!AX$3)</f>
        <v>0</v>
      </c>
      <c r="AZ49" s="161">
        <f>SUMIFS('Wells Fargo'!$F:$F,'Wells Fargo'!$G:$G,'Cash Flow'!$A49,'Wells Fargo'!$A:$A,AZ$1,'Wells Fargo'!$B:$B,"&lt;="&amp;'Cash Flow'!AZ$3)</f>
        <v>0</v>
      </c>
      <c r="BA49" s="160">
        <f>SUMIFS('Wells Fargo'!$F:$F,'Wells Fargo'!$G:$G,'Cash Flow'!$A49,'Wells Fargo'!$A:$A,BA$1,'Wells Fargo'!$B:$B,"&lt;="&amp;'Cash Flow'!BA$3,'Wells Fargo'!$B:$B,"&gt;"&amp;'Cash Flow'!AZ$3)</f>
        <v>0</v>
      </c>
      <c r="BB49" s="160">
        <f>SUMIFS('Wells Fargo'!$F:$F,'Wells Fargo'!$G:$G,'Cash Flow'!$A49,'Wells Fargo'!$A:$A,BB$1,'Wells Fargo'!$B:$B,"&lt;="&amp;'Cash Flow'!BB$3,'Wells Fargo'!$B:$B,"&gt;"&amp;'Cash Flow'!BA$3)</f>
        <v>0</v>
      </c>
      <c r="BC49" s="160">
        <f>SUMIFS('Wells Fargo'!$F:$F,'Wells Fargo'!$G:$G,'Cash Flow'!$A49,'Wells Fargo'!$A:$A,BC$1,'Wells Fargo'!$B:$B,"&lt;="&amp;'Cash Flow'!BC$3,'Wells Fargo'!$B:$B,"&gt;"&amp;'Cash Flow'!BB$3)</f>
        <v>0</v>
      </c>
      <c r="BD49" s="160">
        <f>SUMIFS('Wells Fargo'!$F:$F,'Wells Fargo'!$G:$G,'Cash Flow'!$A49,'Wells Fargo'!$A:$A,BD$1,'Wells Fargo'!$B:$B,"&lt;="&amp;'Cash Flow'!BD$3,'Wells Fargo'!$B:$B,"&gt;"&amp;'Cash Flow'!BC$3)</f>
        <v>0</v>
      </c>
      <c r="BE49" s="161">
        <f>SUMIFS('Wells Fargo'!$F:$F,'Wells Fargo'!$G:$G,'Cash Flow'!$A49,'Wells Fargo'!$A:$A,BE$1,'Wells Fargo'!$B:$B,"&lt;="&amp;'Cash Flow'!BE$3)</f>
        <v>0</v>
      </c>
      <c r="BF49" s="160">
        <f>SUMIFS('Wells Fargo'!$F:$F,'Wells Fargo'!$G:$G,'Cash Flow'!$A49,'Wells Fargo'!$A:$A,BF$1,'Wells Fargo'!$B:$B,"&lt;="&amp;'Cash Flow'!BF$3,'Wells Fargo'!$B:$B,"&gt;"&amp;'Cash Flow'!BE$3)</f>
        <v>0</v>
      </c>
      <c r="BG49" s="160">
        <f>SUMIFS('Wells Fargo'!$F:$F,'Wells Fargo'!$G:$G,'Cash Flow'!$A49,'Wells Fargo'!$A:$A,BG$1,'Wells Fargo'!$B:$B,"&lt;="&amp;'Cash Flow'!BG$3,'Wells Fargo'!$B:$B,"&gt;"&amp;'Cash Flow'!BF$3)</f>
        <v>0</v>
      </c>
      <c r="BH49" s="160">
        <f>SUMIFS('Wells Fargo'!$F:$F,'Wells Fargo'!$G:$G,'Cash Flow'!$A49,'Wells Fargo'!$A:$A,BH$1,'Wells Fargo'!$B:$B,"&lt;="&amp;'Cash Flow'!BH$3,'Wells Fargo'!$B:$B,"&gt;"&amp;'Cash Flow'!BG$3)</f>
        <v>0</v>
      </c>
      <c r="BI49" s="160">
        <f>SUMIFS('Wells Fargo'!$F:$F,'Wells Fargo'!$G:$G,'Cash Flow'!$A49,'Wells Fargo'!$A:$A,BI$1,'Wells Fargo'!$B:$B,"&lt;="&amp;'Cash Flow'!BI$3,'Wells Fargo'!$B:$B,"&gt;"&amp;'Cash Flow'!BH$3)</f>
        <v>0</v>
      </c>
    </row>
    <row r="50" spans="1:61" ht="12.75" x14ac:dyDescent="0.2">
      <c r="A50" t="str">
        <v>Mom</v>
      </c>
      <c r="B50" s="76">
        <f t="shared" si="2"/>
        <v>1293.52</v>
      </c>
      <c r="C50" s="161">
        <f>SUMIFS('Wells Fargo'!$F:$F,'Wells Fargo'!$G:$G,'Cash Flow'!$A50,'Wells Fargo'!$A:$A,C$1,'Wells Fargo'!$B:$B,"&lt;="&amp;'Cash Flow'!C$3)</f>
        <v>0</v>
      </c>
      <c r="D50" s="160">
        <f>SUMIFS('Wells Fargo'!$F:$F,'Wells Fargo'!$G:$G,'Cash Flow'!$A50,'Wells Fargo'!$A:$A,D$1,'Wells Fargo'!$B:$B,"&lt;="&amp;'Cash Flow'!D$3,'Wells Fargo'!$B:$B,"&gt;"&amp;'Cash Flow'!C$3)</f>
        <v>0</v>
      </c>
      <c r="E50" s="160">
        <f>SUMIFS('Wells Fargo'!$F:$F,'Wells Fargo'!$G:$G,'Cash Flow'!$A50,'Wells Fargo'!$A:$A,E$1,'Wells Fargo'!$B:$B,"&lt;="&amp;'Cash Flow'!E$3,'Wells Fargo'!$B:$B,"&gt;"&amp;'Cash Flow'!D$3)</f>
        <v>0</v>
      </c>
      <c r="F50" s="160">
        <f>SUMIFS('Wells Fargo'!$F:$F,'Wells Fargo'!$G:$G,'Cash Flow'!$A50,'Wells Fargo'!$A:$A,F$1,'Wells Fargo'!$B:$B,"&lt;="&amp;'Cash Flow'!F$3,'Wells Fargo'!$B:$B,"&gt;"&amp;'Cash Flow'!E$3)</f>
        <v>0</v>
      </c>
      <c r="G50" s="160">
        <f>SUMIFS('Wells Fargo'!$F:$F,'Wells Fargo'!$G:$G,'Cash Flow'!$A50,'Wells Fargo'!$A:$A,G$1,'Wells Fargo'!$B:$B,"&lt;="&amp;'Cash Flow'!G$3,'Wells Fargo'!$B:$B,"&gt;"&amp;'Cash Flow'!F$3)</f>
        <v>0</v>
      </c>
      <c r="H50" s="161">
        <f>SUMIFS('Wells Fargo'!$F:$F,'Wells Fargo'!$G:$G,'Cash Flow'!$A50,'Wells Fargo'!$A:$A,H$1,'Wells Fargo'!$B:$B,"&lt;="&amp;'Cash Flow'!H$3)</f>
        <v>0</v>
      </c>
      <c r="I50" s="160">
        <f>SUMIFS('Wells Fargo'!$F:$F,'Wells Fargo'!$G:$G,'Cash Flow'!$A50,'Wells Fargo'!$A:$A,I$1,'Wells Fargo'!$B:$B,"&lt;="&amp;'Cash Flow'!I$3,'Wells Fargo'!$B:$B,"&gt;"&amp;'Cash Flow'!H$3)</f>
        <v>0</v>
      </c>
      <c r="J50" s="160">
        <f>SUMIFS('Wells Fargo'!$F:$F,'Wells Fargo'!$G:$G,'Cash Flow'!$A50,'Wells Fargo'!$A:$A,J$1,'Wells Fargo'!$B:$B,"&lt;="&amp;'Cash Flow'!J$3,'Wells Fargo'!$B:$B,"&gt;"&amp;'Cash Flow'!I$3)</f>
        <v>0</v>
      </c>
      <c r="K50" s="160">
        <f>SUMIFS('Wells Fargo'!$F:$F,'Wells Fargo'!$G:$G,'Cash Flow'!$A50,'Wells Fargo'!$A:$A,K$1,'Wells Fargo'!$B:$B,"&lt;="&amp;'Cash Flow'!K$3,'Wells Fargo'!$B:$B,"&gt;"&amp;'Cash Flow'!J$3)</f>
        <v>0</v>
      </c>
      <c r="L50" s="161">
        <f>SUMIFS('Wells Fargo'!$F:$F,'Wells Fargo'!$G:$G,'Cash Flow'!$A50,'Wells Fargo'!$A:$A,L$1,'Wells Fargo'!$B:$B,"&lt;="&amp;'Cash Flow'!L$3)</f>
        <v>0</v>
      </c>
      <c r="M50" s="160">
        <f>SUMIFS('Wells Fargo'!$F:$F,'Wells Fargo'!$G:$G,'Cash Flow'!$A50,'Wells Fargo'!$A:$A,M$1,'Wells Fargo'!$B:$B,"&lt;="&amp;'Cash Flow'!M$3,'Wells Fargo'!$B:$B,"&gt;"&amp;'Cash Flow'!L$3)</f>
        <v>0</v>
      </c>
      <c r="N50" s="160">
        <f>SUMIFS('Wells Fargo'!$F:$F,'Wells Fargo'!$G:$G,'Cash Flow'!$A50,'Wells Fargo'!$A:$A,N$1,'Wells Fargo'!$B:$B,"&lt;="&amp;'Cash Flow'!N$3,'Wells Fargo'!$B:$B,"&gt;"&amp;'Cash Flow'!M$3)</f>
        <v>0</v>
      </c>
      <c r="O50" s="160">
        <f>SUMIFS('Wells Fargo'!$F:$F,'Wells Fargo'!$G:$G,'Cash Flow'!$A50,'Wells Fargo'!$A:$A,O$1,'Wells Fargo'!$B:$B,"&lt;="&amp;'Cash Flow'!O$3,'Wells Fargo'!$B:$B,"&gt;"&amp;'Cash Flow'!N$3)</f>
        <v>0</v>
      </c>
      <c r="P50" s="160">
        <f>SUMIFS('Wells Fargo'!$F:$F,'Wells Fargo'!$G:$G,'Cash Flow'!$A50,'Wells Fargo'!$A:$A,P$1,'Wells Fargo'!$B:$B,"&lt;="&amp;'Cash Flow'!P$3,'Wells Fargo'!$B:$B,"&gt;"&amp;'Cash Flow'!O$3)</f>
        <v>0</v>
      </c>
      <c r="Q50" s="161">
        <f>SUMIFS('Wells Fargo'!$F:$F,'Wells Fargo'!$G:$G,'Cash Flow'!$A50,'Wells Fargo'!$A:$A,Q$1,'Wells Fargo'!$B:$B,"&lt;="&amp;'Cash Flow'!Q$3)</f>
        <v>0</v>
      </c>
      <c r="R50" s="160">
        <f>SUMIFS('Wells Fargo'!$F:$F,'Wells Fargo'!$G:$G,'Cash Flow'!$A50,'Wells Fargo'!$A:$A,R$1,'Wells Fargo'!$B:$B,"&lt;="&amp;'Cash Flow'!R$3,'Wells Fargo'!$B:$B,"&gt;"&amp;'Cash Flow'!Q$3)</f>
        <v>0</v>
      </c>
      <c r="S50" s="160">
        <f>SUMIFS('Wells Fargo'!$F:$F,'Wells Fargo'!$G:$G,'Cash Flow'!$A50,'Wells Fargo'!$A:$A,S$1,'Wells Fargo'!$B:$B,"&lt;="&amp;'Cash Flow'!S$3,'Wells Fargo'!$B:$B,"&gt;"&amp;'Cash Flow'!R$3)</f>
        <v>0</v>
      </c>
      <c r="T50" s="160">
        <f>SUMIFS('Wells Fargo'!$F:$F,'Wells Fargo'!$G:$G,'Cash Flow'!$A50,'Wells Fargo'!$A:$A,T$1,'Wells Fargo'!$B:$B,"&lt;="&amp;'Cash Flow'!T$3,'Wells Fargo'!$B:$B,"&gt;"&amp;'Cash Flow'!S$3)</f>
        <v>0</v>
      </c>
      <c r="U50" s="160">
        <f>SUMIFS('Wells Fargo'!$F:$F,'Wells Fargo'!$G:$G,'Cash Flow'!$A50,'Wells Fargo'!$A:$A,U$1,'Wells Fargo'!$B:$B,"&lt;="&amp;'Cash Flow'!U$3,'Wells Fargo'!$B:$B,"&gt;"&amp;'Cash Flow'!T$3)</f>
        <v>0</v>
      </c>
      <c r="V50" s="161">
        <f>SUMIFS('Wells Fargo'!$F:$F,'Wells Fargo'!$G:$G,'Cash Flow'!$A50,'Wells Fargo'!$A:$A,V$1,'Wells Fargo'!$B:$B,"&lt;="&amp;'Cash Flow'!V$3)</f>
        <v>0</v>
      </c>
      <c r="W50" s="160">
        <f>SUMIFS('Wells Fargo'!$F:$F,'Wells Fargo'!$G:$G,'Cash Flow'!$A50,'Wells Fargo'!$A:$A,W$1,'Wells Fargo'!$B:$B,"&lt;="&amp;'Cash Flow'!W$3,'Wells Fargo'!$B:$B,"&gt;"&amp;'Cash Flow'!V$3)</f>
        <v>0</v>
      </c>
      <c r="X50" s="160">
        <f>SUMIFS('Wells Fargo'!$F:$F,'Wells Fargo'!$G:$G,'Cash Flow'!$A50,'Wells Fargo'!$A:$A,X$1,'Wells Fargo'!$B:$B,"&lt;="&amp;'Cash Flow'!X$3,'Wells Fargo'!$B:$B,"&gt;"&amp;'Cash Flow'!W$3)</f>
        <v>0</v>
      </c>
      <c r="Y50" s="160">
        <f>SUMIFS('Wells Fargo'!$F:$F,'Wells Fargo'!$G:$G,'Cash Flow'!$A50,'Wells Fargo'!$A:$A,Y$1,'Wells Fargo'!$B:$B,"&lt;="&amp;'Cash Flow'!Y$3,'Wells Fargo'!$B:$B,"&gt;"&amp;'Cash Flow'!X$3)</f>
        <v>0</v>
      </c>
      <c r="Z50" s="160">
        <f>SUMIFS('Wells Fargo'!$F:$F,'Wells Fargo'!$G:$G,'Cash Flow'!$A50,'Wells Fargo'!$A:$A,Z$1,'Wells Fargo'!$B:$B,"&lt;="&amp;'Cash Flow'!Z$3,'Wells Fargo'!$B:$B,"&gt;"&amp;'Cash Flow'!Y$3)</f>
        <v>0</v>
      </c>
      <c r="AA50" s="161">
        <f>SUMIFS('Wells Fargo'!$F:$F,'Wells Fargo'!$G:$G,'Cash Flow'!$A50,'Wells Fargo'!$A:$A,AA$1,'Wells Fargo'!$B:$B,"&lt;="&amp;'Cash Flow'!AA$3)</f>
        <v>0</v>
      </c>
      <c r="AB50" s="160">
        <f>SUMIFS('Wells Fargo'!$F:$F,'Wells Fargo'!$G:$G,'Cash Flow'!$A50,'Wells Fargo'!$A:$A,AB$1,'Wells Fargo'!$B:$B,"&lt;="&amp;'Cash Flow'!AB$3,'Wells Fargo'!$B:$B,"&gt;"&amp;'Cash Flow'!AA$3)</f>
        <v>0</v>
      </c>
      <c r="AC50" s="160">
        <f>SUMIFS('Wells Fargo'!$F:$F,'Wells Fargo'!$G:$G,'Cash Flow'!$A50,'Wells Fargo'!$A:$A,AC$1,'Wells Fargo'!$B:$B,"&lt;="&amp;'Cash Flow'!AC$3,'Wells Fargo'!$B:$B,"&gt;"&amp;'Cash Flow'!AB$3)</f>
        <v>0</v>
      </c>
      <c r="AD50" s="160">
        <f>SUMIFS('Wells Fargo'!$F:$F,'Wells Fargo'!$G:$G,'Cash Flow'!$A50,'Wells Fargo'!$A:$A,AD$1,'Wells Fargo'!$B:$B,"&lt;="&amp;'Cash Flow'!AD$3,'Wells Fargo'!$B:$B,"&gt;"&amp;'Cash Flow'!AC$3)</f>
        <v>0</v>
      </c>
      <c r="AE50" s="160">
        <f>SUMIFS('Wells Fargo'!$F:$F,'Wells Fargo'!$G:$G,'Cash Flow'!$A50,'Wells Fargo'!$A:$A,AE$1,'Wells Fargo'!$B:$B,"&lt;="&amp;'Cash Flow'!AE$3,'Wells Fargo'!$B:$B,"&gt;"&amp;'Cash Flow'!AD$3)</f>
        <v>0</v>
      </c>
      <c r="AF50" s="161">
        <f>SUMIFS('Wells Fargo'!$F:$F,'Wells Fargo'!$G:$G,'Cash Flow'!$A50,'Wells Fargo'!$A:$A,AF$1,'Wells Fargo'!$B:$B,"&lt;="&amp;'Cash Flow'!AF$3)</f>
        <v>0</v>
      </c>
      <c r="AG50" s="160">
        <f>SUMIFS('Wells Fargo'!$F:$F,'Wells Fargo'!$G:$G,'Cash Flow'!$A50,'Wells Fargo'!$A:$A,AG$1,'Wells Fargo'!$B:$B,"&lt;="&amp;'Cash Flow'!AG$3,'Wells Fargo'!$B:$B,"&gt;"&amp;'Cash Flow'!AF$3)</f>
        <v>0</v>
      </c>
      <c r="AH50" s="160">
        <f>SUMIFS('Wells Fargo'!$F:$F,'Wells Fargo'!$G:$G,'Cash Flow'!$A50,'Wells Fargo'!$A:$A,AH$1,'Wells Fargo'!$B:$B,"&lt;="&amp;'Cash Flow'!AH$3,'Wells Fargo'!$B:$B,"&gt;"&amp;'Cash Flow'!AG$3)</f>
        <v>0</v>
      </c>
      <c r="AI50" s="160">
        <f>SUMIFS('Wells Fargo'!$F:$F,'Wells Fargo'!$G:$G,'Cash Flow'!$A50,'Wells Fargo'!$A:$A,AI$1,'Wells Fargo'!$B:$B,"&lt;="&amp;'Cash Flow'!AI$3,'Wells Fargo'!$B:$B,"&gt;"&amp;'Cash Flow'!AH$3)</f>
        <v>0</v>
      </c>
      <c r="AJ50" s="160">
        <f>SUMIFS('Wells Fargo'!$F:$F,'Wells Fargo'!$G:$G,'Cash Flow'!$A50,'Wells Fargo'!$A:$A,AJ$1,'Wells Fargo'!$B:$B,"&lt;="&amp;'Cash Flow'!AJ$3,'Wells Fargo'!$B:$B,"&gt;"&amp;'Cash Flow'!AI$3)</f>
        <v>0</v>
      </c>
      <c r="AK50" s="161">
        <f>SUMIFS('Wells Fargo'!$F:$F,'Wells Fargo'!$G:$G,'Cash Flow'!$A50,'Wells Fargo'!$A:$A,AK$1,'Wells Fargo'!$B:$B,"&lt;="&amp;'Cash Flow'!AK$3)</f>
        <v>0</v>
      </c>
      <c r="AL50" s="160">
        <f>SUMIFS('Wells Fargo'!$F:$F,'Wells Fargo'!$G:$G,'Cash Flow'!$A50,'Wells Fargo'!$A:$A,AL$1,'Wells Fargo'!$B:$B,"&lt;="&amp;'Cash Flow'!AL$3,'Wells Fargo'!$B:$B,"&gt;"&amp;'Cash Flow'!AK$3)</f>
        <v>0</v>
      </c>
      <c r="AM50" s="160">
        <f>SUMIFS('Wells Fargo'!$F:$F,'Wells Fargo'!$G:$G,'Cash Flow'!$A50,'Wells Fargo'!$A:$A,AM$1,'Wells Fargo'!$B:$B,"&lt;="&amp;'Cash Flow'!AM$3,'Wells Fargo'!$B:$B,"&gt;"&amp;'Cash Flow'!AL$3)</f>
        <v>0</v>
      </c>
      <c r="AN50" s="160">
        <f>SUMIFS('Wells Fargo'!$F:$F,'Wells Fargo'!$G:$G,'Cash Flow'!$A50,'Wells Fargo'!$A:$A,AN$1,'Wells Fargo'!$B:$B,"&lt;="&amp;'Cash Flow'!AN$3,'Wells Fargo'!$B:$B,"&gt;"&amp;'Cash Flow'!AM$3)</f>
        <v>0</v>
      </c>
      <c r="AO50" s="160">
        <f>SUMIFS('Wells Fargo'!$F:$F,'Wells Fargo'!$G:$G,'Cash Flow'!$A50,'Wells Fargo'!$A:$A,AO$1,'Wells Fargo'!$B:$B,"&lt;="&amp;'Cash Flow'!AO$3,'Wells Fargo'!$B:$B,"&gt;"&amp;'Cash Flow'!AN$3)</f>
        <v>0</v>
      </c>
      <c r="AP50" s="161">
        <f>SUMIFS('Wells Fargo'!$F:$F,'Wells Fargo'!$G:$G,'Cash Flow'!$A50,'Wells Fargo'!$A:$A,AP$1,'Wells Fargo'!$B:$B,"&lt;="&amp;'Cash Flow'!AP$3)</f>
        <v>0</v>
      </c>
      <c r="AQ50" s="160">
        <f>SUMIFS('Wells Fargo'!$F:$F,'Wells Fargo'!$G:$G,'Cash Flow'!$A50,'Wells Fargo'!$A:$A,AQ$1,'Wells Fargo'!$B:$B,"&lt;="&amp;'Cash Flow'!AQ$3,'Wells Fargo'!$B:$B,"&gt;"&amp;'Cash Flow'!AP$3)</f>
        <v>103.42</v>
      </c>
      <c r="AR50" s="160">
        <f>SUMIFS('Wells Fargo'!$F:$F,'Wells Fargo'!$G:$G,'Cash Flow'!$A50,'Wells Fargo'!$A:$A,AR$1,'Wells Fargo'!$B:$B,"&lt;="&amp;'Cash Flow'!AR$3,'Wells Fargo'!$B:$B,"&gt;"&amp;'Cash Flow'!AQ$3)</f>
        <v>0</v>
      </c>
      <c r="AS50" s="160">
        <f>SUMIFS('Wells Fargo'!$F:$F,'Wells Fargo'!$G:$G,'Cash Flow'!$A50,'Wells Fargo'!$A:$A,AS$1,'Wells Fargo'!$B:$B,"&lt;="&amp;'Cash Flow'!AS$3,'Wells Fargo'!$B:$B,"&gt;"&amp;'Cash Flow'!AR$3)</f>
        <v>-500</v>
      </c>
      <c r="AT50" s="160">
        <f>SUMIFS('Wells Fargo'!$F:$F,'Wells Fargo'!$G:$G,'Cash Flow'!$A50,'Wells Fargo'!$A:$A,AT$1,'Wells Fargo'!$B:$B,"&lt;="&amp;'Cash Flow'!AT$3,'Wells Fargo'!$B:$B,"&gt;"&amp;'Cash Flow'!AS$3)</f>
        <v>500</v>
      </c>
      <c r="AU50" s="161">
        <f>SUMIFS('Wells Fargo'!$F:$F,'Wells Fargo'!$G:$G,'Cash Flow'!$A50,'Wells Fargo'!$A:$A,AU$1,'Wells Fargo'!$B:$B,"&lt;="&amp;'Cash Flow'!AU$3)</f>
        <v>0</v>
      </c>
      <c r="AV50" s="160">
        <f>SUMIFS('Wells Fargo'!$F:$F,'Wells Fargo'!$G:$G,'Cash Flow'!$A50,'Wells Fargo'!$A:$A,AV$1,'Wells Fargo'!$B:$B,"&lt;="&amp;'Cash Flow'!AV$3,'Wells Fargo'!$B:$B,"&gt;"&amp;'Cash Flow'!AU$3)</f>
        <v>0</v>
      </c>
      <c r="AW50" s="160">
        <f>SUMIFS('Wells Fargo'!$F:$F,'Wells Fargo'!$G:$G,'Cash Flow'!$A50,'Wells Fargo'!$A:$A,AW$1,'Wells Fargo'!$B:$B,"&lt;="&amp;'Cash Flow'!AW$3,'Wells Fargo'!$B:$B,"&gt;"&amp;'Cash Flow'!AV$3)</f>
        <v>0</v>
      </c>
      <c r="AX50" s="160">
        <f>SUMIFS('Wells Fargo'!$F:$F,'Wells Fargo'!$G:$G,'Cash Flow'!$A50,'Wells Fargo'!$A:$A,AX$1,'Wells Fargo'!$B:$B,"&lt;="&amp;'Cash Flow'!AX$3,'Wells Fargo'!$B:$B,"&gt;"&amp;'Cash Flow'!AW$3)</f>
        <v>1190.0999999999999</v>
      </c>
      <c r="AY50" s="160">
        <f>SUMIFS('Wells Fargo'!$F:$F,'Wells Fargo'!$G:$G,'Cash Flow'!$A50,'Wells Fargo'!$A:$A,AY$1,'Wells Fargo'!$B:$B,"&lt;="&amp;'Cash Flow'!AY$3,'Wells Fargo'!$B:$B,"&gt;"&amp;'Cash Flow'!AX$3)</f>
        <v>0</v>
      </c>
      <c r="AZ50" s="161">
        <f>SUMIFS('Wells Fargo'!$F:$F,'Wells Fargo'!$G:$G,'Cash Flow'!$A50,'Wells Fargo'!$A:$A,AZ$1,'Wells Fargo'!$B:$B,"&lt;="&amp;'Cash Flow'!AZ$3)</f>
        <v>0</v>
      </c>
      <c r="BA50" s="160">
        <f>SUMIFS('Wells Fargo'!$F:$F,'Wells Fargo'!$G:$G,'Cash Flow'!$A50,'Wells Fargo'!$A:$A,BA$1,'Wells Fargo'!$B:$B,"&lt;="&amp;'Cash Flow'!BA$3,'Wells Fargo'!$B:$B,"&gt;"&amp;'Cash Flow'!AZ$3)</f>
        <v>0</v>
      </c>
      <c r="BB50" s="160">
        <f>SUMIFS('Wells Fargo'!$F:$F,'Wells Fargo'!$G:$G,'Cash Flow'!$A50,'Wells Fargo'!$A:$A,BB$1,'Wells Fargo'!$B:$B,"&lt;="&amp;'Cash Flow'!BB$3,'Wells Fargo'!$B:$B,"&gt;"&amp;'Cash Flow'!BA$3)</f>
        <v>0</v>
      </c>
      <c r="BC50" s="160">
        <f>SUMIFS('Wells Fargo'!$F:$F,'Wells Fargo'!$G:$G,'Cash Flow'!$A50,'Wells Fargo'!$A:$A,BC$1,'Wells Fargo'!$B:$B,"&lt;="&amp;'Cash Flow'!BC$3,'Wells Fargo'!$B:$B,"&gt;"&amp;'Cash Flow'!BB$3)</f>
        <v>0</v>
      </c>
      <c r="BD50" s="160">
        <f>SUMIFS('Wells Fargo'!$F:$F,'Wells Fargo'!$G:$G,'Cash Flow'!$A50,'Wells Fargo'!$A:$A,BD$1,'Wells Fargo'!$B:$B,"&lt;="&amp;'Cash Flow'!BD$3,'Wells Fargo'!$B:$B,"&gt;"&amp;'Cash Flow'!BC$3)</f>
        <v>0</v>
      </c>
      <c r="BE50" s="161">
        <f>SUMIFS('Wells Fargo'!$F:$F,'Wells Fargo'!$G:$G,'Cash Flow'!$A50,'Wells Fargo'!$A:$A,BE$1,'Wells Fargo'!$B:$B,"&lt;="&amp;'Cash Flow'!BE$3)</f>
        <v>0</v>
      </c>
      <c r="BF50" s="160">
        <f>SUMIFS('Wells Fargo'!$F:$F,'Wells Fargo'!$G:$G,'Cash Flow'!$A50,'Wells Fargo'!$A:$A,BF$1,'Wells Fargo'!$B:$B,"&lt;="&amp;'Cash Flow'!BF$3,'Wells Fargo'!$B:$B,"&gt;"&amp;'Cash Flow'!BE$3)</f>
        <v>0</v>
      </c>
      <c r="BG50" s="160">
        <f>SUMIFS('Wells Fargo'!$F:$F,'Wells Fargo'!$G:$G,'Cash Flow'!$A50,'Wells Fargo'!$A:$A,BG$1,'Wells Fargo'!$B:$B,"&lt;="&amp;'Cash Flow'!BG$3,'Wells Fargo'!$B:$B,"&gt;"&amp;'Cash Flow'!BF$3)</f>
        <v>0</v>
      </c>
      <c r="BH50" s="160">
        <f>SUMIFS('Wells Fargo'!$F:$F,'Wells Fargo'!$G:$G,'Cash Flow'!$A50,'Wells Fargo'!$A:$A,BH$1,'Wells Fargo'!$B:$B,"&lt;="&amp;'Cash Flow'!BH$3,'Wells Fargo'!$B:$B,"&gt;"&amp;'Cash Flow'!BG$3)</f>
        <v>0</v>
      </c>
      <c r="BI50" s="160">
        <f>SUMIFS('Wells Fargo'!$F:$F,'Wells Fargo'!$G:$G,'Cash Flow'!$A50,'Wells Fargo'!$A:$A,BI$1,'Wells Fargo'!$B:$B,"&lt;="&amp;'Cash Flow'!BI$3,'Wells Fargo'!$B:$B,"&gt;"&amp;'Cash Flow'!BH$3)</f>
        <v>0</v>
      </c>
    </row>
    <row r="51" spans="1:61" ht="12.75" x14ac:dyDescent="0.2">
      <c r="A51" t="str">
        <v>Movie</v>
      </c>
      <c r="B51" s="76">
        <f t="shared" si="2"/>
        <v>-8</v>
      </c>
      <c r="C51" s="161">
        <f>SUMIFS('Wells Fargo'!$F:$F,'Wells Fargo'!$G:$G,'Cash Flow'!$A51,'Wells Fargo'!$A:$A,C$1,'Wells Fargo'!$B:$B,"&lt;="&amp;'Cash Flow'!C$3)</f>
        <v>0</v>
      </c>
      <c r="D51" s="160">
        <f>SUMIFS('Wells Fargo'!$F:$F,'Wells Fargo'!$G:$G,'Cash Flow'!$A51,'Wells Fargo'!$A:$A,D$1,'Wells Fargo'!$B:$B,"&lt;="&amp;'Cash Flow'!D$3,'Wells Fargo'!$B:$B,"&gt;"&amp;'Cash Flow'!C$3)</f>
        <v>0</v>
      </c>
      <c r="E51" s="160">
        <f>SUMIFS('Wells Fargo'!$F:$F,'Wells Fargo'!$G:$G,'Cash Flow'!$A51,'Wells Fargo'!$A:$A,E$1,'Wells Fargo'!$B:$B,"&lt;="&amp;'Cash Flow'!E$3,'Wells Fargo'!$B:$B,"&gt;"&amp;'Cash Flow'!D$3)</f>
        <v>0</v>
      </c>
      <c r="F51" s="160">
        <f>SUMIFS('Wells Fargo'!$F:$F,'Wells Fargo'!$G:$G,'Cash Flow'!$A51,'Wells Fargo'!$A:$A,F$1,'Wells Fargo'!$B:$B,"&lt;="&amp;'Cash Flow'!F$3,'Wells Fargo'!$B:$B,"&gt;"&amp;'Cash Flow'!E$3)</f>
        <v>0</v>
      </c>
      <c r="G51" s="160">
        <f>SUMIFS('Wells Fargo'!$F:$F,'Wells Fargo'!$G:$G,'Cash Flow'!$A51,'Wells Fargo'!$A:$A,G$1,'Wells Fargo'!$B:$B,"&lt;="&amp;'Cash Flow'!G$3,'Wells Fargo'!$B:$B,"&gt;"&amp;'Cash Flow'!F$3)</f>
        <v>0</v>
      </c>
      <c r="H51" s="161">
        <f>SUMIFS('Wells Fargo'!$F:$F,'Wells Fargo'!$G:$G,'Cash Flow'!$A51,'Wells Fargo'!$A:$A,H$1,'Wells Fargo'!$B:$B,"&lt;="&amp;'Cash Flow'!H$3)</f>
        <v>0</v>
      </c>
      <c r="I51" s="160">
        <f>SUMIFS('Wells Fargo'!$F:$F,'Wells Fargo'!$G:$G,'Cash Flow'!$A51,'Wells Fargo'!$A:$A,I$1,'Wells Fargo'!$B:$B,"&lt;="&amp;'Cash Flow'!I$3,'Wells Fargo'!$B:$B,"&gt;"&amp;'Cash Flow'!H$3)</f>
        <v>0</v>
      </c>
      <c r="J51" s="160">
        <f>SUMIFS('Wells Fargo'!$F:$F,'Wells Fargo'!$G:$G,'Cash Flow'!$A51,'Wells Fargo'!$A:$A,J$1,'Wells Fargo'!$B:$B,"&lt;="&amp;'Cash Flow'!J$3,'Wells Fargo'!$B:$B,"&gt;"&amp;'Cash Flow'!I$3)</f>
        <v>0</v>
      </c>
      <c r="K51" s="160">
        <f>SUMIFS('Wells Fargo'!$F:$F,'Wells Fargo'!$G:$G,'Cash Flow'!$A51,'Wells Fargo'!$A:$A,K$1,'Wells Fargo'!$B:$B,"&lt;="&amp;'Cash Flow'!K$3,'Wells Fargo'!$B:$B,"&gt;"&amp;'Cash Flow'!J$3)</f>
        <v>0</v>
      </c>
      <c r="L51" s="161">
        <f>SUMIFS('Wells Fargo'!$F:$F,'Wells Fargo'!$G:$G,'Cash Flow'!$A51,'Wells Fargo'!$A:$A,L$1,'Wells Fargo'!$B:$B,"&lt;="&amp;'Cash Flow'!L$3)</f>
        <v>0</v>
      </c>
      <c r="M51" s="160">
        <f>SUMIFS('Wells Fargo'!$F:$F,'Wells Fargo'!$G:$G,'Cash Flow'!$A51,'Wells Fargo'!$A:$A,M$1,'Wells Fargo'!$B:$B,"&lt;="&amp;'Cash Flow'!M$3,'Wells Fargo'!$B:$B,"&gt;"&amp;'Cash Flow'!L$3)</f>
        <v>0</v>
      </c>
      <c r="N51" s="160">
        <f>SUMIFS('Wells Fargo'!$F:$F,'Wells Fargo'!$G:$G,'Cash Flow'!$A51,'Wells Fargo'!$A:$A,N$1,'Wells Fargo'!$B:$B,"&lt;="&amp;'Cash Flow'!N$3,'Wells Fargo'!$B:$B,"&gt;"&amp;'Cash Flow'!M$3)</f>
        <v>0</v>
      </c>
      <c r="O51" s="160">
        <f>SUMIFS('Wells Fargo'!$F:$F,'Wells Fargo'!$G:$G,'Cash Flow'!$A51,'Wells Fargo'!$A:$A,O$1,'Wells Fargo'!$B:$B,"&lt;="&amp;'Cash Flow'!O$3,'Wells Fargo'!$B:$B,"&gt;"&amp;'Cash Flow'!N$3)</f>
        <v>0</v>
      </c>
      <c r="P51" s="160">
        <f>SUMIFS('Wells Fargo'!$F:$F,'Wells Fargo'!$G:$G,'Cash Flow'!$A51,'Wells Fargo'!$A:$A,P$1,'Wells Fargo'!$B:$B,"&lt;="&amp;'Cash Flow'!P$3,'Wells Fargo'!$B:$B,"&gt;"&amp;'Cash Flow'!O$3)</f>
        <v>0</v>
      </c>
      <c r="Q51" s="161">
        <f>SUMIFS('Wells Fargo'!$F:$F,'Wells Fargo'!$G:$G,'Cash Flow'!$A51,'Wells Fargo'!$A:$A,Q$1,'Wells Fargo'!$B:$B,"&lt;="&amp;'Cash Flow'!Q$3)</f>
        <v>0</v>
      </c>
      <c r="R51" s="160">
        <f>SUMIFS('Wells Fargo'!$F:$F,'Wells Fargo'!$G:$G,'Cash Flow'!$A51,'Wells Fargo'!$A:$A,R$1,'Wells Fargo'!$B:$B,"&lt;="&amp;'Cash Flow'!R$3,'Wells Fargo'!$B:$B,"&gt;"&amp;'Cash Flow'!Q$3)</f>
        <v>0</v>
      </c>
      <c r="S51" s="160">
        <f>SUMIFS('Wells Fargo'!$F:$F,'Wells Fargo'!$G:$G,'Cash Flow'!$A51,'Wells Fargo'!$A:$A,S$1,'Wells Fargo'!$B:$B,"&lt;="&amp;'Cash Flow'!S$3,'Wells Fargo'!$B:$B,"&gt;"&amp;'Cash Flow'!R$3)</f>
        <v>0</v>
      </c>
      <c r="T51" s="160">
        <f>SUMIFS('Wells Fargo'!$F:$F,'Wells Fargo'!$G:$G,'Cash Flow'!$A51,'Wells Fargo'!$A:$A,T$1,'Wells Fargo'!$B:$B,"&lt;="&amp;'Cash Flow'!T$3,'Wells Fargo'!$B:$B,"&gt;"&amp;'Cash Flow'!S$3)</f>
        <v>0</v>
      </c>
      <c r="U51" s="160">
        <f>SUMIFS('Wells Fargo'!$F:$F,'Wells Fargo'!$G:$G,'Cash Flow'!$A51,'Wells Fargo'!$A:$A,U$1,'Wells Fargo'!$B:$B,"&lt;="&amp;'Cash Flow'!U$3,'Wells Fargo'!$B:$B,"&gt;"&amp;'Cash Flow'!T$3)</f>
        <v>0</v>
      </c>
      <c r="V51" s="161">
        <f>SUMIFS('Wells Fargo'!$F:$F,'Wells Fargo'!$G:$G,'Cash Flow'!$A51,'Wells Fargo'!$A:$A,V$1,'Wells Fargo'!$B:$B,"&lt;="&amp;'Cash Flow'!V$3)</f>
        <v>0</v>
      </c>
      <c r="W51" s="160">
        <f>SUMIFS('Wells Fargo'!$F:$F,'Wells Fargo'!$G:$G,'Cash Flow'!$A51,'Wells Fargo'!$A:$A,W$1,'Wells Fargo'!$B:$B,"&lt;="&amp;'Cash Flow'!W$3,'Wells Fargo'!$B:$B,"&gt;"&amp;'Cash Flow'!V$3)</f>
        <v>0</v>
      </c>
      <c r="X51" s="160">
        <f>SUMIFS('Wells Fargo'!$F:$F,'Wells Fargo'!$G:$G,'Cash Flow'!$A51,'Wells Fargo'!$A:$A,X$1,'Wells Fargo'!$B:$B,"&lt;="&amp;'Cash Flow'!X$3,'Wells Fargo'!$B:$B,"&gt;"&amp;'Cash Flow'!W$3)</f>
        <v>0</v>
      </c>
      <c r="Y51" s="160">
        <f>SUMIFS('Wells Fargo'!$F:$F,'Wells Fargo'!$G:$G,'Cash Flow'!$A51,'Wells Fargo'!$A:$A,Y$1,'Wells Fargo'!$B:$B,"&lt;="&amp;'Cash Flow'!Y$3,'Wells Fargo'!$B:$B,"&gt;"&amp;'Cash Flow'!X$3)</f>
        <v>0</v>
      </c>
      <c r="Z51" s="160">
        <f>SUMIFS('Wells Fargo'!$F:$F,'Wells Fargo'!$G:$G,'Cash Flow'!$A51,'Wells Fargo'!$A:$A,Z$1,'Wells Fargo'!$B:$B,"&lt;="&amp;'Cash Flow'!Z$3,'Wells Fargo'!$B:$B,"&gt;"&amp;'Cash Flow'!Y$3)</f>
        <v>0</v>
      </c>
      <c r="AA51" s="161">
        <f>SUMIFS('Wells Fargo'!$F:$F,'Wells Fargo'!$G:$G,'Cash Flow'!$A51,'Wells Fargo'!$A:$A,AA$1,'Wells Fargo'!$B:$B,"&lt;="&amp;'Cash Flow'!AA$3)</f>
        <v>0</v>
      </c>
      <c r="AB51" s="160">
        <f>SUMIFS('Wells Fargo'!$F:$F,'Wells Fargo'!$G:$G,'Cash Flow'!$A51,'Wells Fargo'!$A:$A,AB$1,'Wells Fargo'!$B:$B,"&lt;="&amp;'Cash Flow'!AB$3,'Wells Fargo'!$B:$B,"&gt;"&amp;'Cash Flow'!AA$3)</f>
        <v>0</v>
      </c>
      <c r="AC51" s="160">
        <f>SUMIFS('Wells Fargo'!$F:$F,'Wells Fargo'!$G:$G,'Cash Flow'!$A51,'Wells Fargo'!$A:$A,AC$1,'Wells Fargo'!$B:$B,"&lt;="&amp;'Cash Flow'!AC$3,'Wells Fargo'!$B:$B,"&gt;"&amp;'Cash Flow'!AB$3)</f>
        <v>0</v>
      </c>
      <c r="AD51" s="160">
        <f>SUMIFS('Wells Fargo'!$F:$F,'Wells Fargo'!$G:$G,'Cash Flow'!$A51,'Wells Fargo'!$A:$A,AD$1,'Wells Fargo'!$B:$B,"&lt;="&amp;'Cash Flow'!AD$3,'Wells Fargo'!$B:$B,"&gt;"&amp;'Cash Flow'!AC$3)</f>
        <v>0</v>
      </c>
      <c r="AE51" s="160">
        <f>SUMIFS('Wells Fargo'!$F:$F,'Wells Fargo'!$G:$G,'Cash Flow'!$A51,'Wells Fargo'!$A:$A,AE$1,'Wells Fargo'!$B:$B,"&lt;="&amp;'Cash Flow'!AE$3,'Wells Fargo'!$B:$B,"&gt;"&amp;'Cash Flow'!AD$3)</f>
        <v>0</v>
      </c>
      <c r="AF51" s="161">
        <f>SUMIFS('Wells Fargo'!$F:$F,'Wells Fargo'!$G:$G,'Cash Flow'!$A51,'Wells Fargo'!$A:$A,AF$1,'Wells Fargo'!$B:$B,"&lt;="&amp;'Cash Flow'!AF$3)</f>
        <v>0</v>
      </c>
      <c r="AG51" s="160">
        <f>SUMIFS('Wells Fargo'!$F:$F,'Wells Fargo'!$G:$G,'Cash Flow'!$A51,'Wells Fargo'!$A:$A,AG$1,'Wells Fargo'!$B:$B,"&lt;="&amp;'Cash Flow'!AG$3,'Wells Fargo'!$B:$B,"&gt;"&amp;'Cash Flow'!AF$3)</f>
        <v>0</v>
      </c>
      <c r="AH51" s="160">
        <f>SUMIFS('Wells Fargo'!$F:$F,'Wells Fargo'!$G:$G,'Cash Flow'!$A51,'Wells Fargo'!$A:$A,AH$1,'Wells Fargo'!$B:$B,"&lt;="&amp;'Cash Flow'!AH$3,'Wells Fargo'!$B:$B,"&gt;"&amp;'Cash Flow'!AG$3)</f>
        <v>0</v>
      </c>
      <c r="AI51" s="160">
        <f>SUMIFS('Wells Fargo'!$F:$F,'Wells Fargo'!$G:$G,'Cash Flow'!$A51,'Wells Fargo'!$A:$A,AI$1,'Wells Fargo'!$B:$B,"&lt;="&amp;'Cash Flow'!AI$3,'Wells Fargo'!$B:$B,"&gt;"&amp;'Cash Flow'!AH$3)</f>
        <v>0</v>
      </c>
      <c r="AJ51" s="160">
        <f>SUMIFS('Wells Fargo'!$F:$F,'Wells Fargo'!$G:$G,'Cash Flow'!$A51,'Wells Fargo'!$A:$A,AJ$1,'Wells Fargo'!$B:$B,"&lt;="&amp;'Cash Flow'!AJ$3,'Wells Fargo'!$B:$B,"&gt;"&amp;'Cash Flow'!AI$3)</f>
        <v>0</v>
      </c>
      <c r="AK51" s="161">
        <f>SUMIFS('Wells Fargo'!$F:$F,'Wells Fargo'!$G:$G,'Cash Flow'!$A51,'Wells Fargo'!$A:$A,AK$1,'Wells Fargo'!$B:$B,"&lt;="&amp;'Cash Flow'!AK$3)</f>
        <v>0</v>
      </c>
      <c r="AL51" s="160">
        <f>SUMIFS('Wells Fargo'!$F:$F,'Wells Fargo'!$G:$G,'Cash Flow'!$A51,'Wells Fargo'!$A:$A,AL$1,'Wells Fargo'!$B:$B,"&lt;="&amp;'Cash Flow'!AL$3,'Wells Fargo'!$B:$B,"&gt;"&amp;'Cash Flow'!AK$3)</f>
        <v>0</v>
      </c>
      <c r="AM51" s="160">
        <f>SUMIFS('Wells Fargo'!$F:$F,'Wells Fargo'!$G:$G,'Cash Flow'!$A51,'Wells Fargo'!$A:$A,AM$1,'Wells Fargo'!$B:$B,"&lt;="&amp;'Cash Flow'!AM$3,'Wells Fargo'!$B:$B,"&gt;"&amp;'Cash Flow'!AL$3)</f>
        <v>0</v>
      </c>
      <c r="AN51" s="160">
        <f>SUMIFS('Wells Fargo'!$F:$F,'Wells Fargo'!$G:$G,'Cash Flow'!$A51,'Wells Fargo'!$A:$A,AN$1,'Wells Fargo'!$B:$B,"&lt;="&amp;'Cash Flow'!AN$3,'Wells Fargo'!$B:$B,"&gt;"&amp;'Cash Flow'!AM$3)</f>
        <v>0</v>
      </c>
      <c r="AO51" s="160">
        <f>SUMIFS('Wells Fargo'!$F:$F,'Wells Fargo'!$G:$G,'Cash Flow'!$A51,'Wells Fargo'!$A:$A,AO$1,'Wells Fargo'!$B:$B,"&lt;="&amp;'Cash Flow'!AO$3,'Wells Fargo'!$B:$B,"&gt;"&amp;'Cash Flow'!AN$3)</f>
        <v>0</v>
      </c>
      <c r="AP51" s="161">
        <f>SUMIFS('Wells Fargo'!$F:$F,'Wells Fargo'!$G:$G,'Cash Flow'!$A51,'Wells Fargo'!$A:$A,AP$1,'Wells Fargo'!$B:$B,"&lt;="&amp;'Cash Flow'!AP$3)</f>
        <v>0</v>
      </c>
      <c r="AQ51" s="160">
        <f>SUMIFS('Wells Fargo'!$F:$F,'Wells Fargo'!$G:$G,'Cash Flow'!$A51,'Wells Fargo'!$A:$A,AQ$1,'Wells Fargo'!$B:$B,"&lt;="&amp;'Cash Flow'!AQ$3,'Wells Fargo'!$B:$B,"&gt;"&amp;'Cash Flow'!AP$3)</f>
        <v>-8</v>
      </c>
      <c r="AR51" s="160">
        <f>SUMIFS('Wells Fargo'!$F:$F,'Wells Fargo'!$G:$G,'Cash Flow'!$A51,'Wells Fargo'!$A:$A,AR$1,'Wells Fargo'!$B:$B,"&lt;="&amp;'Cash Flow'!AR$3,'Wells Fargo'!$B:$B,"&gt;"&amp;'Cash Flow'!AQ$3)</f>
        <v>0</v>
      </c>
      <c r="AS51" s="160">
        <f>SUMIFS('Wells Fargo'!$F:$F,'Wells Fargo'!$G:$G,'Cash Flow'!$A51,'Wells Fargo'!$A:$A,AS$1,'Wells Fargo'!$B:$B,"&lt;="&amp;'Cash Flow'!AS$3,'Wells Fargo'!$B:$B,"&gt;"&amp;'Cash Flow'!AR$3)</f>
        <v>0</v>
      </c>
      <c r="AT51" s="160">
        <f>SUMIFS('Wells Fargo'!$F:$F,'Wells Fargo'!$G:$G,'Cash Flow'!$A51,'Wells Fargo'!$A:$A,AT$1,'Wells Fargo'!$B:$B,"&lt;="&amp;'Cash Flow'!AT$3,'Wells Fargo'!$B:$B,"&gt;"&amp;'Cash Flow'!AS$3)</f>
        <v>0</v>
      </c>
      <c r="AU51" s="161">
        <f>SUMIFS('Wells Fargo'!$F:$F,'Wells Fargo'!$G:$G,'Cash Flow'!$A51,'Wells Fargo'!$A:$A,AU$1,'Wells Fargo'!$B:$B,"&lt;="&amp;'Cash Flow'!AU$3)</f>
        <v>0</v>
      </c>
      <c r="AV51" s="160">
        <f>SUMIFS('Wells Fargo'!$F:$F,'Wells Fargo'!$G:$G,'Cash Flow'!$A51,'Wells Fargo'!$A:$A,AV$1,'Wells Fargo'!$B:$B,"&lt;="&amp;'Cash Flow'!AV$3,'Wells Fargo'!$B:$B,"&gt;"&amp;'Cash Flow'!AU$3)</f>
        <v>0</v>
      </c>
      <c r="AW51" s="160">
        <f>SUMIFS('Wells Fargo'!$F:$F,'Wells Fargo'!$G:$G,'Cash Flow'!$A51,'Wells Fargo'!$A:$A,AW$1,'Wells Fargo'!$B:$B,"&lt;="&amp;'Cash Flow'!AW$3,'Wells Fargo'!$B:$B,"&gt;"&amp;'Cash Flow'!AV$3)</f>
        <v>0</v>
      </c>
      <c r="AX51" s="160">
        <f>SUMIFS('Wells Fargo'!$F:$F,'Wells Fargo'!$G:$G,'Cash Flow'!$A51,'Wells Fargo'!$A:$A,AX$1,'Wells Fargo'!$B:$B,"&lt;="&amp;'Cash Flow'!AX$3,'Wells Fargo'!$B:$B,"&gt;"&amp;'Cash Flow'!AW$3)</f>
        <v>0</v>
      </c>
      <c r="AY51" s="160">
        <f>SUMIFS('Wells Fargo'!$F:$F,'Wells Fargo'!$G:$G,'Cash Flow'!$A51,'Wells Fargo'!$A:$A,AY$1,'Wells Fargo'!$B:$B,"&lt;="&amp;'Cash Flow'!AY$3,'Wells Fargo'!$B:$B,"&gt;"&amp;'Cash Flow'!AX$3)</f>
        <v>0</v>
      </c>
      <c r="AZ51" s="161">
        <f>SUMIFS('Wells Fargo'!$F:$F,'Wells Fargo'!$G:$G,'Cash Flow'!$A51,'Wells Fargo'!$A:$A,AZ$1,'Wells Fargo'!$B:$B,"&lt;="&amp;'Cash Flow'!AZ$3)</f>
        <v>0</v>
      </c>
      <c r="BA51" s="160">
        <f>SUMIFS('Wells Fargo'!$F:$F,'Wells Fargo'!$G:$G,'Cash Flow'!$A51,'Wells Fargo'!$A:$A,BA$1,'Wells Fargo'!$B:$B,"&lt;="&amp;'Cash Flow'!BA$3,'Wells Fargo'!$B:$B,"&gt;"&amp;'Cash Flow'!AZ$3)</f>
        <v>0</v>
      </c>
      <c r="BB51" s="160">
        <f>SUMIFS('Wells Fargo'!$F:$F,'Wells Fargo'!$G:$G,'Cash Flow'!$A51,'Wells Fargo'!$A:$A,BB$1,'Wells Fargo'!$B:$B,"&lt;="&amp;'Cash Flow'!BB$3,'Wells Fargo'!$B:$B,"&gt;"&amp;'Cash Flow'!BA$3)</f>
        <v>0</v>
      </c>
      <c r="BC51" s="160">
        <f>SUMIFS('Wells Fargo'!$F:$F,'Wells Fargo'!$G:$G,'Cash Flow'!$A51,'Wells Fargo'!$A:$A,BC$1,'Wells Fargo'!$B:$B,"&lt;="&amp;'Cash Flow'!BC$3,'Wells Fargo'!$B:$B,"&gt;"&amp;'Cash Flow'!BB$3)</f>
        <v>0</v>
      </c>
      <c r="BD51" s="160">
        <f>SUMIFS('Wells Fargo'!$F:$F,'Wells Fargo'!$G:$G,'Cash Flow'!$A51,'Wells Fargo'!$A:$A,BD$1,'Wells Fargo'!$B:$B,"&lt;="&amp;'Cash Flow'!BD$3,'Wells Fargo'!$B:$B,"&gt;"&amp;'Cash Flow'!BC$3)</f>
        <v>0</v>
      </c>
      <c r="BE51" s="161">
        <f>SUMIFS('Wells Fargo'!$F:$F,'Wells Fargo'!$G:$G,'Cash Flow'!$A51,'Wells Fargo'!$A:$A,BE$1,'Wells Fargo'!$B:$B,"&lt;="&amp;'Cash Flow'!BE$3)</f>
        <v>0</v>
      </c>
      <c r="BF51" s="160">
        <f>SUMIFS('Wells Fargo'!$F:$F,'Wells Fargo'!$G:$G,'Cash Flow'!$A51,'Wells Fargo'!$A:$A,BF$1,'Wells Fargo'!$B:$B,"&lt;="&amp;'Cash Flow'!BF$3,'Wells Fargo'!$B:$B,"&gt;"&amp;'Cash Flow'!BE$3)</f>
        <v>0</v>
      </c>
      <c r="BG51" s="160">
        <f>SUMIFS('Wells Fargo'!$F:$F,'Wells Fargo'!$G:$G,'Cash Flow'!$A51,'Wells Fargo'!$A:$A,BG$1,'Wells Fargo'!$B:$B,"&lt;="&amp;'Cash Flow'!BG$3,'Wells Fargo'!$B:$B,"&gt;"&amp;'Cash Flow'!BF$3)</f>
        <v>0</v>
      </c>
      <c r="BH51" s="160">
        <f>SUMIFS('Wells Fargo'!$F:$F,'Wells Fargo'!$G:$G,'Cash Flow'!$A51,'Wells Fargo'!$A:$A,BH$1,'Wells Fargo'!$B:$B,"&lt;="&amp;'Cash Flow'!BH$3,'Wells Fargo'!$B:$B,"&gt;"&amp;'Cash Flow'!BG$3)</f>
        <v>0</v>
      </c>
      <c r="BI51" s="160">
        <f>SUMIFS('Wells Fargo'!$F:$F,'Wells Fargo'!$G:$G,'Cash Flow'!$A51,'Wells Fargo'!$A:$A,BI$1,'Wells Fargo'!$B:$B,"&lt;="&amp;'Cash Flow'!BI$3,'Wells Fargo'!$B:$B,"&gt;"&amp;'Cash Flow'!BH$3)</f>
        <v>0</v>
      </c>
    </row>
    <row r="52" spans="1:61" ht="12.75" x14ac:dyDescent="0.2">
      <c r="A52" t="str">
        <v>Nate</v>
      </c>
      <c r="B52" s="76">
        <f t="shared" si="2"/>
        <v>-250</v>
      </c>
      <c r="C52" s="161">
        <f>SUMIFS('Wells Fargo'!$F:$F,'Wells Fargo'!$G:$G,'Cash Flow'!$A52,'Wells Fargo'!$A:$A,C$1,'Wells Fargo'!$B:$B,"&lt;="&amp;'Cash Flow'!C$3)</f>
        <v>0</v>
      </c>
      <c r="D52" s="160">
        <f>SUMIFS('Wells Fargo'!$F:$F,'Wells Fargo'!$G:$G,'Cash Flow'!$A52,'Wells Fargo'!$A:$A,D$1,'Wells Fargo'!$B:$B,"&lt;="&amp;'Cash Flow'!D$3,'Wells Fargo'!$B:$B,"&gt;"&amp;'Cash Flow'!C$3)</f>
        <v>0</v>
      </c>
      <c r="E52" s="160">
        <f>SUMIFS('Wells Fargo'!$F:$F,'Wells Fargo'!$G:$G,'Cash Flow'!$A52,'Wells Fargo'!$A:$A,E$1,'Wells Fargo'!$B:$B,"&lt;="&amp;'Cash Flow'!E$3,'Wells Fargo'!$B:$B,"&gt;"&amp;'Cash Flow'!D$3)</f>
        <v>0</v>
      </c>
      <c r="F52" s="160">
        <f>SUMIFS('Wells Fargo'!$F:$F,'Wells Fargo'!$G:$G,'Cash Flow'!$A52,'Wells Fargo'!$A:$A,F$1,'Wells Fargo'!$B:$B,"&lt;="&amp;'Cash Flow'!F$3,'Wells Fargo'!$B:$B,"&gt;"&amp;'Cash Flow'!E$3)</f>
        <v>0</v>
      </c>
      <c r="G52" s="160">
        <f>SUMIFS('Wells Fargo'!$F:$F,'Wells Fargo'!$G:$G,'Cash Flow'!$A52,'Wells Fargo'!$A:$A,G$1,'Wells Fargo'!$B:$B,"&lt;="&amp;'Cash Flow'!G$3,'Wells Fargo'!$B:$B,"&gt;"&amp;'Cash Flow'!F$3)</f>
        <v>0</v>
      </c>
      <c r="H52" s="161">
        <f>SUMIFS('Wells Fargo'!$F:$F,'Wells Fargo'!$G:$G,'Cash Flow'!$A52,'Wells Fargo'!$A:$A,H$1,'Wells Fargo'!$B:$B,"&lt;="&amp;'Cash Flow'!H$3)</f>
        <v>0</v>
      </c>
      <c r="I52" s="160">
        <f>SUMIFS('Wells Fargo'!$F:$F,'Wells Fargo'!$G:$G,'Cash Flow'!$A52,'Wells Fargo'!$A:$A,I$1,'Wells Fargo'!$B:$B,"&lt;="&amp;'Cash Flow'!I$3,'Wells Fargo'!$B:$B,"&gt;"&amp;'Cash Flow'!H$3)</f>
        <v>0</v>
      </c>
      <c r="J52" s="160">
        <f>SUMIFS('Wells Fargo'!$F:$F,'Wells Fargo'!$G:$G,'Cash Flow'!$A52,'Wells Fargo'!$A:$A,J$1,'Wells Fargo'!$B:$B,"&lt;="&amp;'Cash Flow'!J$3,'Wells Fargo'!$B:$B,"&gt;"&amp;'Cash Flow'!I$3)</f>
        <v>0</v>
      </c>
      <c r="K52" s="160">
        <f>SUMIFS('Wells Fargo'!$F:$F,'Wells Fargo'!$G:$G,'Cash Flow'!$A52,'Wells Fargo'!$A:$A,K$1,'Wells Fargo'!$B:$B,"&lt;="&amp;'Cash Flow'!K$3,'Wells Fargo'!$B:$B,"&gt;"&amp;'Cash Flow'!J$3)</f>
        <v>0</v>
      </c>
      <c r="L52" s="161">
        <f>SUMIFS('Wells Fargo'!$F:$F,'Wells Fargo'!$G:$G,'Cash Flow'!$A52,'Wells Fargo'!$A:$A,L$1,'Wells Fargo'!$B:$B,"&lt;="&amp;'Cash Flow'!L$3)</f>
        <v>0</v>
      </c>
      <c r="M52" s="160">
        <f>SUMIFS('Wells Fargo'!$F:$F,'Wells Fargo'!$G:$G,'Cash Flow'!$A52,'Wells Fargo'!$A:$A,M$1,'Wells Fargo'!$B:$B,"&lt;="&amp;'Cash Flow'!M$3,'Wells Fargo'!$B:$B,"&gt;"&amp;'Cash Flow'!L$3)</f>
        <v>0</v>
      </c>
      <c r="N52" s="160">
        <f>SUMIFS('Wells Fargo'!$F:$F,'Wells Fargo'!$G:$G,'Cash Flow'!$A52,'Wells Fargo'!$A:$A,N$1,'Wells Fargo'!$B:$B,"&lt;="&amp;'Cash Flow'!N$3,'Wells Fargo'!$B:$B,"&gt;"&amp;'Cash Flow'!M$3)</f>
        <v>0</v>
      </c>
      <c r="O52" s="160">
        <f>SUMIFS('Wells Fargo'!$F:$F,'Wells Fargo'!$G:$G,'Cash Flow'!$A52,'Wells Fargo'!$A:$A,O$1,'Wells Fargo'!$B:$B,"&lt;="&amp;'Cash Flow'!O$3,'Wells Fargo'!$B:$B,"&gt;"&amp;'Cash Flow'!N$3)</f>
        <v>0</v>
      </c>
      <c r="P52" s="160">
        <f>SUMIFS('Wells Fargo'!$F:$F,'Wells Fargo'!$G:$G,'Cash Flow'!$A52,'Wells Fargo'!$A:$A,P$1,'Wells Fargo'!$B:$B,"&lt;="&amp;'Cash Flow'!P$3,'Wells Fargo'!$B:$B,"&gt;"&amp;'Cash Flow'!O$3)</f>
        <v>0</v>
      </c>
      <c r="Q52" s="161">
        <f>SUMIFS('Wells Fargo'!$F:$F,'Wells Fargo'!$G:$G,'Cash Flow'!$A52,'Wells Fargo'!$A:$A,Q$1,'Wells Fargo'!$B:$B,"&lt;="&amp;'Cash Flow'!Q$3)</f>
        <v>0</v>
      </c>
      <c r="R52" s="160">
        <f>SUMIFS('Wells Fargo'!$F:$F,'Wells Fargo'!$G:$G,'Cash Flow'!$A52,'Wells Fargo'!$A:$A,R$1,'Wells Fargo'!$B:$B,"&lt;="&amp;'Cash Flow'!R$3,'Wells Fargo'!$B:$B,"&gt;"&amp;'Cash Flow'!Q$3)</f>
        <v>0</v>
      </c>
      <c r="S52" s="160">
        <f>SUMIFS('Wells Fargo'!$F:$F,'Wells Fargo'!$G:$G,'Cash Flow'!$A52,'Wells Fargo'!$A:$A,S$1,'Wells Fargo'!$B:$B,"&lt;="&amp;'Cash Flow'!S$3,'Wells Fargo'!$B:$B,"&gt;"&amp;'Cash Flow'!R$3)</f>
        <v>0</v>
      </c>
      <c r="T52" s="160">
        <f>SUMIFS('Wells Fargo'!$F:$F,'Wells Fargo'!$G:$G,'Cash Flow'!$A52,'Wells Fargo'!$A:$A,T$1,'Wells Fargo'!$B:$B,"&lt;="&amp;'Cash Flow'!T$3,'Wells Fargo'!$B:$B,"&gt;"&amp;'Cash Flow'!S$3)</f>
        <v>0</v>
      </c>
      <c r="U52" s="160">
        <f>SUMIFS('Wells Fargo'!$F:$F,'Wells Fargo'!$G:$G,'Cash Flow'!$A52,'Wells Fargo'!$A:$A,U$1,'Wells Fargo'!$B:$B,"&lt;="&amp;'Cash Flow'!U$3,'Wells Fargo'!$B:$B,"&gt;"&amp;'Cash Flow'!T$3)</f>
        <v>0</v>
      </c>
      <c r="V52" s="161">
        <f>SUMIFS('Wells Fargo'!$F:$F,'Wells Fargo'!$G:$G,'Cash Flow'!$A52,'Wells Fargo'!$A:$A,V$1,'Wells Fargo'!$B:$B,"&lt;="&amp;'Cash Flow'!V$3)</f>
        <v>0</v>
      </c>
      <c r="W52" s="160">
        <f>SUMIFS('Wells Fargo'!$F:$F,'Wells Fargo'!$G:$G,'Cash Flow'!$A52,'Wells Fargo'!$A:$A,W$1,'Wells Fargo'!$B:$B,"&lt;="&amp;'Cash Flow'!W$3,'Wells Fargo'!$B:$B,"&gt;"&amp;'Cash Flow'!V$3)</f>
        <v>0</v>
      </c>
      <c r="X52" s="160">
        <f>SUMIFS('Wells Fargo'!$F:$F,'Wells Fargo'!$G:$G,'Cash Flow'!$A52,'Wells Fargo'!$A:$A,X$1,'Wells Fargo'!$B:$B,"&lt;="&amp;'Cash Flow'!X$3,'Wells Fargo'!$B:$B,"&gt;"&amp;'Cash Flow'!W$3)</f>
        <v>0</v>
      </c>
      <c r="Y52" s="160">
        <f>SUMIFS('Wells Fargo'!$F:$F,'Wells Fargo'!$G:$G,'Cash Flow'!$A52,'Wells Fargo'!$A:$A,Y$1,'Wells Fargo'!$B:$B,"&lt;="&amp;'Cash Flow'!Y$3,'Wells Fargo'!$B:$B,"&gt;"&amp;'Cash Flow'!X$3)</f>
        <v>-50</v>
      </c>
      <c r="Z52" s="160">
        <f>SUMIFS('Wells Fargo'!$F:$F,'Wells Fargo'!$G:$G,'Cash Flow'!$A52,'Wells Fargo'!$A:$A,Z$1,'Wells Fargo'!$B:$B,"&lt;="&amp;'Cash Flow'!Z$3,'Wells Fargo'!$B:$B,"&gt;"&amp;'Cash Flow'!Y$3)</f>
        <v>0</v>
      </c>
      <c r="AA52" s="161">
        <f>SUMIFS('Wells Fargo'!$F:$F,'Wells Fargo'!$G:$G,'Cash Flow'!$A52,'Wells Fargo'!$A:$A,AA$1,'Wells Fargo'!$B:$B,"&lt;="&amp;'Cash Flow'!AA$3)</f>
        <v>0</v>
      </c>
      <c r="AB52" s="160">
        <f>SUMIFS('Wells Fargo'!$F:$F,'Wells Fargo'!$G:$G,'Cash Flow'!$A52,'Wells Fargo'!$A:$A,AB$1,'Wells Fargo'!$B:$B,"&lt;="&amp;'Cash Flow'!AB$3,'Wells Fargo'!$B:$B,"&gt;"&amp;'Cash Flow'!AA$3)</f>
        <v>0</v>
      </c>
      <c r="AC52" s="160">
        <f>SUMIFS('Wells Fargo'!$F:$F,'Wells Fargo'!$G:$G,'Cash Flow'!$A52,'Wells Fargo'!$A:$A,AC$1,'Wells Fargo'!$B:$B,"&lt;="&amp;'Cash Flow'!AC$3,'Wells Fargo'!$B:$B,"&gt;"&amp;'Cash Flow'!AB$3)</f>
        <v>-200</v>
      </c>
      <c r="AD52" s="160">
        <f>SUMIFS('Wells Fargo'!$F:$F,'Wells Fargo'!$G:$G,'Cash Flow'!$A52,'Wells Fargo'!$A:$A,AD$1,'Wells Fargo'!$B:$B,"&lt;="&amp;'Cash Flow'!AD$3,'Wells Fargo'!$B:$B,"&gt;"&amp;'Cash Flow'!AC$3)</f>
        <v>0</v>
      </c>
      <c r="AE52" s="160">
        <f>SUMIFS('Wells Fargo'!$F:$F,'Wells Fargo'!$G:$G,'Cash Flow'!$A52,'Wells Fargo'!$A:$A,AE$1,'Wells Fargo'!$B:$B,"&lt;="&amp;'Cash Flow'!AE$3,'Wells Fargo'!$B:$B,"&gt;"&amp;'Cash Flow'!AD$3)</f>
        <v>0</v>
      </c>
      <c r="AF52" s="161">
        <f>SUMIFS('Wells Fargo'!$F:$F,'Wells Fargo'!$G:$G,'Cash Flow'!$A52,'Wells Fargo'!$A:$A,AF$1,'Wells Fargo'!$B:$B,"&lt;="&amp;'Cash Flow'!AF$3)</f>
        <v>0</v>
      </c>
      <c r="AG52" s="160">
        <f>SUMIFS('Wells Fargo'!$F:$F,'Wells Fargo'!$G:$G,'Cash Flow'!$A52,'Wells Fargo'!$A:$A,AG$1,'Wells Fargo'!$B:$B,"&lt;="&amp;'Cash Flow'!AG$3,'Wells Fargo'!$B:$B,"&gt;"&amp;'Cash Flow'!AF$3)</f>
        <v>0</v>
      </c>
      <c r="AH52" s="160">
        <f>SUMIFS('Wells Fargo'!$F:$F,'Wells Fargo'!$G:$G,'Cash Flow'!$A52,'Wells Fargo'!$A:$A,AH$1,'Wells Fargo'!$B:$B,"&lt;="&amp;'Cash Flow'!AH$3,'Wells Fargo'!$B:$B,"&gt;"&amp;'Cash Flow'!AG$3)</f>
        <v>0</v>
      </c>
      <c r="AI52" s="160">
        <f>SUMIFS('Wells Fargo'!$F:$F,'Wells Fargo'!$G:$G,'Cash Flow'!$A52,'Wells Fargo'!$A:$A,AI$1,'Wells Fargo'!$B:$B,"&lt;="&amp;'Cash Flow'!AI$3,'Wells Fargo'!$B:$B,"&gt;"&amp;'Cash Flow'!AH$3)</f>
        <v>0</v>
      </c>
      <c r="AJ52" s="160">
        <f>SUMIFS('Wells Fargo'!$F:$F,'Wells Fargo'!$G:$G,'Cash Flow'!$A52,'Wells Fargo'!$A:$A,AJ$1,'Wells Fargo'!$B:$B,"&lt;="&amp;'Cash Flow'!AJ$3,'Wells Fargo'!$B:$B,"&gt;"&amp;'Cash Flow'!AI$3)</f>
        <v>0</v>
      </c>
      <c r="AK52" s="161">
        <f>SUMIFS('Wells Fargo'!$F:$F,'Wells Fargo'!$G:$G,'Cash Flow'!$A52,'Wells Fargo'!$A:$A,AK$1,'Wells Fargo'!$B:$B,"&lt;="&amp;'Cash Flow'!AK$3)</f>
        <v>0</v>
      </c>
      <c r="AL52" s="160">
        <f>SUMIFS('Wells Fargo'!$F:$F,'Wells Fargo'!$G:$G,'Cash Flow'!$A52,'Wells Fargo'!$A:$A,AL$1,'Wells Fargo'!$B:$B,"&lt;="&amp;'Cash Flow'!AL$3,'Wells Fargo'!$B:$B,"&gt;"&amp;'Cash Flow'!AK$3)</f>
        <v>0</v>
      </c>
      <c r="AM52" s="160">
        <f>SUMIFS('Wells Fargo'!$F:$F,'Wells Fargo'!$G:$G,'Cash Flow'!$A52,'Wells Fargo'!$A:$A,AM$1,'Wells Fargo'!$B:$B,"&lt;="&amp;'Cash Flow'!AM$3,'Wells Fargo'!$B:$B,"&gt;"&amp;'Cash Flow'!AL$3)</f>
        <v>0</v>
      </c>
      <c r="AN52" s="160">
        <f>SUMIFS('Wells Fargo'!$F:$F,'Wells Fargo'!$G:$G,'Cash Flow'!$A52,'Wells Fargo'!$A:$A,AN$1,'Wells Fargo'!$B:$B,"&lt;="&amp;'Cash Flow'!AN$3,'Wells Fargo'!$B:$B,"&gt;"&amp;'Cash Flow'!AM$3)</f>
        <v>0</v>
      </c>
      <c r="AO52" s="160">
        <f>SUMIFS('Wells Fargo'!$F:$F,'Wells Fargo'!$G:$G,'Cash Flow'!$A52,'Wells Fargo'!$A:$A,AO$1,'Wells Fargo'!$B:$B,"&lt;="&amp;'Cash Flow'!AO$3,'Wells Fargo'!$B:$B,"&gt;"&amp;'Cash Flow'!AN$3)</f>
        <v>0</v>
      </c>
      <c r="AP52" s="161">
        <f>SUMIFS('Wells Fargo'!$F:$F,'Wells Fargo'!$G:$G,'Cash Flow'!$A52,'Wells Fargo'!$A:$A,AP$1,'Wells Fargo'!$B:$B,"&lt;="&amp;'Cash Flow'!AP$3)</f>
        <v>0</v>
      </c>
      <c r="AQ52" s="160">
        <f>SUMIFS('Wells Fargo'!$F:$F,'Wells Fargo'!$G:$G,'Cash Flow'!$A52,'Wells Fargo'!$A:$A,AQ$1,'Wells Fargo'!$B:$B,"&lt;="&amp;'Cash Flow'!AQ$3,'Wells Fargo'!$B:$B,"&gt;"&amp;'Cash Flow'!AP$3)</f>
        <v>0</v>
      </c>
      <c r="AR52" s="160">
        <f>SUMIFS('Wells Fargo'!$F:$F,'Wells Fargo'!$G:$G,'Cash Flow'!$A52,'Wells Fargo'!$A:$A,AR$1,'Wells Fargo'!$B:$B,"&lt;="&amp;'Cash Flow'!AR$3,'Wells Fargo'!$B:$B,"&gt;"&amp;'Cash Flow'!AQ$3)</f>
        <v>0</v>
      </c>
      <c r="AS52" s="160">
        <f>SUMIFS('Wells Fargo'!$F:$F,'Wells Fargo'!$G:$G,'Cash Flow'!$A52,'Wells Fargo'!$A:$A,AS$1,'Wells Fargo'!$B:$B,"&lt;="&amp;'Cash Flow'!AS$3,'Wells Fargo'!$B:$B,"&gt;"&amp;'Cash Flow'!AR$3)</f>
        <v>0</v>
      </c>
      <c r="AT52" s="160">
        <f>SUMIFS('Wells Fargo'!$F:$F,'Wells Fargo'!$G:$G,'Cash Flow'!$A52,'Wells Fargo'!$A:$A,AT$1,'Wells Fargo'!$B:$B,"&lt;="&amp;'Cash Flow'!AT$3,'Wells Fargo'!$B:$B,"&gt;"&amp;'Cash Flow'!AS$3)</f>
        <v>0</v>
      </c>
      <c r="AU52" s="161">
        <f>SUMIFS('Wells Fargo'!$F:$F,'Wells Fargo'!$G:$G,'Cash Flow'!$A52,'Wells Fargo'!$A:$A,AU$1,'Wells Fargo'!$B:$B,"&lt;="&amp;'Cash Flow'!AU$3)</f>
        <v>0</v>
      </c>
      <c r="AV52" s="160">
        <f>SUMIFS('Wells Fargo'!$F:$F,'Wells Fargo'!$G:$G,'Cash Flow'!$A52,'Wells Fargo'!$A:$A,AV$1,'Wells Fargo'!$B:$B,"&lt;="&amp;'Cash Flow'!AV$3,'Wells Fargo'!$B:$B,"&gt;"&amp;'Cash Flow'!AU$3)</f>
        <v>0</v>
      </c>
      <c r="AW52" s="160">
        <f>SUMIFS('Wells Fargo'!$F:$F,'Wells Fargo'!$G:$G,'Cash Flow'!$A52,'Wells Fargo'!$A:$A,AW$1,'Wells Fargo'!$B:$B,"&lt;="&amp;'Cash Flow'!AW$3,'Wells Fargo'!$B:$B,"&gt;"&amp;'Cash Flow'!AV$3)</f>
        <v>0</v>
      </c>
      <c r="AX52" s="160">
        <f>SUMIFS('Wells Fargo'!$F:$F,'Wells Fargo'!$G:$G,'Cash Flow'!$A52,'Wells Fargo'!$A:$A,AX$1,'Wells Fargo'!$B:$B,"&lt;="&amp;'Cash Flow'!AX$3,'Wells Fargo'!$B:$B,"&gt;"&amp;'Cash Flow'!AW$3)</f>
        <v>0</v>
      </c>
      <c r="AY52" s="160">
        <f>SUMIFS('Wells Fargo'!$F:$F,'Wells Fargo'!$G:$G,'Cash Flow'!$A52,'Wells Fargo'!$A:$A,AY$1,'Wells Fargo'!$B:$B,"&lt;="&amp;'Cash Flow'!AY$3,'Wells Fargo'!$B:$B,"&gt;"&amp;'Cash Flow'!AX$3)</f>
        <v>0</v>
      </c>
      <c r="AZ52" s="161">
        <f>SUMIFS('Wells Fargo'!$F:$F,'Wells Fargo'!$G:$G,'Cash Flow'!$A52,'Wells Fargo'!$A:$A,AZ$1,'Wells Fargo'!$B:$B,"&lt;="&amp;'Cash Flow'!AZ$3)</f>
        <v>0</v>
      </c>
      <c r="BA52" s="160">
        <f>SUMIFS('Wells Fargo'!$F:$F,'Wells Fargo'!$G:$G,'Cash Flow'!$A52,'Wells Fargo'!$A:$A,BA$1,'Wells Fargo'!$B:$B,"&lt;="&amp;'Cash Flow'!BA$3,'Wells Fargo'!$B:$B,"&gt;"&amp;'Cash Flow'!AZ$3)</f>
        <v>0</v>
      </c>
      <c r="BB52" s="160">
        <f>SUMIFS('Wells Fargo'!$F:$F,'Wells Fargo'!$G:$G,'Cash Flow'!$A52,'Wells Fargo'!$A:$A,BB$1,'Wells Fargo'!$B:$B,"&lt;="&amp;'Cash Flow'!BB$3,'Wells Fargo'!$B:$B,"&gt;"&amp;'Cash Flow'!BA$3)</f>
        <v>0</v>
      </c>
      <c r="BC52" s="160">
        <f>SUMIFS('Wells Fargo'!$F:$F,'Wells Fargo'!$G:$G,'Cash Flow'!$A52,'Wells Fargo'!$A:$A,BC$1,'Wells Fargo'!$B:$B,"&lt;="&amp;'Cash Flow'!BC$3,'Wells Fargo'!$B:$B,"&gt;"&amp;'Cash Flow'!BB$3)</f>
        <v>0</v>
      </c>
      <c r="BD52" s="160">
        <f>SUMIFS('Wells Fargo'!$F:$F,'Wells Fargo'!$G:$G,'Cash Flow'!$A52,'Wells Fargo'!$A:$A,BD$1,'Wells Fargo'!$B:$B,"&lt;="&amp;'Cash Flow'!BD$3,'Wells Fargo'!$B:$B,"&gt;"&amp;'Cash Flow'!BC$3)</f>
        <v>0</v>
      </c>
      <c r="BE52" s="161">
        <f>SUMIFS('Wells Fargo'!$F:$F,'Wells Fargo'!$G:$G,'Cash Flow'!$A52,'Wells Fargo'!$A:$A,BE$1,'Wells Fargo'!$B:$B,"&lt;="&amp;'Cash Flow'!BE$3)</f>
        <v>0</v>
      </c>
      <c r="BF52" s="160">
        <f>SUMIFS('Wells Fargo'!$F:$F,'Wells Fargo'!$G:$G,'Cash Flow'!$A52,'Wells Fargo'!$A:$A,BF$1,'Wells Fargo'!$B:$B,"&lt;="&amp;'Cash Flow'!BF$3,'Wells Fargo'!$B:$B,"&gt;"&amp;'Cash Flow'!BE$3)</f>
        <v>0</v>
      </c>
      <c r="BG52" s="160">
        <f>SUMIFS('Wells Fargo'!$F:$F,'Wells Fargo'!$G:$G,'Cash Flow'!$A52,'Wells Fargo'!$A:$A,BG$1,'Wells Fargo'!$B:$B,"&lt;="&amp;'Cash Flow'!BG$3,'Wells Fargo'!$B:$B,"&gt;"&amp;'Cash Flow'!BF$3)</f>
        <v>0</v>
      </c>
      <c r="BH52" s="160">
        <f>SUMIFS('Wells Fargo'!$F:$F,'Wells Fargo'!$G:$G,'Cash Flow'!$A52,'Wells Fargo'!$A:$A,BH$1,'Wells Fargo'!$B:$B,"&lt;="&amp;'Cash Flow'!BH$3,'Wells Fargo'!$B:$B,"&gt;"&amp;'Cash Flow'!BG$3)</f>
        <v>0</v>
      </c>
      <c r="BI52" s="160">
        <f>SUMIFS('Wells Fargo'!$F:$F,'Wells Fargo'!$G:$G,'Cash Flow'!$A52,'Wells Fargo'!$A:$A,BI$1,'Wells Fargo'!$B:$B,"&lt;="&amp;'Cash Flow'!BI$3,'Wells Fargo'!$B:$B,"&gt;"&amp;'Cash Flow'!BH$3)</f>
        <v>0</v>
      </c>
    </row>
    <row r="53" spans="1:61" ht="12.75" x14ac:dyDescent="0.2">
      <c r="A53" t="str">
        <v>Nationwide</v>
      </c>
      <c r="B53" s="76">
        <f t="shared" si="2"/>
        <v>32013.02</v>
      </c>
      <c r="C53" s="161">
        <f>SUMIFS('Wells Fargo'!$F:$F,'Wells Fargo'!$G:$G,'Cash Flow'!$A53,'Wells Fargo'!$A:$A,C$1,'Wells Fargo'!$B:$B,"&lt;="&amp;'Cash Flow'!C$3)</f>
        <v>0</v>
      </c>
      <c r="D53" s="160">
        <f>SUMIFS('Wells Fargo'!$F:$F,'Wells Fargo'!$G:$G,'Cash Flow'!$A53,'Wells Fargo'!$A:$A,D$1,'Wells Fargo'!$B:$B,"&lt;="&amp;'Cash Flow'!D$3,'Wells Fargo'!$B:$B,"&gt;"&amp;'Cash Flow'!C$3)</f>
        <v>0</v>
      </c>
      <c r="E53" s="160">
        <f>SUMIFS('Wells Fargo'!$F:$F,'Wells Fargo'!$G:$G,'Cash Flow'!$A53,'Wells Fargo'!$A:$A,E$1,'Wells Fargo'!$B:$B,"&lt;="&amp;'Cash Flow'!E$3,'Wells Fargo'!$B:$B,"&gt;"&amp;'Cash Flow'!D$3)</f>
        <v>0</v>
      </c>
      <c r="F53" s="160">
        <f>SUMIFS('Wells Fargo'!$F:$F,'Wells Fargo'!$G:$G,'Cash Flow'!$A53,'Wells Fargo'!$A:$A,F$1,'Wells Fargo'!$B:$B,"&lt;="&amp;'Cash Flow'!F$3,'Wells Fargo'!$B:$B,"&gt;"&amp;'Cash Flow'!E$3)</f>
        <v>0</v>
      </c>
      <c r="G53" s="160">
        <f>SUMIFS('Wells Fargo'!$F:$F,'Wells Fargo'!$G:$G,'Cash Flow'!$A53,'Wells Fargo'!$A:$A,G$1,'Wells Fargo'!$B:$B,"&lt;="&amp;'Cash Flow'!G$3,'Wells Fargo'!$B:$B,"&gt;"&amp;'Cash Flow'!F$3)</f>
        <v>0</v>
      </c>
      <c r="H53" s="161">
        <f>SUMIFS('Wells Fargo'!$F:$F,'Wells Fargo'!$G:$G,'Cash Flow'!$A53,'Wells Fargo'!$A:$A,H$1,'Wells Fargo'!$B:$B,"&lt;="&amp;'Cash Flow'!H$3)</f>
        <v>0</v>
      </c>
      <c r="I53" s="160">
        <f>SUMIFS('Wells Fargo'!$F:$F,'Wells Fargo'!$G:$G,'Cash Flow'!$A53,'Wells Fargo'!$A:$A,I$1,'Wells Fargo'!$B:$B,"&lt;="&amp;'Cash Flow'!I$3,'Wells Fargo'!$B:$B,"&gt;"&amp;'Cash Flow'!H$3)</f>
        <v>0</v>
      </c>
      <c r="J53" s="160">
        <f>SUMIFS('Wells Fargo'!$F:$F,'Wells Fargo'!$G:$G,'Cash Flow'!$A53,'Wells Fargo'!$A:$A,J$1,'Wells Fargo'!$B:$B,"&lt;="&amp;'Cash Flow'!J$3,'Wells Fargo'!$B:$B,"&gt;"&amp;'Cash Flow'!I$3)</f>
        <v>0</v>
      </c>
      <c r="K53" s="160">
        <f>SUMIFS('Wells Fargo'!$F:$F,'Wells Fargo'!$G:$G,'Cash Flow'!$A53,'Wells Fargo'!$A:$A,K$1,'Wells Fargo'!$B:$B,"&lt;="&amp;'Cash Flow'!K$3,'Wells Fargo'!$B:$B,"&gt;"&amp;'Cash Flow'!J$3)</f>
        <v>0</v>
      </c>
      <c r="L53" s="161">
        <f>SUMIFS('Wells Fargo'!$F:$F,'Wells Fargo'!$G:$G,'Cash Flow'!$A53,'Wells Fargo'!$A:$A,L$1,'Wells Fargo'!$B:$B,"&lt;="&amp;'Cash Flow'!L$3)</f>
        <v>0</v>
      </c>
      <c r="M53" s="160">
        <f>SUMIFS('Wells Fargo'!$F:$F,'Wells Fargo'!$G:$G,'Cash Flow'!$A53,'Wells Fargo'!$A:$A,M$1,'Wells Fargo'!$B:$B,"&lt;="&amp;'Cash Flow'!M$3,'Wells Fargo'!$B:$B,"&gt;"&amp;'Cash Flow'!L$3)</f>
        <v>0</v>
      </c>
      <c r="N53" s="160">
        <f>SUMIFS('Wells Fargo'!$F:$F,'Wells Fargo'!$G:$G,'Cash Flow'!$A53,'Wells Fargo'!$A:$A,N$1,'Wells Fargo'!$B:$B,"&lt;="&amp;'Cash Flow'!N$3,'Wells Fargo'!$B:$B,"&gt;"&amp;'Cash Flow'!M$3)</f>
        <v>0</v>
      </c>
      <c r="O53" s="160">
        <f>SUMIFS('Wells Fargo'!$F:$F,'Wells Fargo'!$G:$G,'Cash Flow'!$A53,'Wells Fargo'!$A:$A,O$1,'Wells Fargo'!$B:$B,"&lt;="&amp;'Cash Flow'!O$3,'Wells Fargo'!$B:$B,"&gt;"&amp;'Cash Flow'!N$3)</f>
        <v>0</v>
      </c>
      <c r="P53" s="160">
        <f>SUMIFS('Wells Fargo'!$F:$F,'Wells Fargo'!$G:$G,'Cash Flow'!$A53,'Wells Fargo'!$A:$A,P$1,'Wells Fargo'!$B:$B,"&lt;="&amp;'Cash Flow'!P$3,'Wells Fargo'!$B:$B,"&gt;"&amp;'Cash Flow'!O$3)</f>
        <v>0</v>
      </c>
      <c r="Q53" s="161">
        <f>SUMIFS('Wells Fargo'!$F:$F,'Wells Fargo'!$G:$G,'Cash Flow'!$A53,'Wells Fargo'!$A:$A,Q$1,'Wells Fargo'!$B:$B,"&lt;="&amp;'Cash Flow'!Q$3)</f>
        <v>0</v>
      </c>
      <c r="R53" s="160">
        <f>SUMIFS('Wells Fargo'!$F:$F,'Wells Fargo'!$G:$G,'Cash Flow'!$A53,'Wells Fargo'!$A:$A,R$1,'Wells Fargo'!$B:$B,"&lt;="&amp;'Cash Flow'!R$3,'Wells Fargo'!$B:$B,"&gt;"&amp;'Cash Flow'!Q$3)</f>
        <v>0</v>
      </c>
      <c r="S53" s="160">
        <f>SUMIFS('Wells Fargo'!$F:$F,'Wells Fargo'!$G:$G,'Cash Flow'!$A53,'Wells Fargo'!$A:$A,S$1,'Wells Fargo'!$B:$B,"&lt;="&amp;'Cash Flow'!S$3,'Wells Fargo'!$B:$B,"&gt;"&amp;'Cash Flow'!R$3)</f>
        <v>0</v>
      </c>
      <c r="T53" s="160">
        <f>SUMIFS('Wells Fargo'!$F:$F,'Wells Fargo'!$G:$G,'Cash Flow'!$A53,'Wells Fargo'!$A:$A,T$1,'Wells Fargo'!$B:$B,"&lt;="&amp;'Cash Flow'!T$3,'Wells Fargo'!$B:$B,"&gt;"&amp;'Cash Flow'!S$3)</f>
        <v>0</v>
      </c>
      <c r="U53" s="160">
        <f>SUMIFS('Wells Fargo'!$F:$F,'Wells Fargo'!$G:$G,'Cash Flow'!$A53,'Wells Fargo'!$A:$A,U$1,'Wells Fargo'!$B:$B,"&lt;="&amp;'Cash Flow'!U$3,'Wells Fargo'!$B:$B,"&gt;"&amp;'Cash Flow'!T$3)</f>
        <v>0</v>
      </c>
      <c r="V53" s="161">
        <f>SUMIFS('Wells Fargo'!$F:$F,'Wells Fargo'!$G:$G,'Cash Flow'!$A53,'Wells Fargo'!$A:$A,V$1,'Wells Fargo'!$B:$B,"&lt;="&amp;'Cash Flow'!V$3)</f>
        <v>0</v>
      </c>
      <c r="W53" s="160">
        <f>SUMIFS('Wells Fargo'!$F:$F,'Wells Fargo'!$G:$G,'Cash Flow'!$A53,'Wells Fargo'!$A:$A,W$1,'Wells Fargo'!$B:$B,"&lt;="&amp;'Cash Flow'!W$3,'Wells Fargo'!$B:$B,"&gt;"&amp;'Cash Flow'!V$3)</f>
        <v>0</v>
      </c>
      <c r="X53" s="160">
        <f>SUMIFS('Wells Fargo'!$F:$F,'Wells Fargo'!$G:$G,'Cash Flow'!$A53,'Wells Fargo'!$A:$A,X$1,'Wells Fargo'!$B:$B,"&lt;="&amp;'Cash Flow'!X$3,'Wells Fargo'!$B:$B,"&gt;"&amp;'Cash Flow'!W$3)</f>
        <v>0</v>
      </c>
      <c r="Y53" s="160">
        <f>SUMIFS('Wells Fargo'!$F:$F,'Wells Fargo'!$G:$G,'Cash Flow'!$A53,'Wells Fargo'!$A:$A,Y$1,'Wells Fargo'!$B:$B,"&lt;="&amp;'Cash Flow'!Y$3,'Wells Fargo'!$B:$B,"&gt;"&amp;'Cash Flow'!X$3)</f>
        <v>0</v>
      </c>
      <c r="Z53" s="160">
        <f>SUMIFS('Wells Fargo'!$F:$F,'Wells Fargo'!$G:$G,'Cash Flow'!$A53,'Wells Fargo'!$A:$A,Z$1,'Wells Fargo'!$B:$B,"&lt;="&amp;'Cash Flow'!Z$3,'Wells Fargo'!$B:$B,"&gt;"&amp;'Cash Flow'!Y$3)</f>
        <v>0</v>
      </c>
      <c r="AA53" s="161">
        <f>SUMIFS('Wells Fargo'!$F:$F,'Wells Fargo'!$G:$G,'Cash Flow'!$A53,'Wells Fargo'!$A:$A,AA$1,'Wells Fargo'!$B:$B,"&lt;="&amp;'Cash Flow'!AA$3)</f>
        <v>0</v>
      </c>
      <c r="AB53" s="160">
        <f>SUMIFS('Wells Fargo'!$F:$F,'Wells Fargo'!$G:$G,'Cash Flow'!$A53,'Wells Fargo'!$A:$A,AB$1,'Wells Fargo'!$B:$B,"&lt;="&amp;'Cash Flow'!AB$3,'Wells Fargo'!$B:$B,"&gt;"&amp;'Cash Flow'!AA$3)</f>
        <v>0</v>
      </c>
      <c r="AC53" s="160">
        <f>SUMIFS('Wells Fargo'!$F:$F,'Wells Fargo'!$G:$G,'Cash Flow'!$A53,'Wells Fargo'!$A:$A,AC$1,'Wells Fargo'!$B:$B,"&lt;="&amp;'Cash Flow'!AC$3,'Wells Fargo'!$B:$B,"&gt;"&amp;'Cash Flow'!AB$3)</f>
        <v>4436.57</v>
      </c>
      <c r="AD53" s="160">
        <f>SUMIFS('Wells Fargo'!$F:$F,'Wells Fargo'!$G:$G,'Cash Flow'!$A53,'Wells Fargo'!$A:$A,AD$1,'Wells Fargo'!$B:$B,"&lt;="&amp;'Cash Flow'!AD$3,'Wells Fargo'!$B:$B,"&gt;"&amp;'Cash Flow'!AC$3)</f>
        <v>0</v>
      </c>
      <c r="AE53" s="160">
        <f>SUMIFS('Wells Fargo'!$F:$F,'Wells Fargo'!$G:$G,'Cash Flow'!$A53,'Wells Fargo'!$A:$A,AE$1,'Wells Fargo'!$B:$B,"&lt;="&amp;'Cash Flow'!AE$3,'Wells Fargo'!$B:$B,"&gt;"&amp;'Cash Flow'!AD$3)</f>
        <v>0</v>
      </c>
      <c r="AF53" s="161">
        <f>SUMIFS('Wells Fargo'!$F:$F,'Wells Fargo'!$G:$G,'Cash Flow'!$A53,'Wells Fargo'!$A:$A,AF$1,'Wells Fargo'!$B:$B,"&lt;="&amp;'Cash Flow'!AF$3)</f>
        <v>1583.62</v>
      </c>
      <c r="AG53" s="160">
        <f>SUMIFS('Wells Fargo'!$F:$F,'Wells Fargo'!$G:$G,'Cash Flow'!$A53,'Wells Fargo'!$A:$A,AG$1,'Wells Fargo'!$B:$B,"&lt;="&amp;'Cash Flow'!AG$3,'Wells Fargo'!$B:$B,"&gt;"&amp;'Cash Flow'!AF$3)</f>
        <v>0</v>
      </c>
      <c r="AH53" s="160">
        <f>SUMIFS('Wells Fargo'!$F:$F,'Wells Fargo'!$G:$G,'Cash Flow'!$A53,'Wells Fargo'!$A:$A,AH$1,'Wells Fargo'!$B:$B,"&lt;="&amp;'Cash Flow'!AH$3,'Wells Fargo'!$B:$B,"&gt;"&amp;'Cash Flow'!AG$3)</f>
        <v>1583.61</v>
      </c>
      <c r="AI53" s="160">
        <f>SUMIFS('Wells Fargo'!$F:$F,'Wells Fargo'!$G:$G,'Cash Flow'!$A53,'Wells Fargo'!$A:$A,AI$1,'Wells Fargo'!$B:$B,"&lt;="&amp;'Cash Flow'!AI$3,'Wells Fargo'!$B:$B,"&gt;"&amp;'Cash Flow'!AH$3)</f>
        <v>0</v>
      </c>
      <c r="AJ53" s="160">
        <f>SUMIFS('Wells Fargo'!$F:$F,'Wells Fargo'!$G:$G,'Cash Flow'!$A53,'Wells Fargo'!$A:$A,AJ$1,'Wells Fargo'!$B:$B,"&lt;="&amp;'Cash Flow'!AJ$3,'Wells Fargo'!$B:$B,"&gt;"&amp;'Cash Flow'!AI$3)</f>
        <v>1733.66</v>
      </c>
      <c r="AK53" s="161">
        <f>SUMIFS('Wells Fargo'!$F:$F,'Wells Fargo'!$G:$G,'Cash Flow'!$A53,'Wells Fargo'!$A:$A,AK$1,'Wells Fargo'!$B:$B,"&lt;="&amp;'Cash Flow'!AK$3)</f>
        <v>0</v>
      </c>
      <c r="AL53" s="160">
        <f>SUMIFS('Wells Fargo'!$F:$F,'Wells Fargo'!$G:$G,'Cash Flow'!$A53,'Wells Fargo'!$A:$A,AL$1,'Wells Fargo'!$B:$B,"&lt;="&amp;'Cash Flow'!AL$3,'Wells Fargo'!$B:$B,"&gt;"&amp;'Cash Flow'!AK$3)</f>
        <v>2033.65</v>
      </c>
      <c r="AM53" s="160">
        <f>SUMIFS('Wells Fargo'!$F:$F,'Wells Fargo'!$G:$G,'Cash Flow'!$A53,'Wells Fargo'!$A:$A,AM$1,'Wells Fargo'!$B:$B,"&lt;="&amp;'Cash Flow'!AM$3,'Wells Fargo'!$B:$B,"&gt;"&amp;'Cash Flow'!AL$3)</f>
        <v>0</v>
      </c>
      <c r="AN53" s="160">
        <f>SUMIFS('Wells Fargo'!$F:$F,'Wells Fargo'!$G:$G,'Cash Flow'!$A53,'Wells Fargo'!$A:$A,AN$1,'Wells Fargo'!$B:$B,"&lt;="&amp;'Cash Flow'!AN$3,'Wells Fargo'!$B:$B,"&gt;"&amp;'Cash Flow'!AM$3)</f>
        <v>2033.65</v>
      </c>
      <c r="AO53" s="160">
        <f>SUMIFS('Wells Fargo'!$F:$F,'Wells Fargo'!$G:$G,'Cash Flow'!$A53,'Wells Fargo'!$A:$A,AO$1,'Wells Fargo'!$B:$B,"&lt;="&amp;'Cash Flow'!AO$3,'Wells Fargo'!$B:$B,"&gt;"&amp;'Cash Flow'!AN$3)</f>
        <v>0</v>
      </c>
      <c r="AP53" s="161">
        <f>SUMIFS('Wells Fargo'!$F:$F,'Wells Fargo'!$G:$G,'Cash Flow'!$A53,'Wells Fargo'!$A:$A,AP$1,'Wells Fargo'!$B:$B,"&lt;="&amp;'Cash Flow'!AP$3)</f>
        <v>0</v>
      </c>
      <c r="AQ53" s="160">
        <f>SUMIFS('Wells Fargo'!$F:$F,'Wells Fargo'!$G:$G,'Cash Flow'!$A53,'Wells Fargo'!$A:$A,AQ$1,'Wells Fargo'!$B:$B,"&lt;="&amp;'Cash Flow'!AQ$3,'Wells Fargo'!$B:$B,"&gt;"&amp;'Cash Flow'!AP$3)</f>
        <v>2033.66</v>
      </c>
      <c r="AR53" s="160">
        <f>SUMIFS('Wells Fargo'!$F:$F,'Wells Fargo'!$G:$G,'Cash Flow'!$A53,'Wells Fargo'!$A:$A,AR$1,'Wells Fargo'!$B:$B,"&lt;="&amp;'Cash Flow'!AR$3,'Wells Fargo'!$B:$B,"&gt;"&amp;'Cash Flow'!AQ$3)</f>
        <v>0</v>
      </c>
      <c r="AS53" s="160">
        <f>SUMIFS('Wells Fargo'!$F:$F,'Wells Fargo'!$G:$G,'Cash Flow'!$A53,'Wells Fargo'!$A:$A,AS$1,'Wells Fargo'!$B:$B,"&lt;="&amp;'Cash Flow'!AS$3,'Wells Fargo'!$B:$B,"&gt;"&amp;'Cash Flow'!AR$3)</f>
        <v>2179.34</v>
      </c>
      <c r="AT53" s="160">
        <f>SUMIFS('Wells Fargo'!$F:$F,'Wells Fargo'!$G:$G,'Cash Flow'!$A53,'Wells Fargo'!$A:$A,AT$1,'Wells Fargo'!$B:$B,"&lt;="&amp;'Cash Flow'!AT$3,'Wells Fargo'!$B:$B,"&gt;"&amp;'Cash Flow'!AS$3)</f>
        <v>0</v>
      </c>
      <c r="AU53" s="161">
        <f>SUMIFS('Wells Fargo'!$F:$F,'Wells Fargo'!$G:$G,'Cash Flow'!$A53,'Wells Fargo'!$A:$A,AU$1,'Wells Fargo'!$B:$B,"&lt;="&amp;'Cash Flow'!AU$3)</f>
        <v>0</v>
      </c>
      <c r="AV53" s="160">
        <f>SUMIFS('Wells Fargo'!$F:$F,'Wells Fargo'!$G:$G,'Cash Flow'!$A53,'Wells Fargo'!$A:$A,AV$1,'Wells Fargo'!$B:$B,"&lt;="&amp;'Cash Flow'!AV$3,'Wells Fargo'!$B:$B,"&gt;"&amp;'Cash Flow'!AU$3)</f>
        <v>2029.34</v>
      </c>
      <c r="AW53" s="160">
        <f>SUMIFS('Wells Fargo'!$F:$F,'Wells Fargo'!$G:$G,'Cash Flow'!$A53,'Wells Fargo'!$A:$A,AW$1,'Wells Fargo'!$B:$B,"&lt;="&amp;'Cash Flow'!AW$3,'Wells Fargo'!$B:$B,"&gt;"&amp;'Cash Flow'!AV$3)</f>
        <v>0</v>
      </c>
      <c r="AX53" s="160">
        <f>SUMIFS('Wells Fargo'!$F:$F,'Wells Fargo'!$G:$G,'Cash Flow'!$A53,'Wells Fargo'!$A:$A,AX$1,'Wells Fargo'!$B:$B,"&lt;="&amp;'Cash Flow'!AX$3,'Wells Fargo'!$B:$B,"&gt;"&amp;'Cash Flow'!AW$3)</f>
        <v>1900.88</v>
      </c>
      <c r="AY53" s="160">
        <f>SUMIFS('Wells Fargo'!$F:$F,'Wells Fargo'!$G:$G,'Cash Flow'!$A53,'Wells Fargo'!$A:$A,AY$1,'Wells Fargo'!$B:$B,"&lt;="&amp;'Cash Flow'!AY$3,'Wells Fargo'!$B:$B,"&gt;"&amp;'Cash Flow'!AX$3)</f>
        <v>0</v>
      </c>
      <c r="AZ53" s="161">
        <f>SUMIFS('Wells Fargo'!$F:$F,'Wells Fargo'!$G:$G,'Cash Flow'!$A53,'Wells Fargo'!$A:$A,AZ$1,'Wells Fargo'!$B:$B,"&lt;="&amp;'Cash Flow'!AZ$3)</f>
        <v>1900.87</v>
      </c>
      <c r="BA53" s="160">
        <f>SUMIFS('Wells Fargo'!$F:$F,'Wells Fargo'!$G:$G,'Cash Flow'!$A53,'Wells Fargo'!$A:$A,BA$1,'Wells Fargo'!$B:$B,"&lt;="&amp;'Cash Flow'!BA$3,'Wells Fargo'!$B:$B,"&gt;"&amp;'Cash Flow'!AZ$3)</f>
        <v>0</v>
      </c>
      <c r="BB53" s="160">
        <f>SUMIFS('Wells Fargo'!$F:$F,'Wells Fargo'!$G:$G,'Cash Flow'!$A53,'Wells Fargo'!$A:$A,BB$1,'Wells Fargo'!$B:$B,"&lt;="&amp;'Cash Flow'!BB$3,'Wells Fargo'!$B:$B,"&gt;"&amp;'Cash Flow'!BA$3)</f>
        <v>1900.88</v>
      </c>
      <c r="BC53" s="160">
        <f>SUMIFS('Wells Fargo'!$F:$F,'Wells Fargo'!$G:$G,'Cash Flow'!$A53,'Wells Fargo'!$A:$A,BC$1,'Wells Fargo'!$B:$B,"&lt;="&amp;'Cash Flow'!BC$3,'Wells Fargo'!$B:$B,"&gt;"&amp;'Cash Flow'!BB$3)</f>
        <v>0</v>
      </c>
      <c r="BD53" s="160">
        <f>SUMIFS('Wells Fargo'!$F:$F,'Wells Fargo'!$G:$G,'Cash Flow'!$A53,'Wells Fargo'!$A:$A,BD$1,'Wells Fargo'!$B:$B,"&lt;="&amp;'Cash Flow'!BD$3,'Wells Fargo'!$B:$B,"&gt;"&amp;'Cash Flow'!BC$3)</f>
        <v>0</v>
      </c>
      <c r="BE53" s="161">
        <f>SUMIFS('Wells Fargo'!$F:$F,'Wells Fargo'!$G:$G,'Cash Flow'!$A53,'Wells Fargo'!$A:$A,BE$1,'Wells Fargo'!$B:$B,"&lt;="&amp;'Cash Flow'!BE$3)</f>
        <v>1962.31</v>
      </c>
      <c r="BF53" s="160">
        <f>SUMIFS('Wells Fargo'!$F:$F,'Wells Fargo'!$G:$G,'Cash Flow'!$A53,'Wells Fargo'!$A:$A,BF$1,'Wells Fargo'!$B:$B,"&lt;="&amp;'Cash Flow'!BF$3,'Wells Fargo'!$B:$B,"&gt;"&amp;'Cash Flow'!BE$3)</f>
        <v>0</v>
      </c>
      <c r="BG53" s="160">
        <f>SUMIFS('Wells Fargo'!$F:$F,'Wells Fargo'!$G:$G,'Cash Flow'!$A53,'Wells Fargo'!$A:$A,BG$1,'Wells Fargo'!$B:$B,"&lt;="&amp;'Cash Flow'!BG$3,'Wells Fargo'!$B:$B,"&gt;"&amp;'Cash Flow'!BF$3)</f>
        <v>1962.32</v>
      </c>
      <c r="BH53" s="160">
        <f>SUMIFS('Wells Fargo'!$F:$F,'Wells Fargo'!$G:$G,'Cash Flow'!$A53,'Wells Fargo'!$A:$A,BH$1,'Wells Fargo'!$B:$B,"&lt;="&amp;'Cash Flow'!BH$3,'Wells Fargo'!$B:$B,"&gt;"&amp;'Cash Flow'!BG$3)</f>
        <v>0</v>
      </c>
      <c r="BI53" s="160">
        <f>SUMIFS('Wells Fargo'!$F:$F,'Wells Fargo'!$G:$G,'Cash Flow'!$A53,'Wells Fargo'!$A:$A,BI$1,'Wells Fargo'!$B:$B,"&lt;="&amp;'Cash Flow'!BI$3,'Wells Fargo'!$B:$B,"&gt;"&amp;'Cash Flow'!BH$3)</f>
        <v>2738.66</v>
      </c>
    </row>
    <row r="54" spans="1:61" ht="12.75" x14ac:dyDescent="0.2">
      <c r="A54" t="str">
        <v>Nationwide Tech Reimbursement</v>
      </c>
      <c r="B54" s="76">
        <f t="shared" si="2"/>
        <v>60</v>
      </c>
      <c r="C54" s="161">
        <f>SUMIFS('Wells Fargo'!$F:$F,'Wells Fargo'!$G:$G,'Cash Flow'!$A54,'Wells Fargo'!$A:$A,C$1,'Wells Fargo'!$B:$B,"&lt;="&amp;'Cash Flow'!C$3)</f>
        <v>0</v>
      </c>
      <c r="D54" s="160">
        <f>SUMIFS('Wells Fargo'!$F:$F,'Wells Fargo'!$G:$G,'Cash Flow'!$A54,'Wells Fargo'!$A:$A,D$1,'Wells Fargo'!$B:$B,"&lt;="&amp;'Cash Flow'!D$3,'Wells Fargo'!$B:$B,"&gt;"&amp;'Cash Flow'!C$3)</f>
        <v>0</v>
      </c>
      <c r="E54" s="160">
        <f>SUMIFS('Wells Fargo'!$F:$F,'Wells Fargo'!$G:$G,'Cash Flow'!$A54,'Wells Fargo'!$A:$A,E$1,'Wells Fargo'!$B:$B,"&lt;="&amp;'Cash Flow'!E$3,'Wells Fargo'!$B:$B,"&gt;"&amp;'Cash Flow'!D$3)</f>
        <v>0</v>
      </c>
      <c r="F54" s="160">
        <f>SUMIFS('Wells Fargo'!$F:$F,'Wells Fargo'!$G:$G,'Cash Flow'!$A54,'Wells Fargo'!$A:$A,F$1,'Wells Fargo'!$B:$B,"&lt;="&amp;'Cash Flow'!F$3,'Wells Fargo'!$B:$B,"&gt;"&amp;'Cash Flow'!E$3)</f>
        <v>0</v>
      </c>
      <c r="G54" s="160">
        <f>SUMIFS('Wells Fargo'!$F:$F,'Wells Fargo'!$G:$G,'Cash Flow'!$A54,'Wells Fargo'!$A:$A,G$1,'Wells Fargo'!$B:$B,"&lt;="&amp;'Cash Flow'!G$3,'Wells Fargo'!$B:$B,"&gt;"&amp;'Cash Flow'!F$3)</f>
        <v>0</v>
      </c>
      <c r="H54" s="161">
        <f>SUMIFS('Wells Fargo'!$F:$F,'Wells Fargo'!$G:$G,'Cash Flow'!$A54,'Wells Fargo'!$A:$A,H$1,'Wells Fargo'!$B:$B,"&lt;="&amp;'Cash Flow'!H$3)</f>
        <v>0</v>
      </c>
      <c r="I54" s="160">
        <f>SUMIFS('Wells Fargo'!$F:$F,'Wells Fargo'!$G:$G,'Cash Flow'!$A54,'Wells Fargo'!$A:$A,I$1,'Wells Fargo'!$B:$B,"&lt;="&amp;'Cash Flow'!I$3,'Wells Fargo'!$B:$B,"&gt;"&amp;'Cash Flow'!H$3)</f>
        <v>0</v>
      </c>
      <c r="J54" s="160">
        <f>SUMIFS('Wells Fargo'!$F:$F,'Wells Fargo'!$G:$G,'Cash Flow'!$A54,'Wells Fargo'!$A:$A,J$1,'Wells Fargo'!$B:$B,"&lt;="&amp;'Cash Flow'!J$3,'Wells Fargo'!$B:$B,"&gt;"&amp;'Cash Flow'!I$3)</f>
        <v>0</v>
      </c>
      <c r="K54" s="160">
        <f>SUMIFS('Wells Fargo'!$F:$F,'Wells Fargo'!$G:$G,'Cash Flow'!$A54,'Wells Fargo'!$A:$A,K$1,'Wells Fargo'!$B:$B,"&lt;="&amp;'Cash Flow'!K$3,'Wells Fargo'!$B:$B,"&gt;"&amp;'Cash Flow'!J$3)</f>
        <v>0</v>
      </c>
      <c r="L54" s="161">
        <f>SUMIFS('Wells Fargo'!$F:$F,'Wells Fargo'!$G:$G,'Cash Flow'!$A54,'Wells Fargo'!$A:$A,L$1,'Wells Fargo'!$B:$B,"&lt;="&amp;'Cash Flow'!L$3)</f>
        <v>0</v>
      </c>
      <c r="M54" s="160">
        <f>SUMIFS('Wells Fargo'!$F:$F,'Wells Fargo'!$G:$G,'Cash Flow'!$A54,'Wells Fargo'!$A:$A,M$1,'Wells Fargo'!$B:$B,"&lt;="&amp;'Cash Flow'!M$3,'Wells Fargo'!$B:$B,"&gt;"&amp;'Cash Flow'!L$3)</f>
        <v>0</v>
      </c>
      <c r="N54" s="160">
        <f>SUMIFS('Wells Fargo'!$F:$F,'Wells Fargo'!$G:$G,'Cash Flow'!$A54,'Wells Fargo'!$A:$A,N$1,'Wells Fargo'!$B:$B,"&lt;="&amp;'Cash Flow'!N$3,'Wells Fargo'!$B:$B,"&gt;"&amp;'Cash Flow'!M$3)</f>
        <v>0</v>
      </c>
      <c r="O54" s="160">
        <f>SUMIFS('Wells Fargo'!$F:$F,'Wells Fargo'!$G:$G,'Cash Flow'!$A54,'Wells Fargo'!$A:$A,O$1,'Wells Fargo'!$B:$B,"&lt;="&amp;'Cash Flow'!O$3,'Wells Fargo'!$B:$B,"&gt;"&amp;'Cash Flow'!N$3)</f>
        <v>0</v>
      </c>
      <c r="P54" s="160">
        <f>SUMIFS('Wells Fargo'!$F:$F,'Wells Fargo'!$G:$G,'Cash Flow'!$A54,'Wells Fargo'!$A:$A,P$1,'Wells Fargo'!$B:$B,"&lt;="&amp;'Cash Flow'!P$3,'Wells Fargo'!$B:$B,"&gt;"&amp;'Cash Flow'!O$3)</f>
        <v>0</v>
      </c>
      <c r="Q54" s="161">
        <f>SUMIFS('Wells Fargo'!$F:$F,'Wells Fargo'!$G:$G,'Cash Flow'!$A54,'Wells Fargo'!$A:$A,Q$1,'Wells Fargo'!$B:$B,"&lt;="&amp;'Cash Flow'!Q$3)</f>
        <v>0</v>
      </c>
      <c r="R54" s="160">
        <f>SUMIFS('Wells Fargo'!$F:$F,'Wells Fargo'!$G:$G,'Cash Flow'!$A54,'Wells Fargo'!$A:$A,R$1,'Wells Fargo'!$B:$B,"&lt;="&amp;'Cash Flow'!R$3,'Wells Fargo'!$B:$B,"&gt;"&amp;'Cash Flow'!Q$3)</f>
        <v>0</v>
      </c>
      <c r="S54" s="160">
        <f>SUMIFS('Wells Fargo'!$F:$F,'Wells Fargo'!$G:$G,'Cash Flow'!$A54,'Wells Fargo'!$A:$A,S$1,'Wells Fargo'!$B:$B,"&lt;="&amp;'Cash Flow'!S$3,'Wells Fargo'!$B:$B,"&gt;"&amp;'Cash Flow'!R$3)</f>
        <v>0</v>
      </c>
      <c r="T54" s="160">
        <f>SUMIFS('Wells Fargo'!$F:$F,'Wells Fargo'!$G:$G,'Cash Flow'!$A54,'Wells Fargo'!$A:$A,T$1,'Wells Fargo'!$B:$B,"&lt;="&amp;'Cash Flow'!T$3,'Wells Fargo'!$B:$B,"&gt;"&amp;'Cash Flow'!S$3)</f>
        <v>0</v>
      </c>
      <c r="U54" s="160">
        <f>SUMIFS('Wells Fargo'!$F:$F,'Wells Fargo'!$G:$G,'Cash Flow'!$A54,'Wells Fargo'!$A:$A,U$1,'Wells Fargo'!$B:$B,"&lt;="&amp;'Cash Flow'!U$3,'Wells Fargo'!$B:$B,"&gt;"&amp;'Cash Flow'!T$3)</f>
        <v>0</v>
      </c>
      <c r="V54" s="161">
        <f>SUMIFS('Wells Fargo'!$F:$F,'Wells Fargo'!$G:$G,'Cash Flow'!$A54,'Wells Fargo'!$A:$A,V$1,'Wells Fargo'!$B:$B,"&lt;="&amp;'Cash Flow'!V$3)</f>
        <v>0</v>
      </c>
      <c r="W54" s="160">
        <f>SUMIFS('Wells Fargo'!$F:$F,'Wells Fargo'!$G:$G,'Cash Flow'!$A54,'Wells Fargo'!$A:$A,W$1,'Wells Fargo'!$B:$B,"&lt;="&amp;'Cash Flow'!W$3,'Wells Fargo'!$B:$B,"&gt;"&amp;'Cash Flow'!V$3)</f>
        <v>0</v>
      </c>
      <c r="X54" s="160">
        <f>SUMIFS('Wells Fargo'!$F:$F,'Wells Fargo'!$G:$G,'Cash Flow'!$A54,'Wells Fargo'!$A:$A,X$1,'Wells Fargo'!$B:$B,"&lt;="&amp;'Cash Flow'!X$3,'Wells Fargo'!$B:$B,"&gt;"&amp;'Cash Flow'!W$3)</f>
        <v>0</v>
      </c>
      <c r="Y54" s="160">
        <f>SUMIFS('Wells Fargo'!$F:$F,'Wells Fargo'!$G:$G,'Cash Flow'!$A54,'Wells Fargo'!$A:$A,Y$1,'Wells Fargo'!$B:$B,"&lt;="&amp;'Cash Flow'!Y$3,'Wells Fargo'!$B:$B,"&gt;"&amp;'Cash Flow'!X$3)</f>
        <v>0</v>
      </c>
      <c r="Z54" s="160">
        <f>SUMIFS('Wells Fargo'!$F:$F,'Wells Fargo'!$G:$G,'Cash Flow'!$A54,'Wells Fargo'!$A:$A,Z$1,'Wells Fargo'!$B:$B,"&lt;="&amp;'Cash Flow'!Z$3,'Wells Fargo'!$B:$B,"&gt;"&amp;'Cash Flow'!Y$3)</f>
        <v>0</v>
      </c>
      <c r="AA54" s="161">
        <f>SUMIFS('Wells Fargo'!$F:$F,'Wells Fargo'!$G:$G,'Cash Flow'!$A54,'Wells Fargo'!$A:$A,AA$1,'Wells Fargo'!$B:$B,"&lt;="&amp;'Cash Flow'!AA$3)</f>
        <v>0</v>
      </c>
      <c r="AB54" s="160">
        <f>SUMIFS('Wells Fargo'!$F:$F,'Wells Fargo'!$G:$G,'Cash Flow'!$A54,'Wells Fargo'!$A:$A,AB$1,'Wells Fargo'!$B:$B,"&lt;="&amp;'Cash Flow'!AB$3,'Wells Fargo'!$B:$B,"&gt;"&amp;'Cash Flow'!AA$3)</f>
        <v>0</v>
      </c>
      <c r="AC54" s="160">
        <f>SUMIFS('Wells Fargo'!$F:$F,'Wells Fargo'!$G:$G,'Cash Flow'!$A54,'Wells Fargo'!$A:$A,AC$1,'Wells Fargo'!$B:$B,"&lt;="&amp;'Cash Flow'!AC$3,'Wells Fargo'!$B:$B,"&gt;"&amp;'Cash Flow'!AB$3)</f>
        <v>0</v>
      </c>
      <c r="AD54" s="160">
        <f>SUMIFS('Wells Fargo'!$F:$F,'Wells Fargo'!$G:$G,'Cash Flow'!$A54,'Wells Fargo'!$A:$A,AD$1,'Wells Fargo'!$B:$B,"&lt;="&amp;'Cash Flow'!AD$3,'Wells Fargo'!$B:$B,"&gt;"&amp;'Cash Flow'!AC$3)</f>
        <v>0</v>
      </c>
      <c r="AE54" s="160">
        <f>SUMIFS('Wells Fargo'!$F:$F,'Wells Fargo'!$G:$G,'Cash Flow'!$A54,'Wells Fargo'!$A:$A,AE$1,'Wells Fargo'!$B:$B,"&lt;="&amp;'Cash Flow'!AE$3,'Wells Fargo'!$B:$B,"&gt;"&amp;'Cash Flow'!AD$3)</f>
        <v>0</v>
      </c>
      <c r="AF54" s="161">
        <f>SUMIFS('Wells Fargo'!$F:$F,'Wells Fargo'!$G:$G,'Cash Flow'!$A54,'Wells Fargo'!$A:$A,AF$1,'Wells Fargo'!$B:$B,"&lt;="&amp;'Cash Flow'!AF$3)</f>
        <v>0</v>
      </c>
      <c r="AG54" s="160">
        <f>SUMIFS('Wells Fargo'!$F:$F,'Wells Fargo'!$G:$G,'Cash Flow'!$A54,'Wells Fargo'!$A:$A,AG$1,'Wells Fargo'!$B:$B,"&lt;="&amp;'Cash Flow'!AG$3,'Wells Fargo'!$B:$B,"&gt;"&amp;'Cash Flow'!AF$3)</f>
        <v>0</v>
      </c>
      <c r="AH54" s="160">
        <f>SUMIFS('Wells Fargo'!$F:$F,'Wells Fargo'!$G:$G,'Cash Flow'!$A54,'Wells Fargo'!$A:$A,AH$1,'Wells Fargo'!$B:$B,"&lt;="&amp;'Cash Flow'!AH$3,'Wells Fargo'!$B:$B,"&gt;"&amp;'Cash Flow'!AG$3)</f>
        <v>0</v>
      </c>
      <c r="AI54" s="160">
        <f>SUMIFS('Wells Fargo'!$F:$F,'Wells Fargo'!$G:$G,'Cash Flow'!$A54,'Wells Fargo'!$A:$A,AI$1,'Wells Fargo'!$B:$B,"&lt;="&amp;'Cash Flow'!AI$3,'Wells Fargo'!$B:$B,"&gt;"&amp;'Cash Flow'!AH$3)</f>
        <v>0</v>
      </c>
      <c r="AJ54" s="160">
        <f>SUMIFS('Wells Fargo'!$F:$F,'Wells Fargo'!$G:$G,'Cash Flow'!$A54,'Wells Fargo'!$A:$A,AJ$1,'Wells Fargo'!$B:$B,"&lt;="&amp;'Cash Flow'!AJ$3,'Wells Fargo'!$B:$B,"&gt;"&amp;'Cash Flow'!AI$3)</f>
        <v>30</v>
      </c>
      <c r="AK54" s="161">
        <f>SUMIFS('Wells Fargo'!$F:$F,'Wells Fargo'!$G:$G,'Cash Flow'!$A54,'Wells Fargo'!$A:$A,AK$1,'Wells Fargo'!$B:$B,"&lt;="&amp;'Cash Flow'!AK$3)</f>
        <v>0</v>
      </c>
      <c r="AL54" s="160">
        <f>SUMIFS('Wells Fargo'!$F:$F,'Wells Fargo'!$G:$G,'Cash Flow'!$A54,'Wells Fargo'!$A:$A,AL$1,'Wells Fargo'!$B:$B,"&lt;="&amp;'Cash Flow'!AL$3,'Wells Fargo'!$B:$B,"&gt;"&amp;'Cash Flow'!AK$3)</f>
        <v>0</v>
      </c>
      <c r="AM54" s="160">
        <f>SUMIFS('Wells Fargo'!$F:$F,'Wells Fargo'!$G:$G,'Cash Flow'!$A54,'Wells Fargo'!$A:$A,AM$1,'Wells Fargo'!$B:$B,"&lt;="&amp;'Cash Flow'!AM$3,'Wells Fargo'!$B:$B,"&gt;"&amp;'Cash Flow'!AL$3)</f>
        <v>0</v>
      </c>
      <c r="AN54" s="160">
        <f>SUMIFS('Wells Fargo'!$F:$F,'Wells Fargo'!$G:$G,'Cash Flow'!$A54,'Wells Fargo'!$A:$A,AN$1,'Wells Fargo'!$B:$B,"&lt;="&amp;'Cash Flow'!AN$3,'Wells Fargo'!$B:$B,"&gt;"&amp;'Cash Flow'!AM$3)</f>
        <v>0</v>
      </c>
      <c r="AO54" s="160">
        <f>SUMIFS('Wells Fargo'!$F:$F,'Wells Fargo'!$G:$G,'Cash Flow'!$A54,'Wells Fargo'!$A:$A,AO$1,'Wells Fargo'!$B:$B,"&lt;="&amp;'Cash Flow'!AO$3,'Wells Fargo'!$B:$B,"&gt;"&amp;'Cash Flow'!AN$3)</f>
        <v>0</v>
      </c>
      <c r="AP54" s="161">
        <f>SUMIFS('Wells Fargo'!$F:$F,'Wells Fargo'!$G:$G,'Cash Flow'!$A54,'Wells Fargo'!$A:$A,AP$1,'Wells Fargo'!$B:$B,"&lt;="&amp;'Cash Flow'!AP$3)</f>
        <v>0</v>
      </c>
      <c r="AQ54" s="160">
        <f>SUMIFS('Wells Fargo'!$F:$F,'Wells Fargo'!$G:$G,'Cash Flow'!$A54,'Wells Fargo'!$A:$A,AQ$1,'Wells Fargo'!$B:$B,"&lt;="&amp;'Cash Flow'!AQ$3,'Wells Fargo'!$B:$B,"&gt;"&amp;'Cash Flow'!AP$3)</f>
        <v>0</v>
      </c>
      <c r="AR54" s="160">
        <f>SUMIFS('Wells Fargo'!$F:$F,'Wells Fargo'!$G:$G,'Cash Flow'!$A54,'Wells Fargo'!$A:$A,AR$1,'Wells Fargo'!$B:$B,"&lt;="&amp;'Cash Flow'!AR$3,'Wells Fargo'!$B:$B,"&gt;"&amp;'Cash Flow'!AQ$3)</f>
        <v>0</v>
      </c>
      <c r="AS54" s="160">
        <f>SUMIFS('Wells Fargo'!$F:$F,'Wells Fargo'!$G:$G,'Cash Flow'!$A54,'Wells Fargo'!$A:$A,AS$1,'Wells Fargo'!$B:$B,"&lt;="&amp;'Cash Flow'!AS$3,'Wells Fargo'!$B:$B,"&gt;"&amp;'Cash Flow'!AR$3)</f>
        <v>0</v>
      </c>
      <c r="AT54" s="160">
        <f>SUMIFS('Wells Fargo'!$F:$F,'Wells Fargo'!$G:$G,'Cash Flow'!$A54,'Wells Fargo'!$A:$A,AT$1,'Wells Fargo'!$B:$B,"&lt;="&amp;'Cash Flow'!AT$3,'Wells Fargo'!$B:$B,"&gt;"&amp;'Cash Flow'!AS$3)</f>
        <v>30</v>
      </c>
      <c r="AU54" s="161">
        <f>SUMIFS('Wells Fargo'!$F:$F,'Wells Fargo'!$G:$G,'Cash Flow'!$A54,'Wells Fargo'!$A:$A,AU$1,'Wells Fargo'!$B:$B,"&lt;="&amp;'Cash Flow'!AU$3)</f>
        <v>0</v>
      </c>
      <c r="AV54" s="160">
        <f>SUMIFS('Wells Fargo'!$F:$F,'Wells Fargo'!$G:$G,'Cash Flow'!$A54,'Wells Fargo'!$A:$A,AV$1,'Wells Fargo'!$B:$B,"&lt;="&amp;'Cash Flow'!AV$3,'Wells Fargo'!$B:$B,"&gt;"&amp;'Cash Flow'!AU$3)</f>
        <v>0</v>
      </c>
      <c r="AW54" s="160">
        <f>SUMIFS('Wells Fargo'!$F:$F,'Wells Fargo'!$G:$G,'Cash Flow'!$A54,'Wells Fargo'!$A:$A,AW$1,'Wells Fargo'!$B:$B,"&lt;="&amp;'Cash Flow'!AW$3,'Wells Fargo'!$B:$B,"&gt;"&amp;'Cash Flow'!AV$3)</f>
        <v>0</v>
      </c>
      <c r="AX54" s="160">
        <f>SUMIFS('Wells Fargo'!$F:$F,'Wells Fargo'!$G:$G,'Cash Flow'!$A54,'Wells Fargo'!$A:$A,AX$1,'Wells Fargo'!$B:$B,"&lt;="&amp;'Cash Flow'!AX$3,'Wells Fargo'!$B:$B,"&gt;"&amp;'Cash Flow'!AW$3)</f>
        <v>0</v>
      </c>
      <c r="AY54" s="160">
        <f>SUMIFS('Wells Fargo'!$F:$F,'Wells Fargo'!$G:$G,'Cash Flow'!$A54,'Wells Fargo'!$A:$A,AY$1,'Wells Fargo'!$B:$B,"&lt;="&amp;'Cash Flow'!AY$3,'Wells Fargo'!$B:$B,"&gt;"&amp;'Cash Flow'!AX$3)</f>
        <v>0</v>
      </c>
      <c r="AZ54" s="161">
        <f>SUMIFS('Wells Fargo'!$F:$F,'Wells Fargo'!$G:$G,'Cash Flow'!$A54,'Wells Fargo'!$A:$A,AZ$1,'Wells Fargo'!$B:$B,"&lt;="&amp;'Cash Flow'!AZ$3)</f>
        <v>0</v>
      </c>
      <c r="BA54" s="160">
        <f>SUMIFS('Wells Fargo'!$F:$F,'Wells Fargo'!$G:$G,'Cash Flow'!$A54,'Wells Fargo'!$A:$A,BA$1,'Wells Fargo'!$B:$B,"&lt;="&amp;'Cash Flow'!BA$3,'Wells Fargo'!$B:$B,"&gt;"&amp;'Cash Flow'!AZ$3)</f>
        <v>0</v>
      </c>
      <c r="BB54" s="160">
        <f>SUMIFS('Wells Fargo'!$F:$F,'Wells Fargo'!$G:$G,'Cash Flow'!$A54,'Wells Fargo'!$A:$A,BB$1,'Wells Fargo'!$B:$B,"&lt;="&amp;'Cash Flow'!BB$3,'Wells Fargo'!$B:$B,"&gt;"&amp;'Cash Flow'!BA$3)</f>
        <v>0</v>
      </c>
      <c r="BC54" s="160">
        <f>SUMIFS('Wells Fargo'!$F:$F,'Wells Fargo'!$G:$G,'Cash Flow'!$A54,'Wells Fargo'!$A:$A,BC$1,'Wells Fargo'!$B:$B,"&lt;="&amp;'Cash Flow'!BC$3,'Wells Fargo'!$B:$B,"&gt;"&amp;'Cash Flow'!BB$3)</f>
        <v>0</v>
      </c>
      <c r="BD54" s="160">
        <f>SUMIFS('Wells Fargo'!$F:$F,'Wells Fargo'!$G:$G,'Cash Flow'!$A54,'Wells Fargo'!$A:$A,BD$1,'Wells Fargo'!$B:$B,"&lt;="&amp;'Cash Flow'!BD$3,'Wells Fargo'!$B:$B,"&gt;"&amp;'Cash Flow'!BC$3)</f>
        <v>0</v>
      </c>
      <c r="BE54" s="161">
        <f>SUMIFS('Wells Fargo'!$F:$F,'Wells Fargo'!$G:$G,'Cash Flow'!$A54,'Wells Fargo'!$A:$A,BE$1,'Wells Fargo'!$B:$B,"&lt;="&amp;'Cash Flow'!BE$3)</f>
        <v>0</v>
      </c>
      <c r="BF54" s="160">
        <f>SUMIFS('Wells Fargo'!$F:$F,'Wells Fargo'!$G:$G,'Cash Flow'!$A54,'Wells Fargo'!$A:$A,BF$1,'Wells Fargo'!$B:$B,"&lt;="&amp;'Cash Flow'!BF$3,'Wells Fargo'!$B:$B,"&gt;"&amp;'Cash Flow'!BE$3)</f>
        <v>0</v>
      </c>
      <c r="BG54" s="160">
        <f>SUMIFS('Wells Fargo'!$F:$F,'Wells Fargo'!$G:$G,'Cash Flow'!$A54,'Wells Fargo'!$A:$A,BG$1,'Wells Fargo'!$B:$B,"&lt;="&amp;'Cash Flow'!BG$3,'Wells Fargo'!$B:$B,"&gt;"&amp;'Cash Flow'!BF$3)</f>
        <v>0</v>
      </c>
      <c r="BH54" s="160">
        <f>SUMIFS('Wells Fargo'!$F:$F,'Wells Fargo'!$G:$G,'Cash Flow'!$A54,'Wells Fargo'!$A:$A,BH$1,'Wells Fargo'!$B:$B,"&lt;="&amp;'Cash Flow'!BH$3,'Wells Fargo'!$B:$B,"&gt;"&amp;'Cash Flow'!BG$3)</f>
        <v>0</v>
      </c>
      <c r="BI54" s="160">
        <f>SUMIFS('Wells Fargo'!$F:$F,'Wells Fargo'!$G:$G,'Cash Flow'!$A54,'Wells Fargo'!$A:$A,BI$1,'Wells Fargo'!$B:$B,"&lt;="&amp;'Cash Flow'!BI$3,'Wells Fargo'!$B:$B,"&gt;"&amp;'Cash Flow'!BH$3)</f>
        <v>0</v>
      </c>
    </row>
    <row r="55" spans="1:61" ht="12.75" x14ac:dyDescent="0.2">
      <c r="A55" t="str">
        <v>NBA</v>
      </c>
      <c r="B55" s="76">
        <f t="shared" si="2"/>
        <v>-413.18</v>
      </c>
      <c r="C55" s="161">
        <f>SUMIFS('Wells Fargo'!$F:$F,'Wells Fargo'!$G:$G,'Cash Flow'!$A55,'Wells Fargo'!$A:$A,C$1,'Wells Fargo'!$B:$B,"&lt;="&amp;'Cash Flow'!C$3)</f>
        <v>0</v>
      </c>
      <c r="D55" s="160">
        <f>SUMIFS('Wells Fargo'!$F:$F,'Wells Fargo'!$G:$G,'Cash Flow'!$A55,'Wells Fargo'!$A:$A,D$1,'Wells Fargo'!$B:$B,"&lt;="&amp;'Cash Flow'!D$3,'Wells Fargo'!$B:$B,"&gt;"&amp;'Cash Flow'!C$3)</f>
        <v>0</v>
      </c>
      <c r="E55" s="160">
        <f>SUMIFS('Wells Fargo'!$F:$F,'Wells Fargo'!$G:$G,'Cash Flow'!$A55,'Wells Fargo'!$A:$A,E$1,'Wells Fargo'!$B:$B,"&lt;="&amp;'Cash Flow'!E$3,'Wells Fargo'!$B:$B,"&gt;"&amp;'Cash Flow'!D$3)</f>
        <v>0</v>
      </c>
      <c r="F55" s="160">
        <f>SUMIFS('Wells Fargo'!$F:$F,'Wells Fargo'!$G:$G,'Cash Flow'!$A55,'Wells Fargo'!$A:$A,F$1,'Wells Fargo'!$B:$B,"&lt;="&amp;'Cash Flow'!F$3,'Wells Fargo'!$B:$B,"&gt;"&amp;'Cash Flow'!E$3)</f>
        <v>0</v>
      </c>
      <c r="G55" s="160">
        <f>SUMIFS('Wells Fargo'!$F:$F,'Wells Fargo'!$G:$G,'Cash Flow'!$A55,'Wells Fargo'!$A:$A,G$1,'Wells Fargo'!$B:$B,"&lt;="&amp;'Cash Flow'!G$3,'Wells Fargo'!$B:$B,"&gt;"&amp;'Cash Flow'!F$3)</f>
        <v>0</v>
      </c>
      <c r="H55" s="161">
        <f>SUMIFS('Wells Fargo'!$F:$F,'Wells Fargo'!$G:$G,'Cash Flow'!$A55,'Wells Fargo'!$A:$A,H$1,'Wells Fargo'!$B:$B,"&lt;="&amp;'Cash Flow'!H$3)</f>
        <v>0</v>
      </c>
      <c r="I55" s="160">
        <f>SUMIFS('Wells Fargo'!$F:$F,'Wells Fargo'!$G:$G,'Cash Flow'!$A55,'Wells Fargo'!$A:$A,I$1,'Wells Fargo'!$B:$B,"&lt;="&amp;'Cash Flow'!I$3,'Wells Fargo'!$B:$B,"&gt;"&amp;'Cash Flow'!H$3)</f>
        <v>0</v>
      </c>
      <c r="J55" s="160">
        <f>SUMIFS('Wells Fargo'!$F:$F,'Wells Fargo'!$G:$G,'Cash Flow'!$A55,'Wells Fargo'!$A:$A,J$1,'Wells Fargo'!$B:$B,"&lt;="&amp;'Cash Flow'!J$3,'Wells Fargo'!$B:$B,"&gt;"&amp;'Cash Flow'!I$3)</f>
        <v>0</v>
      </c>
      <c r="K55" s="160">
        <f>SUMIFS('Wells Fargo'!$F:$F,'Wells Fargo'!$G:$G,'Cash Flow'!$A55,'Wells Fargo'!$A:$A,K$1,'Wells Fargo'!$B:$B,"&lt;="&amp;'Cash Flow'!K$3,'Wells Fargo'!$B:$B,"&gt;"&amp;'Cash Flow'!J$3)</f>
        <v>0</v>
      </c>
      <c r="L55" s="161">
        <f>SUMIFS('Wells Fargo'!$F:$F,'Wells Fargo'!$G:$G,'Cash Flow'!$A55,'Wells Fargo'!$A:$A,L$1,'Wells Fargo'!$B:$B,"&lt;="&amp;'Cash Flow'!L$3)</f>
        <v>0</v>
      </c>
      <c r="M55" s="160">
        <f>SUMIFS('Wells Fargo'!$F:$F,'Wells Fargo'!$G:$G,'Cash Flow'!$A55,'Wells Fargo'!$A:$A,M$1,'Wells Fargo'!$B:$B,"&lt;="&amp;'Cash Flow'!M$3,'Wells Fargo'!$B:$B,"&gt;"&amp;'Cash Flow'!L$3)</f>
        <v>0</v>
      </c>
      <c r="N55" s="160">
        <f>SUMIFS('Wells Fargo'!$F:$F,'Wells Fargo'!$G:$G,'Cash Flow'!$A55,'Wells Fargo'!$A:$A,N$1,'Wells Fargo'!$B:$B,"&lt;="&amp;'Cash Flow'!N$3,'Wells Fargo'!$B:$B,"&gt;"&amp;'Cash Flow'!M$3)</f>
        <v>0</v>
      </c>
      <c r="O55" s="160">
        <f>SUMIFS('Wells Fargo'!$F:$F,'Wells Fargo'!$G:$G,'Cash Flow'!$A55,'Wells Fargo'!$A:$A,O$1,'Wells Fargo'!$B:$B,"&lt;="&amp;'Cash Flow'!O$3,'Wells Fargo'!$B:$B,"&gt;"&amp;'Cash Flow'!N$3)</f>
        <v>0</v>
      </c>
      <c r="P55" s="160">
        <f>SUMIFS('Wells Fargo'!$F:$F,'Wells Fargo'!$G:$G,'Cash Flow'!$A55,'Wells Fargo'!$A:$A,P$1,'Wells Fargo'!$B:$B,"&lt;="&amp;'Cash Flow'!P$3,'Wells Fargo'!$B:$B,"&gt;"&amp;'Cash Flow'!O$3)</f>
        <v>0</v>
      </c>
      <c r="Q55" s="161">
        <f>SUMIFS('Wells Fargo'!$F:$F,'Wells Fargo'!$G:$G,'Cash Flow'!$A55,'Wells Fargo'!$A:$A,Q$1,'Wells Fargo'!$B:$B,"&lt;="&amp;'Cash Flow'!Q$3)</f>
        <v>0</v>
      </c>
      <c r="R55" s="160">
        <f>SUMIFS('Wells Fargo'!$F:$F,'Wells Fargo'!$G:$G,'Cash Flow'!$A55,'Wells Fargo'!$A:$A,R$1,'Wells Fargo'!$B:$B,"&lt;="&amp;'Cash Flow'!R$3,'Wells Fargo'!$B:$B,"&gt;"&amp;'Cash Flow'!Q$3)</f>
        <v>0</v>
      </c>
      <c r="S55" s="160">
        <f>SUMIFS('Wells Fargo'!$F:$F,'Wells Fargo'!$G:$G,'Cash Flow'!$A55,'Wells Fargo'!$A:$A,S$1,'Wells Fargo'!$B:$B,"&lt;="&amp;'Cash Flow'!S$3,'Wells Fargo'!$B:$B,"&gt;"&amp;'Cash Flow'!R$3)</f>
        <v>0</v>
      </c>
      <c r="T55" s="160">
        <f>SUMIFS('Wells Fargo'!$F:$F,'Wells Fargo'!$G:$G,'Cash Flow'!$A55,'Wells Fargo'!$A:$A,T$1,'Wells Fargo'!$B:$B,"&lt;="&amp;'Cash Flow'!T$3,'Wells Fargo'!$B:$B,"&gt;"&amp;'Cash Flow'!S$3)</f>
        <v>0</v>
      </c>
      <c r="U55" s="160">
        <f>SUMIFS('Wells Fargo'!$F:$F,'Wells Fargo'!$G:$G,'Cash Flow'!$A55,'Wells Fargo'!$A:$A,U$1,'Wells Fargo'!$B:$B,"&lt;="&amp;'Cash Flow'!U$3,'Wells Fargo'!$B:$B,"&gt;"&amp;'Cash Flow'!T$3)</f>
        <v>0</v>
      </c>
      <c r="V55" s="161">
        <f>SUMIFS('Wells Fargo'!$F:$F,'Wells Fargo'!$G:$G,'Cash Flow'!$A55,'Wells Fargo'!$A:$A,V$1,'Wells Fargo'!$B:$B,"&lt;="&amp;'Cash Flow'!V$3)</f>
        <v>0</v>
      </c>
      <c r="W55" s="160">
        <f>SUMIFS('Wells Fargo'!$F:$F,'Wells Fargo'!$G:$G,'Cash Flow'!$A55,'Wells Fargo'!$A:$A,W$1,'Wells Fargo'!$B:$B,"&lt;="&amp;'Cash Flow'!W$3,'Wells Fargo'!$B:$B,"&gt;"&amp;'Cash Flow'!V$3)</f>
        <v>0</v>
      </c>
      <c r="X55" s="160">
        <f>SUMIFS('Wells Fargo'!$F:$F,'Wells Fargo'!$G:$G,'Cash Flow'!$A55,'Wells Fargo'!$A:$A,X$1,'Wells Fargo'!$B:$B,"&lt;="&amp;'Cash Flow'!X$3,'Wells Fargo'!$B:$B,"&gt;"&amp;'Cash Flow'!W$3)</f>
        <v>0</v>
      </c>
      <c r="Y55" s="160">
        <f>SUMIFS('Wells Fargo'!$F:$F,'Wells Fargo'!$G:$G,'Cash Flow'!$A55,'Wells Fargo'!$A:$A,Y$1,'Wells Fargo'!$B:$B,"&lt;="&amp;'Cash Flow'!Y$3,'Wells Fargo'!$B:$B,"&gt;"&amp;'Cash Flow'!X$3)</f>
        <v>0</v>
      </c>
      <c r="Z55" s="160">
        <f>SUMIFS('Wells Fargo'!$F:$F,'Wells Fargo'!$G:$G,'Cash Flow'!$A55,'Wells Fargo'!$A:$A,Z$1,'Wells Fargo'!$B:$B,"&lt;="&amp;'Cash Flow'!Z$3,'Wells Fargo'!$B:$B,"&gt;"&amp;'Cash Flow'!Y$3)</f>
        <v>0</v>
      </c>
      <c r="AA55" s="161">
        <f>SUMIFS('Wells Fargo'!$F:$F,'Wells Fargo'!$G:$G,'Cash Flow'!$A55,'Wells Fargo'!$A:$A,AA$1,'Wells Fargo'!$B:$B,"&lt;="&amp;'Cash Flow'!AA$3)</f>
        <v>0</v>
      </c>
      <c r="AB55" s="160">
        <f>SUMIFS('Wells Fargo'!$F:$F,'Wells Fargo'!$G:$G,'Cash Flow'!$A55,'Wells Fargo'!$A:$A,AB$1,'Wells Fargo'!$B:$B,"&lt;="&amp;'Cash Flow'!AB$3,'Wells Fargo'!$B:$B,"&gt;"&amp;'Cash Flow'!AA$3)</f>
        <v>0</v>
      </c>
      <c r="AC55" s="160">
        <f>SUMIFS('Wells Fargo'!$F:$F,'Wells Fargo'!$G:$G,'Cash Flow'!$A55,'Wells Fargo'!$A:$A,AC$1,'Wells Fargo'!$B:$B,"&lt;="&amp;'Cash Flow'!AC$3,'Wells Fargo'!$B:$B,"&gt;"&amp;'Cash Flow'!AB$3)</f>
        <v>0</v>
      </c>
      <c r="AD55" s="160">
        <f>SUMIFS('Wells Fargo'!$F:$F,'Wells Fargo'!$G:$G,'Cash Flow'!$A55,'Wells Fargo'!$A:$A,AD$1,'Wells Fargo'!$B:$B,"&lt;="&amp;'Cash Flow'!AD$3,'Wells Fargo'!$B:$B,"&gt;"&amp;'Cash Flow'!AC$3)</f>
        <v>0</v>
      </c>
      <c r="AE55" s="160">
        <f>SUMIFS('Wells Fargo'!$F:$F,'Wells Fargo'!$G:$G,'Cash Flow'!$A55,'Wells Fargo'!$A:$A,AE$1,'Wells Fargo'!$B:$B,"&lt;="&amp;'Cash Flow'!AE$3,'Wells Fargo'!$B:$B,"&gt;"&amp;'Cash Flow'!AD$3)</f>
        <v>0</v>
      </c>
      <c r="AF55" s="161">
        <f>SUMIFS('Wells Fargo'!$F:$F,'Wells Fargo'!$G:$G,'Cash Flow'!$A55,'Wells Fargo'!$A:$A,AF$1,'Wells Fargo'!$B:$B,"&lt;="&amp;'Cash Flow'!AF$3)</f>
        <v>0</v>
      </c>
      <c r="AG55" s="160">
        <f>SUMIFS('Wells Fargo'!$F:$F,'Wells Fargo'!$G:$G,'Cash Flow'!$A55,'Wells Fargo'!$A:$A,AG$1,'Wells Fargo'!$B:$B,"&lt;="&amp;'Cash Flow'!AG$3,'Wells Fargo'!$B:$B,"&gt;"&amp;'Cash Flow'!AF$3)</f>
        <v>0</v>
      </c>
      <c r="AH55" s="160">
        <f>SUMIFS('Wells Fargo'!$F:$F,'Wells Fargo'!$G:$G,'Cash Flow'!$A55,'Wells Fargo'!$A:$A,AH$1,'Wells Fargo'!$B:$B,"&lt;="&amp;'Cash Flow'!AH$3,'Wells Fargo'!$B:$B,"&gt;"&amp;'Cash Flow'!AG$3)</f>
        <v>0</v>
      </c>
      <c r="AI55" s="160">
        <f>SUMIFS('Wells Fargo'!$F:$F,'Wells Fargo'!$G:$G,'Cash Flow'!$A55,'Wells Fargo'!$A:$A,AI$1,'Wells Fargo'!$B:$B,"&lt;="&amp;'Cash Flow'!AI$3,'Wells Fargo'!$B:$B,"&gt;"&amp;'Cash Flow'!AH$3)</f>
        <v>0</v>
      </c>
      <c r="AJ55" s="160">
        <f>SUMIFS('Wells Fargo'!$F:$F,'Wells Fargo'!$G:$G,'Cash Flow'!$A55,'Wells Fargo'!$A:$A,AJ$1,'Wells Fargo'!$B:$B,"&lt;="&amp;'Cash Flow'!AJ$3,'Wells Fargo'!$B:$B,"&gt;"&amp;'Cash Flow'!AI$3)</f>
        <v>0</v>
      </c>
      <c r="AK55" s="161">
        <f>SUMIFS('Wells Fargo'!$F:$F,'Wells Fargo'!$G:$G,'Cash Flow'!$A55,'Wells Fargo'!$A:$A,AK$1,'Wells Fargo'!$B:$B,"&lt;="&amp;'Cash Flow'!AK$3)</f>
        <v>0</v>
      </c>
      <c r="AL55" s="160">
        <f>SUMIFS('Wells Fargo'!$F:$F,'Wells Fargo'!$G:$G,'Cash Flow'!$A55,'Wells Fargo'!$A:$A,AL$1,'Wells Fargo'!$B:$B,"&lt;="&amp;'Cash Flow'!AL$3,'Wells Fargo'!$B:$B,"&gt;"&amp;'Cash Flow'!AK$3)</f>
        <v>0</v>
      </c>
      <c r="AM55" s="160">
        <f>SUMIFS('Wells Fargo'!$F:$F,'Wells Fargo'!$G:$G,'Cash Flow'!$A55,'Wells Fargo'!$A:$A,AM$1,'Wells Fargo'!$B:$B,"&lt;="&amp;'Cash Flow'!AM$3,'Wells Fargo'!$B:$B,"&gt;"&amp;'Cash Flow'!AL$3)</f>
        <v>0</v>
      </c>
      <c r="AN55" s="160">
        <f>SUMIFS('Wells Fargo'!$F:$F,'Wells Fargo'!$G:$G,'Cash Flow'!$A55,'Wells Fargo'!$A:$A,AN$1,'Wells Fargo'!$B:$B,"&lt;="&amp;'Cash Flow'!AN$3,'Wells Fargo'!$B:$B,"&gt;"&amp;'Cash Flow'!AM$3)</f>
        <v>0</v>
      </c>
      <c r="AO55" s="160">
        <f>SUMIFS('Wells Fargo'!$F:$F,'Wells Fargo'!$G:$G,'Cash Flow'!$A55,'Wells Fargo'!$A:$A,AO$1,'Wells Fargo'!$B:$B,"&lt;="&amp;'Cash Flow'!AO$3,'Wells Fargo'!$B:$B,"&gt;"&amp;'Cash Flow'!AN$3)</f>
        <v>0</v>
      </c>
      <c r="AP55" s="161">
        <f>SUMIFS('Wells Fargo'!$F:$F,'Wells Fargo'!$G:$G,'Cash Flow'!$A55,'Wells Fargo'!$A:$A,AP$1,'Wells Fargo'!$B:$B,"&lt;="&amp;'Cash Flow'!AP$3)</f>
        <v>0</v>
      </c>
      <c r="AQ55" s="160">
        <f>SUMIFS('Wells Fargo'!$F:$F,'Wells Fargo'!$G:$G,'Cash Flow'!$A55,'Wells Fargo'!$A:$A,AQ$1,'Wells Fargo'!$B:$B,"&lt;="&amp;'Cash Flow'!AQ$3,'Wells Fargo'!$B:$B,"&gt;"&amp;'Cash Flow'!AP$3)</f>
        <v>0</v>
      </c>
      <c r="AR55" s="160">
        <f>SUMIFS('Wells Fargo'!$F:$F,'Wells Fargo'!$G:$G,'Cash Flow'!$A55,'Wells Fargo'!$A:$A,AR$1,'Wells Fargo'!$B:$B,"&lt;="&amp;'Cash Flow'!AR$3,'Wells Fargo'!$B:$B,"&gt;"&amp;'Cash Flow'!AQ$3)</f>
        <v>0</v>
      </c>
      <c r="AS55" s="160">
        <f>SUMIFS('Wells Fargo'!$F:$F,'Wells Fargo'!$G:$G,'Cash Flow'!$A55,'Wells Fargo'!$A:$A,AS$1,'Wells Fargo'!$B:$B,"&lt;="&amp;'Cash Flow'!AS$3,'Wells Fargo'!$B:$B,"&gt;"&amp;'Cash Flow'!AR$3)</f>
        <v>0</v>
      </c>
      <c r="AT55" s="160">
        <f>SUMIFS('Wells Fargo'!$F:$F,'Wells Fargo'!$G:$G,'Cash Flow'!$A55,'Wells Fargo'!$A:$A,AT$1,'Wells Fargo'!$B:$B,"&lt;="&amp;'Cash Flow'!AT$3,'Wells Fargo'!$B:$B,"&gt;"&amp;'Cash Flow'!AS$3)</f>
        <v>0</v>
      </c>
      <c r="AU55" s="161">
        <f>SUMIFS('Wells Fargo'!$F:$F,'Wells Fargo'!$G:$G,'Cash Flow'!$A55,'Wells Fargo'!$A:$A,AU$1,'Wells Fargo'!$B:$B,"&lt;="&amp;'Cash Flow'!AU$3)</f>
        <v>0</v>
      </c>
      <c r="AV55" s="160">
        <f>SUMIFS('Wells Fargo'!$F:$F,'Wells Fargo'!$G:$G,'Cash Flow'!$A55,'Wells Fargo'!$A:$A,AV$1,'Wells Fargo'!$B:$B,"&lt;="&amp;'Cash Flow'!AV$3,'Wells Fargo'!$B:$B,"&gt;"&amp;'Cash Flow'!AU$3)</f>
        <v>0</v>
      </c>
      <c r="AW55" s="160">
        <f>SUMIFS('Wells Fargo'!$F:$F,'Wells Fargo'!$G:$G,'Cash Flow'!$A55,'Wells Fargo'!$A:$A,AW$1,'Wells Fargo'!$B:$B,"&lt;="&amp;'Cash Flow'!AW$3,'Wells Fargo'!$B:$B,"&gt;"&amp;'Cash Flow'!AV$3)</f>
        <v>0</v>
      </c>
      <c r="AX55" s="160">
        <f>SUMIFS('Wells Fargo'!$F:$F,'Wells Fargo'!$G:$G,'Cash Flow'!$A55,'Wells Fargo'!$A:$A,AX$1,'Wells Fargo'!$B:$B,"&lt;="&amp;'Cash Flow'!AX$3,'Wells Fargo'!$B:$B,"&gt;"&amp;'Cash Flow'!AW$3)</f>
        <v>0</v>
      </c>
      <c r="AY55" s="160">
        <f>SUMIFS('Wells Fargo'!$F:$F,'Wells Fargo'!$G:$G,'Cash Flow'!$A55,'Wells Fargo'!$A:$A,AY$1,'Wells Fargo'!$B:$B,"&lt;="&amp;'Cash Flow'!AY$3,'Wells Fargo'!$B:$B,"&gt;"&amp;'Cash Flow'!AX$3)</f>
        <v>0</v>
      </c>
      <c r="AZ55" s="161">
        <f>SUMIFS('Wells Fargo'!$F:$F,'Wells Fargo'!$G:$G,'Cash Flow'!$A55,'Wells Fargo'!$A:$A,AZ$1,'Wells Fargo'!$B:$B,"&lt;="&amp;'Cash Flow'!AZ$3)</f>
        <v>0</v>
      </c>
      <c r="BA55" s="160">
        <f>SUMIFS('Wells Fargo'!$F:$F,'Wells Fargo'!$G:$G,'Cash Flow'!$A55,'Wells Fargo'!$A:$A,BA$1,'Wells Fargo'!$B:$B,"&lt;="&amp;'Cash Flow'!BA$3,'Wells Fargo'!$B:$B,"&gt;"&amp;'Cash Flow'!AZ$3)</f>
        <v>0</v>
      </c>
      <c r="BB55" s="160">
        <f>SUMIFS('Wells Fargo'!$F:$F,'Wells Fargo'!$G:$G,'Cash Flow'!$A55,'Wells Fargo'!$A:$A,BB$1,'Wells Fargo'!$B:$B,"&lt;="&amp;'Cash Flow'!BB$3,'Wells Fargo'!$B:$B,"&gt;"&amp;'Cash Flow'!BA$3)</f>
        <v>0</v>
      </c>
      <c r="BC55" s="160">
        <f>SUMIFS('Wells Fargo'!$F:$F,'Wells Fargo'!$G:$G,'Cash Flow'!$A55,'Wells Fargo'!$A:$A,BC$1,'Wells Fargo'!$B:$B,"&lt;="&amp;'Cash Flow'!BC$3,'Wells Fargo'!$B:$B,"&gt;"&amp;'Cash Flow'!BB$3)</f>
        <v>0</v>
      </c>
      <c r="BD55" s="160">
        <f>SUMIFS('Wells Fargo'!$F:$F,'Wells Fargo'!$G:$G,'Cash Flow'!$A55,'Wells Fargo'!$A:$A,BD$1,'Wells Fargo'!$B:$B,"&lt;="&amp;'Cash Flow'!BD$3,'Wells Fargo'!$B:$B,"&gt;"&amp;'Cash Flow'!BC$3)</f>
        <v>0</v>
      </c>
      <c r="BE55" s="161">
        <f>SUMIFS('Wells Fargo'!$F:$F,'Wells Fargo'!$G:$G,'Cash Flow'!$A55,'Wells Fargo'!$A:$A,BE$1,'Wells Fargo'!$B:$B,"&lt;="&amp;'Cash Flow'!BE$3)</f>
        <v>0</v>
      </c>
      <c r="BF55" s="160">
        <f>SUMIFS('Wells Fargo'!$F:$F,'Wells Fargo'!$G:$G,'Cash Flow'!$A55,'Wells Fargo'!$A:$A,BF$1,'Wells Fargo'!$B:$B,"&lt;="&amp;'Cash Flow'!BF$3,'Wells Fargo'!$B:$B,"&gt;"&amp;'Cash Flow'!BE$3)</f>
        <v>-413.18</v>
      </c>
      <c r="BG55" s="160">
        <f>SUMIFS('Wells Fargo'!$F:$F,'Wells Fargo'!$G:$G,'Cash Flow'!$A55,'Wells Fargo'!$A:$A,BG$1,'Wells Fargo'!$B:$B,"&lt;="&amp;'Cash Flow'!BG$3,'Wells Fargo'!$B:$B,"&gt;"&amp;'Cash Flow'!BF$3)</f>
        <v>0</v>
      </c>
      <c r="BH55" s="160">
        <f>SUMIFS('Wells Fargo'!$F:$F,'Wells Fargo'!$G:$G,'Cash Flow'!$A55,'Wells Fargo'!$A:$A,BH$1,'Wells Fargo'!$B:$B,"&lt;="&amp;'Cash Flow'!BH$3,'Wells Fargo'!$B:$B,"&gt;"&amp;'Cash Flow'!BG$3)</f>
        <v>0</v>
      </c>
      <c r="BI55" s="160">
        <f>SUMIFS('Wells Fargo'!$F:$F,'Wells Fargo'!$G:$G,'Cash Flow'!$A55,'Wells Fargo'!$A:$A,BI$1,'Wells Fargo'!$B:$B,"&lt;="&amp;'Cash Flow'!BI$3,'Wells Fargo'!$B:$B,"&gt;"&amp;'Cash Flow'!BH$3)</f>
        <v>0</v>
      </c>
    </row>
    <row r="56" spans="1:61" ht="12.75" x14ac:dyDescent="0.2">
      <c r="A56" t="str">
        <v>NBA Bets</v>
      </c>
      <c r="B56" s="76">
        <f t="shared" si="2"/>
        <v>52</v>
      </c>
      <c r="C56" s="161">
        <f>SUMIFS('Wells Fargo'!$F:$F,'Wells Fargo'!$G:$G,'Cash Flow'!$A56,'Wells Fargo'!$A:$A,C$1,'Wells Fargo'!$B:$B,"&lt;="&amp;'Cash Flow'!C$3)</f>
        <v>0</v>
      </c>
      <c r="D56" s="160">
        <f>SUMIFS('Wells Fargo'!$F:$F,'Wells Fargo'!$G:$G,'Cash Flow'!$A56,'Wells Fargo'!$A:$A,D$1,'Wells Fargo'!$B:$B,"&lt;="&amp;'Cash Flow'!D$3,'Wells Fargo'!$B:$B,"&gt;"&amp;'Cash Flow'!C$3)</f>
        <v>0</v>
      </c>
      <c r="E56" s="160">
        <f>SUMIFS('Wells Fargo'!$F:$F,'Wells Fargo'!$G:$G,'Cash Flow'!$A56,'Wells Fargo'!$A:$A,E$1,'Wells Fargo'!$B:$B,"&lt;="&amp;'Cash Flow'!E$3,'Wells Fargo'!$B:$B,"&gt;"&amp;'Cash Flow'!D$3)</f>
        <v>0</v>
      </c>
      <c r="F56" s="160">
        <f>SUMIFS('Wells Fargo'!$F:$F,'Wells Fargo'!$G:$G,'Cash Flow'!$A56,'Wells Fargo'!$A:$A,F$1,'Wells Fargo'!$B:$B,"&lt;="&amp;'Cash Flow'!F$3,'Wells Fargo'!$B:$B,"&gt;"&amp;'Cash Flow'!E$3)</f>
        <v>0</v>
      </c>
      <c r="G56" s="160">
        <f>SUMIFS('Wells Fargo'!$F:$F,'Wells Fargo'!$G:$G,'Cash Flow'!$A56,'Wells Fargo'!$A:$A,G$1,'Wells Fargo'!$B:$B,"&lt;="&amp;'Cash Flow'!G$3,'Wells Fargo'!$B:$B,"&gt;"&amp;'Cash Flow'!F$3)</f>
        <v>0</v>
      </c>
      <c r="H56" s="161">
        <f>SUMIFS('Wells Fargo'!$F:$F,'Wells Fargo'!$G:$G,'Cash Flow'!$A56,'Wells Fargo'!$A:$A,H$1,'Wells Fargo'!$B:$B,"&lt;="&amp;'Cash Flow'!H$3)</f>
        <v>0</v>
      </c>
      <c r="I56" s="160">
        <f>SUMIFS('Wells Fargo'!$F:$F,'Wells Fargo'!$G:$G,'Cash Flow'!$A56,'Wells Fargo'!$A:$A,I$1,'Wells Fargo'!$B:$B,"&lt;="&amp;'Cash Flow'!I$3,'Wells Fargo'!$B:$B,"&gt;"&amp;'Cash Flow'!H$3)</f>
        <v>0</v>
      </c>
      <c r="J56" s="160">
        <f>SUMIFS('Wells Fargo'!$F:$F,'Wells Fargo'!$G:$G,'Cash Flow'!$A56,'Wells Fargo'!$A:$A,J$1,'Wells Fargo'!$B:$B,"&lt;="&amp;'Cash Flow'!J$3,'Wells Fargo'!$B:$B,"&gt;"&amp;'Cash Flow'!I$3)</f>
        <v>0</v>
      </c>
      <c r="K56" s="160">
        <f>SUMIFS('Wells Fargo'!$F:$F,'Wells Fargo'!$G:$G,'Cash Flow'!$A56,'Wells Fargo'!$A:$A,K$1,'Wells Fargo'!$B:$B,"&lt;="&amp;'Cash Flow'!K$3,'Wells Fargo'!$B:$B,"&gt;"&amp;'Cash Flow'!J$3)</f>
        <v>0</v>
      </c>
      <c r="L56" s="161">
        <f>SUMIFS('Wells Fargo'!$F:$F,'Wells Fargo'!$G:$G,'Cash Flow'!$A56,'Wells Fargo'!$A:$A,L$1,'Wells Fargo'!$B:$B,"&lt;="&amp;'Cash Flow'!L$3)</f>
        <v>0</v>
      </c>
      <c r="M56" s="160">
        <f>SUMIFS('Wells Fargo'!$F:$F,'Wells Fargo'!$G:$G,'Cash Flow'!$A56,'Wells Fargo'!$A:$A,M$1,'Wells Fargo'!$B:$B,"&lt;="&amp;'Cash Flow'!M$3,'Wells Fargo'!$B:$B,"&gt;"&amp;'Cash Flow'!L$3)</f>
        <v>0</v>
      </c>
      <c r="N56" s="160">
        <f>SUMIFS('Wells Fargo'!$F:$F,'Wells Fargo'!$G:$G,'Cash Flow'!$A56,'Wells Fargo'!$A:$A,N$1,'Wells Fargo'!$B:$B,"&lt;="&amp;'Cash Flow'!N$3,'Wells Fargo'!$B:$B,"&gt;"&amp;'Cash Flow'!M$3)</f>
        <v>0</v>
      </c>
      <c r="O56" s="160">
        <f>SUMIFS('Wells Fargo'!$F:$F,'Wells Fargo'!$G:$G,'Cash Flow'!$A56,'Wells Fargo'!$A:$A,O$1,'Wells Fargo'!$B:$B,"&lt;="&amp;'Cash Flow'!O$3,'Wells Fargo'!$B:$B,"&gt;"&amp;'Cash Flow'!N$3)</f>
        <v>0</v>
      </c>
      <c r="P56" s="160">
        <f>SUMIFS('Wells Fargo'!$F:$F,'Wells Fargo'!$G:$G,'Cash Flow'!$A56,'Wells Fargo'!$A:$A,P$1,'Wells Fargo'!$B:$B,"&lt;="&amp;'Cash Flow'!P$3,'Wells Fargo'!$B:$B,"&gt;"&amp;'Cash Flow'!O$3)</f>
        <v>0</v>
      </c>
      <c r="Q56" s="161">
        <f>SUMIFS('Wells Fargo'!$F:$F,'Wells Fargo'!$G:$G,'Cash Flow'!$A56,'Wells Fargo'!$A:$A,Q$1,'Wells Fargo'!$B:$B,"&lt;="&amp;'Cash Flow'!Q$3)</f>
        <v>0</v>
      </c>
      <c r="R56" s="160">
        <f>SUMIFS('Wells Fargo'!$F:$F,'Wells Fargo'!$G:$G,'Cash Flow'!$A56,'Wells Fargo'!$A:$A,R$1,'Wells Fargo'!$B:$B,"&lt;="&amp;'Cash Flow'!R$3,'Wells Fargo'!$B:$B,"&gt;"&amp;'Cash Flow'!Q$3)</f>
        <v>0</v>
      </c>
      <c r="S56" s="160">
        <f>SUMIFS('Wells Fargo'!$F:$F,'Wells Fargo'!$G:$G,'Cash Flow'!$A56,'Wells Fargo'!$A:$A,S$1,'Wells Fargo'!$B:$B,"&lt;="&amp;'Cash Flow'!S$3,'Wells Fargo'!$B:$B,"&gt;"&amp;'Cash Flow'!R$3)</f>
        <v>0</v>
      </c>
      <c r="T56" s="160">
        <f>SUMIFS('Wells Fargo'!$F:$F,'Wells Fargo'!$G:$G,'Cash Flow'!$A56,'Wells Fargo'!$A:$A,T$1,'Wells Fargo'!$B:$B,"&lt;="&amp;'Cash Flow'!T$3,'Wells Fargo'!$B:$B,"&gt;"&amp;'Cash Flow'!S$3)</f>
        <v>0</v>
      </c>
      <c r="U56" s="160">
        <f>SUMIFS('Wells Fargo'!$F:$F,'Wells Fargo'!$G:$G,'Cash Flow'!$A56,'Wells Fargo'!$A:$A,U$1,'Wells Fargo'!$B:$B,"&lt;="&amp;'Cash Flow'!U$3,'Wells Fargo'!$B:$B,"&gt;"&amp;'Cash Flow'!T$3)</f>
        <v>0</v>
      </c>
      <c r="V56" s="161">
        <f>SUMIFS('Wells Fargo'!$F:$F,'Wells Fargo'!$G:$G,'Cash Flow'!$A56,'Wells Fargo'!$A:$A,V$1,'Wells Fargo'!$B:$B,"&lt;="&amp;'Cash Flow'!V$3)</f>
        <v>0</v>
      </c>
      <c r="W56" s="160">
        <f>SUMIFS('Wells Fargo'!$F:$F,'Wells Fargo'!$G:$G,'Cash Flow'!$A56,'Wells Fargo'!$A:$A,W$1,'Wells Fargo'!$B:$B,"&lt;="&amp;'Cash Flow'!W$3,'Wells Fargo'!$B:$B,"&gt;"&amp;'Cash Flow'!V$3)</f>
        <v>0</v>
      </c>
      <c r="X56" s="160">
        <f>SUMIFS('Wells Fargo'!$F:$F,'Wells Fargo'!$G:$G,'Cash Flow'!$A56,'Wells Fargo'!$A:$A,X$1,'Wells Fargo'!$B:$B,"&lt;="&amp;'Cash Flow'!X$3,'Wells Fargo'!$B:$B,"&gt;"&amp;'Cash Flow'!W$3)</f>
        <v>0</v>
      </c>
      <c r="Y56" s="160">
        <f>SUMIFS('Wells Fargo'!$F:$F,'Wells Fargo'!$G:$G,'Cash Flow'!$A56,'Wells Fargo'!$A:$A,Y$1,'Wells Fargo'!$B:$B,"&lt;="&amp;'Cash Flow'!Y$3,'Wells Fargo'!$B:$B,"&gt;"&amp;'Cash Flow'!X$3)</f>
        <v>0</v>
      </c>
      <c r="Z56" s="160">
        <f>SUMIFS('Wells Fargo'!$F:$F,'Wells Fargo'!$G:$G,'Cash Flow'!$A56,'Wells Fargo'!$A:$A,Z$1,'Wells Fargo'!$B:$B,"&lt;="&amp;'Cash Flow'!Z$3,'Wells Fargo'!$B:$B,"&gt;"&amp;'Cash Flow'!Y$3)</f>
        <v>0</v>
      </c>
      <c r="AA56" s="161">
        <f>SUMIFS('Wells Fargo'!$F:$F,'Wells Fargo'!$G:$G,'Cash Flow'!$A56,'Wells Fargo'!$A:$A,AA$1,'Wells Fargo'!$B:$B,"&lt;="&amp;'Cash Flow'!AA$3)</f>
        <v>0</v>
      </c>
      <c r="AB56" s="160">
        <f>SUMIFS('Wells Fargo'!$F:$F,'Wells Fargo'!$G:$G,'Cash Flow'!$A56,'Wells Fargo'!$A:$A,AB$1,'Wells Fargo'!$B:$B,"&lt;="&amp;'Cash Flow'!AB$3,'Wells Fargo'!$B:$B,"&gt;"&amp;'Cash Flow'!AA$3)</f>
        <v>0</v>
      </c>
      <c r="AC56" s="160">
        <f>SUMIFS('Wells Fargo'!$F:$F,'Wells Fargo'!$G:$G,'Cash Flow'!$A56,'Wells Fargo'!$A:$A,AC$1,'Wells Fargo'!$B:$B,"&lt;="&amp;'Cash Flow'!AC$3,'Wells Fargo'!$B:$B,"&gt;"&amp;'Cash Flow'!AB$3)</f>
        <v>0</v>
      </c>
      <c r="AD56" s="160">
        <f>SUMIFS('Wells Fargo'!$F:$F,'Wells Fargo'!$G:$G,'Cash Flow'!$A56,'Wells Fargo'!$A:$A,AD$1,'Wells Fargo'!$B:$B,"&lt;="&amp;'Cash Flow'!AD$3,'Wells Fargo'!$B:$B,"&gt;"&amp;'Cash Flow'!AC$3)</f>
        <v>0</v>
      </c>
      <c r="AE56" s="160">
        <f>SUMIFS('Wells Fargo'!$F:$F,'Wells Fargo'!$G:$G,'Cash Flow'!$A56,'Wells Fargo'!$A:$A,AE$1,'Wells Fargo'!$B:$B,"&lt;="&amp;'Cash Flow'!AE$3,'Wells Fargo'!$B:$B,"&gt;"&amp;'Cash Flow'!AD$3)</f>
        <v>0</v>
      </c>
      <c r="AF56" s="161">
        <f>SUMIFS('Wells Fargo'!$F:$F,'Wells Fargo'!$G:$G,'Cash Flow'!$A56,'Wells Fargo'!$A:$A,AF$1,'Wells Fargo'!$B:$B,"&lt;="&amp;'Cash Flow'!AF$3)</f>
        <v>0</v>
      </c>
      <c r="AG56" s="160">
        <f>SUMIFS('Wells Fargo'!$F:$F,'Wells Fargo'!$G:$G,'Cash Flow'!$A56,'Wells Fargo'!$A:$A,AG$1,'Wells Fargo'!$B:$B,"&lt;="&amp;'Cash Flow'!AG$3,'Wells Fargo'!$B:$B,"&gt;"&amp;'Cash Flow'!AF$3)</f>
        <v>0</v>
      </c>
      <c r="AH56" s="160">
        <f>SUMIFS('Wells Fargo'!$F:$F,'Wells Fargo'!$G:$G,'Cash Flow'!$A56,'Wells Fargo'!$A:$A,AH$1,'Wells Fargo'!$B:$B,"&lt;="&amp;'Cash Flow'!AH$3,'Wells Fargo'!$B:$B,"&gt;"&amp;'Cash Flow'!AG$3)</f>
        <v>0</v>
      </c>
      <c r="AI56" s="160">
        <f>SUMIFS('Wells Fargo'!$F:$F,'Wells Fargo'!$G:$G,'Cash Flow'!$A56,'Wells Fargo'!$A:$A,AI$1,'Wells Fargo'!$B:$B,"&lt;="&amp;'Cash Flow'!AI$3,'Wells Fargo'!$B:$B,"&gt;"&amp;'Cash Flow'!AH$3)</f>
        <v>0</v>
      </c>
      <c r="AJ56" s="160">
        <f>SUMIFS('Wells Fargo'!$F:$F,'Wells Fargo'!$G:$G,'Cash Flow'!$A56,'Wells Fargo'!$A:$A,AJ$1,'Wells Fargo'!$B:$B,"&lt;="&amp;'Cash Flow'!AJ$3,'Wells Fargo'!$B:$B,"&gt;"&amp;'Cash Flow'!AI$3)</f>
        <v>0</v>
      </c>
      <c r="AK56" s="161">
        <f>SUMIFS('Wells Fargo'!$F:$F,'Wells Fargo'!$G:$G,'Cash Flow'!$A56,'Wells Fargo'!$A:$A,AK$1,'Wells Fargo'!$B:$B,"&lt;="&amp;'Cash Flow'!AK$3)</f>
        <v>0</v>
      </c>
      <c r="AL56" s="160">
        <f>SUMIFS('Wells Fargo'!$F:$F,'Wells Fargo'!$G:$G,'Cash Flow'!$A56,'Wells Fargo'!$A:$A,AL$1,'Wells Fargo'!$B:$B,"&lt;="&amp;'Cash Flow'!AL$3,'Wells Fargo'!$B:$B,"&gt;"&amp;'Cash Flow'!AK$3)</f>
        <v>0</v>
      </c>
      <c r="AM56" s="160">
        <f>SUMIFS('Wells Fargo'!$F:$F,'Wells Fargo'!$G:$G,'Cash Flow'!$A56,'Wells Fargo'!$A:$A,AM$1,'Wells Fargo'!$B:$B,"&lt;="&amp;'Cash Flow'!AM$3,'Wells Fargo'!$B:$B,"&gt;"&amp;'Cash Flow'!AL$3)</f>
        <v>0</v>
      </c>
      <c r="AN56" s="160">
        <f>SUMIFS('Wells Fargo'!$F:$F,'Wells Fargo'!$G:$G,'Cash Flow'!$A56,'Wells Fargo'!$A:$A,AN$1,'Wells Fargo'!$B:$B,"&lt;="&amp;'Cash Flow'!AN$3,'Wells Fargo'!$B:$B,"&gt;"&amp;'Cash Flow'!AM$3)</f>
        <v>0</v>
      </c>
      <c r="AO56" s="160">
        <f>SUMIFS('Wells Fargo'!$F:$F,'Wells Fargo'!$G:$G,'Cash Flow'!$A56,'Wells Fargo'!$A:$A,AO$1,'Wells Fargo'!$B:$B,"&lt;="&amp;'Cash Flow'!AO$3,'Wells Fargo'!$B:$B,"&gt;"&amp;'Cash Flow'!AN$3)</f>
        <v>0</v>
      </c>
      <c r="AP56" s="161">
        <f>SUMIFS('Wells Fargo'!$F:$F,'Wells Fargo'!$G:$G,'Cash Flow'!$A56,'Wells Fargo'!$A:$A,AP$1,'Wells Fargo'!$B:$B,"&lt;="&amp;'Cash Flow'!AP$3)</f>
        <v>0</v>
      </c>
      <c r="AQ56" s="160">
        <f>SUMIFS('Wells Fargo'!$F:$F,'Wells Fargo'!$G:$G,'Cash Flow'!$A56,'Wells Fargo'!$A:$A,AQ$1,'Wells Fargo'!$B:$B,"&lt;="&amp;'Cash Flow'!AQ$3,'Wells Fargo'!$B:$B,"&gt;"&amp;'Cash Flow'!AP$3)</f>
        <v>0</v>
      </c>
      <c r="AR56" s="160">
        <f>SUMIFS('Wells Fargo'!$F:$F,'Wells Fargo'!$G:$G,'Cash Flow'!$A56,'Wells Fargo'!$A:$A,AR$1,'Wells Fargo'!$B:$B,"&lt;="&amp;'Cash Flow'!AR$3,'Wells Fargo'!$B:$B,"&gt;"&amp;'Cash Flow'!AQ$3)</f>
        <v>0</v>
      </c>
      <c r="AS56" s="160">
        <f>SUMIFS('Wells Fargo'!$F:$F,'Wells Fargo'!$G:$G,'Cash Flow'!$A56,'Wells Fargo'!$A:$A,AS$1,'Wells Fargo'!$B:$B,"&lt;="&amp;'Cash Flow'!AS$3,'Wells Fargo'!$B:$B,"&gt;"&amp;'Cash Flow'!AR$3)</f>
        <v>0</v>
      </c>
      <c r="AT56" s="160">
        <f>SUMIFS('Wells Fargo'!$F:$F,'Wells Fargo'!$G:$G,'Cash Flow'!$A56,'Wells Fargo'!$A:$A,AT$1,'Wells Fargo'!$B:$B,"&lt;="&amp;'Cash Flow'!AT$3,'Wells Fargo'!$B:$B,"&gt;"&amp;'Cash Flow'!AS$3)</f>
        <v>0</v>
      </c>
      <c r="AU56" s="161">
        <f>SUMIFS('Wells Fargo'!$F:$F,'Wells Fargo'!$G:$G,'Cash Flow'!$A56,'Wells Fargo'!$A:$A,AU$1,'Wells Fargo'!$B:$B,"&lt;="&amp;'Cash Flow'!AU$3)</f>
        <v>0</v>
      </c>
      <c r="AV56" s="160">
        <f>SUMIFS('Wells Fargo'!$F:$F,'Wells Fargo'!$G:$G,'Cash Flow'!$A56,'Wells Fargo'!$A:$A,AV$1,'Wells Fargo'!$B:$B,"&lt;="&amp;'Cash Flow'!AV$3,'Wells Fargo'!$B:$B,"&gt;"&amp;'Cash Flow'!AU$3)</f>
        <v>0</v>
      </c>
      <c r="AW56" s="160">
        <f>SUMIFS('Wells Fargo'!$F:$F,'Wells Fargo'!$G:$G,'Cash Flow'!$A56,'Wells Fargo'!$A:$A,AW$1,'Wells Fargo'!$B:$B,"&lt;="&amp;'Cash Flow'!AW$3,'Wells Fargo'!$B:$B,"&gt;"&amp;'Cash Flow'!AV$3)</f>
        <v>0</v>
      </c>
      <c r="AX56" s="160">
        <f>SUMIFS('Wells Fargo'!$F:$F,'Wells Fargo'!$G:$G,'Cash Flow'!$A56,'Wells Fargo'!$A:$A,AX$1,'Wells Fargo'!$B:$B,"&lt;="&amp;'Cash Flow'!AX$3,'Wells Fargo'!$B:$B,"&gt;"&amp;'Cash Flow'!AW$3)</f>
        <v>0</v>
      </c>
      <c r="AY56" s="160">
        <f>SUMIFS('Wells Fargo'!$F:$F,'Wells Fargo'!$G:$G,'Cash Flow'!$A56,'Wells Fargo'!$A:$A,AY$1,'Wells Fargo'!$B:$B,"&lt;="&amp;'Cash Flow'!AY$3,'Wells Fargo'!$B:$B,"&gt;"&amp;'Cash Flow'!AX$3)</f>
        <v>0</v>
      </c>
      <c r="AZ56" s="161">
        <f>SUMIFS('Wells Fargo'!$F:$F,'Wells Fargo'!$G:$G,'Cash Flow'!$A56,'Wells Fargo'!$A:$A,AZ$1,'Wells Fargo'!$B:$B,"&lt;="&amp;'Cash Flow'!AZ$3)</f>
        <v>0</v>
      </c>
      <c r="BA56" s="160">
        <f>SUMIFS('Wells Fargo'!$F:$F,'Wells Fargo'!$G:$G,'Cash Flow'!$A56,'Wells Fargo'!$A:$A,BA$1,'Wells Fargo'!$B:$B,"&lt;="&amp;'Cash Flow'!BA$3,'Wells Fargo'!$B:$B,"&gt;"&amp;'Cash Flow'!AZ$3)</f>
        <v>0</v>
      </c>
      <c r="BB56" s="160">
        <f>SUMIFS('Wells Fargo'!$F:$F,'Wells Fargo'!$G:$G,'Cash Flow'!$A56,'Wells Fargo'!$A:$A,BB$1,'Wells Fargo'!$B:$B,"&lt;="&amp;'Cash Flow'!BB$3,'Wells Fargo'!$B:$B,"&gt;"&amp;'Cash Flow'!BA$3)</f>
        <v>0</v>
      </c>
      <c r="BC56" s="160">
        <f>SUMIFS('Wells Fargo'!$F:$F,'Wells Fargo'!$G:$G,'Cash Flow'!$A56,'Wells Fargo'!$A:$A,BC$1,'Wells Fargo'!$B:$B,"&lt;="&amp;'Cash Flow'!BC$3,'Wells Fargo'!$B:$B,"&gt;"&amp;'Cash Flow'!BB$3)</f>
        <v>0</v>
      </c>
      <c r="BD56" s="160">
        <f>SUMIFS('Wells Fargo'!$F:$F,'Wells Fargo'!$G:$G,'Cash Flow'!$A56,'Wells Fargo'!$A:$A,BD$1,'Wells Fargo'!$B:$B,"&lt;="&amp;'Cash Flow'!BD$3,'Wells Fargo'!$B:$B,"&gt;"&amp;'Cash Flow'!BC$3)</f>
        <v>0</v>
      </c>
      <c r="BE56" s="161">
        <f>SUMIFS('Wells Fargo'!$F:$F,'Wells Fargo'!$G:$G,'Cash Flow'!$A56,'Wells Fargo'!$A:$A,BE$1,'Wells Fargo'!$B:$B,"&lt;="&amp;'Cash Flow'!BE$3)</f>
        <v>0</v>
      </c>
      <c r="BF56" s="160">
        <f>SUMIFS('Wells Fargo'!$F:$F,'Wells Fargo'!$G:$G,'Cash Flow'!$A56,'Wells Fargo'!$A:$A,BF$1,'Wells Fargo'!$B:$B,"&lt;="&amp;'Cash Flow'!BF$3,'Wells Fargo'!$B:$B,"&gt;"&amp;'Cash Flow'!BE$3)</f>
        <v>0</v>
      </c>
      <c r="BG56" s="160">
        <f>SUMIFS('Wells Fargo'!$F:$F,'Wells Fargo'!$G:$G,'Cash Flow'!$A56,'Wells Fargo'!$A:$A,BG$1,'Wells Fargo'!$B:$B,"&lt;="&amp;'Cash Flow'!BG$3,'Wells Fargo'!$B:$B,"&gt;"&amp;'Cash Flow'!BF$3)</f>
        <v>0</v>
      </c>
      <c r="BH56" s="160">
        <f>SUMIFS('Wells Fargo'!$F:$F,'Wells Fargo'!$G:$G,'Cash Flow'!$A56,'Wells Fargo'!$A:$A,BH$1,'Wells Fargo'!$B:$B,"&lt;="&amp;'Cash Flow'!BH$3,'Wells Fargo'!$B:$B,"&gt;"&amp;'Cash Flow'!BG$3)</f>
        <v>152</v>
      </c>
      <c r="BI56" s="160">
        <f>SUMIFS('Wells Fargo'!$F:$F,'Wells Fargo'!$G:$G,'Cash Flow'!$A56,'Wells Fargo'!$A:$A,BI$1,'Wells Fargo'!$B:$B,"&lt;="&amp;'Cash Flow'!BI$3,'Wells Fargo'!$B:$B,"&gt;"&amp;'Cash Flow'!BH$3)</f>
        <v>-100</v>
      </c>
    </row>
    <row r="57" spans="1:61" ht="12.75" x14ac:dyDescent="0.2">
      <c r="A57" t="str">
        <v>NBA Fantasy</v>
      </c>
      <c r="B57" s="76">
        <f t="shared" si="2"/>
        <v>-50</v>
      </c>
      <c r="C57" s="161">
        <f>SUMIFS('Wells Fargo'!$F:$F,'Wells Fargo'!$G:$G,'Cash Flow'!$A57,'Wells Fargo'!$A:$A,C$1,'Wells Fargo'!$B:$B,"&lt;="&amp;'Cash Flow'!C$3)</f>
        <v>0</v>
      </c>
      <c r="D57" s="160">
        <f>SUMIFS('Wells Fargo'!$F:$F,'Wells Fargo'!$G:$G,'Cash Flow'!$A57,'Wells Fargo'!$A:$A,D$1,'Wells Fargo'!$B:$B,"&lt;="&amp;'Cash Flow'!D$3,'Wells Fargo'!$B:$B,"&gt;"&amp;'Cash Flow'!C$3)</f>
        <v>0</v>
      </c>
      <c r="E57" s="160">
        <f>SUMIFS('Wells Fargo'!$F:$F,'Wells Fargo'!$G:$G,'Cash Flow'!$A57,'Wells Fargo'!$A:$A,E$1,'Wells Fargo'!$B:$B,"&lt;="&amp;'Cash Flow'!E$3,'Wells Fargo'!$B:$B,"&gt;"&amp;'Cash Flow'!D$3)</f>
        <v>0</v>
      </c>
      <c r="F57" s="160">
        <f>SUMIFS('Wells Fargo'!$F:$F,'Wells Fargo'!$G:$G,'Cash Flow'!$A57,'Wells Fargo'!$A:$A,F$1,'Wells Fargo'!$B:$B,"&lt;="&amp;'Cash Flow'!F$3,'Wells Fargo'!$B:$B,"&gt;"&amp;'Cash Flow'!E$3)</f>
        <v>0</v>
      </c>
      <c r="G57" s="160">
        <f>SUMIFS('Wells Fargo'!$F:$F,'Wells Fargo'!$G:$G,'Cash Flow'!$A57,'Wells Fargo'!$A:$A,G$1,'Wells Fargo'!$B:$B,"&lt;="&amp;'Cash Flow'!G$3,'Wells Fargo'!$B:$B,"&gt;"&amp;'Cash Flow'!F$3)</f>
        <v>0</v>
      </c>
      <c r="H57" s="161">
        <f>SUMIFS('Wells Fargo'!$F:$F,'Wells Fargo'!$G:$G,'Cash Flow'!$A57,'Wells Fargo'!$A:$A,H$1,'Wells Fargo'!$B:$B,"&lt;="&amp;'Cash Flow'!H$3)</f>
        <v>0</v>
      </c>
      <c r="I57" s="160">
        <f>SUMIFS('Wells Fargo'!$F:$F,'Wells Fargo'!$G:$G,'Cash Flow'!$A57,'Wells Fargo'!$A:$A,I$1,'Wells Fargo'!$B:$B,"&lt;="&amp;'Cash Flow'!I$3,'Wells Fargo'!$B:$B,"&gt;"&amp;'Cash Flow'!H$3)</f>
        <v>0</v>
      </c>
      <c r="J57" s="160">
        <f>SUMIFS('Wells Fargo'!$F:$F,'Wells Fargo'!$G:$G,'Cash Flow'!$A57,'Wells Fargo'!$A:$A,J$1,'Wells Fargo'!$B:$B,"&lt;="&amp;'Cash Flow'!J$3,'Wells Fargo'!$B:$B,"&gt;"&amp;'Cash Flow'!I$3)</f>
        <v>0</v>
      </c>
      <c r="K57" s="160">
        <f>SUMIFS('Wells Fargo'!$F:$F,'Wells Fargo'!$G:$G,'Cash Flow'!$A57,'Wells Fargo'!$A:$A,K$1,'Wells Fargo'!$B:$B,"&lt;="&amp;'Cash Flow'!K$3,'Wells Fargo'!$B:$B,"&gt;"&amp;'Cash Flow'!J$3)</f>
        <v>0</v>
      </c>
      <c r="L57" s="161">
        <f>SUMIFS('Wells Fargo'!$F:$F,'Wells Fargo'!$G:$G,'Cash Flow'!$A57,'Wells Fargo'!$A:$A,L$1,'Wells Fargo'!$B:$B,"&lt;="&amp;'Cash Flow'!L$3)</f>
        <v>0</v>
      </c>
      <c r="M57" s="160">
        <f>SUMIFS('Wells Fargo'!$F:$F,'Wells Fargo'!$G:$G,'Cash Flow'!$A57,'Wells Fargo'!$A:$A,M$1,'Wells Fargo'!$B:$B,"&lt;="&amp;'Cash Flow'!M$3,'Wells Fargo'!$B:$B,"&gt;"&amp;'Cash Flow'!L$3)</f>
        <v>0</v>
      </c>
      <c r="N57" s="160">
        <f>SUMIFS('Wells Fargo'!$F:$F,'Wells Fargo'!$G:$G,'Cash Flow'!$A57,'Wells Fargo'!$A:$A,N$1,'Wells Fargo'!$B:$B,"&lt;="&amp;'Cash Flow'!N$3,'Wells Fargo'!$B:$B,"&gt;"&amp;'Cash Flow'!M$3)</f>
        <v>0</v>
      </c>
      <c r="O57" s="160">
        <f>SUMIFS('Wells Fargo'!$F:$F,'Wells Fargo'!$G:$G,'Cash Flow'!$A57,'Wells Fargo'!$A:$A,O$1,'Wells Fargo'!$B:$B,"&lt;="&amp;'Cash Flow'!O$3,'Wells Fargo'!$B:$B,"&gt;"&amp;'Cash Flow'!N$3)</f>
        <v>0</v>
      </c>
      <c r="P57" s="160">
        <f>SUMIFS('Wells Fargo'!$F:$F,'Wells Fargo'!$G:$G,'Cash Flow'!$A57,'Wells Fargo'!$A:$A,P$1,'Wells Fargo'!$B:$B,"&lt;="&amp;'Cash Flow'!P$3,'Wells Fargo'!$B:$B,"&gt;"&amp;'Cash Flow'!O$3)</f>
        <v>0</v>
      </c>
      <c r="Q57" s="161">
        <f>SUMIFS('Wells Fargo'!$F:$F,'Wells Fargo'!$G:$G,'Cash Flow'!$A57,'Wells Fargo'!$A:$A,Q$1,'Wells Fargo'!$B:$B,"&lt;="&amp;'Cash Flow'!Q$3)</f>
        <v>0</v>
      </c>
      <c r="R57" s="160">
        <f>SUMIFS('Wells Fargo'!$F:$F,'Wells Fargo'!$G:$G,'Cash Flow'!$A57,'Wells Fargo'!$A:$A,R$1,'Wells Fargo'!$B:$B,"&lt;="&amp;'Cash Flow'!R$3,'Wells Fargo'!$B:$B,"&gt;"&amp;'Cash Flow'!Q$3)</f>
        <v>0</v>
      </c>
      <c r="S57" s="160">
        <f>SUMIFS('Wells Fargo'!$F:$F,'Wells Fargo'!$G:$G,'Cash Flow'!$A57,'Wells Fargo'!$A:$A,S$1,'Wells Fargo'!$B:$B,"&lt;="&amp;'Cash Flow'!S$3,'Wells Fargo'!$B:$B,"&gt;"&amp;'Cash Flow'!R$3)</f>
        <v>0</v>
      </c>
      <c r="T57" s="160">
        <f>SUMIFS('Wells Fargo'!$F:$F,'Wells Fargo'!$G:$G,'Cash Flow'!$A57,'Wells Fargo'!$A:$A,T$1,'Wells Fargo'!$B:$B,"&lt;="&amp;'Cash Flow'!T$3,'Wells Fargo'!$B:$B,"&gt;"&amp;'Cash Flow'!S$3)</f>
        <v>0</v>
      </c>
      <c r="U57" s="160">
        <f>SUMIFS('Wells Fargo'!$F:$F,'Wells Fargo'!$G:$G,'Cash Flow'!$A57,'Wells Fargo'!$A:$A,U$1,'Wells Fargo'!$B:$B,"&lt;="&amp;'Cash Flow'!U$3,'Wells Fargo'!$B:$B,"&gt;"&amp;'Cash Flow'!T$3)</f>
        <v>0</v>
      </c>
      <c r="V57" s="161">
        <f>SUMIFS('Wells Fargo'!$F:$F,'Wells Fargo'!$G:$G,'Cash Flow'!$A57,'Wells Fargo'!$A:$A,V$1,'Wells Fargo'!$B:$B,"&lt;="&amp;'Cash Flow'!V$3)</f>
        <v>0</v>
      </c>
      <c r="W57" s="160">
        <f>SUMIFS('Wells Fargo'!$F:$F,'Wells Fargo'!$G:$G,'Cash Flow'!$A57,'Wells Fargo'!$A:$A,W$1,'Wells Fargo'!$B:$B,"&lt;="&amp;'Cash Flow'!W$3,'Wells Fargo'!$B:$B,"&gt;"&amp;'Cash Flow'!V$3)</f>
        <v>0</v>
      </c>
      <c r="X57" s="160">
        <f>SUMIFS('Wells Fargo'!$F:$F,'Wells Fargo'!$G:$G,'Cash Flow'!$A57,'Wells Fargo'!$A:$A,X$1,'Wells Fargo'!$B:$B,"&lt;="&amp;'Cash Flow'!X$3,'Wells Fargo'!$B:$B,"&gt;"&amp;'Cash Flow'!W$3)</f>
        <v>0</v>
      </c>
      <c r="Y57" s="160">
        <f>SUMIFS('Wells Fargo'!$F:$F,'Wells Fargo'!$G:$G,'Cash Flow'!$A57,'Wells Fargo'!$A:$A,Y$1,'Wells Fargo'!$B:$B,"&lt;="&amp;'Cash Flow'!Y$3,'Wells Fargo'!$B:$B,"&gt;"&amp;'Cash Flow'!X$3)</f>
        <v>0</v>
      </c>
      <c r="Z57" s="160">
        <f>SUMIFS('Wells Fargo'!$F:$F,'Wells Fargo'!$G:$G,'Cash Flow'!$A57,'Wells Fargo'!$A:$A,Z$1,'Wells Fargo'!$B:$B,"&lt;="&amp;'Cash Flow'!Z$3,'Wells Fargo'!$B:$B,"&gt;"&amp;'Cash Flow'!Y$3)</f>
        <v>0</v>
      </c>
      <c r="AA57" s="161">
        <f>SUMIFS('Wells Fargo'!$F:$F,'Wells Fargo'!$G:$G,'Cash Flow'!$A57,'Wells Fargo'!$A:$A,AA$1,'Wells Fargo'!$B:$B,"&lt;="&amp;'Cash Flow'!AA$3)</f>
        <v>0</v>
      </c>
      <c r="AB57" s="160">
        <f>SUMIFS('Wells Fargo'!$F:$F,'Wells Fargo'!$G:$G,'Cash Flow'!$A57,'Wells Fargo'!$A:$A,AB$1,'Wells Fargo'!$B:$B,"&lt;="&amp;'Cash Flow'!AB$3,'Wells Fargo'!$B:$B,"&gt;"&amp;'Cash Flow'!AA$3)</f>
        <v>0</v>
      </c>
      <c r="AC57" s="160">
        <f>SUMIFS('Wells Fargo'!$F:$F,'Wells Fargo'!$G:$G,'Cash Flow'!$A57,'Wells Fargo'!$A:$A,AC$1,'Wells Fargo'!$B:$B,"&lt;="&amp;'Cash Flow'!AC$3,'Wells Fargo'!$B:$B,"&gt;"&amp;'Cash Flow'!AB$3)</f>
        <v>0</v>
      </c>
      <c r="AD57" s="160">
        <f>SUMIFS('Wells Fargo'!$F:$F,'Wells Fargo'!$G:$G,'Cash Flow'!$A57,'Wells Fargo'!$A:$A,AD$1,'Wells Fargo'!$B:$B,"&lt;="&amp;'Cash Flow'!AD$3,'Wells Fargo'!$B:$B,"&gt;"&amp;'Cash Flow'!AC$3)</f>
        <v>0</v>
      </c>
      <c r="AE57" s="160">
        <f>SUMIFS('Wells Fargo'!$F:$F,'Wells Fargo'!$G:$G,'Cash Flow'!$A57,'Wells Fargo'!$A:$A,AE$1,'Wells Fargo'!$B:$B,"&lt;="&amp;'Cash Flow'!AE$3,'Wells Fargo'!$B:$B,"&gt;"&amp;'Cash Flow'!AD$3)</f>
        <v>0</v>
      </c>
      <c r="AF57" s="161">
        <f>SUMIFS('Wells Fargo'!$F:$F,'Wells Fargo'!$G:$G,'Cash Flow'!$A57,'Wells Fargo'!$A:$A,AF$1,'Wells Fargo'!$B:$B,"&lt;="&amp;'Cash Flow'!AF$3)</f>
        <v>0</v>
      </c>
      <c r="AG57" s="160">
        <f>SUMIFS('Wells Fargo'!$F:$F,'Wells Fargo'!$G:$G,'Cash Flow'!$A57,'Wells Fargo'!$A:$A,AG$1,'Wells Fargo'!$B:$B,"&lt;="&amp;'Cash Flow'!AG$3,'Wells Fargo'!$B:$B,"&gt;"&amp;'Cash Flow'!AF$3)</f>
        <v>0</v>
      </c>
      <c r="AH57" s="160">
        <f>SUMIFS('Wells Fargo'!$F:$F,'Wells Fargo'!$G:$G,'Cash Flow'!$A57,'Wells Fargo'!$A:$A,AH$1,'Wells Fargo'!$B:$B,"&lt;="&amp;'Cash Flow'!AH$3,'Wells Fargo'!$B:$B,"&gt;"&amp;'Cash Flow'!AG$3)</f>
        <v>0</v>
      </c>
      <c r="AI57" s="160">
        <f>SUMIFS('Wells Fargo'!$F:$F,'Wells Fargo'!$G:$G,'Cash Flow'!$A57,'Wells Fargo'!$A:$A,AI$1,'Wells Fargo'!$B:$B,"&lt;="&amp;'Cash Flow'!AI$3,'Wells Fargo'!$B:$B,"&gt;"&amp;'Cash Flow'!AH$3)</f>
        <v>0</v>
      </c>
      <c r="AJ57" s="160">
        <f>SUMIFS('Wells Fargo'!$F:$F,'Wells Fargo'!$G:$G,'Cash Flow'!$A57,'Wells Fargo'!$A:$A,AJ$1,'Wells Fargo'!$B:$B,"&lt;="&amp;'Cash Flow'!AJ$3,'Wells Fargo'!$B:$B,"&gt;"&amp;'Cash Flow'!AI$3)</f>
        <v>0</v>
      </c>
      <c r="AK57" s="161">
        <f>SUMIFS('Wells Fargo'!$F:$F,'Wells Fargo'!$G:$G,'Cash Flow'!$A57,'Wells Fargo'!$A:$A,AK$1,'Wells Fargo'!$B:$B,"&lt;="&amp;'Cash Flow'!AK$3)</f>
        <v>0</v>
      </c>
      <c r="AL57" s="160">
        <f>SUMIFS('Wells Fargo'!$F:$F,'Wells Fargo'!$G:$G,'Cash Flow'!$A57,'Wells Fargo'!$A:$A,AL$1,'Wells Fargo'!$B:$B,"&lt;="&amp;'Cash Flow'!AL$3,'Wells Fargo'!$B:$B,"&gt;"&amp;'Cash Flow'!AK$3)</f>
        <v>0</v>
      </c>
      <c r="AM57" s="160">
        <f>SUMIFS('Wells Fargo'!$F:$F,'Wells Fargo'!$G:$G,'Cash Flow'!$A57,'Wells Fargo'!$A:$A,AM$1,'Wells Fargo'!$B:$B,"&lt;="&amp;'Cash Flow'!AM$3,'Wells Fargo'!$B:$B,"&gt;"&amp;'Cash Flow'!AL$3)</f>
        <v>0</v>
      </c>
      <c r="AN57" s="160">
        <f>SUMIFS('Wells Fargo'!$F:$F,'Wells Fargo'!$G:$G,'Cash Flow'!$A57,'Wells Fargo'!$A:$A,AN$1,'Wells Fargo'!$B:$B,"&lt;="&amp;'Cash Flow'!AN$3,'Wells Fargo'!$B:$B,"&gt;"&amp;'Cash Flow'!AM$3)</f>
        <v>0</v>
      </c>
      <c r="AO57" s="160">
        <f>SUMIFS('Wells Fargo'!$F:$F,'Wells Fargo'!$G:$G,'Cash Flow'!$A57,'Wells Fargo'!$A:$A,AO$1,'Wells Fargo'!$B:$B,"&lt;="&amp;'Cash Flow'!AO$3,'Wells Fargo'!$B:$B,"&gt;"&amp;'Cash Flow'!AN$3)</f>
        <v>0</v>
      </c>
      <c r="AP57" s="161">
        <f>SUMIFS('Wells Fargo'!$F:$F,'Wells Fargo'!$G:$G,'Cash Flow'!$A57,'Wells Fargo'!$A:$A,AP$1,'Wells Fargo'!$B:$B,"&lt;="&amp;'Cash Flow'!AP$3)</f>
        <v>0</v>
      </c>
      <c r="AQ57" s="160">
        <f>SUMIFS('Wells Fargo'!$F:$F,'Wells Fargo'!$G:$G,'Cash Flow'!$A57,'Wells Fargo'!$A:$A,AQ$1,'Wells Fargo'!$B:$B,"&lt;="&amp;'Cash Flow'!AQ$3,'Wells Fargo'!$B:$B,"&gt;"&amp;'Cash Flow'!AP$3)</f>
        <v>0</v>
      </c>
      <c r="AR57" s="160">
        <f>SUMIFS('Wells Fargo'!$F:$F,'Wells Fargo'!$G:$G,'Cash Flow'!$A57,'Wells Fargo'!$A:$A,AR$1,'Wells Fargo'!$B:$B,"&lt;="&amp;'Cash Flow'!AR$3,'Wells Fargo'!$B:$B,"&gt;"&amp;'Cash Flow'!AQ$3)</f>
        <v>0</v>
      </c>
      <c r="AS57" s="160">
        <f>SUMIFS('Wells Fargo'!$F:$F,'Wells Fargo'!$G:$G,'Cash Flow'!$A57,'Wells Fargo'!$A:$A,AS$1,'Wells Fargo'!$B:$B,"&lt;="&amp;'Cash Flow'!AS$3,'Wells Fargo'!$B:$B,"&gt;"&amp;'Cash Flow'!AR$3)</f>
        <v>0</v>
      </c>
      <c r="AT57" s="160">
        <f>SUMIFS('Wells Fargo'!$F:$F,'Wells Fargo'!$G:$G,'Cash Flow'!$A57,'Wells Fargo'!$A:$A,AT$1,'Wells Fargo'!$B:$B,"&lt;="&amp;'Cash Flow'!AT$3,'Wells Fargo'!$B:$B,"&gt;"&amp;'Cash Flow'!AS$3)</f>
        <v>0</v>
      </c>
      <c r="AU57" s="161">
        <f>SUMIFS('Wells Fargo'!$F:$F,'Wells Fargo'!$G:$G,'Cash Flow'!$A57,'Wells Fargo'!$A:$A,AU$1,'Wells Fargo'!$B:$B,"&lt;="&amp;'Cash Flow'!AU$3)</f>
        <v>0</v>
      </c>
      <c r="AV57" s="160">
        <f>SUMIFS('Wells Fargo'!$F:$F,'Wells Fargo'!$G:$G,'Cash Flow'!$A57,'Wells Fargo'!$A:$A,AV$1,'Wells Fargo'!$B:$B,"&lt;="&amp;'Cash Flow'!AV$3,'Wells Fargo'!$B:$B,"&gt;"&amp;'Cash Flow'!AU$3)</f>
        <v>0</v>
      </c>
      <c r="AW57" s="160">
        <f>SUMIFS('Wells Fargo'!$F:$F,'Wells Fargo'!$G:$G,'Cash Flow'!$A57,'Wells Fargo'!$A:$A,AW$1,'Wells Fargo'!$B:$B,"&lt;="&amp;'Cash Flow'!AW$3,'Wells Fargo'!$B:$B,"&gt;"&amp;'Cash Flow'!AV$3)</f>
        <v>0</v>
      </c>
      <c r="AX57" s="160">
        <f>SUMIFS('Wells Fargo'!$F:$F,'Wells Fargo'!$G:$G,'Cash Flow'!$A57,'Wells Fargo'!$A:$A,AX$1,'Wells Fargo'!$B:$B,"&lt;="&amp;'Cash Flow'!AX$3,'Wells Fargo'!$B:$B,"&gt;"&amp;'Cash Flow'!AW$3)</f>
        <v>-50</v>
      </c>
      <c r="AY57" s="160">
        <f>SUMIFS('Wells Fargo'!$F:$F,'Wells Fargo'!$G:$G,'Cash Flow'!$A57,'Wells Fargo'!$A:$A,AY$1,'Wells Fargo'!$B:$B,"&lt;="&amp;'Cash Flow'!AY$3,'Wells Fargo'!$B:$B,"&gt;"&amp;'Cash Flow'!AX$3)</f>
        <v>0</v>
      </c>
      <c r="AZ57" s="161">
        <f>SUMIFS('Wells Fargo'!$F:$F,'Wells Fargo'!$G:$G,'Cash Flow'!$A57,'Wells Fargo'!$A:$A,AZ$1,'Wells Fargo'!$B:$B,"&lt;="&amp;'Cash Flow'!AZ$3)</f>
        <v>0</v>
      </c>
      <c r="BA57" s="160">
        <f>SUMIFS('Wells Fargo'!$F:$F,'Wells Fargo'!$G:$G,'Cash Flow'!$A57,'Wells Fargo'!$A:$A,BA$1,'Wells Fargo'!$B:$B,"&lt;="&amp;'Cash Flow'!BA$3,'Wells Fargo'!$B:$B,"&gt;"&amp;'Cash Flow'!AZ$3)</f>
        <v>0</v>
      </c>
      <c r="BB57" s="160">
        <f>SUMIFS('Wells Fargo'!$F:$F,'Wells Fargo'!$G:$G,'Cash Flow'!$A57,'Wells Fargo'!$A:$A,BB$1,'Wells Fargo'!$B:$B,"&lt;="&amp;'Cash Flow'!BB$3,'Wells Fargo'!$B:$B,"&gt;"&amp;'Cash Flow'!BA$3)</f>
        <v>0</v>
      </c>
      <c r="BC57" s="160">
        <f>SUMIFS('Wells Fargo'!$F:$F,'Wells Fargo'!$G:$G,'Cash Flow'!$A57,'Wells Fargo'!$A:$A,BC$1,'Wells Fargo'!$B:$B,"&lt;="&amp;'Cash Flow'!BC$3,'Wells Fargo'!$B:$B,"&gt;"&amp;'Cash Flow'!BB$3)</f>
        <v>0</v>
      </c>
      <c r="BD57" s="160">
        <f>SUMIFS('Wells Fargo'!$F:$F,'Wells Fargo'!$G:$G,'Cash Flow'!$A57,'Wells Fargo'!$A:$A,BD$1,'Wells Fargo'!$B:$B,"&lt;="&amp;'Cash Flow'!BD$3,'Wells Fargo'!$B:$B,"&gt;"&amp;'Cash Flow'!BC$3)</f>
        <v>0</v>
      </c>
      <c r="BE57" s="161">
        <f>SUMIFS('Wells Fargo'!$F:$F,'Wells Fargo'!$G:$G,'Cash Flow'!$A57,'Wells Fargo'!$A:$A,BE$1,'Wells Fargo'!$B:$B,"&lt;="&amp;'Cash Flow'!BE$3)</f>
        <v>0</v>
      </c>
      <c r="BF57" s="160">
        <f>SUMIFS('Wells Fargo'!$F:$F,'Wells Fargo'!$G:$G,'Cash Flow'!$A57,'Wells Fargo'!$A:$A,BF$1,'Wells Fargo'!$B:$B,"&lt;="&amp;'Cash Flow'!BF$3,'Wells Fargo'!$B:$B,"&gt;"&amp;'Cash Flow'!BE$3)</f>
        <v>0</v>
      </c>
      <c r="BG57" s="160">
        <f>SUMIFS('Wells Fargo'!$F:$F,'Wells Fargo'!$G:$G,'Cash Flow'!$A57,'Wells Fargo'!$A:$A,BG$1,'Wells Fargo'!$B:$B,"&lt;="&amp;'Cash Flow'!BG$3,'Wells Fargo'!$B:$B,"&gt;"&amp;'Cash Flow'!BF$3)</f>
        <v>0</v>
      </c>
      <c r="BH57" s="160">
        <f>SUMIFS('Wells Fargo'!$F:$F,'Wells Fargo'!$G:$G,'Cash Flow'!$A57,'Wells Fargo'!$A:$A,BH$1,'Wells Fargo'!$B:$B,"&lt;="&amp;'Cash Flow'!BH$3,'Wells Fargo'!$B:$B,"&gt;"&amp;'Cash Flow'!BG$3)</f>
        <v>0</v>
      </c>
      <c r="BI57" s="160">
        <f>SUMIFS('Wells Fargo'!$F:$F,'Wells Fargo'!$G:$G,'Cash Flow'!$A57,'Wells Fargo'!$A:$A,BI$1,'Wells Fargo'!$B:$B,"&lt;="&amp;'Cash Flow'!BI$3,'Wells Fargo'!$B:$B,"&gt;"&amp;'Cash Flow'!BH$3)</f>
        <v>0</v>
      </c>
    </row>
    <row r="58" spans="1:61" ht="12.75" x14ac:dyDescent="0.2">
      <c r="A58" t="str">
        <v>New Manchester - Fee</v>
      </c>
      <c r="B58" s="76">
        <f t="shared" si="2"/>
        <v>-200</v>
      </c>
      <c r="C58" s="161">
        <f>SUMIFS('Wells Fargo'!$F:$F,'Wells Fargo'!$G:$G,'Cash Flow'!$A58,'Wells Fargo'!$A:$A,C$1,'Wells Fargo'!$B:$B,"&lt;="&amp;'Cash Flow'!C$3)</f>
        <v>0</v>
      </c>
      <c r="D58" s="160">
        <f>SUMIFS('Wells Fargo'!$F:$F,'Wells Fargo'!$G:$G,'Cash Flow'!$A58,'Wells Fargo'!$A:$A,D$1,'Wells Fargo'!$B:$B,"&lt;="&amp;'Cash Flow'!D$3,'Wells Fargo'!$B:$B,"&gt;"&amp;'Cash Flow'!C$3)</f>
        <v>0</v>
      </c>
      <c r="E58" s="160">
        <f>SUMIFS('Wells Fargo'!$F:$F,'Wells Fargo'!$G:$G,'Cash Flow'!$A58,'Wells Fargo'!$A:$A,E$1,'Wells Fargo'!$B:$B,"&lt;="&amp;'Cash Flow'!E$3,'Wells Fargo'!$B:$B,"&gt;"&amp;'Cash Flow'!D$3)</f>
        <v>0</v>
      </c>
      <c r="F58" s="160">
        <f>SUMIFS('Wells Fargo'!$F:$F,'Wells Fargo'!$G:$G,'Cash Flow'!$A58,'Wells Fargo'!$A:$A,F$1,'Wells Fargo'!$B:$B,"&lt;="&amp;'Cash Flow'!F$3,'Wells Fargo'!$B:$B,"&gt;"&amp;'Cash Flow'!E$3)</f>
        <v>0</v>
      </c>
      <c r="G58" s="160">
        <f>SUMIFS('Wells Fargo'!$F:$F,'Wells Fargo'!$G:$G,'Cash Flow'!$A58,'Wells Fargo'!$A:$A,G$1,'Wells Fargo'!$B:$B,"&lt;="&amp;'Cash Flow'!G$3,'Wells Fargo'!$B:$B,"&gt;"&amp;'Cash Flow'!F$3)</f>
        <v>0</v>
      </c>
      <c r="H58" s="161">
        <f>SUMIFS('Wells Fargo'!$F:$F,'Wells Fargo'!$G:$G,'Cash Flow'!$A58,'Wells Fargo'!$A:$A,H$1,'Wells Fargo'!$B:$B,"&lt;="&amp;'Cash Flow'!H$3)</f>
        <v>0</v>
      </c>
      <c r="I58" s="160">
        <f>SUMIFS('Wells Fargo'!$F:$F,'Wells Fargo'!$G:$G,'Cash Flow'!$A58,'Wells Fargo'!$A:$A,I$1,'Wells Fargo'!$B:$B,"&lt;="&amp;'Cash Flow'!I$3,'Wells Fargo'!$B:$B,"&gt;"&amp;'Cash Flow'!H$3)</f>
        <v>0</v>
      </c>
      <c r="J58" s="160">
        <f>SUMIFS('Wells Fargo'!$F:$F,'Wells Fargo'!$G:$G,'Cash Flow'!$A58,'Wells Fargo'!$A:$A,J$1,'Wells Fargo'!$B:$B,"&lt;="&amp;'Cash Flow'!J$3,'Wells Fargo'!$B:$B,"&gt;"&amp;'Cash Flow'!I$3)</f>
        <v>0</v>
      </c>
      <c r="K58" s="160">
        <f>SUMIFS('Wells Fargo'!$F:$F,'Wells Fargo'!$G:$G,'Cash Flow'!$A58,'Wells Fargo'!$A:$A,K$1,'Wells Fargo'!$B:$B,"&lt;="&amp;'Cash Flow'!K$3,'Wells Fargo'!$B:$B,"&gt;"&amp;'Cash Flow'!J$3)</f>
        <v>0</v>
      </c>
      <c r="L58" s="161">
        <f>SUMIFS('Wells Fargo'!$F:$F,'Wells Fargo'!$G:$G,'Cash Flow'!$A58,'Wells Fargo'!$A:$A,L$1,'Wells Fargo'!$B:$B,"&lt;="&amp;'Cash Flow'!L$3)</f>
        <v>0</v>
      </c>
      <c r="M58" s="160">
        <f>SUMIFS('Wells Fargo'!$F:$F,'Wells Fargo'!$G:$G,'Cash Flow'!$A58,'Wells Fargo'!$A:$A,M$1,'Wells Fargo'!$B:$B,"&lt;="&amp;'Cash Flow'!M$3,'Wells Fargo'!$B:$B,"&gt;"&amp;'Cash Flow'!L$3)</f>
        <v>0</v>
      </c>
      <c r="N58" s="160">
        <f>SUMIFS('Wells Fargo'!$F:$F,'Wells Fargo'!$G:$G,'Cash Flow'!$A58,'Wells Fargo'!$A:$A,N$1,'Wells Fargo'!$B:$B,"&lt;="&amp;'Cash Flow'!N$3,'Wells Fargo'!$B:$B,"&gt;"&amp;'Cash Flow'!M$3)</f>
        <v>0</v>
      </c>
      <c r="O58" s="160">
        <f>SUMIFS('Wells Fargo'!$F:$F,'Wells Fargo'!$G:$G,'Cash Flow'!$A58,'Wells Fargo'!$A:$A,O$1,'Wells Fargo'!$B:$B,"&lt;="&amp;'Cash Flow'!O$3,'Wells Fargo'!$B:$B,"&gt;"&amp;'Cash Flow'!N$3)</f>
        <v>0</v>
      </c>
      <c r="P58" s="160">
        <f>SUMIFS('Wells Fargo'!$F:$F,'Wells Fargo'!$G:$G,'Cash Flow'!$A58,'Wells Fargo'!$A:$A,P$1,'Wells Fargo'!$B:$B,"&lt;="&amp;'Cash Flow'!P$3,'Wells Fargo'!$B:$B,"&gt;"&amp;'Cash Flow'!O$3)</f>
        <v>0</v>
      </c>
      <c r="Q58" s="161">
        <f>SUMIFS('Wells Fargo'!$F:$F,'Wells Fargo'!$G:$G,'Cash Flow'!$A58,'Wells Fargo'!$A:$A,Q$1,'Wells Fargo'!$B:$B,"&lt;="&amp;'Cash Flow'!Q$3)</f>
        <v>0</v>
      </c>
      <c r="R58" s="160">
        <f>SUMIFS('Wells Fargo'!$F:$F,'Wells Fargo'!$G:$G,'Cash Flow'!$A58,'Wells Fargo'!$A:$A,R$1,'Wells Fargo'!$B:$B,"&lt;="&amp;'Cash Flow'!R$3,'Wells Fargo'!$B:$B,"&gt;"&amp;'Cash Flow'!Q$3)</f>
        <v>0</v>
      </c>
      <c r="S58" s="160">
        <f>SUMIFS('Wells Fargo'!$F:$F,'Wells Fargo'!$G:$G,'Cash Flow'!$A58,'Wells Fargo'!$A:$A,S$1,'Wells Fargo'!$B:$B,"&lt;="&amp;'Cash Flow'!S$3,'Wells Fargo'!$B:$B,"&gt;"&amp;'Cash Flow'!R$3)</f>
        <v>0</v>
      </c>
      <c r="T58" s="160">
        <f>SUMIFS('Wells Fargo'!$F:$F,'Wells Fargo'!$G:$G,'Cash Flow'!$A58,'Wells Fargo'!$A:$A,T$1,'Wells Fargo'!$B:$B,"&lt;="&amp;'Cash Flow'!T$3,'Wells Fargo'!$B:$B,"&gt;"&amp;'Cash Flow'!S$3)</f>
        <v>0</v>
      </c>
      <c r="U58" s="160">
        <f>SUMIFS('Wells Fargo'!$F:$F,'Wells Fargo'!$G:$G,'Cash Flow'!$A58,'Wells Fargo'!$A:$A,U$1,'Wells Fargo'!$B:$B,"&lt;="&amp;'Cash Flow'!U$3,'Wells Fargo'!$B:$B,"&gt;"&amp;'Cash Flow'!T$3)</f>
        <v>0</v>
      </c>
      <c r="V58" s="161">
        <f>SUMIFS('Wells Fargo'!$F:$F,'Wells Fargo'!$G:$G,'Cash Flow'!$A58,'Wells Fargo'!$A:$A,V$1,'Wells Fargo'!$B:$B,"&lt;="&amp;'Cash Flow'!V$3)</f>
        <v>-200</v>
      </c>
      <c r="W58" s="160">
        <f>SUMIFS('Wells Fargo'!$F:$F,'Wells Fargo'!$G:$G,'Cash Flow'!$A58,'Wells Fargo'!$A:$A,W$1,'Wells Fargo'!$B:$B,"&lt;="&amp;'Cash Flow'!W$3,'Wells Fargo'!$B:$B,"&gt;"&amp;'Cash Flow'!V$3)</f>
        <v>0</v>
      </c>
      <c r="X58" s="160">
        <f>SUMIFS('Wells Fargo'!$F:$F,'Wells Fargo'!$G:$G,'Cash Flow'!$A58,'Wells Fargo'!$A:$A,X$1,'Wells Fargo'!$B:$B,"&lt;="&amp;'Cash Flow'!X$3,'Wells Fargo'!$B:$B,"&gt;"&amp;'Cash Flow'!W$3)</f>
        <v>0</v>
      </c>
      <c r="Y58" s="160">
        <f>SUMIFS('Wells Fargo'!$F:$F,'Wells Fargo'!$G:$G,'Cash Flow'!$A58,'Wells Fargo'!$A:$A,Y$1,'Wells Fargo'!$B:$B,"&lt;="&amp;'Cash Flow'!Y$3,'Wells Fargo'!$B:$B,"&gt;"&amp;'Cash Flow'!X$3)</f>
        <v>0</v>
      </c>
      <c r="Z58" s="160">
        <f>SUMIFS('Wells Fargo'!$F:$F,'Wells Fargo'!$G:$G,'Cash Flow'!$A58,'Wells Fargo'!$A:$A,Z$1,'Wells Fargo'!$B:$B,"&lt;="&amp;'Cash Flow'!Z$3,'Wells Fargo'!$B:$B,"&gt;"&amp;'Cash Flow'!Y$3)</f>
        <v>0</v>
      </c>
      <c r="AA58" s="161">
        <f>SUMIFS('Wells Fargo'!$F:$F,'Wells Fargo'!$G:$G,'Cash Flow'!$A58,'Wells Fargo'!$A:$A,AA$1,'Wells Fargo'!$B:$B,"&lt;="&amp;'Cash Flow'!AA$3)</f>
        <v>0</v>
      </c>
      <c r="AB58" s="160">
        <f>SUMIFS('Wells Fargo'!$F:$F,'Wells Fargo'!$G:$G,'Cash Flow'!$A58,'Wells Fargo'!$A:$A,AB$1,'Wells Fargo'!$B:$B,"&lt;="&amp;'Cash Flow'!AB$3,'Wells Fargo'!$B:$B,"&gt;"&amp;'Cash Flow'!AA$3)</f>
        <v>0</v>
      </c>
      <c r="AC58" s="160">
        <f>SUMIFS('Wells Fargo'!$F:$F,'Wells Fargo'!$G:$G,'Cash Flow'!$A58,'Wells Fargo'!$A:$A,AC$1,'Wells Fargo'!$B:$B,"&lt;="&amp;'Cash Flow'!AC$3,'Wells Fargo'!$B:$B,"&gt;"&amp;'Cash Flow'!AB$3)</f>
        <v>0</v>
      </c>
      <c r="AD58" s="160">
        <f>SUMIFS('Wells Fargo'!$F:$F,'Wells Fargo'!$G:$G,'Cash Flow'!$A58,'Wells Fargo'!$A:$A,AD$1,'Wells Fargo'!$B:$B,"&lt;="&amp;'Cash Flow'!AD$3,'Wells Fargo'!$B:$B,"&gt;"&amp;'Cash Flow'!AC$3)</f>
        <v>0</v>
      </c>
      <c r="AE58" s="160">
        <f>SUMIFS('Wells Fargo'!$F:$F,'Wells Fargo'!$G:$G,'Cash Flow'!$A58,'Wells Fargo'!$A:$A,AE$1,'Wells Fargo'!$B:$B,"&lt;="&amp;'Cash Flow'!AE$3,'Wells Fargo'!$B:$B,"&gt;"&amp;'Cash Flow'!AD$3)</f>
        <v>0</v>
      </c>
      <c r="AF58" s="161">
        <f>SUMIFS('Wells Fargo'!$F:$F,'Wells Fargo'!$G:$G,'Cash Flow'!$A58,'Wells Fargo'!$A:$A,AF$1,'Wells Fargo'!$B:$B,"&lt;="&amp;'Cash Flow'!AF$3)</f>
        <v>0</v>
      </c>
      <c r="AG58" s="160">
        <f>SUMIFS('Wells Fargo'!$F:$F,'Wells Fargo'!$G:$G,'Cash Flow'!$A58,'Wells Fargo'!$A:$A,AG$1,'Wells Fargo'!$B:$B,"&lt;="&amp;'Cash Flow'!AG$3,'Wells Fargo'!$B:$B,"&gt;"&amp;'Cash Flow'!AF$3)</f>
        <v>0</v>
      </c>
      <c r="AH58" s="160">
        <f>SUMIFS('Wells Fargo'!$F:$F,'Wells Fargo'!$G:$G,'Cash Flow'!$A58,'Wells Fargo'!$A:$A,AH$1,'Wells Fargo'!$B:$B,"&lt;="&amp;'Cash Flow'!AH$3,'Wells Fargo'!$B:$B,"&gt;"&amp;'Cash Flow'!AG$3)</f>
        <v>0</v>
      </c>
      <c r="AI58" s="160">
        <f>SUMIFS('Wells Fargo'!$F:$F,'Wells Fargo'!$G:$G,'Cash Flow'!$A58,'Wells Fargo'!$A:$A,AI$1,'Wells Fargo'!$B:$B,"&lt;="&amp;'Cash Flow'!AI$3,'Wells Fargo'!$B:$B,"&gt;"&amp;'Cash Flow'!AH$3)</f>
        <v>0</v>
      </c>
      <c r="AJ58" s="160">
        <f>SUMIFS('Wells Fargo'!$F:$F,'Wells Fargo'!$G:$G,'Cash Flow'!$A58,'Wells Fargo'!$A:$A,AJ$1,'Wells Fargo'!$B:$B,"&lt;="&amp;'Cash Flow'!AJ$3,'Wells Fargo'!$B:$B,"&gt;"&amp;'Cash Flow'!AI$3)</f>
        <v>0</v>
      </c>
      <c r="AK58" s="161">
        <f>SUMIFS('Wells Fargo'!$F:$F,'Wells Fargo'!$G:$G,'Cash Flow'!$A58,'Wells Fargo'!$A:$A,AK$1,'Wells Fargo'!$B:$B,"&lt;="&amp;'Cash Flow'!AK$3)</f>
        <v>0</v>
      </c>
      <c r="AL58" s="160">
        <f>SUMIFS('Wells Fargo'!$F:$F,'Wells Fargo'!$G:$G,'Cash Flow'!$A58,'Wells Fargo'!$A:$A,AL$1,'Wells Fargo'!$B:$B,"&lt;="&amp;'Cash Flow'!AL$3,'Wells Fargo'!$B:$B,"&gt;"&amp;'Cash Flow'!AK$3)</f>
        <v>0</v>
      </c>
      <c r="AM58" s="160">
        <f>SUMIFS('Wells Fargo'!$F:$F,'Wells Fargo'!$G:$G,'Cash Flow'!$A58,'Wells Fargo'!$A:$A,AM$1,'Wells Fargo'!$B:$B,"&lt;="&amp;'Cash Flow'!AM$3,'Wells Fargo'!$B:$B,"&gt;"&amp;'Cash Flow'!AL$3)</f>
        <v>0</v>
      </c>
      <c r="AN58" s="160">
        <f>SUMIFS('Wells Fargo'!$F:$F,'Wells Fargo'!$G:$G,'Cash Flow'!$A58,'Wells Fargo'!$A:$A,AN$1,'Wells Fargo'!$B:$B,"&lt;="&amp;'Cash Flow'!AN$3,'Wells Fargo'!$B:$B,"&gt;"&amp;'Cash Flow'!AM$3)</f>
        <v>0</v>
      </c>
      <c r="AO58" s="160">
        <f>SUMIFS('Wells Fargo'!$F:$F,'Wells Fargo'!$G:$G,'Cash Flow'!$A58,'Wells Fargo'!$A:$A,AO$1,'Wells Fargo'!$B:$B,"&lt;="&amp;'Cash Flow'!AO$3,'Wells Fargo'!$B:$B,"&gt;"&amp;'Cash Flow'!AN$3)</f>
        <v>0</v>
      </c>
      <c r="AP58" s="161">
        <f>SUMIFS('Wells Fargo'!$F:$F,'Wells Fargo'!$G:$G,'Cash Flow'!$A58,'Wells Fargo'!$A:$A,AP$1,'Wells Fargo'!$B:$B,"&lt;="&amp;'Cash Flow'!AP$3)</f>
        <v>0</v>
      </c>
      <c r="AQ58" s="160">
        <f>SUMIFS('Wells Fargo'!$F:$F,'Wells Fargo'!$G:$G,'Cash Flow'!$A58,'Wells Fargo'!$A:$A,AQ$1,'Wells Fargo'!$B:$B,"&lt;="&amp;'Cash Flow'!AQ$3,'Wells Fargo'!$B:$B,"&gt;"&amp;'Cash Flow'!AP$3)</f>
        <v>0</v>
      </c>
      <c r="AR58" s="160">
        <f>SUMIFS('Wells Fargo'!$F:$F,'Wells Fargo'!$G:$G,'Cash Flow'!$A58,'Wells Fargo'!$A:$A,AR$1,'Wells Fargo'!$B:$B,"&lt;="&amp;'Cash Flow'!AR$3,'Wells Fargo'!$B:$B,"&gt;"&amp;'Cash Flow'!AQ$3)</f>
        <v>0</v>
      </c>
      <c r="AS58" s="160">
        <f>SUMIFS('Wells Fargo'!$F:$F,'Wells Fargo'!$G:$G,'Cash Flow'!$A58,'Wells Fargo'!$A:$A,AS$1,'Wells Fargo'!$B:$B,"&lt;="&amp;'Cash Flow'!AS$3,'Wells Fargo'!$B:$B,"&gt;"&amp;'Cash Flow'!AR$3)</f>
        <v>0</v>
      </c>
      <c r="AT58" s="160">
        <f>SUMIFS('Wells Fargo'!$F:$F,'Wells Fargo'!$G:$G,'Cash Flow'!$A58,'Wells Fargo'!$A:$A,AT$1,'Wells Fargo'!$B:$B,"&lt;="&amp;'Cash Flow'!AT$3,'Wells Fargo'!$B:$B,"&gt;"&amp;'Cash Flow'!AS$3)</f>
        <v>0</v>
      </c>
      <c r="AU58" s="161">
        <f>SUMIFS('Wells Fargo'!$F:$F,'Wells Fargo'!$G:$G,'Cash Flow'!$A58,'Wells Fargo'!$A:$A,AU$1,'Wells Fargo'!$B:$B,"&lt;="&amp;'Cash Flow'!AU$3)</f>
        <v>0</v>
      </c>
      <c r="AV58" s="160">
        <f>SUMIFS('Wells Fargo'!$F:$F,'Wells Fargo'!$G:$G,'Cash Flow'!$A58,'Wells Fargo'!$A:$A,AV$1,'Wells Fargo'!$B:$B,"&lt;="&amp;'Cash Flow'!AV$3,'Wells Fargo'!$B:$B,"&gt;"&amp;'Cash Flow'!AU$3)</f>
        <v>0</v>
      </c>
      <c r="AW58" s="160">
        <f>SUMIFS('Wells Fargo'!$F:$F,'Wells Fargo'!$G:$G,'Cash Flow'!$A58,'Wells Fargo'!$A:$A,AW$1,'Wells Fargo'!$B:$B,"&lt;="&amp;'Cash Flow'!AW$3,'Wells Fargo'!$B:$B,"&gt;"&amp;'Cash Flow'!AV$3)</f>
        <v>0</v>
      </c>
      <c r="AX58" s="160">
        <f>SUMIFS('Wells Fargo'!$F:$F,'Wells Fargo'!$G:$G,'Cash Flow'!$A58,'Wells Fargo'!$A:$A,AX$1,'Wells Fargo'!$B:$B,"&lt;="&amp;'Cash Flow'!AX$3,'Wells Fargo'!$B:$B,"&gt;"&amp;'Cash Flow'!AW$3)</f>
        <v>0</v>
      </c>
      <c r="AY58" s="160">
        <f>SUMIFS('Wells Fargo'!$F:$F,'Wells Fargo'!$G:$G,'Cash Flow'!$A58,'Wells Fargo'!$A:$A,AY$1,'Wells Fargo'!$B:$B,"&lt;="&amp;'Cash Flow'!AY$3,'Wells Fargo'!$B:$B,"&gt;"&amp;'Cash Flow'!AX$3)</f>
        <v>0</v>
      </c>
      <c r="AZ58" s="161">
        <f>SUMIFS('Wells Fargo'!$F:$F,'Wells Fargo'!$G:$G,'Cash Flow'!$A58,'Wells Fargo'!$A:$A,AZ$1,'Wells Fargo'!$B:$B,"&lt;="&amp;'Cash Flow'!AZ$3)</f>
        <v>0</v>
      </c>
      <c r="BA58" s="160">
        <f>SUMIFS('Wells Fargo'!$F:$F,'Wells Fargo'!$G:$G,'Cash Flow'!$A58,'Wells Fargo'!$A:$A,BA$1,'Wells Fargo'!$B:$B,"&lt;="&amp;'Cash Flow'!BA$3,'Wells Fargo'!$B:$B,"&gt;"&amp;'Cash Flow'!AZ$3)</f>
        <v>0</v>
      </c>
      <c r="BB58" s="160">
        <f>SUMIFS('Wells Fargo'!$F:$F,'Wells Fargo'!$G:$G,'Cash Flow'!$A58,'Wells Fargo'!$A:$A,BB$1,'Wells Fargo'!$B:$B,"&lt;="&amp;'Cash Flow'!BB$3,'Wells Fargo'!$B:$B,"&gt;"&amp;'Cash Flow'!BA$3)</f>
        <v>0</v>
      </c>
      <c r="BC58" s="160">
        <f>SUMIFS('Wells Fargo'!$F:$F,'Wells Fargo'!$G:$G,'Cash Flow'!$A58,'Wells Fargo'!$A:$A,BC$1,'Wells Fargo'!$B:$B,"&lt;="&amp;'Cash Flow'!BC$3,'Wells Fargo'!$B:$B,"&gt;"&amp;'Cash Flow'!BB$3)</f>
        <v>0</v>
      </c>
      <c r="BD58" s="160">
        <f>SUMIFS('Wells Fargo'!$F:$F,'Wells Fargo'!$G:$G,'Cash Flow'!$A58,'Wells Fargo'!$A:$A,BD$1,'Wells Fargo'!$B:$B,"&lt;="&amp;'Cash Flow'!BD$3,'Wells Fargo'!$B:$B,"&gt;"&amp;'Cash Flow'!BC$3)</f>
        <v>0</v>
      </c>
      <c r="BE58" s="161">
        <f>SUMIFS('Wells Fargo'!$F:$F,'Wells Fargo'!$G:$G,'Cash Flow'!$A58,'Wells Fargo'!$A:$A,BE$1,'Wells Fargo'!$B:$B,"&lt;="&amp;'Cash Flow'!BE$3)</f>
        <v>0</v>
      </c>
      <c r="BF58" s="160">
        <f>SUMIFS('Wells Fargo'!$F:$F,'Wells Fargo'!$G:$G,'Cash Flow'!$A58,'Wells Fargo'!$A:$A,BF$1,'Wells Fargo'!$B:$B,"&lt;="&amp;'Cash Flow'!BF$3,'Wells Fargo'!$B:$B,"&gt;"&amp;'Cash Flow'!BE$3)</f>
        <v>0</v>
      </c>
      <c r="BG58" s="160">
        <f>SUMIFS('Wells Fargo'!$F:$F,'Wells Fargo'!$G:$G,'Cash Flow'!$A58,'Wells Fargo'!$A:$A,BG$1,'Wells Fargo'!$B:$B,"&lt;="&amp;'Cash Flow'!BG$3,'Wells Fargo'!$B:$B,"&gt;"&amp;'Cash Flow'!BF$3)</f>
        <v>0</v>
      </c>
      <c r="BH58" s="160">
        <f>SUMIFS('Wells Fargo'!$F:$F,'Wells Fargo'!$G:$G,'Cash Flow'!$A58,'Wells Fargo'!$A:$A,BH$1,'Wells Fargo'!$B:$B,"&lt;="&amp;'Cash Flow'!BH$3,'Wells Fargo'!$B:$B,"&gt;"&amp;'Cash Flow'!BG$3)</f>
        <v>0</v>
      </c>
      <c r="BI58" s="160">
        <f>SUMIFS('Wells Fargo'!$F:$F,'Wells Fargo'!$G:$G,'Cash Flow'!$A58,'Wells Fargo'!$A:$A,BI$1,'Wells Fargo'!$B:$B,"&lt;="&amp;'Cash Flow'!BI$3,'Wells Fargo'!$B:$B,"&gt;"&amp;'Cash Flow'!BH$3)</f>
        <v>0</v>
      </c>
    </row>
    <row r="59" spans="1:61" ht="12.75" x14ac:dyDescent="0.2">
      <c r="A59" t="str">
        <v>New Manchester - Rent</v>
      </c>
      <c r="B59" s="76">
        <f t="shared" si="2"/>
        <v>-5582.85</v>
      </c>
      <c r="C59" s="161">
        <f>SUMIFS('Wells Fargo'!$F:$F,'Wells Fargo'!$G:$G,'Cash Flow'!$A59,'Wells Fargo'!$A:$A,C$1,'Wells Fargo'!$B:$B,"&lt;="&amp;'Cash Flow'!C$3)</f>
        <v>0</v>
      </c>
      <c r="D59" s="160">
        <f>SUMIFS('Wells Fargo'!$F:$F,'Wells Fargo'!$G:$G,'Cash Flow'!$A59,'Wells Fargo'!$A:$A,D$1,'Wells Fargo'!$B:$B,"&lt;="&amp;'Cash Flow'!D$3,'Wells Fargo'!$B:$B,"&gt;"&amp;'Cash Flow'!C$3)</f>
        <v>0</v>
      </c>
      <c r="E59" s="160">
        <f>SUMIFS('Wells Fargo'!$F:$F,'Wells Fargo'!$G:$G,'Cash Flow'!$A59,'Wells Fargo'!$A:$A,E$1,'Wells Fargo'!$B:$B,"&lt;="&amp;'Cash Flow'!E$3,'Wells Fargo'!$B:$B,"&gt;"&amp;'Cash Flow'!D$3)</f>
        <v>0</v>
      </c>
      <c r="F59" s="160">
        <f>SUMIFS('Wells Fargo'!$F:$F,'Wells Fargo'!$G:$G,'Cash Flow'!$A59,'Wells Fargo'!$A:$A,F$1,'Wells Fargo'!$B:$B,"&lt;="&amp;'Cash Flow'!F$3,'Wells Fargo'!$B:$B,"&gt;"&amp;'Cash Flow'!E$3)</f>
        <v>0</v>
      </c>
      <c r="G59" s="160">
        <f>SUMIFS('Wells Fargo'!$F:$F,'Wells Fargo'!$G:$G,'Cash Flow'!$A59,'Wells Fargo'!$A:$A,G$1,'Wells Fargo'!$B:$B,"&lt;="&amp;'Cash Flow'!G$3,'Wells Fargo'!$B:$B,"&gt;"&amp;'Cash Flow'!F$3)</f>
        <v>0</v>
      </c>
      <c r="H59" s="161">
        <f>SUMIFS('Wells Fargo'!$F:$F,'Wells Fargo'!$G:$G,'Cash Flow'!$A59,'Wells Fargo'!$A:$A,H$1,'Wells Fargo'!$B:$B,"&lt;="&amp;'Cash Flow'!H$3)</f>
        <v>0</v>
      </c>
      <c r="I59" s="160">
        <f>SUMIFS('Wells Fargo'!$F:$F,'Wells Fargo'!$G:$G,'Cash Flow'!$A59,'Wells Fargo'!$A:$A,I$1,'Wells Fargo'!$B:$B,"&lt;="&amp;'Cash Flow'!I$3,'Wells Fargo'!$B:$B,"&gt;"&amp;'Cash Flow'!H$3)</f>
        <v>0</v>
      </c>
      <c r="J59" s="160">
        <f>SUMIFS('Wells Fargo'!$F:$F,'Wells Fargo'!$G:$G,'Cash Flow'!$A59,'Wells Fargo'!$A:$A,J$1,'Wells Fargo'!$B:$B,"&lt;="&amp;'Cash Flow'!J$3,'Wells Fargo'!$B:$B,"&gt;"&amp;'Cash Flow'!I$3)</f>
        <v>0</v>
      </c>
      <c r="K59" s="160">
        <f>SUMIFS('Wells Fargo'!$F:$F,'Wells Fargo'!$G:$G,'Cash Flow'!$A59,'Wells Fargo'!$A:$A,K$1,'Wells Fargo'!$B:$B,"&lt;="&amp;'Cash Flow'!K$3,'Wells Fargo'!$B:$B,"&gt;"&amp;'Cash Flow'!J$3)</f>
        <v>0</v>
      </c>
      <c r="L59" s="161">
        <f>SUMIFS('Wells Fargo'!$F:$F,'Wells Fargo'!$G:$G,'Cash Flow'!$A59,'Wells Fargo'!$A:$A,L$1,'Wells Fargo'!$B:$B,"&lt;="&amp;'Cash Flow'!L$3)</f>
        <v>0</v>
      </c>
      <c r="M59" s="160">
        <f>SUMIFS('Wells Fargo'!$F:$F,'Wells Fargo'!$G:$G,'Cash Flow'!$A59,'Wells Fargo'!$A:$A,M$1,'Wells Fargo'!$B:$B,"&lt;="&amp;'Cash Flow'!M$3,'Wells Fargo'!$B:$B,"&gt;"&amp;'Cash Flow'!L$3)</f>
        <v>0</v>
      </c>
      <c r="N59" s="160">
        <f>SUMIFS('Wells Fargo'!$F:$F,'Wells Fargo'!$G:$G,'Cash Flow'!$A59,'Wells Fargo'!$A:$A,N$1,'Wells Fargo'!$B:$B,"&lt;="&amp;'Cash Flow'!N$3,'Wells Fargo'!$B:$B,"&gt;"&amp;'Cash Flow'!M$3)</f>
        <v>0</v>
      </c>
      <c r="O59" s="160">
        <f>SUMIFS('Wells Fargo'!$F:$F,'Wells Fargo'!$G:$G,'Cash Flow'!$A59,'Wells Fargo'!$A:$A,O$1,'Wells Fargo'!$B:$B,"&lt;="&amp;'Cash Flow'!O$3,'Wells Fargo'!$B:$B,"&gt;"&amp;'Cash Flow'!N$3)</f>
        <v>0</v>
      </c>
      <c r="P59" s="160">
        <f>SUMIFS('Wells Fargo'!$F:$F,'Wells Fargo'!$G:$G,'Cash Flow'!$A59,'Wells Fargo'!$A:$A,P$1,'Wells Fargo'!$B:$B,"&lt;="&amp;'Cash Flow'!P$3,'Wells Fargo'!$B:$B,"&gt;"&amp;'Cash Flow'!O$3)</f>
        <v>0</v>
      </c>
      <c r="Q59" s="161">
        <f>SUMIFS('Wells Fargo'!$F:$F,'Wells Fargo'!$G:$G,'Cash Flow'!$A59,'Wells Fargo'!$A:$A,Q$1,'Wells Fargo'!$B:$B,"&lt;="&amp;'Cash Flow'!Q$3)</f>
        <v>0</v>
      </c>
      <c r="R59" s="160">
        <f>SUMIFS('Wells Fargo'!$F:$F,'Wells Fargo'!$G:$G,'Cash Flow'!$A59,'Wells Fargo'!$A:$A,R$1,'Wells Fargo'!$B:$B,"&lt;="&amp;'Cash Flow'!R$3,'Wells Fargo'!$B:$B,"&gt;"&amp;'Cash Flow'!Q$3)</f>
        <v>0</v>
      </c>
      <c r="S59" s="160">
        <f>SUMIFS('Wells Fargo'!$F:$F,'Wells Fargo'!$G:$G,'Cash Flow'!$A59,'Wells Fargo'!$A:$A,S$1,'Wells Fargo'!$B:$B,"&lt;="&amp;'Cash Flow'!S$3,'Wells Fargo'!$B:$B,"&gt;"&amp;'Cash Flow'!R$3)</f>
        <v>0</v>
      </c>
      <c r="T59" s="160">
        <f>SUMIFS('Wells Fargo'!$F:$F,'Wells Fargo'!$G:$G,'Cash Flow'!$A59,'Wells Fargo'!$A:$A,T$1,'Wells Fargo'!$B:$B,"&lt;="&amp;'Cash Flow'!T$3,'Wells Fargo'!$B:$B,"&gt;"&amp;'Cash Flow'!S$3)</f>
        <v>0</v>
      </c>
      <c r="U59" s="160">
        <f>SUMIFS('Wells Fargo'!$F:$F,'Wells Fargo'!$G:$G,'Cash Flow'!$A59,'Wells Fargo'!$A:$A,U$1,'Wells Fargo'!$B:$B,"&lt;="&amp;'Cash Flow'!U$3,'Wells Fargo'!$B:$B,"&gt;"&amp;'Cash Flow'!T$3)</f>
        <v>0</v>
      </c>
      <c r="V59" s="161">
        <f>SUMIFS('Wells Fargo'!$F:$F,'Wells Fargo'!$G:$G,'Cash Flow'!$A59,'Wells Fargo'!$A:$A,V$1,'Wells Fargo'!$B:$B,"&lt;="&amp;'Cash Flow'!V$3)</f>
        <v>0</v>
      </c>
      <c r="W59" s="160">
        <f>SUMIFS('Wells Fargo'!$F:$F,'Wells Fargo'!$G:$G,'Cash Flow'!$A59,'Wells Fargo'!$A:$A,W$1,'Wells Fargo'!$B:$B,"&lt;="&amp;'Cash Flow'!W$3,'Wells Fargo'!$B:$B,"&gt;"&amp;'Cash Flow'!V$3)</f>
        <v>0</v>
      </c>
      <c r="X59" s="160">
        <f>SUMIFS('Wells Fargo'!$F:$F,'Wells Fargo'!$G:$G,'Cash Flow'!$A59,'Wells Fargo'!$A:$A,X$1,'Wells Fargo'!$B:$B,"&lt;="&amp;'Cash Flow'!X$3,'Wells Fargo'!$B:$B,"&gt;"&amp;'Cash Flow'!W$3)</f>
        <v>0</v>
      </c>
      <c r="Y59" s="160">
        <f>SUMIFS('Wells Fargo'!$F:$F,'Wells Fargo'!$G:$G,'Cash Flow'!$A59,'Wells Fargo'!$A:$A,Y$1,'Wells Fargo'!$B:$B,"&lt;="&amp;'Cash Flow'!Y$3,'Wells Fargo'!$B:$B,"&gt;"&amp;'Cash Flow'!X$3)</f>
        <v>0</v>
      </c>
      <c r="Z59" s="160">
        <f>SUMIFS('Wells Fargo'!$F:$F,'Wells Fargo'!$G:$G,'Cash Flow'!$A59,'Wells Fargo'!$A:$A,Z$1,'Wells Fargo'!$B:$B,"&lt;="&amp;'Cash Flow'!Z$3,'Wells Fargo'!$B:$B,"&gt;"&amp;'Cash Flow'!Y$3)</f>
        <v>0</v>
      </c>
      <c r="AA59" s="161">
        <f>SUMIFS('Wells Fargo'!$F:$F,'Wells Fargo'!$G:$G,'Cash Flow'!$A59,'Wells Fargo'!$A:$A,AA$1,'Wells Fargo'!$B:$B,"&lt;="&amp;'Cash Flow'!AA$3)</f>
        <v>-2041.66</v>
      </c>
      <c r="AB59" s="160">
        <f>SUMIFS('Wells Fargo'!$F:$F,'Wells Fargo'!$G:$G,'Cash Flow'!$A59,'Wells Fargo'!$A:$A,AB$1,'Wells Fargo'!$B:$B,"&lt;="&amp;'Cash Flow'!AB$3,'Wells Fargo'!$B:$B,"&gt;"&amp;'Cash Flow'!AA$3)</f>
        <v>0</v>
      </c>
      <c r="AC59" s="160">
        <f>SUMIFS('Wells Fargo'!$F:$F,'Wells Fargo'!$G:$G,'Cash Flow'!$A59,'Wells Fargo'!$A:$A,AC$1,'Wells Fargo'!$B:$B,"&lt;="&amp;'Cash Flow'!AC$3,'Wells Fargo'!$B:$B,"&gt;"&amp;'Cash Flow'!AB$3)</f>
        <v>0</v>
      </c>
      <c r="AD59" s="160">
        <f>SUMIFS('Wells Fargo'!$F:$F,'Wells Fargo'!$G:$G,'Cash Flow'!$A59,'Wells Fargo'!$A:$A,AD$1,'Wells Fargo'!$B:$B,"&lt;="&amp;'Cash Flow'!AD$3,'Wells Fargo'!$B:$B,"&gt;"&amp;'Cash Flow'!AC$3)</f>
        <v>0</v>
      </c>
      <c r="AE59" s="160">
        <f>SUMIFS('Wells Fargo'!$F:$F,'Wells Fargo'!$G:$G,'Cash Flow'!$A59,'Wells Fargo'!$A:$A,AE$1,'Wells Fargo'!$B:$B,"&lt;="&amp;'Cash Flow'!AE$3,'Wells Fargo'!$B:$B,"&gt;"&amp;'Cash Flow'!AD$3)</f>
        <v>-1804.34</v>
      </c>
      <c r="AF59" s="161">
        <f>SUMIFS('Wells Fargo'!$F:$F,'Wells Fargo'!$G:$G,'Cash Flow'!$A59,'Wells Fargo'!$A:$A,AF$1,'Wells Fargo'!$B:$B,"&lt;="&amp;'Cash Flow'!AF$3)</f>
        <v>0</v>
      </c>
      <c r="AG59" s="160">
        <f>SUMIFS('Wells Fargo'!$F:$F,'Wells Fargo'!$G:$G,'Cash Flow'!$A59,'Wells Fargo'!$A:$A,AG$1,'Wells Fargo'!$B:$B,"&lt;="&amp;'Cash Flow'!AG$3,'Wells Fargo'!$B:$B,"&gt;"&amp;'Cash Flow'!AF$3)</f>
        <v>0</v>
      </c>
      <c r="AH59" s="160">
        <f>SUMIFS('Wells Fargo'!$F:$F,'Wells Fargo'!$G:$G,'Cash Flow'!$A59,'Wells Fargo'!$A:$A,AH$1,'Wells Fargo'!$B:$B,"&lt;="&amp;'Cash Flow'!AH$3,'Wells Fargo'!$B:$B,"&gt;"&amp;'Cash Flow'!AG$3)</f>
        <v>0</v>
      </c>
      <c r="AI59" s="160">
        <f>SUMIFS('Wells Fargo'!$F:$F,'Wells Fargo'!$G:$G,'Cash Flow'!$A59,'Wells Fargo'!$A:$A,AI$1,'Wells Fargo'!$B:$B,"&lt;="&amp;'Cash Flow'!AI$3,'Wells Fargo'!$B:$B,"&gt;"&amp;'Cash Flow'!AH$3)</f>
        <v>-1825</v>
      </c>
      <c r="AJ59" s="160">
        <f>SUMIFS('Wells Fargo'!$F:$F,'Wells Fargo'!$G:$G,'Cash Flow'!$A59,'Wells Fargo'!$A:$A,AJ$1,'Wells Fargo'!$B:$B,"&lt;="&amp;'Cash Flow'!AJ$3,'Wells Fargo'!$B:$B,"&gt;"&amp;'Cash Flow'!AI$3)</f>
        <v>0</v>
      </c>
      <c r="AK59" s="161">
        <f>SUMIFS('Wells Fargo'!$F:$F,'Wells Fargo'!$G:$G,'Cash Flow'!$A59,'Wells Fargo'!$A:$A,AK$1,'Wells Fargo'!$B:$B,"&lt;="&amp;'Cash Flow'!AK$3)</f>
        <v>0</v>
      </c>
      <c r="AL59" s="160">
        <f>SUMIFS('Wells Fargo'!$F:$F,'Wells Fargo'!$G:$G,'Cash Flow'!$A59,'Wells Fargo'!$A:$A,AL$1,'Wells Fargo'!$B:$B,"&lt;="&amp;'Cash Flow'!AL$3,'Wells Fargo'!$B:$B,"&gt;"&amp;'Cash Flow'!AK$3)</f>
        <v>0</v>
      </c>
      <c r="AM59" s="160">
        <f>SUMIFS('Wells Fargo'!$F:$F,'Wells Fargo'!$G:$G,'Cash Flow'!$A59,'Wells Fargo'!$A:$A,AM$1,'Wells Fargo'!$B:$B,"&lt;="&amp;'Cash Flow'!AM$3,'Wells Fargo'!$B:$B,"&gt;"&amp;'Cash Flow'!AL$3)</f>
        <v>0</v>
      </c>
      <c r="AN59" s="160">
        <f>SUMIFS('Wells Fargo'!$F:$F,'Wells Fargo'!$G:$G,'Cash Flow'!$A59,'Wells Fargo'!$A:$A,AN$1,'Wells Fargo'!$B:$B,"&lt;="&amp;'Cash Flow'!AN$3,'Wells Fargo'!$B:$B,"&gt;"&amp;'Cash Flow'!AM$3)</f>
        <v>-348.05</v>
      </c>
      <c r="AO59" s="160">
        <f>SUMIFS('Wells Fargo'!$F:$F,'Wells Fargo'!$G:$G,'Cash Flow'!$A59,'Wells Fargo'!$A:$A,AO$1,'Wells Fargo'!$B:$B,"&lt;="&amp;'Cash Flow'!AO$3,'Wells Fargo'!$B:$B,"&gt;"&amp;'Cash Flow'!AN$3)</f>
        <v>0</v>
      </c>
      <c r="AP59" s="161">
        <f>SUMIFS('Wells Fargo'!$F:$F,'Wells Fargo'!$G:$G,'Cash Flow'!$A59,'Wells Fargo'!$A:$A,AP$1,'Wells Fargo'!$B:$B,"&lt;="&amp;'Cash Flow'!AP$3)</f>
        <v>0</v>
      </c>
      <c r="AQ59" s="160">
        <f>SUMIFS('Wells Fargo'!$F:$F,'Wells Fargo'!$G:$G,'Cash Flow'!$A59,'Wells Fargo'!$A:$A,AQ$1,'Wells Fargo'!$B:$B,"&lt;="&amp;'Cash Flow'!AQ$3,'Wells Fargo'!$B:$B,"&gt;"&amp;'Cash Flow'!AP$3)</f>
        <v>0</v>
      </c>
      <c r="AR59" s="160">
        <f>SUMIFS('Wells Fargo'!$F:$F,'Wells Fargo'!$G:$G,'Cash Flow'!$A59,'Wells Fargo'!$A:$A,AR$1,'Wells Fargo'!$B:$B,"&lt;="&amp;'Cash Flow'!AR$3,'Wells Fargo'!$B:$B,"&gt;"&amp;'Cash Flow'!AQ$3)</f>
        <v>0</v>
      </c>
      <c r="AS59" s="160">
        <f>SUMIFS('Wells Fargo'!$F:$F,'Wells Fargo'!$G:$G,'Cash Flow'!$A59,'Wells Fargo'!$A:$A,AS$1,'Wells Fargo'!$B:$B,"&lt;="&amp;'Cash Flow'!AS$3,'Wells Fargo'!$B:$B,"&gt;"&amp;'Cash Flow'!AR$3)</f>
        <v>436.2</v>
      </c>
      <c r="AT59" s="160">
        <f>SUMIFS('Wells Fargo'!$F:$F,'Wells Fargo'!$G:$G,'Cash Flow'!$A59,'Wells Fargo'!$A:$A,AT$1,'Wells Fargo'!$B:$B,"&lt;="&amp;'Cash Flow'!AT$3,'Wells Fargo'!$B:$B,"&gt;"&amp;'Cash Flow'!AS$3)</f>
        <v>0</v>
      </c>
      <c r="AU59" s="161">
        <f>SUMIFS('Wells Fargo'!$F:$F,'Wells Fargo'!$G:$G,'Cash Flow'!$A59,'Wells Fargo'!$A:$A,AU$1,'Wells Fargo'!$B:$B,"&lt;="&amp;'Cash Flow'!AU$3)</f>
        <v>0</v>
      </c>
      <c r="AV59" s="160">
        <f>SUMIFS('Wells Fargo'!$F:$F,'Wells Fargo'!$G:$G,'Cash Flow'!$A59,'Wells Fargo'!$A:$A,AV$1,'Wells Fargo'!$B:$B,"&lt;="&amp;'Cash Flow'!AV$3,'Wells Fargo'!$B:$B,"&gt;"&amp;'Cash Flow'!AU$3)</f>
        <v>0</v>
      </c>
      <c r="AW59" s="160">
        <f>SUMIFS('Wells Fargo'!$F:$F,'Wells Fargo'!$G:$G,'Cash Flow'!$A59,'Wells Fargo'!$A:$A,AW$1,'Wells Fargo'!$B:$B,"&lt;="&amp;'Cash Flow'!AW$3,'Wells Fargo'!$B:$B,"&gt;"&amp;'Cash Flow'!AV$3)</f>
        <v>0</v>
      </c>
      <c r="AX59" s="160">
        <f>SUMIFS('Wells Fargo'!$F:$F,'Wells Fargo'!$G:$G,'Cash Flow'!$A59,'Wells Fargo'!$A:$A,AX$1,'Wells Fargo'!$B:$B,"&lt;="&amp;'Cash Flow'!AX$3,'Wells Fargo'!$B:$B,"&gt;"&amp;'Cash Flow'!AW$3)</f>
        <v>0</v>
      </c>
      <c r="AY59" s="160">
        <f>SUMIFS('Wells Fargo'!$F:$F,'Wells Fargo'!$G:$G,'Cash Flow'!$A59,'Wells Fargo'!$A:$A,AY$1,'Wells Fargo'!$B:$B,"&lt;="&amp;'Cash Flow'!AY$3,'Wells Fargo'!$B:$B,"&gt;"&amp;'Cash Flow'!AX$3)</f>
        <v>0</v>
      </c>
      <c r="AZ59" s="161">
        <f>SUMIFS('Wells Fargo'!$F:$F,'Wells Fargo'!$G:$G,'Cash Flow'!$A59,'Wells Fargo'!$A:$A,AZ$1,'Wells Fargo'!$B:$B,"&lt;="&amp;'Cash Flow'!AZ$3)</f>
        <v>0</v>
      </c>
      <c r="BA59" s="160">
        <f>SUMIFS('Wells Fargo'!$F:$F,'Wells Fargo'!$G:$G,'Cash Flow'!$A59,'Wells Fargo'!$A:$A,BA$1,'Wells Fargo'!$B:$B,"&lt;="&amp;'Cash Flow'!BA$3,'Wells Fargo'!$B:$B,"&gt;"&amp;'Cash Flow'!AZ$3)</f>
        <v>0</v>
      </c>
      <c r="BB59" s="160">
        <f>SUMIFS('Wells Fargo'!$F:$F,'Wells Fargo'!$G:$G,'Cash Flow'!$A59,'Wells Fargo'!$A:$A,BB$1,'Wells Fargo'!$B:$B,"&lt;="&amp;'Cash Flow'!BB$3,'Wells Fargo'!$B:$B,"&gt;"&amp;'Cash Flow'!BA$3)</f>
        <v>0</v>
      </c>
      <c r="BC59" s="160">
        <f>SUMIFS('Wells Fargo'!$F:$F,'Wells Fargo'!$G:$G,'Cash Flow'!$A59,'Wells Fargo'!$A:$A,BC$1,'Wells Fargo'!$B:$B,"&lt;="&amp;'Cash Flow'!BC$3,'Wells Fargo'!$B:$B,"&gt;"&amp;'Cash Flow'!BB$3)</f>
        <v>0</v>
      </c>
      <c r="BD59" s="160">
        <f>SUMIFS('Wells Fargo'!$F:$F,'Wells Fargo'!$G:$G,'Cash Flow'!$A59,'Wells Fargo'!$A:$A,BD$1,'Wells Fargo'!$B:$B,"&lt;="&amp;'Cash Flow'!BD$3,'Wells Fargo'!$B:$B,"&gt;"&amp;'Cash Flow'!BC$3)</f>
        <v>0</v>
      </c>
      <c r="BE59" s="161">
        <f>SUMIFS('Wells Fargo'!$F:$F,'Wells Fargo'!$G:$G,'Cash Flow'!$A59,'Wells Fargo'!$A:$A,BE$1,'Wells Fargo'!$B:$B,"&lt;="&amp;'Cash Flow'!BE$3)</f>
        <v>0</v>
      </c>
      <c r="BF59" s="160">
        <f>SUMIFS('Wells Fargo'!$F:$F,'Wells Fargo'!$G:$G,'Cash Flow'!$A59,'Wells Fargo'!$A:$A,BF$1,'Wells Fargo'!$B:$B,"&lt;="&amp;'Cash Flow'!BF$3,'Wells Fargo'!$B:$B,"&gt;"&amp;'Cash Flow'!BE$3)</f>
        <v>0</v>
      </c>
      <c r="BG59" s="160">
        <f>SUMIFS('Wells Fargo'!$F:$F,'Wells Fargo'!$G:$G,'Cash Flow'!$A59,'Wells Fargo'!$A:$A,BG$1,'Wells Fargo'!$B:$B,"&lt;="&amp;'Cash Flow'!BG$3,'Wells Fargo'!$B:$B,"&gt;"&amp;'Cash Flow'!BF$3)</f>
        <v>0</v>
      </c>
      <c r="BH59" s="160">
        <f>SUMIFS('Wells Fargo'!$F:$F,'Wells Fargo'!$G:$G,'Cash Flow'!$A59,'Wells Fargo'!$A:$A,BH$1,'Wells Fargo'!$B:$B,"&lt;="&amp;'Cash Flow'!BH$3,'Wells Fargo'!$B:$B,"&gt;"&amp;'Cash Flow'!BG$3)</f>
        <v>0</v>
      </c>
      <c r="BI59" s="160">
        <f>SUMIFS('Wells Fargo'!$F:$F,'Wells Fargo'!$G:$G,'Cash Flow'!$A59,'Wells Fargo'!$A:$A,BI$1,'Wells Fargo'!$B:$B,"&lt;="&amp;'Cash Flow'!BI$3,'Wells Fargo'!$B:$B,"&gt;"&amp;'Cash Flow'!BH$3)</f>
        <v>0</v>
      </c>
    </row>
    <row r="60" spans="1:61" ht="12.75" x14ac:dyDescent="0.2">
      <c r="A60" t="str">
        <v>New Manchester Deposit</v>
      </c>
      <c r="B60" s="76">
        <f t="shared" si="2"/>
        <v>-200</v>
      </c>
      <c r="C60" s="161">
        <f>SUMIFS('Wells Fargo'!$F:$F,'Wells Fargo'!$G:$G,'Cash Flow'!$A60,'Wells Fargo'!$A:$A,C$1,'Wells Fargo'!$B:$B,"&lt;="&amp;'Cash Flow'!C$3)</f>
        <v>0</v>
      </c>
      <c r="D60" s="160">
        <f>SUMIFS('Wells Fargo'!$F:$F,'Wells Fargo'!$G:$G,'Cash Flow'!$A60,'Wells Fargo'!$A:$A,D$1,'Wells Fargo'!$B:$B,"&lt;="&amp;'Cash Flow'!D$3,'Wells Fargo'!$B:$B,"&gt;"&amp;'Cash Flow'!C$3)</f>
        <v>0</v>
      </c>
      <c r="E60" s="160">
        <f>SUMIFS('Wells Fargo'!$F:$F,'Wells Fargo'!$G:$G,'Cash Flow'!$A60,'Wells Fargo'!$A:$A,E$1,'Wells Fargo'!$B:$B,"&lt;="&amp;'Cash Flow'!E$3,'Wells Fargo'!$B:$B,"&gt;"&amp;'Cash Flow'!D$3)</f>
        <v>0</v>
      </c>
      <c r="F60" s="160">
        <f>SUMIFS('Wells Fargo'!$F:$F,'Wells Fargo'!$G:$G,'Cash Flow'!$A60,'Wells Fargo'!$A:$A,F$1,'Wells Fargo'!$B:$B,"&lt;="&amp;'Cash Flow'!F$3,'Wells Fargo'!$B:$B,"&gt;"&amp;'Cash Flow'!E$3)</f>
        <v>0</v>
      </c>
      <c r="G60" s="160">
        <f>SUMIFS('Wells Fargo'!$F:$F,'Wells Fargo'!$G:$G,'Cash Flow'!$A60,'Wells Fargo'!$A:$A,G$1,'Wells Fargo'!$B:$B,"&lt;="&amp;'Cash Flow'!G$3,'Wells Fargo'!$B:$B,"&gt;"&amp;'Cash Flow'!F$3)</f>
        <v>0</v>
      </c>
      <c r="H60" s="161">
        <f>SUMIFS('Wells Fargo'!$F:$F,'Wells Fargo'!$G:$G,'Cash Flow'!$A60,'Wells Fargo'!$A:$A,H$1,'Wells Fargo'!$B:$B,"&lt;="&amp;'Cash Flow'!H$3)</f>
        <v>0</v>
      </c>
      <c r="I60" s="160">
        <f>SUMIFS('Wells Fargo'!$F:$F,'Wells Fargo'!$G:$G,'Cash Flow'!$A60,'Wells Fargo'!$A:$A,I$1,'Wells Fargo'!$B:$B,"&lt;="&amp;'Cash Flow'!I$3,'Wells Fargo'!$B:$B,"&gt;"&amp;'Cash Flow'!H$3)</f>
        <v>0</v>
      </c>
      <c r="J60" s="160">
        <f>SUMIFS('Wells Fargo'!$F:$F,'Wells Fargo'!$G:$G,'Cash Flow'!$A60,'Wells Fargo'!$A:$A,J$1,'Wells Fargo'!$B:$B,"&lt;="&amp;'Cash Flow'!J$3,'Wells Fargo'!$B:$B,"&gt;"&amp;'Cash Flow'!I$3)</f>
        <v>0</v>
      </c>
      <c r="K60" s="160">
        <f>SUMIFS('Wells Fargo'!$F:$F,'Wells Fargo'!$G:$G,'Cash Flow'!$A60,'Wells Fargo'!$A:$A,K$1,'Wells Fargo'!$B:$B,"&lt;="&amp;'Cash Flow'!K$3,'Wells Fargo'!$B:$B,"&gt;"&amp;'Cash Flow'!J$3)</f>
        <v>0</v>
      </c>
      <c r="L60" s="161">
        <f>SUMIFS('Wells Fargo'!$F:$F,'Wells Fargo'!$G:$G,'Cash Flow'!$A60,'Wells Fargo'!$A:$A,L$1,'Wells Fargo'!$B:$B,"&lt;="&amp;'Cash Flow'!L$3)</f>
        <v>0</v>
      </c>
      <c r="M60" s="160">
        <f>SUMIFS('Wells Fargo'!$F:$F,'Wells Fargo'!$G:$G,'Cash Flow'!$A60,'Wells Fargo'!$A:$A,M$1,'Wells Fargo'!$B:$B,"&lt;="&amp;'Cash Flow'!M$3,'Wells Fargo'!$B:$B,"&gt;"&amp;'Cash Flow'!L$3)</f>
        <v>0</v>
      </c>
      <c r="N60" s="160">
        <f>SUMIFS('Wells Fargo'!$F:$F,'Wells Fargo'!$G:$G,'Cash Flow'!$A60,'Wells Fargo'!$A:$A,N$1,'Wells Fargo'!$B:$B,"&lt;="&amp;'Cash Flow'!N$3,'Wells Fargo'!$B:$B,"&gt;"&amp;'Cash Flow'!M$3)</f>
        <v>0</v>
      </c>
      <c r="O60" s="160">
        <f>SUMIFS('Wells Fargo'!$F:$F,'Wells Fargo'!$G:$G,'Cash Flow'!$A60,'Wells Fargo'!$A:$A,O$1,'Wells Fargo'!$B:$B,"&lt;="&amp;'Cash Flow'!O$3,'Wells Fargo'!$B:$B,"&gt;"&amp;'Cash Flow'!N$3)</f>
        <v>0</v>
      </c>
      <c r="P60" s="160">
        <f>SUMIFS('Wells Fargo'!$F:$F,'Wells Fargo'!$G:$G,'Cash Flow'!$A60,'Wells Fargo'!$A:$A,P$1,'Wells Fargo'!$B:$B,"&lt;="&amp;'Cash Flow'!P$3,'Wells Fargo'!$B:$B,"&gt;"&amp;'Cash Flow'!O$3)</f>
        <v>0</v>
      </c>
      <c r="Q60" s="161">
        <f>SUMIFS('Wells Fargo'!$F:$F,'Wells Fargo'!$G:$G,'Cash Flow'!$A60,'Wells Fargo'!$A:$A,Q$1,'Wells Fargo'!$B:$B,"&lt;="&amp;'Cash Flow'!Q$3)</f>
        <v>0</v>
      </c>
      <c r="R60" s="160">
        <f>SUMIFS('Wells Fargo'!$F:$F,'Wells Fargo'!$G:$G,'Cash Flow'!$A60,'Wells Fargo'!$A:$A,R$1,'Wells Fargo'!$B:$B,"&lt;="&amp;'Cash Flow'!R$3,'Wells Fargo'!$B:$B,"&gt;"&amp;'Cash Flow'!Q$3)</f>
        <v>0</v>
      </c>
      <c r="S60" s="160">
        <f>SUMIFS('Wells Fargo'!$F:$F,'Wells Fargo'!$G:$G,'Cash Flow'!$A60,'Wells Fargo'!$A:$A,S$1,'Wells Fargo'!$B:$B,"&lt;="&amp;'Cash Flow'!S$3,'Wells Fargo'!$B:$B,"&gt;"&amp;'Cash Flow'!R$3)</f>
        <v>0</v>
      </c>
      <c r="T60" s="160">
        <f>SUMIFS('Wells Fargo'!$F:$F,'Wells Fargo'!$G:$G,'Cash Flow'!$A60,'Wells Fargo'!$A:$A,T$1,'Wells Fargo'!$B:$B,"&lt;="&amp;'Cash Flow'!T$3,'Wells Fargo'!$B:$B,"&gt;"&amp;'Cash Flow'!S$3)</f>
        <v>0</v>
      </c>
      <c r="U60" s="160">
        <f>SUMIFS('Wells Fargo'!$F:$F,'Wells Fargo'!$G:$G,'Cash Flow'!$A60,'Wells Fargo'!$A:$A,U$1,'Wells Fargo'!$B:$B,"&lt;="&amp;'Cash Flow'!U$3,'Wells Fargo'!$B:$B,"&gt;"&amp;'Cash Flow'!T$3)</f>
        <v>0</v>
      </c>
      <c r="V60" s="161">
        <f>SUMIFS('Wells Fargo'!$F:$F,'Wells Fargo'!$G:$G,'Cash Flow'!$A60,'Wells Fargo'!$A:$A,V$1,'Wells Fargo'!$B:$B,"&lt;="&amp;'Cash Flow'!V$3)</f>
        <v>-200</v>
      </c>
      <c r="W60" s="160">
        <f>SUMIFS('Wells Fargo'!$F:$F,'Wells Fargo'!$G:$G,'Cash Flow'!$A60,'Wells Fargo'!$A:$A,W$1,'Wells Fargo'!$B:$B,"&lt;="&amp;'Cash Flow'!W$3,'Wells Fargo'!$B:$B,"&gt;"&amp;'Cash Flow'!V$3)</f>
        <v>0</v>
      </c>
      <c r="X60" s="160">
        <f>SUMIFS('Wells Fargo'!$F:$F,'Wells Fargo'!$G:$G,'Cash Flow'!$A60,'Wells Fargo'!$A:$A,X$1,'Wells Fargo'!$B:$B,"&lt;="&amp;'Cash Flow'!X$3,'Wells Fargo'!$B:$B,"&gt;"&amp;'Cash Flow'!W$3)</f>
        <v>0</v>
      </c>
      <c r="Y60" s="160">
        <f>SUMIFS('Wells Fargo'!$F:$F,'Wells Fargo'!$G:$G,'Cash Flow'!$A60,'Wells Fargo'!$A:$A,Y$1,'Wells Fargo'!$B:$B,"&lt;="&amp;'Cash Flow'!Y$3,'Wells Fargo'!$B:$B,"&gt;"&amp;'Cash Flow'!X$3)</f>
        <v>0</v>
      </c>
      <c r="Z60" s="160">
        <f>SUMIFS('Wells Fargo'!$F:$F,'Wells Fargo'!$G:$G,'Cash Flow'!$A60,'Wells Fargo'!$A:$A,Z$1,'Wells Fargo'!$B:$B,"&lt;="&amp;'Cash Flow'!Z$3,'Wells Fargo'!$B:$B,"&gt;"&amp;'Cash Flow'!Y$3)</f>
        <v>0</v>
      </c>
      <c r="AA60" s="161">
        <f>SUMIFS('Wells Fargo'!$F:$F,'Wells Fargo'!$G:$G,'Cash Flow'!$A60,'Wells Fargo'!$A:$A,AA$1,'Wells Fargo'!$B:$B,"&lt;="&amp;'Cash Flow'!AA$3)</f>
        <v>0</v>
      </c>
      <c r="AB60" s="160">
        <f>SUMIFS('Wells Fargo'!$F:$F,'Wells Fargo'!$G:$G,'Cash Flow'!$A60,'Wells Fargo'!$A:$A,AB$1,'Wells Fargo'!$B:$B,"&lt;="&amp;'Cash Flow'!AB$3,'Wells Fargo'!$B:$B,"&gt;"&amp;'Cash Flow'!AA$3)</f>
        <v>0</v>
      </c>
      <c r="AC60" s="160">
        <f>SUMIFS('Wells Fargo'!$F:$F,'Wells Fargo'!$G:$G,'Cash Flow'!$A60,'Wells Fargo'!$A:$A,AC$1,'Wells Fargo'!$B:$B,"&lt;="&amp;'Cash Flow'!AC$3,'Wells Fargo'!$B:$B,"&gt;"&amp;'Cash Flow'!AB$3)</f>
        <v>0</v>
      </c>
      <c r="AD60" s="160">
        <f>SUMIFS('Wells Fargo'!$F:$F,'Wells Fargo'!$G:$G,'Cash Flow'!$A60,'Wells Fargo'!$A:$A,AD$1,'Wells Fargo'!$B:$B,"&lt;="&amp;'Cash Flow'!AD$3,'Wells Fargo'!$B:$B,"&gt;"&amp;'Cash Flow'!AC$3)</f>
        <v>0</v>
      </c>
      <c r="AE60" s="160">
        <f>SUMIFS('Wells Fargo'!$F:$F,'Wells Fargo'!$G:$G,'Cash Flow'!$A60,'Wells Fargo'!$A:$A,AE$1,'Wells Fargo'!$B:$B,"&lt;="&amp;'Cash Flow'!AE$3,'Wells Fargo'!$B:$B,"&gt;"&amp;'Cash Flow'!AD$3)</f>
        <v>0</v>
      </c>
      <c r="AF60" s="161">
        <f>SUMIFS('Wells Fargo'!$F:$F,'Wells Fargo'!$G:$G,'Cash Flow'!$A60,'Wells Fargo'!$A:$A,AF$1,'Wells Fargo'!$B:$B,"&lt;="&amp;'Cash Flow'!AF$3)</f>
        <v>0</v>
      </c>
      <c r="AG60" s="160">
        <f>SUMIFS('Wells Fargo'!$F:$F,'Wells Fargo'!$G:$G,'Cash Flow'!$A60,'Wells Fargo'!$A:$A,AG$1,'Wells Fargo'!$B:$B,"&lt;="&amp;'Cash Flow'!AG$3,'Wells Fargo'!$B:$B,"&gt;"&amp;'Cash Flow'!AF$3)</f>
        <v>0</v>
      </c>
      <c r="AH60" s="160">
        <f>SUMIFS('Wells Fargo'!$F:$F,'Wells Fargo'!$G:$G,'Cash Flow'!$A60,'Wells Fargo'!$A:$A,AH$1,'Wells Fargo'!$B:$B,"&lt;="&amp;'Cash Flow'!AH$3,'Wells Fargo'!$B:$B,"&gt;"&amp;'Cash Flow'!AG$3)</f>
        <v>0</v>
      </c>
      <c r="AI60" s="160">
        <f>SUMIFS('Wells Fargo'!$F:$F,'Wells Fargo'!$G:$G,'Cash Flow'!$A60,'Wells Fargo'!$A:$A,AI$1,'Wells Fargo'!$B:$B,"&lt;="&amp;'Cash Flow'!AI$3,'Wells Fargo'!$B:$B,"&gt;"&amp;'Cash Flow'!AH$3)</f>
        <v>0</v>
      </c>
      <c r="AJ60" s="160">
        <f>SUMIFS('Wells Fargo'!$F:$F,'Wells Fargo'!$G:$G,'Cash Flow'!$A60,'Wells Fargo'!$A:$A,AJ$1,'Wells Fargo'!$B:$B,"&lt;="&amp;'Cash Flow'!AJ$3,'Wells Fargo'!$B:$B,"&gt;"&amp;'Cash Flow'!AI$3)</f>
        <v>0</v>
      </c>
      <c r="AK60" s="161">
        <f>SUMIFS('Wells Fargo'!$F:$F,'Wells Fargo'!$G:$G,'Cash Flow'!$A60,'Wells Fargo'!$A:$A,AK$1,'Wells Fargo'!$B:$B,"&lt;="&amp;'Cash Flow'!AK$3)</f>
        <v>0</v>
      </c>
      <c r="AL60" s="160">
        <f>SUMIFS('Wells Fargo'!$F:$F,'Wells Fargo'!$G:$G,'Cash Flow'!$A60,'Wells Fargo'!$A:$A,AL$1,'Wells Fargo'!$B:$B,"&lt;="&amp;'Cash Flow'!AL$3,'Wells Fargo'!$B:$B,"&gt;"&amp;'Cash Flow'!AK$3)</f>
        <v>0</v>
      </c>
      <c r="AM60" s="160">
        <f>SUMIFS('Wells Fargo'!$F:$F,'Wells Fargo'!$G:$G,'Cash Flow'!$A60,'Wells Fargo'!$A:$A,AM$1,'Wells Fargo'!$B:$B,"&lt;="&amp;'Cash Flow'!AM$3,'Wells Fargo'!$B:$B,"&gt;"&amp;'Cash Flow'!AL$3)</f>
        <v>0</v>
      </c>
      <c r="AN60" s="160">
        <f>SUMIFS('Wells Fargo'!$F:$F,'Wells Fargo'!$G:$G,'Cash Flow'!$A60,'Wells Fargo'!$A:$A,AN$1,'Wells Fargo'!$B:$B,"&lt;="&amp;'Cash Flow'!AN$3,'Wells Fargo'!$B:$B,"&gt;"&amp;'Cash Flow'!AM$3)</f>
        <v>0</v>
      </c>
      <c r="AO60" s="160">
        <f>SUMIFS('Wells Fargo'!$F:$F,'Wells Fargo'!$G:$G,'Cash Flow'!$A60,'Wells Fargo'!$A:$A,AO$1,'Wells Fargo'!$B:$B,"&lt;="&amp;'Cash Flow'!AO$3,'Wells Fargo'!$B:$B,"&gt;"&amp;'Cash Flow'!AN$3)</f>
        <v>0</v>
      </c>
      <c r="AP60" s="161">
        <f>SUMIFS('Wells Fargo'!$F:$F,'Wells Fargo'!$G:$G,'Cash Flow'!$A60,'Wells Fargo'!$A:$A,AP$1,'Wells Fargo'!$B:$B,"&lt;="&amp;'Cash Flow'!AP$3)</f>
        <v>0</v>
      </c>
      <c r="AQ60" s="160">
        <f>SUMIFS('Wells Fargo'!$F:$F,'Wells Fargo'!$G:$G,'Cash Flow'!$A60,'Wells Fargo'!$A:$A,AQ$1,'Wells Fargo'!$B:$B,"&lt;="&amp;'Cash Flow'!AQ$3,'Wells Fargo'!$B:$B,"&gt;"&amp;'Cash Flow'!AP$3)</f>
        <v>0</v>
      </c>
      <c r="AR60" s="160">
        <f>SUMIFS('Wells Fargo'!$F:$F,'Wells Fargo'!$G:$G,'Cash Flow'!$A60,'Wells Fargo'!$A:$A,AR$1,'Wells Fargo'!$B:$B,"&lt;="&amp;'Cash Flow'!AR$3,'Wells Fargo'!$B:$B,"&gt;"&amp;'Cash Flow'!AQ$3)</f>
        <v>0</v>
      </c>
      <c r="AS60" s="160">
        <f>SUMIFS('Wells Fargo'!$F:$F,'Wells Fargo'!$G:$G,'Cash Flow'!$A60,'Wells Fargo'!$A:$A,AS$1,'Wells Fargo'!$B:$B,"&lt;="&amp;'Cash Flow'!AS$3,'Wells Fargo'!$B:$B,"&gt;"&amp;'Cash Flow'!AR$3)</f>
        <v>0</v>
      </c>
      <c r="AT60" s="160">
        <f>SUMIFS('Wells Fargo'!$F:$F,'Wells Fargo'!$G:$G,'Cash Flow'!$A60,'Wells Fargo'!$A:$A,AT$1,'Wells Fargo'!$B:$B,"&lt;="&amp;'Cash Flow'!AT$3,'Wells Fargo'!$B:$B,"&gt;"&amp;'Cash Flow'!AS$3)</f>
        <v>0</v>
      </c>
      <c r="AU60" s="161">
        <f>SUMIFS('Wells Fargo'!$F:$F,'Wells Fargo'!$G:$G,'Cash Flow'!$A60,'Wells Fargo'!$A:$A,AU$1,'Wells Fargo'!$B:$B,"&lt;="&amp;'Cash Flow'!AU$3)</f>
        <v>0</v>
      </c>
      <c r="AV60" s="160">
        <f>SUMIFS('Wells Fargo'!$F:$F,'Wells Fargo'!$G:$G,'Cash Flow'!$A60,'Wells Fargo'!$A:$A,AV$1,'Wells Fargo'!$B:$B,"&lt;="&amp;'Cash Flow'!AV$3,'Wells Fargo'!$B:$B,"&gt;"&amp;'Cash Flow'!AU$3)</f>
        <v>0</v>
      </c>
      <c r="AW60" s="160">
        <f>SUMIFS('Wells Fargo'!$F:$F,'Wells Fargo'!$G:$G,'Cash Flow'!$A60,'Wells Fargo'!$A:$A,AW$1,'Wells Fargo'!$B:$B,"&lt;="&amp;'Cash Flow'!AW$3,'Wells Fargo'!$B:$B,"&gt;"&amp;'Cash Flow'!AV$3)</f>
        <v>0</v>
      </c>
      <c r="AX60" s="160">
        <f>SUMIFS('Wells Fargo'!$F:$F,'Wells Fargo'!$G:$G,'Cash Flow'!$A60,'Wells Fargo'!$A:$A,AX$1,'Wells Fargo'!$B:$B,"&lt;="&amp;'Cash Flow'!AX$3,'Wells Fargo'!$B:$B,"&gt;"&amp;'Cash Flow'!AW$3)</f>
        <v>0</v>
      </c>
      <c r="AY60" s="160">
        <f>SUMIFS('Wells Fargo'!$F:$F,'Wells Fargo'!$G:$G,'Cash Flow'!$A60,'Wells Fargo'!$A:$A,AY$1,'Wells Fargo'!$B:$B,"&lt;="&amp;'Cash Flow'!AY$3,'Wells Fargo'!$B:$B,"&gt;"&amp;'Cash Flow'!AX$3)</f>
        <v>0</v>
      </c>
      <c r="AZ60" s="161">
        <f>SUMIFS('Wells Fargo'!$F:$F,'Wells Fargo'!$G:$G,'Cash Flow'!$A60,'Wells Fargo'!$A:$A,AZ$1,'Wells Fargo'!$B:$B,"&lt;="&amp;'Cash Flow'!AZ$3)</f>
        <v>0</v>
      </c>
      <c r="BA60" s="160">
        <f>SUMIFS('Wells Fargo'!$F:$F,'Wells Fargo'!$G:$G,'Cash Flow'!$A60,'Wells Fargo'!$A:$A,BA$1,'Wells Fargo'!$B:$B,"&lt;="&amp;'Cash Flow'!BA$3,'Wells Fargo'!$B:$B,"&gt;"&amp;'Cash Flow'!AZ$3)</f>
        <v>0</v>
      </c>
      <c r="BB60" s="160">
        <f>SUMIFS('Wells Fargo'!$F:$F,'Wells Fargo'!$G:$G,'Cash Flow'!$A60,'Wells Fargo'!$A:$A,BB$1,'Wells Fargo'!$B:$B,"&lt;="&amp;'Cash Flow'!BB$3,'Wells Fargo'!$B:$B,"&gt;"&amp;'Cash Flow'!BA$3)</f>
        <v>0</v>
      </c>
      <c r="BC60" s="160">
        <f>SUMIFS('Wells Fargo'!$F:$F,'Wells Fargo'!$G:$G,'Cash Flow'!$A60,'Wells Fargo'!$A:$A,BC$1,'Wells Fargo'!$B:$B,"&lt;="&amp;'Cash Flow'!BC$3,'Wells Fargo'!$B:$B,"&gt;"&amp;'Cash Flow'!BB$3)</f>
        <v>0</v>
      </c>
      <c r="BD60" s="160">
        <f>SUMIFS('Wells Fargo'!$F:$F,'Wells Fargo'!$G:$G,'Cash Flow'!$A60,'Wells Fargo'!$A:$A,BD$1,'Wells Fargo'!$B:$B,"&lt;="&amp;'Cash Flow'!BD$3,'Wells Fargo'!$B:$B,"&gt;"&amp;'Cash Flow'!BC$3)</f>
        <v>0</v>
      </c>
      <c r="BE60" s="161">
        <f>SUMIFS('Wells Fargo'!$F:$F,'Wells Fargo'!$G:$G,'Cash Flow'!$A60,'Wells Fargo'!$A:$A,BE$1,'Wells Fargo'!$B:$B,"&lt;="&amp;'Cash Flow'!BE$3)</f>
        <v>0</v>
      </c>
      <c r="BF60" s="160">
        <f>SUMIFS('Wells Fargo'!$F:$F,'Wells Fargo'!$G:$G,'Cash Flow'!$A60,'Wells Fargo'!$A:$A,BF$1,'Wells Fargo'!$B:$B,"&lt;="&amp;'Cash Flow'!BF$3,'Wells Fargo'!$B:$B,"&gt;"&amp;'Cash Flow'!BE$3)</f>
        <v>0</v>
      </c>
      <c r="BG60" s="160">
        <f>SUMIFS('Wells Fargo'!$F:$F,'Wells Fargo'!$G:$G,'Cash Flow'!$A60,'Wells Fargo'!$A:$A,BG$1,'Wells Fargo'!$B:$B,"&lt;="&amp;'Cash Flow'!BG$3,'Wells Fargo'!$B:$B,"&gt;"&amp;'Cash Flow'!BF$3)</f>
        <v>0</v>
      </c>
      <c r="BH60" s="160">
        <f>SUMIFS('Wells Fargo'!$F:$F,'Wells Fargo'!$G:$G,'Cash Flow'!$A60,'Wells Fargo'!$A:$A,BH$1,'Wells Fargo'!$B:$B,"&lt;="&amp;'Cash Flow'!BH$3,'Wells Fargo'!$B:$B,"&gt;"&amp;'Cash Flow'!BG$3)</f>
        <v>0</v>
      </c>
      <c r="BI60" s="160">
        <f>SUMIFS('Wells Fargo'!$F:$F,'Wells Fargo'!$G:$G,'Cash Flow'!$A60,'Wells Fargo'!$A:$A,BI$1,'Wells Fargo'!$B:$B,"&lt;="&amp;'Cash Flow'!BI$3,'Wells Fargo'!$B:$B,"&gt;"&amp;'Cash Flow'!BH$3)</f>
        <v>0</v>
      </c>
    </row>
    <row r="61" spans="1:61" ht="12.75" x14ac:dyDescent="0.2">
      <c r="A61" t="str">
        <v>Office Supplies</v>
      </c>
      <c r="B61" s="76">
        <f t="shared" si="2"/>
        <v>-69.47</v>
      </c>
      <c r="C61" s="161">
        <f>SUMIFS('Wells Fargo'!$F:$F,'Wells Fargo'!$G:$G,'Cash Flow'!$A61,'Wells Fargo'!$A:$A,C$1,'Wells Fargo'!$B:$B,"&lt;="&amp;'Cash Flow'!C$3)</f>
        <v>0</v>
      </c>
      <c r="D61" s="160">
        <f>SUMIFS('Wells Fargo'!$F:$F,'Wells Fargo'!$G:$G,'Cash Flow'!$A61,'Wells Fargo'!$A:$A,D$1,'Wells Fargo'!$B:$B,"&lt;="&amp;'Cash Flow'!D$3,'Wells Fargo'!$B:$B,"&gt;"&amp;'Cash Flow'!C$3)</f>
        <v>0</v>
      </c>
      <c r="E61" s="160">
        <f>SUMIFS('Wells Fargo'!$F:$F,'Wells Fargo'!$G:$G,'Cash Flow'!$A61,'Wells Fargo'!$A:$A,E$1,'Wells Fargo'!$B:$B,"&lt;="&amp;'Cash Flow'!E$3,'Wells Fargo'!$B:$B,"&gt;"&amp;'Cash Flow'!D$3)</f>
        <v>0</v>
      </c>
      <c r="F61" s="160">
        <f>SUMIFS('Wells Fargo'!$F:$F,'Wells Fargo'!$G:$G,'Cash Flow'!$A61,'Wells Fargo'!$A:$A,F$1,'Wells Fargo'!$B:$B,"&lt;="&amp;'Cash Flow'!F$3,'Wells Fargo'!$B:$B,"&gt;"&amp;'Cash Flow'!E$3)</f>
        <v>0</v>
      </c>
      <c r="G61" s="160">
        <f>SUMIFS('Wells Fargo'!$F:$F,'Wells Fargo'!$G:$G,'Cash Flow'!$A61,'Wells Fargo'!$A:$A,G$1,'Wells Fargo'!$B:$B,"&lt;="&amp;'Cash Flow'!G$3,'Wells Fargo'!$B:$B,"&gt;"&amp;'Cash Flow'!F$3)</f>
        <v>0</v>
      </c>
      <c r="H61" s="161">
        <f>SUMIFS('Wells Fargo'!$F:$F,'Wells Fargo'!$G:$G,'Cash Flow'!$A61,'Wells Fargo'!$A:$A,H$1,'Wells Fargo'!$B:$B,"&lt;="&amp;'Cash Flow'!H$3)</f>
        <v>0</v>
      </c>
      <c r="I61" s="160">
        <f>SUMIFS('Wells Fargo'!$F:$F,'Wells Fargo'!$G:$G,'Cash Flow'!$A61,'Wells Fargo'!$A:$A,I$1,'Wells Fargo'!$B:$B,"&lt;="&amp;'Cash Flow'!I$3,'Wells Fargo'!$B:$B,"&gt;"&amp;'Cash Flow'!H$3)</f>
        <v>0</v>
      </c>
      <c r="J61" s="160">
        <f>SUMIFS('Wells Fargo'!$F:$F,'Wells Fargo'!$G:$G,'Cash Flow'!$A61,'Wells Fargo'!$A:$A,J$1,'Wells Fargo'!$B:$B,"&lt;="&amp;'Cash Flow'!J$3,'Wells Fargo'!$B:$B,"&gt;"&amp;'Cash Flow'!I$3)</f>
        <v>0</v>
      </c>
      <c r="K61" s="160">
        <f>SUMIFS('Wells Fargo'!$F:$F,'Wells Fargo'!$G:$G,'Cash Flow'!$A61,'Wells Fargo'!$A:$A,K$1,'Wells Fargo'!$B:$B,"&lt;="&amp;'Cash Flow'!K$3,'Wells Fargo'!$B:$B,"&gt;"&amp;'Cash Flow'!J$3)</f>
        <v>0</v>
      </c>
      <c r="L61" s="161">
        <f>SUMIFS('Wells Fargo'!$F:$F,'Wells Fargo'!$G:$G,'Cash Flow'!$A61,'Wells Fargo'!$A:$A,L$1,'Wells Fargo'!$B:$B,"&lt;="&amp;'Cash Flow'!L$3)</f>
        <v>0</v>
      </c>
      <c r="M61" s="160">
        <f>SUMIFS('Wells Fargo'!$F:$F,'Wells Fargo'!$G:$G,'Cash Flow'!$A61,'Wells Fargo'!$A:$A,M$1,'Wells Fargo'!$B:$B,"&lt;="&amp;'Cash Flow'!M$3,'Wells Fargo'!$B:$B,"&gt;"&amp;'Cash Flow'!L$3)</f>
        <v>0</v>
      </c>
      <c r="N61" s="160">
        <f>SUMIFS('Wells Fargo'!$F:$F,'Wells Fargo'!$G:$G,'Cash Flow'!$A61,'Wells Fargo'!$A:$A,N$1,'Wells Fargo'!$B:$B,"&lt;="&amp;'Cash Flow'!N$3,'Wells Fargo'!$B:$B,"&gt;"&amp;'Cash Flow'!M$3)</f>
        <v>0</v>
      </c>
      <c r="O61" s="160">
        <f>SUMIFS('Wells Fargo'!$F:$F,'Wells Fargo'!$G:$G,'Cash Flow'!$A61,'Wells Fargo'!$A:$A,O$1,'Wells Fargo'!$B:$B,"&lt;="&amp;'Cash Flow'!O$3,'Wells Fargo'!$B:$B,"&gt;"&amp;'Cash Flow'!N$3)</f>
        <v>0</v>
      </c>
      <c r="P61" s="160">
        <f>SUMIFS('Wells Fargo'!$F:$F,'Wells Fargo'!$G:$G,'Cash Flow'!$A61,'Wells Fargo'!$A:$A,P$1,'Wells Fargo'!$B:$B,"&lt;="&amp;'Cash Flow'!P$3,'Wells Fargo'!$B:$B,"&gt;"&amp;'Cash Flow'!O$3)</f>
        <v>0</v>
      </c>
      <c r="Q61" s="161">
        <f>SUMIFS('Wells Fargo'!$F:$F,'Wells Fargo'!$G:$G,'Cash Flow'!$A61,'Wells Fargo'!$A:$A,Q$1,'Wells Fargo'!$B:$B,"&lt;="&amp;'Cash Flow'!Q$3)</f>
        <v>0</v>
      </c>
      <c r="R61" s="160">
        <f>SUMIFS('Wells Fargo'!$F:$F,'Wells Fargo'!$G:$G,'Cash Flow'!$A61,'Wells Fargo'!$A:$A,R$1,'Wells Fargo'!$B:$B,"&lt;="&amp;'Cash Flow'!R$3,'Wells Fargo'!$B:$B,"&gt;"&amp;'Cash Flow'!Q$3)</f>
        <v>0</v>
      </c>
      <c r="S61" s="160">
        <f>SUMIFS('Wells Fargo'!$F:$F,'Wells Fargo'!$G:$G,'Cash Flow'!$A61,'Wells Fargo'!$A:$A,S$1,'Wells Fargo'!$B:$B,"&lt;="&amp;'Cash Flow'!S$3,'Wells Fargo'!$B:$B,"&gt;"&amp;'Cash Flow'!R$3)</f>
        <v>0</v>
      </c>
      <c r="T61" s="160">
        <f>SUMIFS('Wells Fargo'!$F:$F,'Wells Fargo'!$G:$G,'Cash Flow'!$A61,'Wells Fargo'!$A:$A,T$1,'Wells Fargo'!$B:$B,"&lt;="&amp;'Cash Flow'!T$3,'Wells Fargo'!$B:$B,"&gt;"&amp;'Cash Flow'!S$3)</f>
        <v>0</v>
      </c>
      <c r="U61" s="160">
        <f>SUMIFS('Wells Fargo'!$F:$F,'Wells Fargo'!$G:$G,'Cash Flow'!$A61,'Wells Fargo'!$A:$A,U$1,'Wells Fargo'!$B:$B,"&lt;="&amp;'Cash Flow'!U$3,'Wells Fargo'!$B:$B,"&gt;"&amp;'Cash Flow'!T$3)</f>
        <v>0</v>
      </c>
      <c r="V61" s="161">
        <f>SUMIFS('Wells Fargo'!$F:$F,'Wells Fargo'!$G:$G,'Cash Flow'!$A61,'Wells Fargo'!$A:$A,V$1,'Wells Fargo'!$B:$B,"&lt;="&amp;'Cash Flow'!V$3)</f>
        <v>0</v>
      </c>
      <c r="W61" s="160">
        <f>SUMIFS('Wells Fargo'!$F:$F,'Wells Fargo'!$G:$G,'Cash Flow'!$A61,'Wells Fargo'!$A:$A,W$1,'Wells Fargo'!$B:$B,"&lt;="&amp;'Cash Flow'!W$3,'Wells Fargo'!$B:$B,"&gt;"&amp;'Cash Flow'!V$3)</f>
        <v>0</v>
      </c>
      <c r="X61" s="160">
        <f>SUMIFS('Wells Fargo'!$F:$F,'Wells Fargo'!$G:$G,'Cash Flow'!$A61,'Wells Fargo'!$A:$A,X$1,'Wells Fargo'!$B:$B,"&lt;="&amp;'Cash Flow'!X$3,'Wells Fargo'!$B:$B,"&gt;"&amp;'Cash Flow'!W$3)</f>
        <v>0</v>
      </c>
      <c r="Y61" s="160">
        <f>SUMIFS('Wells Fargo'!$F:$F,'Wells Fargo'!$G:$G,'Cash Flow'!$A61,'Wells Fargo'!$A:$A,Y$1,'Wells Fargo'!$B:$B,"&lt;="&amp;'Cash Flow'!Y$3,'Wells Fargo'!$B:$B,"&gt;"&amp;'Cash Flow'!X$3)</f>
        <v>0</v>
      </c>
      <c r="Z61" s="160">
        <f>SUMIFS('Wells Fargo'!$F:$F,'Wells Fargo'!$G:$G,'Cash Flow'!$A61,'Wells Fargo'!$A:$A,Z$1,'Wells Fargo'!$B:$B,"&lt;="&amp;'Cash Flow'!Z$3,'Wells Fargo'!$B:$B,"&gt;"&amp;'Cash Flow'!Y$3)</f>
        <v>0</v>
      </c>
      <c r="AA61" s="161">
        <f>SUMIFS('Wells Fargo'!$F:$F,'Wells Fargo'!$G:$G,'Cash Flow'!$A61,'Wells Fargo'!$A:$A,AA$1,'Wells Fargo'!$B:$B,"&lt;="&amp;'Cash Flow'!AA$3)</f>
        <v>0</v>
      </c>
      <c r="AB61" s="160">
        <f>SUMIFS('Wells Fargo'!$F:$F,'Wells Fargo'!$G:$G,'Cash Flow'!$A61,'Wells Fargo'!$A:$A,AB$1,'Wells Fargo'!$B:$B,"&lt;="&amp;'Cash Flow'!AB$3,'Wells Fargo'!$B:$B,"&gt;"&amp;'Cash Flow'!AA$3)</f>
        <v>0</v>
      </c>
      <c r="AC61" s="160">
        <f>SUMIFS('Wells Fargo'!$F:$F,'Wells Fargo'!$G:$G,'Cash Flow'!$A61,'Wells Fargo'!$A:$A,AC$1,'Wells Fargo'!$B:$B,"&lt;="&amp;'Cash Flow'!AC$3,'Wells Fargo'!$B:$B,"&gt;"&amp;'Cash Flow'!AB$3)</f>
        <v>0</v>
      </c>
      <c r="AD61" s="160">
        <f>SUMIFS('Wells Fargo'!$F:$F,'Wells Fargo'!$G:$G,'Cash Flow'!$A61,'Wells Fargo'!$A:$A,AD$1,'Wells Fargo'!$B:$B,"&lt;="&amp;'Cash Flow'!AD$3,'Wells Fargo'!$B:$B,"&gt;"&amp;'Cash Flow'!AC$3)</f>
        <v>0</v>
      </c>
      <c r="AE61" s="160">
        <f>SUMIFS('Wells Fargo'!$F:$F,'Wells Fargo'!$G:$G,'Cash Flow'!$A61,'Wells Fargo'!$A:$A,AE$1,'Wells Fargo'!$B:$B,"&lt;="&amp;'Cash Flow'!AE$3,'Wells Fargo'!$B:$B,"&gt;"&amp;'Cash Flow'!AD$3)</f>
        <v>0</v>
      </c>
      <c r="AF61" s="161">
        <f>SUMIFS('Wells Fargo'!$F:$F,'Wells Fargo'!$G:$G,'Cash Flow'!$A61,'Wells Fargo'!$A:$A,AF$1,'Wells Fargo'!$B:$B,"&lt;="&amp;'Cash Flow'!AF$3)</f>
        <v>0</v>
      </c>
      <c r="AG61" s="160">
        <f>SUMIFS('Wells Fargo'!$F:$F,'Wells Fargo'!$G:$G,'Cash Flow'!$A61,'Wells Fargo'!$A:$A,AG$1,'Wells Fargo'!$B:$B,"&lt;="&amp;'Cash Flow'!AG$3,'Wells Fargo'!$B:$B,"&gt;"&amp;'Cash Flow'!AF$3)</f>
        <v>0</v>
      </c>
      <c r="AH61" s="160">
        <f>SUMIFS('Wells Fargo'!$F:$F,'Wells Fargo'!$G:$G,'Cash Flow'!$A61,'Wells Fargo'!$A:$A,AH$1,'Wells Fargo'!$B:$B,"&lt;="&amp;'Cash Flow'!AH$3,'Wells Fargo'!$B:$B,"&gt;"&amp;'Cash Flow'!AG$3)</f>
        <v>0</v>
      </c>
      <c r="AI61" s="160">
        <f>SUMIFS('Wells Fargo'!$F:$F,'Wells Fargo'!$G:$G,'Cash Flow'!$A61,'Wells Fargo'!$A:$A,AI$1,'Wells Fargo'!$B:$B,"&lt;="&amp;'Cash Flow'!AI$3,'Wells Fargo'!$B:$B,"&gt;"&amp;'Cash Flow'!AH$3)</f>
        <v>0</v>
      </c>
      <c r="AJ61" s="160">
        <f>SUMIFS('Wells Fargo'!$F:$F,'Wells Fargo'!$G:$G,'Cash Flow'!$A61,'Wells Fargo'!$A:$A,AJ$1,'Wells Fargo'!$B:$B,"&lt;="&amp;'Cash Flow'!AJ$3,'Wells Fargo'!$B:$B,"&gt;"&amp;'Cash Flow'!AI$3)</f>
        <v>0</v>
      </c>
      <c r="AK61" s="161">
        <f>SUMIFS('Wells Fargo'!$F:$F,'Wells Fargo'!$G:$G,'Cash Flow'!$A61,'Wells Fargo'!$A:$A,AK$1,'Wells Fargo'!$B:$B,"&lt;="&amp;'Cash Flow'!AK$3)</f>
        <v>0</v>
      </c>
      <c r="AL61" s="160">
        <f>SUMIFS('Wells Fargo'!$F:$F,'Wells Fargo'!$G:$G,'Cash Flow'!$A61,'Wells Fargo'!$A:$A,AL$1,'Wells Fargo'!$B:$B,"&lt;="&amp;'Cash Flow'!AL$3,'Wells Fargo'!$B:$B,"&gt;"&amp;'Cash Flow'!AK$3)</f>
        <v>0</v>
      </c>
      <c r="AM61" s="160">
        <f>SUMIFS('Wells Fargo'!$F:$F,'Wells Fargo'!$G:$G,'Cash Flow'!$A61,'Wells Fargo'!$A:$A,AM$1,'Wells Fargo'!$B:$B,"&lt;="&amp;'Cash Flow'!AM$3,'Wells Fargo'!$B:$B,"&gt;"&amp;'Cash Flow'!AL$3)</f>
        <v>0</v>
      </c>
      <c r="AN61" s="160">
        <f>SUMIFS('Wells Fargo'!$F:$F,'Wells Fargo'!$G:$G,'Cash Flow'!$A61,'Wells Fargo'!$A:$A,AN$1,'Wells Fargo'!$B:$B,"&lt;="&amp;'Cash Flow'!AN$3,'Wells Fargo'!$B:$B,"&gt;"&amp;'Cash Flow'!AM$3)</f>
        <v>0</v>
      </c>
      <c r="AO61" s="160">
        <f>SUMIFS('Wells Fargo'!$F:$F,'Wells Fargo'!$G:$G,'Cash Flow'!$A61,'Wells Fargo'!$A:$A,AO$1,'Wells Fargo'!$B:$B,"&lt;="&amp;'Cash Flow'!AO$3,'Wells Fargo'!$B:$B,"&gt;"&amp;'Cash Flow'!AN$3)</f>
        <v>0</v>
      </c>
      <c r="AP61" s="161">
        <f>SUMIFS('Wells Fargo'!$F:$F,'Wells Fargo'!$G:$G,'Cash Flow'!$A61,'Wells Fargo'!$A:$A,AP$1,'Wells Fargo'!$B:$B,"&lt;="&amp;'Cash Flow'!AP$3)</f>
        <v>0</v>
      </c>
      <c r="AQ61" s="160">
        <f>SUMIFS('Wells Fargo'!$F:$F,'Wells Fargo'!$G:$G,'Cash Flow'!$A61,'Wells Fargo'!$A:$A,AQ$1,'Wells Fargo'!$B:$B,"&lt;="&amp;'Cash Flow'!AQ$3,'Wells Fargo'!$B:$B,"&gt;"&amp;'Cash Flow'!AP$3)</f>
        <v>0</v>
      </c>
      <c r="AR61" s="160">
        <f>SUMIFS('Wells Fargo'!$F:$F,'Wells Fargo'!$G:$G,'Cash Flow'!$A61,'Wells Fargo'!$A:$A,AR$1,'Wells Fargo'!$B:$B,"&lt;="&amp;'Cash Flow'!AR$3,'Wells Fargo'!$B:$B,"&gt;"&amp;'Cash Flow'!AQ$3)</f>
        <v>0</v>
      </c>
      <c r="AS61" s="160">
        <f>SUMIFS('Wells Fargo'!$F:$F,'Wells Fargo'!$G:$G,'Cash Flow'!$A61,'Wells Fargo'!$A:$A,AS$1,'Wells Fargo'!$B:$B,"&lt;="&amp;'Cash Flow'!AS$3,'Wells Fargo'!$B:$B,"&gt;"&amp;'Cash Flow'!AR$3)</f>
        <v>0</v>
      </c>
      <c r="AT61" s="160">
        <f>SUMIFS('Wells Fargo'!$F:$F,'Wells Fargo'!$G:$G,'Cash Flow'!$A61,'Wells Fargo'!$A:$A,AT$1,'Wells Fargo'!$B:$B,"&lt;="&amp;'Cash Flow'!AT$3,'Wells Fargo'!$B:$B,"&gt;"&amp;'Cash Flow'!AS$3)</f>
        <v>0</v>
      </c>
      <c r="AU61" s="161">
        <f>SUMIFS('Wells Fargo'!$F:$F,'Wells Fargo'!$G:$G,'Cash Flow'!$A61,'Wells Fargo'!$A:$A,AU$1,'Wells Fargo'!$B:$B,"&lt;="&amp;'Cash Flow'!AU$3)</f>
        <v>0</v>
      </c>
      <c r="AV61" s="160">
        <f>SUMIFS('Wells Fargo'!$F:$F,'Wells Fargo'!$G:$G,'Cash Flow'!$A61,'Wells Fargo'!$A:$A,AV$1,'Wells Fargo'!$B:$B,"&lt;="&amp;'Cash Flow'!AV$3,'Wells Fargo'!$B:$B,"&gt;"&amp;'Cash Flow'!AU$3)</f>
        <v>0</v>
      </c>
      <c r="AW61" s="160">
        <f>SUMIFS('Wells Fargo'!$F:$F,'Wells Fargo'!$G:$G,'Cash Flow'!$A61,'Wells Fargo'!$A:$A,AW$1,'Wells Fargo'!$B:$B,"&lt;="&amp;'Cash Flow'!AW$3,'Wells Fargo'!$B:$B,"&gt;"&amp;'Cash Flow'!AV$3)</f>
        <v>0</v>
      </c>
      <c r="AX61" s="160">
        <f>SUMIFS('Wells Fargo'!$F:$F,'Wells Fargo'!$G:$G,'Cash Flow'!$A61,'Wells Fargo'!$A:$A,AX$1,'Wells Fargo'!$B:$B,"&lt;="&amp;'Cash Flow'!AX$3,'Wells Fargo'!$B:$B,"&gt;"&amp;'Cash Flow'!AW$3)</f>
        <v>0</v>
      </c>
      <c r="AY61" s="160">
        <f>SUMIFS('Wells Fargo'!$F:$F,'Wells Fargo'!$G:$G,'Cash Flow'!$A61,'Wells Fargo'!$A:$A,AY$1,'Wells Fargo'!$B:$B,"&lt;="&amp;'Cash Flow'!AY$3,'Wells Fargo'!$B:$B,"&gt;"&amp;'Cash Flow'!AX$3)</f>
        <v>0</v>
      </c>
      <c r="AZ61" s="161">
        <f>SUMIFS('Wells Fargo'!$F:$F,'Wells Fargo'!$G:$G,'Cash Flow'!$A61,'Wells Fargo'!$A:$A,AZ$1,'Wells Fargo'!$B:$B,"&lt;="&amp;'Cash Flow'!AZ$3)</f>
        <v>-69.47</v>
      </c>
      <c r="BA61" s="160">
        <f>SUMIFS('Wells Fargo'!$F:$F,'Wells Fargo'!$G:$G,'Cash Flow'!$A61,'Wells Fargo'!$A:$A,BA$1,'Wells Fargo'!$B:$B,"&lt;="&amp;'Cash Flow'!BA$3,'Wells Fargo'!$B:$B,"&gt;"&amp;'Cash Flow'!AZ$3)</f>
        <v>0</v>
      </c>
      <c r="BB61" s="160">
        <f>SUMIFS('Wells Fargo'!$F:$F,'Wells Fargo'!$G:$G,'Cash Flow'!$A61,'Wells Fargo'!$A:$A,BB$1,'Wells Fargo'!$B:$B,"&lt;="&amp;'Cash Flow'!BB$3,'Wells Fargo'!$B:$B,"&gt;"&amp;'Cash Flow'!BA$3)</f>
        <v>0</v>
      </c>
      <c r="BC61" s="160">
        <f>SUMIFS('Wells Fargo'!$F:$F,'Wells Fargo'!$G:$G,'Cash Flow'!$A61,'Wells Fargo'!$A:$A,BC$1,'Wells Fargo'!$B:$B,"&lt;="&amp;'Cash Flow'!BC$3,'Wells Fargo'!$B:$B,"&gt;"&amp;'Cash Flow'!BB$3)</f>
        <v>0</v>
      </c>
      <c r="BD61" s="160">
        <f>SUMIFS('Wells Fargo'!$F:$F,'Wells Fargo'!$G:$G,'Cash Flow'!$A61,'Wells Fargo'!$A:$A,BD$1,'Wells Fargo'!$B:$B,"&lt;="&amp;'Cash Flow'!BD$3,'Wells Fargo'!$B:$B,"&gt;"&amp;'Cash Flow'!BC$3)</f>
        <v>0</v>
      </c>
      <c r="BE61" s="161">
        <f>SUMIFS('Wells Fargo'!$F:$F,'Wells Fargo'!$G:$G,'Cash Flow'!$A61,'Wells Fargo'!$A:$A,BE$1,'Wells Fargo'!$B:$B,"&lt;="&amp;'Cash Flow'!BE$3)</f>
        <v>0</v>
      </c>
      <c r="BF61" s="160">
        <f>SUMIFS('Wells Fargo'!$F:$F,'Wells Fargo'!$G:$G,'Cash Flow'!$A61,'Wells Fargo'!$A:$A,BF$1,'Wells Fargo'!$B:$B,"&lt;="&amp;'Cash Flow'!BF$3,'Wells Fargo'!$B:$B,"&gt;"&amp;'Cash Flow'!BE$3)</f>
        <v>0</v>
      </c>
      <c r="BG61" s="160">
        <f>SUMIFS('Wells Fargo'!$F:$F,'Wells Fargo'!$G:$G,'Cash Flow'!$A61,'Wells Fargo'!$A:$A,BG$1,'Wells Fargo'!$B:$B,"&lt;="&amp;'Cash Flow'!BG$3,'Wells Fargo'!$B:$B,"&gt;"&amp;'Cash Flow'!BF$3)</f>
        <v>0</v>
      </c>
      <c r="BH61" s="160">
        <f>SUMIFS('Wells Fargo'!$F:$F,'Wells Fargo'!$G:$G,'Cash Flow'!$A61,'Wells Fargo'!$A:$A,BH$1,'Wells Fargo'!$B:$B,"&lt;="&amp;'Cash Flow'!BH$3,'Wells Fargo'!$B:$B,"&gt;"&amp;'Cash Flow'!BG$3)</f>
        <v>0</v>
      </c>
      <c r="BI61" s="160">
        <f>SUMIFS('Wells Fargo'!$F:$F,'Wells Fargo'!$G:$G,'Cash Flow'!$A61,'Wells Fargo'!$A:$A,BI$1,'Wells Fargo'!$B:$B,"&lt;="&amp;'Cash Flow'!BI$3,'Wells Fargo'!$B:$B,"&gt;"&amp;'Cash Flow'!BH$3)</f>
        <v>0</v>
      </c>
    </row>
    <row r="62" spans="1:61" ht="12.75" x14ac:dyDescent="0.2">
      <c r="A62" t="str">
        <v>Principal retirement</v>
      </c>
      <c r="B62" s="76">
        <f>SUM(C62:BI62)</f>
        <v>4165.5599999999995</v>
      </c>
      <c r="C62" s="161">
        <f>SUMIFS('Wells Fargo'!$F:$F,'Wells Fargo'!$G:$G,'Cash Flow'!$A62,'Wells Fargo'!$A:$A,C$1,'Wells Fargo'!$B:$B,"&lt;="&amp;'Cash Flow'!C$3)</f>
        <v>0</v>
      </c>
      <c r="D62" s="160">
        <f>SUMIFS('Wells Fargo'!$F:$F,'Wells Fargo'!$G:$G,'Cash Flow'!$A62,'Wells Fargo'!$A:$A,D$1,'Wells Fargo'!$B:$B,"&lt;="&amp;'Cash Flow'!D$3,'Wells Fargo'!$B:$B,"&gt;"&amp;'Cash Flow'!C$3)</f>
        <v>0</v>
      </c>
      <c r="E62" s="160">
        <f>SUMIFS('Wells Fargo'!$F:$F,'Wells Fargo'!$G:$G,'Cash Flow'!$A62,'Wells Fargo'!$A:$A,E$1,'Wells Fargo'!$B:$B,"&lt;="&amp;'Cash Flow'!E$3,'Wells Fargo'!$B:$B,"&gt;"&amp;'Cash Flow'!D$3)</f>
        <v>0</v>
      </c>
      <c r="F62" s="160">
        <f>SUMIFS('Wells Fargo'!$F:$F,'Wells Fargo'!$G:$G,'Cash Flow'!$A62,'Wells Fargo'!$A:$A,F$1,'Wells Fargo'!$B:$B,"&lt;="&amp;'Cash Flow'!F$3,'Wells Fargo'!$B:$B,"&gt;"&amp;'Cash Flow'!E$3)</f>
        <v>0</v>
      </c>
      <c r="G62" s="160">
        <f>SUMIFS('Wells Fargo'!$F:$F,'Wells Fargo'!$G:$G,'Cash Flow'!$A62,'Wells Fargo'!$A:$A,G$1,'Wells Fargo'!$B:$B,"&lt;="&amp;'Cash Flow'!G$3,'Wells Fargo'!$B:$B,"&gt;"&amp;'Cash Flow'!F$3)</f>
        <v>0</v>
      </c>
      <c r="H62" s="161">
        <f>SUMIFS('Wells Fargo'!$F:$F,'Wells Fargo'!$G:$G,'Cash Flow'!$A62,'Wells Fargo'!$A:$A,H$1,'Wells Fargo'!$B:$B,"&lt;="&amp;'Cash Flow'!H$3)</f>
        <v>0</v>
      </c>
      <c r="I62" s="160">
        <f>SUMIFS('Wells Fargo'!$F:$F,'Wells Fargo'!$G:$G,'Cash Flow'!$A62,'Wells Fargo'!$A:$A,I$1,'Wells Fargo'!$B:$B,"&lt;="&amp;'Cash Flow'!I$3,'Wells Fargo'!$B:$B,"&gt;"&amp;'Cash Flow'!H$3)</f>
        <v>0</v>
      </c>
      <c r="J62" s="160">
        <f>SUMIFS('Wells Fargo'!$F:$F,'Wells Fargo'!$G:$G,'Cash Flow'!$A62,'Wells Fargo'!$A:$A,J$1,'Wells Fargo'!$B:$B,"&lt;="&amp;'Cash Flow'!J$3,'Wells Fargo'!$B:$B,"&gt;"&amp;'Cash Flow'!I$3)</f>
        <v>0</v>
      </c>
      <c r="K62" s="160">
        <f>SUMIFS('Wells Fargo'!$F:$F,'Wells Fargo'!$G:$G,'Cash Flow'!$A62,'Wells Fargo'!$A:$A,K$1,'Wells Fargo'!$B:$B,"&lt;="&amp;'Cash Flow'!K$3,'Wells Fargo'!$B:$B,"&gt;"&amp;'Cash Flow'!J$3)</f>
        <v>0</v>
      </c>
      <c r="L62" s="161">
        <f>SUMIFS('Wells Fargo'!$F:$F,'Wells Fargo'!$G:$G,'Cash Flow'!$A62,'Wells Fargo'!$A:$A,L$1,'Wells Fargo'!$B:$B,"&lt;="&amp;'Cash Flow'!L$3)</f>
        <v>0</v>
      </c>
      <c r="M62" s="160">
        <f>SUMIFS('Wells Fargo'!$F:$F,'Wells Fargo'!$G:$G,'Cash Flow'!$A62,'Wells Fargo'!$A:$A,M$1,'Wells Fargo'!$B:$B,"&lt;="&amp;'Cash Flow'!M$3,'Wells Fargo'!$B:$B,"&gt;"&amp;'Cash Flow'!L$3)</f>
        <v>0</v>
      </c>
      <c r="N62" s="160">
        <f>SUMIFS('Wells Fargo'!$F:$F,'Wells Fargo'!$G:$G,'Cash Flow'!$A62,'Wells Fargo'!$A:$A,N$1,'Wells Fargo'!$B:$B,"&lt;="&amp;'Cash Flow'!N$3,'Wells Fargo'!$B:$B,"&gt;"&amp;'Cash Flow'!M$3)</f>
        <v>0</v>
      </c>
      <c r="O62" s="160">
        <f>SUMIFS('Wells Fargo'!$F:$F,'Wells Fargo'!$G:$G,'Cash Flow'!$A62,'Wells Fargo'!$A:$A,O$1,'Wells Fargo'!$B:$B,"&lt;="&amp;'Cash Flow'!O$3,'Wells Fargo'!$B:$B,"&gt;"&amp;'Cash Flow'!N$3)</f>
        <v>0</v>
      </c>
      <c r="P62" s="160">
        <f>SUMIFS('Wells Fargo'!$F:$F,'Wells Fargo'!$G:$G,'Cash Flow'!$A62,'Wells Fargo'!$A:$A,P$1,'Wells Fargo'!$B:$B,"&lt;="&amp;'Cash Flow'!P$3,'Wells Fargo'!$B:$B,"&gt;"&amp;'Cash Flow'!O$3)</f>
        <v>0</v>
      </c>
      <c r="Q62" s="161">
        <f>SUMIFS('Wells Fargo'!$F:$F,'Wells Fargo'!$G:$G,'Cash Flow'!$A62,'Wells Fargo'!$A:$A,Q$1,'Wells Fargo'!$B:$B,"&lt;="&amp;'Cash Flow'!Q$3)</f>
        <v>0</v>
      </c>
      <c r="R62" s="160">
        <f>SUMIFS('Wells Fargo'!$F:$F,'Wells Fargo'!$G:$G,'Cash Flow'!$A62,'Wells Fargo'!$A:$A,R$1,'Wells Fargo'!$B:$B,"&lt;="&amp;'Cash Flow'!R$3,'Wells Fargo'!$B:$B,"&gt;"&amp;'Cash Flow'!Q$3)</f>
        <v>0</v>
      </c>
      <c r="S62" s="160">
        <f>SUMIFS('Wells Fargo'!$F:$F,'Wells Fargo'!$G:$G,'Cash Flow'!$A62,'Wells Fargo'!$A:$A,S$1,'Wells Fargo'!$B:$B,"&lt;="&amp;'Cash Flow'!S$3,'Wells Fargo'!$B:$B,"&gt;"&amp;'Cash Flow'!R$3)</f>
        <v>0</v>
      </c>
      <c r="T62" s="160">
        <f>SUMIFS('Wells Fargo'!$F:$F,'Wells Fargo'!$G:$G,'Cash Flow'!$A62,'Wells Fargo'!$A:$A,T$1,'Wells Fargo'!$B:$B,"&lt;="&amp;'Cash Flow'!T$3,'Wells Fargo'!$B:$B,"&gt;"&amp;'Cash Flow'!S$3)</f>
        <v>0</v>
      </c>
      <c r="U62" s="160">
        <f>SUMIFS('Wells Fargo'!$F:$F,'Wells Fargo'!$G:$G,'Cash Flow'!$A62,'Wells Fargo'!$A:$A,U$1,'Wells Fargo'!$B:$B,"&lt;="&amp;'Cash Flow'!U$3,'Wells Fargo'!$B:$B,"&gt;"&amp;'Cash Flow'!T$3)</f>
        <v>0</v>
      </c>
      <c r="V62" s="161">
        <f>SUMIFS('Wells Fargo'!$F:$F,'Wells Fargo'!$G:$G,'Cash Flow'!$A62,'Wells Fargo'!$A:$A,V$1,'Wells Fargo'!$B:$B,"&lt;="&amp;'Cash Flow'!V$3)</f>
        <v>0</v>
      </c>
      <c r="W62" s="160">
        <f>SUMIFS('Wells Fargo'!$F:$F,'Wells Fargo'!$G:$G,'Cash Flow'!$A62,'Wells Fargo'!$A:$A,W$1,'Wells Fargo'!$B:$B,"&lt;="&amp;'Cash Flow'!W$3,'Wells Fargo'!$B:$B,"&gt;"&amp;'Cash Flow'!V$3)</f>
        <v>0</v>
      </c>
      <c r="X62" s="160">
        <f>SUMIFS('Wells Fargo'!$F:$F,'Wells Fargo'!$G:$G,'Cash Flow'!$A62,'Wells Fargo'!$A:$A,X$1,'Wells Fargo'!$B:$B,"&lt;="&amp;'Cash Flow'!X$3,'Wells Fargo'!$B:$B,"&gt;"&amp;'Cash Flow'!W$3)</f>
        <v>0</v>
      </c>
      <c r="Y62" s="160">
        <f>SUMIFS('Wells Fargo'!$F:$F,'Wells Fargo'!$G:$G,'Cash Flow'!$A62,'Wells Fargo'!$A:$A,Y$1,'Wells Fargo'!$B:$B,"&lt;="&amp;'Cash Flow'!Y$3,'Wells Fargo'!$B:$B,"&gt;"&amp;'Cash Flow'!X$3)</f>
        <v>0</v>
      </c>
      <c r="Z62" s="160">
        <f>SUMIFS('Wells Fargo'!$F:$F,'Wells Fargo'!$G:$G,'Cash Flow'!$A62,'Wells Fargo'!$A:$A,Z$1,'Wells Fargo'!$B:$B,"&lt;="&amp;'Cash Flow'!Z$3,'Wells Fargo'!$B:$B,"&gt;"&amp;'Cash Flow'!Y$3)</f>
        <v>0</v>
      </c>
      <c r="AA62" s="161">
        <f>SUMIFS('Wells Fargo'!$F:$F,'Wells Fargo'!$G:$G,'Cash Flow'!$A62,'Wells Fargo'!$A:$A,AA$1,'Wells Fargo'!$B:$B,"&lt;="&amp;'Cash Flow'!AA$3)</f>
        <v>0</v>
      </c>
      <c r="AB62" s="160">
        <f>SUMIFS('Wells Fargo'!$F:$F,'Wells Fargo'!$G:$G,'Cash Flow'!$A62,'Wells Fargo'!$A:$A,AB$1,'Wells Fargo'!$B:$B,"&lt;="&amp;'Cash Flow'!AB$3,'Wells Fargo'!$B:$B,"&gt;"&amp;'Cash Flow'!AA$3)</f>
        <v>0</v>
      </c>
      <c r="AC62" s="160">
        <f>SUMIFS('Wells Fargo'!$F:$F,'Wells Fargo'!$G:$G,'Cash Flow'!$A62,'Wells Fargo'!$A:$A,AC$1,'Wells Fargo'!$B:$B,"&lt;="&amp;'Cash Flow'!AC$3,'Wells Fargo'!$B:$B,"&gt;"&amp;'Cash Flow'!AB$3)</f>
        <v>3967.1</v>
      </c>
      <c r="AD62" s="160">
        <f>SUMIFS('Wells Fargo'!$F:$F,'Wells Fargo'!$G:$G,'Cash Flow'!$A62,'Wells Fargo'!$A:$A,AD$1,'Wells Fargo'!$B:$B,"&lt;="&amp;'Cash Flow'!AD$3,'Wells Fargo'!$B:$B,"&gt;"&amp;'Cash Flow'!AC$3)</f>
        <v>198.46</v>
      </c>
      <c r="AE62" s="160">
        <f>SUMIFS('Wells Fargo'!$F:$F,'Wells Fargo'!$G:$G,'Cash Flow'!$A62,'Wells Fargo'!$A:$A,AE$1,'Wells Fargo'!$B:$B,"&lt;="&amp;'Cash Flow'!AE$3,'Wells Fargo'!$B:$B,"&gt;"&amp;'Cash Flow'!AD$3)</f>
        <v>0</v>
      </c>
      <c r="AF62" s="161">
        <f>SUMIFS('Wells Fargo'!$F:$F,'Wells Fargo'!$G:$G,'Cash Flow'!$A62,'Wells Fargo'!$A:$A,AF$1,'Wells Fargo'!$B:$B,"&lt;="&amp;'Cash Flow'!AF$3)</f>
        <v>0</v>
      </c>
      <c r="AG62" s="160">
        <f>SUMIFS('Wells Fargo'!$F:$F,'Wells Fargo'!$G:$G,'Cash Flow'!$A62,'Wells Fargo'!$A:$A,AG$1,'Wells Fargo'!$B:$B,"&lt;="&amp;'Cash Flow'!AG$3,'Wells Fargo'!$B:$B,"&gt;"&amp;'Cash Flow'!AF$3)</f>
        <v>0</v>
      </c>
      <c r="AH62" s="160">
        <f>SUMIFS('Wells Fargo'!$F:$F,'Wells Fargo'!$G:$G,'Cash Flow'!$A62,'Wells Fargo'!$A:$A,AH$1,'Wells Fargo'!$B:$B,"&lt;="&amp;'Cash Flow'!AH$3,'Wells Fargo'!$B:$B,"&gt;"&amp;'Cash Flow'!AG$3)</f>
        <v>0</v>
      </c>
      <c r="AI62" s="160">
        <f>SUMIFS('Wells Fargo'!$F:$F,'Wells Fargo'!$G:$G,'Cash Flow'!$A62,'Wells Fargo'!$A:$A,AI$1,'Wells Fargo'!$B:$B,"&lt;="&amp;'Cash Flow'!AI$3,'Wells Fargo'!$B:$B,"&gt;"&amp;'Cash Flow'!AH$3)</f>
        <v>0</v>
      </c>
      <c r="AJ62" s="160">
        <f>SUMIFS('Wells Fargo'!$F:$F,'Wells Fargo'!$G:$G,'Cash Flow'!$A62,'Wells Fargo'!$A:$A,AJ$1,'Wells Fargo'!$B:$B,"&lt;="&amp;'Cash Flow'!AJ$3,'Wells Fargo'!$B:$B,"&gt;"&amp;'Cash Flow'!AI$3)</f>
        <v>0</v>
      </c>
      <c r="AK62" s="161">
        <f>SUMIFS('Wells Fargo'!$F:$F,'Wells Fargo'!$G:$G,'Cash Flow'!$A62,'Wells Fargo'!$A:$A,AK$1,'Wells Fargo'!$B:$B,"&lt;="&amp;'Cash Flow'!AK$3)</f>
        <v>0</v>
      </c>
      <c r="AL62" s="160">
        <f>SUMIFS('Wells Fargo'!$F:$F,'Wells Fargo'!$G:$G,'Cash Flow'!$A62,'Wells Fargo'!$A:$A,AL$1,'Wells Fargo'!$B:$B,"&lt;="&amp;'Cash Flow'!AL$3,'Wells Fargo'!$B:$B,"&gt;"&amp;'Cash Flow'!AK$3)</f>
        <v>0</v>
      </c>
      <c r="AM62" s="160">
        <f>SUMIFS('Wells Fargo'!$F:$F,'Wells Fargo'!$G:$G,'Cash Flow'!$A62,'Wells Fargo'!$A:$A,AM$1,'Wells Fargo'!$B:$B,"&lt;="&amp;'Cash Flow'!AM$3,'Wells Fargo'!$B:$B,"&gt;"&amp;'Cash Flow'!AL$3)</f>
        <v>0</v>
      </c>
      <c r="AN62" s="160">
        <f>SUMIFS('Wells Fargo'!$F:$F,'Wells Fargo'!$G:$G,'Cash Flow'!$A62,'Wells Fargo'!$A:$A,AN$1,'Wells Fargo'!$B:$B,"&lt;="&amp;'Cash Flow'!AN$3,'Wells Fargo'!$B:$B,"&gt;"&amp;'Cash Flow'!AM$3)</f>
        <v>0</v>
      </c>
      <c r="AO62" s="160">
        <f>SUMIFS('Wells Fargo'!$F:$F,'Wells Fargo'!$G:$G,'Cash Flow'!$A62,'Wells Fargo'!$A:$A,AO$1,'Wells Fargo'!$B:$B,"&lt;="&amp;'Cash Flow'!AO$3,'Wells Fargo'!$B:$B,"&gt;"&amp;'Cash Flow'!AN$3)</f>
        <v>0</v>
      </c>
      <c r="AP62" s="161">
        <f>SUMIFS('Wells Fargo'!$F:$F,'Wells Fargo'!$G:$G,'Cash Flow'!$A62,'Wells Fargo'!$A:$A,AP$1,'Wells Fargo'!$B:$B,"&lt;="&amp;'Cash Flow'!AP$3)</f>
        <v>0</v>
      </c>
      <c r="AQ62" s="160">
        <f>SUMIFS('Wells Fargo'!$F:$F,'Wells Fargo'!$G:$G,'Cash Flow'!$A62,'Wells Fargo'!$A:$A,AQ$1,'Wells Fargo'!$B:$B,"&lt;="&amp;'Cash Flow'!AQ$3,'Wells Fargo'!$B:$B,"&gt;"&amp;'Cash Flow'!AP$3)</f>
        <v>0</v>
      </c>
      <c r="AR62" s="160">
        <f>SUMIFS('Wells Fargo'!$F:$F,'Wells Fargo'!$G:$G,'Cash Flow'!$A62,'Wells Fargo'!$A:$A,AR$1,'Wells Fargo'!$B:$B,"&lt;="&amp;'Cash Flow'!AR$3,'Wells Fargo'!$B:$B,"&gt;"&amp;'Cash Flow'!AQ$3)</f>
        <v>0</v>
      </c>
      <c r="AS62" s="160">
        <f>SUMIFS('Wells Fargo'!$F:$F,'Wells Fargo'!$G:$G,'Cash Flow'!$A62,'Wells Fargo'!$A:$A,AS$1,'Wells Fargo'!$B:$B,"&lt;="&amp;'Cash Flow'!AS$3,'Wells Fargo'!$B:$B,"&gt;"&amp;'Cash Flow'!AR$3)</f>
        <v>0</v>
      </c>
      <c r="AT62" s="160">
        <f>SUMIFS('Wells Fargo'!$F:$F,'Wells Fargo'!$G:$G,'Cash Flow'!$A62,'Wells Fargo'!$A:$A,AT$1,'Wells Fargo'!$B:$B,"&lt;="&amp;'Cash Flow'!AT$3,'Wells Fargo'!$B:$B,"&gt;"&amp;'Cash Flow'!AS$3)</f>
        <v>0</v>
      </c>
      <c r="AU62" s="161">
        <f>SUMIFS('Wells Fargo'!$F:$F,'Wells Fargo'!$G:$G,'Cash Flow'!$A62,'Wells Fargo'!$A:$A,AU$1,'Wells Fargo'!$B:$B,"&lt;="&amp;'Cash Flow'!AU$3)</f>
        <v>0</v>
      </c>
      <c r="AV62" s="160">
        <f>SUMIFS('Wells Fargo'!$F:$F,'Wells Fargo'!$G:$G,'Cash Flow'!$A62,'Wells Fargo'!$A:$A,AV$1,'Wells Fargo'!$B:$B,"&lt;="&amp;'Cash Flow'!AV$3,'Wells Fargo'!$B:$B,"&gt;"&amp;'Cash Flow'!AU$3)</f>
        <v>0</v>
      </c>
      <c r="AW62" s="160">
        <f>SUMIFS('Wells Fargo'!$F:$F,'Wells Fargo'!$G:$G,'Cash Flow'!$A62,'Wells Fargo'!$A:$A,AW$1,'Wells Fargo'!$B:$B,"&lt;="&amp;'Cash Flow'!AW$3,'Wells Fargo'!$B:$B,"&gt;"&amp;'Cash Flow'!AV$3)</f>
        <v>0</v>
      </c>
      <c r="AX62" s="160">
        <f>SUMIFS('Wells Fargo'!$F:$F,'Wells Fargo'!$G:$G,'Cash Flow'!$A62,'Wells Fargo'!$A:$A,AX$1,'Wells Fargo'!$B:$B,"&lt;="&amp;'Cash Flow'!AX$3,'Wells Fargo'!$B:$B,"&gt;"&amp;'Cash Flow'!AW$3)</f>
        <v>0</v>
      </c>
      <c r="AY62" s="160">
        <f>SUMIFS('Wells Fargo'!$F:$F,'Wells Fargo'!$G:$G,'Cash Flow'!$A62,'Wells Fargo'!$A:$A,AY$1,'Wells Fargo'!$B:$B,"&lt;="&amp;'Cash Flow'!AY$3,'Wells Fargo'!$B:$B,"&gt;"&amp;'Cash Flow'!AX$3)</f>
        <v>0</v>
      </c>
      <c r="AZ62" s="161">
        <f>SUMIFS('Wells Fargo'!$F:$F,'Wells Fargo'!$G:$G,'Cash Flow'!$A62,'Wells Fargo'!$A:$A,AZ$1,'Wells Fargo'!$B:$B,"&lt;="&amp;'Cash Flow'!AZ$3)</f>
        <v>0</v>
      </c>
      <c r="BA62" s="160">
        <f>SUMIFS('Wells Fargo'!$F:$F,'Wells Fargo'!$G:$G,'Cash Flow'!$A62,'Wells Fargo'!$A:$A,BA$1,'Wells Fargo'!$B:$B,"&lt;="&amp;'Cash Flow'!BA$3,'Wells Fargo'!$B:$B,"&gt;"&amp;'Cash Flow'!AZ$3)</f>
        <v>0</v>
      </c>
      <c r="BB62" s="160">
        <f>SUMIFS('Wells Fargo'!$F:$F,'Wells Fargo'!$G:$G,'Cash Flow'!$A62,'Wells Fargo'!$A:$A,BB$1,'Wells Fargo'!$B:$B,"&lt;="&amp;'Cash Flow'!BB$3,'Wells Fargo'!$B:$B,"&gt;"&amp;'Cash Flow'!BA$3)</f>
        <v>0</v>
      </c>
      <c r="BC62" s="160">
        <f>SUMIFS('Wells Fargo'!$F:$F,'Wells Fargo'!$G:$G,'Cash Flow'!$A62,'Wells Fargo'!$A:$A,BC$1,'Wells Fargo'!$B:$B,"&lt;="&amp;'Cash Flow'!BC$3,'Wells Fargo'!$B:$B,"&gt;"&amp;'Cash Flow'!BB$3)</f>
        <v>0</v>
      </c>
      <c r="BD62" s="160">
        <f>SUMIFS('Wells Fargo'!$F:$F,'Wells Fargo'!$G:$G,'Cash Flow'!$A62,'Wells Fargo'!$A:$A,BD$1,'Wells Fargo'!$B:$B,"&lt;="&amp;'Cash Flow'!BD$3,'Wells Fargo'!$B:$B,"&gt;"&amp;'Cash Flow'!BC$3)</f>
        <v>0</v>
      </c>
      <c r="BE62" s="161">
        <f>SUMIFS('Wells Fargo'!$F:$F,'Wells Fargo'!$G:$G,'Cash Flow'!$A62,'Wells Fargo'!$A:$A,BE$1,'Wells Fargo'!$B:$B,"&lt;="&amp;'Cash Flow'!BE$3)</f>
        <v>0</v>
      </c>
      <c r="BF62" s="160">
        <f>SUMIFS('Wells Fargo'!$F:$F,'Wells Fargo'!$G:$G,'Cash Flow'!$A62,'Wells Fargo'!$A:$A,BF$1,'Wells Fargo'!$B:$B,"&lt;="&amp;'Cash Flow'!BF$3,'Wells Fargo'!$B:$B,"&gt;"&amp;'Cash Flow'!BE$3)</f>
        <v>0</v>
      </c>
      <c r="BG62" s="160">
        <f>SUMIFS('Wells Fargo'!$F:$F,'Wells Fargo'!$G:$G,'Cash Flow'!$A62,'Wells Fargo'!$A:$A,BG$1,'Wells Fargo'!$B:$B,"&lt;="&amp;'Cash Flow'!BG$3,'Wells Fargo'!$B:$B,"&gt;"&amp;'Cash Flow'!BF$3)</f>
        <v>0</v>
      </c>
      <c r="BH62" s="160">
        <f>SUMIFS('Wells Fargo'!$F:$F,'Wells Fargo'!$G:$G,'Cash Flow'!$A62,'Wells Fargo'!$A:$A,BH$1,'Wells Fargo'!$B:$B,"&lt;="&amp;'Cash Flow'!BH$3,'Wells Fargo'!$B:$B,"&gt;"&amp;'Cash Flow'!BG$3)</f>
        <v>0</v>
      </c>
      <c r="BI62" s="160">
        <f>SUMIFS('Wells Fargo'!$F:$F,'Wells Fargo'!$G:$G,'Cash Flow'!$A62,'Wells Fargo'!$A:$A,BI$1,'Wells Fargo'!$B:$B,"&lt;="&amp;'Cash Flow'!BI$3,'Wells Fargo'!$B:$B,"&gt;"&amp;'Cash Flow'!BH$3)</f>
        <v>0</v>
      </c>
    </row>
    <row r="63" spans="1:61" ht="12.75" x14ac:dyDescent="0.2">
      <c r="A63" t="str">
        <v>Purchase</v>
      </c>
      <c r="B63" s="76">
        <f>SUM(C63:BI63)</f>
        <v>-47.440000000000005</v>
      </c>
      <c r="C63" s="161">
        <f>SUMIFS('Wells Fargo'!$F:$F,'Wells Fargo'!$G:$G,'Cash Flow'!$A63,'Wells Fargo'!$A:$A,C$1,'Wells Fargo'!$B:$B,"&lt;="&amp;'Cash Flow'!C$3)</f>
        <v>0</v>
      </c>
      <c r="D63" s="160">
        <f>SUMIFS('Wells Fargo'!$F:$F,'Wells Fargo'!$G:$G,'Cash Flow'!$A63,'Wells Fargo'!$A:$A,D$1,'Wells Fargo'!$B:$B,"&lt;="&amp;'Cash Flow'!D$3,'Wells Fargo'!$B:$B,"&gt;"&amp;'Cash Flow'!C$3)</f>
        <v>0</v>
      </c>
      <c r="E63" s="160">
        <f>SUMIFS('Wells Fargo'!$F:$F,'Wells Fargo'!$G:$G,'Cash Flow'!$A63,'Wells Fargo'!$A:$A,E$1,'Wells Fargo'!$B:$B,"&lt;="&amp;'Cash Flow'!E$3,'Wells Fargo'!$B:$B,"&gt;"&amp;'Cash Flow'!D$3)</f>
        <v>0</v>
      </c>
      <c r="F63" s="160">
        <f>SUMIFS('Wells Fargo'!$F:$F,'Wells Fargo'!$G:$G,'Cash Flow'!$A63,'Wells Fargo'!$A:$A,F$1,'Wells Fargo'!$B:$B,"&lt;="&amp;'Cash Flow'!F$3,'Wells Fargo'!$B:$B,"&gt;"&amp;'Cash Flow'!E$3)</f>
        <v>0</v>
      </c>
      <c r="G63" s="160">
        <f>SUMIFS('Wells Fargo'!$F:$F,'Wells Fargo'!$G:$G,'Cash Flow'!$A63,'Wells Fargo'!$A:$A,G$1,'Wells Fargo'!$B:$B,"&lt;="&amp;'Cash Flow'!G$3,'Wells Fargo'!$B:$B,"&gt;"&amp;'Cash Flow'!F$3)</f>
        <v>0</v>
      </c>
      <c r="H63" s="161">
        <f>SUMIFS('Wells Fargo'!$F:$F,'Wells Fargo'!$G:$G,'Cash Flow'!$A63,'Wells Fargo'!$A:$A,H$1,'Wells Fargo'!$B:$B,"&lt;="&amp;'Cash Flow'!H$3)</f>
        <v>-36.840000000000003</v>
      </c>
      <c r="I63" s="160">
        <f>SUMIFS('Wells Fargo'!$F:$F,'Wells Fargo'!$G:$G,'Cash Flow'!$A63,'Wells Fargo'!$A:$A,I$1,'Wells Fargo'!$B:$B,"&lt;="&amp;'Cash Flow'!I$3,'Wells Fargo'!$B:$B,"&gt;"&amp;'Cash Flow'!H$3)</f>
        <v>0</v>
      </c>
      <c r="J63" s="160">
        <f>SUMIFS('Wells Fargo'!$F:$F,'Wells Fargo'!$G:$G,'Cash Flow'!$A63,'Wells Fargo'!$A:$A,J$1,'Wells Fargo'!$B:$B,"&lt;="&amp;'Cash Flow'!J$3,'Wells Fargo'!$B:$B,"&gt;"&amp;'Cash Flow'!I$3)</f>
        <v>0</v>
      </c>
      <c r="K63" s="160">
        <f>SUMIFS('Wells Fargo'!$F:$F,'Wells Fargo'!$G:$G,'Cash Flow'!$A63,'Wells Fargo'!$A:$A,K$1,'Wells Fargo'!$B:$B,"&lt;="&amp;'Cash Flow'!K$3,'Wells Fargo'!$B:$B,"&gt;"&amp;'Cash Flow'!J$3)</f>
        <v>0</v>
      </c>
      <c r="L63" s="161">
        <f>SUMIFS('Wells Fargo'!$F:$F,'Wells Fargo'!$G:$G,'Cash Flow'!$A63,'Wells Fargo'!$A:$A,L$1,'Wells Fargo'!$B:$B,"&lt;="&amp;'Cash Flow'!L$3)</f>
        <v>0</v>
      </c>
      <c r="M63" s="160">
        <f>SUMIFS('Wells Fargo'!$F:$F,'Wells Fargo'!$G:$G,'Cash Flow'!$A63,'Wells Fargo'!$A:$A,M$1,'Wells Fargo'!$B:$B,"&lt;="&amp;'Cash Flow'!M$3,'Wells Fargo'!$B:$B,"&gt;"&amp;'Cash Flow'!L$3)</f>
        <v>0</v>
      </c>
      <c r="N63" s="160">
        <f>SUMIFS('Wells Fargo'!$F:$F,'Wells Fargo'!$G:$G,'Cash Flow'!$A63,'Wells Fargo'!$A:$A,N$1,'Wells Fargo'!$B:$B,"&lt;="&amp;'Cash Flow'!N$3,'Wells Fargo'!$B:$B,"&gt;"&amp;'Cash Flow'!M$3)</f>
        <v>0</v>
      </c>
      <c r="O63" s="160">
        <f>SUMIFS('Wells Fargo'!$F:$F,'Wells Fargo'!$G:$G,'Cash Flow'!$A63,'Wells Fargo'!$A:$A,O$1,'Wells Fargo'!$B:$B,"&lt;="&amp;'Cash Flow'!O$3,'Wells Fargo'!$B:$B,"&gt;"&amp;'Cash Flow'!N$3)</f>
        <v>0</v>
      </c>
      <c r="P63" s="160">
        <f>SUMIFS('Wells Fargo'!$F:$F,'Wells Fargo'!$G:$G,'Cash Flow'!$A63,'Wells Fargo'!$A:$A,P$1,'Wells Fargo'!$B:$B,"&lt;="&amp;'Cash Flow'!P$3,'Wells Fargo'!$B:$B,"&gt;"&amp;'Cash Flow'!O$3)</f>
        <v>0</v>
      </c>
      <c r="Q63" s="161">
        <f>SUMIFS('Wells Fargo'!$F:$F,'Wells Fargo'!$G:$G,'Cash Flow'!$A63,'Wells Fargo'!$A:$A,Q$1,'Wells Fargo'!$B:$B,"&lt;="&amp;'Cash Flow'!Q$3)</f>
        <v>0</v>
      </c>
      <c r="R63" s="160">
        <f>SUMIFS('Wells Fargo'!$F:$F,'Wells Fargo'!$G:$G,'Cash Flow'!$A63,'Wells Fargo'!$A:$A,R$1,'Wells Fargo'!$B:$B,"&lt;="&amp;'Cash Flow'!R$3,'Wells Fargo'!$B:$B,"&gt;"&amp;'Cash Flow'!Q$3)</f>
        <v>0</v>
      </c>
      <c r="S63" s="160">
        <f>SUMIFS('Wells Fargo'!$F:$F,'Wells Fargo'!$G:$G,'Cash Flow'!$A63,'Wells Fargo'!$A:$A,S$1,'Wells Fargo'!$B:$B,"&lt;="&amp;'Cash Flow'!S$3,'Wells Fargo'!$B:$B,"&gt;"&amp;'Cash Flow'!R$3)</f>
        <v>0</v>
      </c>
      <c r="T63" s="160">
        <f>SUMIFS('Wells Fargo'!$F:$F,'Wells Fargo'!$G:$G,'Cash Flow'!$A63,'Wells Fargo'!$A:$A,T$1,'Wells Fargo'!$B:$B,"&lt;="&amp;'Cash Flow'!T$3,'Wells Fargo'!$B:$B,"&gt;"&amp;'Cash Flow'!S$3)</f>
        <v>-10.6</v>
      </c>
      <c r="U63" s="160">
        <f>SUMIFS('Wells Fargo'!$F:$F,'Wells Fargo'!$G:$G,'Cash Flow'!$A63,'Wells Fargo'!$A:$A,U$1,'Wells Fargo'!$B:$B,"&lt;="&amp;'Cash Flow'!U$3,'Wells Fargo'!$B:$B,"&gt;"&amp;'Cash Flow'!T$3)</f>
        <v>0</v>
      </c>
      <c r="V63" s="161">
        <f>SUMIFS('Wells Fargo'!$F:$F,'Wells Fargo'!$G:$G,'Cash Flow'!$A63,'Wells Fargo'!$A:$A,V$1,'Wells Fargo'!$B:$B,"&lt;="&amp;'Cash Flow'!V$3)</f>
        <v>0</v>
      </c>
      <c r="W63" s="160">
        <f>SUMIFS('Wells Fargo'!$F:$F,'Wells Fargo'!$G:$G,'Cash Flow'!$A63,'Wells Fargo'!$A:$A,W$1,'Wells Fargo'!$B:$B,"&lt;="&amp;'Cash Flow'!W$3,'Wells Fargo'!$B:$B,"&gt;"&amp;'Cash Flow'!V$3)</f>
        <v>0</v>
      </c>
      <c r="X63" s="160">
        <f>SUMIFS('Wells Fargo'!$F:$F,'Wells Fargo'!$G:$G,'Cash Flow'!$A63,'Wells Fargo'!$A:$A,X$1,'Wells Fargo'!$B:$B,"&lt;="&amp;'Cash Flow'!X$3,'Wells Fargo'!$B:$B,"&gt;"&amp;'Cash Flow'!W$3)</f>
        <v>0</v>
      </c>
      <c r="Y63" s="160">
        <f>SUMIFS('Wells Fargo'!$F:$F,'Wells Fargo'!$G:$G,'Cash Flow'!$A63,'Wells Fargo'!$A:$A,Y$1,'Wells Fargo'!$B:$B,"&lt;="&amp;'Cash Flow'!Y$3,'Wells Fargo'!$B:$B,"&gt;"&amp;'Cash Flow'!X$3)</f>
        <v>0</v>
      </c>
      <c r="Z63" s="160">
        <f>SUMIFS('Wells Fargo'!$F:$F,'Wells Fargo'!$G:$G,'Cash Flow'!$A63,'Wells Fargo'!$A:$A,Z$1,'Wells Fargo'!$B:$B,"&lt;="&amp;'Cash Flow'!Z$3,'Wells Fargo'!$B:$B,"&gt;"&amp;'Cash Flow'!Y$3)</f>
        <v>0</v>
      </c>
      <c r="AA63" s="161">
        <f>SUMIFS('Wells Fargo'!$F:$F,'Wells Fargo'!$G:$G,'Cash Flow'!$A63,'Wells Fargo'!$A:$A,AA$1,'Wells Fargo'!$B:$B,"&lt;="&amp;'Cash Flow'!AA$3)</f>
        <v>0</v>
      </c>
      <c r="AB63" s="160">
        <f>SUMIFS('Wells Fargo'!$F:$F,'Wells Fargo'!$G:$G,'Cash Flow'!$A63,'Wells Fargo'!$A:$A,AB$1,'Wells Fargo'!$B:$B,"&lt;="&amp;'Cash Flow'!AB$3,'Wells Fargo'!$B:$B,"&gt;"&amp;'Cash Flow'!AA$3)</f>
        <v>0</v>
      </c>
      <c r="AC63" s="160">
        <f>SUMIFS('Wells Fargo'!$F:$F,'Wells Fargo'!$G:$G,'Cash Flow'!$A63,'Wells Fargo'!$A:$A,AC$1,'Wells Fargo'!$B:$B,"&lt;="&amp;'Cash Flow'!AC$3,'Wells Fargo'!$B:$B,"&gt;"&amp;'Cash Flow'!AB$3)</f>
        <v>0</v>
      </c>
      <c r="AD63" s="160">
        <f>SUMIFS('Wells Fargo'!$F:$F,'Wells Fargo'!$G:$G,'Cash Flow'!$A63,'Wells Fargo'!$A:$A,AD$1,'Wells Fargo'!$B:$B,"&lt;="&amp;'Cash Flow'!AD$3,'Wells Fargo'!$B:$B,"&gt;"&amp;'Cash Flow'!AC$3)</f>
        <v>0</v>
      </c>
      <c r="AE63" s="160">
        <f>SUMIFS('Wells Fargo'!$F:$F,'Wells Fargo'!$G:$G,'Cash Flow'!$A63,'Wells Fargo'!$A:$A,AE$1,'Wells Fargo'!$B:$B,"&lt;="&amp;'Cash Flow'!AE$3,'Wells Fargo'!$B:$B,"&gt;"&amp;'Cash Flow'!AD$3)</f>
        <v>0</v>
      </c>
      <c r="AF63" s="161">
        <f>SUMIFS('Wells Fargo'!$F:$F,'Wells Fargo'!$G:$G,'Cash Flow'!$A63,'Wells Fargo'!$A:$A,AF$1,'Wells Fargo'!$B:$B,"&lt;="&amp;'Cash Flow'!AF$3)</f>
        <v>0</v>
      </c>
      <c r="AG63" s="160">
        <f>SUMIFS('Wells Fargo'!$F:$F,'Wells Fargo'!$G:$G,'Cash Flow'!$A63,'Wells Fargo'!$A:$A,AG$1,'Wells Fargo'!$B:$B,"&lt;="&amp;'Cash Flow'!AG$3,'Wells Fargo'!$B:$B,"&gt;"&amp;'Cash Flow'!AF$3)</f>
        <v>0</v>
      </c>
      <c r="AH63" s="160">
        <f>SUMIFS('Wells Fargo'!$F:$F,'Wells Fargo'!$G:$G,'Cash Flow'!$A63,'Wells Fargo'!$A:$A,AH$1,'Wells Fargo'!$B:$B,"&lt;="&amp;'Cash Flow'!AH$3,'Wells Fargo'!$B:$B,"&gt;"&amp;'Cash Flow'!AG$3)</f>
        <v>0</v>
      </c>
      <c r="AI63" s="160">
        <f>SUMIFS('Wells Fargo'!$F:$F,'Wells Fargo'!$G:$G,'Cash Flow'!$A63,'Wells Fargo'!$A:$A,AI$1,'Wells Fargo'!$B:$B,"&lt;="&amp;'Cash Flow'!AI$3,'Wells Fargo'!$B:$B,"&gt;"&amp;'Cash Flow'!AH$3)</f>
        <v>0</v>
      </c>
      <c r="AJ63" s="160">
        <f>SUMIFS('Wells Fargo'!$F:$F,'Wells Fargo'!$G:$G,'Cash Flow'!$A63,'Wells Fargo'!$A:$A,AJ$1,'Wells Fargo'!$B:$B,"&lt;="&amp;'Cash Flow'!AJ$3,'Wells Fargo'!$B:$B,"&gt;"&amp;'Cash Flow'!AI$3)</f>
        <v>0</v>
      </c>
      <c r="AK63" s="161">
        <f>SUMIFS('Wells Fargo'!$F:$F,'Wells Fargo'!$G:$G,'Cash Flow'!$A63,'Wells Fargo'!$A:$A,AK$1,'Wells Fargo'!$B:$B,"&lt;="&amp;'Cash Flow'!AK$3)</f>
        <v>0</v>
      </c>
      <c r="AL63" s="160">
        <f>SUMIFS('Wells Fargo'!$F:$F,'Wells Fargo'!$G:$G,'Cash Flow'!$A63,'Wells Fargo'!$A:$A,AL$1,'Wells Fargo'!$B:$B,"&lt;="&amp;'Cash Flow'!AL$3,'Wells Fargo'!$B:$B,"&gt;"&amp;'Cash Flow'!AK$3)</f>
        <v>0</v>
      </c>
      <c r="AM63" s="160">
        <f>SUMIFS('Wells Fargo'!$F:$F,'Wells Fargo'!$G:$G,'Cash Flow'!$A63,'Wells Fargo'!$A:$A,AM$1,'Wells Fargo'!$B:$B,"&lt;="&amp;'Cash Flow'!AM$3,'Wells Fargo'!$B:$B,"&gt;"&amp;'Cash Flow'!AL$3)</f>
        <v>0</v>
      </c>
      <c r="AN63" s="160">
        <f>SUMIFS('Wells Fargo'!$F:$F,'Wells Fargo'!$G:$G,'Cash Flow'!$A63,'Wells Fargo'!$A:$A,AN$1,'Wells Fargo'!$B:$B,"&lt;="&amp;'Cash Flow'!AN$3,'Wells Fargo'!$B:$B,"&gt;"&amp;'Cash Flow'!AM$3)</f>
        <v>0</v>
      </c>
      <c r="AO63" s="160">
        <f>SUMIFS('Wells Fargo'!$F:$F,'Wells Fargo'!$G:$G,'Cash Flow'!$A63,'Wells Fargo'!$A:$A,AO$1,'Wells Fargo'!$B:$B,"&lt;="&amp;'Cash Flow'!AO$3,'Wells Fargo'!$B:$B,"&gt;"&amp;'Cash Flow'!AN$3)</f>
        <v>0</v>
      </c>
      <c r="AP63" s="161">
        <f>SUMIFS('Wells Fargo'!$F:$F,'Wells Fargo'!$G:$G,'Cash Flow'!$A63,'Wells Fargo'!$A:$A,AP$1,'Wells Fargo'!$B:$B,"&lt;="&amp;'Cash Flow'!AP$3)</f>
        <v>0</v>
      </c>
      <c r="AQ63" s="160">
        <f>SUMIFS('Wells Fargo'!$F:$F,'Wells Fargo'!$G:$G,'Cash Flow'!$A63,'Wells Fargo'!$A:$A,AQ$1,'Wells Fargo'!$B:$B,"&lt;="&amp;'Cash Flow'!AQ$3,'Wells Fargo'!$B:$B,"&gt;"&amp;'Cash Flow'!AP$3)</f>
        <v>0</v>
      </c>
      <c r="AR63" s="160">
        <f>SUMIFS('Wells Fargo'!$F:$F,'Wells Fargo'!$G:$G,'Cash Flow'!$A63,'Wells Fargo'!$A:$A,AR$1,'Wells Fargo'!$B:$B,"&lt;="&amp;'Cash Flow'!AR$3,'Wells Fargo'!$B:$B,"&gt;"&amp;'Cash Flow'!AQ$3)</f>
        <v>0</v>
      </c>
      <c r="AS63" s="160">
        <f>SUMIFS('Wells Fargo'!$F:$F,'Wells Fargo'!$G:$G,'Cash Flow'!$A63,'Wells Fargo'!$A:$A,AS$1,'Wells Fargo'!$B:$B,"&lt;="&amp;'Cash Flow'!AS$3,'Wells Fargo'!$B:$B,"&gt;"&amp;'Cash Flow'!AR$3)</f>
        <v>0</v>
      </c>
      <c r="AT63" s="160">
        <f>SUMIFS('Wells Fargo'!$F:$F,'Wells Fargo'!$G:$G,'Cash Flow'!$A63,'Wells Fargo'!$A:$A,AT$1,'Wells Fargo'!$B:$B,"&lt;="&amp;'Cash Flow'!AT$3,'Wells Fargo'!$B:$B,"&gt;"&amp;'Cash Flow'!AS$3)</f>
        <v>0</v>
      </c>
      <c r="AU63" s="161">
        <f>SUMIFS('Wells Fargo'!$F:$F,'Wells Fargo'!$G:$G,'Cash Flow'!$A63,'Wells Fargo'!$A:$A,AU$1,'Wells Fargo'!$B:$B,"&lt;="&amp;'Cash Flow'!AU$3)</f>
        <v>0</v>
      </c>
      <c r="AV63" s="160">
        <f>SUMIFS('Wells Fargo'!$F:$F,'Wells Fargo'!$G:$G,'Cash Flow'!$A63,'Wells Fargo'!$A:$A,AV$1,'Wells Fargo'!$B:$B,"&lt;="&amp;'Cash Flow'!AV$3,'Wells Fargo'!$B:$B,"&gt;"&amp;'Cash Flow'!AU$3)</f>
        <v>0</v>
      </c>
      <c r="AW63" s="160">
        <f>SUMIFS('Wells Fargo'!$F:$F,'Wells Fargo'!$G:$G,'Cash Flow'!$A63,'Wells Fargo'!$A:$A,AW$1,'Wells Fargo'!$B:$B,"&lt;="&amp;'Cash Flow'!AW$3,'Wells Fargo'!$B:$B,"&gt;"&amp;'Cash Flow'!AV$3)</f>
        <v>0</v>
      </c>
      <c r="AX63" s="160">
        <f>SUMIFS('Wells Fargo'!$F:$F,'Wells Fargo'!$G:$G,'Cash Flow'!$A63,'Wells Fargo'!$A:$A,AX$1,'Wells Fargo'!$B:$B,"&lt;="&amp;'Cash Flow'!AX$3,'Wells Fargo'!$B:$B,"&gt;"&amp;'Cash Flow'!AW$3)</f>
        <v>0</v>
      </c>
      <c r="AY63" s="160">
        <f>SUMIFS('Wells Fargo'!$F:$F,'Wells Fargo'!$G:$G,'Cash Flow'!$A63,'Wells Fargo'!$A:$A,AY$1,'Wells Fargo'!$B:$B,"&lt;="&amp;'Cash Flow'!AY$3,'Wells Fargo'!$B:$B,"&gt;"&amp;'Cash Flow'!AX$3)</f>
        <v>0</v>
      </c>
      <c r="AZ63" s="161">
        <f>SUMIFS('Wells Fargo'!$F:$F,'Wells Fargo'!$G:$G,'Cash Flow'!$A63,'Wells Fargo'!$A:$A,AZ$1,'Wells Fargo'!$B:$B,"&lt;="&amp;'Cash Flow'!AZ$3)</f>
        <v>0</v>
      </c>
      <c r="BA63" s="160">
        <f>SUMIFS('Wells Fargo'!$F:$F,'Wells Fargo'!$G:$G,'Cash Flow'!$A63,'Wells Fargo'!$A:$A,BA$1,'Wells Fargo'!$B:$B,"&lt;="&amp;'Cash Flow'!BA$3,'Wells Fargo'!$B:$B,"&gt;"&amp;'Cash Flow'!AZ$3)</f>
        <v>0</v>
      </c>
      <c r="BB63" s="160">
        <f>SUMIFS('Wells Fargo'!$F:$F,'Wells Fargo'!$G:$G,'Cash Flow'!$A63,'Wells Fargo'!$A:$A,BB$1,'Wells Fargo'!$B:$B,"&lt;="&amp;'Cash Flow'!BB$3,'Wells Fargo'!$B:$B,"&gt;"&amp;'Cash Flow'!BA$3)</f>
        <v>0</v>
      </c>
      <c r="BC63" s="160">
        <f>SUMIFS('Wells Fargo'!$F:$F,'Wells Fargo'!$G:$G,'Cash Flow'!$A63,'Wells Fargo'!$A:$A,BC$1,'Wells Fargo'!$B:$B,"&lt;="&amp;'Cash Flow'!BC$3,'Wells Fargo'!$B:$B,"&gt;"&amp;'Cash Flow'!BB$3)</f>
        <v>0</v>
      </c>
      <c r="BD63" s="160">
        <f>SUMIFS('Wells Fargo'!$F:$F,'Wells Fargo'!$G:$G,'Cash Flow'!$A63,'Wells Fargo'!$A:$A,BD$1,'Wells Fargo'!$B:$B,"&lt;="&amp;'Cash Flow'!BD$3,'Wells Fargo'!$B:$B,"&gt;"&amp;'Cash Flow'!BC$3)</f>
        <v>0</v>
      </c>
      <c r="BE63" s="161">
        <f>SUMIFS('Wells Fargo'!$F:$F,'Wells Fargo'!$G:$G,'Cash Flow'!$A63,'Wells Fargo'!$A:$A,BE$1,'Wells Fargo'!$B:$B,"&lt;="&amp;'Cash Flow'!BE$3)</f>
        <v>0</v>
      </c>
      <c r="BF63" s="160">
        <f>SUMIFS('Wells Fargo'!$F:$F,'Wells Fargo'!$G:$G,'Cash Flow'!$A63,'Wells Fargo'!$A:$A,BF$1,'Wells Fargo'!$B:$B,"&lt;="&amp;'Cash Flow'!BF$3,'Wells Fargo'!$B:$B,"&gt;"&amp;'Cash Flow'!BE$3)</f>
        <v>0</v>
      </c>
      <c r="BG63" s="160">
        <f>SUMIFS('Wells Fargo'!$F:$F,'Wells Fargo'!$G:$G,'Cash Flow'!$A63,'Wells Fargo'!$A:$A,BG$1,'Wells Fargo'!$B:$B,"&lt;="&amp;'Cash Flow'!BG$3,'Wells Fargo'!$B:$B,"&gt;"&amp;'Cash Flow'!BF$3)</f>
        <v>0</v>
      </c>
      <c r="BH63" s="160">
        <f>SUMIFS('Wells Fargo'!$F:$F,'Wells Fargo'!$G:$G,'Cash Flow'!$A63,'Wells Fargo'!$A:$A,BH$1,'Wells Fargo'!$B:$B,"&lt;="&amp;'Cash Flow'!BH$3,'Wells Fargo'!$B:$B,"&gt;"&amp;'Cash Flow'!BG$3)</f>
        <v>0</v>
      </c>
      <c r="BI63" s="160">
        <f>SUMIFS('Wells Fargo'!$F:$F,'Wells Fargo'!$G:$G,'Cash Flow'!$A63,'Wells Fargo'!$A:$A,BI$1,'Wells Fargo'!$B:$B,"&lt;="&amp;'Cash Flow'!BI$3,'Wells Fargo'!$B:$B,"&gt;"&amp;'Cash Flow'!BH$3)</f>
        <v>0</v>
      </c>
    </row>
    <row r="64" spans="1:61" ht="12.75" x14ac:dyDescent="0.2">
      <c r="A64" t="str">
        <v>Rajat</v>
      </c>
      <c r="B64" s="76">
        <f>SUM(C64:BI64)</f>
        <v>161.5</v>
      </c>
      <c r="C64" s="161">
        <f>SUMIFS('Wells Fargo'!$F:$F,'Wells Fargo'!$G:$G,'Cash Flow'!$A64,'Wells Fargo'!$A:$A,C$1,'Wells Fargo'!$B:$B,"&lt;="&amp;'Cash Flow'!C$3)</f>
        <v>0</v>
      </c>
      <c r="D64" s="160">
        <f>SUMIFS('Wells Fargo'!$F:$F,'Wells Fargo'!$G:$G,'Cash Flow'!$A64,'Wells Fargo'!$A:$A,D$1,'Wells Fargo'!$B:$B,"&lt;="&amp;'Cash Flow'!D$3,'Wells Fargo'!$B:$B,"&gt;"&amp;'Cash Flow'!C$3)</f>
        <v>0</v>
      </c>
      <c r="E64" s="160">
        <f>SUMIFS('Wells Fargo'!$F:$F,'Wells Fargo'!$G:$G,'Cash Flow'!$A64,'Wells Fargo'!$A:$A,E$1,'Wells Fargo'!$B:$B,"&lt;="&amp;'Cash Flow'!E$3,'Wells Fargo'!$B:$B,"&gt;"&amp;'Cash Flow'!D$3)</f>
        <v>0</v>
      </c>
      <c r="F64" s="160">
        <f>SUMIFS('Wells Fargo'!$F:$F,'Wells Fargo'!$G:$G,'Cash Flow'!$A64,'Wells Fargo'!$A:$A,F$1,'Wells Fargo'!$B:$B,"&lt;="&amp;'Cash Flow'!F$3,'Wells Fargo'!$B:$B,"&gt;"&amp;'Cash Flow'!E$3)</f>
        <v>0</v>
      </c>
      <c r="G64" s="160">
        <f>SUMIFS('Wells Fargo'!$F:$F,'Wells Fargo'!$G:$G,'Cash Flow'!$A64,'Wells Fargo'!$A:$A,G$1,'Wells Fargo'!$B:$B,"&lt;="&amp;'Cash Flow'!G$3,'Wells Fargo'!$B:$B,"&gt;"&amp;'Cash Flow'!F$3)</f>
        <v>0</v>
      </c>
      <c r="H64" s="161">
        <f>SUMIFS('Wells Fargo'!$F:$F,'Wells Fargo'!$G:$G,'Cash Flow'!$A64,'Wells Fargo'!$A:$A,H$1,'Wells Fargo'!$B:$B,"&lt;="&amp;'Cash Flow'!H$3)</f>
        <v>0</v>
      </c>
      <c r="I64" s="160">
        <f>SUMIFS('Wells Fargo'!$F:$F,'Wells Fargo'!$G:$G,'Cash Flow'!$A64,'Wells Fargo'!$A:$A,I$1,'Wells Fargo'!$B:$B,"&lt;="&amp;'Cash Flow'!I$3,'Wells Fargo'!$B:$B,"&gt;"&amp;'Cash Flow'!H$3)</f>
        <v>0</v>
      </c>
      <c r="J64" s="160">
        <f>SUMIFS('Wells Fargo'!$F:$F,'Wells Fargo'!$G:$G,'Cash Flow'!$A64,'Wells Fargo'!$A:$A,J$1,'Wells Fargo'!$B:$B,"&lt;="&amp;'Cash Flow'!J$3,'Wells Fargo'!$B:$B,"&gt;"&amp;'Cash Flow'!I$3)</f>
        <v>0</v>
      </c>
      <c r="K64" s="160">
        <f>SUMIFS('Wells Fargo'!$F:$F,'Wells Fargo'!$G:$G,'Cash Flow'!$A64,'Wells Fargo'!$A:$A,K$1,'Wells Fargo'!$B:$B,"&lt;="&amp;'Cash Flow'!K$3,'Wells Fargo'!$B:$B,"&gt;"&amp;'Cash Flow'!J$3)</f>
        <v>0</v>
      </c>
      <c r="L64" s="161">
        <f>SUMIFS('Wells Fargo'!$F:$F,'Wells Fargo'!$G:$G,'Cash Flow'!$A64,'Wells Fargo'!$A:$A,L$1,'Wells Fargo'!$B:$B,"&lt;="&amp;'Cash Flow'!L$3)</f>
        <v>0</v>
      </c>
      <c r="M64" s="160">
        <f>SUMIFS('Wells Fargo'!$F:$F,'Wells Fargo'!$G:$G,'Cash Flow'!$A64,'Wells Fargo'!$A:$A,M$1,'Wells Fargo'!$B:$B,"&lt;="&amp;'Cash Flow'!M$3,'Wells Fargo'!$B:$B,"&gt;"&amp;'Cash Flow'!L$3)</f>
        <v>0</v>
      </c>
      <c r="N64" s="160">
        <f>SUMIFS('Wells Fargo'!$F:$F,'Wells Fargo'!$G:$G,'Cash Flow'!$A64,'Wells Fargo'!$A:$A,N$1,'Wells Fargo'!$B:$B,"&lt;="&amp;'Cash Flow'!N$3,'Wells Fargo'!$B:$B,"&gt;"&amp;'Cash Flow'!M$3)</f>
        <v>0</v>
      </c>
      <c r="O64" s="160">
        <f>SUMIFS('Wells Fargo'!$F:$F,'Wells Fargo'!$G:$G,'Cash Flow'!$A64,'Wells Fargo'!$A:$A,O$1,'Wells Fargo'!$B:$B,"&lt;="&amp;'Cash Flow'!O$3,'Wells Fargo'!$B:$B,"&gt;"&amp;'Cash Flow'!N$3)</f>
        <v>0</v>
      </c>
      <c r="P64" s="160">
        <f>SUMIFS('Wells Fargo'!$F:$F,'Wells Fargo'!$G:$G,'Cash Flow'!$A64,'Wells Fargo'!$A:$A,P$1,'Wells Fargo'!$B:$B,"&lt;="&amp;'Cash Flow'!P$3,'Wells Fargo'!$B:$B,"&gt;"&amp;'Cash Flow'!O$3)</f>
        <v>0</v>
      </c>
      <c r="Q64" s="161">
        <f>SUMIFS('Wells Fargo'!$F:$F,'Wells Fargo'!$G:$G,'Cash Flow'!$A64,'Wells Fargo'!$A:$A,Q$1,'Wells Fargo'!$B:$B,"&lt;="&amp;'Cash Flow'!Q$3)</f>
        <v>0</v>
      </c>
      <c r="R64" s="160">
        <f>SUMIFS('Wells Fargo'!$F:$F,'Wells Fargo'!$G:$G,'Cash Flow'!$A64,'Wells Fargo'!$A:$A,R$1,'Wells Fargo'!$B:$B,"&lt;="&amp;'Cash Flow'!R$3,'Wells Fargo'!$B:$B,"&gt;"&amp;'Cash Flow'!Q$3)</f>
        <v>0</v>
      </c>
      <c r="S64" s="160">
        <f>SUMIFS('Wells Fargo'!$F:$F,'Wells Fargo'!$G:$G,'Cash Flow'!$A64,'Wells Fargo'!$A:$A,S$1,'Wells Fargo'!$B:$B,"&lt;="&amp;'Cash Flow'!S$3,'Wells Fargo'!$B:$B,"&gt;"&amp;'Cash Flow'!R$3)</f>
        <v>0</v>
      </c>
      <c r="T64" s="160">
        <f>SUMIFS('Wells Fargo'!$F:$F,'Wells Fargo'!$G:$G,'Cash Flow'!$A64,'Wells Fargo'!$A:$A,T$1,'Wells Fargo'!$B:$B,"&lt;="&amp;'Cash Flow'!T$3,'Wells Fargo'!$B:$B,"&gt;"&amp;'Cash Flow'!S$3)</f>
        <v>0</v>
      </c>
      <c r="U64" s="160">
        <f>SUMIFS('Wells Fargo'!$F:$F,'Wells Fargo'!$G:$G,'Cash Flow'!$A64,'Wells Fargo'!$A:$A,U$1,'Wells Fargo'!$B:$B,"&lt;="&amp;'Cash Flow'!U$3,'Wells Fargo'!$B:$B,"&gt;"&amp;'Cash Flow'!T$3)</f>
        <v>0</v>
      </c>
      <c r="V64" s="161">
        <f>SUMIFS('Wells Fargo'!$F:$F,'Wells Fargo'!$G:$G,'Cash Flow'!$A64,'Wells Fargo'!$A:$A,V$1,'Wells Fargo'!$B:$B,"&lt;="&amp;'Cash Flow'!V$3)</f>
        <v>0</v>
      </c>
      <c r="W64" s="160">
        <f>SUMIFS('Wells Fargo'!$F:$F,'Wells Fargo'!$G:$G,'Cash Flow'!$A64,'Wells Fargo'!$A:$A,W$1,'Wells Fargo'!$B:$B,"&lt;="&amp;'Cash Flow'!W$3,'Wells Fargo'!$B:$B,"&gt;"&amp;'Cash Flow'!V$3)</f>
        <v>0</v>
      </c>
      <c r="X64" s="160">
        <f>SUMIFS('Wells Fargo'!$F:$F,'Wells Fargo'!$G:$G,'Cash Flow'!$A64,'Wells Fargo'!$A:$A,X$1,'Wells Fargo'!$B:$B,"&lt;="&amp;'Cash Flow'!X$3,'Wells Fargo'!$B:$B,"&gt;"&amp;'Cash Flow'!W$3)</f>
        <v>0</v>
      </c>
      <c r="Y64" s="160">
        <f>SUMIFS('Wells Fargo'!$F:$F,'Wells Fargo'!$G:$G,'Cash Flow'!$A64,'Wells Fargo'!$A:$A,Y$1,'Wells Fargo'!$B:$B,"&lt;="&amp;'Cash Flow'!Y$3,'Wells Fargo'!$B:$B,"&gt;"&amp;'Cash Flow'!X$3)</f>
        <v>0</v>
      </c>
      <c r="Z64" s="160">
        <f>SUMIFS('Wells Fargo'!$F:$F,'Wells Fargo'!$G:$G,'Cash Flow'!$A64,'Wells Fargo'!$A:$A,Z$1,'Wells Fargo'!$B:$B,"&lt;="&amp;'Cash Flow'!Z$3,'Wells Fargo'!$B:$B,"&gt;"&amp;'Cash Flow'!Y$3)</f>
        <v>0</v>
      </c>
      <c r="AA64" s="161">
        <f>SUMIFS('Wells Fargo'!$F:$F,'Wells Fargo'!$G:$G,'Cash Flow'!$A64,'Wells Fargo'!$A:$A,AA$1,'Wells Fargo'!$B:$B,"&lt;="&amp;'Cash Flow'!AA$3)</f>
        <v>0</v>
      </c>
      <c r="AB64" s="160">
        <f>SUMIFS('Wells Fargo'!$F:$F,'Wells Fargo'!$G:$G,'Cash Flow'!$A64,'Wells Fargo'!$A:$A,AB$1,'Wells Fargo'!$B:$B,"&lt;="&amp;'Cash Flow'!AB$3,'Wells Fargo'!$B:$B,"&gt;"&amp;'Cash Flow'!AA$3)</f>
        <v>0</v>
      </c>
      <c r="AC64" s="160">
        <f>SUMIFS('Wells Fargo'!$F:$F,'Wells Fargo'!$G:$G,'Cash Flow'!$A64,'Wells Fargo'!$A:$A,AC$1,'Wells Fargo'!$B:$B,"&lt;="&amp;'Cash Flow'!AC$3,'Wells Fargo'!$B:$B,"&gt;"&amp;'Cash Flow'!AB$3)</f>
        <v>0</v>
      </c>
      <c r="AD64" s="160">
        <f>SUMIFS('Wells Fargo'!$F:$F,'Wells Fargo'!$G:$G,'Cash Flow'!$A64,'Wells Fargo'!$A:$A,AD$1,'Wells Fargo'!$B:$B,"&lt;="&amp;'Cash Flow'!AD$3,'Wells Fargo'!$B:$B,"&gt;"&amp;'Cash Flow'!AC$3)</f>
        <v>0</v>
      </c>
      <c r="AE64" s="160">
        <f>SUMIFS('Wells Fargo'!$F:$F,'Wells Fargo'!$G:$G,'Cash Flow'!$A64,'Wells Fargo'!$A:$A,AE$1,'Wells Fargo'!$B:$B,"&lt;="&amp;'Cash Flow'!AE$3,'Wells Fargo'!$B:$B,"&gt;"&amp;'Cash Flow'!AD$3)</f>
        <v>0</v>
      </c>
      <c r="AF64" s="161">
        <f>SUMIFS('Wells Fargo'!$F:$F,'Wells Fargo'!$G:$G,'Cash Flow'!$A64,'Wells Fargo'!$A:$A,AF$1,'Wells Fargo'!$B:$B,"&lt;="&amp;'Cash Flow'!AF$3)</f>
        <v>0</v>
      </c>
      <c r="AG64" s="160">
        <f>SUMIFS('Wells Fargo'!$F:$F,'Wells Fargo'!$G:$G,'Cash Flow'!$A64,'Wells Fargo'!$A:$A,AG$1,'Wells Fargo'!$B:$B,"&lt;="&amp;'Cash Flow'!AG$3,'Wells Fargo'!$B:$B,"&gt;"&amp;'Cash Flow'!AF$3)</f>
        <v>0</v>
      </c>
      <c r="AH64" s="160">
        <f>SUMIFS('Wells Fargo'!$F:$F,'Wells Fargo'!$G:$G,'Cash Flow'!$A64,'Wells Fargo'!$A:$A,AH$1,'Wells Fargo'!$B:$B,"&lt;="&amp;'Cash Flow'!AH$3,'Wells Fargo'!$B:$B,"&gt;"&amp;'Cash Flow'!AG$3)</f>
        <v>0</v>
      </c>
      <c r="AI64" s="160">
        <f>SUMIFS('Wells Fargo'!$F:$F,'Wells Fargo'!$G:$G,'Cash Flow'!$A64,'Wells Fargo'!$A:$A,AI$1,'Wells Fargo'!$B:$B,"&lt;="&amp;'Cash Flow'!AI$3,'Wells Fargo'!$B:$B,"&gt;"&amp;'Cash Flow'!AH$3)</f>
        <v>0</v>
      </c>
      <c r="AJ64" s="160">
        <f>SUMIFS('Wells Fargo'!$F:$F,'Wells Fargo'!$G:$G,'Cash Flow'!$A64,'Wells Fargo'!$A:$A,AJ$1,'Wells Fargo'!$B:$B,"&lt;="&amp;'Cash Flow'!AJ$3,'Wells Fargo'!$B:$B,"&gt;"&amp;'Cash Flow'!AI$3)</f>
        <v>0</v>
      </c>
      <c r="AK64" s="161">
        <f>SUMIFS('Wells Fargo'!$F:$F,'Wells Fargo'!$G:$G,'Cash Flow'!$A64,'Wells Fargo'!$A:$A,AK$1,'Wells Fargo'!$B:$B,"&lt;="&amp;'Cash Flow'!AK$3)</f>
        <v>0</v>
      </c>
      <c r="AL64" s="160">
        <f>SUMIFS('Wells Fargo'!$F:$F,'Wells Fargo'!$G:$G,'Cash Flow'!$A64,'Wells Fargo'!$A:$A,AL$1,'Wells Fargo'!$B:$B,"&lt;="&amp;'Cash Flow'!AL$3,'Wells Fargo'!$B:$B,"&gt;"&amp;'Cash Flow'!AK$3)</f>
        <v>0</v>
      </c>
      <c r="AM64" s="160">
        <f>SUMIFS('Wells Fargo'!$F:$F,'Wells Fargo'!$G:$G,'Cash Flow'!$A64,'Wells Fargo'!$A:$A,AM$1,'Wells Fargo'!$B:$B,"&lt;="&amp;'Cash Flow'!AM$3,'Wells Fargo'!$B:$B,"&gt;"&amp;'Cash Flow'!AL$3)</f>
        <v>0</v>
      </c>
      <c r="AN64" s="160">
        <f>SUMIFS('Wells Fargo'!$F:$F,'Wells Fargo'!$G:$G,'Cash Flow'!$A64,'Wells Fargo'!$A:$A,AN$1,'Wells Fargo'!$B:$B,"&lt;="&amp;'Cash Flow'!AN$3,'Wells Fargo'!$B:$B,"&gt;"&amp;'Cash Flow'!AM$3)</f>
        <v>0</v>
      </c>
      <c r="AO64" s="160">
        <f>SUMIFS('Wells Fargo'!$F:$F,'Wells Fargo'!$G:$G,'Cash Flow'!$A64,'Wells Fargo'!$A:$A,AO$1,'Wells Fargo'!$B:$B,"&lt;="&amp;'Cash Flow'!AO$3,'Wells Fargo'!$B:$B,"&gt;"&amp;'Cash Flow'!AN$3)</f>
        <v>0</v>
      </c>
      <c r="AP64" s="161">
        <f>SUMIFS('Wells Fargo'!$F:$F,'Wells Fargo'!$G:$G,'Cash Flow'!$A64,'Wells Fargo'!$A:$A,AP$1,'Wells Fargo'!$B:$B,"&lt;="&amp;'Cash Flow'!AP$3)</f>
        <v>0</v>
      </c>
      <c r="AQ64" s="160">
        <f>SUMIFS('Wells Fargo'!$F:$F,'Wells Fargo'!$G:$G,'Cash Flow'!$A64,'Wells Fargo'!$A:$A,AQ$1,'Wells Fargo'!$B:$B,"&lt;="&amp;'Cash Flow'!AQ$3,'Wells Fargo'!$B:$B,"&gt;"&amp;'Cash Flow'!AP$3)</f>
        <v>0</v>
      </c>
      <c r="AR64" s="160">
        <f>SUMIFS('Wells Fargo'!$F:$F,'Wells Fargo'!$G:$G,'Cash Flow'!$A64,'Wells Fargo'!$A:$A,AR$1,'Wells Fargo'!$B:$B,"&lt;="&amp;'Cash Flow'!AR$3,'Wells Fargo'!$B:$B,"&gt;"&amp;'Cash Flow'!AQ$3)</f>
        <v>0</v>
      </c>
      <c r="AS64" s="160">
        <f>SUMIFS('Wells Fargo'!$F:$F,'Wells Fargo'!$G:$G,'Cash Flow'!$A64,'Wells Fargo'!$A:$A,AS$1,'Wells Fargo'!$B:$B,"&lt;="&amp;'Cash Flow'!AS$3,'Wells Fargo'!$B:$B,"&gt;"&amp;'Cash Flow'!AR$3)</f>
        <v>0</v>
      </c>
      <c r="AT64" s="160">
        <f>SUMIFS('Wells Fargo'!$F:$F,'Wells Fargo'!$G:$G,'Cash Flow'!$A64,'Wells Fargo'!$A:$A,AT$1,'Wells Fargo'!$B:$B,"&lt;="&amp;'Cash Flow'!AT$3,'Wells Fargo'!$B:$B,"&gt;"&amp;'Cash Flow'!AS$3)</f>
        <v>0</v>
      </c>
      <c r="AU64" s="161">
        <f>SUMIFS('Wells Fargo'!$F:$F,'Wells Fargo'!$G:$G,'Cash Flow'!$A64,'Wells Fargo'!$A:$A,AU$1,'Wells Fargo'!$B:$B,"&lt;="&amp;'Cash Flow'!AU$3)</f>
        <v>0</v>
      </c>
      <c r="AV64" s="160">
        <f>SUMIFS('Wells Fargo'!$F:$F,'Wells Fargo'!$G:$G,'Cash Flow'!$A64,'Wells Fargo'!$A:$A,AV$1,'Wells Fargo'!$B:$B,"&lt;="&amp;'Cash Flow'!AV$3,'Wells Fargo'!$B:$B,"&gt;"&amp;'Cash Flow'!AU$3)</f>
        <v>0</v>
      </c>
      <c r="AW64" s="160">
        <f>SUMIFS('Wells Fargo'!$F:$F,'Wells Fargo'!$G:$G,'Cash Flow'!$A64,'Wells Fargo'!$A:$A,AW$1,'Wells Fargo'!$B:$B,"&lt;="&amp;'Cash Flow'!AW$3,'Wells Fargo'!$B:$B,"&gt;"&amp;'Cash Flow'!AV$3)</f>
        <v>0</v>
      </c>
      <c r="AX64" s="160">
        <f>SUMIFS('Wells Fargo'!$F:$F,'Wells Fargo'!$G:$G,'Cash Flow'!$A64,'Wells Fargo'!$A:$A,AX$1,'Wells Fargo'!$B:$B,"&lt;="&amp;'Cash Flow'!AX$3,'Wells Fargo'!$B:$B,"&gt;"&amp;'Cash Flow'!AW$3)</f>
        <v>0</v>
      </c>
      <c r="AY64" s="160">
        <f>SUMIFS('Wells Fargo'!$F:$F,'Wells Fargo'!$G:$G,'Cash Flow'!$A64,'Wells Fargo'!$A:$A,AY$1,'Wells Fargo'!$B:$B,"&lt;="&amp;'Cash Flow'!AY$3,'Wells Fargo'!$B:$B,"&gt;"&amp;'Cash Flow'!AX$3)</f>
        <v>0</v>
      </c>
      <c r="AZ64" s="161">
        <f>SUMIFS('Wells Fargo'!$F:$F,'Wells Fargo'!$G:$G,'Cash Flow'!$A64,'Wells Fargo'!$A:$A,AZ$1,'Wells Fargo'!$B:$B,"&lt;="&amp;'Cash Flow'!AZ$3)</f>
        <v>0</v>
      </c>
      <c r="BA64" s="160">
        <f>SUMIFS('Wells Fargo'!$F:$F,'Wells Fargo'!$G:$G,'Cash Flow'!$A64,'Wells Fargo'!$A:$A,BA$1,'Wells Fargo'!$B:$B,"&lt;="&amp;'Cash Flow'!BA$3,'Wells Fargo'!$B:$B,"&gt;"&amp;'Cash Flow'!AZ$3)</f>
        <v>0</v>
      </c>
      <c r="BB64" s="160">
        <f>SUMIFS('Wells Fargo'!$F:$F,'Wells Fargo'!$G:$G,'Cash Flow'!$A64,'Wells Fargo'!$A:$A,BB$1,'Wells Fargo'!$B:$B,"&lt;="&amp;'Cash Flow'!BB$3,'Wells Fargo'!$B:$B,"&gt;"&amp;'Cash Flow'!BA$3)</f>
        <v>0</v>
      </c>
      <c r="BC64" s="160">
        <f>SUMIFS('Wells Fargo'!$F:$F,'Wells Fargo'!$G:$G,'Cash Flow'!$A64,'Wells Fargo'!$A:$A,BC$1,'Wells Fargo'!$B:$B,"&lt;="&amp;'Cash Flow'!BC$3,'Wells Fargo'!$B:$B,"&gt;"&amp;'Cash Flow'!BB$3)</f>
        <v>0</v>
      </c>
      <c r="BD64" s="160">
        <f>SUMIFS('Wells Fargo'!$F:$F,'Wells Fargo'!$G:$G,'Cash Flow'!$A64,'Wells Fargo'!$A:$A,BD$1,'Wells Fargo'!$B:$B,"&lt;="&amp;'Cash Flow'!BD$3,'Wells Fargo'!$B:$B,"&gt;"&amp;'Cash Flow'!BC$3)</f>
        <v>0</v>
      </c>
      <c r="BE64" s="161">
        <f>SUMIFS('Wells Fargo'!$F:$F,'Wells Fargo'!$G:$G,'Cash Flow'!$A64,'Wells Fargo'!$A:$A,BE$1,'Wells Fargo'!$B:$B,"&lt;="&amp;'Cash Flow'!BE$3)</f>
        <v>0</v>
      </c>
      <c r="BF64" s="160">
        <f>SUMIFS('Wells Fargo'!$F:$F,'Wells Fargo'!$G:$G,'Cash Flow'!$A64,'Wells Fargo'!$A:$A,BF$1,'Wells Fargo'!$B:$B,"&lt;="&amp;'Cash Flow'!BF$3,'Wells Fargo'!$B:$B,"&gt;"&amp;'Cash Flow'!BE$3)</f>
        <v>0</v>
      </c>
      <c r="BG64" s="160">
        <f>SUMIFS('Wells Fargo'!$F:$F,'Wells Fargo'!$G:$G,'Cash Flow'!$A64,'Wells Fargo'!$A:$A,BG$1,'Wells Fargo'!$B:$B,"&lt;="&amp;'Cash Flow'!BG$3,'Wells Fargo'!$B:$B,"&gt;"&amp;'Cash Flow'!BF$3)</f>
        <v>238</v>
      </c>
      <c r="BH64" s="160">
        <f>SUMIFS('Wells Fargo'!$F:$F,'Wells Fargo'!$G:$G,'Cash Flow'!$A64,'Wells Fargo'!$A:$A,BH$1,'Wells Fargo'!$B:$B,"&lt;="&amp;'Cash Flow'!BH$3,'Wells Fargo'!$B:$B,"&gt;"&amp;'Cash Flow'!BG$3)</f>
        <v>0</v>
      </c>
      <c r="BI64" s="160">
        <f>SUMIFS('Wells Fargo'!$F:$F,'Wells Fargo'!$G:$G,'Cash Flow'!$A64,'Wells Fargo'!$A:$A,BI$1,'Wells Fargo'!$B:$B,"&lt;="&amp;'Cash Flow'!BI$3,'Wells Fargo'!$B:$B,"&gt;"&amp;'Cash Flow'!BH$3)</f>
        <v>-76.5</v>
      </c>
    </row>
    <row r="65" spans="1:61" ht="12.75" x14ac:dyDescent="0.2">
      <c r="A65" t="str">
        <v>Rent - Artisan Village</v>
      </c>
      <c r="B65" s="76">
        <f>SUM(C65:BI65)</f>
        <v>-8245.619999999999</v>
      </c>
      <c r="C65" s="161">
        <f>SUMIFS('Wells Fargo'!$F:$F,'Wells Fargo'!$G:$G,'Cash Flow'!$A65,'Wells Fargo'!$A:$A,C$1,'Wells Fargo'!$B:$B,"&lt;="&amp;'Cash Flow'!C$3)</f>
        <v>0</v>
      </c>
      <c r="D65" s="160">
        <f>SUMIFS('Wells Fargo'!$F:$F,'Wells Fargo'!$G:$G,'Cash Flow'!$A65,'Wells Fargo'!$A:$A,D$1,'Wells Fargo'!$B:$B,"&lt;="&amp;'Cash Flow'!D$3,'Wells Fargo'!$B:$B,"&gt;"&amp;'Cash Flow'!C$3)</f>
        <v>0</v>
      </c>
      <c r="E65" s="160">
        <f>SUMIFS('Wells Fargo'!$F:$F,'Wells Fargo'!$G:$G,'Cash Flow'!$A65,'Wells Fargo'!$A:$A,E$1,'Wells Fargo'!$B:$B,"&lt;="&amp;'Cash Flow'!E$3,'Wells Fargo'!$B:$B,"&gt;"&amp;'Cash Flow'!D$3)</f>
        <v>0</v>
      </c>
      <c r="F65" s="160">
        <f>SUMIFS('Wells Fargo'!$F:$F,'Wells Fargo'!$G:$G,'Cash Flow'!$A65,'Wells Fargo'!$A:$A,F$1,'Wells Fargo'!$B:$B,"&lt;="&amp;'Cash Flow'!F$3,'Wells Fargo'!$B:$B,"&gt;"&amp;'Cash Flow'!E$3)</f>
        <v>0</v>
      </c>
      <c r="G65" s="160">
        <f>SUMIFS('Wells Fargo'!$F:$F,'Wells Fargo'!$G:$G,'Cash Flow'!$A65,'Wells Fargo'!$A:$A,G$1,'Wells Fargo'!$B:$B,"&lt;="&amp;'Cash Flow'!G$3,'Wells Fargo'!$B:$B,"&gt;"&amp;'Cash Flow'!F$3)</f>
        <v>0</v>
      </c>
      <c r="H65" s="161">
        <f>SUMIFS('Wells Fargo'!$F:$F,'Wells Fargo'!$G:$G,'Cash Flow'!$A65,'Wells Fargo'!$A:$A,H$1,'Wells Fargo'!$B:$B,"&lt;="&amp;'Cash Flow'!H$3)</f>
        <v>0</v>
      </c>
      <c r="I65" s="160">
        <f>SUMIFS('Wells Fargo'!$F:$F,'Wells Fargo'!$G:$G,'Cash Flow'!$A65,'Wells Fargo'!$A:$A,I$1,'Wells Fargo'!$B:$B,"&lt;="&amp;'Cash Flow'!I$3,'Wells Fargo'!$B:$B,"&gt;"&amp;'Cash Flow'!H$3)</f>
        <v>0</v>
      </c>
      <c r="J65" s="160">
        <f>SUMIFS('Wells Fargo'!$F:$F,'Wells Fargo'!$G:$G,'Cash Flow'!$A65,'Wells Fargo'!$A:$A,J$1,'Wells Fargo'!$B:$B,"&lt;="&amp;'Cash Flow'!J$3,'Wells Fargo'!$B:$B,"&gt;"&amp;'Cash Flow'!I$3)</f>
        <v>0</v>
      </c>
      <c r="K65" s="160">
        <f>SUMIFS('Wells Fargo'!$F:$F,'Wells Fargo'!$G:$G,'Cash Flow'!$A65,'Wells Fargo'!$A:$A,K$1,'Wells Fargo'!$B:$B,"&lt;="&amp;'Cash Flow'!K$3,'Wells Fargo'!$B:$B,"&gt;"&amp;'Cash Flow'!J$3)</f>
        <v>0</v>
      </c>
      <c r="L65" s="161">
        <f>SUMIFS('Wells Fargo'!$F:$F,'Wells Fargo'!$G:$G,'Cash Flow'!$A65,'Wells Fargo'!$A:$A,L$1,'Wells Fargo'!$B:$B,"&lt;="&amp;'Cash Flow'!L$3)</f>
        <v>0</v>
      </c>
      <c r="M65" s="160">
        <f>SUMIFS('Wells Fargo'!$F:$F,'Wells Fargo'!$G:$G,'Cash Flow'!$A65,'Wells Fargo'!$A:$A,M$1,'Wells Fargo'!$B:$B,"&lt;="&amp;'Cash Flow'!M$3,'Wells Fargo'!$B:$B,"&gt;"&amp;'Cash Flow'!L$3)</f>
        <v>0</v>
      </c>
      <c r="N65" s="160">
        <f>SUMIFS('Wells Fargo'!$F:$F,'Wells Fargo'!$G:$G,'Cash Flow'!$A65,'Wells Fargo'!$A:$A,N$1,'Wells Fargo'!$B:$B,"&lt;="&amp;'Cash Flow'!N$3,'Wells Fargo'!$B:$B,"&gt;"&amp;'Cash Flow'!M$3)</f>
        <v>0</v>
      </c>
      <c r="O65" s="160">
        <f>SUMIFS('Wells Fargo'!$F:$F,'Wells Fargo'!$G:$G,'Cash Flow'!$A65,'Wells Fargo'!$A:$A,O$1,'Wells Fargo'!$B:$B,"&lt;="&amp;'Cash Flow'!O$3,'Wells Fargo'!$B:$B,"&gt;"&amp;'Cash Flow'!N$3)</f>
        <v>0</v>
      </c>
      <c r="P65" s="160">
        <f>SUMIFS('Wells Fargo'!$F:$F,'Wells Fargo'!$G:$G,'Cash Flow'!$A65,'Wells Fargo'!$A:$A,P$1,'Wells Fargo'!$B:$B,"&lt;="&amp;'Cash Flow'!P$3,'Wells Fargo'!$B:$B,"&gt;"&amp;'Cash Flow'!O$3)</f>
        <v>0</v>
      </c>
      <c r="Q65" s="161">
        <f>SUMIFS('Wells Fargo'!$F:$F,'Wells Fargo'!$G:$G,'Cash Flow'!$A65,'Wells Fargo'!$A:$A,Q$1,'Wells Fargo'!$B:$B,"&lt;="&amp;'Cash Flow'!Q$3)</f>
        <v>0</v>
      </c>
      <c r="R65" s="160">
        <f>SUMIFS('Wells Fargo'!$F:$F,'Wells Fargo'!$G:$G,'Cash Flow'!$A65,'Wells Fargo'!$A:$A,R$1,'Wells Fargo'!$B:$B,"&lt;="&amp;'Cash Flow'!R$3,'Wells Fargo'!$B:$B,"&gt;"&amp;'Cash Flow'!Q$3)</f>
        <v>0</v>
      </c>
      <c r="S65" s="160">
        <f>SUMIFS('Wells Fargo'!$F:$F,'Wells Fargo'!$G:$G,'Cash Flow'!$A65,'Wells Fargo'!$A:$A,S$1,'Wells Fargo'!$B:$B,"&lt;="&amp;'Cash Flow'!S$3,'Wells Fargo'!$B:$B,"&gt;"&amp;'Cash Flow'!R$3)</f>
        <v>0</v>
      </c>
      <c r="T65" s="160">
        <f>SUMIFS('Wells Fargo'!$F:$F,'Wells Fargo'!$G:$G,'Cash Flow'!$A65,'Wells Fargo'!$A:$A,T$1,'Wells Fargo'!$B:$B,"&lt;="&amp;'Cash Flow'!T$3,'Wells Fargo'!$B:$B,"&gt;"&amp;'Cash Flow'!S$3)</f>
        <v>0</v>
      </c>
      <c r="U65" s="160">
        <f>SUMIFS('Wells Fargo'!$F:$F,'Wells Fargo'!$G:$G,'Cash Flow'!$A65,'Wells Fargo'!$A:$A,U$1,'Wells Fargo'!$B:$B,"&lt;="&amp;'Cash Flow'!U$3,'Wells Fargo'!$B:$B,"&gt;"&amp;'Cash Flow'!T$3)</f>
        <v>0</v>
      </c>
      <c r="V65" s="161">
        <f>SUMIFS('Wells Fargo'!$F:$F,'Wells Fargo'!$G:$G,'Cash Flow'!$A65,'Wells Fargo'!$A:$A,V$1,'Wells Fargo'!$B:$B,"&lt;="&amp;'Cash Flow'!V$3)</f>
        <v>0</v>
      </c>
      <c r="W65" s="160">
        <f>SUMIFS('Wells Fargo'!$F:$F,'Wells Fargo'!$G:$G,'Cash Flow'!$A65,'Wells Fargo'!$A:$A,W$1,'Wells Fargo'!$B:$B,"&lt;="&amp;'Cash Flow'!W$3,'Wells Fargo'!$B:$B,"&gt;"&amp;'Cash Flow'!V$3)</f>
        <v>0</v>
      </c>
      <c r="X65" s="160">
        <f>SUMIFS('Wells Fargo'!$F:$F,'Wells Fargo'!$G:$G,'Cash Flow'!$A65,'Wells Fargo'!$A:$A,X$1,'Wells Fargo'!$B:$B,"&lt;="&amp;'Cash Flow'!X$3,'Wells Fargo'!$B:$B,"&gt;"&amp;'Cash Flow'!W$3)</f>
        <v>0</v>
      </c>
      <c r="Y65" s="160">
        <f>SUMIFS('Wells Fargo'!$F:$F,'Wells Fargo'!$G:$G,'Cash Flow'!$A65,'Wells Fargo'!$A:$A,Y$1,'Wells Fargo'!$B:$B,"&lt;="&amp;'Cash Flow'!Y$3,'Wells Fargo'!$B:$B,"&gt;"&amp;'Cash Flow'!X$3)</f>
        <v>0</v>
      </c>
      <c r="Z65" s="160">
        <f>SUMIFS('Wells Fargo'!$F:$F,'Wells Fargo'!$G:$G,'Cash Flow'!$A65,'Wells Fargo'!$A:$A,Z$1,'Wells Fargo'!$B:$B,"&lt;="&amp;'Cash Flow'!Z$3,'Wells Fargo'!$B:$B,"&gt;"&amp;'Cash Flow'!Y$3)</f>
        <v>0</v>
      </c>
      <c r="AA65" s="161">
        <f>SUMIFS('Wells Fargo'!$F:$F,'Wells Fargo'!$G:$G,'Cash Flow'!$A65,'Wells Fargo'!$A:$A,AA$1,'Wells Fargo'!$B:$B,"&lt;="&amp;'Cash Flow'!AA$3)</f>
        <v>0</v>
      </c>
      <c r="AB65" s="160">
        <f>SUMIFS('Wells Fargo'!$F:$F,'Wells Fargo'!$G:$G,'Cash Flow'!$A65,'Wells Fargo'!$A:$A,AB$1,'Wells Fargo'!$B:$B,"&lt;="&amp;'Cash Flow'!AB$3,'Wells Fargo'!$B:$B,"&gt;"&amp;'Cash Flow'!AA$3)</f>
        <v>0</v>
      </c>
      <c r="AC65" s="160">
        <f>SUMIFS('Wells Fargo'!$F:$F,'Wells Fargo'!$G:$G,'Cash Flow'!$A65,'Wells Fargo'!$A:$A,AC$1,'Wells Fargo'!$B:$B,"&lt;="&amp;'Cash Flow'!AC$3,'Wells Fargo'!$B:$B,"&gt;"&amp;'Cash Flow'!AB$3)</f>
        <v>0</v>
      </c>
      <c r="AD65" s="160">
        <f>SUMIFS('Wells Fargo'!$F:$F,'Wells Fargo'!$G:$G,'Cash Flow'!$A65,'Wells Fargo'!$A:$A,AD$1,'Wells Fargo'!$B:$B,"&lt;="&amp;'Cash Flow'!AD$3,'Wells Fargo'!$B:$B,"&gt;"&amp;'Cash Flow'!AC$3)</f>
        <v>0</v>
      </c>
      <c r="AE65" s="160">
        <f>SUMIFS('Wells Fargo'!$F:$F,'Wells Fargo'!$G:$G,'Cash Flow'!$A65,'Wells Fargo'!$A:$A,AE$1,'Wells Fargo'!$B:$B,"&lt;="&amp;'Cash Flow'!AE$3,'Wells Fargo'!$B:$B,"&gt;"&amp;'Cash Flow'!AD$3)</f>
        <v>0</v>
      </c>
      <c r="AF65" s="161">
        <f>SUMIFS('Wells Fargo'!$F:$F,'Wells Fargo'!$G:$G,'Cash Flow'!$A65,'Wells Fargo'!$A:$A,AF$1,'Wells Fargo'!$B:$B,"&lt;="&amp;'Cash Flow'!AF$3)</f>
        <v>0</v>
      </c>
      <c r="AG65" s="160">
        <f>SUMIFS('Wells Fargo'!$F:$F,'Wells Fargo'!$G:$G,'Cash Flow'!$A65,'Wells Fargo'!$A:$A,AG$1,'Wells Fargo'!$B:$B,"&lt;="&amp;'Cash Flow'!AG$3,'Wells Fargo'!$B:$B,"&gt;"&amp;'Cash Flow'!AF$3)</f>
        <v>0</v>
      </c>
      <c r="AH65" s="160">
        <f>SUMIFS('Wells Fargo'!$F:$F,'Wells Fargo'!$G:$G,'Cash Flow'!$A65,'Wells Fargo'!$A:$A,AH$1,'Wells Fargo'!$B:$B,"&lt;="&amp;'Cash Flow'!AH$3,'Wells Fargo'!$B:$B,"&gt;"&amp;'Cash Flow'!AG$3)</f>
        <v>0</v>
      </c>
      <c r="AI65" s="160">
        <f>SUMIFS('Wells Fargo'!$F:$F,'Wells Fargo'!$G:$G,'Cash Flow'!$A65,'Wells Fargo'!$A:$A,AI$1,'Wells Fargo'!$B:$B,"&lt;="&amp;'Cash Flow'!AI$3,'Wells Fargo'!$B:$B,"&gt;"&amp;'Cash Flow'!AH$3)</f>
        <v>0</v>
      </c>
      <c r="AJ65" s="160">
        <f>SUMIFS('Wells Fargo'!$F:$F,'Wells Fargo'!$G:$G,'Cash Flow'!$A65,'Wells Fargo'!$A:$A,AJ$1,'Wells Fargo'!$B:$B,"&lt;="&amp;'Cash Flow'!AJ$3,'Wells Fargo'!$B:$B,"&gt;"&amp;'Cash Flow'!AI$3)</f>
        <v>0</v>
      </c>
      <c r="AK65" s="161">
        <f>SUMIFS('Wells Fargo'!$F:$F,'Wells Fargo'!$G:$G,'Cash Flow'!$A65,'Wells Fargo'!$A:$A,AK$1,'Wells Fargo'!$B:$B,"&lt;="&amp;'Cash Flow'!AK$3)</f>
        <v>0</v>
      </c>
      <c r="AL65" s="160">
        <f>SUMIFS('Wells Fargo'!$F:$F,'Wells Fargo'!$G:$G,'Cash Flow'!$A65,'Wells Fargo'!$A:$A,AL$1,'Wells Fargo'!$B:$B,"&lt;="&amp;'Cash Flow'!AL$3,'Wells Fargo'!$B:$B,"&gt;"&amp;'Cash Flow'!AK$3)</f>
        <v>0</v>
      </c>
      <c r="AM65" s="160">
        <f>SUMIFS('Wells Fargo'!$F:$F,'Wells Fargo'!$G:$G,'Cash Flow'!$A65,'Wells Fargo'!$A:$A,AM$1,'Wells Fargo'!$B:$B,"&lt;="&amp;'Cash Flow'!AM$3,'Wells Fargo'!$B:$B,"&gt;"&amp;'Cash Flow'!AL$3)</f>
        <v>0</v>
      </c>
      <c r="AN65" s="160">
        <f>SUMIFS('Wells Fargo'!$F:$F,'Wells Fargo'!$G:$G,'Cash Flow'!$A65,'Wells Fargo'!$A:$A,AN$1,'Wells Fargo'!$B:$B,"&lt;="&amp;'Cash Flow'!AN$3,'Wells Fargo'!$B:$B,"&gt;"&amp;'Cash Flow'!AM$3)</f>
        <v>0</v>
      </c>
      <c r="AO65" s="160">
        <f>SUMIFS('Wells Fargo'!$F:$F,'Wells Fargo'!$G:$G,'Cash Flow'!$A65,'Wells Fargo'!$A:$A,AO$1,'Wells Fargo'!$B:$B,"&lt;="&amp;'Cash Flow'!AO$3,'Wells Fargo'!$B:$B,"&gt;"&amp;'Cash Flow'!AN$3)</f>
        <v>0</v>
      </c>
      <c r="AP65" s="161">
        <f>SUMIFS('Wells Fargo'!$F:$F,'Wells Fargo'!$G:$G,'Cash Flow'!$A65,'Wells Fargo'!$A:$A,AP$1,'Wells Fargo'!$B:$B,"&lt;="&amp;'Cash Flow'!AP$3)</f>
        <v>0</v>
      </c>
      <c r="AQ65" s="160">
        <f>SUMIFS('Wells Fargo'!$F:$F,'Wells Fargo'!$G:$G,'Cash Flow'!$A65,'Wells Fargo'!$A:$A,AQ$1,'Wells Fargo'!$B:$B,"&lt;="&amp;'Cash Flow'!AQ$3,'Wells Fargo'!$B:$B,"&gt;"&amp;'Cash Flow'!AP$3)</f>
        <v>0</v>
      </c>
      <c r="AR65" s="160">
        <f>SUMIFS('Wells Fargo'!$F:$F,'Wells Fargo'!$G:$G,'Cash Flow'!$A65,'Wells Fargo'!$A:$A,AR$1,'Wells Fargo'!$B:$B,"&lt;="&amp;'Cash Flow'!AR$3,'Wells Fargo'!$B:$B,"&gt;"&amp;'Cash Flow'!AQ$3)</f>
        <v>0</v>
      </c>
      <c r="AS65" s="160">
        <f>SUMIFS('Wells Fargo'!$F:$F,'Wells Fargo'!$G:$G,'Cash Flow'!$A65,'Wells Fargo'!$A:$A,AS$1,'Wells Fargo'!$B:$B,"&lt;="&amp;'Cash Flow'!AS$3,'Wells Fargo'!$B:$B,"&gt;"&amp;'Cash Flow'!AR$3)</f>
        <v>-250</v>
      </c>
      <c r="AT65" s="160">
        <f>SUMIFS('Wells Fargo'!$F:$F,'Wells Fargo'!$G:$G,'Cash Flow'!$A65,'Wells Fargo'!$A:$A,AT$1,'Wells Fargo'!$B:$B,"&lt;="&amp;'Cash Flow'!AT$3,'Wells Fargo'!$B:$B,"&gt;"&amp;'Cash Flow'!AS$3)</f>
        <v>-1652.2199999999998</v>
      </c>
      <c r="AU65" s="161">
        <f>SUMIFS('Wells Fargo'!$F:$F,'Wells Fargo'!$G:$G,'Cash Flow'!$A65,'Wells Fargo'!$A:$A,AU$1,'Wells Fargo'!$B:$B,"&lt;="&amp;'Cash Flow'!AU$3)</f>
        <v>-1866.67</v>
      </c>
      <c r="AV65" s="160">
        <f>SUMIFS('Wells Fargo'!$F:$F,'Wells Fargo'!$G:$G,'Cash Flow'!$A65,'Wells Fargo'!$A:$A,AV$1,'Wells Fargo'!$B:$B,"&lt;="&amp;'Cash Flow'!AV$3,'Wells Fargo'!$B:$B,"&gt;"&amp;'Cash Flow'!AU$3)</f>
        <v>0</v>
      </c>
      <c r="AW65" s="160">
        <f>SUMIFS('Wells Fargo'!$F:$F,'Wells Fargo'!$G:$G,'Cash Flow'!$A65,'Wells Fargo'!$A:$A,AW$1,'Wells Fargo'!$B:$B,"&lt;="&amp;'Cash Flow'!AW$3,'Wells Fargo'!$B:$B,"&gt;"&amp;'Cash Flow'!AV$3)</f>
        <v>0</v>
      </c>
      <c r="AX65" s="160">
        <f>SUMIFS('Wells Fargo'!$F:$F,'Wells Fargo'!$G:$G,'Cash Flow'!$A65,'Wells Fargo'!$A:$A,AX$1,'Wells Fargo'!$B:$B,"&lt;="&amp;'Cash Flow'!AX$3,'Wells Fargo'!$B:$B,"&gt;"&amp;'Cash Flow'!AW$3)</f>
        <v>0</v>
      </c>
      <c r="AY65" s="160">
        <f>SUMIFS('Wells Fargo'!$F:$F,'Wells Fargo'!$G:$G,'Cash Flow'!$A65,'Wells Fargo'!$A:$A,AY$1,'Wells Fargo'!$B:$B,"&lt;="&amp;'Cash Flow'!AY$3,'Wells Fargo'!$B:$B,"&gt;"&amp;'Cash Flow'!AX$3)</f>
        <v>0</v>
      </c>
      <c r="AZ65" s="161">
        <f>SUMIFS('Wells Fargo'!$F:$F,'Wells Fargo'!$G:$G,'Cash Flow'!$A65,'Wells Fargo'!$A:$A,AZ$1,'Wells Fargo'!$B:$B,"&lt;="&amp;'Cash Flow'!AZ$3)</f>
        <v>-1676.72</v>
      </c>
      <c r="BA65" s="160">
        <f>SUMIFS('Wells Fargo'!$F:$F,'Wells Fargo'!$G:$G,'Cash Flow'!$A65,'Wells Fargo'!$A:$A,BA$1,'Wells Fargo'!$B:$B,"&lt;="&amp;'Cash Flow'!BA$3,'Wells Fargo'!$B:$B,"&gt;"&amp;'Cash Flow'!AZ$3)</f>
        <v>0</v>
      </c>
      <c r="BB65" s="160">
        <f>SUMIFS('Wells Fargo'!$F:$F,'Wells Fargo'!$G:$G,'Cash Flow'!$A65,'Wells Fargo'!$A:$A,BB$1,'Wells Fargo'!$B:$B,"&lt;="&amp;'Cash Flow'!BB$3,'Wells Fargo'!$B:$B,"&gt;"&amp;'Cash Flow'!BA$3)</f>
        <v>-1866.67</v>
      </c>
      <c r="BC65" s="160">
        <f>SUMIFS('Wells Fargo'!$F:$F,'Wells Fargo'!$G:$G,'Cash Flow'!$A65,'Wells Fargo'!$A:$A,BC$1,'Wells Fargo'!$B:$B,"&lt;="&amp;'Cash Flow'!BC$3,'Wells Fargo'!$B:$B,"&gt;"&amp;'Cash Flow'!BB$3)</f>
        <v>0</v>
      </c>
      <c r="BD65" s="160">
        <f>SUMIFS('Wells Fargo'!$F:$F,'Wells Fargo'!$G:$G,'Cash Flow'!$A65,'Wells Fargo'!$A:$A,BD$1,'Wells Fargo'!$B:$B,"&lt;="&amp;'Cash Flow'!BD$3,'Wells Fargo'!$B:$B,"&gt;"&amp;'Cash Flow'!BC$3)</f>
        <v>0</v>
      </c>
      <c r="BE65" s="161">
        <f>SUMIFS('Wells Fargo'!$F:$F,'Wells Fargo'!$G:$G,'Cash Flow'!$A65,'Wells Fargo'!$A:$A,BE$1,'Wells Fargo'!$B:$B,"&lt;="&amp;'Cash Flow'!BE$3)</f>
        <v>0</v>
      </c>
      <c r="BF65" s="160">
        <f>SUMIFS('Wells Fargo'!$F:$F,'Wells Fargo'!$G:$G,'Cash Flow'!$A65,'Wells Fargo'!$A:$A,BF$1,'Wells Fargo'!$B:$B,"&lt;="&amp;'Cash Flow'!BF$3,'Wells Fargo'!$B:$B,"&gt;"&amp;'Cash Flow'!BE$3)</f>
        <v>0</v>
      </c>
      <c r="BG65" s="160">
        <f>SUMIFS('Wells Fargo'!$F:$F,'Wells Fargo'!$G:$G,'Cash Flow'!$A65,'Wells Fargo'!$A:$A,BG$1,'Wells Fargo'!$B:$B,"&lt;="&amp;'Cash Flow'!BG$3,'Wells Fargo'!$B:$B,"&gt;"&amp;'Cash Flow'!BF$3)</f>
        <v>0</v>
      </c>
      <c r="BH65" s="160">
        <f>SUMIFS('Wells Fargo'!$F:$F,'Wells Fargo'!$G:$G,'Cash Flow'!$A65,'Wells Fargo'!$A:$A,BH$1,'Wells Fargo'!$B:$B,"&lt;="&amp;'Cash Flow'!BH$3,'Wells Fargo'!$B:$B,"&gt;"&amp;'Cash Flow'!BG$3)</f>
        <v>0</v>
      </c>
      <c r="BI65" s="160">
        <f>SUMIFS('Wells Fargo'!$F:$F,'Wells Fargo'!$G:$G,'Cash Flow'!$A65,'Wells Fargo'!$A:$A,BI$1,'Wells Fargo'!$B:$B,"&lt;="&amp;'Cash Flow'!BI$3,'Wells Fargo'!$B:$B,"&gt;"&amp;'Cash Flow'!BH$3)</f>
        <v>-933.34</v>
      </c>
    </row>
    <row r="66" spans="1:61" ht="12.75" x14ac:dyDescent="0.2">
      <c r="A66" t="str">
        <v>Resteraunt</v>
      </c>
      <c r="B66" s="76">
        <f>SUM(C66:BI66)</f>
        <v>-88.57</v>
      </c>
      <c r="C66" s="161">
        <f>SUMIFS('Wells Fargo'!$F:$F,'Wells Fargo'!$G:$G,'Cash Flow'!$A66,'Wells Fargo'!$A:$A,C$1,'Wells Fargo'!$B:$B,"&lt;="&amp;'Cash Flow'!C$3)</f>
        <v>0</v>
      </c>
      <c r="D66" s="160">
        <f>SUMIFS('Wells Fargo'!$F:$F,'Wells Fargo'!$G:$G,'Cash Flow'!$A66,'Wells Fargo'!$A:$A,D$1,'Wells Fargo'!$B:$B,"&lt;="&amp;'Cash Flow'!D$3,'Wells Fargo'!$B:$B,"&gt;"&amp;'Cash Flow'!C$3)</f>
        <v>0</v>
      </c>
      <c r="E66" s="160">
        <f>SUMIFS('Wells Fargo'!$F:$F,'Wells Fargo'!$G:$G,'Cash Flow'!$A66,'Wells Fargo'!$A:$A,E$1,'Wells Fargo'!$B:$B,"&lt;="&amp;'Cash Flow'!E$3,'Wells Fargo'!$B:$B,"&gt;"&amp;'Cash Flow'!D$3)</f>
        <v>0</v>
      </c>
      <c r="F66" s="160">
        <f>SUMIFS('Wells Fargo'!$F:$F,'Wells Fargo'!$G:$G,'Cash Flow'!$A66,'Wells Fargo'!$A:$A,F$1,'Wells Fargo'!$B:$B,"&lt;="&amp;'Cash Flow'!F$3,'Wells Fargo'!$B:$B,"&gt;"&amp;'Cash Flow'!E$3)</f>
        <v>0</v>
      </c>
      <c r="G66" s="160">
        <f>SUMIFS('Wells Fargo'!$F:$F,'Wells Fargo'!$G:$G,'Cash Flow'!$A66,'Wells Fargo'!$A:$A,G$1,'Wells Fargo'!$B:$B,"&lt;="&amp;'Cash Flow'!G$3,'Wells Fargo'!$B:$B,"&gt;"&amp;'Cash Flow'!F$3)</f>
        <v>0</v>
      </c>
      <c r="H66" s="161">
        <f>SUMIFS('Wells Fargo'!$F:$F,'Wells Fargo'!$G:$G,'Cash Flow'!$A66,'Wells Fargo'!$A:$A,H$1,'Wells Fargo'!$B:$B,"&lt;="&amp;'Cash Flow'!H$3)</f>
        <v>0</v>
      </c>
      <c r="I66" s="160">
        <f>SUMIFS('Wells Fargo'!$F:$F,'Wells Fargo'!$G:$G,'Cash Flow'!$A66,'Wells Fargo'!$A:$A,I$1,'Wells Fargo'!$B:$B,"&lt;="&amp;'Cash Flow'!I$3,'Wells Fargo'!$B:$B,"&gt;"&amp;'Cash Flow'!H$3)</f>
        <v>0</v>
      </c>
      <c r="J66" s="160">
        <f>SUMIFS('Wells Fargo'!$F:$F,'Wells Fargo'!$G:$G,'Cash Flow'!$A66,'Wells Fargo'!$A:$A,J$1,'Wells Fargo'!$B:$B,"&lt;="&amp;'Cash Flow'!J$3,'Wells Fargo'!$B:$B,"&gt;"&amp;'Cash Flow'!I$3)</f>
        <v>0</v>
      </c>
      <c r="K66" s="160">
        <f>SUMIFS('Wells Fargo'!$F:$F,'Wells Fargo'!$G:$G,'Cash Flow'!$A66,'Wells Fargo'!$A:$A,K$1,'Wells Fargo'!$B:$B,"&lt;="&amp;'Cash Flow'!K$3,'Wells Fargo'!$B:$B,"&gt;"&amp;'Cash Flow'!J$3)</f>
        <v>0</v>
      </c>
      <c r="L66" s="161">
        <f>SUMIFS('Wells Fargo'!$F:$F,'Wells Fargo'!$G:$G,'Cash Flow'!$A66,'Wells Fargo'!$A:$A,L$1,'Wells Fargo'!$B:$B,"&lt;="&amp;'Cash Flow'!L$3)</f>
        <v>0</v>
      </c>
      <c r="M66" s="160">
        <f>SUMIFS('Wells Fargo'!$F:$F,'Wells Fargo'!$G:$G,'Cash Flow'!$A66,'Wells Fargo'!$A:$A,M$1,'Wells Fargo'!$B:$B,"&lt;="&amp;'Cash Flow'!M$3,'Wells Fargo'!$B:$B,"&gt;"&amp;'Cash Flow'!L$3)</f>
        <v>0</v>
      </c>
      <c r="N66" s="160">
        <f>SUMIFS('Wells Fargo'!$F:$F,'Wells Fargo'!$G:$G,'Cash Flow'!$A66,'Wells Fargo'!$A:$A,N$1,'Wells Fargo'!$B:$B,"&lt;="&amp;'Cash Flow'!N$3,'Wells Fargo'!$B:$B,"&gt;"&amp;'Cash Flow'!M$3)</f>
        <v>0</v>
      </c>
      <c r="O66" s="160">
        <f>SUMIFS('Wells Fargo'!$F:$F,'Wells Fargo'!$G:$G,'Cash Flow'!$A66,'Wells Fargo'!$A:$A,O$1,'Wells Fargo'!$B:$B,"&lt;="&amp;'Cash Flow'!O$3,'Wells Fargo'!$B:$B,"&gt;"&amp;'Cash Flow'!N$3)</f>
        <v>0</v>
      </c>
      <c r="P66" s="160">
        <f>SUMIFS('Wells Fargo'!$F:$F,'Wells Fargo'!$G:$G,'Cash Flow'!$A66,'Wells Fargo'!$A:$A,P$1,'Wells Fargo'!$B:$B,"&lt;="&amp;'Cash Flow'!P$3,'Wells Fargo'!$B:$B,"&gt;"&amp;'Cash Flow'!O$3)</f>
        <v>0</v>
      </c>
      <c r="Q66" s="161">
        <f>SUMIFS('Wells Fargo'!$F:$F,'Wells Fargo'!$G:$G,'Cash Flow'!$A66,'Wells Fargo'!$A:$A,Q$1,'Wells Fargo'!$B:$B,"&lt;="&amp;'Cash Flow'!Q$3)</f>
        <v>0</v>
      </c>
      <c r="R66" s="160">
        <f>SUMIFS('Wells Fargo'!$F:$F,'Wells Fargo'!$G:$G,'Cash Flow'!$A66,'Wells Fargo'!$A:$A,R$1,'Wells Fargo'!$B:$B,"&lt;="&amp;'Cash Flow'!R$3,'Wells Fargo'!$B:$B,"&gt;"&amp;'Cash Flow'!Q$3)</f>
        <v>0</v>
      </c>
      <c r="S66" s="160">
        <f>SUMIFS('Wells Fargo'!$F:$F,'Wells Fargo'!$G:$G,'Cash Flow'!$A66,'Wells Fargo'!$A:$A,S$1,'Wells Fargo'!$B:$B,"&lt;="&amp;'Cash Flow'!S$3,'Wells Fargo'!$B:$B,"&gt;"&amp;'Cash Flow'!R$3)</f>
        <v>0</v>
      </c>
      <c r="T66" s="160">
        <f>SUMIFS('Wells Fargo'!$F:$F,'Wells Fargo'!$G:$G,'Cash Flow'!$A66,'Wells Fargo'!$A:$A,T$1,'Wells Fargo'!$B:$B,"&lt;="&amp;'Cash Flow'!T$3,'Wells Fargo'!$B:$B,"&gt;"&amp;'Cash Flow'!S$3)</f>
        <v>0</v>
      </c>
      <c r="U66" s="160">
        <f>SUMIFS('Wells Fargo'!$F:$F,'Wells Fargo'!$G:$G,'Cash Flow'!$A66,'Wells Fargo'!$A:$A,U$1,'Wells Fargo'!$B:$B,"&lt;="&amp;'Cash Flow'!U$3,'Wells Fargo'!$B:$B,"&gt;"&amp;'Cash Flow'!T$3)</f>
        <v>0</v>
      </c>
      <c r="V66" s="161">
        <f>SUMIFS('Wells Fargo'!$F:$F,'Wells Fargo'!$G:$G,'Cash Flow'!$A66,'Wells Fargo'!$A:$A,V$1,'Wells Fargo'!$B:$B,"&lt;="&amp;'Cash Flow'!V$3)</f>
        <v>0</v>
      </c>
      <c r="W66" s="160">
        <f>SUMIFS('Wells Fargo'!$F:$F,'Wells Fargo'!$G:$G,'Cash Flow'!$A66,'Wells Fargo'!$A:$A,W$1,'Wells Fargo'!$B:$B,"&lt;="&amp;'Cash Flow'!W$3,'Wells Fargo'!$B:$B,"&gt;"&amp;'Cash Flow'!V$3)</f>
        <v>0</v>
      </c>
      <c r="X66" s="160">
        <f>SUMIFS('Wells Fargo'!$F:$F,'Wells Fargo'!$G:$G,'Cash Flow'!$A66,'Wells Fargo'!$A:$A,X$1,'Wells Fargo'!$B:$B,"&lt;="&amp;'Cash Flow'!X$3,'Wells Fargo'!$B:$B,"&gt;"&amp;'Cash Flow'!W$3)</f>
        <v>0</v>
      </c>
      <c r="Y66" s="160">
        <f>SUMIFS('Wells Fargo'!$F:$F,'Wells Fargo'!$G:$G,'Cash Flow'!$A66,'Wells Fargo'!$A:$A,Y$1,'Wells Fargo'!$B:$B,"&lt;="&amp;'Cash Flow'!Y$3,'Wells Fargo'!$B:$B,"&gt;"&amp;'Cash Flow'!X$3)</f>
        <v>0</v>
      </c>
      <c r="Z66" s="160">
        <f>SUMIFS('Wells Fargo'!$F:$F,'Wells Fargo'!$G:$G,'Cash Flow'!$A66,'Wells Fargo'!$A:$A,Z$1,'Wells Fargo'!$B:$B,"&lt;="&amp;'Cash Flow'!Z$3,'Wells Fargo'!$B:$B,"&gt;"&amp;'Cash Flow'!Y$3)</f>
        <v>0</v>
      </c>
      <c r="AA66" s="161">
        <f>SUMIFS('Wells Fargo'!$F:$F,'Wells Fargo'!$G:$G,'Cash Flow'!$A66,'Wells Fargo'!$A:$A,AA$1,'Wells Fargo'!$B:$B,"&lt;="&amp;'Cash Flow'!AA$3)</f>
        <v>0</v>
      </c>
      <c r="AB66" s="160">
        <f>SUMIFS('Wells Fargo'!$F:$F,'Wells Fargo'!$G:$G,'Cash Flow'!$A66,'Wells Fargo'!$A:$A,AB$1,'Wells Fargo'!$B:$B,"&lt;="&amp;'Cash Flow'!AB$3,'Wells Fargo'!$B:$B,"&gt;"&amp;'Cash Flow'!AA$3)</f>
        <v>0</v>
      </c>
      <c r="AC66" s="160">
        <f>SUMIFS('Wells Fargo'!$F:$F,'Wells Fargo'!$G:$G,'Cash Flow'!$A66,'Wells Fargo'!$A:$A,AC$1,'Wells Fargo'!$B:$B,"&lt;="&amp;'Cash Flow'!AC$3,'Wells Fargo'!$B:$B,"&gt;"&amp;'Cash Flow'!AB$3)</f>
        <v>0</v>
      </c>
      <c r="AD66" s="160">
        <f>SUMIFS('Wells Fargo'!$F:$F,'Wells Fargo'!$G:$G,'Cash Flow'!$A66,'Wells Fargo'!$A:$A,AD$1,'Wells Fargo'!$B:$B,"&lt;="&amp;'Cash Flow'!AD$3,'Wells Fargo'!$B:$B,"&gt;"&amp;'Cash Flow'!AC$3)</f>
        <v>-58.57</v>
      </c>
      <c r="AE66" s="160">
        <f>SUMIFS('Wells Fargo'!$F:$F,'Wells Fargo'!$G:$G,'Cash Flow'!$A66,'Wells Fargo'!$A:$A,AE$1,'Wells Fargo'!$B:$B,"&lt;="&amp;'Cash Flow'!AE$3,'Wells Fargo'!$B:$B,"&gt;"&amp;'Cash Flow'!AD$3)</f>
        <v>0</v>
      </c>
      <c r="AF66" s="161">
        <f>SUMIFS('Wells Fargo'!$F:$F,'Wells Fargo'!$G:$G,'Cash Flow'!$A66,'Wells Fargo'!$A:$A,AF$1,'Wells Fargo'!$B:$B,"&lt;="&amp;'Cash Flow'!AF$3)</f>
        <v>0</v>
      </c>
      <c r="AG66" s="160">
        <f>SUMIFS('Wells Fargo'!$F:$F,'Wells Fargo'!$G:$G,'Cash Flow'!$A66,'Wells Fargo'!$A:$A,AG$1,'Wells Fargo'!$B:$B,"&lt;="&amp;'Cash Flow'!AG$3,'Wells Fargo'!$B:$B,"&gt;"&amp;'Cash Flow'!AF$3)</f>
        <v>-30</v>
      </c>
      <c r="AH66" s="160">
        <f>SUMIFS('Wells Fargo'!$F:$F,'Wells Fargo'!$G:$G,'Cash Flow'!$A66,'Wells Fargo'!$A:$A,AH$1,'Wells Fargo'!$B:$B,"&lt;="&amp;'Cash Flow'!AH$3,'Wells Fargo'!$B:$B,"&gt;"&amp;'Cash Flow'!AG$3)</f>
        <v>0</v>
      </c>
      <c r="AI66" s="160">
        <f>SUMIFS('Wells Fargo'!$F:$F,'Wells Fargo'!$G:$G,'Cash Flow'!$A66,'Wells Fargo'!$A:$A,AI$1,'Wells Fargo'!$B:$B,"&lt;="&amp;'Cash Flow'!AI$3,'Wells Fargo'!$B:$B,"&gt;"&amp;'Cash Flow'!AH$3)</f>
        <v>0</v>
      </c>
      <c r="AJ66" s="160">
        <f>SUMIFS('Wells Fargo'!$F:$F,'Wells Fargo'!$G:$G,'Cash Flow'!$A66,'Wells Fargo'!$A:$A,AJ$1,'Wells Fargo'!$B:$B,"&lt;="&amp;'Cash Flow'!AJ$3,'Wells Fargo'!$B:$B,"&gt;"&amp;'Cash Flow'!AI$3)</f>
        <v>0</v>
      </c>
      <c r="AK66" s="161">
        <f>SUMIFS('Wells Fargo'!$F:$F,'Wells Fargo'!$G:$G,'Cash Flow'!$A66,'Wells Fargo'!$A:$A,AK$1,'Wells Fargo'!$B:$B,"&lt;="&amp;'Cash Flow'!AK$3)</f>
        <v>0</v>
      </c>
      <c r="AL66" s="160">
        <f>SUMIFS('Wells Fargo'!$F:$F,'Wells Fargo'!$G:$G,'Cash Flow'!$A66,'Wells Fargo'!$A:$A,AL$1,'Wells Fargo'!$B:$B,"&lt;="&amp;'Cash Flow'!AL$3,'Wells Fargo'!$B:$B,"&gt;"&amp;'Cash Flow'!AK$3)</f>
        <v>0</v>
      </c>
      <c r="AM66" s="160">
        <f>SUMIFS('Wells Fargo'!$F:$F,'Wells Fargo'!$G:$G,'Cash Flow'!$A66,'Wells Fargo'!$A:$A,AM$1,'Wells Fargo'!$B:$B,"&lt;="&amp;'Cash Flow'!AM$3,'Wells Fargo'!$B:$B,"&gt;"&amp;'Cash Flow'!AL$3)</f>
        <v>0</v>
      </c>
      <c r="AN66" s="160">
        <f>SUMIFS('Wells Fargo'!$F:$F,'Wells Fargo'!$G:$G,'Cash Flow'!$A66,'Wells Fargo'!$A:$A,AN$1,'Wells Fargo'!$B:$B,"&lt;="&amp;'Cash Flow'!AN$3,'Wells Fargo'!$B:$B,"&gt;"&amp;'Cash Flow'!AM$3)</f>
        <v>0</v>
      </c>
      <c r="AO66" s="160">
        <f>SUMIFS('Wells Fargo'!$F:$F,'Wells Fargo'!$G:$G,'Cash Flow'!$A66,'Wells Fargo'!$A:$A,AO$1,'Wells Fargo'!$B:$B,"&lt;="&amp;'Cash Flow'!AO$3,'Wells Fargo'!$B:$B,"&gt;"&amp;'Cash Flow'!AN$3)</f>
        <v>0</v>
      </c>
      <c r="AP66" s="161">
        <f>SUMIFS('Wells Fargo'!$F:$F,'Wells Fargo'!$G:$G,'Cash Flow'!$A66,'Wells Fargo'!$A:$A,AP$1,'Wells Fargo'!$B:$B,"&lt;="&amp;'Cash Flow'!AP$3)</f>
        <v>0</v>
      </c>
      <c r="AQ66" s="160">
        <f>SUMIFS('Wells Fargo'!$F:$F,'Wells Fargo'!$G:$G,'Cash Flow'!$A66,'Wells Fargo'!$A:$A,AQ$1,'Wells Fargo'!$B:$B,"&lt;="&amp;'Cash Flow'!AQ$3,'Wells Fargo'!$B:$B,"&gt;"&amp;'Cash Flow'!AP$3)</f>
        <v>0</v>
      </c>
      <c r="AR66" s="160">
        <f>SUMIFS('Wells Fargo'!$F:$F,'Wells Fargo'!$G:$G,'Cash Flow'!$A66,'Wells Fargo'!$A:$A,AR$1,'Wells Fargo'!$B:$B,"&lt;="&amp;'Cash Flow'!AR$3,'Wells Fargo'!$B:$B,"&gt;"&amp;'Cash Flow'!AQ$3)</f>
        <v>0</v>
      </c>
      <c r="AS66" s="160">
        <f>SUMIFS('Wells Fargo'!$F:$F,'Wells Fargo'!$G:$G,'Cash Flow'!$A66,'Wells Fargo'!$A:$A,AS$1,'Wells Fargo'!$B:$B,"&lt;="&amp;'Cash Flow'!AS$3,'Wells Fargo'!$B:$B,"&gt;"&amp;'Cash Flow'!AR$3)</f>
        <v>0</v>
      </c>
      <c r="AT66" s="160">
        <f>SUMIFS('Wells Fargo'!$F:$F,'Wells Fargo'!$G:$G,'Cash Flow'!$A66,'Wells Fargo'!$A:$A,AT$1,'Wells Fargo'!$B:$B,"&lt;="&amp;'Cash Flow'!AT$3,'Wells Fargo'!$B:$B,"&gt;"&amp;'Cash Flow'!AS$3)</f>
        <v>0</v>
      </c>
      <c r="AU66" s="161">
        <f>SUMIFS('Wells Fargo'!$F:$F,'Wells Fargo'!$G:$G,'Cash Flow'!$A66,'Wells Fargo'!$A:$A,AU$1,'Wells Fargo'!$B:$B,"&lt;="&amp;'Cash Flow'!AU$3)</f>
        <v>0</v>
      </c>
      <c r="AV66" s="160">
        <f>SUMIFS('Wells Fargo'!$F:$F,'Wells Fargo'!$G:$G,'Cash Flow'!$A66,'Wells Fargo'!$A:$A,AV$1,'Wells Fargo'!$B:$B,"&lt;="&amp;'Cash Flow'!AV$3,'Wells Fargo'!$B:$B,"&gt;"&amp;'Cash Flow'!AU$3)</f>
        <v>0</v>
      </c>
      <c r="AW66" s="160">
        <f>SUMIFS('Wells Fargo'!$F:$F,'Wells Fargo'!$G:$G,'Cash Flow'!$A66,'Wells Fargo'!$A:$A,AW$1,'Wells Fargo'!$B:$B,"&lt;="&amp;'Cash Flow'!AW$3,'Wells Fargo'!$B:$B,"&gt;"&amp;'Cash Flow'!AV$3)</f>
        <v>0</v>
      </c>
      <c r="AX66" s="160">
        <f>SUMIFS('Wells Fargo'!$F:$F,'Wells Fargo'!$G:$G,'Cash Flow'!$A66,'Wells Fargo'!$A:$A,AX$1,'Wells Fargo'!$B:$B,"&lt;="&amp;'Cash Flow'!AX$3,'Wells Fargo'!$B:$B,"&gt;"&amp;'Cash Flow'!AW$3)</f>
        <v>0</v>
      </c>
      <c r="AY66" s="160">
        <f>SUMIFS('Wells Fargo'!$F:$F,'Wells Fargo'!$G:$G,'Cash Flow'!$A66,'Wells Fargo'!$A:$A,AY$1,'Wells Fargo'!$B:$B,"&lt;="&amp;'Cash Flow'!AY$3,'Wells Fargo'!$B:$B,"&gt;"&amp;'Cash Flow'!AX$3)</f>
        <v>0</v>
      </c>
      <c r="AZ66" s="161">
        <f>SUMIFS('Wells Fargo'!$F:$F,'Wells Fargo'!$G:$G,'Cash Flow'!$A66,'Wells Fargo'!$A:$A,AZ$1,'Wells Fargo'!$B:$B,"&lt;="&amp;'Cash Flow'!AZ$3)</f>
        <v>0</v>
      </c>
      <c r="BA66" s="160">
        <f>SUMIFS('Wells Fargo'!$F:$F,'Wells Fargo'!$G:$G,'Cash Flow'!$A66,'Wells Fargo'!$A:$A,BA$1,'Wells Fargo'!$B:$B,"&lt;="&amp;'Cash Flow'!BA$3,'Wells Fargo'!$B:$B,"&gt;"&amp;'Cash Flow'!AZ$3)</f>
        <v>0</v>
      </c>
      <c r="BB66" s="160">
        <f>SUMIFS('Wells Fargo'!$F:$F,'Wells Fargo'!$G:$G,'Cash Flow'!$A66,'Wells Fargo'!$A:$A,BB$1,'Wells Fargo'!$B:$B,"&lt;="&amp;'Cash Flow'!BB$3,'Wells Fargo'!$B:$B,"&gt;"&amp;'Cash Flow'!BA$3)</f>
        <v>0</v>
      </c>
      <c r="BC66" s="160">
        <f>SUMIFS('Wells Fargo'!$F:$F,'Wells Fargo'!$G:$G,'Cash Flow'!$A66,'Wells Fargo'!$A:$A,BC$1,'Wells Fargo'!$B:$B,"&lt;="&amp;'Cash Flow'!BC$3,'Wells Fargo'!$B:$B,"&gt;"&amp;'Cash Flow'!BB$3)</f>
        <v>0</v>
      </c>
      <c r="BD66" s="160">
        <f>SUMIFS('Wells Fargo'!$F:$F,'Wells Fargo'!$G:$G,'Cash Flow'!$A66,'Wells Fargo'!$A:$A,BD$1,'Wells Fargo'!$B:$B,"&lt;="&amp;'Cash Flow'!BD$3,'Wells Fargo'!$B:$B,"&gt;"&amp;'Cash Flow'!BC$3)</f>
        <v>0</v>
      </c>
      <c r="BE66" s="161">
        <f>SUMIFS('Wells Fargo'!$F:$F,'Wells Fargo'!$G:$G,'Cash Flow'!$A66,'Wells Fargo'!$A:$A,BE$1,'Wells Fargo'!$B:$B,"&lt;="&amp;'Cash Flow'!BE$3)</f>
        <v>0</v>
      </c>
      <c r="BF66" s="160">
        <f>SUMIFS('Wells Fargo'!$F:$F,'Wells Fargo'!$G:$G,'Cash Flow'!$A66,'Wells Fargo'!$A:$A,BF$1,'Wells Fargo'!$B:$B,"&lt;="&amp;'Cash Flow'!BF$3,'Wells Fargo'!$B:$B,"&gt;"&amp;'Cash Flow'!BE$3)</f>
        <v>0</v>
      </c>
      <c r="BG66" s="160">
        <f>SUMIFS('Wells Fargo'!$F:$F,'Wells Fargo'!$G:$G,'Cash Flow'!$A66,'Wells Fargo'!$A:$A,BG$1,'Wells Fargo'!$B:$B,"&lt;="&amp;'Cash Flow'!BG$3,'Wells Fargo'!$B:$B,"&gt;"&amp;'Cash Flow'!BF$3)</f>
        <v>0</v>
      </c>
      <c r="BH66" s="160">
        <f>SUMIFS('Wells Fargo'!$F:$F,'Wells Fargo'!$G:$G,'Cash Flow'!$A66,'Wells Fargo'!$A:$A,BH$1,'Wells Fargo'!$B:$B,"&lt;="&amp;'Cash Flow'!BH$3,'Wells Fargo'!$B:$B,"&gt;"&amp;'Cash Flow'!BG$3)</f>
        <v>0</v>
      </c>
      <c r="BI66" s="160">
        <f>SUMIFS('Wells Fargo'!$F:$F,'Wells Fargo'!$G:$G,'Cash Flow'!$A66,'Wells Fargo'!$A:$A,BI$1,'Wells Fargo'!$B:$B,"&lt;="&amp;'Cash Flow'!BI$3,'Wells Fargo'!$B:$B,"&gt;"&amp;'Cash Flow'!BH$3)</f>
        <v>0</v>
      </c>
    </row>
    <row r="67" spans="1:61" ht="12.75" x14ac:dyDescent="0.2">
      <c r="A67" t="str">
        <v>Roku</v>
      </c>
      <c r="B67" s="76">
        <f t="shared" ref="B67:B85" si="3">SUM(C67:BI67)</f>
        <v>-7.99</v>
      </c>
      <c r="C67" s="161">
        <f>SUMIFS('Wells Fargo'!$F:$F,'Wells Fargo'!$G:$G,'Cash Flow'!$A67,'Wells Fargo'!$A:$A,C$1,'Wells Fargo'!$B:$B,"&lt;="&amp;'Cash Flow'!C$3)</f>
        <v>0</v>
      </c>
      <c r="D67" s="160">
        <f>SUMIFS('Wells Fargo'!$F:$F,'Wells Fargo'!$G:$G,'Cash Flow'!$A67,'Wells Fargo'!$A:$A,D$1,'Wells Fargo'!$B:$B,"&lt;="&amp;'Cash Flow'!D$3,'Wells Fargo'!$B:$B,"&gt;"&amp;'Cash Flow'!C$3)</f>
        <v>0</v>
      </c>
      <c r="E67" s="160">
        <f>SUMIFS('Wells Fargo'!$F:$F,'Wells Fargo'!$G:$G,'Cash Flow'!$A67,'Wells Fargo'!$A:$A,E$1,'Wells Fargo'!$B:$B,"&lt;="&amp;'Cash Flow'!E$3,'Wells Fargo'!$B:$B,"&gt;"&amp;'Cash Flow'!D$3)</f>
        <v>0</v>
      </c>
      <c r="F67" s="160">
        <f>SUMIFS('Wells Fargo'!$F:$F,'Wells Fargo'!$G:$G,'Cash Flow'!$A67,'Wells Fargo'!$A:$A,F$1,'Wells Fargo'!$B:$B,"&lt;="&amp;'Cash Flow'!F$3,'Wells Fargo'!$B:$B,"&gt;"&amp;'Cash Flow'!E$3)</f>
        <v>0</v>
      </c>
      <c r="G67" s="160">
        <f>SUMIFS('Wells Fargo'!$F:$F,'Wells Fargo'!$G:$G,'Cash Flow'!$A67,'Wells Fargo'!$A:$A,G$1,'Wells Fargo'!$B:$B,"&lt;="&amp;'Cash Flow'!G$3,'Wells Fargo'!$B:$B,"&gt;"&amp;'Cash Flow'!F$3)</f>
        <v>0</v>
      </c>
      <c r="H67" s="161">
        <f>SUMIFS('Wells Fargo'!$F:$F,'Wells Fargo'!$G:$G,'Cash Flow'!$A67,'Wells Fargo'!$A:$A,H$1,'Wells Fargo'!$B:$B,"&lt;="&amp;'Cash Flow'!H$3)</f>
        <v>0</v>
      </c>
      <c r="I67" s="160">
        <f>SUMIFS('Wells Fargo'!$F:$F,'Wells Fargo'!$G:$G,'Cash Flow'!$A67,'Wells Fargo'!$A:$A,I$1,'Wells Fargo'!$B:$B,"&lt;="&amp;'Cash Flow'!I$3,'Wells Fargo'!$B:$B,"&gt;"&amp;'Cash Flow'!H$3)</f>
        <v>0</v>
      </c>
      <c r="J67" s="160">
        <f>SUMIFS('Wells Fargo'!$F:$F,'Wells Fargo'!$G:$G,'Cash Flow'!$A67,'Wells Fargo'!$A:$A,J$1,'Wells Fargo'!$B:$B,"&lt;="&amp;'Cash Flow'!J$3,'Wells Fargo'!$B:$B,"&gt;"&amp;'Cash Flow'!I$3)</f>
        <v>0</v>
      </c>
      <c r="K67" s="160">
        <f>SUMIFS('Wells Fargo'!$F:$F,'Wells Fargo'!$G:$G,'Cash Flow'!$A67,'Wells Fargo'!$A:$A,K$1,'Wells Fargo'!$B:$B,"&lt;="&amp;'Cash Flow'!K$3,'Wells Fargo'!$B:$B,"&gt;"&amp;'Cash Flow'!J$3)</f>
        <v>0</v>
      </c>
      <c r="L67" s="161">
        <f>SUMIFS('Wells Fargo'!$F:$F,'Wells Fargo'!$G:$G,'Cash Flow'!$A67,'Wells Fargo'!$A:$A,L$1,'Wells Fargo'!$B:$B,"&lt;="&amp;'Cash Flow'!L$3)</f>
        <v>0</v>
      </c>
      <c r="M67" s="160">
        <f>SUMIFS('Wells Fargo'!$F:$F,'Wells Fargo'!$G:$G,'Cash Flow'!$A67,'Wells Fargo'!$A:$A,M$1,'Wells Fargo'!$B:$B,"&lt;="&amp;'Cash Flow'!M$3,'Wells Fargo'!$B:$B,"&gt;"&amp;'Cash Flow'!L$3)</f>
        <v>0</v>
      </c>
      <c r="N67" s="160">
        <f>SUMIFS('Wells Fargo'!$F:$F,'Wells Fargo'!$G:$G,'Cash Flow'!$A67,'Wells Fargo'!$A:$A,N$1,'Wells Fargo'!$B:$B,"&lt;="&amp;'Cash Flow'!N$3,'Wells Fargo'!$B:$B,"&gt;"&amp;'Cash Flow'!M$3)</f>
        <v>0</v>
      </c>
      <c r="O67" s="160">
        <f>SUMIFS('Wells Fargo'!$F:$F,'Wells Fargo'!$G:$G,'Cash Flow'!$A67,'Wells Fargo'!$A:$A,O$1,'Wells Fargo'!$B:$B,"&lt;="&amp;'Cash Flow'!O$3,'Wells Fargo'!$B:$B,"&gt;"&amp;'Cash Flow'!N$3)</f>
        <v>0</v>
      </c>
      <c r="P67" s="160">
        <f>SUMIFS('Wells Fargo'!$F:$F,'Wells Fargo'!$G:$G,'Cash Flow'!$A67,'Wells Fargo'!$A:$A,P$1,'Wells Fargo'!$B:$B,"&lt;="&amp;'Cash Flow'!P$3,'Wells Fargo'!$B:$B,"&gt;"&amp;'Cash Flow'!O$3)</f>
        <v>0</v>
      </c>
      <c r="Q67" s="161">
        <f>SUMIFS('Wells Fargo'!$F:$F,'Wells Fargo'!$G:$G,'Cash Flow'!$A67,'Wells Fargo'!$A:$A,Q$1,'Wells Fargo'!$B:$B,"&lt;="&amp;'Cash Flow'!Q$3)</f>
        <v>0</v>
      </c>
      <c r="R67" s="160">
        <f>SUMIFS('Wells Fargo'!$F:$F,'Wells Fargo'!$G:$G,'Cash Flow'!$A67,'Wells Fargo'!$A:$A,R$1,'Wells Fargo'!$B:$B,"&lt;="&amp;'Cash Flow'!R$3,'Wells Fargo'!$B:$B,"&gt;"&amp;'Cash Flow'!Q$3)</f>
        <v>0</v>
      </c>
      <c r="S67" s="160">
        <f>SUMIFS('Wells Fargo'!$F:$F,'Wells Fargo'!$G:$G,'Cash Flow'!$A67,'Wells Fargo'!$A:$A,S$1,'Wells Fargo'!$B:$B,"&lt;="&amp;'Cash Flow'!S$3,'Wells Fargo'!$B:$B,"&gt;"&amp;'Cash Flow'!R$3)</f>
        <v>0</v>
      </c>
      <c r="T67" s="160">
        <f>SUMIFS('Wells Fargo'!$F:$F,'Wells Fargo'!$G:$G,'Cash Flow'!$A67,'Wells Fargo'!$A:$A,T$1,'Wells Fargo'!$B:$B,"&lt;="&amp;'Cash Flow'!T$3,'Wells Fargo'!$B:$B,"&gt;"&amp;'Cash Flow'!S$3)</f>
        <v>0</v>
      </c>
      <c r="U67" s="160">
        <f>SUMIFS('Wells Fargo'!$F:$F,'Wells Fargo'!$G:$G,'Cash Flow'!$A67,'Wells Fargo'!$A:$A,U$1,'Wells Fargo'!$B:$B,"&lt;="&amp;'Cash Flow'!U$3,'Wells Fargo'!$B:$B,"&gt;"&amp;'Cash Flow'!T$3)</f>
        <v>0</v>
      </c>
      <c r="V67" s="161">
        <f>SUMIFS('Wells Fargo'!$F:$F,'Wells Fargo'!$G:$G,'Cash Flow'!$A67,'Wells Fargo'!$A:$A,V$1,'Wells Fargo'!$B:$B,"&lt;="&amp;'Cash Flow'!V$3)</f>
        <v>0</v>
      </c>
      <c r="W67" s="160">
        <f>SUMIFS('Wells Fargo'!$F:$F,'Wells Fargo'!$G:$G,'Cash Flow'!$A67,'Wells Fargo'!$A:$A,W$1,'Wells Fargo'!$B:$B,"&lt;="&amp;'Cash Flow'!W$3,'Wells Fargo'!$B:$B,"&gt;"&amp;'Cash Flow'!V$3)</f>
        <v>0</v>
      </c>
      <c r="X67" s="160">
        <f>SUMIFS('Wells Fargo'!$F:$F,'Wells Fargo'!$G:$G,'Cash Flow'!$A67,'Wells Fargo'!$A:$A,X$1,'Wells Fargo'!$B:$B,"&lt;="&amp;'Cash Flow'!X$3,'Wells Fargo'!$B:$B,"&gt;"&amp;'Cash Flow'!W$3)</f>
        <v>0</v>
      </c>
      <c r="Y67" s="160">
        <f>SUMIFS('Wells Fargo'!$F:$F,'Wells Fargo'!$G:$G,'Cash Flow'!$A67,'Wells Fargo'!$A:$A,Y$1,'Wells Fargo'!$B:$B,"&lt;="&amp;'Cash Flow'!Y$3,'Wells Fargo'!$B:$B,"&gt;"&amp;'Cash Flow'!X$3)</f>
        <v>0</v>
      </c>
      <c r="Z67" s="160">
        <f>SUMIFS('Wells Fargo'!$F:$F,'Wells Fargo'!$G:$G,'Cash Flow'!$A67,'Wells Fargo'!$A:$A,Z$1,'Wells Fargo'!$B:$B,"&lt;="&amp;'Cash Flow'!Z$3,'Wells Fargo'!$B:$B,"&gt;"&amp;'Cash Flow'!Y$3)</f>
        <v>0</v>
      </c>
      <c r="AA67" s="161">
        <f>SUMIFS('Wells Fargo'!$F:$F,'Wells Fargo'!$G:$G,'Cash Flow'!$A67,'Wells Fargo'!$A:$A,AA$1,'Wells Fargo'!$B:$B,"&lt;="&amp;'Cash Flow'!AA$3)</f>
        <v>0</v>
      </c>
      <c r="AB67" s="160">
        <f>SUMIFS('Wells Fargo'!$F:$F,'Wells Fargo'!$G:$G,'Cash Flow'!$A67,'Wells Fargo'!$A:$A,AB$1,'Wells Fargo'!$B:$B,"&lt;="&amp;'Cash Flow'!AB$3,'Wells Fargo'!$B:$B,"&gt;"&amp;'Cash Flow'!AA$3)</f>
        <v>0</v>
      </c>
      <c r="AC67" s="160">
        <f>SUMIFS('Wells Fargo'!$F:$F,'Wells Fargo'!$G:$G,'Cash Flow'!$A67,'Wells Fargo'!$A:$A,AC$1,'Wells Fargo'!$B:$B,"&lt;="&amp;'Cash Flow'!AC$3,'Wells Fargo'!$B:$B,"&gt;"&amp;'Cash Flow'!AB$3)</f>
        <v>0</v>
      </c>
      <c r="AD67" s="160">
        <f>SUMIFS('Wells Fargo'!$F:$F,'Wells Fargo'!$G:$G,'Cash Flow'!$A67,'Wells Fargo'!$A:$A,AD$1,'Wells Fargo'!$B:$B,"&lt;="&amp;'Cash Flow'!AD$3,'Wells Fargo'!$B:$B,"&gt;"&amp;'Cash Flow'!AC$3)</f>
        <v>0</v>
      </c>
      <c r="AE67" s="160">
        <f>SUMIFS('Wells Fargo'!$F:$F,'Wells Fargo'!$G:$G,'Cash Flow'!$A67,'Wells Fargo'!$A:$A,AE$1,'Wells Fargo'!$B:$B,"&lt;="&amp;'Cash Flow'!AE$3,'Wells Fargo'!$B:$B,"&gt;"&amp;'Cash Flow'!AD$3)</f>
        <v>0</v>
      </c>
      <c r="AF67" s="161">
        <f>SUMIFS('Wells Fargo'!$F:$F,'Wells Fargo'!$G:$G,'Cash Flow'!$A67,'Wells Fargo'!$A:$A,AF$1,'Wells Fargo'!$B:$B,"&lt;="&amp;'Cash Flow'!AF$3)</f>
        <v>0</v>
      </c>
      <c r="AG67" s="160">
        <f>SUMIFS('Wells Fargo'!$F:$F,'Wells Fargo'!$G:$G,'Cash Flow'!$A67,'Wells Fargo'!$A:$A,AG$1,'Wells Fargo'!$B:$B,"&lt;="&amp;'Cash Flow'!AG$3,'Wells Fargo'!$B:$B,"&gt;"&amp;'Cash Flow'!AF$3)</f>
        <v>0</v>
      </c>
      <c r="AH67" s="160">
        <f>SUMIFS('Wells Fargo'!$F:$F,'Wells Fargo'!$G:$G,'Cash Flow'!$A67,'Wells Fargo'!$A:$A,AH$1,'Wells Fargo'!$B:$B,"&lt;="&amp;'Cash Flow'!AH$3,'Wells Fargo'!$B:$B,"&gt;"&amp;'Cash Flow'!AG$3)</f>
        <v>0</v>
      </c>
      <c r="AI67" s="160">
        <f>SUMIFS('Wells Fargo'!$F:$F,'Wells Fargo'!$G:$G,'Cash Flow'!$A67,'Wells Fargo'!$A:$A,AI$1,'Wells Fargo'!$B:$B,"&lt;="&amp;'Cash Flow'!AI$3,'Wells Fargo'!$B:$B,"&gt;"&amp;'Cash Flow'!AH$3)</f>
        <v>0</v>
      </c>
      <c r="AJ67" s="160">
        <f>SUMIFS('Wells Fargo'!$F:$F,'Wells Fargo'!$G:$G,'Cash Flow'!$A67,'Wells Fargo'!$A:$A,AJ$1,'Wells Fargo'!$B:$B,"&lt;="&amp;'Cash Flow'!AJ$3,'Wells Fargo'!$B:$B,"&gt;"&amp;'Cash Flow'!AI$3)</f>
        <v>0</v>
      </c>
      <c r="AK67" s="161">
        <f>SUMIFS('Wells Fargo'!$F:$F,'Wells Fargo'!$G:$G,'Cash Flow'!$A67,'Wells Fargo'!$A:$A,AK$1,'Wells Fargo'!$B:$B,"&lt;="&amp;'Cash Flow'!AK$3)</f>
        <v>0</v>
      </c>
      <c r="AL67" s="160">
        <f>SUMIFS('Wells Fargo'!$F:$F,'Wells Fargo'!$G:$G,'Cash Flow'!$A67,'Wells Fargo'!$A:$A,AL$1,'Wells Fargo'!$B:$B,"&lt;="&amp;'Cash Flow'!AL$3,'Wells Fargo'!$B:$B,"&gt;"&amp;'Cash Flow'!AK$3)</f>
        <v>0</v>
      </c>
      <c r="AM67" s="160">
        <f>SUMIFS('Wells Fargo'!$F:$F,'Wells Fargo'!$G:$G,'Cash Flow'!$A67,'Wells Fargo'!$A:$A,AM$1,'Wells Fargo'!$B:$B,"&lt;="&amp;'Cash Flow'!AM$3,'Wells Fargo'!$B:$B,"&gt;"&amp;'Cash Flow'!AL$3)</f>
        <v>0</v>
      </c>
      <c r="AN67" s="160">
        <f>SUMIFS('Wells Fargo'!$F:$F,'Wells Fargo'!$G:$G,'Cash Flow'!$A67,'Wells Fargo'!$A:$A,AN$1,'Wells Fargo'!$B:$B,"&lt;="&amp;'Cash Flow'!AN$3,'Wells Fargo'!$B:$B,"&gt;"&amp;'Cash Flow'!AM$3)</f>
        <v>0</v>
      </c>
      <c r="AO67" s="160">
        <f>SUMIFS('Wells Fargo'!$F:$F,'Wells Fargo'!$G:$G,'Cash Flow'!$A67,'Wells Fargo'!$A:$A,AO$1,'Wells Fargo'!$B:$B,"&lt;="&amp;'Cash Flow'!AO$3,'Wells Fargo'!$B:$B,"&gt;"&amp;'Cash Flow'!AN$3)</f>
        <v>0</v>
      </c>
      <c r="AP67" s="161">
        <f>SUMIFS('Wells Fargo'!$F:$F,'Wells Fargo'!$G:$G,'Cash Flow'!$A67,'Wells Fargo'!$A:$A,AP$1,'Wells Fargo'!$B:$B,"&lt;="&amp;'Cash Flow'!AP$3)</f>
        <v>0</v>
      </c>
      <c r="AQ67" s="160">
        <f>SUMIFS('Wells Fargo'!$F:$F,'Wells Fargo'!$G:$G,'Cash Flow'!$A67,'Wells Fargo'!$A:$A,AQ$1,'Wells Fargo'!$B:$B,"&lt;="&amp;'Cash Flow'!AQ$3,'Wells Fargo'!$B:$B,"&gt;"&amp;'Cash Flow'!AP$3)</f>
        <v>0</v>
      </c>
      <c r="AR67" s="160">
        <f>SUMIFS('Wells Fargo'!$F:$F,'Wells Fargo'!$G:$G,'Cash Flow'!$A67,'Wells Fargo'!$A:$A,AR$1,'Wells Fargo'!$B:$B,"&lt;="&amp;'Cash Flow'!AR$3,'Wells Fargo'!$B:$B,"&gt;"&amp;'Cash Flow'!AQ$3)</f>
        <v>0</v>
      </c>
      <c r="AS67" s="160">
        <f>SUMIFS('Wells Fargo'!$F:$F,'Wells Fargo'!$G:$G,'Cash Flow'!$A67,'Wells Fargo'!$A:$A,AS$1,'Wells Fargo'!$B:$B,"&lt;="&amp;'Cash Flow'!AS$3,'Wells Fargo'!$B:$B,"&gt;"&amp;'Cash Flow'!AR$3)</f>
        <v>0</v>
      </c>
      <c r="AT67" s="160">
        <f>SUMIFS('Wells Fargo'!$F:$F,'Wells Fargo'!$G:$G,'Cash Flow'!$A67,'Wells Fargo'!$A:$A,AT$1,'Wells Fargo'!$B:$B,"&lt;="&amp;'Cash Flow'!AT$3,'Wells Fargo'!$B:$B,"&gt;"&amp;'Cash Flow'!AS$3)</f>
        <v>0</v>
      </c>
      <c r="AU67" s="161">
        <f>SUMIFS('Wells Fargo'!$F:$F,'Wells Fargo'!$G:$G,'Cash Flow'!$A67,'Wells Fargo'!$A:$A,AU$1,'Wells Fargo'!$B:$B,"&lt;="&amp;'Cash Flow'!AU$3)</f>
        <v>0</v>
      </c>
      <c r="AV67" s="160">
        <f>SUMIFS('Wells Fargo'!$F:$F,'Wells Fargo'!$G:$G,'Cash Flow'!$A67,'Wells Fargo'!$A:$A,AV$1,'Wells Fargo'!$B:$B,"&lt;="&amp;'Cash Flow'!AV$3,'Wells Fargo'!$B:$B,"&gt;"&amp;'Cash Flow'!AU$3)</f>
        <v>0</v>
      </c>
      <c r="AW67" s="160">
        <f>SUMIFS('Wells Fargo'!$F:$F,'Wells Fargo'!$G:$G,'Cash Flow'!$A67,'Wells Fargo'!$A:$A,AW$1,'Wells Fargo'!$B:$B,"&lt;="&amp;'Cash Flow'!AW$3,'Wells Fargo'!$B:$B,"&gt;"&amp;'Cash Flow'!AV$3)</f>
        <v>0</v>
      </c>
      <c r="AX67" s="160">
        <f>SUMIFS('Wells Fargo'!$F:$F,'Wells Fargo'!$G:$G,'Cash Flow'!$A67,'Wells Fargo'!$A:$A,AX$1,'Wells Fargo'!$B:$B,"&lt;="&amp;'Cash Flow'!AX$3,'Wells Fargo'!$B:$B,"&gt;"&amp;'Cash Flow'!AW$3)</f>
        <v>0</v>
      </c>
      <c r="AY67" s="160">
        <f>SUMIFS('Wells Fargo'!$F:$F,'Wells Fargo'!$G:$G,'Cash Flow'!$A67,'Wells Fargo'!$A:$A,AY$1,'Wells Fargo'!$B:$B,"&lt;="&amp;'Cash Flow'!AY$3,'Wells Fargo'!$B:$B,"&gt;"&amp;'Cash Flow'!AX$3)</f>
        <v>0</v>
      </c>
      <c r="AZ67" s="161">
        <f>SUMIFS('Wells Fargo'!$F:$F,'Wells Fargo'!$G:$G,'Cash Flow'!$A67,'Wells Fargo'!$A:$A,AZ$1,'Wells Fargo'!$B:$B,"&lt;="&amp;'Cash Flow'!AZ$3)</f>
        <v>0</v>
      </c>
      <c r="BA67" s="160">
        <f>SUMIFS('Wells Fargo'!$F:$F,'Wells Fargo'!$G:$G,'Cash Flow'!$A67,'Wells Fargo'!$A:$A,BA$1,'Wells Fargo'!$B:$B,"&lt;="&amp;'Cash Flow'!BA$3,'Wells Fargo'!$B:$B,"&gt;"&amp;'Cash Flow'!AZ$3)</f>
        <v>0</v>
      </c>
      <c r="BB67" s="160">
        <f>SUMIFS('Wells Fargo'!$F:$F,'Wells Fargo'!$G:$G,'Cash Flow'!$A67,'Wells Fargo'!$A:$A,BB$1,'Wells Fargo'!$B:$B,"&lt;="&amp;'Cash Flow'!BB$3,'Wells Fargo'!$B:$B,"&gt;"&amp;'Cash Flow'!BA$3)</f>
        <v>0</v>
      </c>
      <c r="BC67" s="160">
        <f>SUMIFS('Wells Fargo'!$F:$F,'Wells Fargo'!$G:$G,'Cash Flow'!$A67,'Wells Fargo'!$A:$A,BC$1,'Wells Fargo'!$B:$B,"&lt;="&amp;'Cash Flow'!BC$3,'Wells Fargo'!$B:$B,"&gt;"&amp;'Cash Flow'!BB$3)</f>
        <v>0</v>
      </c>
      <c r="BD67" s="160">
        <f>SUMIFS('Wells Fargo'!$F:$F,'Wells Fargo'!$G:$G,'Cash Flow'!$A67,'Wells Fargo'!$A:$A,BD$1,'Wells Fargo'!$B:$B,"&lt;="&amp;'Cash Flow'!BD$3,'Wells Fargo'!$B:$B,"&gt;"&amp;'Cash Flow'!BC$3)</f>
        <v>0</v>
      </c>
      <c r="BE67" s="161">
        <f>SUMIFS('Wells Fargo'!$F:$F,'Wells Fargo'!$G:$G,'Cash Flow'!$A67,'Wells Fargo'!$A:$A,BE$1,'Wells Fargo'!$B:$B,"&lt;="&amp;'Cash Flow'!BE$3)</f>
        <v>0</v>
      </c>
      <c r="BF67" s="160">
        <f>SUMIFS('Wells Fargo'!$F:$F,'Wells Fargo'!$G:$G,'Cash Flow'!$A67,'Wells Fargo'!$A:$A,BF$1,'Wells Fargo'!$B:$B,"&lt;="&amp;'Cash Flow'!BF$3,'Wells Fargo'!$B:$B,"&gt;"&amp;'Cash Flow'!BE$3)</f>
        <v>0</v>
      </c>
      <c r="BG67" s="160">
        <f>SUMIFS('Wells Fargo'!$F:$F,'Wells Fargo'!$G:$G,'Cash Flow'!$A67,'Wells Fargo'!$A:$A,BG$1,'Wells Fargo'!$B:$B,"&lt;="&amp;'Cash Flow'!BG$3,'Wells Fargo'!$B:$B,"&gt;"&amp;'Cash Flow'!BF$3)</f>
        <v>0</v>
      </c>
      <c r="BH67" s="160">
        <f>SUMIFS('Wells Fargo'!$F:$F,'Wells Fargo'!$G:$G,'Cash Flow'!$A67,'Wells Fargo'!$A:$A,BH$1,'Wells Fargo'!$B:$B,"&lt;="&amp;'Cash Flow'!BH$3,'Wells Fargo'!$B:$B,"&gt;"&amp;'Cash Flow'!BG$3)</f>
        <v>-7.99</v>
      </c>
      <c r="BI67" s="160">
        <f>SUMIFS('Wells Fargo'!$F:$F,'Wells Fargo'!$G:$G,'Cash Flow'!$A67,'Wells Fargo'!$A:$A,BI$1,'Wells Fargo'!$B:$B,"&lt;="&amp;'Cash Flow'!BI$3,'Wells Fargo'!$B:$B,"&gt;"&amp;'Cash Flow'!BH$3)</f>
        <v>0</v>
      </c>
    </row>
    <row r="68" spans="1:61" ht="12.75" x14ac:dyDescent="0.2">
      <c r="A68" t="str">
        <v>San Holo</v>
      </c>
      <c r="B68" s="76">
        <f t="shared" si="3"/>
        <v>0</v>
      </c>
      <c r="C68" s="161">
        <f>SUMIFS('Wells Fargo'!$F:$F,'Wells Fargo'!$G:$G,'Cash Flow'!$A68,'Wells Fargo'!$A:$A,C$1,'Wells Fargo'!$B:$B,"&lt;="&amp;'Cash Flow'!C$3)</f>
        <v>0</v>
      </c>
      <c r="D68" s="160">
        <f>SUMIFS('Wells Fargo'!$F:$F,'Wells Fargo'!$G:$G,'Cash Flow'!$A68,'Wells Fargo'!$A:$A,D$1,'Wells Fargo'!$B:$B,"&lt;="&amp;'Cash Flow'!D$3,'Wells Fargo'!$B:$B,"&gt;"&amp;'Cash Flow'!C$3)</f>
        <v>0</v>
      </c>
      <c r="E68" s="160">
        <f>SUMIFS('Wells Fargo'!$F:$F,'Wells Fargo'!$G:$G,'Cash Flow'!$A68,'Wells Fargo'!$A:$A,E$1,'Wells Fargo'!$B:$B,"&lt;="&amp;'Cash Flow'!E$3,'Wells Fargo'!$B:$B,"&gt;"&amp;'Cash Flow'!D$3)</f>
        <v>0</v>
      </c>
      <c r="F68" s="160">
        <f>SUMIFS('Wells Fargo'!$F:$F,'Wells Fargo'!$G:$G,'Cash Flow'!$A68,'Wells Fargo'!$A:$A,F$1,'Wells Fargo'!$B:$B,"&lt;="&amp;'Cash Flow'!F$3,'Wells Fargo'!$B:$B,"&gt;"&amp;'Cash Flow'!E$3)</f>
        <v>0</v>
      </c>
      <c r="G68" s="160">
        <f>SUMIFS('Wells Fargo'!$F:$F,'Wells Fargo'!$G:$G,'Cash Flow'!$A68,'Wells Fargo'!$A:$A,G$1,'Wells Fargo'!$B:$B,"&lt;="&amp;'Cash Flow'!G$3,'Wells Fargo'!$B:$B,"&gt;"&amp;'Cash Flow'!F$3)</f>
        <v>0</v>
      </c>
      <c r="H68" s="161">
        <f>SUMIFS('Wells Fargo'!$F:$F,'Wells Fargo'!$G:$G,'Cash Flow'!$A68,'Wells Fargo'!$A:$A,H$1,'Wells Fargo'!$B:$B,"&lt;="&amp;'Cash Flow'!H$3)</f>
        <v>0</v>
      </c>
      <c r="I68" s="160">
        <f>SUMIFS('Wells Fargo'!$F:$F,'Wells Fargo'!$G:$G,'Cash Flow'!$A68,'Wells Fargo'!$A:$A,I$1,'Wells Fargo'!$B:$B,"&lt;="&amp;'Cash Flow'!I$3,'Wells Fargo'!$B:$B,"&gt;"&amp;'Cash Flow'!H$3)</f>
        <v>0</v>
      </c>
      <c r="J68" s="160">
        <f>SUMIFS('Wells Fargo'!$F:$F,'Wells Fargo'!$G:$G,'Cash Flow'!$A68,'Wells Fargo'!$A:$A,J$1,'Wells Fargo'!$B:$B,"&lt;="&amp;'Cash Flow'!J$3,'Wells Fargo'!$B:$B,"&gt;"&amp;'Cash Flow'!I$3)</f>
        <v>0</v>
      </c>
      <c r="K68" s="160">
        <f>SUMIFS('Wells Fargo'!$F:$F,'Wells Fargo'!$G:$G,'Cash Flow'!$A68,'Wells Fargo'!$A:$A,K$1,'Wells Fargo'!$B:$B,"&lt;="&amp;'Cash Flow'!K$3,'Wells Fargo'!$B:$B,"&gt;"&amp;'Cash Flow'!J$3)</f>
        <v>0</v>
      </c>
      <c r="L68" s="161">
        <f>SUMIFS('Wells Fargo'!$F:$F,'Wells Fargo'!$G:$G,'Cash Flow'!$A68,'Wells Fargo'!$A:$A,L$1,'Wells Fargo'!$B:$B,"&lt;="&amp;'Cash Flow'!L$3)</f>
        <v>0</v>
      </c>
      <c r="M68" s="160">
        <f>SUMIFS('Wells Fargo'!$F:$F,'Wells Fargo'!$G:$G,'Cash Flow'!$A68,'Wells Fargo'!$A:$A,M$1,'Wells Fargo'!$B:$B,"&lt;="&amp;'Cash Flow'!M$3,'Wells Fargo'!$B:$B,"&gt;"&amp;'Cash Flow'!L$3)</f>
        <v>0</v>
      </c>
      <c r="N68" s="160">
        <f>SUMIFS('Wells Fargo'!$F:$F,'Wells Fargo'!$G:$G,'Cash Flow'!$A68,'Wells Fargo'!$A:$A,N$1,'Wells Fargo'!$B:$B,"&lt;="&amp;'Cash Flow'!N$3,'Wells Fargo'!$B:$B,"&gt;"&amp;'Cash Flow'!M$3)</f>
        <v>0</v>
      </c>
      <c r="O68" s="160">
        <f>SUMIFS('Wells Fargo'!$F:$F,'Wells Fargo'!$G:$G,'Cash Flow'!$A68,'Wells Fargo'!$A:$A,O$1,'Wells Fargo'!$B:$B,"&lt;="&amp;'Cash Flow'!O$3,'Wells Fargo'!$B:$B,"&gt;"&amp;'Cash Flow'!N$3)</f>
        <v>0</v>
      </c>
      <c r="P68" s="160">
        <f>SUMIFS('Wells Fargo'!$F:$F,'Wells Fargo'!$G:$G,'Cash Flow'!$A68,'Wells Fargo'!$A:$A,P$1,'Wells Fargo'!$B:$B,"&lt;="&amp;'Cash Flow'!P$3,'Wells Fargo'!$B:$B,"&gt;"&amp;'Cash Flow'!O$3)</f>
        <v>0</v>
      </c>
      <c r="Q68" s="161">
        <f>SUMIFS('Wells Fargo'!$F:$F,'Wells Fargo'!$G:$G,'Cash Flow'!$A68,'Wells Fargo'!$A:$A,Q$1,'Wells Fargo'!$B:$B,"&lt;="&amp;'Cash Flow'!Q$3)</f>
        <v>0</v>
      </c>
      <c r="R68" s="160">
        <f>SUMIFS('Wells Fargo'!$F:$F,'Wells Fargo'!$G:$G,'Cash Flow'!$A68,'Wells Fargo'!$A:$A,R$1,'Wells Fargo'!$B:$B,"&lt;="&amp;'Cash Flow'!R$3,'Wells Fargo'!$B:$B,"&gt;"&amp;'Cash Flow'!Q$3)</f>
        <v>0</v>
      </c>
      <c r="S68" s="160">
        <f>SUMIFS('Wells Fargo'!$F:$F,'Wells Fargo'!$G:$G,'Cash Flow'!$A68,'Wells Fargo'!$A:$A,S$1,'Wells Fargo'!$B:$B,"&lt;="&amp;'Cash Flow'!S$3,'Wells Fargo'!$B:$B,"&gt;"&amp;'Cash Flow'!R$3)</f>
        <v>0</v>
      </c>
      <c r="T68" s="160">
        <f>SUMIFS('Wells Fargo'!$F:$F,'Wells Fargo'!$G:$G,'Cash Flow'!$A68,'Wells Fargo'!$A:$A,T$1,'Wells Fargo'!$B:$B,"&lt;="&amp;'Cash Flow'!T$3,'Wells Fargo'!$B:$B,"&gt;"&amp;'Cash Flow'!S$3)</f>
        <v>0</v>
      </c>
      <c r="U68" s="160">
        <f>SUMIFS('Wells Fargo'!$F:$F,'Wells Fargo'!$G:$G,'Cash Flow'!$A68,'Wells Fargo'!$A:$A,U$1,'Wells Fargo'!$B:$B,"&lt;="&amp;'Cash Flow'!U$3,'Wells Fargo'!$B:$B,"&gt;"&amp;'Cash Flow'!T$3)</f>
        <v>0</v>
      </c>
      <c r="V68" s="161">
        <f>SUMIFS('Wells Fargo'!$F:$F,'Wells Fargo'!$G:$G,'Cash Flow'!$A68,'Wells Fargo'!$A:$A,V$1,'Wells Fargo'!$B:$B,"&lt;="&amp;'Cash Flow'!V$3)</f>
        <v>0</v>
      </c>
      <c r="W68" s="160">
        <f>SUMIFS('Wells Fargo'!$F:$F,'Wells Fargo'!$G:$G,'Cash Flow'!$A68,'Wells Fargo'!$A:$A,W$1,'Wells Fargo'!$B:$B,"&lt;="&amp;'Cash Flow'!W$3,'Wells Fargo'!$B:$B,"&gt;"&amp;'Cash Flow'!V$3)</f>
        <v>0</v>
      </c>
      <c r="X68" s="160">
        <f>SUMIFS('Wells Fargo'!$F:$F,'Wells Fargo'!$G:$G,'Cash Flow'!$A68,'Wells Fargo'!$A:$A,X$1,'Wells Fargo'!$B:$B,"&lt;="&amp;'Cash Flow'!X$3,'Wells Fargo'!$B:$B,"&gt;"&amp;'Cash Flow'!W$3)</f>
        <v>0</v>
      </c>
      <c r="Y68" s="160">
        <f>SUMIFS('Wells Fargo'!$F:$F,'Wells Fargo'!$G:$G,'Cash Flow'!$A68,'Wells Fargo'!$A:$A,Y$1,'Wells Fargo'!$B:$B,"&lt;="&amp;'Cash Flow'!Y$3,'Wells Fargo'!$B:$B,"&gt;"&amp;'Cash Flow'!X$3)</f>
        <v>0</v>
      </c>
      <c r="Z68" s="160">
        <f>SUMIFS('Wells Fargo'!$F:$F,'Wells Fargo'!$G:$G,'Cash Flow'!$A68,'Wells Fargo'!$A:$A,Z$1,'Wells Fargo'!$B:$B,"&lt;="&amp;'Cash Flow'!Z$3,'Wells Fargo'!$B:$B,"&gt;"&amp;'Cash Flow'!Y$3)</f>
        <v>0</v>
      </c>
      <c r="AA68" s="161">
        <f>SUMIFS('Wells Fargo'!$F:$F,'Wells Fargo'!$G:$G,'Cash Flow'!$A68,'Wells Fargo'!$A:$A,AA$1,'Wells Fargo'!$B:$B,"&lt;="&amp;'Cash Flow'!AA$3)</f>
        <v>0</v>
      </c>
      <c r="AB68" s="160">
        <f>SUMIFS('Wells Fargo'!$F:$F,'Wells Fargo'!$G:$G,'Cash Flow'!$A68,'Wells Fargo'!$A:$A,AB$1,'Wells Fargo'!$B:$B,"&lt;="&amp;'Cash Flow'!AB$3,'Wells Fargo'!$B:$B,"&gt;"&amp;'Cash Flow'!AA$3)</f>
        <v>0</v>
      </c>
      <c r="AC68" s="160">
        <f>SUMIFS('Wells Fargo'!$F:$F,'Wells Fargo'!$G:$G,'Cash Flow'!$A68,'Wells Fargo'!$A:$A,AC$1,'Wells Fargo'!$B:$B,"&lt;="&amp;'Cash Flow'!AC$3,'Wells Fargo'!$B:$B,"&gt;"&amp;'Cash Flow'!AB$3)</f>
        <v>0</v>
      </c>
      <c r="AD68" s="160">
        <f>SUMIFS('Wells Fargo'!$F:$F,'Wells Fargo'!$G:$G,'Cash Flow'!$A68,'Wells Fargo'!$A:$A,AD$1,'Wells Fargo'!$B:$B,"&lt;="&amp;'Cash Flow'!AD$3,'Wells Fargo'!$B:$B,"&gt;"&amp;'Cash Flow'!AC$3)</f>
        <v>0</v>
      </c>
      <c r="AE68" s="160">
        <f>SUMIFS('Wells Fargo'!$F:$F,'Wells Fargo'!$G:$G,'Cash Flow'!$A68,'Wells Fargo'!$A:$A,AE$1,'Wells Fargo'!$B:$B,"&lt;="&amp;'Cash Flow'!AE$3,'Wells Fargo'!$B:$B,"&gt;"&amp;'Cash Flow'!AD$3)</f>
        <v>0</v>
      </c>
      <c r="AF68" s="161">
        <f>SUMIFS('Wells Fargo'!$F:$F,'Wells Fargo'!$G:$G,'Cash Flow'!$A68,'Wells Fargo'!$A:$A,AF$1,'Wells Fargo'!$B:$B,"&lt;="&amp;'Cash Flow'!AF$3)</f>
        <v>0</v>
      </c>
      <c r="AG68" s="160">
        <f>SUMIFS('Wells Fargo'!$F:$F,'Wells Fargo'!$G:$G,'Cash Flow'!$A68,'Wells Fargo'!$A:$A,AG$1,'Wells Fargo'!$B:$B,"&lt;="&amp;'Cash Flow'!AG$3,'Wells Fargo'!$B:$B,"&gt;"&amp;'Cash Flow'!AF$3)</f>
        <v>0</v>
      </c>
      <c r="AH68" s="160">
        <f>SUMIFS('Wells Fargo'!$F:$F,'Wells Fargo'!$G:$G,'Cash Flow'!$A68,'Wells Fargo'!$A:$A,AH$1,'Wells Fargo'!$B:$B,"&lt;="&amp;'Cash Flow'!AH$3,'Wells Fargo'!$B:$B,"&gt;"&amp;'Cash Flow'!AG$3)</f>
        <v>0</v>
      </c>
      <c r="AI68" s="160">
        <f>SUMIFS('Wells Fargo'!$F:$F,'Wells Fargo'!$G:$G,'Cash Flow'!$A68,'Wells Fargo'!$A:$A,AI$1,'Wells Fargo'!$B:$B,"&lt;="&amp;'Cash Flow'!AI$3,'Wells Fargo'!$B:$B,"&gt;"&amp;'Cash Flow'!AH$3)</f>
        <v>0</v>
      </c>
      <c r="AJ68" s="160">
        <f>SUMIFS('Wells Fargo'!$F:$F,'Wells Fargo'!$G:$G,'Cash Flow'!$A68,'Wells Fargo'!$A:$A,AJ$1,'Wells Fargo'!$B:$B,"&lt;="&amp;'Cash Flow'!AJ$3,'Wells Fargo'!$B:$B,"&gt;"&amp;'Cash Flow'!AI$3)</f>
        <v>0</v>
      </c>
      <c r="AK68" s="161">
        <f>SUMIFS('Wells Fargo'!$F:$F,'Wells Fargo'!$G:$G,'Cash Flow'!$A68,'Wells Fargo'!$A:$A,AK$1,'Wells Fargo'!$B:$B,"&lt;="&amp;'Cash Flow'!AK$3)</f>
        <v>0</v>
      </c>
      <c r="AL68" s="160">
        <f>SUMIFS('Wells Fargo'!$F:$F,'Wells Fargo'!$G:$G,'Cash Flow'!$A68,'Wells Fargo'!$A:$A,AL$1,'Wells Fargo'!$B:$B,"&lt;="&amp;'Cash Flow'!AL$3,'Wells Fargo'!$B:$B,"&gt;"&amp;'Cash Flow'!AK$3)</f>
        <v>0</v>
      </c>
      <c r="AM68" s="160">
        <f>SUMIFS('Wells Fargo'!$F:$F,'Wells Fargo'!$G:$G,'Cash Flow'!$A68,'Wells Fargo'!$A:$A,AM$1,'Wells Fargo'!$B:$B,"&lt;="&amp;'Cash Flow'!AM$3,'Wells Fargo'!$B:$B,"&gt;"&amp;'Cash Flow'!AL$3)</f>
        <v>0</v>
      </c>
      <c r="AN68" s="160">
        <f>SUMIFS('Wells Fargo'!$F:$F,'Wells Fargo'!$G:$G,'Cash Flow'!$A68,'Wells Fargo'!$A:$A,AN$1,'Wells Fargo'!$B:$B,"&lt;="&amp;'Cash Flow'!AN$3,'Wells Fargo'!$B:$B,"&gt;"&amp;'Cash Flow'!AM$3)</f>
        <v>0</v>
      </c>
      <c r="AO68" s="160">
        <f>SUMIFS('Wells Fargo'!$F:$F,'Wells Fargo'!$G:$G,'Cash Flow'!$A68,'Wells Fargo'!$A:$A,AO$1,'Wells Fargo'!$B:$B,"&lt;="&amp;'Cash Flow'!AO$3,'Wells Fargo'!$B:$B,"&gt;"&amp;'Cash Flow'!AN$3)</f>
        <v>0</v>
      </c>
      <c r="AP68" s="161">
        <f>SUMIFS('Wells Fargo'!$F:$F,'Wells Fargo'!$G:$G,'Cash Flow'!$A68,'Wells Fargo'!$A:$A,AP$1,'Wells Fargo'!$B:$B,"&lt;="&amp;'Cash Flow'!AP$3)</f>
        <v>0</v>
      </c>
      <c r="AQ68" s="160">
        <f>SUMIFS('Wells Fargo'!$F:$F,'Wells Fargo'!$G:$G,'Cash Flow'!$A68,'Wells Fargo'!$A:$A,AQ$1,'Wells Fargo'!$B:$B,"&lt;="&amp;'Cash Flow'!AQ$3,'Wells Fargo'!$B:$B,"&gt;"&amp;'Cash Flow'!AP$3)</f>
        <v>0</v>
      </c>
      <c r="AR68" s="160">
        <f>SUMIFS('Wells Fargo'!$F:$F,'Wells Fargo'!$G:$G,'Cash Flow'!$A68,'Wells Fargo'!$A:$A,AR$1,'Wells Fargo'!$B:$B,"&lt;="&amp;'Cash Flow'!AR$3,'Wells Fargo'!$B:$B,"&gt;"&amp;'Cash Flow'!AQ$3)</f>
        <v>0</v>
      </c>
      <c r="AS68" s="160">
        <f>SUMIFS('Wells Fargo'!$F:$F,'Wells Fargo'!$G:$G,'Cash Flow'!$A68,'Wells Fargo'!$A:$A,AS$1,'Wells Fargo'!$B:$B,"&lt;="&amp;'Cash Flow'!AS$3,'Wells Fargo'!$B:$B,"&gt;"&amp;'Cash Flow'!AR$3)</f>
        <v>0</v>
      </c>
      <c r="AT68" s="160">
        <f>SUMIFS('Wells Fargo'!$F:$F,'Wells Fargo'!$G:$G,'Cash Flow'!$A68,'Wells Fargo'!$A:$A,AT$1,'Wells Fargo'!$B:$B,"&lt;="&amp;'Cash Flow'!AT$3,'Wells Fargo'!$B:$B,"&gt;"&amp;'Cash Flow'!AS$3)</f>
        <v>0</v>
      </c>
      <c r="AU68" s="161">
        <f>SUMIFS('Wells Fargo'!$F:$F,'Wells Fargo'!$G:$G,'Cash Flow'!$A68,'Wells Fargo'!$A:$A,AU$1,'Wells Fargo'!$B:$B,"&lt;="&amp;'Cash Flow'!AU$3)</f>
        <v>0</v>
      </c>
      <c r="AV68" s="160">
        <f>SUMIFS('Wells Fargo'!$F:$F,'Wells Fargo'!$G:$G,'Cash Flow'!$A68,'Wells Fargo'!$A:$A,AV$1,'Wells Fargo'!$B:$B,"&lt;="&amp;'Cash Flow'!AV$3,'Wells Fargo'!$B:$B,"&gt;"&amp;'Cash Flow'!AU$3)</f>
        <v>0</v>
      </c>
      <c r="AW68" s="160">
        <f>SUMIFS('Wells Fargo'!$F:$F,'Wells Fargo'!$G:$G,'Cash Flow'!$A68,'Wells Fargo'!$A:$A,AW$1,'Wells Fargo'!$B:$B,"&lt;="&amp;'Cash Flow'!AW$3,'Wells Fargo'!$B:$B,"&gt;"&amp;'Cash Flow'!AV$3)</f>
        <v>0</v>
      </c>
      <c r="AX68" s="160">
        <f>SUMIFS('Wells Fargo'!$F:$F,'Wells Fargo'!$G:$G,'Cash Flow'!$A68,'Wells Fargo'!$A:$A,AX$1,'Wells Fargo'!$B:$B,"&lt;="&amp;'Cash Flow'!AX$3,'Wells Fargo'!$B:$B,"&gt;"&amp;'Cash Flow'!AW$3)</f>
        <v>0</v>
      </c>
      <c r="AY68" s="160">
        <f>SUMIFS('Wells Fargo'!$F:$F,'Wells Fargo'!$G:$G,'Cash Flow'!$A68,'Wells Fargo'!$A:$A,AY$1,'Wells Fargo'!$B:$B,"&lt;="&amp;'Cash Flow'!AY$3,'Wells Fargo'!$B:$B,"&gt;"&amp;'Cash Flow'!AX$3)</f>
        <v>0</v>
      </c>
      <c r="AZ68" s="161">
        <f>SUMIFS('Wells Fargo'!$F:$F,'Wells Fargo'!$G:$G,'Cash Flow'!$A68,'Wells Fargo'!$A:$A,AZ$1,'Wells Fargo'!$B:$B,"&lt;="&amp;'Cash Flow'!AZ$3)</f>
        <v>0</v>
      </c>
      <c r="BA68" s="160">
        <f>SUMIFS('Wells Fargo'!$F:$F,'Wells Fargo'!$G:$G,'Cash Flow'!$A68,'Wells Fargo'!$A:$A,BA$1,'Wells Fargo'!$B:$B,"&lt;="&amp;'Cash Flow'!BA$3,'Wells Fargo'!$B:$B,"&gt;"&amp;'Cash Flow'!AZ$3)</f>
        <v>0</v>
      </c>
      <c r="BB68" s="160">
        <f>SUMIFS('Wells Fargo'!$F:$F,'Wells Fargo'!$G:$G,'Cash Flow'!$A68,'Wells Fargo'!$A:$A,BB$1,'Wells Fargo'!$B:$B,"&lt;="&amp;'Cash Flow'!BB$3,'Wells Fargo'!$B:$B,"&gt;"&amp;'Cash Flow'!BA$3)</f>
        <v>0</v>
      </c>
      <c r="BC68" s="160">
        <f>SUMIFS('Wells Fargo'!$F:$F,'Wells Fargo'!$G:$G,'Cash Flow'!$A68,'Wells Fargo'!$A:$A,BC$1,'Wells Fargo'!$B:$B,"&lt;="&amp;'Cash Flow'!BC$3,'Wells Fargo'!$B:$B,"&gt;"&amp;'Cash Flow'!BB$3)</f>
        <v>0</v>
      </c>
      <c r="BD68" s="160">
        <f>SUMIFS('Wells Fargo'!$F:$F,'Wells Fargo'!$G:$G,'Cash Flow'!$A68,'Wells Fargo'!$A:$A,BD$1,'Wells Fargo'!$B:$B,"&lt;="&amp;'Cash Flow'!BD$3,'Wells Fargo'!$B:$B,"&gt;"&amp;'Cash Flow'!BC$3)</f>
        <v>0</v>
      </c>
      <c r="BE68" s="161">
        <f>SUMIFS('Wells Fargo'!$F:$F,'Wells Fargo'!$G:$G,'Cash Flow'!$A68,'Wells Fargo'!$A:$A,BE$1,'Wells Fargo'!$B:$B,"&lt;="&amp;'Cash Flow'!BE$3)</f>
        <v>0</v>
      </c>
      <c r="BF68" s="160">
        <f>SUMIFS('Wells Fargo'!$F:$F,'Wells Fargo'!$G:$G,'Cash Flow'!$A68,'Wells Fargo'!$A:$A,BF$1,'Wells Fargo'!$B:$B,"&lt;="&amp;'Cash Flow'!BF$3,'Wells Fargo'!$B:$B,"&gt;"&amp;'Cash Flow'!BE$3)</f>
        <v>0</v>
      </c>
      <c r="BG68" s="160">
        <f>SUMIFS('Wells Fargo'!$F:$F,'Wells Fargo'!$G:$G,'Cash Flow'!$A68,'Wells Fargo'!$A:$A,BG$1,'Wells Fargo'!$B:$B,"&lt;="&amp;'Cash Flow'!BG$3,'Wells Fargo'!$B:$B,"&gt;"&amp;'Cash Flow'!BF$3)</f>
        <v>0</v>
      </c>
      <c r="BH68" s="160">
        <f>SUMIFS('Wells Fargo'!$F:$F,'Wells Fargo'!$G:$G,'Cash Flow'!$A68,'Wells Fargo'!$A:$A,BH$1,'Wells Fargo'!$B:$B,"&lt;="&amp;'Cash Flow'!BH$3,'Wells Fargo'!$B:$B,"&gt;"&amp;'Cash Flow'!BG$3)</f>
        <v>0</v>
      </c>
      <c r="BI68" s="160">
        <f>SUMIFS('Wells Fargo'!$F:$F,'Wells Fargo'!$G:$G,'Cash Flow'!$A68,'Wells Fargo'!$A:$A,BI$1,'Wells Fargo'!$B:$B,"&lt;="&amp;'Cash Flow'!BI$3,'Wells Fargo'!$B:$B,"&gt;"&amp;'Cash Flow'!BH$3)</f>
        <v>0</v>
      </c>
    </row>
    <row r="69" spans="1:61" ht="12.75" x14ac:dyDescent="0.2">
      <c r="A69" t="str">
        <v>Shelley</v>
      </c>
      <c r="B69" s="76">
        <f t="shared" si="3"/>
        <v>-48.33</v>
      </c>
      <c r="C69" s="161">
        <f>SUMIFS('Wells Fargo'!$F:$F,'Wells Fargo'!$G:$G,'Cash Flow'!$A69,'Wells Fargo'!$A:$A,C$1,'Wells Fargo'!$B:$B,"&lt;="&amp;'Cash Flow'!C$3)</f>
        <v>0</v>
      </c>
      <c r="D69" s="160">
        <f>SUMIFS('Wells Fargo'!$F:$F,'Wells Fargo'!$G:$G,'Cash Flow'!$A69,'Wells Fargo'!$A:$A,D$1,'Wells Fargo'!$B:$B,"&lt;="&amp;'Cash Flow'!D$3,'Wells Fargo'!$B:$B,"&gt;"&amp;'Cash Flow'!C$3)</f>
        <v>0</v>
      </c>
      <c r="E69" s="160">
        <f>SUMIFS('Wells Fargo'!$F:$F,'Wells Fargo'!$G:$G,'Cash Flow'!$A69,'Wells Fargo'!$A:$A,E$1,'Wells Fargo'!$B:$B,"&lt;="&amp;'Cash Flow'!E$3,'Wells Fargo'!$B:$B,"&gt;"&amp;'Cash Flow'!D$3)</f>
        <v>0</v>
      </c>
      <c r="F69" s="160">
        <f>SUMIFS('Wells Fargo'!$F:$F,'Wells Fargo'!$G:$G,'Cash Flow'!$A69,'Wells Fargo'!$A:$A,F$1,'Wells Fargo'!$B:$B,"&lt;="&amp;'Cash Flow'!F$3,'Wells Fargo'!$B:$B,"&gt;"&amp;'Cash Flow'!E$3)</f>
        <v>0</v>
      </c>
      <c r="G69" s="160">
        <f>SUMIFS('Wells Fargo'!$F:$F,'Wells Fargo'!$G:$G,'Cash Flow'!$A69,'Wells Fargo'!$A:$A,G$1,'Wells Fargo'!$B:$B,"&lt;="&amp;'Cash Flow'!G$3,'Wells Fargo'!$B:$B,"&gt;"&amp;'Cash Flow'!F$3)</f>
        <v>0</v>
      </c>
      <c r="H69" s="161">
        <f>SUMIFS('Wells Fargo'!$F:$F,'Wells Fargo'!$G:$G,'Cash Flow'!$A69,'Wells Fargo'!$A:$A,H$1,'Wells Fargo'!$B:$B,"&lt;="&amp;'Cash Flow'!H$3)</f>
        <v>0</v>
      </c>
      <c r="I69" s="160">
        <f>SUMIFS('Wells Fargo'!$F:$F,'Wells Fargo'!$G:$G,'Cash Flow'!$A69,'Wells Fargo'!$A:$A,I$1,'Wells Fargo'!$B:$B,"&lt;="&amp;'Cash Flow'!I$3,'Wells Fargo'!$B:$B,"&gt;"&amp;'Cash Flow'!H$3)</f>
        <v>0</v>
      </c>
      <c r="J69" s="160">
        <f>SUMIFS('Wells Fargo'!$F:$F,'Wells Fargo'!$G:$G,'Cash Flow'!$A69,'Wells Fargo'!$A:$A,J$1,'Wells Fargo'!$B:$B,"&lt;="&amp;'Cash Flow'!J$3,'Wells Fargo'!$B:$B,"&gt;"&amp;'Cash Flow'!I$3)</f>
        <v>0</v>
      </c>
      <c r="K69" s="160">
        <f>SUMIFS('Wells Fargo'!$F:$F,'Wells Fargo'!$G:$G,'Cash Flow'!$A69,'Wells Fargo'!$A:$A,K$1,'Wells Fargo'!$B:$B,"&lt;="&amp;'Cash Flow'!K$3,'Wells Fargo'!$B:$B,"&gt;"&amp;'Cash Flow'!J$3)</f>
        <v>0</v>
      </c>
      <c r="L69" s="161">
        <f>SUMIFS('Wells Fargo'!$F:$F,'Wells Fargo'!$G:$G,'Cash Flow'!$A69,'Wells Fargo'!$A:$A,L$1,'Wells Fargo'!$B:$B,"&lt;="&amp;'Cash Flow'!L$3)</f>
        <v>0</v>
      </c>
      <c r="M69" s="160">
        <f>SUMIFS('Wells Fargo'!$F:$F,'Wells Fargo'!$G:$G,'Cash Flow'!$A69,'Wells Fargo'!$A:$A,M$1,'Wells Fargo'!$B:$B,"&lt;="&amp;'Cash Flow'!M$3,'Wells Fargo'!$B:$B,"&gt;"&amp;'Cash Flow'!L$3)</f>
        <v>0</v>
      </c>
      <c r="N69" s="160">
        <f>SUMIFS('Wells Fargo'!$F:$F,'Wells Fargo'!$G:$G,'Cash Flow'!$A69,'Wells Fargo'!$A:$A,N$1,'Wells Fargo'!$B:$B,"&lt;="&amp;'Cash Flow'!N$3,'Wells Fargo'!$B:$B,"&gt;"&amp;'Cash Flow'!M$3)</f>
        <v>0</v>
      </c>
      <c r="O69" s="160">
        <f>SUMIFS('Wells Fargo'!$F:$F,'Wells Fargo'!$G:$G,'Cash Flow'!$A69,'Wells Fargo'!$A:$A,O$1,'Wells Fargo'!$B:$B,"&lt;="&amp;'Cash Flow'!O$3,'Wells Fargo'!$B:$B,"&gt;"&amp;'Cash Flow'!N$3)</f>
        <v>-48.33</v>
      </c>
      <c r="P69" s="160">
        <f>SUMIFS('Wells Fargo'!$F:$F,'Wells Fargo'!$G:$G,'Cash Flow'!$A69,'Wells Fargo'!$A:$A,P$1,'Wells Fargo'!$B:$B,"&lt;="&amp;'Cash Flow'!P$3,'Wells Fargo'!$B:$B,"&gt;"&amp;'Cash Flow'!O$3)</f>
        <v>0</v>
      </c>
      <c r="Q69" s="161">
        <f>SUMIFS('Wells Fargo'!$F:$F,'Wells Fargo'!$G:$G,'Cash Flow'!$A69,'Wells Fargo'!$A:$A,Q$1,'Wells Fargo'!$B:$B,"&lt;="&amp;'Cash Flow'!Q$3)</f>
        <v>0</v>
      </c>
      <c r="R69" s="160">
        <f>SUMIFS('Wells Fargo'!$F:$F,'Wells Fargo'!$G:$G,'Cash Flow'!$A69,'Wells Fargo'!$A:$A,R$1,'Wells Fargo'!$B:$B,"&lt;="&amp;'Cash Flow'!R$3,'Wells Fargo'!$B:$B,"&gt;"&amp;'Cash Flow'!Q$3)</f>
        <v>0</v>
      </c>
      <c r="S69" s="160">
        <f>SUMIFS('Wells Fargo'!$F:$F,'Wells Fargo'!$G:$G,'Cash Flow'!$A69,'Wells Fargo'!$A:$A,S$1,'Wells Fargo'!$B:$B,"&lt;="&amp;'Cash Flow'!S$3,'Wells Fargo'!$B:$B,"&gt;"&amp;'Cash Flow'!R$3)</f>
        <v>0</v>
      </c>
      <c r="T69" s="160">
        <f>SUMIFS('Wells Fargo'!$F:$F,'Wells Fargo'!$G:$G,'Cash Flow'!$A69,'Wells Fargo'!$A:$A,T$1,'Wells Fargo'!$B:$B,"&lt;="&amp;'Cash Flow'!T$3,'Wells Fargo'!$B:$B,"&gt;"&amp;'Cash Flow'!S$3)</f>
        <v>0</v>
      </c>
      <c r="U69" s="160">
        <f>SUMIFS('Wells Fargo'!$F:$F,'Wells Fargo'!$G:$G,'Cash Flow'!$A69,'Wells Fargo'!$A:$A,U$1,'Wells Fargo'!$B:$B,"&lt;="&amp;'Cash Flow'!U$3,'Wells Fargo'!$B:$B,"&gt;"&amp;'Cash Flow'!T$3)</f>
        <v>0</v>
      </c>
      <c r="V69" s="161">
        <f>SUMIFS('Wells Fargo'!$F:$F,'Wells Fargo'!$G:$G,'Cash Flow'!$A69,'Wells Fargo'!$A:$A,V$1,'Wells Fargo'!$B:$B,"&lt;="&amp;'Cash Flow'!V$3)</f>
        <v>0</v>
      </c>
      <c r="W69" s="160">
        <f>SUMIFS('Wells Fargo'!$F:$F,'Wells Fargo'!$G:$G,'Cash Flow'!$A69,'Wells Fargo'!$A:$A,W$1,'Wells Fargo'!$B:$B,"&lt;="&amp;'Cash Flow'!W$3,'Wells Fargo'!$B:$B,"&gt;"&amp;'Cash Flow'!V$3)</f>
        <v>0</v>
      </c>
      <c r="X69" s="160">
        <f>SUMIFS('Wells Fargo'!$F:$F,'Wells Fargo'!$G:$G,'Cash Flow'!$A69,'Wells Fargo'!$A:$A,X$1,'Wells Fargo'!$B:$B,"&lt;="&amp;'Cash Flow'!X$3,'Wells Fargo'!$B:$B,"&gt;"&amp;'Cash Flow'!W$3)</f>
        <v>0</v>
      </c>
      <c r="Y69" s="160">
        <f>SUMIFS('Wells Fargo'!$F:$F,'Wells Fargo'!$G:$G,'Cash Flow'!$A69,'Wells Fargo'!$A:$A,Y$1,'Wells Fargo'!$B:$B,"&lt;="&amp;'Cash Flow'!Y$3,'Wells Fargo'!$B:$B,"&gt;"&amp;'Cash Flow'!X$3)</f>
        <v>0</v>
      </c>
      <c r="Z69" s="160">
        <f>SUMIFS('Wells Fargo'!$F:$F,'Wells Fargo'!$G:$G,'Cash Flow'!$A69,'Wells Fargo'!$A:$A,Z$1,'Wells Fargo'!$B:$B,"&lt;="&amp;'Cash Flow'!Z$3,'Wells Fargo'!$B:$B,"&gt;"&amp;'Cash Flow'!Y$3)</f>
        <v>0</v>
      </c>
      <c r="AA69" s="161">
        <f>SUMIFS('Wells Fargo'!$F:$F,'Wells Fargo'!$G:$G,'Cash Flow'!$A69,'Wells Fargo'!$A:$A,AA$1,'Wells Fargo'!$B:$B,"&lt;="&amp;'Cash Flow'!AA$3)</f>
        <v>0</v>
      </c>
      <c r="AB69" s="160">
        <f>SUMIFS('Wells Fargo'!$F:$F,'Wells Fargo'!$G:$G,'Cash Flow'!$A69,'Wells Fargo'!$A:$A,AB$1,'Wells Fargo'!$B:$B,"&lt;="&amp;'Cash Flow'!AB$3,'Wells Fargo'!$B:$B,"&gt;"&amp;'Cash Flow'!AA$3)</f>
        <v>0</v>
      </c>
      <c r="AC69" s="160">
        <f>SUMIFS('Wells Fargo'!$F:$F,'Wells Fargo'!$G:$G,'Cash Flow'!$A69,'Wells Fargo'!$A:$A,AC$1,'Wells Fargo'!$B:$B,"&lt;="&amp;'Cash Flow'!AC$3,'Wells Fargo'!$B:$B,"&gt;"&amp;'Cash Flow'!AB$3)</f>
        <v>0</v>
      </c>
      <c r="AD69" s="160">
        <f>SUMIFS('Wells Fargo'!$F:$F,'Wells Fargo'!$G:$G,'Cash Flow'!$A69,'Wells Fargo'!$A:$A,AD$1,'Wells Fargo'!$B:$B,"&lt;="&amp;'Cash Flow'!AD$3,'Wells Fargo'!$B:$B,"&gt;"&amp;'Cash Flow'!AC$3)</f>
        <v>0</v>
      </c>
      <c r="AE69" s="160">
        <f>SUMIFS('Wells Fargo'!$F:$F,'Wells Fargo'!$G:$G,'Cash Flow'!$A69,'Wells Fargo'!$A:$A,AE$1,'Wells Fargo'!$B:$B,"&lt;="&amp;'Cash Flow'!AE$3,'Wells Fargo'!$B:$B,"&gt;"&amp;'Cash Flow'!AD$3)</f>
        <v>0</v>
      </c>
      <c r="AF69" s="161">
        <f>SUMIFS('Wells Fargo'!$F:$F,'Wells Fargo'!$G:$G,'Cash Flow'!$A69,'Wells Fargo'!$A:$A,AF$1,'Wells Fargo'!$B:$B,"&lt;="&amp;'Cash Flow'!AF$3)</f>
        <v>0</v>
      </c>
      <c r="AG69" s="160">
        <f>SUMIFS('Wells Fargo'!$F:$F,'Wells Fargo'!$G:$G,'Cash Flow'!$A69,'Wells Fargo'!$A:$A,AG$1,'Wells Fargo'!$B:$B,"&lt;="&amp;'Cash Flow'!AG$3,'Wells Fargo'!$B:$B,"&gt;"&amp;'Cash Flow'!AF$3)</f>
        <v>0</v>
      </c>
      <c r="AH69" s="160">
        <f>SUMIFS('Wells Fargo'!$F:$F,'Wells Fargo'!$G:$G,'Cash Flow'!$A69,'Wells Fargo'!$A:$A,AH$1,'Wells Fargo'!$B:$B,"&lt;="&amp;'Cash Flow'!AH$3,'Wells Fargo'!$B:$B,"&gt;"&amp;'Cash Flow'!AG$3)</f>
        <v>0</v>
      </c>
      <c r="AI69" s="160">
        <f>SUMIFS('Wells Fargo'!$F:$F,'Wells Fargo'!$G:$G,'Cash Flow'!$A69,'Wells Fargo'!$A:$A,AI$1,'Wells Fargo'!$B:$B,"&lt;="&amp;'Cash Flow'!AI$3,'Wells Fargo'!$B:$B,"&gt;"&amp;'Cash Flow'!AH$3)</f>
        <v>0</v>
      </c>
      <c r="AJ69" s="160">
        <f>SUMIFS('Wells Fargo'!$F:$F,'Wells Fargo'!$G:$G,'Cash Flow'!$A69,'Wells Fargo'!$A:$A,AJ$1,'Wells Fargo'!$B:$B,"&lt;="&amp;'Cash Flow'!AJ$3,'Wells Fargo'!$B:$B,"&gt;"&amp;'Cash Flow'!AI$3)</f>
        <v>0</v>
      </c>
      <c r="AK69" s="161">
        <f>SUMIFS('Wells Fargo'!$F:$F,'Wells Fargo'!$G:$G,'Cash Flow'!$A69,'Wells Fargo'!$A:$A,AK$1,'Wells Fargo'!$B:$B,"&lt;="&amp;'Cash Flow'!AK$3)</f>
        <v>0</v>
      </c>
      <c r="AL69" s="160">
        <f>SUMIFS('Wells Fargo'!$F:$F,'Wells Fargo'!$G:$G,'Cash Flow'!$A69,'Wells Fargo'!$A:$A,AL$1,'Wells Fargo'!$B:$B,"&lt;="&amp;'Cash Flow'!AL$3,'Wells Fargo'!$B:$B,"&gt;"&amp;'Cash Flow'!AK$3)</f>
        <v>0</v>
      </c>
      <c r="AM69" s="160">
        <f>SUMIFS('Wells Fargo'!$F:$F,'Wells Fargo'!$G:$G,'Cash Flow'!$A69,'Wells Fargo'!$A:$A,AM$1,'Wells Fargo'!$B:$B,"&lt;="&amp;'Cash Flow'!AM$3,'Wells Fargo'!$B:$B,"&gt;"&amp;'Cash Flow'!AL$3)</f>
        <v>0</v>
      </c>
      <c r="AN69" s="160">
        <f>SUMIFS('Wells Fargo'!$F:$F,'Wells Fargo'!$G:$G,'Cash Flow'!$A69,'Wells Fargo'!$A:$A,AN$1,'Wells Fargo'!$B:$B,"&lt;="&amp;'Cash Flow'!AN$3,'Wells Fargo'!$B:$B,"&gt;"&amp;'Cash Flow'!AM$3)</f>
        <v>0</v>
      </c>
      <c r="AO69" s="160">
        <f>SUMIFS('Wells Fargo'!$F:$F,'Wells Fargo'!$G:$G,'Cash Flow'!$A69,'Wells Fargo'!$A:$A,AO$1,'Wells Fargo'!$B:$B,"&lt;="&amp;'Cash Flow'!AO$3,'Wells Fargo'!$B:$B,"&gt;"&amp;'Cash Flow'!AN$3)</f>
        <v>0</v>
      </c>
      <c r="AP69" s="161">
        <f>SUMIFS('Wells Fargo'!$F:$F,'Wells Fargo'!$G:$G,'Cash Flow'!$A69,'Wells Fargo'!$A:$A,AP$1,'Wells Fargo'!$B:$B,"&lt;="&amp;'Cash Flow'!AP$3)</f>
        <v>0</v>
      </c>
      <c r="AQ69" s="160">
        <f>SUMIFS('Wells Fargo'!$F:$F,'Wells Fargo'!$G:$G,'Cash Flow'!$A69,'Wells Fargo'!$A:$A,AQ$1,'Wells Fargo'!$B:$B,"&lt;="&amp;'Cash Flow'!AQ$3,'Wells Fargo'!$B:$B,"&gt;"&amp;'Cash Flow'!AP$3)</f>
        <v>0</v>
      </c>
      <c r="AR69" s="160">
        <f>SUMIFS('Wells Fargo'!$F:$F,'Wells Fargo'!$G:$G,'Cash Flow'!$A69,'Wells Fargo'!$A:$A,AR$1,'Wells Fargo'!$B:$B,"&lt;="&amp;'Cash Flow'!AR$3,'Wells Fargo'!$B:$B,"&gt;"&amp;'Cash Flow'!AQ$3)</f>
        <v>0</v>
      </c>
      <c r="AS69" s="160">
        <f>SUMIFS('Wells Fargo'!$F:$F,'Wells Fargo'!$G:$G,'Cash Flow'!$A69,'Wells Fargo'!$A:$A,AS$1,'Wells Fargo'!$B:$B,"&lt;="&amp;'Cash Flow'!AS$3,'Wells Fargo'!$B:$B,"&gt;"&amp;'Cash Flow'!AR$3)</f>
        <v>0</v>
      </c>
      <c r="AT69" s="160">
        <f>SUMIFS('Wells Fargo'!$F:$F,'Wells Fargo'!$G:$G,'Cash Flow'!$A69,'Wells Fargo'!$A:$A,AT$1,'Wells Fargo'!$B:$B,"&lt;="&amp;'Cash Flow'!AT$3,'Wells Fargo'!$B:$B,"&gt;"&amp;'Cash Flow'!AS$3)</f>
        <v>0</v>
      </c>
      <c r="AU69" s="161">
        <f>SUMIFS('Wells Fargo'!$F:$F,'Wells Fargo'!$G:$G,'Cash Flow'!$A69,'Wells Fargo'!$A:$A,AU$1,'Wells Fargo'!$B:$B,"&lt;="&amp;'Cash Flow'!AU$3)</f>
        <v>0</v>
      </c>
      <c r="AV69" s="160">
        <f>SUMIFS('Wells Fargo'!$F:$F,'Wells Fargo'!$G:$G,'Cash Flow'!$A69,'Wells Fargo'!$A:$A,AV$1,'Wells Fargo'!$B:$B,"&lt;="&amp;'Cash Flow'!AV$3,'Wells Fargo'!$B:$B,"&gt;"&amp;'Cash Flow'!AU$3)</f>
        <v>0</v>
      </c>
      <c r="AW69" s="160">
        <f>SUMIFS('Wells Fargo'!$F:$F,'Wells Fargo'!$G:$G,'Cash Flow'!$A69,'Wells Fargo'!$A:$A,AW$1,'Wells Fargo'!$B:$B,"&lt;="&amp;'Cash Flow'!AW$3,'Wells Fargo'!$B:$B,"&gt;"&amp;'Cash Flow'!AV$3)</f>
        <v>0</v>
      </c>
      <c r="AX69" s="160">
        <f>SUMIFS('Wells Fargo'!$F:$F,'Wells Fargo'!$G:$G,'Cash Flow'!$A69,'Wells Fargo'!$A:$A,AX$1,'Wells Fargo'!$B:$B,"&lt;="&amp;'Cash Flow'!AX$3,'Wells Fargo'!$B:$B,"&gt;"&amp;'Cash Flow'!AW$3)</f>
        <v>0</v>
      </c>
      <c r="AY69" s="160">
        <f>SUMIFS('Wells Fargo'!$F:$F,'Wells Fargo'!$G:$G,'Cash Flow'!$A69,'Wells Fargo'!$A:$A,AY$1,'Wells Fargo'!$B:$B,"&lt;="&amp;'Cash Flow'!AY$3,'Wells Fargo'!$B:$B,"&gt;"&amp;'Cash Flow'!AX$3)</f>
        <v>0</v>
      </c>
      <c r="AZ69" s="161">
        <f>SUMIFS('Wells Fargo'!$F:$F,'Wells Fargo'!$G:$G,'Cash Flow'!$A69,'Wells Fargo'!$A:$A,AZ$1,'Wells Fargo'!$B:$B,"&lt;="&amp;'Cash Flow'!AZ$3)</f>
        <v>0</v>
      </c>
      <c r="BA69" s="160">
        <f>SUMIFS('Wells Fargo'!$F:$F,'Wells Fargo'!$G:$G,'Cash Flow'!$A69,'Wells Fargo'!$A:$A,BA$1,'Wells Fargo'!$B:$B,"&lt;="&amp;'Cash Flow'!BA$3,'Wells Fargo'!$B:$B,"&gt;"&amp;'Cash Flow'!AZ$3)</f>
        <v>0</v>
      </c>
      <c r="BB69" s="160">
        <f>SUMIFS('Wells Fargo'!$F:$F,'Wells Fargo'!$G:$G,'Cash Flow'!$A69,'Wells Fargo'!$A:$A,BB$1,'Wells Fargo'!$B:$B,"&lt;="&amp;'Cash Flow'!BB$3,'Wells Fargo'!$B:$B,"&gt;"&amp;'Cash Flow'!BA$3)</f>
        <v>0</v>
      </c>
      <c r="BC69" s="160">
        <f>SUMIFS('Wells Fargo'!$F:$F,'Wells Fargo'!$G:$G,'Cash Flow'!$A69,'Wells Fargo'!$A:$A,BC$1,'Wells Fargo'!$B:$B,"&lt;="&amp;'Cash Flow'!BC$3,'Wells Fargo'!$B:$B,"&gt;"&amp;'Cash Flow'!BB$3)</f>
        <v>0</v>
      </c>
      <c r="BD69" s="160">
        <f>SUMIFS('Wells Fargo'!$F:$F,'Wells Fargo'!$G:$G,'Cash Flow'!$A69,'Wells Fargo'!$A:$A,BD$1,'Wells Fargo'!$B:$B,"&lt;="&amp;'Cash Flow'!BD$3,'Wells Fargo'!$B:$B,"&gt;"&amp;'Cash Flow'!BC$3)</f>
        <v>0</v>
      </c>
      <c r="BE69" s="161">
        <f>SUMIFS('Wells Fargo'!$F:$F,'Wells Fargo'!$G:$G,'Cash Flow'!$A69,'Wells Fargo'!$A:$A,BE$1,'Wells Fargo'!$B:$B,"&lt;="&amp;'Cash Flow'!BE$3)</f>
        <v>0</v>
      </c>
      <c r="BF69" s="160">
        <f>SUMIFS('Wells Fargo'!$F:$F,'Wells Fargo'!$G:$G,'Cash Flow'!$A69,'Wells Fargo'!$A:$A,BF$1,'Wells Fargo'!$B:$B,"&lt;="&amp;'Cash Flow'!BF$3,'Wells Fargo'!$B:$B,"&gt;"&amp;'Cash Flow'!BE$3)</f>
        <v>0</v>
      </c>
      <c r="BG69" s="160">
        <f>SUMIFS('Wells Fargo'!$F:$F,'Wells Fargo'!$G:$G,'Cash Flow'!$A69,'Wells Fargo'!$A:$A,BG$1,'Wells Fargo'!$B:$B,"&lt;="&amp;'Cash Flow'!BG$3,'Wells Fargo'!$B:$B,"&gt;"&amp;'Cash Flow'!BF$3)</f>
        <v>0</v>
      </c>
      <c r="BH69" s="160">
        <f>SUMIFS('Wells Fargo'!$F:$F,'Wells Fargo'!$G:$G,'Cash Flow'!$A69,'Wells Fargo'!$A:$A,BH$1,'Wells Fargo'!$B:$B,"&lt;="&amp;'Cash Flow'!BH$3,'Wells Fargo'!$B:$B,"&gt;"&amp;'Cash Flow'!BG$3)</f>
        <v>0</v>
      </c>
      <c r="BI69" s="160">
        <f>SUMIFS('Wells Fargo'!$F:$F,'Wells Fargo'!$G:$G,'Cash Flow'!$A69,'Wells Fargo'!$A:$A,BI$1,'Wells Fargo'!$B:$B,"&lt;="&amp;'Cash Flow'!BI$3,'Wells Fargo'!$B:$B,"&gt;"&amp;'Cash Flow'!BH$3)</f>
        <v>0</v>
      </c>
    </row>
    <row r="70" spans="1:61" ht="12.75" x14ac:dyDescent="0.2">
      <c r="A70" t="str">
        <v>Shevon</v>
      </c>
      <c r="B70" s="76">
        <f t="shared" si="3"/>
        <v>-1671.95</v>
      </c>
      <c r="C70" s="161">
        <f>SUMIFS('Wells Fargo'!$F:$F,'Wells Fargo'!$G:$G,'Cash Flow'!$A70,'Wells Fargo'!$A:$A,C$1,'Wells Fargo'!$B:$B,"&lt;="&amp;'Cash Flow'!C$3)</f>
        <v>0</v>
      </c>
      <c r="D70" s="160">
        <f>SUMIFS('Wells Fargo'!$F:$F,'Wells Fargo'!$G:$G,'Cash Flow'!$A70,'Wells Fargo'!$A:$A,D$1,'Wells Fargo'!$B:$B,"&lt;="&amp;'Cash Flow'!D$3,'Wells Fargo'!$B:$B,"&gt;"&amp;'Cash Flow'!C$3)</f>
        <v>0</v>
      </c>
      <c r="E70" s="160">
        <f>SUMIFS('Wells Fargo'!$F:$F,'Wells Fargo'!$G:$G,'Cash Flow'!$A70,'Wells Fargo'!$A:$A,E$1,'Wells Fargo'!$B:$B,"&lt;="&amp;'Cash Flow'!E$3,'Wells Fargo'!$B:$B,"&gt;"&amp;'Cash Flow'!D$3)</f>
        <v>0</v>
      </c>
      <c r="F70" s="160">
        <f>SUMIFS('Wells Fargo'!$F:$F,'Wells Fargo'!$G:$G,'Cash Flow'!$A70,'Wells Fargo'!$A:$A,F$1,'Wells Fargo'!$B:$B,"&lt;="&amp;'Cash Flow'!F$3,'Wells Fargo'!$B:$B,"&gt;"&amp;'Cash Flow'!E$3)</f>
        <v>0</v>
      </c>
      <c r="G70" s="160">
        <f>SUMIFS('Wells Fargo'!$F:$F,'Wells Fargo'!$G:$G,'Cash Flow'!$A70,'Wells Fargo'!$A:$A,G$1,'Wells Fargo'!$B:$B,"&lt;="&amp;'Cash Flow'!G$3,'Wells Fargo'!$B:$B,"&gt;"&amp;'Cash Flow'!F$3)</f>
        <v>0</v>
      </c>
      <c r="H70" s="161">
        <f>SUMIFS('Wells Fargo'!$F:$F,'Wells Fargo'!$G:$G,'Cash Flow'!$A70,'Wells Fargo'!$A:$A,H$1,'Wells Fargo'!$B:$B,"&lt;="&amp;'Cash Flow'!H$3)</f>
        <v>0</v>
      </c>
      <c r="I70" s="160">
        <f>SUMIFS('Wells Fargo'!$F:$F,'Wells Fargo'!$G:$G,'Cash Flow'!$A70,'Wells Fargo'!$A:$A,I$1,'Wells Fargo'!$B:$B,"&lt;="&amp;'Cash Flow'!I$3,'Wells Fargo'!$B:$B,"&gt;"&amp;'Cash Flow'!H$3)</f>
        <v>0</v>
      </c>
      <c r="J70" s="160">
        <f>SUMIFS('Wells Fargo'!$F:$F,'Wells Fargo'!$G:$G,'Cash Flow'!$A70,'Wells Fargo'!$A:$A,J$1,'Wells Fargo'!$B:$B,"&lt;="&amp;'Cash Flow'!J$3,'Wells Fargo'!$B:$B,"&gt;"&amp;'Cash Flow'!I$3)</f>
        <v>0</v>
      </c>
      <c r="K70" s="160">
        <f>SUMIFS('Wells Fargo'!$F:$F,'Wells Fargo'!$G:$G,'Cash Flow'!$A70,'Wells Fargo'!$A:$A,K$1,'Wells Fargo'!$B:$B,"&lt;="&amp;'Cash Flow'!K$3,'Wells Fargo'!$B:$B,"&gt;"&amp;'Cash Flow'!J$3)</f>
        <v>0</v>
      </c>
      <c r="L70" s="161">
        <f>SUMIFS('Wells Fargo'!$F:$F,'Wells Fargo'!$G:$G,'Cash Flow'!$A70,'Wells Fargo'!$A:$A,L$1,'Wells Fargo'!$B:$B,"&lt;="&amp;'Cash Flow'!L$3)</f>
        <v>0</v>
      </c>
      <c r="M70" s="160">
        <f>SUMIFS('Wells Fargo'!$F:$F,'Wells Fargo'!$G:$G,'Cash Flow'!$A70,'Wells Fargo'!$A:$A,M$1,'Wells Fargo'!$B:$B,"&lt;="&amp;'Cash Flow'!M$3,'Wells Fargo'!$B:$B,"&gt;"&amp;'Cash Flow'!L$3)</f>
        <v>0</v>
      </c>
      <c r="N70" s="160">
        <f>SUMIFS('Wells Fargo'!$F:$F,'Wells Fargo'!$G:$G,'Cash Flow'!$A70,'Wells Fargo'!$A:$A,N$1,'Wells Fargo'!$B:$B,"&lt;="&amp;'Cash Flow'!N$3,'Wells Fargo'!$B:$B,"&gt;"&amp;'Cash Flow'!M$3)</f>
        <v>0</v>
      </c>
      <c r="O70" s="160">
        <f>SUMIFS('Wells Fargo'!$F:$F,'Wells Fargo'!$G:$G,'Cash Flow'!$A70,'Wells Fargo'!$A:$A,O$1,'Wells Fargo'!$B:$B,"&lt;="&amp;'Cash Flow'!O$3,'Wells Fargo'!$B:$B,"&gt;"&amp;'Cash Flow'!N$3)</f>
        <v>0</v>
      </c>
      <c r="P70" s="160">
        <f>SUMIFS('Wells Fargo'!$F:$F,'Wells Fargo'!$G:$G,'Cash Flow'!$A70,'Wells Fargo'!$A:$A,P$1,'Wells Fargo'!$B:$B,"&lt;="&amp;'Cash Flow'!P$3,'Wells Fargo'!$B:$B,"&gt;"&amp;'Cash Flow'!O$3)</f>
        <v>0</v>
      </c>
      <c r="Q70" s="161">
        <f>SUMIFS('Wells Fargo'!$F:$F,'Wells Fargo'!$G:$G,'Cash Flow'!$A70,'Wells Fargo'!$A:$A,Q$1,'Wells Fargo'!$B:$B,"&lt;="&amp;'Cash Flow'!Q$3)</f>
        <v>-400</v>
      </c>
      <c r="R70" s="160">
        <f>SUMIFS('Wells Fargo'!$F:$F,'Wells Fargo'!$G:$G,'Cash Flow'!$A70,'Wells Fargo'!$A:$A,R$1,'Wells Fargo'!$B:$B,"&lt;="&amp;'Cash Flow'!R$3,'Wells Fargo'!$B:$B,"&gt;"&amp;'Cash Flow'!Q$3)</f>
        <v>0</v>
      </c>
      <c r="S70" s="160">
        <f>SUMIFS('Wells Fargo'!$F:$F,'Wells Fargo'!$G:$G,'Cash Flow'!$A70,'Wells Fargo'!$A:$A,S$1,'Wells Fargo'!$B:$B,"&lt;="&amp;'Cash Flow'!S$3,'Wells Fargo'!$B:$B,"&gt;"&amp;'Cash Flow'!R$3)</f>
        <v>0</v>
      </c>
      <c r="T70" s="160">
        <f>SUMIFS('Wells Fargo'!$F:$F,'Wells Fargo'!$G:$G,'Cash Flow'!$A70,'Wells Fargo'!$A:$A,T$1,'Wells Fargo'!$B:$B,"&lt;="&amp;'Cash Flow'!T$3,'Wells Fargo'!$B:$B,"&gt;"&amp;'Cash Flow'!S$3)</f>
        <v>0</v>
      </c>
      <c r="U70" s="160">
        <f>SUMIFS('Wells Fargo'!$F:$F,'Wells Fargo'!$G:$G,'Cash Flow'!$A70,'Wells Fargo'!$A:$A,U$1,'Wells Fargo'!$B:$B,"&lt;="&amp;'Cash Flow'!U$3,'Wells Fargo'!$B:$B,"&gt;"&amp;'Cash Flow'!T$3)</f>
        <v>0</v>
      </c>
      <c r="V70" s="161">
        <f>SUMIFS('Wells Fargo'!$F:$F,'Wells Fargo'!$G:$G,'Cash Flow'!$A70,'Wells Fargo'!$A:$A,V$1,'Wells Fargo'!$B:$B,"&lt;="&amp;'Cash Flow'!V$3)</f>
        <v>0</v>
      </c>
      <c r="W70" s="160">
        <f>SUMIFS('Wells Fargo'!$F:$F,'Wells Fargo'!$G:$G,'Cash Flow'!$A70,'Wells Fargo'!$A:$A,W$1,'Wells Fargo'!$B:$B,"&lt;="&amp;'Cash Flow'!W$3,'Wells Fargo'!$B:$B,"&gt;"&amp;'Cash Flow'!V$3)</f>
        <v>0</v>
      </c>
      <c r="X70" s="160">
        <f>SUMIFS('Wells Fargo'!$F:$F,'Wells Fargo'!$G:$G,'Cash Flow'!$A70,'Wells Fargo'!$A:$A,X$1,'Wells Fargo'!$B:$B,"&lt;="&amp;'Cash Flow'!X$3,'Wells Fargo'!$B:$B,"&gt;"&amp;'Cash Flow'!W$3)</f>
        <v>0</v>
      </c>
      <c r="Y70" s="160">
        <f>SUMIFS('Wells Fargo'!$F:$F,'Wells Fargo'!$G:$G,'Cash Flow'!$A70,'Wells Fargo'!$A:$A,Y$1,'Wells Fargo'!$B:$B,"&lt;="&amp;'Cash Flow'!Y$3,'Wells Fargo'!$B:$B,"&gt;"&amp;'Cash Flow'!X$3)</f>
        <v>-140</v>
      </c>
      <c r="Z70" s="160">
        <f>SUMIFS('Wells Fargo'!$F:$F,'Wells Fargo'!$G:$G,'Cash Flow'!$A70,'Wells Fargo'!$A:$A,Z$1,'Wells Fargo'!$B:$B,"&lt;="&amp;'Cash Flow'!Z$3,'Wells Fargo'!$B:$B,"&gt;"&amp;'Cash Flow'!Y$3)</f>
        <v>0</v>
      </c>
      <c r="AA70" s="161">
        <f>SUMIFS('Wells Fargo'!$F:$F,'Wells Fargo'!$G:$G,'Cash Flow'!$A70,'Wells Fargo'!$A:$A,AA$1,'Wells Fargo'!$B:$B,"&lt;="&amp;'Cash Flow'!AA$3)</f>
        <v>0</v>
      </c>
      <c r="AB70" s="160">
        <f>SUMIFS('Wells Fargo'!$F:$F,'Wells Fargo'!$G:$G,'Cash Flow'!$A70,'Wells Fargo'!$A:$A,AB$1,'Wells Fargo'!$B:$B,"&lt;="&amp;'Cash Flow'!AB$3,'Wells Fargo'!$B:$B,"&gt;"&amp;'Cash Flow'!AA$3)</f>
        <v>128.05000000000001</v>
      </c>
      <c r="AC70" s="160">
        <f>SUMIFS('Wells Fargo'!$F:$F,'Wells Fargo'!$G:$G,'Cash Flow'!$A70,'Wells Fargo'!$A:$A,AC$1,'Wells Fargo'!$B:$B,"&lt;="&amp;'Cash Flow'!AC$3,'Wells Fargo'!$B:$B,"&gt;"&amp;'Cash Flow'!AB$3)</f>
        <v>0</v>
      </c>
      <c r="AD70" s="160">
        <f>SUMIFS('Wells Fargo'!$F:$F,'Wells Fargo'!$G:$G,'Cash Flow'!$A70,'Wells Fargo'!$A:$A,AD$1,'Wells Fargo'!$B:$B,"&lt;="&amp;'Cash Flow'!AD$3,'Wells Fargo'!$B:$B,"&gt;"&amp;'Cash Flow'!AC$3)</f>
        <v>0</v>
      </c>
      <c r="AE70" s="160">
        <f>SUMIFS('Wells Fargo'!$F:$F,'Wells Fargo'!$G:$G,'Cash Flow'!$A70,'Wells Fargo'!$A:$A,AE$1,'Wells Fargo'!$B:$B,"&lt;="&amp;'Cash Flow'!AE$3,'Wells Fargo'!$B:$B,"&gt;"&amp;'Cash Flow'!AD$3)</f>
        <v>0</v>
      </c>
      <c r="AF70" s="161">
        <f>SUMIFS('Wells Fargo'!$F:$F,'Wells Fargo'!$G:$G,'Cash Flow'!$A70,'Wells Fargo'!$A:$A,AF$1,'Wells Fargo'!$B:$B,"&lt;="&amp;'Cash Flow'!AF$3)</f>
        <v>0</v>
      </c>
      <c r="AG70" s="160">
        <f>SUMIFS('Wells Fargo'!$F:$F,'Wells Fargo'!$G:$G,'Cash Flow'!$A70,'Wells Fargo'!$A:$A,AG$1,'Wells Fargo'!$B:$B,"&lt;="&amp;'Cash Flow'!AG$3,'Wells Fargo'!$B:$B,"&gt;"&amp;'Cash Flow'!AF$3)</f>
        <v>0</v>
      </c>
      <c r="AH70" s="160">
        <f>SUMIFS('Wells Fargo'!$F:$F,'Wells Fargo'!$G:$G,'Cash Flow'!$A70,'Wells Fargo'!$A:$A,AH$1,'Wells Fargo'!$B:$B,"&lt;="&amp;'Cash Flow'!AH$3,'Wells Fargo'!$B:$B,"&gt;"&amp;'Cash Flow'!AG$3)</f>
        <v>-200</v>
      </c>
      <c r="AI70" s="160">
        <f>SUMIFS('Wells Fargo'!$F:$F,'Wells Fargo'!$G:$G,'Cash Flow'!$A70,'Wells Fargo'!$A:$A,AI$1,'Wells Fargo'!$B:$B,"&lt;="&amp;'Cash Flow'!AI$3,'Wells Fargo'!$B:$B,"&gt;"&amp;'Cash Flow'!AH$3)</f>
        <v>0</v>
      </c>
      <c r="AJ70" s="160">
        <f>SUMIFS('Wells Fargo'!$F:$F,'Wells Fargo'!$G:$G,'Cash Flow'!$A70,'Wells Fargo'!$A:$A,AJ$1,'Wells Fargo'!$B:$B,"&lt;="&amp;'Cash Flow'!AJ$3,'Wells Fargo'!$B:$B,"&gt;"&amp;'Cash Flow'!AI$3)</f>
        <v>0</v>
      </c>
      <c r="AK70" s="161">
        <f>SUMIFS('Wells Fargo'!$F:$F,'Wells Fargo'!$G:$G,'Cash Flow'!$A70,'Wells Fargo'!$A:$A,AK$1,'Wells Fargo'!$B:$B,"&lt;="&amp;'Cash Flow'!AK$3)</f>
        <v>-230</v>
      </c>
      <c r="AL70" s="160">
        <f>SUMIFS('Wells Fargo'!$F:$F,'Wells Fargo'!$G:$G,'Cash Flow'!$A70,'Wells Fargo'!$A:$A,AL$1,'Wells Fargo'!$B:$B,"&lt;="&amp;'Cash Flow'!AL$3,'Wells Fargo'!$B:$B,"&gt;"&amp;'Cash Flow'!AK$3)</f>
        <v>0</v>
      </c>
      <c r="AM70" s="160">
        <f>SUMIFS('Wells Fargo'!$F:$F,'Wells Fargo'!$G:$G,'Cash Flow'!$A70,'Wells Fargo'!$A:$A,AM$1,'Wells Fargo'!$B:$B,"&lt;="&amp;'Cash Flow'!AM$3,'Wells Fargo'!$B:$B,"&gt;"&amp;'Cash Flow'!AL$3)</f>
        <v>0</v>
      </c>
      <c r="AN70" s="160">
        <f>SUMIFS('Wells Fargo'!$F:$F,'Wells Fargo'!$G:$G,'Cash Flow'!$A70,'Wells Fargo'!$A:$A,AN$1,'Wells Fargo'!$B:$B,"&lt;="&amp;'Cash Flow'!AN$3,'Wells Fargo'!$B:$B,"&gt;"&amp;'Cash Flow'!AM$3)</f>
        <v>-230</v>
      </c>
      <c r="AO70" s="160">
        <f>SUMIFS('Wells Fargo'!$F:$F,'Wells Fargo'!$G:$G,'Cash Flow'!$A70,'Wells Fargo'!$A:$A,AO$1,'Wells Fargo'!$B:$B,"&lt;="&amp;'Cash Flow'!AO$3,'Wells Fargo'!$B:$B,"&gt;"&amp;'Cash Flow'!AN$3)</f>
        <v>0</v>
      </c>
      <c r="AP70" s="161">
        <f>SUMIFS('Wells Fargo'!$F:$F,'Wells Fargo'!$G:$G,'Cash Flow'!$A70,'Wells Fargo'!$A:$A,AP$1,'Wells Fargo'!$B:$B,"&lt;="&amp;'Cash Flow'!AP$3)</f>
        <v>0</v>
      </c>
      <c r="AQ70" s="160">
        <f>SUMIFS('Wells Fargo'!$F:$F,'Wells Fargo'!$G:$G,'Cash Flow'!$A70,'Wells Fargo'!$A:$A,AQ$1,'Wells Fargo'!$B:$B,"&lt;="&amp;'Cash Flow'!AQ$3,'Wells Fargo'!$B:$B,"&gt;"&amp;'Cash Flow'!AP$3)</f>
        <v>0</v>
      </c>
      <c r="AR70" s="160">
        <f>SUMIFS('Wells Fargo'!$F:$F,'Wells Fargo'!$G:$G,'Cash Flow'!$A70,'Wells Fargo'!$A:$A,AR$1,'Wells Fargo'!$B:$B,"&lt;="&amp;'Cash Flow'!AR$3,'Wells Fargo'!$B:$B,"&gt;"&amp;'Cash Flow'!AQ$3)</f>
        <v>0</v>
      </c>
      <c r="AS70" s="160">
        <f>SUMIFS('Wells Fargo'!$F:$F,'Wells Fargo'!$G:$G,'Cash Flow'!$A70,'Wells Fargo'!$A:$A,AS$1,'Wells Fargo'!$B:$B,"&lt;="&amp;'Cash Flow'!AS$3,'Wells Fargo'!$B:$B,"&gt;"&amp;'Cash Flow'!AR$3)</f>
        <v>-60</v>
      </c>
      <c r="AT70" s="160">
        <f>SUMIFS('Wells Fargo'!$F:$F,'Wells Fargo'!$G:$G,'Cash Flow'!$A70,'Wells Fargo'!$A:$A,AT$1,'Wells Fargo'!$B:$B,"&lt;="&amp;'Cash Flow'!AT$3,'Wells Fargo'!$B:$B,"&gt;"&amp;'Cash Flow'!AS$3)</f>
        <v>0</v>
      </c>
      <c r="AU70" s="161">
        <f>SUMIFS('Wells Fargo'!$F:$F,'Wells Fargo'!$G:$G,'Cash Flow'!$A70,'Wells Fargo'!$A:$A,AU$1,'Wells Fargo'!$B:$B,"&lt;="&amp;'Cash Flow'!AU$3)</f>
        <v>0</v>
      </c>
      <c r="AV70" s="160">
        <f>SUMIFS('Wells Fargo'!$F:$F,'Wells Fargo'!$G:$G,'Cash Flow'!$A70,'Wells Fargo'!$A:$A,AV$1,'Wells Fargo'!$B:$B,"&lt;="&amp;'Cash Flow'!AV$3,'Wells Fargo'!$B:$B,"&gt;"&amp;'Cash Flow'!AU$3)</f>
        <v>0</v>
      </c>
      <c r="AW70" s="160">
        <f>SUMIFS('Wells Fargo'!$F:$F,'Wells Fargo'!$G:$G,'Cash Flow'!$A70,'Wells Fargo'!$A:$A,AW$1,'Wells Fargo'!$B:$B,"&lt;="&amp;'Cash Flow'!AW$3,'Wells Fargo'!$B:$B,"&gt;"&amp;'Cash Flow'!AV$3)</f>
        <v>-350</v>
      </c>
      <c r="AX70" s="160">
        <f>SUMIFS('Wells Fargo'!$F:$F,'Wells Fargo'!$G:$G,'Cash Flow'!$A70,'Wells Fargo'!$A:$A,AX$1,'Wells Fargo'!$B:$B,"&lt;="&amp;'Cash Flow'!AX$3,'Wells Fargo'!$B:$B,"&gt;"&amp;'Cash Flow'!AW$3)</f>
        <v>0</v>
      </c>
      <c r="AY70" s="160">
        <f>SUMIFS('Wells Fargo'!$F:$F,'Wells Fargo'!$G:$G,'Cash Flow'!$A70,'Wells Fargo'!$A:$A,AY$1,'Wells Fargo'!$B:$B,"&lt;="&amp;'Cash Flow'!AY$3,'Wells Fargo'!$B:$B,"&gt;"&amp;'Cash Flow'!AX$3)</f>
        <v>0</v>
      </c>
      <c r="AZ70" s="161">
        <f>SUMIFS('Wells Fargo'!$F:$F,'Wells Fargo'!$G:$G,'Cash Flow'!$A70,'Wells Fargo'!$A:$A,AZ$1,'Wells Fargo'!$B:$B,"&lt;="&amp;'Cash Flow'!AZ$3)</f>
        <v>0</v>
      </c>
      <c r="BA70" s="160">
        <f>SUMIFS('Wells Fargo'!$F:$F,'Wells Fargo'!$G:$G,'Cash Flow'!$A70,'Wells Fargo'!$A:$A,BA$1,'Wells Fargo'!$B:$B,"&lt;="&amp;'Cash Flow'!BA$3,'Wells Fargo'!$B:$B,"&gt;"&amp;'Cash Flow'!AZ$3)</f>
        <v>-40</v>
      </c>
      <c r="BB70" s="160">
        <f>SUMIFS('Wells Fargo'!$F:$F,'Wells Fargo'!$G:$G,'Cash Flow'!$A70,'Wells Fargo'!$A:$A,BB$1,'Wells Fargo'!$B:$B,"&lt;="&amp;'Cash Flow'!BB$3,'Wells Fargo'!$B:$B,"&gt;"&amp;'Cash Flow'!BA$3)</f>
        <v>0</v>
      </c>
      <c r="BC70" s="160">
        <f>SUMIFS('Wells Fargo'!$F:$F,'Wells Fargo'!$G:$G,'Cash Flow'!$A70,'Wells Fargo'!$A:$A,BC$1,'Wells Fargo'!$B:$B,"&lt;="&amp;'Cash Flow'!BC$3,'Wells Fargo'!$B:$B,"&gt;"&amp;'Cash Flow'!BB$3)</f>
        <v>0</v>
      </c>
      <c r="BD70" s="160">
        <f>SUMIFS('Wells Fargo'!$F:$F,'Wells Fargo'!$G:$G,'Cash Flow'!$A70,'Wells Fargo'!$A:$A,BD$1,'Wells Fargo'!$B:$B,"&lt;="&amp;'Cash Flow'!BD$3,'Wells Fargo'!$B:$B,"&gt;"&amp;'Cash Flow'!BC$3)</f>
        <v>0</v>
      </c>
      <c r="BE70" s="161">
        <f>SUMIFS('Wells Fargo'!$F:$F,'Wells Fargo'!$G:$G,'Cash Flow'!$A70,'Wells Fargo'!$A:$A,BE$1,'Wells Fargo'!$B:$B,"&lt;="&amp;'Cash Flow'!BE$3)</f>
        <v>0</v>
      </c>
      <c r="BF70" s="160">
        <f>SUMIFS('Wells Fargo'!$F:$F,'Wells Fargo'!$G:$G,'Cash Flow'!$A70,'Wells Fargo'!$A:$A,BF$1,'Wells Fargo'!$B:$B,"&lt;="&amp;'Cash Flow'!BF$3,'Wells Fargo'!$B:$B,"&gt;"&amp;'Cash Flow'!BE$3)</f>
        <v>-150</v>
      </c>
      <c r="BG70" s="160">
        <f>SUMIFS('Wells Fargo'!$F:$F,'Wells Fargo'!$G:$G,'Cash Flow'!$A70,'Wells Fargo'!$A:$A,BG$1,'Wells Fargo'!$B:$B,"&lt;="&amp;'Cash Flow'!BG$3,'Wells Fargo'!$B:$B,"&gt;"&amp;'Cash Flow'!BF$3)</f>
        <v>0</v>
      </c>
      <c r="BH70" s="160">
        <f>SUMIFS('Wells Fargo'!$F:$F,'Wells Fargo'!$G:$G,'Cash Flow'!$A70,'Wells Fargo'!$A:$A,BH$1,'Wells Fargo'!$B:$B,"&lt;="&amp;'Cash Flow'!BH$3,'Wells Fargo'!$B:$B,"&gt;"&amp;'Cash Flow'!BG$3)</f>
        <v>0</v>
      </c>
      <c r="BI70" s="160">
        <f>SUMIFS('Wells Fargo'!$F:$F,'Wells Fargo'!$G:$G,'Cash Flow'!$A70,'Wells Fargo'!$A:$A,BI$1,'Wells Fargo'!$B:$B,"&lt;="&amp;'Cash Flow'!BI$3,'Wells Fargo'!$B:$B,"&gt;"&amp;'Cash Flow'!BH$3)</f>
        <v>0</v>
      </c>
    </row>
    <row r="71" spans="1:61" ht="12.75" x14ac:dyDescent="0.2">
      <c r="A71" t="str">
        <v>SOA</v>
      </c>
      <c r="B71" s="76">
        <f t="shared" si="3"/>
        <v>-75</v>
      </c>
      <c r="C71" s="161">
        <f>SUMIFS('Wells Fargo'!$F:$F,'Wells Fargo'!$G:$G,'Cash Flow'!$A71,'Wells Fargo'!$A:$A,C$1,'Wells Fargo'!$B:$B,"&lt;="&amp;'Cash Flow'!C$3)</f>
        <v>0</v>
      </c>
      <c r="D71" s="160">
        <f>SUMIFS('Wells Fargo'!$F:$F,'Wells Fargo'!$G:$G,'Cash Flow'!$A71,'Wells Fargo'!$A:$A,D$1,'Wells Fargo'!$B:$B,"&lt;="&amp;'Cash Flow'!D$3,'Wells Fargo'!$B:$B,"&gt;"&amp;'Cash Flow'!C$3)</f>
        <v>0</v>
      </c>
      <c r="E71" s="160">
        <f>SUMIFS('Wells Fargo'!$F:$F,'Wells Fargo'!$G:$G,'Cash Flow'!$A71,'Wells Fargo'!$A:$A,E$1,'Wells Fargo'!$B:$B,"&lt;="&amp;'Cash Flow'!E$3,'Wells Fargo'!$B:$B,"&gt;"&amp;'Cash Flow'!D$3)</f>
        <v>0</v>
      </c>
      <c r="F71" s="160">
        <f>SUMIFS('Wells Fargo'!$F:$F,'Wells Fargo'!$G:$G,'Cash Flow'!$A71,'Wells Fargo'!$A:$A,F$1,'Wells Fargo'!$B:$B,"&lt;="&amp;'Cash Flow'!F$3,'Wells Fargo'!$B:$B,"&gt;"&amp;'Cash Flow'!E$3)</f>
        <v>-75</v>
      </c>
      <c r="G71" s="160">
        <f>SUMIFS('Wells Fargo'!$F:$F,'Wells Fargo'!$G:$G,'Cash Flow'!$A71,'Wells Fargo'!$A:$A,G$1,'Wells Fargo'!$B:$B,"&lt;="&amp;'Cash Flow'!G$3,'Wells Fargo'!$B:$B,"&gt;"&amp;'Cash Flow'!F$3)</f>
        <v>0</v>
      </c>
      <c r="H71" s="161">
        <f>SUMIFS('Wells Fargo'!$F:$F,'Wells Fargo'!$G:$G,'Cash Flow'!$A71,'Wells Fargo'!$A:$A,H$1,'Wells Fargo'!$B:$B,"&lt;="&amp;'Cash Flow'!H$3)</f>
        <v>0</v>
      </c>
      <c r="I71" s="160">
        <f>SUMIFS('Wells Fargo'!$F:$F,'Wells Fargo'!$G:$G,'Cash Flow'!$A71,'Wells Fargo'!$A:$A,I$1,'Wells Fargo'!$B:$B,"&lt;="&amp;'Cash Flow'!I$3,'Wells Fargo'!$B:$B,"&gt;"&amp;'Cash Flow'!H$3)</f>
        <v>0</v>
      </c>
      <c r="J71" s="160">
        <f>SUMIFS('Wells Fargo'!$F:$F,'Wells Fargo'!$G:$G,'Cash Flow'!$A71,'Wells Fargo'!$A:$A,J$1,'Wells Fargo'!$B:$B,"&lt;="&amp;'Cash Flow'!J$3,'Wells Fargo'!$B:$B,"&gt;"&amp;'Cash Flow'!I$3)</f>
        <v>0</v>
      </c>
      <c r="K71" s="160">
        <f>SUMIFS('Wells Fargo'!$F:$F,'Wells Fargo'!$G:$G,'Cash Flow'!$A71,'Wells Fargo'!$A:$A,K$1,'Wells Fargo'!$B:$B,"&lt;="&amp;'Cash Flow'!K$3,'Wells Fargo'!$B:$B,"&gt;"&amp;'Cash Flow'!J$3)</f>
        <v>0</v>
      </c>
      <c r="L71" s="161">
        <f>SUMIFS('Wells Fargo'!$F:$F,'Wells Fargo'!$G:$G,'Cash Flow'!$A71,'Wells Fargo'!$A:$A,L$1,'Wells Fargo'!$B:$B,"&lt;="&amp;'Cash Flow'!L$3)</f>
        <v>0</v>
      </c>
      <c r="M71" s="160">
        <f>SUMIFS('Wells Fargo'!$F:$F,'Wells Fargo'!$G:$G,'Cash Flow'!$A71,'Wells Fargo'!$A:$A,M$1,'Wells Fargo'!$B:$B,"&lt;="&amp;'Cash Flow'!M$3,'Wells Fargo'!$B:$B,"&gt;"&amp;'Cash Flow'!L$3)</f>
        <v>0</v>
      </c>
      <c r="N71" s="160">
        <f>SUMIFS('Wells Fargo'!$F:$F,'Wells Fargo'!$G:$G,'Cash Flow'!$A71,'Wells Fargo'!$A:$A,N$1,'Wells Fargo'!$B:$B,"&lt;="&amp;'Cash Flow'!N$3,'Wells Fargo'!$B:$B,"&gt;"&amp;'Cash Flow'!M$3)</f>
        <v>0</v>
      </c>
      <c r="O71" s="160">
        <f>SUMIFS('Wells Fargo'!$F:$F,'Wells Fargo'!$G:$G,'Cash Flow'!$A71,'Wells Fargo'!$A:$A,O$1,'Wells Fargo'!$B:$B,"&lt;="&amp;'Cash Flow'!O$3,'Wells Fargo'!$B:$B,"&gt;"&amp;'Cash Flow'!N$3)</f>
        <v>0</v>
      </c>
      <c r="P71" s="160">
        <f>SUMIFS('Wells Fargo'!$F:$F,'Wells Fargo'!$G:$G,'Cash Flow'!$A71,'Wells Fargo'!$A:$A,P$1,'Wells Fargo'!$B:$B,"&lt;="&amp;'Cash Flow'!P$3,'Wells Fargo'!$B:$B,"&gt;"&amp;'Cash Flow'!O$3)</f>
        <v>0</v>
      </c>
      <c r="Q71" s="161">
        <f>SUMIFS('Wells Fargo'!$F:$F,'Wells Fargo'!$G:$G,'Cash Flow'!$A71,'Wells Fargo'!$A:$A,Q$1,'Wells Fargo'!$B:$B,"&lt;="&amp;'Cash Flow'!Q$3)</f>
        <v>0</v>
      </c>
      <c r="R71" s="160">
        <f>SUMIFS('Wells Fargo'!$F:$F,'Wells Fargo'!$G:$G,'Cash Flow'!$A71,'Wells Fargo'!$A:$A,R$1,'Wells Fargo'!$B:$B,"&lt;="&amp;'Cash Flow'!R$3,'Wells Fargo'!$B:$B,"&gt;"&amp;'Cash Flow'!Q$3)</f>
        <v>0</v>
      </c>
      <c r="S71" s="160">
        <f>SUMIFS('Wells Fargo'!$F:$F,'Wells Fargo'!$G:$G,'Cash Flow'!$A71,'Wells Fargo'!$A:$A,S$1,'Wells Fargo'!$B:$B,"&lt;="&amp;'Cash Flow'!S$3,'Wells Fargo'!$B:$B,"&gt;"&amp;'Cash Flow'!R$3)</f>
        <v>0</v>
      </c>
      <c r="T71" s="160">
        <f>SUMIFS('Wells Fargo'!$F:$F,'Wells Fargo'!$G:$G,'Cash Flow'!$A71,'Wells Fargo'!$A:$A,T$1,'Wells Fargo'!$B:$B,"&lt;="&amp;'Cash Flow'!T$3,'Wells Fargo'!$B:$B,"&gt;"&amp;'Cash Flow'!S$3)</f>
        <v>0</v>
      </c>
      <c r="U71" s="160">
        <f>SUMIFS('Wells Fargo'!$F:$F,'Wells Fargo'!$G:$G,'Cash Flow'!$A71,'Wells Fargo'!$A:$A,U$1,'Wells Fargo'!$B:$B,"&lt;="&amp;'Cash Flow'!U$3,'Wells Fargo'!$B:$B,"&gt;"&amp;'Cash Flow'!T$3)</f>
        <v>0</v>
      </c>
      <c r="V71" s="161">
        <f>SUMIFS('Wells Fargo'!$F:$F,'Wells Fargo'!$G:$G,'Cash Flow'!$A71,'Wells Fargo'!$A:$A,V$1,'Wells Fargo'!$B:$B,"&lt;="&amp;'Cash Flow'!V$3)</f>
        <v>0</v>
      </c>
      <c r="W71" s="160">
        <f>SUMIFS('Wells Fargo'!$F:$F,'Wells Fargo'!$G:$G,'Cash Flow'!$A71,'Wells Fargo'!$A:$A,W$1,'Wells Fargo'!$B:$B,"&lt;="&amp;'Cash Flow'!W$3,'Wells Fargo'!$B:$B,"&gt;"&amp;'Cash Flow'!V$3)</f>
        <v>0</v>
      </c>
      <c r="X71" s="160">
        <f>SUMIFS('Wells Fargo'!$F:$F,'Wells Fargo'!$G:$G,'Cash Flow'!$A71,'Wells Fargo'!$A:$A,X$1,'Wells Fargo'!$B:$B,"&lt;="&amp;'Cash Flow'!X$3,'Wells Fargo'!$B:$B,"&gt;"&amp;'Cash Flow'!W$3)</f>
        <v>0</v>
      </c>
      <c r="Y71" s="160">
        <f>SUMIFS('Wells Fargo'!$F:$F,'Wells Fargo'!$G:$G,'Cash Flow'!$A71,'Wells Fargo'!$A:$A,Y$1,'Wells Fargo'!$B:$B,"&lt;="&amp;'Cash Flow'!Y$3,'Wells Fargo'!$B:$B,"&gt;"&amp;'Cash Flow'!X$3)</f>
        <v>0</v>
      </c>
      <c r="Z71" s="160">
        <f>SUMIFS('Wells Fargo'!$F:$F,'Wells Fargo'!$G:$G,'Cash Flow'!$A71,'Wells Fargo'!$A:$A,Z$1,'Wells Fargo'!$B:$B,"&lt;="&amp;'Cash Flow'!Z$3,'Wells Fargo'!$B:$B,"&gt;"&amp;'Cash Flow'!Y$3)</f>
        <v>0</v>
      </c>
      <c r="AA71" s="161">
        <f>SUMIFS('Wells Fargo'!$F:$F,'Wells Fargo'!$G:$G,'Cash Flow'!$A71,'Wells Fargo'!$A:$A,AA$1,'Wells Fargo'!$B:$B,"&lt;="&amp;'Cash Flow'!AA$3)</f>
        <v>0</v>
      </c>
      <c r="AB71" s="160">
        <f>SUMIFS('Wells Fargo'!$F:$F,'Wells Fargo'!$G:$G,'Cash Flow'!$A71,'Wells Fargo'!$A:$A,AB$1,'Wells Fargo'!$B:$B,"&lt;="&amp;'Cash Flow'!AB$3,'Wells Fargo'!$B:$B,"&gt;"&amp;'Cash Flow'!AA$3)</f>
        <v>0</v>
      </c>
      <c r="AC71" s="160">
        <f>SUMIFS('Wells Fargo'!$F:$F,'Wells Fargo'!$G:$G,'Cash Flow'!$A71,'Wells Fargo'!$A:$A,AC$1,'Wells Fargo'!$B:$B,"&lt;="&amp;'Cash Flow'!AC$3,'Wells Fargo'!$B:$B,"&gt;"&amp;'Cash Flow'!AB$3)</f>
        <v>0</v>
      </c>
      <c r="AD71" s="160">
        <f>SUMIFS('Wells Fargo'!$F:$F,'Wells Fargo'!$G:$G,'Cash Flow'!$A71,'Wells Fargo'!$A:$A,AD$1,'Wells Fargo'!$B:$B,"&lt;="&amp;'Cash Flow'!AD$3,'Wells Fargo'!$B:$B,"&gt;"&amp;'Cash Flow'!AC$3)</f>
        <v>0</v>
      </c>
      <c r="AE71" s="160">
        <f>SUMIFS('Wells Fargo'!$F:$F,'Wells Fargo'!$G:$G,'Cash Flow'!$A71,'Wells Fargo'!$A:$A,AE$1,'Wells Fargo'!$B:$B,"&lt;="&amp;'Cash Flow'!AE$3,'Wells Fargo'!$B:$B,"&gt;"&amp;'Cash Flow'!AD$3)</f>
        <v>0</v>
      </c>
      <c r="AF71" s="161">
        <f>SUMIFS('Wells Fargo'!$F:$F,'Wells Fargo'!$G:$G,'Cash Flow'!$A71,'Wells Fargo'!$A:$A,AF$1,'Wells Fargo'!$B:$B,"&lt;="&amp;'Cash Flow'!AF$3)</f>
        <v>0</v>
      </c>
      <c r="AG71" s="160">
        <f>SUMIFS('Wells Fargo'!$F:$F,'Wells Fargo'!$G:$G,'Cash Flow'!$A71,'Wells Fargo'!$A:$A,AG$1,'Wells Fargo'!$B:$B,"&lt;="&amp;'Cash Flow'!AG$3,'Wells Fargo'!$B:$B,"&gt;"&amp;'Cash Flow'!AF$3)</f>
        <v>0</v>
      </c>
      <c r="AH71" s="160">
        <f>SUMIFS('Wells Fargo'!$F:$F,'Wells Fargo'!$G:$G,'Cash Flow'!$A71,'Wells Fargo'!$A:$A,AH$1,'Wells Fargo'!$B:$B,"&lt;="&amp;'Cash Flow'!AH$3,'Wells Fargo'!$B:$B,"&gt;"&amp;'Cash Flow'!AG$3)</f>
        <v>0</v>
      </c>
      <c r="AI71" s="160">
        <f>SUMIFS('Wells Fargo'!$F:$F,'Wells Fargo'!$G:$G,'Cash Flow'!$A71,'Wells Fargo'!$A:$A,AI$1,'Wells Fargo'!$B:$B,"&lt;="&amp;'Cash Flow'!AI$3,'Wells Fargo'!$B:$B,"&gt;"&amp;'Cash Flow'!AH$3)</f>
        <v>0</v>
      </c>
      <c r="AJ71" s="160">
        <f>SUMIFS('Wells Fargo'!$F:$F,'Wells Fargo'!$G:$G,'Cash Flow'!$A71,'Wells Fargo'!$A:$A,AJ$1,'Wells Fargo'!$B:$B,"&lt;="&amp;'Cash Flow'!AJ$3,'Wells Fargo'!$B:$B,"&gt;"&amp;'Cash Flow'!AI$3)</f>
        <v>0</v>
      </c>
      <c r="AK71" s="161">
        <f>SUMIFS('Wells Fargo'!$F:$F,'Wells Fargo'!$G:$G,'Cash Flow'!$A71,'Wells Fargo'!$A:$A,AK$1,'Wells Fargo'!$B:$B,"&lt;="&amp;'Cash Flow'!AK$3)</f>
        <v>0</v>
      </c>
      <c r="AL71" s="160">
        <f>SUMIFS('Wells Fargo'!$F:$F,'Wells Fargo'!$G:$G,'Cash Flow'!$A71,'Wells Fargo'!$A:$A,AL$1,'Wells Fargo'!$B:$B,"&lt;="&amp;'Cash Flow'!AL$3,'Wells Fargo'!$B:$B,"&gt;"&amp;'Cash Flow'!AK$3)</f>
        <v>0</v>
      </c>
      <c r="AM71" s="160">
        <f>SUMIFS('Wells Fargo'!$F:$F,'Wells Fargo'!$G:$G,'Cash Flow'!$A71,'Wells Fargo'!$A:$A,AM$1,'Wells Fargo'!$B:$B,"&lt;="&amp;'Cash Flow'!AM$3,'Wells Fargo'!$B:$B,"&gt;"&amp;'Cash Flow'!AL$3)</f>
        <v>0</v>
      </c>
      <c r="AN71" s="160">
        <f>SUMIFS('Wells Fargo'!$F:$F,'Wells Fargo'!$G:$G,'Cash Flow'!$A71,'Wells Fargo'!$A:$A,AN$1,'Wells Fargo'!$B:$B,"&lt;="&amp;'Cash Flow'!AN$3,'Wells Fargo'!$B:$B,"&gt;"&amp;'Cash Flow'!AM$3)</f>
        <v>0</v>
      </c>
      <c r="AO71" s="160">
        <f>SUMIFS('Wells Fargo'!$F:$F,'Wells Fargo'!$G:$G,'Cash Flow'!$A71,'Wells Fargo'!$A:$A,AO$1,'Wells Fargo'!$B:$B,"&lt;="&amp;'Cash Flow'!AO$3,'Wells Fargo'!$B:$B,"&gt;"&amp;'Cash Flow'!AN$3)</f>
        <v>0</v>
      </c>
      <c r="AP71" s="161">
        <f>SUMIFS('Wells Fargo'!$F:$F,'Wells Fargo'!$G:$G,'Cash Flow'!$A71,'Wells Fargo'!$A:$A,AP$1,'Wells Fargo'!$B:$B,"&lt;="&amp;'Cash Flow'!AP$3)</f>
        <v>0</v>
      </c>
      <c r="AQ71" s="160">
        <f>SUMIFS('Wells Fargo'!$F:$F,'Wells Fargo'!$G:$G,'Cash Flow'!$A71,'Wells Fargo'!$A:$A,AQ$1,'Wells Fargo'!$B:$B,"&lt;="&amp;'Cash Flow'!AQ$3,'Wells Fargo'!$B:$B,"&gt;"&amp;'Cash Flow'!AP$3)</f>
        <v>0</v>
      </c>
      <c r="AR71" s="160">
        <f>SUMIFS('Wells Fargo'!$F:$F,'Wells Fargo'!$G:$G,'Cash Flow'!$A71,'Wells Fargo'!$A:$A,AR$1,'Wells Fargo'!$B:$B,"&lt;="&amp;'Cash Flow'!AR$3,'Wells Fargo'!$B:$B,"&gt;"&amp;'Cash Flow'!AQ$3)</f>
        <v>0</v>
      </c>
      <c r="AS71" s="160">
        <f>SUMIFS('Wells Fargo'!$F:$F,'Wells Fargo'!$G:$G,'Cash Flow'!$A71,'Wells Fargo'!$A:$A,AS$1,'Wells Fargo'!$B:$B,"&lt;="&amp;'Cash Flow'!AS$3,'Wells Fargo'!$B:$B,"&gt;"&amp;'Cash Flow'!AR$3)</f>
        <v>0</v>
      </c>
      <c r="AT71" s="160">
        <f>SUMIFS('Wells Fargo'!$F:$F,'Wells Fargo'!$G:$G,'Cash Flow'!$A71,'Wells Fargo'!$A:$A,AT$1,'Wells Fargo'!$B:$B,"&lt;="&amp;'Cash Flow'!AT$3,'Wells Fargo'!$B:$B,"&gt;"&amp;'Cash Flow'!AS$3)</f>
        <v>0</v>
      </c>
      <c r="AU71" s="161">
        <f>SUMIFS('Wells Fargo'!$F:$F,'Wells Fargo'!$G:$G,'Cash Flow'!$A71,'Wells Fargo'!$A:$A,AU$1,'Wells Fargo'!$B:$B,"&lt;="&amp;'Cash Flow'!AU$3)</f>
        <v>0</v>
      </c>
      <c r="AV71" s="160">
        <f>SUMIFS('Wells Fargo'!$F:$F,'Wells Fargo'!$G:$G,'Cash Flow'!$A71,'Wells Fargo'!$A:$A,AV$1,'Wells Fargo'!$B:$B,"&lt;="&amp;'Cash Flow'!AV$3,'Wells Fargo'!$B:$B,"&gt;"&amp;'Cash Flow'!AU$3)</f>
        <v>0</v>
      </c>
      <c r="AW71" s="160">
        <f>SUMIFS('Wells Fargo'!$F:$F,'Wells Fargo'!$G:$G,'Cash Flow'!$A71,'Wells Fargo'!$A:$A,AW$1,'Wells Fargo'!$B:$B,"&lt;="&amp;'Cash Flow'!AW$3,'Wells Fargo'!$B:$B,"&gt;"&amp;'Cash Flow'!AV$3)</f>
        <v>0</v>
      </c>
      <c r="AX71" s="160">
        <f>SUMIFS('Wells Fargo'!$F:$F,'Wells Fargo'!$G:$G,'Cash Flow'!$A71,'Wells Fargo'!$A:$A,AX$1,'Wells Fargo'!$B:$B,"&lt;="&amp;'Cash Flow'!AX$3,'Wells Fargo'!$B:$B,"&gt;"&amp;'Cash Flow'!AW$3)</f>
        <v>0</v>
      </c>
      <c r="AY71" s="160">
        <f>SUMIFS('Wells Fargo'!$F:$F,'Wells Fargo'!$G:$G,'Cash Flow'!$A71,'Wells Fargo'!$A:$A,AY$1,'Wells Fargo'!$B:$B,"&lt;="&amp;'Cash Flow'!AY$3,'Wells Fargo'!$B:$B,"&gt;"&amp;'Cash Flow'!AX$3)</f>
        <v>0</v>
      </c>
      <c r="AZ71" s="161">
        <f>SUMIFS('Wells Fargo'!$F:$F,'Wells Fargo'!$G:$G,'Cash Flow'!$A71,'Wells Fargo'!$A:$A,AZ$1,'Wells Fargo'!$B:$B,"&lt;="&amp;'Cash Flow'!AZ$3)</f>
        <v>0</v>
      </c>
      <c r="BA71" s="160">
        <f>SUMIFS('Wells Fargo'!$F:$F,'Wells Fargo'!$G:$G,'Cash Flow'!$A71,'Wells Fargo'!$A:$A,BA$1,'Wells Fargo'!$B:$B,"&lt;="&amp;'Cash Flow'!BA$3,'Wells Fargo'!$B:$B,"&gt;"&amp;'Cash Flow'!AZ$3)</f>
        <v>0</v>
      </c>
      <c r="BB71" s="160">
        <f>SUMIFS('Wells Fargo'!$F:$F,'Wells Fargo'!$G:$G,'Cash Flow'!$A71,'Wells Fargo'!$A:$A,BB$1,'Wells Fargo'!$B:$B,"&lt;="&amp;'Cash Flow'!BB$3,'Wells Fargo'!$B:$B,"&gt;"&amp;'Cash Flow'!BA$3)</f>
        <v>0</v>
      </c>
      <c r="BC71" s="160">
        <f>SUMIFS('Wells Fargo'!$F:$F,'Wells Fargo'!$G:$G,'Cash Flow'!$A71,'Wells Fargo'!$A:$A,BC$1,'Wells Fargo'!$B:$B,"&lt;="&amp;'Cash Flow'!BC$3,'Wells Fargo'!$B:$B,"&gt;"&amp;'Cash Flow'!BB$3)</f>
        <v>0</v>
      </c>
      <c r="BD71" s="160">
        <f>SUMIFS('Wells Fargo'!$F:$F,'Wells Fargo'!$G:$G,'Cash Flow'!$A71,'Wells Fargo'!$A:$A,BD$1,'Wells Fargo'!$B:$B,"&lt;="&amp;'Cash Flow'!BD$3,'Wells Fargo'!$B:$B,"&gt;"&amp;'Cash Flow'!BC$3)</f>
        <v>0</v>
      </c>
      <c r="BE71" s="161">
        <f>SUMIFS('Wells Fargo'!$F:$F,'Wells Fargo'!$G:$G,'Cash Flow'!$A71,'Wells Fargo'!$A:$A,BE$1,'Wells Fargo'!$B:$B,"&lt;="&amp;'Cash Flow'!BE$3)</f>
        <v>0</v>
      </c>
      <c r="BF71" s="160">
        <f>SUMIFS('Wells Fargo'!$F:$F,'Wells Fargo'!$G:$G,'Cash Flow'!$A71,'Wells Fargo'!$A:$A,BF$1,'Wells Fargo'!$B:$B,"&lt;="&amp;'Cash Flow'!BF$3,'Wells Fargo'!$B:$B,"&gt;"&amp;'Cash Flow'!BE$3)</f>
        <v>0</v>
      </c>
      <c r="BG71" s="160">
        <f>SUMIFS('Wells Fargo'!$F:$F,'Wells Fargo'!$G:$G,'Cash Flow'!$A71,'Wells Fargo'!$A:$A,BG$1,'Wells Fargo'!$B:$B,"&lt;="&amp;'Cash Flow'!BG$3,'Wells Fargo'!$B:$B,"&gt;"&amp;'Cash Flow'!BF$3)</f>
        <v>0</v>
      </c>
      <c r="BH71" s="160">
        <f>SUMIFS('Wells Fargo'!$F:$F,'Wells Fargo'!$G:$G,'Cash Flow'!$A71,'Wells Fargo'!$A:$A,BH$1,'Wells Fargo'!$B:$B,"&lt;="&amp;'Cash Flow'!BH$3,'Wells Fargo'!$B:$B,"&gt;"&amp;'Cash Flow'!BG$3)</f>
        <v>0</v>
      </c>
      <c r="BI71" s="160">
        <f>SUMIFS('Wells Fargo'!$F:$F,'Wells Fargo'!$G:$G,'Cash Flow'!$A71,'Wells Fargo'!$A:$A,BI$1,'Wells Fargo'!$B:$B,"&lt;="&amp;'Cash Flow'!BI$3,'Wells Fargo'!$B:$B,"&gt;"&amp;'Cash Flow'!BH$3)</f>
        <v>0</v>
      </c>
    </row>
    <row r="72" spans="1:61" ht="12.75" x14ac:dyDescent="0.2">
      <c r="A72" t="str">
        <v>Steam</v>
      </c>
      <c r="B72" s="76">
        <f t="shared" si="3"/>
        <v>-29.99</v>
      </c>
      <c r="C72" s="161">
        <f>SUMIFS('Wells Fargo'!$F:$F,'Wells Fargo'!$G:$G,'Cash Flow'!$A72,'Wells Fargo'!$A:$A,C$1,'Wells Fargo'!$B:$B,"&lt;="&amp;'Cash Flow'!C$3)</f>
        <v>0</v>
      </c>
      <c r="D72" s="160">
        <f>SUMIFS('Wells Fargo'!$F:$F,'Wells Fargo'!$G:$G,'Cash Flow'!$A72,'Wells Fargo'!$A:$A,D$1,'Wells Fargo'!$B:$B,"&lt;="&amp;'Cash Flow'!D$3,'Wells Fargo'!$B:$B,"&gt;"&amp;'Cash Flow'!C$3)</f>
        <v>0</v>
      </c>
      <c r="E72" s="160">
        <f>SUMIFS('Wells Fargo'!$F:$F,'Wells Fargo'!$G:$G,'Cash Flow'!$A72,'Wells Fargo'!$A:$A,E$1,'Wells Fargo'!$B:$B,"&lt;="&amp;'Cash Flow'!E$3,'Wells Fargo'!$B:$B,"&gt;"&amp;'Cash Flow'!D$3)</f>
        <v>0</v>
      </c>
      <c r="F72" s="160">
        <f>SUMIFS('Wells Fargo'!$F:$F,'Wells Fargo'!$G:$G,'Cash Flow'!$A72,'Wells Fargo'!$A:$A,F$1,'Wells Fargo'!$B:$B,"&lt;="&amp;'Cash Flow'!F$3,'Wells Fargo'!$B:$B,"&gt;"&amp;'Cash Flow'!E$3)</f>
        <v>0</v>
      </c>
      <c r="G72" s="160">
        <f>SUMIFS('Wells Fargo'!$F:$F,'Wells Fargo'!$G:$G,'Cash Flow'!$A72,'Wells Fargo'!$A:$A,G$1,'Wells Fargo'!$B:$B,"&lt;="&amp;'Cash Flow'!G$3,'Wells Fargo'!$B:$B,"&gt;"&amp;'Cash Flow'!F$3)</f>
        <v>0</v>
      </c>
      <c r="H72" s="161">
        <f>SUMIFS('Wells Fargo'!$F:$F,'Wells Fargo'!$G:$G,'Cash Flow'!$A72,'Wells Fargo'!$A:$A,H$1,'Wells Fargo'!$B:$B,"&lt;="&amp;'Cash Flow'!H$3)</f>
        <v>0</v>
      </c>
      <c r="I72" s="160">
        <f>SUMIFS('Wells Fargo'!$F:$F,'Wells Fargo'!$G:$G,'Cash Flow'!$A72,'Wells Fargo'!$A:$A,I$1,'Wells Fargo'!$B:$B,"&lt;="&amp;'Cash Flow'!I$3,'Wells Fargo'!$B:$B,"&gt;"&amp;'Cash Flow'!H$3)</f>
        <v>0</v>
      </c>
      <c r="J72" s="160">
        <f>SUMIFS('Wells Fargo'!$F:$F,'Wells Fargo'!$G:$G,'Cash Flow'!$A72,'Wells Fargo'!$A:$A,J$1,'Wells Fargo'!$B:$B,"&lt;="&amp;'Cash Flow'!J$3,'Wells Fargo'!$B:$B,"&gt;"&amp;'Cash Flow'!I$3)</f>
        <v>0</v>
      </c>
      <c r="K72" s="160">
        <f>SUMIFS('Wells Fargo'!$F:$F,'Wells Fargo'!$G:$G,'Cash Flow'!$A72,'Wells Fargo'!$A:$A,K$1,'Wells Fargo'!$B:$B,"&lt;="&amp;'Cash Flow'!K$3,'Wells Fargo'!$B:$B,"&gt;"&amp;'Cash Flow'!J$3)</f>
        <v>0</v>
      </c>
      <c r="L72" s="161">
        <f>SUMIFS('Wells Fargo'!$F:$F,'Wells Fargo'!$G:$G,'Cash Flow'!$A72,'Wells Fargo'!$A:$A,L$1,'Wells Fargo'!$B:$B,"&lt;="&amp;'Cash Flow'!L$3)</f>
        <v>0</v>
      </c>
      <c r="M72" s="160">
        <f>SUMIFS('Wells Fargo'!$F:$F,'Wells Fargo'!$G:$G,'Cash Flow'!$A72,'Wells Fargo'!$A:$A,M$1,'Wells Fargo'!$B:$B,"&lt;="&amp;'Cash Flow'!M$3,'Wells Fargo'!$B:$B,"&gt;"&amp;'Cash Flow'!L$3)</f>
        <v>0</v>
      </c>
      <c r="N72" s="160">
        <f>SUMIFS('Wells Fargo'!$F:$F,'Wells Fargo'!$G:$G,'Cash Flow'!$A72,'Wells Fargo'!$A:$A,N$1,'Wells Fargo'!$B:$B,"&lt;="&amp;'Cash Flow'!N$3,'Wells Fargo'!$B:$B,"&gt;"&amp;'Cash Flow'!M$3)</f>
        <v>0</v>
      </c>
      <c r="O72" s="160">
        <f>SUMIFS('Wells Fargo'!$F:$F,'Wells Fargo'!$G:$G,'Cash Flow'!$A72,'Wells Fargo'!$A:$A,O$1,'Wells Fargo'!$B:$B,"&lt;="&amp;'Cash Flow'!O$3,'Wells Fargo'!$B:$B,"&gt;"&amp;'Cash Flow'!N$3)</f>
        <v>0</v>
      </c>
      <c r="P72" s="160">
        <f>SUMIFS('Wells Fargo'!$F:$F,'Wells Fargo'!$G:$G,'Cash Flow'!$A72,'Wells Fargo'!$A:$A,P$1,'Wells Fargo'!$B:$B,"&lt;="&amp;'Cash Flow'!P$3,'Wells Fargo'!$B:$B,"&gt;"&amp;'Cash Flow'!O$3)</f>
        <v>0</v>
      </c>
      <c r="Q72" s="161">
        <f>SUMIFS('Wells Fargo'!$F:$F,'Wells Fargo'!$G:$G,'Cash Flow'!$A72,'Wells Fargo'!$A:$A,Q$1,'Wells Fargo'!$B:$B,"&lt;="&amp;'Cash Flow'!Q$3)</f>
        <v>0</v>
      </c>
      <c r="R72" s="160">
        <f>SUMIFS('Wells Fargo'!$F:$F,'Wells Fargo'!$G:$G,'Cash Flow'!$A72,'Wells Fargo'!$A:$A,R$1,'Wells Fargo'!$B:$B,"&lt;="&amp;'Cash Flow'!R$3,'Wells Fargo'!$B:$B,"&gt;"&amp;'Cash Flow'!Q$3)</f>
        <v>0</v>
      </c>
      <c r="S72" s="160">
        <f>SUMIFS('Wells Fargo'!$F:$F,'Wells Fargo'!$G:$G,'Cash Flow'!$A72,'Wells Fargo'!$A:$A,S$1,'Wells Fargo'!$B:$B,"&lt;="&amp;'Cash Flow'!S$3,'Wells Fargo'!$B:$B,"&gt;"&amp;'Cash Flow'!R$3)</f>
        <v>0</v>
      </c>
      <c r="T72" s="160">
        <f>SUMIFS('Wells Fargo'!$F:$F,'Wells Fargo'!$G:$G,'Cash Flow'!$A72,'Wells Fargo'!$A:$A,T$1,'Wells Fargo'!$B:$B,"&lt;="&amp;'Cash Flow'!T$3,'Wells Fargo'!$B:$B,"&gt;"&amp;'Cash Flow'!S$3)</f>
        <v>0</v>
      </c>
      <c r="U72" s="160">
        <f>SUMIFS('Wells Fargo'!$F:$F,'Wells Fargo'!$G:$G,'Cash Flow'!$A72,'Wells Fargo'!$A:$A,U$1,'Wells Fargo'!$B:$B,"&lt;="&amp;'Cash Flow'!U$3,'Wells Fargo'!$B:$B,"&gt;"&amp;'Cash Flow'!T$3)</f>
        <v>0</v>
      </c>
      <c r="V72" s="161">
        <f>SUMIFS('Wells Fargo'!$F:$F,'Wells Fargo'!$G:$G,'Cash Flow'!$A72,'Wells Fargo'!$A:$A,V$1,'Wells Fargo'!$B:$B,"&lt;="&amp;'Cash Flow'!V$3)</f>
        <v>0</v>
      </c>
      <c r="W72" s="160">
        <f>SUMIFS('Wells Fargo'!$F:$F,'Wells Fargo'!$G:$G,'Cash Flow'!$A72,'Wells Fargo'!$A:$A,W$1,'Wells Fargo'!$B:$B,"&lt;="&amp;'Cash Flow'!W$3,'Wells Fargo'!$B:$B,"&gt;"&amp;'Cash Flow'!V$3)</f>
        <v>0</v>
      </c>
      <c r="X72" s="160">
        <f>SUMIFS('Wells Fargo'!$F:$F,'Wells Fargo'!$G:$G,'Cash Flow'!$A72,'Wells Fargo'!$A:$A,X$1,'Wells Fargo'!$B:$B,"&lt;="&amp;'Cash Flow'!X$3,'Wells Fargo'!$B:$B,"&gt;"&amp;'Cash Flow'!W$3)</f>
        <v>0</v>
      </c>
      <c r="Y72" s="160">
        <f>SUMIFS('Wells Fargo'!$F:$F,'Wells Fargo'!$G:$G,'Cash Flow'!$A72,'Wells Fargo'!$A:$A,Y$1,'Wells Fargo'!$B:$B,"&lt;="&amp;'Cash Flow'!Y$3,'Wells Fargo'!$B:$B,"&gt;"&amp;'Cash Flow'!X$3)</f>
        <v>0</v>
      </c>
      <c r="Z72" s="160">
        <f>SUMIFS('Wells Fargo'!$F:$F,'Wells Fargo'!$G:$G,'Cash Flow'!$A72,'Wells Fargo'!$A:$A,Z$1,'Wells Fargo'!$B:$B,"&lt;="&amp;'Cash Flow'!Z$3,'Wells Fargo'!$B:$B,"&gt;"&amp;'Cash Flow'!Y$3)</f>
        <v>0</v>
      </c>
      <c r="AA72" s="161">
        <f>SUMIFS('Wells Fargo'!$F:$F,'Wells Fargo'!$G:$G,'Cash Flow'!$A72,'Wells Fargo'!$A:$A,AA$1,'Wells Fargo'!$B:$B,"&lt;="&amp;'Cash Flow'!AA$3)</f>
        <v>0</v>
      </c>
      <c r="AB72" s="160">
        <f>SUMIFS('Wells Fargo'!$F:$F,'Wells Fargo'!$G:$G,'Cash Flow'!$A72,'Wells Fargo'!$A:$A,AB$1,'Wells Fargo'!$B:$B,"&lt;="&amp;'Cash Flow'!AB$3,'Wells Fargo'!$B:$B,"&gt;"&amp;'Cash Flow'!AA$3)</f>
        <v>0</v>
      </c>
      <c r="AC72" s="160">
        <f>SUMIFS('Wells Fargo'!$F:$F,'Wells Fargo'!$G:$G,'Cash Flow'!$A72,'Wells Fargo'!$A:$A,AC$1,'Wells Fargo'!$B:$B,"&lt;="&amp;'Cash Flow'!AC$3,'Wells Fargo'!$B:$B,"&gt;"&amp;'Cash Flow'!AB$3)</f>
        <v>0</v>
      </c>
      <c r="AD72" s="160">
        <f>SUMIFS('Wells Fargo'!$F:$F,'Wells Fargo'!$G:$G,'Cash Flow'!$A72,'Wells Fargo'!$A:$A,AD$1,'Wells Fargo'!$B:$B,"&lt;="&amp;'Cash Flow'!AD$3,'Wells Fargo'!$B:$B,"&gt;"&amp;'Cash Flow'!AC$3)</f>
        <v>0</v>
      </c>
      <c r="AE72" s="160">
        <f>SUMIFS('Wells Fargo'!$F:$F,'Wells Fargo'!$G:$G,'Cash Flow'!$A72,'Wells Fargo'!$A:$A,AE$1,'Wells Fargo'!$B:$B,"&lt;="&amp;'Cash Flow'!AE$3,'Wells Fargo'!$B:$B,"&gt;"&amp;'Cash Flow'!AD$3)</f>
        <v>0</v>
      </c>
      <c r="AF72" s="161">
        <f>SUMIFS('Wells Fargo'!$F:$F,'Wells Fargo'!$G:$G,'Cash Flow'!$A72,'Wells Fargo'!$A:$A,AF$1,'Wells Fargo'!$B:$B,"&lt;="&amp;'Cash Flow'!AF$3)</f>
        <v>0</v>
      </c>
      <c r="AG72" s="160">
        <f>SUMIFS('Wells Fargo'!$F:$F,'Wells Fargo'!$G:$G,'Cash Flow'!$A72,'Wells Fargo'!$A:$A,AG$1,'Wells Fargo'!$B:$B,"&lt;="&amp;'Cash Flow'!AG$3,'Wells Fargo'!$B:$B,"&gt;"&amp;'Cash Flow'!AF$3)</f>
        <v>0</v>
      </c>
      <c r="AH72" s="160">
        <f>SUMIFS('Wells Fargo'!$F:$F,'Wells Fargo'!$G:$G,'Cash Flow'!$A72,'Wells Fargo'!$A:$A,AH$1,'Wells Fargo'!$B:$B,"&lt;="&amp;'Cash Flow'!AH$3,'Wells Fargo'!$B:$B,"&gt;"&amp;'Cash Flow'!AG$3)</f>
        <v>0</v>
      </c>
      <c r="AI72" s="160">
        <f>SUMIFS('Wells Fargo'!$F:$F,'Wells Fargo'!$G:$G,'Cash Flow'!$A72,'Wells Fargo'!$A:$A,AI$1,'Wells Fargo'!$B:$B,"&lt;="&amp;'Cash Flow'!AI$3,'Wells Fargo'!$B:$B,"&gt;"&amp;'Cash Flow'!AH$3)</f>
        <v>0</v>
      </c>
      <c r="AJ72" s="160">
        <f>SUMIFS('Wells Fargo'!$F:$F,'Wells Fargo'!$G:$G,'Cash Flow'!$A72,'Wells Fargo'!$A:$A,AJ$1,'Wells Fargo'!$B:$B,"&lt;="&amp;'Cash Flow'!AJ$3,'Wells Fargo'!$B:$B,"&gt;"&amp;'Cash Flow'!AI$3)</f>
        <v>0</v>
      </c>
      <c r="AK72" s="161">
        <f>SUMIFS('Wells Fargo'!$F:$F,'Wells Fargo'!$G:$G,'Cash Flow'!$A72,'Wells Fargo'!$A:$A,AK$1,'Wells Fargo'!$B:$B,"&lt;="&amp;'Cash Flow'!AK$3)</f>
        <v>0</v>
      </c>
      <c r="AL72" s="160">
        <f>SUMIFS('Wells Fargo'!$F:$F,'Wells Fargo'!$G:$G,'Cash Flow'!$A72,'Wells Fargo'!$A:$A,AL$1,'Wells Fargo'!$B:$B,"&lt;="&amp;'Cash Flow'!AL$3,'Wells Fargo'!$B:$B,"&gt;"&amp;'Cash Flow'!AK$3)</f>
        <v>0</v>
      </c>
      <c r="AM72" s="160">
        <f>SUMIFS('Wells Fargo'!$F:$F,'Wells Fargo'!$G:$G,'Cash Flow'!$A72,'Wells Fargo'!$A:$A,AM$1,'Wells Fargo'!$B:$B,"&lt;="&amp;'Cash Flow'!AM$3,'Wells Fargo'!$B:$B,"&gt;"&amp;'Cash Flow'!AL$3)</f>
        <v>0</v>
      </c>
      <c r="AN72" s="160">
        <f>SUMIFS('Wells Fargo'!$F:$F,'Wells Fargo'!$G:$G,'Cash Flow'!$A72,'Wells Fargo'!$A:$A,AN$1,'Wells Fargo'!$B:$B,"&lt;="&amp;'Cash Flow'!AN$3,'Wells Fargo'!$B:$B,"&gt;"&amp;'Cash Flow'!AM$3)</f>
        <v>0</v>
      </c>
      <c r="AO72" s="160">
        <f>SUMIFS('Wells Fargo'!$F:$F,'Wells Fargo'!$G:$G,'Cash Flow'!$A72,'Wells Fargo'!$A:$A,AO$1,'Wells Fargo'!$B:$B,"&lt;="&amp;'Cash Flow'!AO$3,'Wells Fargo'!$B:$B,"&gt;"&amp;'Cash Flow'!AN$3)</f>
        <v>0</v>
      </c>
      <c r="AP72" s="161">
        <f>SUMIFS('Wells Fargo'!$F:$F,'Wells Fargo'!$G:$G,'Cash Flow'!$A72,'Wells Fargo'!$A:$A,AP$1,'Wells Fargo'!$B:$B,"&lt;="&amp;'Cash Flow'!AP$3)</f>
        <v>0</v>
      </c>
      <c r="AQ72" s="160">
        <f>SUMIFS('Wells Fargo'!$F:$F,'Wells Fargo'!$G:$G,'Cash Flow'!$A72,'Wells Fargo'!$A:$A,AQ$1,'Wells Fargo'!$B:$B,"&lt;="&amp;'Cash Flow'!AQ$3,'Wells Fargo'!$B:$B,"&gt;"&amp;'Cash Flow'!AP$3)</f>
        <v>0</v>
      </c>
      <c r="AR72" s="160">
        <f>SUMIFS('Wells Fargo'!$F:$F,'Wells Fargo'!$G:$G,'Cash Flow'!$A72,'Wells Fargo'!$A:$A,AR$1,'Wells Fargo'!$B:$B,"&lt;="&amp;'Cash Flow'!AR$3,'Wells Fargo'!$B:$B,"&gt;"&amp;'Cash Flow'!AQ$3)</f>
        <v>0</v>
      </c>
      <c r="AS72" s="160">
        <f>SUMIFS('Wells Fargo'!$F:$F,'Wells Fargo'!$G:$G,'Cash Flow'!$A72,'Wells Fargo'!$A:$A,AS$1,'Wells Fargo'!$B:$B,"&lt;="&amp;'Cash Flow'!AS$3,'Wells Fargo'!$B:$B,"&gt;"&amp;'Cash Flow'!AR$3)</f>
        <v>0</v>
      </c>
      <c r="AT72" s="160">
        <f>SUMIFS('Wells Fargo'!$F:$F,'Wells Fargo'!$G:$G,'Cash Flow'!$A72,'Wells Fargo'!$A:$A,AT$1,'Wells Fargo'!$B:$B,"&lt;="&amp;'Cash Flow'!AT$3,'Wells Fargo'!$B:$B,"&gt;"&amp;'Cash Flow'!AS$3)</f>
        <v>0</v>
      </c>
      <c r="AU72" s="161">
        <f>SUMIFS('Wells Fargo'!$F:$F,'Wells Fargo'!$G:$G,'Cash Flow'!$A72,'Wells Fargo'!$A:$A,AU$1,'Wells Fargo'!$B:$B,"&lt;="&amp;'Cash Flow'!AU$3)</f>
        <v>0</v>
      </c>
      <c r="AV72" s="160">
        <f>SUMIFS('Wells Fargo'!$F:$F,'Wells Fargo'!$G:$G,'Cash Flow'!$A72,'Wells Fargo'!$A:$A,AV$1,'Wells Fargo'!$B:$B,"&lt;="&amp;'Cash Flow'!AV$3,'Wells Fargo'!$B:$B,"&gt;"&amp;'Cash Flow'!AU$3)</f>
        <v>0</v>
      </c>
      <c r="AW72" s="160">
        <f>SUMIFS('Wells Fargo'!$F:$F,'Wells Fargo'!$G:$G,'Cash Flow'!$A72,'Wells Fargo'!$A:$A,AW$1,'Wells Fargo'!$B:$B,"&lt;="&amp;'Cash Flow'!AW$3,'Wells Fargo'!$B:$B,"&gt;"&amp;'Cash Flow'!AV$3)</f>
        <v>0</v>
      </c>
      <c r="AX72" s="160">
        <f>SUMIFS('Wells Fargo'!$F:$F,'Wells Fargo'!$G:$G,'Cash Flow'!$A72,'Wells Fargo'!$A:$A,AX$1,'Wells Fargo'!$B:$B,"&lt;="&amp;'Cash Flow'!AX$3,'Wells Fargo'!$B:$B,"&gt;"&amp;'Cash Flow'!AW$3)</f>
        <v>0</v>
      </c>
      <c r="AY72" s="160">
        <f>SUMIFS('Wells Fargo'!$F:$F,'Wells Fargo'!$G:$G,'Cash Flow'!$A72,'Wells Fargo'!$A:$A,AY$1,'Wells Fargo'!$B:$B,"&lt;="&amp;'Cash Flow'!AY$3,'Wells Fargo'!$B:$B,"&gt;"&amp;'Cash Flow'!AX$3)</f>
        <v>0</v>
      </c>
      <c r="AZ72" s="161">
        <f>SUMIFS('Wells Fargo'!$F:$F,'Wells Fargo'!$G:$G,'Cash Flow'!$A72,'Wells Fargo'!$A:$A,AZ$1,'Wells Fargo'!$B:$B,"&lt;="&amp;'Cash Flow'!AZ$3)</f>
        <v>0</v>
      </c>
      <c r="BA72" s="160">
        <f>SUMIFS('Wells Fargo'!$F:$F,'Wells Fargo'!$G:$G,'Cash Flow'!$A72,'Wells Fargo'!$A:$A,BA$1,'Wells Fargo'!$B:$B,"&lt;="&amp;'Cash Flow'!BA$3,'Wells Fargo'!$B:$B,"&gt;"&amp;'Cash Flow'!AZ$3)</f>
        <v>0</v>
      </c>
      <c r="BB72" s="160">
        <f>SUMIFS('Wells Fargo'!$F:$F,'Wells Fargo'!$G:$G,'Cash Flow'!$A72,'Wells Fargo'!$A:$A,BB$1,'Wells Fargo'!$B:$B,"&lt;="&amp;'Cash Flow'!BB$3,'Wells Fargo'!$B:$B,"&gt;"&amp;'Cash Flow'!BA$3)</f>
        <v>0</v>
      </c>
      <c r="BC72" s="160">
        <f>SUMIFS('Wells Fargo'!$F:$F,'Wells Fargo'!$G:$G,'Cash Flow'!$A72,'Wells Fargo'!$A:$A,BC$1,'Wells Fargo'!$B:$B,"&lt;="&amp;'Cash Flow'!BC$3,'Wells Fargo'!$B:$B,"&gt;"&amp;'Cash Flow'!BB$3)</f>
        <v>0</v>
      </c>
      <c r="BD72" s="160">
        <f>SUMIFS('Wells Fargo'!$F:$F,'Wells Fargo'!$G:$G,'Cash Flow'!$A72,'Wells Fargo'!$A:$A,BD$1,'Wells Fargo'!$B:$B,"&lt;="&amp;'Cash Flow'!BD$3,'Wells Fargo'!$B:$B,"&gt;"&amp;'Cash Flow'!BC$3)</f>
        <v>0</v>
      </c>
      <c r="BE72" s="161">
        <f>SUMIFS('Wells Fargo'!$F:$F,'Wells Fargo'!$G:$G,'Cash Flow'!$A72,'Wells Fargo'!$A:$A,BE$1,'Wells Fargo'!$B:$B,"&lt;="&amp;'Cash Flow'!BE$3)</f>
        <v>0</v>
      </c>
      <c r="BF72" s="160">
        <f>SUMIFS('Wells Fargo'!$F:$F,'Wells Fargo'!$G:$G,'Cash Flow'!$A72,'Wells Fargo'!$A:$A,BF$1,'Wells Fargo'!$B:$B,"&lt;="&amp;'Cash Flow'!BF$3,'Wells Fargo'!$B:$B,"&gt;"&amp;'Cash Flow'!BE$3)</f>
        <v>0</v>
      </c>
      <c r="BG72" s="160">
        <f>SUMIFS('Wells Fargo'!$F:$F,'Wells Fargo'!$G:$G,'Cash Flow'!$A72,'Wells Fargo'!$A:$A,BG$1,'Wells Fargo'!$B:$B,"&lt;="&amp;'Cash Flow'!BG$3,'Wells Fargo'!$B:$B,"&gt;"&amp;'Cash Flow'!BF$3)</f>
        <v>0</v>
      </c>
      <c r="BH72" s="160">
        <f>SUMIFS('Wells Fargo'!$F:$F,'Wells Fargo'!$G:$G,'Cash Flow'!$A72,'Wells Fargo'!$A:$A,BH$1,'Wells Fargo'!$B:$B,"&lt;="&amp;'Cash Flow'!BH$3,'Wells Fargo'!$B:$B,"&gt;"&amp;'Cash Flow'!BG$3)</f>
        <v>-29.99</v>
      </c>
      <c r="BI72" s="160">
        <f>SUMIFS('Wells Fargo'!$F:$F,'Wells Fargo'!$G:$G,'Cash Flow'!$A72,'Wells Fargo'!$A:$A,BI$1,'Wells Fargo'!$B:$B,"&lt;="&amp;'Cash Flow'!BI$3,'Wells Fargo'!$B:$B,"&gt;"&amp;'Cash Flow'!BH$3)</f>
        <v>0</v>
      </c>
    </row>
    <row r="73" spans="1:61" ht="12.75" x14ac:dyDescent="0.2">
      <c r="A73" t="str">
        <v>Stimulus 1</v>
      </c>
      <c r="B73" s="76">
        <f t="shared" si="3"/>
        <v>600</v>
      </c>
      <c r="C73" s="161">
        <f>SUMIFS('Wells Fargo'!$F:$F,'Wells Fargo'!$G:$G,'Cash Flow'!$A73,'Wells Fargo'!$A:$A,C$1,'Wells Fargo'!$B:$B,"&lt;="&amp;'Cash Flow'!C$3)</f>
        <v>0</v>
      </c>
      <c r="D73" s="160">
        <f>SUMIFS('Wells Fargo'!$F:$F,'Wells Fargo'!$G:$G,'Cash Flow'!$A73,'Wells Fargo'!$A:$A,D$1,'Wells Fargo'!$B:$B,"&lt;="&amp;'Cash Flow'!D$3,'Wells Fargo'!$B:$B,"&gt;"&amp;'Cash Flow'!C$3)</f>
        <v>600</v>
      </c>
      <c r="E73" s="160">
        <f>SUMIFS('Wells Fargo'!$F:$F,'Wells Fargo'!$G:$G,'Cash Flow'!$A73,'Wells Fargo'!$A:$A,E$1,'Wells Fargo'!$B:$B,"&lt;="&amp;'Cash Flow'!E$3,'Wells Fargo'!$B:$B,"&gt;"&amp;'Cash Flow'!D$3)</f>
        <v>0</v>
      </c>
      <c r="F73" s="160">
        <f>SUMIFS('Wells Fargo'!$F:$F,'Wells Fargo'!$G:$G,'Cash Flow'!$A73,'Wells Fargo'!$A:$A,F$1,'Wells Fargo'!$B:$B,"&lt;="&amp;'Cash Flow'!F$3,'Wells Fargo'!$B:$B,"&gt;"&amp;'Cash Flow'!E$3)</f>
        <v>0</v>
      </c>
      <c r="G73" s="160">
        <f>SUMIFS('Wells Fargo'!$F:$F,'Wells Fargo'!$G:$G,'Cash Flow'!$A73,'Wells Fargo'!$A:$A,G$1,'Wells Fargo'!$B:$B,"&lt;="&amp;'Cash Flow'!G$3,'Wells Fargo'!$B:$B,"&gt;"&amp;'Cash Flow'!F$3)</f>
        <v>0</v>
      </c>
      <c r="H73" s="161">
        <f>SUMIFS('Wells Fargo'!$F:$F,'Wells Fargo'!$G:$G,'Cash Flow'!$A73,'Wells Fargo'!$A:$A,H$1,'Wells Fargo'!$B:$B,"&lt;="&amp;'Cash Flow'!H$3)</f>
        <v>0</v>
      </c>
      <c r="I73" s="160">
        <f>SUMIFS('Wells Fargo'!$F:$F,'Wells Fargo'!$G:$G,'Cash Flow'!$A73,'Wells Fargo'!$A:$A,I$1,'Wells Fargo'!$B:$B,"&lt;="&amp;'Cash Flow'!I$3,'Wells Fargo'!$B:$B,"&gt;"&amp;'Cash Flow'!H$3)</f>
        <v>0</v>
      </c>
      <c r="J73" s="160">
        <f>SUMIFS('Wells Fargo'!$F:$F,'Wells Fargo'!$G:$G,'Cash Flow'!$A73,'Wells Fargo'!$A:$A,J$1,'Wells Fargo'!$B:$B,"&lt;="&amp;'Cash Flow'!J$3,'Wells Fargo'!$B:$B,"&gt;"&amp;'Cash Flow'!I$3)</f>
        <v>0</v>
      </c>
      <c r="K73" s="160">
        <f>SUMIFS('Wells Fargo'!$F:$F,'Wells Fargo'!$G:$G,'Cash Flow'!$A73,'Wells Fargo'!$A:$A,K$1,'Wells Fargo'!$B:$B,"&lt;="&amp;'Cash Flow'!K$3,'Wells Fargo'!$B:$B,"&gt;"&amp;'Cash Flow'!J$3)</f>
        <v>0</v>
      </c>
      <c r="L73" s="161">
        <f>SUMIFS('Wells Fargo'!$F:$F,'Wells Fargo'!$G:$G,'Cash Flow'!$A73,'Wells Fargo'!$A:$A,L$1,'Wells Fargo'!$B:$B,"&lt;="&amp;'Cash Flow'!L$3)</f>
        <v>0</v>
      </c>
      <c r="M73" s="160">
        <f>SUMIFS('Wells Fargo'!$F:$F,'Wells Fargo'!$G:$G,'Cash Flow'!$A73,'Wells Fargo'!$A:$A,M$1,'Wells Fargo'!$B:$B,"&lt;="&amp;'Cash Flow'!M$3,'Wells Fargo'!$B:$B,"&gt;"&amp;'Cash Flow'!L$3)</f>
        <v>0</v>
      </c>
      <c r="N73" s="160">
        <f>SUMIFS('Wells Fargo'!$F:$F,'Wells Fargo'!$G:$G,'Cash Flow'!$A73,'Wells Fargo'!$A:$A,N$1,'Wells Fargo'!$B:$B,"&lt;="&amp;'Cash Flow'!N$3,'Wells Fargo'!$B:$B,"&gt;"&amp;'Cash Flow'!M$3)</f>
        <v>0</v>
      </c>
      <c r="O73" s="160">
        <f>SUMIFS('Wells Fargo'!$F:$F,'Wells Fargo'!$G:$G,'Cash Flow'!$A73,'Wells Fargo'!$A:$A,O$1,'Wells Fargo'!$B:$B,"&lt;="&amp;'Cash Flow'!O$3,'Wells Fargo'!$B:$B,"&gt;"&amp;'Cash Flow'!N$3)</f>
        <v>0</v>
      </c>
      <c r="P73" s="160">
        <f>SUMIFS('Wells Fargo'!$F:$F,'Wells Fargo'!$G:$G,'Cash Flow'!$A73,'Wells Fargo'!$A:$A,P$1,'Wells Fargo'!$B:$B,"&lt;="&amp;'Cash Flow'!P$3,'Wells Fargo'!$B:$B,"&gt;"&amp;'Cash Flow'!O$3)</f>
        <v>0</v>
      </c>
      <c r="Q73" s="161">
        <f>SUMIFS('Wells Fargo'!$F:$F,'Wells Fargo'!$G:$G,'Cash Flow'!$A73,'Wells Fargo'!$A:$A,Q$1,'Wells Fargo'!$B:$B,"&lt;="&amp;'Cash Flow'!Q$3)</f>
        <v>0</v>
      </c>
      <c r="R73" s="160">
        <f>SUMIFS('Wells Fargo'!$F:$F,'Wells Fargo'!$G:$G,'Cash Flow'!$A73,'Wells Fargo'!$A:$A,R$1,'Wells Fargo'!$B:$B,"&lt;="&amp;'Cash Flow'!R$3,'Wells Fargo'!$B:$B,"&gt;"&amp;'Cash Flow'!Q$3)</f>
        <v>0</v>
      </c>
      <c r="S73" s="160">
        <f>SUMIFS('Wells Fargo'!$F:$F,'Wells Fargo'!$G:$G,'Cash Flow'!$A73,'Wells Fargo'!$A:$A,S$1,'Wells Fargo'!$B:$B,"&lt;="&amp;'Cash Flow'!S$3,'Wells Fargo'!$B:$B,"&gt;"&amp;'Cash Flow'!R$3)</f>
        <v>0</v>
      </c>
      <c r="T73" s="160">
        <f>SUMIFS('Wells Fargo'!$F:$F,'Wells Fargo'!$G:$G,'Cash Flow'!$A73,'Wells Fargo'!$A:$A,T$1,'Wells Fargo'!$B:$B,"&lt;="&amp;'Cash Flow'!T$3,'Wells Fargo'!$B:$B,"&gt;"&amp;'Cash Flow'!S$3)</f>
        <v>0</v>
      </c>
      <c r="U73" s="160">
        <f>SUMIFS('Wells Fargo'!$F:$F,'Wells Fargo'!$G:$G,'Cash Flow'!$A73,'Wells Fargo'!$A:$A,U$1,'Wells Fargo'!$B:$B,"&lt;="&amp;'Cash Flow'!U$3,'Wells Fargo'!$B:$B,"&gt;"&amp;'Cash Flow'!T$3)</f>
        <v>0</v>
      </c>
      <c r="V73" s="161">
        <f>SUMIFS('Wells Fargo'!$F:$F,'Wells Fargo'!$G:$G,'Cash Flow'!$A73,'Wells Fargo'!$A:$A,V$1,'Wells Fargo'!$B:$B,"&lt;="&amp;'Cash Flow'!V$3)</f>
        <v>0</v>
      </c>
      <c r="W73" s="160">
        <f>SUMIFS('Wells Fargo'!$F:$F,'Wells Fargo'!$G:$G,'Cash Flow'!$A73,'Wells Fargo'!$A:$A,W$1,'Wells Fargo'!$B:$B,"&lt;="&amp;'Cash Flow'!W$3,'Wells Fargo'!$B:$B,"&gt;"&amp;'Cash Flow'!V$3)</f>
        <v>0</v>
      </c>
      <c r="X73" s="160">
        <f>SUMIFS('Wells Fargo'!$F:$F,'Wells Fargo'!$G:$G,'Cash Flow'!$A73,'Wells Fargo'!$A:$A,X$1,'Wells Fargo'!$B:$B,"&lt;="&amp;'Cash Flow'!X$3,'Wells Fargo'!$B:$B,"&gt;"&amp;'Cash Flow'!W$3)</f>
        <v>0</v>
      </c>
      <c r="Y73" s="160">
        <f>SUMIFS('Wells Fargo'!$F:$F,'Wells Fargo'!$G:$G,'Cash Flow'!$A73,'Wells Fargo'!$A:$A,Y$1,'Wells Fargo'!$B:$B,"&lt;="&amp;'Cash Flow'!Y$3,'Wells Fargo'!$B:$B,"&gt;"&amp;'Cash Flow'!X$3)</f>
        <v>0</v>
      </c>
      <c r="Z73" s="160">
        <f>SUMIFS('Wells Fargo'!$F:$F,'Wells Fargo'!$G:$G,'Cash Flow'!$A73,'Wells Fargo'!$A:$A,Z$1,'Wells Fargo'!$B:$B,"&lt;="&amp;'Cash Flow'!Z$3,'Wells Fargo'!$B:$B,"&gt;"&amp;'Cash Flow'!Y$3)</f>
        <v>0</v>
      </c>
      <c r="AA73" s="161">
        <f>SUMIFS('Wells Fargo'!$F:$F,'Wells Fargo'!$G:$G,'Cash Flow'!$A73,'Wells Fargo'!$A:$A,AA$1,'Wells Fargo'!$B:$B,"&lt;="&amp;'Cash Flow'!AA$3)</f>
        <v>0</v>
      </c>
      <c r="AB73" s="160">
        <f>SUMIFS('Wells Fargo'!$F:$F,'Wells Fargo'!$G:$G,'Cash Flow'!$A73,'Wells Fargo'!$A:$A,AB$1,'Wells Fargo'!$B:$B,"&lt;="&amp;'Cash Flow'!AB$3,'Wells Fargo'!$B:$B,"&gt;"&amp;'Cash Flow'!AA$3)</f>
        <v>0</v>
      </c>
      <c r="AC73" s="160">
        <f>SUMIFS('Wells Fargo'!$F:$F,'Wells Fargo'!$G:$G,'Cash Flow'!$A73,'Wells Fargo'!$A:$A,AC$1,'Wells Fargo'!$B:$B,"&lt;="&amp;'Cash Flow'!AC$3,'Wells Fargo'!$B:$B,"&gt;"&amp;'Cash Flow'!AB$3)</f>
        <v>0</v>
      </c>
      <c r="AD73" s="160">
        <f>SUMIFS('Wells Fargo'!$F:$F,'Wells Fargo'!$G:$G,'Cash Flow'!$A73,'Wells Fargo'!$A:$A,AD$1,'Wells Fargo'!$B:$B,"&lt;="&amp;'Cash Flow'!AD$3,'Wells Fargo'!$B:$B,"&gt;"&amp;'Cash Flow'!AC$3)</f>
        <v>0</v>
      </c>
      <c r="AE73" s="160">
        <f>SUMIFS('Wells Fargo'!$F:$F,'Wells Fargo'!$G:$G,'Cash Flow'!$A73,'Wells Fargo'!$A:$A,AE$1,'Wells Fargo'!$B:$B,"&lt;="&amp;'Cash Flow'!AE$3,'Wells Fargo'!$B:$B,"&gt;"&amp;'Cash Flow'!AD$3)</f>
        <v>0</v>
      </c>
      <c r="AF73" s="161">
        <f>SUMIFS('Wells Fargo'!$F:$F,'Wells Fargo'!$G:$G,'Cash Flow'!$A73,'Wells Fargo'!$A:$A,AF$1,'Wells Fargo'!$B:$B,"&lt;="&amp;'Cash Flow'!AF$3)</f>
        <v>0</v>
      </c>
      <c r="AG73" s="160">
        <f>SUMIFS('Wells Fargo'!$F:$F,'Wells Fargo'!$G:$G,'Cash Flow'!$A73,'Wells Fargo'!$A:$A,AG$1,'Wells Fargo'!$B:$B,"&lt;="&amp;'Cash Flow'!AG$3,'Wells Fargo'!$B:$B,"&gt;"&amp;'Cash Flow'!AF$3)</f>
        <v>0</v>
      </c>
      <c r="AH73" s="160">
        <f>SUMIFS('Wells Fargo'!$F:$F,'Wells Fargo'!$G:$G,'Cash Flow'!$A73,'Wells Fargo'!$A:$A,AH$1,'Wells Fargo'!$B:$B,"&lt;="&amp;'Cash Flow'!AH$3,'Wells Fargo'!$B:$B,"&gt;"&amp;'Cash Flow'!AG$3)</f>
        <v>0</v>
      </c>
      <c r="AI73" s="160">
        <f>SUMIFS('Wells Fargo'!$F:$F,'Wells Fargo'!$G:$G,'Cash Flow'!$A73,'Wells Fargo'!$A:$A,AI$1,'Wells Fargo'!$B:$B,"&lt;="&amp;'Cash Flow'!AI$3,'Wells Fargo'!$B:$B,"&gt;"&amp;'Cash Flow'!AH$3)</f>
        <v>0</v>
      </c>
      <c r="AJ73" s="160">
        <f>SUMIFS('Wells Fargo'!$F:$F,'Wells Fargo'!$G:$G,'Cash Flow'!$A73,'Wells Fargo'!$A:$A,AJ$1,'Wells Fargo'!$B:$B,"&lt;="&amp;'Cash Flow'!AJ$3,'Wells Fargo'!$B:$B,"&gt;"&amp;'Cash Flow'!AI$3)</f>
        <v>0</v>
      </c>
      <c r="AK73" s="161">
        <f>SUMIFS('Wells Fargo'!$F:$F,'Wells Fargo'!$G:$G,'Cash Flow'!$A73,'Wells Fargo'!$A:$A,AK$1,'Wells Fargo'!$B:$B,"&lt;="&amp;'Cash Flow'!AK$3)</f>
        <v>0</v>
      </c>
      <c r="AL73" s="160">
        <f>SUMIFS('Wells Fargo'!$F:$F,'Wells Fargo'!$G:$G,'Cash Flow'!$A73,'Wells Fargo'!$A:$A,AL$1,'Wells Fargo'!$B:$B,"&lt;="&amp;'Cash Flow'!AL$3,'Wells Fargo'!$B:$B,"&gt;"&amp;'Cash Flow'!AK$3)</f>
        <v>0</v>
      </c>
      <c r="AM73" s="160">
        <f>SUMIFS('Wells Fargo'!$F:$F,'Wells Fargo'!$G:$G,'Cash Flow'!$A73,'Wells Fargo'!$A:$A,AM$1,'Wells Fargo'!$B:$B,"&lt;="&amp;'Cash Flow'!AM$3,'Wells Fargo'!$B:$B,"&gt;"&amp;'Cash Flow'!AL$3)</f>
        <v>0</v>
      </c>
      <c r="AN73" s="160">
        <f>SUMIFS('Wells Fargo'!$F:$F,'Wells Fargo'!$G:$G,'Cash Flow'!$A73,'Wells Fargo'!$A:$A,AN$1,'Wells Fargo'!$B:$B,"&lt;="&amp;'Cash Flow'!AN$3,'Wells Fargo'!$B:$B,"&gt;"&amp;'Cash Flow'!AM$3)</f>
        <v>0</v>
      </c>
      <c r="AO73" s="160">
        <f>SUMIFS('Wells Fargo'!$F:$F,'Wells Fargo'!$G:$G,'Cash Flow'!$A73,'Wells Fargo'!$A:$A,AO$1,'Wells Fargo'!$B:$B,"&lt;="&amp;'Cash Flow'!AO$3,'Wells Fargo'!$B:$B,"&gt;"&amp;'Cash Flow'!AN$3)</f>
        <v>0</v>
      </c>
      <c r="AP73" s="161">
        <f>SUMIFS('Wells Fargo'!$F:$F,'Wells Fargo'!$G:$G,'Cash Flow'!$A73,'Wells Fargo'!$A:$A,AP$1,'Wells Fargo'!$B:$B,"&lt;="&amp;'Cash Flow'!AP$3)</f>
        <v>0</v>
      </c>
      <c r="AQ73" s="160">
        <f>SUMIFS('Wells Fargo'!$F:$F,'Wells Fargo'!$G:$G,'Cash Flow'!$A73,'Wells Fargo'!$A:$A,AQ$1,'Wells Fargo'!$B:$B,"&lt;="&amp;'Cash Flow'!AQ$3,'Wells Fargo'!$B:$B,"&gt;"&amp;'Cash Flow'!AP$3)</f>
        <v>0</v>
      </c>
      <c r="AR73" s="160">
        <f>SUMIFS('Wells Fargo'!$F:$F,'Wells Fargo'!$G:$G,'Cash Flow'!$A73,'Wells Fargo'!$A:$A,AR$1,'Wells Fargo'!$B:$B,"&lt;="&amp;'Cash Flow'!AR$3,'Wells Fargo'!$B:$B,"&gt;"&amp;'Cash Flow'!AQ$3)</f>
        <v>0</v>
      </c>
      <c r="AS73" s="160">
        <f>SUMIFS('Wells Fargo'!$F:$F,'Wells Fargo'!$G:$G,'Cash Flow'!$A73,'Wells Fargo'!$A:$A,AS$1,'Wells Fargo'!$B:$B,"&lt;="&amp;'Cash Flow'!AS$3,'Wells Fargo'!$B:$B,"&gt;"&amp;'Cash Flow'!AR$3)</f>
        <v>0</v>
      </c>
      <c r="AT73" s="160">
        <f>SUMIFS('Wells Fargo'!$F:$F,'Wells Fargo'!$G:$G,'Cash Flow'!$A73,'Wells Fargo'!$A:$A,AT$1,'Wells Fargo'!$B:$B,"&lt;="&amp;'Cash Flow'!AT$3,'Wells Fargo'!$B:$B,"&gt;"&amp;'Cash Flow'!AS$3)</f>
        <v>0</v>
      </c>
      <c r="AU73" s="161">
        <f>SUMIFS('Wells Fargo'!$F:$F,'Wells Fargo'!$G:$G,'Cash Flow'!$A73,'Wells Fargo'!$A:$A,AU$1,'Wells Fargo'!$B:$B,"&lt;="&amp;'Cash Flow'!AU$3)</f>
        <v>0</v>
      </c>
      <c r="AV73" s="160">
        <f>SUMIFS('Wells Fargo'!$F:$F,'Wells Fargo'!$G:$G,'Cash Flow'!$A73,'Wells Fargo'!$A:$A,AV$1,'Wells Fargo'!$B:$B,"&lt;="&amp;'Cash Flow'!AV$3,'Wells Fargo'!$B:$B,"&gt;"&amp;'Cash Flow'!AU$3)</f>
        <v>0</v>
      </c>
      <c r="AW73" s="160">
        <f>SUMIFS('Wells Fargo'!$F:$F,'Wells Fargo'!$G:$G,'Cash Flow'!$A73,'Wells Fargo'!$A:$A,AW$1,'Wells Fargo'!$B:$B,"&lt;="&amp;'Cash Flow'!AW$3,'Wells Fargo'!$B:$B,"&gt;"&amp;'Cash Flow'!AV$3)</f>
        <v>0</v>
      </c>
      <c r="AX73" s="160">
        <f>SUMIFS('Wells Fargo'!$F:$F,'Wells Fargo'!$G:$G,'Cash Flow'!$A73,'Wells Fargo'!$A:$A,AX$1,'Wells Fargo'!$B:$B,"&lt;="&amp;'Cash Flow'!AX$3,'Wells Fargo'!$B:$B,"&gt;"&amp;'Cash Flow'!AW$3)</f>
        <v>0</v>
      </c>
      <c r="AY73" s="160">
        <f>SUMIFS('Wells Fargo'!$F:$F,'Wells Fargo'!$G:$G,'Cash Flow'!$A73,'Wells Fargo'!$A:$A,AY$1,'Wells Fargo'!$B:$B,"&lt;="&amp;'Cash Flow'!AY$3,'Wells Fargo'!$B:$B,"&gt;"&amp;'Cash Flow'!AX$3)</f>
        <v>0</v>
      </c>
      <c r="AZ73" s="161">
        <f>SUMIFS('Wells Fargo'!$F:$F,'Wells Fargo'!$G:$G,'Cash Flow'!$A73,'Wells Fargo'!$A:$A,AZ$1,'Wells Fargo'!$B:$B,"&lt;="&amp;'Cash Flow'!AZ$3)</f>
        <v>0</v>
      </c>
      <c r="BA73" s="160">
        <f>SUMIFS('Wells Fargo'!$F:$F,'Wells Fargo'!$G:$G,'Cash Flow'!$A73,'Wells Fargo'!$A:$A,BA$1,'Wells Fargo'!$B:$B,"&lt;="&amp;'Cash Flow'!BA$3,'Wells Fargo'!$B:$B,"&gt;"&amp;'Cash Flow'!AZ$3)</f>
        <v>0</v>
      </c>
      <c r="BB73" s="160">
        <f>SUMIFS('Wells Fargo'!$F:$F,'Wells Fargo'!$G:$G,'Cash Flow'!$A73,'Wells Fargo'!$A:$A,BB$1,'Wells Fargo'!$B:$B,"&lt;="&amp;'Cash Flow'!BB$3,'Wells Fargo'!$B:$B,"&gt;"&amp;'Cash Flow'!BA$3)</f>
        <v>0</v>
      </c>
      <c r="BC73" s="160">
        <f>SUMIFS('Wells Fargo'!$F:$F,'Wells Fargo'!$G:$G,'Cash Flow'!$A73,'Wells Fargo'!$A:$A,BC$1,'Wells Fargo'!$B:$B,"&lt;="&amp;'Cash Flow'!BC$3,'Wells Fargo'!$B:$B,"&gt;"&amp;'Cash Flow'!BB$3)</f>
        <v>0</v>
      </c>
      <c r="BD73" s="160">
        <f>SUMIFS('Wells Fargo'!$F:$F,'Wells Fargo'!$G:$G,'Cash Flow'!$A73,'Wells Fargo'!$A:$A,BD$1,'Wells Fargo'!$B:$B,"&lt;="&amp;'Cash Flow'!BD$3,'Wells Fargo'!$B:$B,"&gt;"&amp;'Cash Flow'!BC$3)</f>
        <v>0</v>
      </c>
      <c r="BE73" s="161">
        <f>SUMIFS('Wells Fargo'!$F:$F,'Wells Fargo'!$G:$G,'Cash Flow'!$A73,'Wells Fargo'!$A:$A,BE$1,'Wells Fargo'!$B:$B,"&lt;="&amp;'Cash Flow'!BE$3)</f>
        <v>0</v>
      </c>
      <c r="BF73" s="160">
        <f>SUMIFS('Wells Fargo'!$F:$F,'Wells Fargo'!$G:$G,'Cash Flow'!$A73,'Wells Fargo'!$A:$A,BF$1,'Wells Fargo'!$B:$B,"&lt;="&amp;'Cash Flow'!BF$3,'Wells Fargo'!$B:$B,"&gt;"&amp;'Cash Flow'!BE$3)</f>
        <v>0</v>
      </c>
      <c r="BG73" s="160">
        <f>SUMIFS('Wells Fargo'!$F:$F,'Wells Fargo'!$G:$G,'Cash Flow'!$A73,'Wells Fargo'!$A:$A,BG$1,'Wells Fargo'!$B:$B,"&lt;="&amp;'Cash Flow'!BG$3,'Wells Fargo'!$B:$B,"&gt;"&amp;'Cash Flow'!BF$3)</f>
        <v>0</v>
      </c>
      <c r="BH73" s="160">
        <f>SUMIFS('Wells Fargo'!$F:$F,'Wells Fargo'!$G:$G,'Cash Flow'!$A73,'Wells Fargo'!$A:$A,BH$1,'Wells Fargo'!$B:$B,"&lt;="&amp;'Cash Flow'!BH$3,'Wells Fargo'!$B:$B,"&gt;"&amp;'Cash Flow'!BG$3)</f>
        <v>0</v>
      </c>
      <c r="BI73" s="160">
        <f>SUMIFS('Wells Fargo'!$F:$F,'Wells Fargo'!$G:$G,'Cash Flow'!$A73,'Wells Fargo'!$A:$A,BI$1,'Wells Fargo'!$B:$B,"&lt;="&amp;'Cash Flow'!BI$3,'Wells Fargo'!$B:$B,"&gt;"&amp;'Cash Flow'!BH$3)</f>
        <v>0</v>
      </c>
    </row>
    <row r="74" spans="1:61" ht="12.75" x14ac:dyDescent="0.2">
      <c r="A74" t="str">
        <v>Stimulus 2</v>
      </c>
      <c r="B74" s="76">
        <f t="shared" si="3"/>
        <v>2800</v>
      </c>
      <c r="C74" s="161">
        <f>SUMIFS('Wells Fargo'!$F:$F,'Wells Fargo'!$G:$G,'Cash Flow'!$A74,'Wells Fargo'!$A:$A,C$1,'Wells Fargo'!$B:$B,"&lt;="&amp;'Cash Flow'!C$3)</f>
        <v>0</v>
      </c>
      <c r="D74" s="160">
        <f>SUMIFS('Wells Fargo'!$F:$F,'Wells Fargo'!$G:$G,'Cash Flow'!$A74,'Wells Fargo'!$A:$A,D$1,'Wells Fargo'!$B:$B,"&lt;="&amp;'Cash Flow'!D$3,'Wells Fargo'!$B:$B,"&gt;"&amp;'Cash Flow'!C$3)</f>
        <v>0</v>
      </c>
      <c r="E74" s="160">
        <f>SUMIFS('Wells Fargo'!$F:$F,'Wells Fargo'!$G:$G,'Cash Flow'!$A74,'Wells Fargo'!$A:$A,E$1,'Wells Fargo'!$B:$B,"&lt;="&amp;'Cash Flow'!E$3,'Wells Fargo'!$B:$B,"&gt;"&amp;'Cash Flow'!D$3)</f>
        <v>0</v>
      </c>
      <c r="F74" s="160">
        <f>SUMIFS('Wells Fargo'!$F:$F,'Wells Fargo'!$G:$G,'Cash Flow'!$A74,'Wells Fargo'!$A:$A,F$1,'Wells Fargo'!$B:$B,"&lt;="&amp;'Cash Flow'!F$3,'Wells Fargo'!$B:$B,"&gt;"&amp;'Cash Flow'!E$3)</f>
        <v>0</v>
      </c>
      <c r="G74" s="160">
        <f>SUMIFS('Wells Fargo'!$F:$F,'Wells Fargo'!$G:$G,'Cash Flow'!$A74,'Wells Fargo'!$A:$A,G$1,'Wells Fargo'!$B:$B,"&lt;="&amp;'Cash Flow'!G$3,'Wells Fargo'!$B:$B,"&gt;"&amp;'Cash Flow'!F$3)</f>
        <v>0</v>
      </c>
      <c r="H74" s="161">
        <f>SUMIFS('Wells Fargo'!$F:$F,'Wells Fargo'!$G:$G,'Cash Flow'!$A74,'Wells Fargo'!$A:$A,H$1,'Wells Fargo'!$B:$B,"&lt;="&amp;'Cash Flow'!H$3)</f>
        <v>0</v>
      </c>
      <c r="I74" s="160">
        <f>SUMIFS('Wells Fargo'!$F:$F,'Wells Fargo'!$G:$G,'Cash Flow'!$A74,'Wells Fargo'!$A:$A,I$1,'Wells Fargo'!$B:$B,"&lt;="&amp;'Cash Flow'!I$3,'Wells Fargo'!$B:$B,"&gt;"&amp;'Cash Flow'!H$3)</f>
        <v>0</v>
      </c>
      <c r="J74" s="160">
        <f>SUMIFS('Wells Fargo'!$F:$F,'Wells Fargo'!$G:$G,'Cash Flow'!$A74,'Wells Fargo'!$A:$A,J$1,'Wells Fargo'!$B:$B,"&lt;="&amp;'Cash Flow'!J$3,'Wells Fargo'!$B:$B,"&gt;"&amp;'Cash Flow'!I$3)</f>
        <v>0</v>
      </c>
      <c r="K74" s="160">
        <f>SUMIFS('Wells Fargo'!$F:$F,'Wells Fargo'!$G:$G,'Cash Flow'!$A74,'Wells Fargo'!$A:$A,K$1,'Wells Fargo'!$B:$B,"&lt;="&amp;'Cash Flow'!K$3,'Wells Fargo'!$B:$B,"&gt;"&amp;'Cash Flow'!J$3)</f>
        <v>0</v>
      </c>
      <c r="L74" s="161">
        <f>SUMIFS('Wells Fargo'!$F:$F,'Wells Fargo'!$G:$G,'Cash Flow'!$A74,'Wells Fargo'!$A:$A,L$1,'Wells Fargo'!$B:$B,"&lt;="&amp;'Cash Flow'!L$3)</f>
        <v>0</v>
      </c>
      <c r="M74" s="160">
        <f>SUMIFS('Wells Fargo'!$F:$F,'Wells Fargo'!$G:$G,'Cash Flow'!$A74,'Wells Fargo'!$A:$A,M$1,'Wells Fargo'!$B:$B,"&lt;="&amp;'Cash Flow'!M$3,'Wells Fargo'!$B:$B,"&gt;"&amp;'Cash Flow'!L$3)</f>
        <v>0</v>
      </c>
      <c r="N74" s="160">
        <f>SUMIFS('Wells Fargo'!$F:$F,'Wells Fargo'!$G:$G,'Cash Flow'!$A74,'Wells Fargo'!$A:$A,N$1,'Wells Fargo'!$B:$B,"&lt;="&amp;'Cash Flow'!N$3,'Wells Fargo'!$B:$B,"&gt;"&amp;'Cash Flow'!M$3)</f>
        <v>2800</v>
      </c>
      <c r="O74" s="160">
        <f>SUMIFS('Wells Fargo'!$F:$F,'Wells Fargo'!$G:$G,'Cash Flow'!$A74,'Wells Fargo'!$A:$A,O$1,'Wells Fargo'!$B:$B,"&lt;="&amp;'Cash Flow'!O$3,'Wells Fargo'!$B:$B,"&gt;"&amp;'Cash Flow'!N$3)</f>
        <v>0</v>
      </c>
      <c r="P74" s="160">
        <f>SUMIFS('Wells Fargo'!$F:$F,'Wells Fargo'!$G:$G,'Cash Flow'!$A74,'Wells Fargo'!$A:$A,P$1,'Wells Fargo'!$B:$B,"&lt;="&amp;'Cash Flow'!P$3,'Wells Fargo'!$B:$B,"&gt;"&amp;'Cash Flow'!O$3)</f>
        <v>0</v>
      </c>
      <c r="Q74" s="161">
        <f>SUMIFS('Wells Fargo'!$F:$F,'Wells Fargo'!$G:$G,'Cash Flow'!$A74,'Wells Fargo'!$A:$A,Q$1,'Wells Fargo'!$B:$B,"&lt;="&amp;'Cash Flow'!Q$3)</f>
        <v>0</v>
      </c>
      <c r="R74" s="160">
        <f>SUMIFS('Wells Fargo'!$F:$F,'Wells Fargo'!$G:$G,'Cash Flow'!$A74,'Wells Fargo'!$A:$A,R$1,'Wells Fargo'!$B:$B,"&lt;="&amp;'Cash Flow'!R$3,'Wells Fargo'!$B:$B,"&gt;"&amp;'Cash Flow'!Q$3)</f>
        <v>0</v>
      </c>
      <c r="S74" s="160">
        <f>SUMIFS('Wells Fargo'!$F:$F,'Wells Fargo'!$G:$G,'Cash Flow'!$A74,'Wells Fargo'!$A:$A,S$1,'Wells Fargo'!$B:$B,"&lt;="&amp;'Cash Flow'!S$3,'Wells Fargo'!$B:$B,"&gt;"&amp;'Cash Flow'!R$3)</f>
        <v>0</v>
      </c>
      <c r="T74" s="160">
        <f>SUMIFS('Wells Fargo'!$F:$F,'Wells Fargo'!$G:$G,'Cash Flow'!$A74,'Wells Fargo'!$A:$A,T$1,'Wells Fargo'!$B:$B,"&lt;="&amp;'Cash Flow'!T$3,'Wells Fargo'!$B:$B,"&gt;"&amp;'Cash Flow'!S$3)</f>
        <v>0</v>
      </c>
      <c r="U74" s="160">
        <f>SUMIFS('Wells Fargo'!$F:$F,'Wells Fargo'!$G:$G,'Cash Flow'!$A74,'Wells Fargo'!$A:$A,U$1,'Wells Fargo'!$B:$B,"&lt;="&amp;'Cash Flow'!U$3,'Wells Fargo'!$B:$B,"&gt;"&amp;'Cash Flow'!T$3)</f>
        <v>0</v>
      </c>
      <c r="V74" s="161">
        <f>SUMIFS('Wells Fargo'!$F:$F,'Wells Fargo'!$G:$G,'Cash Flow'!$A74,'Wells Fargo'!$A:$A,V$1,'Wells Fargo'!$B:$B,"&lt;="&amp;'Cash Flow'!V$3)</f>
        <v>0</v>
      </c>
      <c r="W74" s="160">
        <f>SUMIFS('Wells Fargo'!$F:$F,'Wells Fargo'!$G:$G,'Cash Flow'!$A74,'Wells Fargo'!$A:$A,W$1,'Wells Fargo'!$B:$B,"&lt;="&amp;'Cash Flow'!W$3,'Wells Fargo'!$B:$B,"&gt;"&amp;'Cash Flow'!V$3)</f>
        <v>0</v>
      </c>
      <c r="X74" s="160">
        <f>SUMIFS('Wells Fargo'!$F:$F,'Wells Fargo'!$G:$G,'Cash Flow'!$A74,'Wells Fargo'!$A:$A,X$1,'Wells Fargo'!$B:$B,"&lt;="&amp;'Cash Flow'!X$3,'Wells Fargo'!$B:$B,"&gt;"&amp;'Cash Flow'!W$3)</f>
        <v>0</v>
      </c>
      <c r="Y74" s="160">
        <f>SUMIFS('Wells Fargo'!$F:$F,'Wells Fargo'!$G:$G,'Cash Flow'!$A74,'Wells Fargo'!$A:$A,Y$1,'Wells Fargo'!$B:$B,"&lt;="&amp;'Cash Flow'!Y$3,'Wells Fargo'!$B:$B,"&gt;"&amp;'Cash Flow'!X$3)</f>
        <v>0</v>
      </c>
      <c r="Z74" s="160">
        <f>SUMIFS('Wells Fargo'!$F:$F,'Wells Fargo'!$G:$G,'Cash Flow'!$A74,'Wells Fargo'!$A:$A,Z$1,'Wells Fargo'!$B:$B,"&lt;="&amp;'Cash Flow'!Z$3,'Wells Fargo'!$B:$B,"&gt;"&amp;'Cash Flow'!Y$3)</f>
        <v>0</v>
      </c>
      <c r="AA74" s="161">
        <f>SUMIFS('Wells Fargo'!$F:$F,'Wells Fargo'!$G:$G,'Cash Flow'!$A74,'Wells Fargo'!$A:$A,AA$1,'Wells Fargo'!$B:$B,"&lt;="&amp;'Cash Flow'!AA$3)</f>
        <v>0</v>
      </c>
      <c r="AB74" s="160">
        <f>SUMIFS('Wells Fargo'!$F:$F,'Wells Fargo'!$G:$G,'Cash Flow'!$A74,'Wells Fargo'!$A:$A,AB$1,'Wells Fargo'!$B:$B,"&lt;="&amp;'Cash Flow'!AB$3,'Wells Fargo'!$B:$B,"&gt;"&amp;'Cash Flow'!AA$3)</f>
        <v>0</v>
      </c>
      <c r="AC74" s="160">
        <f>SUMIFS('Wells Fargo'!$F:$F,'Wells Fargo'!$G:$G,'Cash Flow'!$A74,'Wells Fargo'!$A:$A,AC$1,'Wells Fargo'!$B:$B,"&lt;="&amp;'Cash Flow'!AC$3,'Wells Fargo'!$B:$B,"&gt;"&amp;'Cash Flow'!AB$3)</f>
        <v>0</v>
      </c>
      <c r="AD74" s="160">
        <f>SUMIFS('Wells Fargo'!$F:$F,'Wells Fargo'!$G:$G,'Cash Flow'!$A74,'Wells Fargo'!$A:$A,AD$1,'Wells Fargo'!$B:$B,"&lt;="&amp;'Cash Flow'!AD$3,'Wells Fargo'!$B:$B,"&gt;"&amp;'Cash Flow'!AC$3)</f>
        <v>0</v>
      </c>
      <c r="AE74" s="160">
        <f>SUMIFS('Wells Fargo'!$F:$F,'Wells Fargo'!$G:$G,'Cash Flow'!$A74,'Wells Fargo'!$A:$A,AE$1,'Wells Fargo'!$B:$B,"&lt;="&amp;'Cash Flow'!AE$3,'Wells Fargo'!$B:$B,"&gt;"&amp;'Cash Flow'!AD$3)</f>
        <v>0</v>
      </c>
      <c r="AF74" s="161">
        <f>SUMIFS('Wells Fargo'!$F:$F,'Wells Fargo'!$G:$G,'Cash Flow'!$A74,'Wells Fargo'!$A:$A,AF$1,'Wells Fargo'!$B:$B,"&lt;="&amp;'Cash Flow'!AF$3)</f>
        <v>0</v>
      </c>
      <c r="AG74" s="160">
        <f>SUMIFS('Wells Fargo'!$F:$F,'Wells Fargo'!$G:$G,'Cash Flow'!$A74,'Wells Fargo'!$A:$A,AG$1,'Wells Fargo'!$B:$B,"&lt;="&amp;'Cash Flow'!AG$3,'Wells Fargo'!$B:$B,"&gt;"&amp;'Cash Flow'!AF$3)</f>
        <v>0</v>
      </c>
      <c r="AH74" s="160">
        <f>SUMIFS('Wells Fargo'!$F:$F,'Wells Fargo'!$G:$G,'Cash Flow'!$A74,'Wells Fargo'!$A:$A,AH$1,'Wells Fargo'!$B:$B,"&lt;="&amp;'Cash Flow'!AH$3,'Wells Fargo'!$B:$B,"&gt;"&amp;'Cash Flow'!AG$3)</f>
        <v>0</v>
      </c>
      <c r="AI74" s="160">
        <f>SUMIFS('Wells Fargo'!$F:$F,'Wells Fargo'!$G:$G,'Cash Flow'!$A74,'Wells Fargo'!$A:$A,AI$1,'Wells Fargo'!$B:$B,"&lt;="&amp;'Cash Flow'!AI$3,'Wells Fargo'!$B:$B,"&gt;"&amp;'Cash Flow'!AH$3)</f>
        <v>0</v>
      </c>
      <c r="AJ74" s="160">
        <f>SUMIFS('Wells Fargo'!$F:$F,'Wells Fargo'!$G:$G,'Cash Flow'!$A74,'Wells Fargo'!$A:$A,AJ$1,'Wells Fargo'!$B:$B,"&lt;="&amp;'Cash Flow'!AJ$3,'Wells Fargo'!$B:$B,"&gt;"&amp;'Cash Flow'!AI$3)</f>
        <v>0</v>
      </c>
      <c r="AK74" s="161">
        <f>SUMIFS('Wells Fargo'!$F:$F,'Wells Fargo'!$G:$G,'Cash Flow'!$A74,'Wells Fargo'!$A:$A,AK$1,'Wells Fargo'!$B:$B,"&lt;="&amp;'Cash Flow'!AK$3)</f>
        <v>0</v>
      </c>
      <c r="AL74" s="160">
        <f>SUMIFS('Wells Fargo'!$F:$F,'Wells Fargo'!$G:$G,'Cash Flow'!$A74,'Wells Fargo'!$A:$A,AL$1,'Wells Fargo'!$B:$B,"&lt;="&amp;'Cash Flow'!AL$3,'Wells Fargo'!$B:$B,"&gt;"&amp;'Cash Flow'!AK$3)</f>
        <v>0</v>
      </c>
      <c r="AM74" s="160">
        <f>SUMIFS('Wells Fargo'!$F:$F,'Wells Fargo'!$G:$G,'Cash Flow'!$A74,'Wells Fargo'!$A:$A,AM$1,'Wells Fargo'!$B:$B,"&lt;="&amp;'Cash Flow'!AM$3,'Wells Fargo'!$B:$B,"&gt;"&amp;'Cash Flow'!AL$3)</f>
        <v>0</v>
      </c>
      <c r="AN74" s="160">
        <f>SUMIFS('Wells Fargo'!$F:$F,'Wells Fargo'!$G:$G,'Cash Flow'!$A74,'Wells Fargo'!$A:$A,AN$1,'Wells Fargo'!$B:$B,"&lt;="&amp;'Cash Flow'!AN$3,'Wells Fargo'!$B:$B,"&gt;"&amp;'Cash Flow'!AM$3)</f>
        <v>0</v>
      </c>
      <c r="AO74" s="160">
        <f>SUMIFS('Wells Fargo'!$F:$F,'Wells Fargo'!$G:$G,'Cash Flow'!$A74,'Wells Fargo'!$A:$A,AO$1,'Wells Fargo'!$B:$B,"&lt;="&amp;'Cash Flow'!AO$3,'Wells Fargo'!$B:$B,"&gt;"&amp;'Cash Flow'!AN$3)</f>
        <v>0</v>
      </c>
      <c r="AP74" s="161">
        <f>SUMIFS('Wells Fargo'!$F:$F,'Wells Fargo'!$G:$G,'Cash Flow'!$A74,'Wells Fargo'!$A:$A,AP$1,'Wells Fargo'!$B:$B,"&lt;="&amp;'Cash Flow'!AP$3)</f>
        <v>0</v>
      </c>
      <c r="AQ74" s="160">
        <f>SUMIFS('Wells Fargo'!$F:$F,'Wells Fargo'!$G:$G,'Cash Flow'!$A74,'Wells Fargo'!$A:$A,AQ$1,'Wells Fargo'!$B:$B,"&lt;="&amp;'Cash Flow'!AQ$3,'Wells Fargo'!$B:$B,"&gt;"&amp;'Cash Flow'!AP$3)</f>
        <v>0</v>
      </c>
      <c r="AR74" s="160">
        <f>SUMIFS('Wells Fargo'!$F:$F,'Wells Fargo'!$G:$G,'Cash Flow'!$A74,'Wells Fargo'!$A:$A,AR$1,'Wells Fargo'!$B:$B,"&lt;="&amp;'Cash Flow'!AR$3,'Wells Fargo'!$B:$B,"&gt;"&amp;'Cash Flow'!AQ$3)</f>
        <v>0</v>
      </c>
      <c r="AS74" s="160">
        <f>SUMIFS('Wells Fargo'!$F:$F,'Wells Fargo'!$G:$G,'Cash Flow'!$A74,'Wells Fargo'!$A:$A,AS$1,'Wells Fargo'!$B:$B,"&lt;="&amp;'Cash Flow'!AS$3,'Wells Fargo'!$B:$B,"&gt;"&amp;'Cash Flow'!AR$3)</f>
        <v>0</v>
      </c>
      <c r="AT74" s="160">
        <f>SUMIFS('Wells Fargo'!$F:$F,'Wells Fargo'!$G:$G,'Cash Flow'!$A74,'Wells Fargo'!$A:$A,AT$1,'Wells Fargo'!$B:$B,"&lt;="&amp;'Cash Flow'!AT$3,'Wells Fargo'!$B:$B,"&gt;"&amp;'Cash Flow'!AS$3)</f>
        <v>0</v>
      </c>
      <c r="AU74" s="161">
        <f>SUMIFS('Wells Fargo'!$F:$F,'Wells Fargo'!$G:$G,'Cash Flow'!$A74,'Wells Fargo'!$A:$A,AU$1,'Wells Fargo'!$B:$B,"&lt;="&amp;'Cash Flow'!AU$3)</f>
        <v>0</v>
      </c>
      <c r="AV74" s="160">
        <f>SUMIFS('Wells Fargo'!$F:$F,'Wells Fargo'!$G:$G,'Cash Flow'!$A74,'Wells Fargo'!$A:$A,AV$1,'Wells Fargo'!$B:$B,"&lt;="&amp;'Cash Flow'!AV$3,'Wells Fargo'!$B:$B,"&gt;"&amp;'Cash Flow'!AU$3)</f>
        <v>0</v>
      </c>
      <c r="AW74" s="160">
        <f>SUMIFS('Wells Fargo'!$F:$F,'Wells Fargo'!$G:$G,'Cash Flow'!$A74,'Wells Fargo'!$A:$A,AW$1,'Wells Fargo'!$B:$B,"&lt;="&amp;'Cash Flow'!AW$3,'Wells Fargo'!$B:$B,"&gt;"&amp;'Cash Flow'!AV$3)</f>
        <v>0</v>
      </c>
      <c r="AX74" s="160">
        <f>SUMIFS('Wells Fargo'!$F:$F,'Wells Fargo'!$G:$G,'Cash Flow'!$A74,'Wells Fargo'!$A:$A,AX$1,'Wells Fargo'!$B:$B,"&lt;="&amp;'Cash Flow'!AX$3,'Wells Fargo'!$B:$B,"&gt;"&amp;'Cash Flow'!AW$3)</f>
        <v>0</v>
      </c>
      <c r="AY74" s="160">
        <f>SUMIFS('Wells Fargo'!$F:$F,'Wells Fargo'!$G:$G,'Cash Flow'!$A74,'Wells Fargo'!$A:$A,AY$1,'Wells Fargo'!$B:$B,"&lt;="&amp;'Cash Flow'!AY$3,'Wells Fargo'!$B:$B,"&gt;"&amp;'Cash Flow'!AX$3)</f>
        <v>0</v>
      </c>
      <c r="AZ74" s="161">
        <f>SUMIFS('Wells Fargo'!$F:$F,'Wells Fargo'!$G:$G,'Cash Flow'!$A74,'Wells Fargo'!$A:$A,AZ$1,'Wells Fargo'!$B:$B,"&lt;="&amp;'Cash Flow'!AZ$3)</f>
        <v>0</v>
      </c>
      <c r="BA74" s="160">
        <f>SUMIFS('Wells Fargo'!$F:$F,'Wells Fargo'!$G:$G,'Cash Flow'!$A74,'Wells Fargo'!$A:$A,BA$1,'Wells Fargo'!$B:$B,"&lt;="&amp;'Cash Flow'!BA$3,'Wells Fargo'!$B:$B,"&gt;"&amp;'Cash Flow'!AZ$3)</f>
        <v>0</v>
      </c>
      <c r="BB74" s="160">
        <f>SUMIFS('Wells Fargo'!$F:$F,'Wells Fargo'!$G:$G,'Cash Flow'!$A74,'Wells Fargo'!$A:$A,BB$1,'Wells Fargo'!$B:$B,"&lt;="&amp;'Cash Flow'!BB$3,'Wells Fargo'!$B:$B,"&gt;"&amp;'Cash Flow'!BA$3)</f>
        <v>0</v>
      </c>
      <c r="BC74" s="160">
        <f>SUMIFS('Wells Fargo'!$F:$F,'Wells Fargo'!$G:$G,'Cash Flow'!$A74,'Wells Fargo'!$A:$A,BC$1,'Wells Fargo'!$B:$B,"&lt;="&amp;'Cash Flow'!BC$3,'Wells Fargo'!$B:$B,"&gt;"&amp;'Cash Flow'!BB$3)</f>
        <v>0</v>
      </c>
      <c r="BD74" s="160">
        <f>SUMIFS('Wells Fargo'!$F:$F,'Wells Fargo'!$G:$G,'Cash Flow'!$A74,'Wells Fargo'!$A:$A,BD$1,'Wells Fargo'!$B:$B,"&lt;="&amp;'Cash Flow'!BD$3,'Wells Fargo'!$B:$B,"&gt;"&amp;'Cash Flow'!BC$3)</f>
        <v>0</v>
      </c>
      <c r="BE74" s="161">
        <f>SUMIFS('Wells Fargo'!$F:$F,'Wells Fargo'!$G:$G,'Cash Flow'!$A74,'Wells Fargo'!$A:$A,BE$1,'Wells Fargo'!$B:$B,"&lt;="&amp;'Cash Flow'!BE$3)</f>
        <v>0</v>
      </c>
      <c r="BF74" s="160">
        <f>SUMIFS('Wells Fargo'!$F:$F,'Wells Fargo'!$G:$G,'Cash Flow'!$A74,'Wells Fargo'!$A:$A,BF$1,'Wells Fargo'!$B:$B,"&lt;="&amp;'Cash Flow'!BF$3,'Wells Fargo'!$B:$B,"&gt;"&amp;'Cash Flow'!BE$3)</f>
        <v>0</v>
      </c>
      <c r="BG74" s="160">
        <f>SUMIFS('Wells Fargo'!$F:$F,'Wells Fargo'!$G:$G,'Cash Flow'!$A74,'Wells Fargo'!$A:$A,BG$1,'Wells Fargo'!$B:$B,"&lt;="&amp;'Cash Flow'!BG$3,'Wells Fargo'!$B:$B,"&gt;"&amp;'Cash Flow'!BF$3)</f>
        <v>0</v>
      </c>
      <c r="BH74" s="160">
        <f>SUMIFS('Wells Fargo'!$F:$F,'Wells Fargo'!$G:$G,'Cash Flow'!$A74,'Wells Fargo'!$A:$A,BH$1,'Wells Fargo'!$B:$B,"&lt;="&amp;'Cash Flow'!BH$3,'Wells Fargo'!$B:$B,"&gt;"&amp;'Cash Flow'!BG$3)</f>
        <v>0</v>
      </c>
      <c r="BI74" s="160">
        <f>SUMIFS('Wells Fargo'!$F:$F,'Wells Fargo'!$G:$G,'Cash Flow'!$A74,'Wells Fargo'!$A:$A,BI$1,'Wells Fargo'!$B:$B,"&lt;="&amp;'Cash Flow'!BI$3,'Wells Fargo'!$B:$B,"&gt;"&amp;'Cash Flow'!BH$3)</f>
        <v>0</v>
      </c>
    </row>
    <row r="75" spans="1:61" ht="12.75" x14ac:dyDescent="0.2">
      <c r="A75" t="str">
        <v>Stranger</v>
      </c>
      <c r="B75" s="76">
        <f t="shared" si="3"/>
        <v>-50</v>
      </c>
      <c r="C75" s="161">
        <f>SUMIFS('Wells Fargo'!$F:$F,'Wells Fargo'!$G:$G,'Cash Flow'!$A75,'Wells Fargo'!$A:$A,C$1,'Wells Fargo'!$B:$B,"&lt;="&amp;'Cash Flow'!C$3)</f>
        <v>0</v>
      </c>
      <c r="D75" s="160">
        <f>SUMIFS('Wells Fargo'!$F:$F,'Wells Fargo'!$G:$G,'Cash Flow'!$A75,'Wells Fargo'!$A:$A,D$1,'Wells Fargo'!$B:$B,"&lt;="&amp;'Cash Flow'!D$3,'Wells Fargo'!$B:$B,"&gt;"&amp;'Cash Flow'!C$3)</f>
        <v>0</v>
      </c>
      <c r="E75" s="160">
        <f>SUMIFS('Wells Fargo'!$F:$F,'Wells Fargo'!$G:$G,'Cash Flow'!$A75,'Wells Fargo'!$A:$A,E$1,'Wells Fargo'!$B:$B,"&lt;="&amp;'Cash Flow'!E$3,'Wells Fargo'!$B:$B,"&gt;"&amp;'Cash Flow'!D$3)</f>
        <v>0</v>
      </c>
      <c r="F75" s="160">
        <f>SUMIFS('Wells Fargo'!$F:$F,'Wells Fargo'!$G:$G,'Cash Flow'!$A75,'Wells Fargo'!$A:$A,F$1,'Wells Fargo'!$B:$B,"&lt;="&amp;'Cash Flow'!F$3,'Wells Fargo'!$B:$B,"&gt;"&amp;'Cash Flow'!E$3)</f>
        <v>0</v>
      </c>
      <c r="G75" s="160">
        <f>SUMIFS('Wells Fargo'!$F:$F,'Wells Fargo'!$G:$G,'Cash Flow'!$A75,'Wells Fargo'!$A:$A,G$1,'Wells Fargo'!$B:$B,"&lt;="&amp;'Cash Flow'!G$3,'Wells Fargo'!$B:$B,"&gt;"&amp;'Cash Flow'!F$3)</f>
        <v>0</v>
      </c>
      <c r="H75" s="161">
        <f>SUMIFS('Wells Fargo'!$F:$F,'Wells Fargo'!$G:$G,'Cash Flow'!$A75,'Wells Fargo'!$A:$A,H$1,'Wells Fargo'!$B:$B,"&lt;="&amp;'Cash Flow'!H$3)</f>
        <v>0</v>
      </c>
      <c r="I75" s="160">
        <f>SUMIFS('Wells Fargo'!$F:$F,'Wells Fargo'!$G:$G,'Cash Flow'!$A75,'Wells Fargo'!$A:$A,I$1,'Wells Fargo'!$B:$B,"&lt;="&amp;'Cash Flow'!I$3,'Wells Fargo'!$B:$B,"&gt;"&amp;'Cash Flow'!H$3)</f>
        <v>0</v>
      </c>
      <c r="J75" s="160">
        <f>SUMIFS('Wells Fargo'!$F:$F,'Wells Fargo'!$G:$G,'Cash Flow'!$A75,'Wells Fargo'!$A:$A,J$1,'Wells Fargo'!$B:$B,"&lt;="&amp;'Cash Flow'!J$3,'Wells Fargo'!$B:$B,"&gt;"&amp;'Cash Flow'!I$3)</f>
        <v>0</v>
      </c>
      <c r="K75" s="160">
        <f>SUMIFS('Wells Fargo'!$F:$F,'Wells Fargo'!$G:$G,'Cash Flow'!$A75,'Wells Fargo'!$A:$A,K$1,'Wells Fargo'!$B:$B,"&lt;="&amp;'Cash Flow'!K$3,'Wells Fargo'!$B:$B,"&gt;"&amp;'Cash Flow'!J$3)</f>
        <v>0</v>
      </c>
      <c r="L75" s="161">
        <f>SUMIFS('Wells Fargo'!$F:$F,'Wells Fargo'!$G:$G,'Cash Flow'!$A75,'Wells Fargo'!$A:$A,L$1,'Wells Fargo'!$B:$B,"&lt;="&amp;'Cash Flow'!L$3)</f>
        <v>0</v>
      </c>
      <c r="M75" s="160">
        <f>SUMIFS('Wells Fargo'!$F:$F,'Wells Fargo'!$G:$G,'Cash Flow'!$A75,'Wells Fargo'!$A:$A,M$1,'Wells Fargo'!$B:$B,"&lt;="&amp;'Cash Flow'!M$3,'Wells Fargo'!$B:$B,"&gt;"&amp;'Cash Flow'!L$3)</f>
        <v>0</v>
      </c>
      <c r="N75" s="160">
        <f>SUMIFS('Wells Fargo'!$F:$F,'Wells Fargo'!$G:$G,'Cash Flow'!$A75,'Wells Fargo'!$A:$A,N$1,'Wells Fargo'!$B:$B,"&lt;="&amp;'Cash Flow'!N$3,'Wells Fargo'!$B:$B,"&gt;"&amp;'Cash Flow'!M$3)</f>
        <v>0</v>
      </c>
      <c r="O75" s="160">
        <f>SUMIFS('Wells Fargo'!$F:$F,'Wells Fargo'!$G:$G,'Cash Flow'!$A75,'Wells Fargo'!$A:$A,O$1,'Wells Fargo'!$B:$B,"&lt;="&amp;'Cash Flow'!O$3,'Wells Fargo'!$B:$B,"&gt;"&amp;'Cash Flow'!N$3)</f>
        <v>0</v>
      </c>
      <c r="P75" s="160">
        <f>SUMIFS('Wells Fargo'!$F:$F,'Wells Fargo'!$G:$G,'Cash Flow'!$A75,'Wells Fargo'!$A:$A,P$1,'Wells Fargo'!$B:$B,"&lt;="&amp;'Cash Flow'!P$3,'Wells Fargo'!$B:$B,"&gt;"&amp;'Cash Flow'!O$3)</f>
        <v>0</v>
      </c>
      <c r="Q75" s="161">
        <f>SUMIFS('Wells Fargo'!$F:$F,'Wells Fargo'!$G:$G,'Cash Flow'!$A75,'Wells Fargo'!$A:$A,Q$1,'Wells Fargo'!$B:$B,"&lt;="&amp;'Cash Flow'!Q$3)</f>
        <v>0</v>
      </c>
      <c r="R75" s="160">
        <f>SUMIFS('Wells Fargo'!$F:$F,'Wells Fargo'!$G:$G,'Cash Flow'!$A75,'Wells Fargo'!$A:$A,R$1,'Wells Fargo'!$B:$B,"&lt;="&amp;'Cash Flow'!R$3,'Wells Fargo'!$B:$B,"&gt;"&amp;'Cash Flow'!Q$3)</f>
        <v>0</v>
      </c>
      <c r="S75" s="160">
        <f>SUMIFS('Wells Fargo'!$F:$F,'Wells Fargo'!$G:$G,'Cash Flow'!$A75,'Wells Fargo'!$A:$A,S$1,'Wells Fargo'!$B:$B,"&lt;="&amp;'Cash Flow'!S$3,'Wells Fargo'!$B:$B,"&gt;"&amp;'Cash Flow'!R$3)</f>
        <v>0</v>
      </c>
      <c r="T75" s="160">
        <f>SUMIFS('Wells Fargo'!$F:$F,'Wells Fargo'!$G:$G,'Cash Flow'!$A75,'Wells Fargo'!$A:$A,T$1,'Wells Fargo'!$B:$B,"&lt;="&amp;'Cash Flow'!T$3,'Wells Fargo'!$B:$B,"&gt;"&amp;'Cash Flow'!S$3)</f>
        <v>0</v>
      </c>
      <c r="U75" s="160">
        <f>SUMIFS('Wells Fargo'!$F:$F,'Wells Fargo'!$G:$G,'Cash Flow'!$A75,'Wells Fargo'!$A:$A,U$1,'Wells Fargo'!$B:$B,"&lt;="&amp;'Cash Flow'!U$3,'Wells Fargo'!$B:$B,"&gt;"&amp;'Cash Flow'!T$3)</f>
        <v>0</v>
      </c>
      <c r="V75" s="161">
        <f>SUMIFS('Wells Fargo'!$F:$F,'Wells Fargo'!$G:$G,'Cash Flow'!$A75,'Wells Fargo'!$A:$A,V$1,'Wells Fargo'!$B:$B,"&lt;="&amp;'Cash Flow'!V$3)</f>
        <v>0</v>
      </c>
      <c r="W75" s="160">
        <f>SUMIFS('Wells Fargo'!$F:$F,'Wells Fargo'!$G:$G,'Cash Flow'!$A75,'Wells Fargo'!$A:$A,W$1,'Wells Fargo'!$B:$B,"&lt;="&amp;'Cash Flow'!W$3,'Wells Fargo'!$B:$B,"&gt;"&amp;'Cash Flow'!V$3)</f>
        <v>0</v>
      </c>
      <c r="X75" s="160">
        <f>SUMIFS('Wells Fargo'!$F:$F,'Wells Fargo'!$G:$G,'Cash Flow'!$A75,'Wells Fargo'!$A:$A,X$1,'Wells Fargo'!$B:$B,"&lt;="&amp;'Cash Flow'!X$3,'Wells Fargo'!$B:$B,"&gt;"&amp;'Cash Flow'!W$3)</f>
        <v>0</v>
      </c>
      <c r="Y75" s="160">
        <f>SUMIFS('Wells Fargo'!$F:$F,'Wells Fargo'!$G:$G,'Cash Flow'!$A75,'Wells Fargo'!$A:$A,Y$1,'Wells Fargo'!$B:$B,"&lt;="&amp;'Cash Flow'!Y$3,'Wells Fargo'!$B:$B,"&gt;"&amp;'Cash Flow'!X$3)</f>
        <v>-50</v>
      </c>
      <c r="Z75" s="160">
        <f>SUMIFS('Wells Fargo'!$F:$F,'Wells Fargo'!$G:$G,'Cash Flow'!$A75,'Wells Fargo'!$A:$A,Z$1,'Wells Fargo'!$B:$B,"&lt;="&amp;'Cash Flow'!Z$3,'Wells Fargo'!$B:$B,"&gt;"&amp;'Cash Flow'!Y$3)</f>
        <v>0</v>
      </c>
      <c r="AA75" s="161">
        <f>SUMIFS('Wells Fargo'!$F:$F,'Wells Fargo'!$G:$G,'Cash Flow'!$A75,'Wells Fargo'!$A:$A,AA$1,'Wells Fargo'!$B:$B,"&lt;="&amp;'Cash Flow'!AA$3)</f>
        <v>0</v>
      </c>
      <c r="AB75" s="160">
        <f>SUMIFS('Wells Fargo'!$F:$F,'Wells Fargo'!$G:$G,'Cash Flow'!$A75,'Wells Fargo'!$A:$A,AB$1,'Wells Fargo'!$B:$B,"&lt;="&amp;'Cash Flow'!AB$3,'Wells Fargo'!$B:$B,"&gt;"&amp;'Cash Flow'!AA$3)</f>
        <v>0</v>
      </c>
      <c r="AC75" s="160">
        <f>SUMIFS('Wells Fargo'!$F:$F,'Wells Fargo'!$G:$G,'Cash Flow'!$A75,'Wells Fargo'!$A:$A,AC$1,'Wells Fargo'!$B:$B,"&lt;="&amp;'Cash Flow'!AC$3,'Wells Fargo'!$B:$B,"&gt;"&amp;'Cash Flow'!AB$3)</f>
        <v>0</v>
      </c>
      <c r="AD75" s="160">
        <f>SUMIFS('Wells Fargo'!$F:$F,'Wells Fargo'!$G:$G,'Cash Flow'!$A75,'Wells Fargo'!$A:$A,AD$1,'Wells Fargo'!$B:$B,"&lt;="&amp;'Cash Flow'!AD$3,'Wells Fargo'!$B:$B,"&gt;"&amp;'Cash Flow'!AC$3)</f>
        <v>0</v>
      </c>
      <c r="AE75" s="160">
        <f>SUMIFS('Wells Fargo'!$F:$F,'Wells Fargo'!$G:$G,'Cash Flow'!$A75,'Wells Fargo'!$A:$A,AE$1,'Wells Fargo'!$B:$B,"&lt;="&amp;'Cash Flow'!AE$3,'Wells Fargo'!$B:$B,"&gt;"&amp;'Cash Flow'!AD$3)</f>
        <v>0</v>
      </c>
      <c r="AF75" s="161">
        <f>SUMIFS('Wells Fargo'!$F:$F,'Wells Fargo'!$G:$G,'Cash Flow'!$A75,'Wells Fargo'!$A:$A,AF$1,'Wells Fargo'!$B:$B,"&lt;="&amp;'Cash Flow'!AF$3)</f>
        <v>0</v>
      </c>
      <c r="AG75" s="160">
        <f>SUMIFS('Wells Fargo'!$F:$F,'Wells Fargo'!$G:$G,'Cash Flow'!$A75,'Wells Fargo'!$A:$A,AG$1,'Wells Fargo'!$B:$B,"&lt;="&amp;'Cash Flow'!AG$3,'Wells Fargo'!$B:$B,"&gt;"&amp;'Cash Flow'!AF$3)</f>
        <v>0</v>
      </c>
      <c r="AH75" s="160">
        <f>SUMIFS('Wells Fargo'!$F:$F,'Wells Fargo'!$G:$G,'Cash Flow'!$A75,'Wells Fargo'!$A:$A,AH$1,'Wells Fargo'!$B:$B,"&lt;="&amp;'Cash Flow'!AH$3,'Wells Fargo'!$B:$B,"&gt;"&amp;'Cash Flow'!AG$3)</f>
        <v>0</v>
      </c>
      <c r="AI75" s="160">
        <f>SUMIFS('Wells Fargo'!$F:$F,'Wells Fargo'!$G:$G,'Cash Flow'!$A75,'Wells Fargo'!$A:$A,AI$1,'Wells Fargo'!$B:$B,"&lt;="&amp;'Cash Flow'!AI$3,'Wells Fargo'!$B:$B,"&gt;"&amp;'Cash Flow'!AH$3)</f>
        <v>0</v>
      </c>
      <c r="AJ75" s="160">
        <f>SUMIFS('Wells Fargo'!$F:$F,'Wells Fargo'!$G:$G,'Cash Flow'!$A75,'Wells Fargo'!$A:$A,AJ$1,'Wells Fargo'!$B:$B,"&lt;="&amp;'Cash Flow'!AJ$3,'Wells Fargo'!$B:$B,"&gt;"&amp;'Cash Flow'!AI$3)</f>
        <v>0</v>
      </c>
      <c r="AK75" s="161">
        <f>SUMIFS('Wells Fargo'!$F:$F,'Wells Fargo'!$G:$G,'Cash Flow'!$A75,'Wells Fargo'!$A:$A,AK$1,'Wells Fargo'!$B:$B,"&lt;="&amp;'Cash Flow'!AK$3)</f>
        <v>0</v>
      </c>
      <c r="AL75" s="160">
        <f>SUMIFS('Wells Fargo'!$F:$F,'Wells Fargo'!$G:$G,'Cash Flow'!$A75,'Wells Fargo'!$A:$A,AL$1,'Wells Fargo'!$B:$B,"&lt;="&amp;'Cash Flow'!AL$3,'Wells Fargo'!$B:$B,"&gt;"&amp;'Cash Flow'!AK$3)</f>
        <v>0</v>
      </c>
      <c r="AM75" s="160">
        <f>SUMIFS('Wells Fargo'!$F:$F,'Wells Fargo'!$G:$G,'Cash Flow'!$A75,'Wells Fargo'!$A:$A,AM$1,'Wells Fargo'!$B:$B,"&lt;="&amp;'Cash Flow'!AM$3,'Wells Fargo'!$B:$B,"&gt;"&amp;'Cash Flow'!AL$3)</f>
        <v>0</v>
      </c>
      <c r="AN75" s="160">
        <f>SUMIFS('Wells Fargo'!$F:$F,'Wells Fargo'!$G:$G,'Cash Flow'!$A75,'Wells Fargo'!$A:$A,AN$1,'Wells Fargo'!$B:$B,"&lt;="&amp;'Cash Flow'!AN$3,'Wells Fargo'!$B:$B,"&gt;"&amp;'Cash Flow'!AM$3)</f>
        <v>0</v>
      </c>
      <c r="AO75" s="160">
        <f>SUMIFS('Wells Fargo'!$F:$F,'Wells Fargo'!$G:$G,'Cash Flow'!$A75,'Wells Fargo'!$A:$A,AO$1,'Wells Fargo'!$B:$B,"&lt;="&amp;'Cash Flow'!AO$3,'Wells Fargo'!$B:$B,"&gt;"&amp;'Cash Flow'!AN$3)</f>
        <v>0</v>
      </c>
      <c r="AP75" s="161">
        <f>SUMIFS('Wells Fargo'!$F:$F,'Wells Fargo'!$G:$G,'Cash Flow'!$A75,'Wells Fargo'!$A:$A,AP$1,'Wells Fargo'!$B:$B,"&lt;="&amp;'Cash Flow'!AP$3)</f>
        <v>0</v>
      </c>
      <c r="AQ75" s="160">
        <f>SUMIFS('Wells Fargo'!$F:$F,'Wells Fargo'!$G:$G,'Cash Flow'!$A75,'Wells Fargo'!$A:$A,AQ$1,'Wells Fargo'!$B:$B,"&lt;="&amp;'Cash Flow'!AQ$3,'Wells Fargo'!$B:$B,"&gt;"&amp;'Cash Flow'!AP$3)</f>
        <v>0</v>
      </c>
      <c r="AR75" s="160">
        <f>SUMIFS('Wells Fargo'!$F:$F,'Wells Fargo'!$G:$G,'Cash Flow'!$A75,'Wells Fargo'!$A:$A,AR$1,'Wells Fargo'!$B:$B,"&lt;="&amp;'Cash Flow'!AR$3,'Wells Fargo'!$B:$B,"&gt;"&amp;'Cash Flow'!AQ$3)</f>
        <v>0</v>
      </c>
      <c r="AS75" s="160">
        <f>SUMIFS('Wells Fargo'!$F:$F,'Wells Fargo'!$G:$G,'Cash Flow'!$A75,'Wells Fargo'!$A:$A,AS$1,'Wells Fargo'!$B:$B,"&lt;="&amp;'Cash Flow'!AS$3,'Wells Fargo'!$B:$B,"&gt;"&amp;'Cash Flow'!AR$3)</f>
        <v>0</v>
      </c>
      <c r="AT75" s="160">
        <f>SUMIFS('Wells Fargo'!$F:$F,'Wells Fargo'!$G:$G,'Cash Flow'!$A75,'Wells Fargo'!$A:$A,AT$1,'Wells Fargo'!$B:$B,"&lt;="&amp;'Cash Flow'!AT$3,'Wells Fargo'!$B:$B,"&gt;"&amp;'Cash Flow'!AS$3)</f>
        <v>0</v>
      </c>
      <c r="AU75" s="161">
        <f>SUMIFS('Wells Fargo'!$F:$F,'Wells Fargo'!$G:$G,'Cash Flow'!$A75,'Wells Fargo'!$A:$A,AU$1,'Wells Fargo'!$B:$B,"&lt;="&amp;'Cash Flow'!AU$3)</f>
        <v>0</v>
      </c>
      <c r="AV75" s="160">
        <f>SUMIFS('Wells Fargo'!$F:$F,'Wells Fargo'!$G:$G,'Cash Flow'!$A75,'Wells Fargo'!$A:$A,AV$1,'Wells Fargo'!$B:$B,"&lt;="&amp;'Cash Flow'!AV$3,'Wells Fargo'!$B:$B,"&gt;"&amp;'Cash Flow'!AU$3)</f>
        <v>0</v>
      </c>
      <c r="AW75" s="160">
        <f>SUMIFS('Wells Fargo'!$F:$F,'Wells Fargo'!$G:$G,'Cash Flow'!$A75,'Wells Fargo'!$A:$A,AW$1,'Wells Fargo'!$B:$B,"&lt;="&amp;'Cash Flow'!AW$3,'Wells Fargo'!$B:$B,"&gt;"&amp;'Cash Flow'!AV$3)</f>
        <v>0</v>
      </c>
      <c r="AX75" s="160">
        <f>SUMIFS('Wells Fargo'!$F:$F,'Wells Fargo'!$G:$G,'Cash Flow'!$A75,'Wells Fargo'!$A:$A,AX$1,'Wells Fargo'!$B:$B,"&lt;="&amp;'Cash Flow'!AX$3,'Wells Fargo'!$B:$B,"&gt;"&amp;'Cash Flow'!AW$3)</f>
        <v>0</v>
      </c>
      <c r="AY75" s="160">
        <f>SUMIFS('Wells Fargo'!$F:$F,'Wells Fargo'!$G:$G,'Cash Flow'!$A75,'Wells Fargo'!$A:$A,AY$1,'Wells Fargo'!$B:$B,"&lt;="&amp;'Cash Flow'!AY$3,'Wells Fargo'!$B:$B,"&gt;"&amp;'Cash Flow'!AX$3)</f>
        <v>0</v>
      </c>
      <c r="AZ75" s="161">
        <f>SUMIFS('Wells Fargo'!$F:$F,'Wells Fargo'!$G:$G,'Cash Flow'!$A75,'Wells Fargo'!$A:$A,AZ$1,'Wells Fargo'!$B:$B,"&lt;="&amp;'Cash Flow'!AZ$3)</f>
        <v>0</v>
      </c>
      <c r="BA75" s="160">
        <f>SUMIFS('Wells Fargo'!$F:$F,'Wells Fargo'!$G:$G,'Cash Flow'!$A75,'Wells Fargo'!$A:$A,BA$1,'Wells Fargo'!$B:$B,"&lt;="&amp;'Cash Flow'!BA$3,'Wells Fargo'!$B:$B,"&gt;"&amp;'Cash Flow'!AZ$3)</f>
        <v>0</v>
      </c>
      <c r="BB75" s="160">
        <f>SUMIFS('Wells Fargo'!$F:$F,'Wells Fargo'!$G:$G,'Cash Flow'!$A75,'Wells Fargo'!$A:$A,BB$1,'Wells Fargo'!$B:$B,"&lt;="&amp;'Cash Flow'!BB$3,'Wells Fargo'!$B:$B,"&gt;"&amp;'Cash Flow'!BA$3)</f>
        <v>0</v>
      </c>
      <c r="BC75" s="160">
        <f>SUMIFS('Wells Fargo'!$F:$F,'Wells Fargo'!$G:$G,'Cash Flow'!$A75,'Wells Fargo'!$A:$A,BC$1,'Wells Fargo'!$B:$B,"&lt;="&amp;'Cash Flow'!BC$3,'Wells Fargo'!$B:$B,"&gt;"&amp;'Cash Flow'!BB$3)</f>
        <v>0</v>
      </c>
      <c r="BD75" s="160">
        <f>SUMIFS('Wells Fargo'!$F:$F,'Wells Fargo'!$G:$G,'Cash Flow'!$A75,'Wells Fargo'!$A:$A,BD$1,'Wells Fargo'!$B:$B,"&lt;="&amp;'Cash Flow'!BD$3,'Wells Fargo'!$B:$B,"&gt;"&amp;'Cash Flow'!BC$3)</f>
        <v>0</v>
      </c>
      <c r="BE75" s="161">
        <f>SUMIFS('Wells Fargo'!$F:$F,'Wells Fargo'!$G:$G,'Cash Flow'!$A75,'Wells Fargo'!$A:$A,BE$1,'Wells Fargo'!$B:$B,"&lt;="&amp;'Cash Flow'!BE$3)</f>
        <v>0</v>
      </c>
      <c r="BF75" s="160">
        <f>SUMIFS('Wells Fargo'!$F:$F,'Wells Fargo'!$G:$G,'Cash Flow'!$A75,'Wells Fargo'!$A:$A,BF$1,'Wells Fargo'!$B:$B,"&lt;="&amp;'Cash Flow'!BF$3,'Wells Fargo'!$B:$B,"&gt;"&amp;'Cash Flow'!BE$3)</f>
        <v>0</v>
      </c>
      <c r="BG75" s="160">
        <f>SUMIFS('Wells Fargo'!$F:$F,'Wells Fargo'!$G:$G,'Cash Flow'!$A75,'Wells Fargo'!$A:$A,BG$1,'Wells Fargo'!$B:$B,"&lt;="&amp;'Cash Flow'!BG$3,'Wells Fargo'!$B:$B,"&gt;"&amp;'Cash Flow'!BF$3)</f>
        <v>0</v>
      </c>
      <c r="BH75" s="160">
        <f>SUMIFS('Wells Fargo'!$F:$F,'Wells Fargo'!$G:$G,'Cash Flow'!$A75,'Wells Fargo'!$A:$A,BH$1,'Wells Fargo'!$B:$B,"&lt;="&amp;'Cash Flow'!BH$3,'Wells Fargo'!$B:$B,"&gt;"&amp;'Cash Flow'!BG$3)</f>
        <v>0</v>
      </c>
      <c r="BI75" s="160">
        <f>SUMIFS('Wells Fargo'!$F:$F,'Wells Fargo'!$G:$G,'Cash Flow'!$A75,'Wells Fargo'!$A:$A,BI$1,'Wells Fargo'!$B:$B,"&lt;="&amp;'Cash Flow'!BI$3,'Wells Fargo'!$B:$B,"&gt;"&amp;'Cash Flow'!BH$3)</f>
        <v>0</v>
      </c>
    </row>
    <row r="76" spans="1:61" ht="12.75" x14ac:dyDescent="0.2">
      <c r="A76" t="str">
        <v>T Shirt</v>
      </c>
      <c r="B76" s="76">
        <f t="shared" si="3"/>
        <v>-18</v>
      </c>
      <c r="C76" s="161">
        <f>SUMIFS('Wells Fargo'!$F:$F,'Wells Fargo'!$G:$G,'Cash Flow'!$A76,'Wells Fargo'!$A:$A,C$1,'Wells Fargo'!$B:$B,"&lt;="&amp;'Cash Flow'!C$3)</f>
        <v>0</v>
      </c>
      <c r="D76" s="160">
        <f>SUMIFS('Wells Fargo'!$F:$F,'Wells Fargo'!$G:$G,'Cash Flow'!$A76,'Wells Fargo'!$A:$A,D$1,'Wells Fargo'!$B:$B,"&lt;="&amp;'Cash Flow'!D$3,'Wells Fargo'!$B:$B,"&gt;"&amp;'Cash Flow'!C$3)</f>
        <v>0</v>
      </c>
      <c r="E76" s="160">
        <f>SUMIFS('Wells Fargo'!$F:$F,'Wells Fargo'!$G:$G,'Cash Flow'!$A76,'Wells Fargo'!$A:$A,E$1,'Wells Fargo'!$B:$B,"&lt;="&amp;'Cash Flow'!E$3,'Wells Fargo'!$B:$B,"&gt;"&amp;'Cash Flow'!D$3)</f>
        <v>0</v>
      </c>
      <c r="F76" s="160">
        <f>SUMIFS('Wells Fargo'!$F:$F,'Wells Fargo'!$G:$G,'Cash Flow'!$A76,'Wells Fargo'!$A:$A,F$1,'Wells Fargo'!$B:$B,"&lt;="&amp;'Cash Flow'!F$3,'Wells Fargo'!$B:$B,"&gt;"&amp;'Cash Flow'!E$3)</f>
        <v>0</v>
      </c>
      <c r="G76" s="160">
        <f>SUMIFS('Wells Fargo'!$F:$F,'Wells Fargo'!$G:$G,'Cash Flow'!$A76,'Wells Fargo'!$A:$A,G$1,'Wells Fargo'!$B:$B,"&lt;="&amp;'Cash Flow'!G$3,'Wells Fargo'!$B:$B,"&gt;"&amp;'Cash Flow'!F$3)</f>
        <v>0</v>
      </c>
      <c r="H76" s="161">
        <f>SUMIFS('Wells Fargo'!$F:$F,'Wells Fargo'!$G:$G,'Cash Flow'!$A76,'Wells Fargo'!$A:$A,H$1,'Wells Fargo'!$B:$B,"&lt;="&amp;'Cash Flow'!H$3)</f>
        <v>0</v>
      </c>
      <c r="I76" s="160">
        <f>SUMIFS('Wells Fargo'!$F:$F,'Wells Fargo'!$G:$G,'Cash Flow'!$A76,'Wells Fargo'!$A:$A,I$1,'Wells Fargo'!$B:$B,"&lt;="&amp;'Cash Flow'!I$3,'Wells Fargo'!$B:$B,"&gt;"&amp;'Cash Flow'!H$3)</f>
        <v>0</v>
      </c>
      <c r="J76" s="160">
        <f>SUMIFS('Wells Fargo'!$F:$F,'Wells Fargo'!$G:$G,'Cash Flow'!$A76,'Wells Fargo'!$A:$A,J$1,'Wells Fargo'!$B:$B,"&lt;="&amp;'Cash Flow'!J$3,'Wells Fargo'!$B:$B,"&gt;"&amp;'Cash Flow'!I$3)</f>
        <v>0</v>
      </c>
      <c r="K76" s="160">
        <f>SUMIFS('Wells Fargo'!$F:$F,'Wells Fargo'!$G:$G,'Cash Flow'!$A76,'Wells Fargo'!$A:$A,K$1,'Wells Fargo'!$B:$B,"&lt;="&amp;'Cash Flow'!K$3,'Wells Fargo'!$B:$B,"&gt;"&amp;'Cash Flow'!J$3)</f>
        <v>0</v>
      </c>
      <c r="L76" s="161">
        <f>SUMIFS('Wells Fargo'!$F:$F,'Wells Fargo'!$G:$G,'Cash Flow'!$A76,'Wells Fargo'!$A:$A,L$1,'Wells Fargo'!$B:$B,"&lt;="&amp;'Cash Flow'!L$3)</f>
        <v>0</v>
      </c>
      <c r="M76" s="160">
        <f>SUMIFS('Wells Fargo'!$F:$F,'Wells Fargo'!$G:$G,'Cash Flow'!$A76,'Wells Fargo'!$A:$A,M$1,'Wells Fargo'!$B:$B,"&lt;="&amp;'Cash Flow'!M$3,'Wells Fargo'!$B:$B,"&gt;"&amp;'Cash Flow'!L$3)</f>
        <v>0</v>
      </c>
      <c r="N76" s="160">
        <f>SUMIFS('Wells Fargo'!$F:$F,'Wells Fargo'!$G:$G,'Cash Flow'!$A76,'Wells Fargo'!$A:$A,N$1,'Wells Fargo'!$B:$B,"&lt;="&amp;'Cash Flow'!N$3,'Wells Fargo'!$B:$B,"&gt;"&amp;'Cash Flow'!M$3)</f>
        <v>0</v>
      </c>
      <c r="O76" s="160">
        <f>SUMIFS('Wells Fargo'!$F:$F,'Wells Fargo'!$G:$G,'Cash Flow'!$A76,'Wells Fargo'!$A:$A,O$1,'Wells Fargo'!$B:$B,"&lt;="&amp;'Cash Flow'!O$3,'Wells Fargo'!$B:$B,"&gt;"&amp;'Cash Flow'!N$3)</f>
        <v>0</v>
      </c>
      <c r="P76" s="160">
        <f>SUMIFS('Wells Fargo'!$F:$F,'Wells Fargo'!$G:$G,'Cash Flow'!$A76,'Wells Fargo'!$A:$A,P$1,'Wells Fargo'!$B:$B,"&lt;="&amp;'Cash Flow'!P$3,'Wells Fargo'!$B:$B,"&gt;"&amp;'Cash Flow'!O$3)</f>
        <v>0</v>
      </c>
      <c r="Q76" s="161">
        <f>SUMIFS('Wells Fargo'!$F:$F,'Wells Fargo'!$G:$G,'Cash Flow'!$A76,'Wells Fargo'!$A:$A,Q$1,'Wells Fargo'!$B:$B,"&lt;="&amp;'Cash Flow'!Q$3)</f>
        <v>0</v>
      </c>
      <c r="R76" s="160">
        <f>SUMIFS('Wells Fargo'!$F:$F,'Wells Fargo'!$G:$G,'Cash Flow'!$A76,'Wells Fargo'!$A:$A,R$1,'Wells Fargo'!$B:$B,"&lt;="&amp;'Cash Flow'!R$3,'Wells Fargo'!$B:$B,"&gt;"&amp;'Cash Flow'!Q$3)</f>
        <v>0</v>
      </c>
      <c r="S76" s="160">
        <f>SUMIFS('Wells Fargo'!$F:$F,'Wells Fargo'!$G:$G,'Cash Flow'!$A76,'Wells Fargo'!$A:$A,S$1,'Wells Fargo'!$B:$B,"&lt;="&amp;'Cash Flow'!S$3,'Wells Fargo'!$B:$B,"&gt;"&amp;'Cash Flow'!R$3)</f>
        <v>0</v>
      </c>
      <c r="T76" s="160">
        <f>SUMIFS('Wells Fargo'!$F:$F,'Wells Fargo'!$G:$G,'Cash Flow'!$A76,'Wells Fargo'!$A:$A,T$1,'Wells Fargo'!$B:$B,"&lt;="&amp;'Cash Flow'!T$3,'Wells Fargo'!$B:$B,"&gt;"&amp;'Cash Flow'!S$3)</f>
        <v>0</v>
      </c>
      <c r="U76" s="160">
        <f>SUMIFS('Wells Fargo'!$F:$F,'Wells Fargo'!$G:$G,'Cash Flow'!$A76,'Wells Fargo'!$A:$A,U$1,'Wells Fargo'!$B:$B,"&lt;="&amp;'Cash Flow'!U$3,'Wells Fargo'!$B:$B,"&gt;"&amp;'Cash Flow'!T$3)</f>
        <v>0</v>
      </c>
      <c r="V76" s="161">
        <f>SUMIFS('Wells Fargo'!$F:$F,'Wells Fargo'!$G:$G,'Cash Flow'!$A76,'Wells Fargo'!$A:$A,V$1,'Wells Fargo'!$B:$B,"&lt;="&amp;'Cash Flow'!V$3)</f>
        <v>0</v>
      </c>
      <c r="W76" s="160">
        <f>SUMIFS('Wells Fargo'!$F:$F,'Wells Fargo'!$G:$G,'Cash Flow'!$A76,'Wells Fargo'!$A:$A,W$1,'Wells Fargo'!$B:$B,"&lt;="&amp;'Cash Flow'!W$3,'Wells Fargo'!$B:$B,"&gt;"&amp;'Cash Flow'!V$3)</f>
        <v>0</v>
      </c>
      <c r="X76" s="160">
        <f>SUMIFS('Wells Fargo'!$F:$F,'Wells Fargo'!$G:$G,'Cash Flow'!$A76,'Wells Fargo'!$A:$A,X$1,'Wells Fargo'!$B:$B,"&lt;="&amp;'Cash Flow'!X$3,'Wells Fargo'!$B:$B,"&gt;"&amp;'Cash Flow'!W$3)</f>
        <v>0</v>
      </c>
      <c r="Y76" s="160">
        <f>SUMIFS('Wells Fargo'!$F:$F,'Wells Fargo'!$G:$G,'Cash Flow'!$A76,'Wells Fargo'!$A:$A,Y$1,'Wells Fargo'!$B:$B,"&lt;="&amp;'Cash Flow'!Y$3,'Wells Fargo'!$B:$B,"&gt;"&amp;'Cash Flow'!X$3)</f>
        <v>0</v>
      </c>
      <c r="Z76" s="160">
        <f>SUMIFS('Wells Fargo'!$F:$F,'Wells Fargo'!$G:$G,'Cash Flow'!$A76,'Wells Fargo'!$A:$A,Z$1,'Wells Fargo'!$B:$B,"&lt;="&amp;'Cash Flow'!Z$3,'Wells Fargo'!$B:$B,"&gt;"&amp;'Cash Flow'!Y$3)</f>
        <v>0</v>
      </c>
      <c r="AA76" s="161">
        <f>SUMIFS('Wells Fargo'!$F:$F,'Wells Fargo'!$G:$G,'Cash Flow'!$A76,'Wells Fargo'!$A:$A,AA$1,'Wells Fargo'!$B:$B,"&lt;="&amp;'Cash Flow'!AA$3)</f>
        <v>0</v>
      </c>
      <c r="AB76" s="160">
        <f>SUMIFS('Wells Fargo'!$F:$F,'Wells Fargo'!$G:$G,'Cash Flow'!$A76,'Wells Fargo'!$A:$A,AB$1,'Wells Fargo'!$B:$B,"&lt;="&amp;'Cash Flow'!AB$3,'Wells Fargo'!$B:$B,"&gt;"&amp;'Cash Flow'!AA$3)</f>
        <v>0</v>
      </c>
      <c r="AC76" s="160">
        <f>SUMIFS('Wells Fargo'!$F:$F,'Wells Fargo'!$G:$G,'Cash Flow'!$A76,'Wells Fargo'!$A:$A,AC$1,'Wells Fargo'!$B:$B,"&lt;="&amp;'Cash Flow'!AC$3,'Wells Fargo'!$B:$B,"&gt;"&amp;'Cash Flow'!AB$3)</f>
        <v>0</v>
      </c>
      <c r="AD76" s="160">
        <f>SUMIFS('Wells Fargo'!$F:$F,'Wells Fargo'!$G:$G,'Cash Flow'!$A76,'Wells Fargo'!$A:$A,AD$1,'Wells Fargo'!$B:$B,"&lt;="&amp;'Cash Flow'!AD$3,'Wells Fargo'!$B:$B,"&gt;"&amp;'Cash Flow'!AC$3)</f>
        <v>0</v>
      </c>
      <c r="AE76" s="160">
        <f>SUMIFS('Wells Fargo'!$F:$F,'Wells Fargo'!$G:$G,'Cash Flow'!$A76,'Wells Fargo'!$A:$A,AE$1,'Wells Fargo'!$B:$B,"&lt;="&amp;'Cash Flow'!AE$3,'Wells Fargo'!$B:$B,"&gt;"&amp;'Cash Flow'!AD$3)</f>
        <v>0</v>
      </c>
      <c r="AF76" s="161">
        <f>SUMIFS('Wells Fargo'!$F:$F,'Wells Fargo'!$G:$G,'Cash Flow'!$A76,'Wells Fargo'!$A:$A,AF$1,'Wells Fargo'!$B:$B,"&lt;="&amp;'Cash Flow'!AF$3)</f>
        <v>0</v>
      </c>
      <c r="AG76" s="160">
        <f>SUMIFS('Wells Fargo'!$F:$F,'Wells Fargo'!$G:$G,'Cash Flow'!$A76,'Wells Fargo'!$A:$A,AG$1,'Wells Fargo'!$B:$B,"&lt;="&amp;'Cash Flow'!AG$3,'Wells Fargo'!$B:$B,"&gt;"&amp;'Cash Flow'!AF$3)</f>
        <v>0</v>
      </c>
      <c r="AH76" s="160">
        <f>SUMIFS('Wells Fargo'!$F:$F,'Wells Fargo'!$G:$G,'Cash Flow'!$A76,'Wells Fargo'!$A:$A,AH$1,'Wells Fargo'!$B:$B,"&lt;="&amp;'Cash Flow'!AH$3,'Wells Fargo'!$B:$B,"&gt;"&amp;'Cash Flow'!AG$3)</f>
        <v>0</v>
      </c>
      <c r="AI76" s="160">
        <f>SUMIFS('Wells Fargo'!$F:$F,'Wells Fargo'!$G:$G,'Cash Flow'!$A76,'Wells Fargo'!$A:$A,AI$1,'Wells Fargo'!$B:$B,"&lt;="&amp;'Cash Flow'!AI$3,'Wells Fargo'!$B:$B,"&gt;"&amp;'Cash Flow'!AH$3)</f>
        <v>0</v>
      </c>
      <c r="AJ76" s="160">
        <f>SUMIFS('Wells Fargo'!$F:$F,'Wells Fargo'!$G:$G,'Cash Flow'!$A76,'Wells Fargo'!$A:$A,AJ$1,'Wells Fargo'!$B:$B,"&lt;="&amp;'Cash Flow'!AJ$3,'Wells Fargo'!$B:$B,"&gt;"&amp;'Cash Flow'!AI$3)</f>
        <v>0</v>
      </c>
      <c r="AK76" s="161">
        <f>SUMIFS('Wells Fargo'!$F:$F,'Wells Fargo'!$G:$G,'Cash Flow'!$A76,'Wells Fargo'!$A:$A,AK$1,'Wells Fargo'!$B:$B,"&lt;="&amp;'Cash Flow'!AK$3)</f>
        <v>0</v>
      </c>
      <c r="AL76" s="160">
        <f>SUMIFS('Wells Fargo'!$F:$F,'Wells Fargo'!$G:$G,'Cash Flow'!$A76,'Wells Fargo'!$A:$A,AL$1,'Wells Fargo'!$B:$B,"&lt;="&amp;'Cash Flow'!AL$3,'Wells Fargo'!$B:$B,"&gt;"&amp;'Cash Flow'!AK$3)</f>
        <v>0</v>
      </c>
      <c r="AM76" s="160">
        <f>SUMIFS('Wells Fargo'!$F:$F,'Wells Fargo'!$G:$G,'Cash Flow'!$A76,'Wells Fargo'!$A:$A,AM$1,'Wells Fargo'!$B:$B,"&lt;="&amp;'Cash Flow'!AM$3,'Wells Fargo'!$B:$B,"&gt;"&amp;'Cash Flow'!AL$3)</f>
        <v>0</v>
      </c>
      <c r="AN76" s="160">
        <f>SUMIFS('Wells Fargo'!$F:$F,'Wells Fargo'!$G:$G,'Cash Flow'!$A76,'Wells Fargo'!$A:$A,AN$1,'Wells Fargo'!$B:$B,"&lt;="&amp;'Cash Flow'!AN$3,'Wells Fargo'!$B:$B,"&gt;"&amp;'Cash Flow'!AM$3)</f>
        <v>0</v>
      </c>
      <c r="AO76" s="160">
        <f>SUMIFS('Wells Fargo'!$F:$F,'Wells Fargo'!$G:$G,'Cash Flow'!$A76,'Wells Fargo'!$A:$A,AO$1,'Wells Fargo'!$B:$B,"&lt;="&amp;'Cash Flow'!AO$3,'Wells Fargo'!$B:$B,"&gt;"&amp;'Cash Flow'!AN$3)</f>
        <v>0</v>
      </c>
      <c r="AP76" s="161">
        <f>SUMIFS('Wells Fargo'!$F:$F,'Wells Fargo'!$G:$G,'Cash Flow'!$A76,'Wells Fargo'!$A:$A,AP$1,'Wells Fargo'!$B:$B,"&lt;="&amp;'Cash Flow'!AP$3)</f>
        <v>0</v>
      </c>
      <c r="AQ76" s="160">
        <f>SUMIFS('Wells Fargo'!$F:$F,'Wells Fargo'!$G:$G,'Cash Flow'!$A76,'Wells Fargo'!$A:$A,AQ$1,'Wells Fargo'!$B:$B,"&lt;="&amp;'Cash Flow'!AQ$3,'Wells Fargo'!$B:$B,"&gt;"&amp;'Cash Flow'!AP$3)</f>
        <v>0</v>
      </c>
      <c r="AR76" s="160">
        <f>SUMIFS('Wells Fargo'!$F:$F,'Wells Fargo'!$G:$G,'Cash Flow'!$A76,'Wells Fargo'!$A:$A,AR$1,'Wells Fargo'!$B:$B,"&lt;="&amp;'Cash Flow'!AR$3,'Wells Fargo'!$B:$B,"&gt;"&amp;'Cash Flow'!AQ$3)</f>
        <v>0</v>
      </c>
      <c r="AS76" s="160">
        <f>SUMIFS('Wells Fargo'!$F:$F,'Wells Fargo'!$G:$G,'Cash Flow'!$A76,'Wells Fargo'!$A:$A,AS$1,'Wells Fargo'!$B:$B,"&lt;="&amp;'Cash Flow'!AS$3,'Wells Fargo'!$B:$B,"&gt;"&amp;'Cash Flow'!AR$3)</f>
        <v>0</v>
      </c>
      <c r="AT76" s="160">
        <f>SUMIFS('Wells Fargo'!$F:$F,'Wells Fargo'!$G:$G,'Cash Flow'!$A76,'Wells Fargo'!$A:$A,AT$1,'Wells Fargo'!$B:$B,"&lt;="&amp;'Cash Flow'!AT$3,'Wells Fargo'!$B:$B,"&gt;"&amp;'Cash Flow'!AS$3)</f>
        <v>0</v>
      </c>
      <c r="AU76" s="161">
        <f>SUMIFS('Wells Fargo'!$F:$F,'Wells Fargo'!$G:$G,'Cash Flow'!$A76,'Wells Fargo'!$A:$A,AU$1,'Wells Fargo'!$B:$B,"&lt;="&amp;'Cash Flow'!AU$3)</f>
        <v>0</v>
      </c>
      <c r="AV76" s="160">
        <f>SUMIFS('Wells Fargo'!$F:$F,'Wells Fargo'!$G:$G,'Cash Flow'!$A76,'Wells Fargo'!$A:$A,AV$1,'Wells Fargo'!$B:$B,"&lt;="&amp;'Cash Flow'!AV$3,'Wells Fargo'!$B:$B,"&gt;"&amp;'Cash Flow'!AU$3)</f>
        <v>0</v>
      </c>
      <c r="AW76" s="160">
        <f>SUMIFS('Wells Fargo'!$F:$F,'Wells Fargo'!$G:$G,'Cash Flow'!$A76,'Wells Fargo'!$A:$A,AW$1,'Wells Fargo'!$B:$B,"&lt;="&amp;'Cash Flow'!AW$3,'Wells Fargo'!$B:$B,"&gt;"&amp;'Cash Flow'!AV$3)</f>
        <v>0</v>
      </c>
      <c r="AX76" s="160">
        <f>SUMIFS('Wells Fargo'!$F:$F,'Wells Fargo'!$G:$G,'Cash Flow'!$A76,'Wells Fargo'!$A:$A,AX$1,'Wells Fargo'!$B:$B,"&lt;="&amp;'Cash Flow'!AX$3,'Wells Fargo'!$B:$B,"&gt;"&amp;'Cash Flow'!AW$3)</f>
        <v>0</v>
      </c>
      <c r="AY76" s="160">
        <f>SUMIFS('Wells Fargo'!$F:$F,'Wells Fargo'!$G:$G,'Cash Flow'!$A76,'Wells Fargo'!$A:$A,AY$1,'Wells Fargo'!$B:$B,"&lt;="&amp;'Cash Flow'!AY$3,'Wells Fargo'!$B:$B,"&gt;"&amp;'Cash Flow'!AX$3)</f>
        <v>0</v>
      </c>
      <c r="AZ76" s="161">
        <f>SUMIFS('Wells Fargo'!$F:$F,'Wells Fargo'!$G:$G,'Cash Flow'!$A76,'Wells Fargo'!$A:$A,AZ$1,'Wells Fargo'!$B:$B,"&lt;="&amp;'Cash Flow'!AZ$3)</f>
        <v>0</v>
      </c>
      <c r="BA76" s="160">
        <f>SUMIFS('Wells Fargo'!$F:$F,'Wells Fargo'!$G:$G,'Cash Flow'!$A76,'Wells Fargo'!$A:$A,BA$1,'Wells Fargo'!$B:$B,"&lt;="&amp;'Cash Flow'!BA$3,'Wells Fargo'!$B:$B,"&gt;"&amp;'Cash Flow'!AZ$3)</f>
        <v>0</v>
      </c>
      <c r="BB76" s="160">
        <f>SUMIFS('Wells Fargo'!$F:$F,'Wells Fargo'!$G:$G,'Cash Flow'!$A76,'Wells Fargo'!$A:$A,BB$1,'Wells Fargo'!$B:$B,"&lt;="&amp;'Cash Flow'!BB$3,'Wells Fargo'!$B:$B,"&gt;"&amp;'Cash Flow'!BA$3)</f>
        <v>0</v>
      </c>
      <c r="BC76" s="160">
        <f>SUMIFS('Wells Fargo'!$F:$F,'Wells Fargo'!$G:$G,'Cash Flow'!$A76,'Wells Fargo'!$A:$A,BC$1,'Wells Fargo'!$B:$B,"&lt;="&amp;'Cash Flow'!BC$3,'Wells Fargo'!$B:$B,"&gt;"&amp;'Cash Flow'!BB$3)</f>
        <v>0</v>
      </c>
      <c r="BD76" s="160">
        <f>SUMIFS('Wells Fargo'!$F:$F,'Wells Fargo'!$G:$G,'Cash Flow'!$A76,'Wells Fargo'!$A:$A,BD$1,'Wells Fargo'!$B:$B,"&lt;="&amp;'Cash Flow'!BD$3,'Wells Fargo'!$B:$B,"&gt;"&amp;'Cash Flow'!BC$3)</f>
        <v>0</v>
      </c>
      <c r="BE76" s="161">
        <f>SUMIFS('Wells Fargo'!$F:$F,'Wells Fargo'!$G:$G,'Cash Flow'!$A76,'Wells Fargo'!$A:$A,BE$1,'Wells Fargo'!$B:$B,"&lt;="&amp;'Cash Flow'!BE$3)</f>
        <v>0</v>
      </c>
      <c r="BF76" s="160">
        <f>SUMIFS('Wells Fargo'!$F:$F,'Wells Fargo'!$G:$G,'Cash Flow'!$A76,'Wells Fargo'!$A:$A,BF$1,'Wells Fargo'!$B:$B,"&lt;="&amp;'Cash Flow'!BF$3,'Wells Fargo'!$B:$B,"&gt;"&amp;'Cash Flow'!BE$3)</f>
        <v>-18</v>
      </c>
      <c r="BG76" s="160">
        <f>SUMIFS('Wells Fargo'!$F:$F,'Wells Fargo'!$G:$G,'Cash Flow'!$A76,'Wells Fargo'!$A:$A,BG$1,'Wells Fargo'!$B:$B,"&lt;="&amp;'Cash Flow'!BG$3,'Wells Fargo'!$B:$B,"&gt;"&amp;'Cash Flow'!BF$3)</f>
        <v>0</v>
      </c>
      <c r="BH76" s="160">
        <f>SUMIFS('Wells Fargo'!$F:$F,'Wells Fargo'!$G:$G,'Cash Flow'!$A76,'Wells Fargo'!$A:$A,BH$1,'Wells Fargo'!$B:$B,"&lt;="&amp;'Cash Flow'!BH$3,'Wells Fargo'!$B:$B,"&gt;"&amp;'Cash Flow'!BG$3)</f>
        <v>0</v>
      </c>
      <c r="BI76" s="160">
        <f>SUMIFS('Wells Fargo'!$F:$F,'Wells Fargo'!$G:$G,'Cash Flow'!$A76,'Wells Fargo'!$A:$A,BI$1,'Wells Fargo'!$B:$B,"&lt;="&amp;'Cash Flow'!BI$3,'Wells Fargo'!$B:$B,"&gt;"&amp;'Cash Flow'!BH$3)</f>
        <v>0</v>
      </c>
    </row>
    <row r="77" spans="1:61" ht="12.75" x14ac:dyDescent="0.2">
      <c r="A77" t="str">
        <v>Tax Return</v>
      </c>
      <c r="B77" s="76">
        <f t="shared" si="3"/>
        <v>2475</v>
      </c>
      <c r="C77" s="161">
        <f>SUMIFS('Wells Fargo'!$F:$F,'Wells Fargo'!$G:$G,'Cash Flow'!$A77,'Wells Fargo'!$A:$A,C$1,'Wells Fargo'!$B:$B,"&lt;="&amp;'Cash Flow'!C$3)</f>
        <v>0</v>
      </c>
      <c r="D77" s="160">
        <f>SUMIFS('Wells Fargo'!$F:$F,'Wells Fargo'!$G:$G,'Cash Flow'!$A77,'Wells Fargo'!$A:$A,D$1,'Wells Fargo'!$B:$B,"&lt;="&amp;'Cash Flow'!D$3,'Wells Fargo'!$B:$B,"&gt;"&amp;'Cash Flow'!C$3)</f>
        <v>0</v>
      </c>
      <c r="E77" s="160">
        <f>SUMIFS('Wells Fargo'!$F:$F,'Wells Fargo'!$G:$G,'Cash Flow'!$A77,'Wells Fargo'!$A:$A,E$1,'Wells Fargo'!$B:$B,"&lt;="&amp;'Cash Flow'!E$3,'Wells Fargo'!$B:$B,"&gt;"&amp;'Cash Flow'!D$3)</f>
        <v>0</v>
      </c>
      <c r="F77" s="160">
        <f>SUMIFS('Wells Fargo'!$F:$F,'Wells Fargo'!$G:$G,'Cash Flow'!$A77,'Wells Fargo'!$A:$A,F$1,'Wells Fargo'!$B:$B,"&lt;="&amp;'Cash Flow'!F$3,'Wells Fargo'!$B:$B,"&gt;"&amp;'Cash Flow'!E$3)</f>
        <v>0</v>
      </c>
      <c r="G77" s="160">
        <f>SUMIFS('Wells Fargo'!$F:$F,'Wells Fargo'!$G:$G,'Cash Flow'!$A77,'Wells Fargo'!$A:$A,G$1,'Wells Fargo'!$B:$B,"&lt;="&amp;'Cash Flow'!G$3,'Wells Fargo'!$B:$B,"&gt;"&amp;'Cash Flow'!F$3)</f>
        <v>0</v>
      </c>
      <c r="H77" s="161">
        <f>SUMIFS('Wells Fargo'!$F:$F,'Wells Fargo'!$G:$G,'Cash Flow'!$A77,'Wells Fargo'!$A:$A,H$1,'Wells Fargo'!$B:$B,"&lt;="&amp;'Cash Flow'!H$3)</f>
        <v>0</v>
      </c>
      <c r="I77" s="160">
        <f>SUMIFS('Wells Fargo'!$F:$F,'Wells Fargo'!$G:$G,'Cash Flow'!$A77,'Wells Fargo'!$A:$A,I$1,'Wells Fargo'!$B:$B,"&lt;="&amp;'Cash Flow'!I$3,'Wells Fargo'!$B:$B,"&gt;"&amp;'Cash Flow'!H$3)</f>
        <v>0</v>
      </c>
      <c r="J77" s="160">
        <f>SUMIFS('Wells Fargo'!$F:$F,'Wells Fargo'!$G:$G,'Cash Flow'!$A77,'Wells Fargo'!$A:$A,J$1,'Wells Fargo'!$B:$B,"&lt;="&amp;'Cash Flow'!J$3,'Wells Fargo'!$B:$B,"&gt;"&amp;'Cash Flow'!I$3)</f>
        <v>0</v>
      </c>
      <c r="K77" s="160">
        <f>SUMIFS('Wells Fargo'!$F:$F,'Wells Fargo'!$G:$G,'Cash Flow'!$A77,'Wells Fargo'!$A:$A,K$1,'Wells Fargo'!$B:$B,"&lt;="&amp;'Cash Flow'!K$3,'Wells Fargo'!$B:$B,"&gt;"&amp;'Cash Flow'!J$3)</f>
        <v>2420</v>
      </c>
      <c r="L77" s="161">
        <f>SUMIFS('Wells Fargo'!$F:$F,'Wells Fargo'!$G:$G,'Cash Flow'!$A77,'Wells Fargo'!$A:$A,L$1,'Wells Fargo'!$B:$B,"&lt;="&amp;'Cash Flow'!L$3)</f>
        <v>0</v>
      </c>
      <c r="M77" s="160">
        <f>SUMIFS('Wells Fargo'!$F:$F,'Wells Fargo'!$G:$G,'Cash Flow'!$A77,'Wells Fargo'!$A:$A,M$1,'Wells Fargo'!$B:$B,"&lt;="&amp;'Cash Flow'!M$3,'Wells Fargo'!$B:$B,"&gt;"&amp;'Cash Flow'!L$3)</f>
        <v>55</v>
      </c>
      <c r="N77" s="160">
        <f>SUMIFS('Wells Fargo'!$F:$F,'Wells Fargo'!$G:$G,'Cash Flow'!$A77,'Wells Fargo'!$A:$A,N$1,'Wells Fargo'!$B:$B,"&lt;="&amp;'Cash Flow'!N$3,'Wells Fargo'!$B:$B,"&gt;"&amp;'Cash Flow'!M$3)</f>
        <v>0</v>
      </c>
      <c r="O77" s="160">
        <f>SUMIFS('Wells Fargo'!$F:$F,'Wells Fargo'!$G:$G,'Cash Flow'!$A77,'Wells Fargo'!$A:$A,O$1,'Wells Fargo'!$B:$B,"&lt;="&amp;'Cash Flow'!O$3,'Wells Fargo'!$B:$B,"&gt;"&amp;'Cash Flow'!N$3)</f>
        <v>0</v>
      </c>
      <c r="P77" s="160">
        <f>SUMIFS('Wells Fargo'!$F:$F,'Wells Fargo'!$G:$G,'Cash Flow'!$A77,'Wells Fargo'!$A:$A,P$1,'Wells Fargo'!$B:$B,"&lt;="&amp;'Cash Flow'!P$3,'Wells Fargo'!$B:$B,"&gt;"&amp;'Cash Flow'!O$3)</f>
        <v>0</v>
      </c>
      <c r="Q77" s="161">
        <f>SUMIFS('Wells Fargo'!$F:$F,'Wells Fargo'!$G:$G,'Cash Flow'!$A77,'Wells Fargo'!$A:$A,Q$1,'Wells Fargo'!$B:$B,"&lt;="&amp;'Cash Flow'!Q$3)</f>
        <v>0</v>
      </c>
      <c r="R77" s="160">
        <f>SUMIFS('Wells Fargo'!$F:$F,'Wells Fargo'!$G:$G,'Cash Flow'!$A77,'Wells Fargo'!$A:$A,R$1,'Wells Fargo'!$B:$B,"&lt;="&amp;'Cash Flow'!R$3,'Wells Fargo'!$B:$B,"&gt;"&amp;'Cash Flow'!Q$3)</f>
        <v>0</v>
      </c>
      <c r="S77" s="160">
        <f>SUMIFS('Wells Fargo'!$F:$F,'Wells Fargo'!$G:$G,'Cash Flow'!$A77,'Wells Fargo'!$A:$A,S$1,'Wells Fargo'!$B:$B,"&lt;="&amp;'Cash Flow'!S$3,'Wells Fargo'!$B:$B,"&gt;"&amp;'Cash Flow'!R$3)</f>
        <v>0</v>
      </c>
      <c r="T77" s="160">
        <f>SUMIFS('Wells Fargo'!$F:$F,'Wells Fargo'!$G:$G,'Cash Flow'!$A77,'Wells Fargo'!$A:$A,T$1,'Wells Fargo'!$B:$B,"&lt;="&amp;'Cash Flow'!T$3,'Wells Fargo'!$B:$B,"&gt;"&amp;'Cash Flow'!S$3)</f>
        <v>0</v>
      </c>
      <c r="U77" s="160">
        <f>SUMIFS('Wells Fargo'!$F:$F,'Wells Fargo'!$G:$G,'Cash Flow'!$A77,'Wells Fargo'!$A:$A,U$1,'Wells Fargo'!$B:$B,"&lt;="&amp;'Cash Flow'!U$3,'Wells Fargo'!$B:$B,"&gt;"&amp;'Cash Flow'!T$3)</f>
        <v>0</v>
      </c>
      <c r="V77" s="161">
        <f>SUMIFS('Wells Fargo'!$F:$F,'Wells Fargo'!$G:$G,'Cash Flow'!$A77,'Wells Fargo'!$A:$A,V$1,'Wells Fargo'!$B:$B,"&lt;="&amp;'Cash Flow'!V$3)</f>
        <v>0</v>
      </c>
      <c r="W77" s="160">
        <f>SUMIFS('Wells Fargo'!$F:$F,'Wells Fargo'!$G:$G,'Cash Flow'!$A77,'Wells Fargo'!$A:$A,W$1,'Wells Fargo'!$B:$B,"&lt;="&amp;'Cash Flow'!W$3,'Wells Fargo'!$B:$B,"&gt;"&amp;'Cash Flow'!V$3)</f>
        <v>0</v>
      </c>
      <c r="X77" s="160">
        <f>SUMIFS('Wells Fargo'!$F:$F,'Wells Fargo'!$G:$G,'Cash Flow'!$A77,'Wells Fargo'!$A:$A,X$1,'Wells Fargo'!$B:$B,"&lt;="&amp;'Cash Flow'!X$3,'Wells Fargo'!$B:$B,"&gt;"&amp;'Cash Flow'!W$3)</f>
        <v>0</v>
      </c>
      <c r="Y77" s="160">
        <f>SUMIFS('Wells Fargo'!$F:$F,'Wells Fargo'!$G:$G,'Cash Flow'!$A77,'Wells Fargo'!$A:$A,Y$1,'Wells Fargo'!$B:$B,"&lt;="&amp;'Cash Flow'!Y$3,'Wells Fargo'!$B:$B,"&gt;"&amp;'Cash Flow'!X$3)</f>
        <v>0</v>
      </c>
      <c r="Z77" s="160">
        <f>SUMIFS('Wells Fargo'!$F:$F,'Wells Fargo'!$G:$G,'Cash Flow'!$A77,'Wells Fargo'!$A:$A,Z$1,'Wells Fargo'!$B:$B,"&lt;="&amp;'Cash Flow'!Z$3,'Wells Fargo'!$B:$B,"&gt;"&amp;'Cash Flow'!Y$3)</f>
        <v>0</v>
      </c>
      <c r="AA77" s="161">
        <f>SUMIFS('Wells Fargo'!$F:$F,'Wells Fargo'!$G:$G,'Cash Flow'!$A77,'Wells Fargo'!$A:$A,AA$1,'Wells Fargo'!$B:$B,"&lt;="&amp;'Cash Flow'!AA$3)</f>
        <v>0</v>
      </c>
      <c r="AB77" s="160">
        <f>SUMIFS('Wells Fargo'!$F:$F,'Wells Fargo'!$G:$G,'Cash Flow'!$A77,'Wells Fargo'!$A:$A,AB$1,'Wells Fargo'!$B:$B,"&lt;="&amp;'Cash Flow'!AB$3,'Wells Fargo'!$B:$B,"&gt;"&amp;'Cash Flow'!AA$3)</f>
        <v>0</v>
      </c>
      <c r="AC77" s="160">
        <f>SUMIFS('Wells Fargo'!$F:$F,'Wells Fargo'!$G:$G,'Cash Flow'!$A77,'Wells Fargo'!$A:$A,AC$1,'Wells Fargo'!$B:$B,"&lt;="&amp;'Cash Flow'!AC$3,'Wells Fargo'!$B:$B,"&gt;"&amp;'Cash Flow'!AB$3)</f>
        <v>0</v>
      </c>
      <c r="AD77" s="160">
        <f>SUMIFS('Wells Fargo'!$F:$F,'Wells Fargo'!$G:$G,'Cash Flow'!$A77,'Wells Fargo'!$A:$A,AD$1,'Wells Fargo'!$B:$B,"&lt;="&amp;'Cash Flow'!AD$3,'Wells Fargo'!$B:$B,"&gt;"&amp;'Cash Flow'!AC$3)</f>
        <v>0</v>
      </c>
      <c r="AE77" s="160">
        <f>SUMIFS('Wells Fargo'!$F:$F,'Wells Fargo'!$G:$G,'Cash Flow'!$A77,'Wells Fargo'!$A:$A,AE$1,'Wells Fargo'!$B:$B,"&lt;="&amp;'Cash Flow'!AE$3,'Wells Fargo'!$B:$B,"&gt;"&amp;'Cash Flow'!AD$3)</f>
        <v>0</v>
      </c>
      <c r="AF77" s="161">
        <f>SUMIFS('Wells Fargo'!$F:$F,'Wells Fargo'!$G:$G,'Cash Flow'!$A77,'Wells Fargo'!$A:$A,AF$1,'Wells Fargo'!$B:$B,"&lt;="&amp;'Cash Flow'!AF$3)</f>
        <v>0</v>
      </c>
      <c r="AG77" s="160">
        <f>SUMIFS('Wells Fargo'!$F:$F,'Wells Fargo'!$G:$G,'Cash Flow'!$A77,'Wells Fargo'!$A:$A,AG$1,'Wells Fargo'!$B:$B,"&lt;="&amp;'Cash Flow'!AG$3,'Wells Fargo'!$B:$B,"&gt;"&amp;'Cash Flow'!AF$3)</f>
        <v>0</v>
      </c>
      <c r="AH77" s="160">
        <f>SUMIFS('Wells Fargo'!$F:$F,'Wells Fargo'!$G:$G,'Cash Flow'!$A77,'Wells Fargo'!$A:$A,AH$1,'Wells Fargo'!$B:$B,"&lt;="&amp;'Cash Flow'!AH$3,'Wells Fargo'!$B:$B,"&gt;"&amp;'Cash Flow'!AG$3)</f>
        <v>0</v>
      </c>
      <c r="AI77" s="160">
        <f>SUMIFS('Wells Fargo'!$F:$F,'Wells Fargo'!$G:$G,'Cash Flow'!$A77,'Wells Fargo'!$A:$A,AI$1,'Wells Fargo'!$B:$B,"&lt;="&amp;'Cash Flow'!AI$3,'Wells Fargo'!$B:$B,"&gt;"&amp;'Cash Flow'!AH$3)</f>
        <v>0</v>
      </c>
      <c r="AJ77" s="160">
        <f>SUMIFS('Wells Fargo'!$F:$F,'Wells Fargo'!$G:$G,'Cash Flow'!$A77,'Wells Fargo'!$A:$A,AJ$1,'Wells Fargo'!$B:$B,"&lt;="&amp;'Cash Flow'!AJ$3,'Wells Fargo'!$B:$B,"&gt;"&amp;'Cash Flow'!AI$3)</f>
        <v>0</v>
      </c>
      <c r="AK77" s="161">
        <f>SUMIFS('Wells Fargo'!$F:$F,'Wells Fargo'!$G:$G,'Cash Flow'!$A77,'Wells Fargo'!$A:$A,AK$1,'Wells Fargo'!$B:$B,"&lt;="&amp;'Cash Flow'!AK$3)</f>
        <v>0</v>
      </c>
      <c r="AL77" s="160">
        <f>SUMIFS('Wells Fargo'!$F:$F,'Wells Fargo'!$G:$G,'Cash Flow'!$A77,'Wells Fargo'!$A:$A,AL$1,'Wells Fargo'!$B:$B,"&lt;="&amp;'Cash Flow'!AL$3,'Wells Fargo'!$B:$B,"&gt;"&amp;'Cash Flow'!AK$3)</f>
        <v>0</v>
      </c>
      <c r="AM77" s="160">
        <f>SUMIFS('Wells Fargo'!$F:$F,'Wells Fargo'!$G:$G,'Cash Flow'!$A77,'Wells Fargo'!$A:$A,AM$1,'Wells Fargo'!$B:$B,"&lt;="&amp;'Cash Flow'!AM$3,'Wells Fargo'!$B:$B,"&gt;"&amp;'Cash Flow'!AL$3)</f>
        <v>0</v>
      </c>
      <c r="AN77" s="160">
        <f>SUMIFS('Wells Fargo'!$F:$F,'Wells Fargo'!$G:$G,'Cash Flow'!$A77,'Wells Fargo'!$A:$A,AN$1,'Wells Fargo'!$B:$B,"&lt;="&amp;'Cash Flow'!AN$3,'Wells Fargo'!$B:$B,"&gt;"&amp;'Cash Flow'!AM$3)</f>
        <v>0</v>
      </c>
      <c r="AO77" s="160">
        <f>SUMIFS('Wells Fargo'!$F:$F,'Wells Fargo'!$G:$G,'Cash Flow'!$A77,'Wells Fargo'!$A:$A,AO$1,'Wells Fargo'!$B:$B,"&lt;="&amp;'Cash Flow'!AO$3,'Wells Fargo'!$B:$B,"&gt;"&amp;'Cash Flow'!AN$3)</f>
        <v>0</v>
      </c>
      <c r="AP77" s="161">
        <f>SUMIFS('Wells Fargo'!$F:$F,'Wells Fargo'!$G:$G,'Cash Flow'!$A77,'Wells Fargo'!$A:$A,AP$1,'Wells Fargo'!$B:$B,"&lt;="&amp;'Cash Flow'!AP$3)</f>
        <v>0</v>
      </c>
      <c r="AQ77" s="160">
        <f>SUMIFS('Wells Fargo'!$F:$F,'Wells Fargo'!$G:$G,'Cash Flow'!$A77,'Wells Fargo'!$A:$A,AQ$1,'Wells Fargo'!$B:$B,"&lt;="&amp;'Cash Flow'!AQ$3,'Wells Fargo'!$B:$B,"&gt;"&amp;'Cash Flow'!AP$3)</f>
        <v>0</v>
      </c>
      <c r="AR77" s="160">
        <f>SUMIFS('Wells Fargo'!$F:$F,'Wells Fargo'!$G:$G,'Cash Flow'!$A77,'Wells Fargo'!$A:$A,AR$1,'Wells Fargo'!$B:$B,"&lt;="&amp;'Cash Flow'!AR$3,'Wells Fargo'!$B:$B,"&gt;"&amp;'Cash Flow'!AQ$3)</f>
        <v>0</v>
      </c>
      <c r="AS77" s="160">
        <f>SUMIFS('Wells Fargo'!$F:$F,'Wells Fargo'!$G:$G,'Cash Flow'!$A77,'Wells Fargo'!$A:$A,AS$1,'Wells Fargo'!$B:$B,"&lt;="&amp;'Cash Flow'!AS$3,'Wells Fargo'!$B:$B,"&gt;"&amp;'Cash Flow'!AR$3)</f>
        <v>0</v>
      </c>
      <c r="AT77" s="160">
        <f>SUMIFS('Wells Fargo'!$F:$F,'Wells Fargo'!$G:$G,'Cash Flow'!$A77,'Wells Fargo'!$A:$A,AT$1,'Wells Fargo'!$B:$B,"&lt;="&amp;'Cash Flow'!AT$3,'Wells Fargo'!$B:$B,"&gt;"&amp;'Cash Flow'!AS$3)</f>
        <v>0</v>
      </c>
      <c r="AU77" s="161">
        <f>SUMIFS('Wells Fargo'!$F:$F,'Wells Fargo'!$G:$G,'Cash Flow'!$A77,'Wells Fargo'!$A:$A,AU$1,'Wells Fargo'!$B:$B,"&lt;="&amp;'Cash Flow'!AU$3)</f>
        <v>0</v>
      </c>
      <c r="AV77" s="160">
        <f>SUMIFS('Wells Fargo'!$F:$F,'Wells Fargo'!$G:$G,'Cash Flow'!$A77,'Wells Fargo'!$A:$A,AV$1,'Wells Fargo'!$B:$B,"&lt;="&amp;'Cash Flow'!AV$3,'Wells Fargo'!$B:$B,"&gt;"&amp;'Cash Flow'!AU$3)</f>
        <v>0</v>
      </c>
      <c r="AW77" s="160">
        <f>SUMIFS('Wells Fargo'!$F:$F,'Wells Fargo'!$G:$G,'Cash Flow'!$A77,'Wells Fargo'!$A:$A,AW$1,'Wells Fargo'!$B:$B,"&lt;="&amp;'Cash Flow'!AW$3,'Wells Fargo'!$B:$B,"&gt;"&amp;'Cash Flow'!AV$3)</f>
        <v>0</v>
      </c>
      <c r="AX77" s="160">
        <f>SUMIFS('Wells Fargo'!$F:$F,'Wells Fargo'!$G:$G,'Cash Flow'!$A77,'Wells Fargo'!$A:$A,AX$1,'Wells Fargo'!$B:$B,"&lt;="&amp;'Cash Flow'!AX$3,'Wells Fargo'!$B:$B,"&gt;"&amp;'Cash Flow'!AW$3)</f>
        <v>0</v>
      </c>
      <c r="AY77" s="160">
        <f>SUMIFS('Wells Fargo'!$F:$F,'Wells Fargo'!$G:$G,'Cash Flow'!$A77,'Wells Fargo'!$A:$A,AY$1,'Wells Fargo'!$B:$B,"&lt;="&amp;'Cash Flow'!AY$3,'Wells Fargo'!$B:$B,"&gt;"&amp;'Cash Flow'!AX$3)</f>
        <v>0</v>
      </c>
      <c r="AZ77" s="161">
        <f>SUMIFS('Wells Fargo'!$F:$F,'Wells Fargo'!$G:$G,'Cash Flow'!$A77,'Wells Fargo'!$A:$A,AZ$1,'Wells Fargo'!$B:$B,"&lt;="&amp;'Cash Flow'!AZ$3)</f>
        <v>0</v>
      </c>
      <c r="BA77" s="160">
        <f>SUMIFS('Wells Fargo'!$F:$F,'Wells Fargo'!$G:$G,'Cash Flow'!$A77,'Wells Fargo'!$A:$A,BA$1,'Wells Fargo'!$B:$B,"&lt;="&amp;'Cash Flow'!BA$3,'Wells Fargo'!$B:$B,"&gt;"&amp;'Cash Flow'!AZ$3)</f>
        <v>0</v>
      </c>
      <c r="BB77" s="160">
        <f>SUMIFS('Wells Fargo'!$F:$F,'Wells Fargo'!$G:$G,'Cash Flow'!$A77,'Wells Fargo'!$A:$A,BB$1,'Wells Fargo'!$B:$B,"&lt;="&amp;'Cash Flow'!BB$3,'Wells Fargo'!$B:$B,"&gt;"&amp;'Cash Flow'!BA$3)</f>
        <v>0</v>
      </c>
      <c r="BC77" s="160">
        <f>SUMIFS('Wells Fargo'!$F:$F,'Wells Fargo'!$G:$G,'Cash Flow'!$A77,'Wells Fargo'!$A:$A,BC$1,'Wells Fargo'!$B:$B,"&lt;="&amp;'Cash Flow'!BC$3,'Wells Fargo'!$B:$B,"&gt;"&amp;'Cash Flow'!BB$3)</f>
        <v>0</v>
      </c>
      <c r="BD77" s="160">
        <f>SUMIFS('Wells Fargo'!$F:$F,'Wells Fargo'!$G:$G,'Cash Flow'!$A77,'Wells Fargo'!$A:$A,BD$1,'Wells Fargo'!$B:$B,"&lt;="&amp;'Cash Flow'!BD$3,'Wells Fargo'!$B:$B,"&gt;"&amp;'Cash Flow'!BC$3)</f>
        <v>0</v>
      </c>
      <c r="BE77" s="161">
        <f>SUMIFS('Wells Fargo'!$F:$F,'Wells Fargo'!$G:$G,'Cash Flow'!$A77,'Wells Fargo'!$A:$A,BE$1,'Wells Fargo'!$B:$B,"&lt;="&amp;'Cash Flow'!BE$3)</f>
        <v>0</v>
      </c>
      <c r="BF77" s="160">
        <f>SUMIFS('Wells Fargo'!$F:$F,'Wells Fargo'!$G:$G,'Cash Flow'!$A77,'Wells Fargo'!$A:$A,BF$1,'Wells Fargo'!$B:$B,"&lt;="&amp;'Cash Flow'!BF$3,'Wells Fargo'!$B:$B,"&gt;"&amp;'Cash Flow'!BE$3)</f>
        <v>0</v>
      </c>
      <c r="BG77" s="160">
        <f>SUMIFS('Wells Fargo'!$F:$F,'Wells Fargo'!$G:$G,'Cash Flow'!$A77,'Wells Fargo'!$A:$A,BG$1,'Wells Fargo'!$B:$B,"&lt;="&amp;'Cash Flow'!BG$3,'Wells Fargo'!$B:$B,"&gt;"&amp;'Cash Flow'!BF$3)</f>
        <v>0</v>
      </c>
      <c r="BH77" s="160">
        <f>SUMIFS('Wells Fargo'!$F:$F,'Wells Fargo'!$G:$G,'Cash Flow'!$A77,'Wells Fargo'!$A:$A,BH$1,'Wells Fargo'!$B:$B,"&lt;="&amp;'Cash Flow'!BH$3,'Wells Fargo'!$B:$B,"&gt;"&amp;'Cash Flow'!BG$3)</f>
        <v>0</v>
      </c>
      <c r="BI77" s="160">
        <f>SUMIFS('Wells Fargo'!$F:$F,'Wells Fargo'!$G:$G,'Cash Flow'!$A77,'Wells Fargo'!$A:$A,BI$1,'Wells Fargo'!$B:$B,"&lt;="&amp;'Cash Flow'!BI$3,'Wells Fargo'!$B:$B,"&gt;"&amp;'Cash Flow'!BH$3)</f>
        <v>0</v>
      </c>
    </row>
    <row r="78" spans="1:61" ht="12.75" x14ac:dyDescent="0.2">
      <c r="A78" t="str">
        <v>Tennis Private Lesson</v>
      </c>
      <c r="B78" s="76">
        <f t="shared" si="3"/>
        <v>-210</v>
      </c>
      <c r="C78" s="161">
        <f>SUMIFS('Wells Fargo'!$F:$F,'Wells Fargo'!$G:$G,'Cash Flow'!$A78,'Wells Fargo'!$A:$A,C$1,'Wells Fargo'!$B:$B,"&lt;="&amp;'Cash Flow'!C$3)</f>
        <v>0</v>
      </c>
      <c r="D78" s="160">
        <f>SUMIFS('Wells Fargo'!$F:$F,'Wells Fargo'!$G:$G,'Cash Flow'!$A78,'Wells Fargo'!$A:$A,D$1,'Wells Fargo'!$B:$B,"&lt;="&amp;'Cash Flow'!D$3,'Wells Fargo'!$B:$B,"&gt;"&amp;'Cash Flow'!C$3)</f>
        <v>0</v>
      </c>
      <c r="E78" s="160">
        <f>SUMIFS('Wells Fargo'!$F:$F,'Wells Fargo'!$G:$G,'Cash Flow'!$A78,'Wells Fargo'!$A:$A,E$1,'Wells Fargo'!$B:$B,"&lt;="&amp;'Cash Flow'!E$3,'Wells Fargo'!$B:$B,"&gt;"&amp;'Cash Flow'!D$3)</f>
        <v>0</v>
      </c>
      <c r="F78" s="160">
        <f>SUMIFS('Wells Fargo'!$F:$F,'Wells Fargo'!$G:$G,'Cash Flow'!$A78,'Wells Fargo'!$A:$A,F$1,'Wells Fargo'!$B:$B,"&lt;="&amp;'Cash Flow'!F$3,'Wells Fargo'!$B:$B,"&gt;"&amp;'Cash Flow'!E$3)</f>
        <v>0</v>
      </c>
      <c r="G78" s="160">
        <f>SUMIFS('Wells Fargo'!$F:$F,'Wells Fargo'!$G:$G,'Cash Flow'!$A78,'Wells Fargo'!$A:$A,G$1,'Wells Fargo'!$B:$B,"&lt;="&amp;'Cash Flow'!G$3,'Wells Fargo'!$B:$B,"&gt;"&amp;'Cash Flow'!F$3)</f>
        <v>0</v>
      </c>
      <c r="H78" s="161">
        <f>SUMIFS('Wells Fargo'!$F:$F,'Wells Fargo'!$G:$G,'Cash Flow'!$A78,'Wells Fargo'!$A:$A,H$1,'Wells Fargo'!$B:$B,"&lt;="&amp;'Cash Flow'!H$3)</f>
        <v>0</v>
      </c>
      <c r="I78" s="160">
        <f>SUMIFS('Wells Fargo'!$F:$F,'Wells Fargo'!$G:$G,'Cash Flow'!$A78,'Wells Fargo'!$A:$A,I$1,'Wells Fargo'!$B:$B,"&lt;="&amp;'Cash Flow'!I$3,'Wells Fargo'!$B:$B,"&gt;"&amp;'Cash Flow'!H$3)</f>
        <v>0</v>
      </c>
      <c r="J78" s="160">
        <f>SUMIFS('Wells Fargo'!$F:$F,'Wells Fargo'!$G:$G,'Cash Flow'!$A78,'Wells Fargo'!$A:$A,J$1,'Wells Fargo'!$B:$B,"&lt;="&amp;'Cash Flow'!J$3,'Wells Fargo'!$B:$B,"&gt;"&amp;'Cash Flow'!I$3)</f>
        <v>0</v>
      </c>
      <c r="K78" s="160">
        <f>SUMIFS('Wells Fargo'!$F:$F,'Wells Fargo'!$G:$G,'Cash Flow'!$A78,'Wells Fargo'!$A:$A,K$1,'Wells Fargo'!$B:$B,"&lt;="&amp;'Cash Flow'!K$3,'Wells Fargo'!$B:$B,"&gt;"&amp;'Cash Flow'!J$3)</f>
        <v>0</v>
      </c>
      <c r="L78" s="161">
        <f>SUMIFS('Wells Fargo'!$F:$F,'Wells Fargo'!$G:$G,'Cash Flow'!$A78,'Wells Fargo'!$A:$A,L$1,'Wells Fargo'!$B:$B,"&lt;="&amp;'Cash Flow'!L$3)</f>
        <v>0</v>
      </c>
      <c r="M78" s="160">
        <f>SUMIFS('Wells Fargo'!$F:$F,'Wells Fargo'!$G:$G,'Cash Flow'!$A78,'Wells Fargo'!$A:$A,M$1,'Wells Fargo'!$B:$B,"&lt;="&amp;'Cash Flow'!M$3,'Wells Fargo'!$B:$B,"&gt;"&amp;'Cash Flow'!L$3)</f>
        <v>0</v>
      </c>
      <c r="N78" s="160">
        <f>SUMIFS('Wells Fargo'!$F:$F,'Wells Fargo'!$G:$G,'Cash Flow'!$A78,'Wells Fargo'!$A:$A,N$1,'Wells Fargo'!$B:$B,"&lt;="&amp;'Cash Flow'!N$3,'Wells Fargo'!$B:$B,"&gt;"&amp;'Cash Flow'!M$3)</f>
        <v>0</v>
      </c>
      <c r="O78" s="160">
        <f>SUMIFS('Wells Fargo'!$F:$F,'Wells Fargo'!$G:$G,'Cash Flow'!$A78,'Wells Fargo'!$A:$A,O$1,'Wells Fargo'!$B:$B,"&lt;="&amp;'Cash Flow'!O$3,'Wells Fargo'!$B:$B,"&gt;"&amp;'Cash Flow'!N$3)</f>
        <v>0</v>
      </c>
      <c r="P78" s="160">
        <f>SUMIFS('Wells Fargo'!$F:$F,'Wells Fargo'!$G:$G,'Cash Flow'!$A78,'Wells Fargo'!$A:$A,P$1,'Wells Fargo'!$B:$B,"&lt;="&amp;'Cash Flow'!P$3,'Wells Fargo'!$B:$B,"&gt;"&amp;'Cash Flow'!O$3)</f>
        <v>0</v>
      </c>
      <c r="Q78" s="161">
        <f>SUMIFS('Wells Fargo'!$F:$F,'Wells Fargo'!$G:$G,'Cash Flow'!$A78,'Wells Fargo'!$A:$A,Q$1,'Wells Fargo'!$B:$B,"&lt;="&amp;'Cash Flow'!Q$3)</f>
        <v>0</v>
      </c>
      <c r="R78" s="160">
        <f>SUMIFS('Wells Fargo'!$F:$F,'Wells Fargo'!$G:$G,'Cash Flow'!$A78,'Wells Fargo'!$A:$A,R$1,'Wells Fargo'!$B:$B,"&lt;="&amp;'Cash Flow'!R$3,'Wells Fargo'!$B:$B,"&gt;"&amp;'Cash Flow'!Q$3)</f>
        <v>0</v>
      </c>
      <c r="S78" s="160">
        <f>SUMIFS('Wells Fargo'!$F:$F,'Wells Fargo'!$G:$G,'Cash Flow'!$A78,'Wells Fargo'!$A:$A,S$1,'Wells Fargo'!$B:$B,"&lt;="&amp;'Cash Flow'!S$3,'Wells Fargo'!$B:$B,"&gt;"&amp;'Cash Flow'!R$3)</f>
        <v>0</v>
      </c>
      <c r="T78" s="160">
        <f>SUMIFS('Wells Fargo'!$F:$F,'Wells Fargo'!$G:$G,'Cash Flow'!$A78,'Wells Fargo'!$A:$A,T$1,'Wells Fargo'!$B:$B,"&lt;="&amp;'Cash Flow'!T$3,'Wells Fargo'!$B:$B,"&gt;"&amp;'Cash Flow'!S$3)</f>
        <v>0</v>
      </c>
      <c r="U78" s="160">
        <f>SUMIFS('Wells Fargo'!$F:$F,'Wells Fargo'!$G:$G,'Cash Flow'!$A78,'Wells Fargo'!$A:$A,U$1,'Wells Fargo'!$B:$B,"&lt;="&amp;'Cash Flow'!U$3,'Wells Fargo'!$B:$B,"&gt;"&amp;'Cash Flow'!T$3)</f>
        <v>0</v>
      </c>
      <c r="V78" s="161">
        <f>SUMIFS('Wells Fargo'!$F:$F,'Wells Fargo'!$G:$G,'Cash Flow'!$A78,'Wells Fargo'!$A:$A,V$1,'Wells Fargo'!$B:$B,"&lt;="&amp;'Cash Flow'!V$3)</f>
        <v>0</v>
      </c>
      <c r="W78" s="160">
        <f>SUMIFS('Wells Fargo'!$F:$F,'Wells Fargo'!$G:$G,'Cash Flow'!$A78,'Wells Fargo'!$A:$A,W$1,'Wells Fargo'!$B:$B,"&lt;="&amp;'Cash Flow'!W$3,'Wells Fargo'!$B:$B,"&gt;"&amp;'Cash Flow'!V$3)</f>
        <v>0</v>
      </c>
      <c r="X78" s="160">
        <f>SUMIFS('Wells Fargo'!$F:$F,'Wells Fargo'!$G:$G,'Cash Flow'!$A78,'Wells Fargo'!$A:$A,X$1,'Wells Fargo'!$B:$B,"&lt;="&amp;'Cash Flow'!X$3,'Wells Fargo'!$B:$B,"&gt;"&amp;'Cash Flow'!W$3)</f>
        <v>0</v>
      </c>
      <c r="Y78" s="160">
        <f>SUMIFS('Wells Fargo'!$F:$F,'Wells Fargo'!$G:$G,'Cash Flow'!$A78,'Wells Fargo'!$A:$A,Y$1,'Wells Fargo'!$B:$B,"&lt;="&amp;'Cash Flow'!Y$3,'Wells Fargo'!$B:$B,"&gt;"&amp;'Cash Flow'!X$3)</f>
        <v>0</v>
      </c>
      <c r="Z78" s="160">
        <f>SUMIFS('Wells Fargo'!$F:$F,'Wells Fargo'!$G:$G,'Cash Flow'!$A78,'Wells Fargo'!$A:$A,Z$1,'Wells Fargo'!$B:$B,"&lt;="&amp;'Cash Flow'!Z$3,'Wells Fargo'!$B:$B,"&gt;"&amp;'Cash Flow'!Y$3)</f>
        <v>0</v>
      </c>
      <c r="AA78" s="161">
        <f>SUMIFS('Wells Fargo'!$F:$F,'Wells Fargo'!$G:$G,'Cash Flow'!$A78,'Wells Fargo'!$A:$A,AA$1,'Wells Fargo'!$B:$B,"&lt;="&amp;'Cash Flow'!AA$3)</f>
        <v>0</v>
      </c>
      <c r="AB78" s="160">
        <f>SUMIFS('Wells Fargo'!$F:$F,'Wells Fargo'!$G:$G,'Cash Flow'!$A78,'Wells Fargo'!$A:$A,AB$1,'Wells Fargo'!$B:$B,"&lt;="&amp;'Cash Flow'!AB$3,'Wells Fargo'!$B:$B,"&gt;"&amp;'Cash Flow'!AA$3)</f>
        <v>0</v>
      </c>
      <c r="AC78" s="160">
        <f>SUMIFS('Wells Fargo'!$F:$F,'Wells Fargo'!$G:$G,'Cash Flow'!$A78,'Wells Fargo'!$A:$A,AC$1,'Wells Fargo'!$B:$B,"&lt;="&amp;'Cash Flow'!AC$3,'Wells Fargo'!$B:$B,"&gt;"&amp;'Cash Flow'!AB$3)</f>
        <v>0</v>
      </c>
      <c r="AD78" s="160">
        <f>SUMIFS('Wells Fargo'!$F:$F,'Wells Fargo'!$G:$G,'Cash Flow'!$A78,'Wells Fargo'!$A:$A,AD$1,'Wells Fargo'!$B:$B,"&lt;="&amp;'Cash Flow'!AD$3,'Wells Fargo'!$B:$B,"&gt;"&amp;'Cash Flow'!AC$3)</f>
        <v>0</v>
      </c>
      <c r="AE78" s="160">
        <f>SUMIFS('Wells Fargo'!$F:$F,'Wells Fargo'!$G:$G,'Cash Flow'!$A78,'Wells Fargo'!$A:$A,AE$1,'Wells Fargo'!$B:$B,"&lt;="&amp;'Cash Flow'!AE$3,'Wells Fargo'!$B:$B,"&gt;"&amp;'Cash Flow'!AD$3)</f>
        <v>0</v>
      </c>
      <c r="AF78" s="161">
        <f>SUMIFS('Wells Fargo'!$F:$F,'Wells Fargo'!$G:$G,'Cash Flow'!$A78,'Wells Fargo'!$A:$A,AF$1,'Wells Fargo'!$B:$B,"&lt;="&amp;'Cash Flow'!AF$3)</f>
        <v>0</v>
      </c>
      <c r="AG78" s="160">
        <f>SUMIFS('Wells Fargo'!$F:$F,'Wells Fargo'!$G:$G,'Cash Flow'!$A78,'Wells Fargo'!$A:$A,AG$1,'Wells Fargo'!$B:$B,"&lt;="&amp;'Cash Flow'!AG$3,'Wells Fargo'!$B:$B,"&gt;"&amp;'Cash Flow'!AF$3)</f>
        <v>0</v>
      </c>
      <c r="AH78" s="160">
        <f>SUMIFS('Wells Fargo'!$F:$F,'Wells Fargo'!$G:$G,'Cash Flow'!$A78,'Wells Fargo'!$A:$A,AH$1,'Wells Fargo'!$B:$B,"&lt;="&amp;'Cash Flow'!AH$3,'Wells Fargo'!$B:$B,"&gt;"&amp;'Cash Flow'!AG$3)</f>
        <v>0</v>
      </c>
      <c r="AI78" s="160">
        <f>SUMIFS('Wells Fargo'!$F:$F,'Wells Fargo'!$G:$G,'Cash Flow'!$A78,'Wells Fargo'!$A:$A,AI$1,'Wells Fargo'!$B:$B,"&lt;="&amp;'Cash Flow'!AI$3,'Wells Fargo'!$B:$B,"&gt;"&amp;'Cash Flow'!AH$3)</f>
        <v>0</v>
      </c>
      <c r="AJ78" s="160">
        <f>SUMIFS('Wells Fargo'!$F:$F,'Wells Fargo'!$G:$G,'Cash Flow'!$A78,'Wells Fargo'!$A:$A,AJ$1,'Wells Fargo'!$B:$B,"&lt;="&amp;'Cash Flow'!AJ$3,'Wells Fargo'!$B:$B,"&gt;"&amp;'Cash Flow'!AI$3)</f>
        <v>0</v>
      </c>
      <c r="AK78" s="161">
        <f>SUMIFS('Wells Fargo'!$F:$F,'Wells Fargo'!$G:$G,'Cash Flow'!$A78,'Wells Fargo'!$A:$A,AK$1,'Wells Fargo'!$B:$B,"&lt;="&amp;'Cash Flow'!AK$3)</f>
        <v>0</v>
      </c>
      <c r="AL78" s="160">
        <f>SUMIFS('Wells Fargo'!$F:$F,'Wells Fargo'!$G:$G,'Cash Flow'!$A78,'Wells Fargo'!$A:$A,AL$1,'Wells Fargo'!$B:$B,"&lt;="&amp;'Cash Flow'!AL$3,'Wells Fargo'!$B:$B,"&gt;"&amp;'Cash Flow'!AK$3)</f>
        <v>0</v>
      </c>
      <c r="AM78" s="160">
        <f>SUMIFS('Wells Fargo'!$F:$F,'Wells Fargo'!$G:$G,'Cash Flow'!$A78,'Wells Fargo'!$A:$A,AM$1,'Wells Fargo'!$B:$B,"&lt;="&amp;'Cash Flow'!AM$3,'Wells Fargo'!$B:$B,"&gt;"&amp;'Cash Flow'!AL$3)</f>
        <v>0</v>
      </c>
      <c r="AN78" s="160">
        <f>SUMIFS('Wells Fargo'!$F:$F,'Wells Fargo'!$G:$G,'Cash Flow'!$A78,'Wells Fargo'!$A:$A,AN$1,'Wells Fargo'!$B:$B,"&lt;="&amp;'Cash Flow'!AN$3,'Wells Fargo'!$B:$B,"&gt;"&amp;'Cash Flow'!AM$3)</f>
        <v>0</v>
      </c>
      <c r="AO78" s="160">
        <f>SUMIFS('Wells Fargo'!$F:$F,'Wells Fargo'!$G:$G,'Cash Flow'!$A78,'Wells Fargo'!$A:$A,AO$1,'Wells Fargo'!$B:$B,"&lt;="&amp;'Cash Flow'!AO$3,'Wells Fargo'!$B:$B,"&gt;"&amp;'Cash Flow'!AN$3)</f>
        <v>0</v>
      </c>
      <c r="AP78" s="161">
        <f>SUMIFS('Wells Fargo'!$F:$F,'Wells Fargo'!$G:$G,'Cash Flow'!$A78,'Wells Fargo'!$A:$A,AP$1,'Wells Fargo'!$B:$B,"&lt;="&amp;'Cash Flow'!AP$3)</f>
        <v>0</v>
      </c>
      <c r="AQ78" s="160">
        <f>SUMIFS('Wells Fargo'!$F:$F,'Wells Fargo'!$G:$G,'Cash Flow'!$A78,'Wells Fargo'!$A:$A,AQ$1,'Wells Fargo'!$B:$B,"&lt;="&amp;'Cash Flow'!AQ$3,'Wells Fargo'!$B:$B,"&gt;"&amp;'Cash Flow'!AP$3)</f>
        <v>0</v>
      </c>
      <c r="AR78" s="160">
        <f>SUMIFS('Wells Fargo'!$F:$F,'Wells Fargo'!$G:$G,'Cash Flow'!$A78,'Wells Fargo'!$A:$A,AR$1,'Wells Fargo'!$B:$B,"&lt;="&amp;'Cash Flow'!AR$3,'Wells Fargo'!$B:$B,"&gt;"&amp;'Cash Flow'!AQ$3)</f>
        <v>0</v>
      </c>
      <c r="AS78" s="160">
        <f>SUMIFS('Wells Fargo'!$F:$F,'Wells Fargo'!$G:$G,'Cash Flow'!$A78,'Wells Fargo'!$A:$A,AS$1,'Wells Fargo'!$B:$B,"&lt;="&amp;'Cash Flow'!AS$3,'Wells Fargo'!$B:$B,"&gt;"&amp;'Cash Flow'!AR$3)</f>
        <v>0</v>
      </c>
      <c r="AT78" s="160">
        <f>SUMIFS('Wells Fargo'!$F:$F,'Wells Fargo'!$G:$G,'Cash Flow'!$A78,'Wells Fargo'!$A:$A,AT$1,'Wells Fargo'!$B:$B,"&lt;="&amp;'Cash Flow'!AT$3,'Wells Fargo'!$B:$B,"&gt;"&amp;'Cash Flow'!AS$3)</f>
        <v>0</v>
      </c>
      <c r="AU78" s="161">
        <f>SUMIFS('Wells Fargo'!$F:$F,'Wells Fargo'!$G:$G,'Cash Flow'!$A78,'Wells Fargo'!$A:$A,AU$1,'Wells Fargo'!$B:$B,"&lt;="&amp;'Cash Flow'!AU$3)</f>
        <v>0</v>
      </c>
      <c r="AV78" s="160">
        <f>SUMIFS('Wells Fargo'!$F:$F,'Wells Fargo'!$G:$G,'Cash Flow'!$A78,'Wells Fargo'!$A:$A,AV$1,'Wells Fargo'!$B:$B,"&lt;="&amp;'Cash Flow'!AV$3,'Wells Fargo'!$B:$B,"&gt;"&amp;'Cash Flow'!AU$3)</f>
        <v>0</v>
      </c>
      <c r="AW78" s="160">
        <f>SUMIFS('Wells Fargo'!$F:$F,'Wells Fargo'!$G:$G,'Cash Flow'!$A78,'Wells Fargo'!$A:$A,AW$1,'Wells Fargo'!$B:$B,"&lt;="&amp;'Cash Flow'!AW$3,'Wells Fargo'!$B:$B,"&gt;"&amp;'Cash Flow'!AV$3)</f>
        <v>0</v>
      </c>
      <c r="AX78" s="160">
        <f>SUMIFS('Wells Fargo'!$F:$F,'Wells Fargo'!$G:$G,'Cash Flow'!$A78,'Wells Fargo'!$A:$A,AX$1,'Wells Fargo'!$B:$B,"&lt;="&amp;'Cash Flow'!AX$3,'Wells Fargo'!$B:$B,"&gt;"&amp;'Cash Flow'!AW$3)</f>
        <v>0</v>
      </c>
      <c r="AY78" s="160">
        <f>SUMIFS('Wells Fargo'!$F:$F,'Wells Fargo'!$G:$G,'Cash Flow'!$A78,'Wells Fargo'!$A:$A,AY$1,'Wells Fargo'!$B:$B,"&lt;="&amp;'Cash Flow'!AY$3,'Wells Fargo'!$B:$B,"&gt;"&amp;'Cash Flow'!AX$3)</f>
        <v>0</v>
      </c>
      <c r="AZ78" s="161">
        <f>SUMIFS('Wells Fargo'!$F:$F,'Wells Fargo'!$G:$G,'Cash Flow'!$A78,'Wells Fargo'!$A:$A,AZ$1,'Wells Fargo'!$B:$B,"&lt;="&amp;'Cash Flow'!AZ$3)</f>
        <v>0</v>
      </c>
      <c r="BA78" s="160">
        <f>SUMIFS('Wells Fargo'!$F:$F,'Wells Fargo'!$G:$G,'Cash Flow'!$A78,'Wells Fargo'!$A:$A,BA$1,'Wells Fargo'!$B:$B,"&lt;="&amp;'Cash Flow'!BA$3,'Wells Fargo'!$B:$B,"&gt;"&amp;'Cash Flow'!AZ$3)</f>
        <v>-70</v>
      </c>
      <c r="BB78" s="160">
        <f>SUMIFS('Wells Fargo'!$F:$F,'Wells Fargo'!$G:$G,'Cash Flow'!$A78,'Wells Fargo'!$A:$A,BB$1,'Wells Fargo'!$B:$B,"&lt;="&amp;'Cash Flow'!BB$3,'Wells Fargo'!$B:$B,"&gt;"&amp;'Cash Flow'!BA$3)</f>
        <v>0</v>
      </c>
      <c r="BC78" s="160">
        <f>SUMIFS('Wells Fargo'!$F:$F,'Wells Fargo'!$G:$G,'Cash Flow'!$A78,'Wells Fargo'!$A:$A,BC$1,'Wells Fargo'!$B:$B,"&lt;="&amp;'Cash Flow'!BC$3,'Wells Fargo'!$B:$B,"&gt;"&amp;'Cash Flow'!BB$3)</f>
        <v>-70</v>
      </c>
      <c r="BD78" s="160">
        <f>SUMIFS('Wells Fargo'!$F:$F,'Wells Fargo'!$G:$G,'Cash Flow'!$A78,'Wells Fargo'!$A:$A,BD$1,'Wells Fargo'!$B:$B,"&lt;="&amp;'Cash Flow'!BD$3,'Wells Fargo'!$B:$B,"&gt;"&amp;'Cash Flow'!BC$3)</f>
        <v>0</v>
      </c>
      <c r="BE78" s="161">
        <f>SUMIFS('Wells Fargo'!$F:$F,'Wells Fargo'!$G:$G,'Cash Flow'!$A78,'Wells Fargo'!$A:$A,BE$1,'Wells Fargo'!$B:$B,"&lt;="&amp;'Cash Flow'!BE$3)</f>
        <v>-70</v>
      </c>
      <c r="BF78" s="160">
        <f>SUMIFS('Wells Fargo'!$F:$F,'Wells Fargo'!$G:$G,'Cash Flow'!$A78,'Wells Fargo'!$A:$A,BF$1,'Wells Fargo'!$B:$B,"&lt;="&amp;'Cash Flow'!BF$3,'Wells Fargo'!$B:$B,"&gt;"&amp;'Cash Flow'!BE$3)</f>
        <v>0</v>
      </c>
      <c r="BG78" s="160">
        <f>SUMIFS('Wells Fargo'!$F:$F,'Wells Fargo'!$G:$G,'Cash Flow'!$A78,'Wells Fargo'!$A:$A,BG$1,'Wells Fargo'!$B:$B,"&lt;="&amp;'Cash Flow'!BG$3,'Wells Fargo'!$B:$B,"&gt;"&amp;'Cash Flow'!BF$3)</f>
        <v>0</v>
      </c>
      <c r="BH78" s="160">
        <f>SUMIFS('Wells Fargo'!$F:$F,'Wells Fargo'!$G:$G,'Cash Flow'!$A78,'Wells Fargo'!$A:$A,BH$1,'Wells Fargo'!$B:$B,"&lt;="&amp;'Cash Flow'!BH$3,'Wells Fargo'!$B:$B,"&gt;"&amp;'Cash Flow'!BG$3)</f>
        <v>0</v>
      </c>
      <c r="BI78" s="160">
        <f>SUMIFS('Wells Fargo'!$F:$F,'Wells Fargo'!$G:$G,'Cash Flow'!$A78,'Wells Fargo'!$A:$A,BI$1,'Wells Fargo'!$B:$B,"&lt;="&amp;'Cash Flow'!BI$3,'Wells Fargo'!$B:$B,"&gt;"&amp;'Cash Flow'!BH$3)</f>
        <v>0</v>
      </c>
    </row>
    <row r="79" spans="1:61" ht="12.75" x14ac:dyDescent="0.2">
      <c r="A79" t="str">
        <v>Utility</v>
      </c>
      <c r="B79" s="76">
        <f t="shared" si="3"/>
        <v>-173.07000000000002</v>
      </c>
      <c r="C79" s="161">
        <f>SUMIFS('Wells Fargo'!$F:$F,'Wells Fargo'!$G:$G,'Cash Flow'!$A79,'Wells Fargo'!$A:$A,C$1,'Wells Fargo'!$B:$B,"&lt;="&amp;'Cash Flow'!C$3)</f>
        <v>0</v>
      </c>
      <c r="D79" s="160">
        <f>SUMIFS('Wells Fargo'!$F:$F,'Wells Fargo'!$G:$G,'Cash Flow'!$A79,'Wells Fargo'!$A:$A,D$1,'Wells Fargo'!$B:$B,"&lt;="&amp;'Cash Flow'!D$3,'Wells Fargo'!$B:$B,"&gt;"&amp;'Cash Flow'!C$3)</f>
        <v>0</v>
      </c>
      <c r="E79" s="160">
        <f>SUMIFS('Wells Fargo'!$F:$F,'Wells Fargo'!$G:$G,'Cash Flow'!$A79,'Wells Fargo'!$A:$A,E$1,'Wells Fargo'!$B:$B,"&lt;="&amp;'Cash Flow'!E$3,'Wells Fargo'!$B:$B,"&gt;"&amp;'Cash Flow'!D$3)</f>
        <v>0</v>
      </c>
      <c r="F79" s="160">
        <f>SUMIFS('Wells Fargo'!$F:$F,'Wells Fargo'!$G:$G,'Cash Flow'!$A79,'Wells Fargo'!$A:$A,F$1,'Wells Fargo'!$B:$B,"&lt;="&amp;'Cash Flow'!F$3,'Wells Fargo'!$B:$B,"&gt;"&amp;'Cash Flow'!E$3)</f>
        <v>0</v>
      </c>
      <c r="G79" s="160">
        <f>SUMIFS('Wells Fargo'!$F:$F,'Wells Fargo'!$G:$G,'Cash Flow'!$A79,'Wells Fargo'!$A:$A,G$1,'Wells Fargo'!$B:$B,"&lt;="&amp;'Cash Flow'!G$3,'Wells Fargo'!$B:$B,"&gt;"&amp;'Cash Flow'!F$3)</f>
        <v>0</v>
      </c>
      <c r="H79" s="161">
        <f>SUMIFS('Wells Fargo'!$F:$F,'Wells Fargo'!$G:$G,'Cash Flow'!$A79,'Wells Fargo'!$A:$A,H$1,'Wells Fargo'!$B:$B,"&lt;="&amp;'Cash Flow'!H$3)</f>
        <v>0</v>
      </c>
      <c r="I79" s="160">
        <f>SUMIFS('Wells Fargo'!$F:$F,'Wells Fargo'!$G:$G,'Cash Flow'!$A79,'Wells Fargo'!$A:$A,I$1,'Wells Fargo'!$B:$B,"&lt;="&amp;'Cash Flow'!I$3,'Wells Fargo'!$B:$B,"&gt;"&amp;'Cash Flow'!H$3)</f>
        <v>0</v>
      </c>
      <c r="J79" s="160">
        <f>SUMIFS('Wells Fargo'!$F:$F,'Wells Fargo'!$G:$G,'Cash Flow'!$A79,'Wells Fargo'!$A:$A,J$1,'Wells Fargo'!$B:$B,"&lt;="&amp;'Cash Flow'!J$3,'Wells Fargo'!$B:$B,"&gt;"&amp;'Cash Flow'!I$3)</f>
        <v>0</v>
      </c>
      <c r="K79" s="160">
        <f>SUMIFS('Wells Fargo'!$F:$F,'Wells Fargo'!$G:$G,'Cash Flow'!$A79,'Wells Fargo'!$A:$A,K$1,'Wells Fargo'!$B:$B,"&lt;="&amp;'Cash Flow'!K$3,'Wells Fargo'!$B:$B,"&gt;"&amp;'Cash Flow'!J$3)</f>
        <v>0</v>
      </c>
      <c r="L79" s="161">
        <f>SUMIFS('Wells Fargo'!$F:$F,'Wells Fargo'!$G:$G,'Cash Flow'!$A79,'Wells Fargo'!$A:$A,L$1,'Wells Fargo'!$B:$B,"&lt;="&amp;'Cash Flow'!L$3)</f>
        <v>0</v>
      </c>
      <c r="M79" s="160">
        <f>SUMIFS('Wells Fargo'!$F:$F,'Wells Fargo'!$G:$G,'Cash Flow'!$A79,'Wells Fargo'!$A:$A,M$1,'Wells Fargo'!$B:$B,"&lt;="&amp;'Cash Flow'!M$3,'Wells Fargo'!$B:$B,"&gt;"&amp;'Cash Flow'!L$3)</f>
        <v>0</v>
      </c>
      <c r="N79" s="160">
        <f>SUMIFS('Wells Fargo'!$F:$F,'Wells Fargo'!$G:$G,'Cash Flow'!$A79,'Wells Fargo'!$A:$A,N$1,'Wells Fargo'!$B:$B,"&lt;="&amp;'Cash Flow'!N$3,'Wells Fargo'!$B:$B,"&gt;"&amp;'Cash Flow'!M$3)</f>
        <v>0</v>
      </c>
      <c r="O79" s="160">
        <f>SUMIFS('Wells Fargo'!$F:$F,'Wells Fargo'!$G:$G,'Cash Flow'!$A79,'Wells Fargo'!$A:$A,O$1,'Wells Fargo'!$B:$B,"&lt;="&amp;'Cash Flow'!O$3,'Wells Fargo'!$B:$B,"&gt;"&amp;'Cash Flow'!N$3)</f>
        <v>0</v>
      </c>
      <c r="P79" s="160">
        <f>SUMIFS('Wells Fargo'!$F:$F,'Wells Fargo'!$G:$G,'Cash Flow'!$A79,'Wells Fargo'!$A:$A,P$1,'Wells Fargo'!$B:$B,"&lt;="&amp;'Cash Flow'!P$3,'Wells Fargo'!$B:$B,"&gt;"&amp;'Cash Flow'!O$3)</f>
        <v>0</v>
      </c>
      <c r="Q79" s="161">
        <f>SUMIFS('Wells Fargo'!$F:$F,'Wells Fargo'!$G:$G,'Cash Flow'!$A79,'Wells Fargo'!$A:$A,Q$1,'Wells Fargo'!$B:$B,"&lt;="&amp;'Cash Flow'!Q$3)</f>
        <v>0</v>
      </c>
      <c r="R79" s="160">
        <f>SUMIFS('Wells Fargo'!$F:$F,'Wells Fargo'!$G:$G,'Cash Flow'!$A79,'Wells Fargo'!$A:$A,R$1,'Wells Fargo'!$B:$B,"&lt;="&amp;'Cash Flow'!R$3,'Wells Fargo'!$B:$B,"&gt;"&amp;'Cash Flow'!Q$3)</f>
        <v>0</v>
      </c>
      <c r="S79" s="160">
        <f>SUMIFS('Wells Fargo'!$F:$F,'Wells Fargo'!$G:$G,'Cash Flow'!$A79,'Wells Fargo'!$A:$A,S$1,'Wells Fargo'!$B:$B,"&lt;="&amp;'Cash Flow'!S$3,'Wells Fargo'!$B:$B,"&gt;"&amp;'Cash Flow'!R$3)</f>
        <v>0</v>
      </c>
      <c r="T79" s="160">
        <f>SUMIFS('Wells Fargo'!$F:$F,'Wells Fargo'!$G:$G,'Cash Flow'!$A79,'Wells Fargo'!$A:$A,T$1,'Wells Fargo'!$B:$B,"&lt;="&amp;'Cash Flow'!T$3,'Wells Fargo'!$B:$B,"&gt;"&amp;'Cash Flow'!S$3)</f>
        <v>0</v>
      </c>
      <c r="U79" s="160">
        <f>SUMIFS('Wells Fargo'!$F:$F,'Wells Fargo'!$G:$G,'Cash Flow'!$A79,'Wells Fargo'!$A:$A,U$1,'Wells Fargo'!$B:$B,"&lt;="&amp;'Cash Flow'!U$3,'Wells Fargo'!$B:$B,"&gt;"&amp;'Cash Flow'!T$3)</f>
        <v>0</v>
      </c>
      <c r="V79" s="161">
        <f>SUMIFS('Wells Fargo'!$F:$F,'Wells Fargo'!$G:$G,'Cash Flow'!$A79,'Wells Fargo'!$A:$A,V$1,'Wells Fargo'!$B:$B,"&lt;="&amp;'Cash Flow'!V$3)</f>
        <v>0</v>
      </c>
      <c r="W79" s="160">
        <f>SUMIFS('Wells Fargo'!$F:$F,'Wells Fargo'!$G:$G,'Cash Flow'!$A79,'Wells Fargo'!$A:$A,W$1,'Wells Fargo'!$B:$B,"&lt;="&amp;'Cash Flow'!W$3,'Wells Fargo'!$B:$B,"&gt;"&amp;'Cash Flow'!V$3)</f>
        <v>0</v>
      </c>
      <c r="X79" s="160">
        <f>SUMIFS('Wells Fargo'!$F:$F,'Wells Fargo'!$G:$G,'Cash Flow'!$A79,'Wells Fargo'!$A:$A,X$1,'Wells Fargo'!$B:$B,"&lt;="&amp;'Cash Flow'!X$3,'Wells Fargo'!$B:$B,"&gt;"&amp;'Cash Flow'!W$3)</f>
        <v>0</v>
      </c>
      <c r="Y79" s="160">
        <f>SUMIFS('Wells Fargo'!$F:$F,'Wells Fargo'!$G:$G,'Cash Flow'!$A79,'Wells Fargo'!$A:$A,Y$1,'Wells Fargo'!$B:$B,"&lt;="&amp;'Cash Flow'!Y$3,'Wells Fargo'!$B:$B,"&gt;"&amp;'Cash Flow'!X$3)</f>
        <v>0</v>
      </c>
      <c r="Z79" s="160">
        <f>SUMIFS('Wells Fargo'!$F:$F,'Wells Fargo'!$G:$G,'Cash Flow'!$A79,'Wells Fargo'!$A:$A,Z$1,'Wells Fargo'!$B:$B,"&lt;="&amp;'Cash Flow'!Z$3,'Wells Fargo'!$B:$B,"&gt;"&amp;'Cash Flow'!Y$3)</f>
        <v>0</v>
      </c>
      <c r="AA79" s="161">
        <f>SUMIFS('Wells Fargo'!$F:$F,'Wells Fargo'!$G:$G,'Cash Flow'!$A79,'Wells Fargo'!$A:$A,AA$1,'Wells Fargo'!$B:$B,"&lt;="&amp;'Cash Flow'!AA$3)</f>
        <v>0</v>
      </c>
      <c r="AB79" s="160">
        <f>SUMIFS('Wells Fargo'!$F:$F,'Wells Fargo'!$G:$G,'Cash Flow'!$A79,'Wells Fargo'!$A:$A,AB$1,'Wells Fargo'!$B:$B,"&lt;="&amp;'Cash Flow'!AB$3,'Wells Fargo'!$B:$B,"&gt;"&amp;'Cash Flow'!AA$3)</f>
        <v>0</v>
      </c>
      <c r="AC79" s="160">
        <f>SUMIFS('Wells Fargo'!$F:$F,'Wells Fargo'!$G:$G,'Cash Flow'!$A79,'Wells Fargo'!$A:$A,AC$1,'Wells Fargo'!$B:$B,"&lt;="&amp;'Cash Flow'!AC$3,'Wells Fargo'!$B:$B,"&gt;"&amp;'Cash Flow'!AB$3)</f>
        <v>-33.61</v>
      </c>
      <c r="AD79" s="160">
        <f>SUMIFS('Wells Fargo'!$F:$F,'Wells Fargo'!$G:$G,'Cash Flow'!$A79,'Wells Fargo'!$A:$A,AD$1,'Wells Fargo'!$B:$B,"&lt;="&amp;'Cash Flow'!AD$3,'Wells Fargo'!$B:$B,"&gt;"&amp;'Cash Flow'!AC$3)</f>
        <v>0</v>
      </c>
      <c r="AE79" s="160">
        <f>SUMIFS('Wells Fargo'!$F:$F,'Wells Fargo'!$G:$G,'Cash Flow'!$A79,'Wells Fargo'!$A:$A,AE$1,'Wells Fargo'!$B:$B,"&lt;="&amp;'Cash Flow'!AE$3,'Wells Fargo'!$B:$B,"&gt;"&amp;'Cash Flow'!AD$3)</f>
        <v>0</v>
      </c>
      <c r="AF79" s="161">
        <f>SUMIFS('Wells Fargo'!$F:$F,'Wells Fargo'!$G:$G,'Cash Flow'!$A79,'Wells Fargo'!$A:$A,AF$1,'Wells Fargo'!$B:$B,"&lt;="&amp;'Cash Flow'!AF$3)</f>
        <v>0</v>
      </c>
      <c r="AG79" s="160">
        <f>SUMIFS('Wells Fargo'!$F:$F,'Wells Fargo'!$G:$G,'Cash Flow'!$A79,'Wells Fargo'!$A:$A,AG$1,'Wells Fargo'!$B:$B,"&lt;="&amp;'Cash Flow'!AG$3,'Wells Fargo'!$B:$B,"&gt;"&amp;'Cash Flow'!AF$3)</f>
        <v>0</v>
      </c>
      <c r="AH79" s="160">
        <f>SUMIFS('Wells Fargo'!$F:$F,'Wells Fargo'!$G:$G,'Cash Flow'!$A79,'Wells Fargo'!$A:$A,AH$1,'Wells Fargo'!$B:$B,"&lt;="&amp;'Cash Flow'!AH$3,'Wells Fargo'!$B:$B,"&gt;"&amp;'Cash Flow'!AG$3)</f>
        <v>0</v>
      </c>
      <c r="AI79" s="160">
        <f>SUMIFS('Wells Fargo'!$F:$F,'Wells Fargo'!$G:$G,'Cash Flow'!$A79,'Wells Fargo'!$A:$A,AI$1,'Wells Fargo'!$B:$B,"&lt;="&amp;'Cash Flow'!AI$3,'Wells Fargo'!$B:$B,"&gt;"&amp;'Cash Flow'!AH$3)</f>
        <v>-120.94</v>
      </c>
      <c r="AJ79" s="160">
        <f>SUMIFS('Wells Fargo'!$F:$F,'Wells Fargo'!$G:$G,'Cash Flow'!$A79,'Wells Fargo'!$A:$A,AJ$1,'Wells Fargo'!$B:$B,"&lt;="&amp;'Cash Flow'!AJ$3,'Wells Fargo'!$B:$B,"&gt;"&amp;'Cash Flow'!AI$3)</f>
        <v>0</v>
      </c>
      <c r="AK79" s="161">
        <f>SUMIFS('Wells Fargo'!$F:$F,'Wells Fargo'!$G:$G,'Cash Flow'!$A79,'Wells Fargo'!$A:$A,AK$1,'Wells Fargo'!$B:$B,"&lt;="&amp;'Cash Flow'!AK$3)</f>
        <v>0</v>
      </c>
      <c r="AL79" s="160">
        <f>SUMIFS('Wells Fargo'!$F:$F,'Wells Fargo'!$G:$G,'Cash Flow'!$A79,'Wells Fargo'!$A:$A,AL$1,'Wells Fargo'!$B:$B,"&lt;="&amp;'Cash Flow'!AL$3,'Wells Fargo'!$B:$B,"&gt;"&amp;'Cash Flow'!AK$3)</f>
        <v>0</v>
      </c>
      <c r="AM79" s="160">
        <f>SUMIFS('Wells Fargo'!$F:$F,'Wells Fargo'!$G:$G,'Cash Flow'!$A79,'Wells Fargo'!$A:$A,AM$1,'Wells Fargo'!$B:$B,"&lt;="&amp;'Cash Flow'!AM$3,'Wells Fargo'!$B:$B,"&gt;"&amp;'Cash Flow'!AL$3)</f>
        <v>-86.17</v>
      </c>
      <c r="AN79" s="160">
        <f>SUMIFS('Wells Fargo'!$F:$F,'Wells Fargo'!$G:$G,'Cash Flow'!$A79,'Wells Fargo'!$A:$A,AN$1,'Wells Fargo'!$B:$B,"&lt;="&amp;'Cash Flow'!AN$3,'Wells Fargo'!$B:$B,"&gt;"&amp;'Cash Flow'!AM$3)</f>
        <v>0</v>
      </c>
      <c r="AO79" s="160">
        <f>SUMIFS('Wells Fargo'!$F:$F,'Wells Fargo'!$G:$G,'Cash Flow'!$A79,'Wells Fargo'!$A:$A,AO$1,'Wells Fargo'!$B:$B,"&lt;="&amp;'Cash Flow'!AO$3,'Wells Fargo'!$B:$B,"&gt;"&amp;'Cash Flow'!AN$3)</f>
        <v>0</v>
      </c>
      <c r="AP79" s="161">
        <f>SUMIFS('Wells Fargo'!$F:$F,'Wells Fargo'!$G:$G,'Cash Flow'!$A79,'Wells Fargo'!$A:$A,AP$1,'Wells Fargo'!$B:$B,"&lt;="&amp;'Cash Flow'!AP$3)</f>
        <v>0</v>
      </c>
      <c r="AQ79" s="160">
        <f>SUMIFS('Wells Fargo'!$F:$F,'Wells Fargo'!$G:$G,'Cash Flow'!$A79,'Wells Fargo'!$A:$A,AQ$1,'Wells Fargo'!$B:$B,"&lt;="&amp;'Cash Flow'!AQ$3,'Wells Fargo'!$B:$B,"&gt;"&amp;'Cash Flow'!AP$3)</f>
        <v>0</v>
      </c>
      <c r="AR79" s="160">
        <f>SUMIFS('Wells Fargo'!$F:$F,'Wells Fargo'!$G:$G,'Cash Flow'!$A79,'Wells Fargo'!$A:$A,AR$1,'Wells Fargo'!$B:$B,"&lt;="&amp;'Cash Flow'!AR$3,'Wells Fargo'!$B:$B,"&gt;"&amp;'Cash Flow'!AQ$3)</f>
        <v>0</v>
      </c>
      <c r="AS79" s="160">
        <f>SUMIFS('Wells Fargo'!$F:$F,'Wells Fargo'!$G:$G,'Cash Flow'!$A79,'Wells Fargo'!$A:$A,AS$1,'Wells Fargo'!$B:$B,"&lt;="&amp;'Cash Flow'!AS$3,'Wells Fargo'!$B:$B,"&gt;"&amp;'Cash Flow'!AR$3)</f>
        <v>-120.69</v>
      </c>
      <c r="AT79" s="160">
        <f>SUMIFS('Wells Fargo'!$F:$F,'Wells Fargo'!$G:$G,'Cash Flow'!$A79,'Wells Fargo'!$A:$A,AT$1,'Wells Fargo'!$B:$B,"&lt;="&amp;'Cash Flow'!AT$3,'Wells Fargo'!$B:$B,"&gt;"&amp;'Cash Flow'!AS$3)</f>
        <v>188.34</v>
      </c>
      <c r="AU79" s="161">
        <f>SUMIFS('Wells Fargo'!$F:$F,'Wells Fargo'!$G:$G,'Cash Flow'!$A79,'Wells Fargo'!$A:$A,AU$1,'Wells Fargo'!$B:$B,"&lt;="&amp;'Cash Flow'!AU$3)</f>
        <v>0</v>
      </c>
      <c r="AV79" s="160">
        <f>SUMIFS('Wells Fargo'!$F:$F,'Wells Fargo'!$G:$G,'Cash Flow'!$A79,'Wells Fargo'!$A:$A,AV$1,'Wells Fargo'!$B:$B,"&lt;="&amp;'Cash Flow'!AV$3,'Wells Fargo'!$B:$B,"&gt;"&amp;'Cash Flow'!AU$3)</f>
        <v>0</v>
      </c>
      <c r="AW79" s="160">
        <f>SUMIFS('Wells Fargo'!$F:$F,'Wells Fargo'!$G:$G,'Cash Flow'!$A79,'Wells Fargo'!$A:$A,AW$1,'Wells Fargo'!$B:$B,"&lt;="&amp;'Cash Flow'!AW$3,'Wells Fargo'!$B:$B,"&gt;"&amp;'Cash Flow'!AV$3)</f>
        <v>0</v>
      </c>
      <c r="AX79" s="160">
        <f>SUMIFS('Wells Fargo'!$F:$F,'Wells Fargo'!$G:$G,'Cash Flow'!$A79,'Wells Fargo'!$A:$A,AX$1,'Wells Fargo'!$B:$B,"&lt;="&amp;'Cash Flow'!AX$3,'Wells Fargo'!$B:$B,"&gt;"&amp;'Cash Flow'!AW$3)</f>
        <v>0</v>
      </c>
      <c r="AY79" s="160">
        <f>SUMIFS('Wells Fargo'!$F:$F,'Wells Fargo'!$G:$G,'Cash Flow'!$A79,'Wells Fargo'!$A:$A,AY$1,'Wells Fargo'!$B:$B,"&lt;="&amp;'Cash Flow'!AY$3,'Wells Fargo'!$B:$B,"&gt;"&amp;'Cash Flow'!AX$3)</f>
        <v>0</v>
      </c>
      <c r="AZ79" s="161">
        <f>SUMIFS('Wells Fargo'!$F:$F,'Wells Fargo'!$G:$G,'Cash Flow'!$A79,'Wells Fargo'!$A:$A,AZ$1,'Wells Fargo'!$B:$B,"&lt;="&amp;'Cash Flow'!AZ$3)</f>
        <v>0</v>
      </c>
      <c r="BA79" s="160">
        <f>SUMIFS('Wells Fargo'!$F:$F,'Wells Fargo'!$G:$G,'Cash Flow'!$A79,'Wells Fargo'!$A:$A,BA$1,'Wells Fargo'!$B:$B,"&lt;="&amp;'Cash Flow'!BA$3,'Wells Fargo'!$B:$B,"&gt;"&amp;'Cash Flow'!AZ$3)</f>
        <v>0</v>
      </c>
      <c r="BB79" s="160">
        <f>SUMIFS('Wells Fargo'!$F:$F,'Wells Fargo'!$G:$G,'Cash Flow'!$A79,'Wells Fargo'!$A:$A,BB$1,'Wells Fargo'!$B:$B,"&lt;="&amp;'Cash Flow'!BB$3,'Wells Fargo'!$B:$B,"&gt;"&amp;'Cash Flow'!BA$3)</f>
        <v>0</v>
      </c>
      <c r="BC79" s="160">
        <f>SUMIFS('Wells Fargo'!$F:$F,'Wells Fargo'!$G:$G,'Cash Flow'!$A79,'Wells Fargo'!$A:$A,BC$1,'Wells Fargo'!$B:$B,"&lt;="&amp;'Cash Flow'!BC$3,'Wells Fargo'!$B:$B,"&gt;"&amp;'Cash Flow'!BB$3)</f>
        <v>0</v>
      </c>
      <c r="BD79" s="160">
        <f>SUMIFS('Wells Fargo'!$F:$F,'Wells Fargo'!$G:$G,'Cash Flow'!$A79,'Wells Fargo'!$A:$A,BD$1,'Wells Fargo'!$B:$B,"&lt;="&amp;'Cash Flow'!BD$3,'Wells Fargo'!$B:$B,"&gt;"&amp;'Cash Flow'!BC$3)</f>
        <v>0</v>
      </c>
      <c r="BE79" s="161">
        <f>SUMIFS('Wells Fargo'!$F:$F,'Wells Fargo'!$G:$G,'Cash Flow'!$A79,'Wells Fargo'!$A:$A,BE$1,'Wells Fargo'!$B:$B,"&lt;="&amp;'Cash Flow'!BE$3)</f>
        <v>0</v>
      </c>
      <c r="BF79" s="160">
        <f>SUMIFS('Wells Fargo'!$F:$F,'Wells Fargo'!$G:$G,'Cash Flow'!$A79,'Wells Fargo'!$A:$A,BF$1,'Wells Fargo'!$B:$B,"&lt;="&amp;'Cash Flow'!BF$3,'Wells Fargo'!$B:$B,"&gt;"&amp;'Cash Flow'!BE$3)</f>
        <v>0</v>
      </c>
      <c r="BG79" s="160">
        <f>SUMIFS('Wells Fargo'!$F:$F,'Wells Fargo'!$G:$G,'Cash Flow'!$A79,'Wells Fargo'!$A:$A,BG$1,'Wells Fargo'!$B:$B,"&lt;="&amp;'Cash Flow'!BG$3,'Wells Fargo'!$B:$B,"&gt;"&amp;'Cash Flow'!BF$3)</f>
        <v>0</v>
      </c>
      <c r="BH79" s="160">
        <f>SUMIFS('Wells Fargo'!$F:$F,'Wells Fargo'!$G:$G,'Cash Flow'!$A79,'Wells Fargo'!$A:$A,BH$1,'Wells Fargo'!$B:$B,"&lt;="&amp;'Cash Flow'!BH$3,'Wells Fargo'!$B:$B,"&gt;"&amp;'Cash Flow'!BG$3)</f>
        <v>0</v>
      </c>
      <c r="BI79" s="160">
        <f>SUMIFS('Wells Fargo'!$F:$F,'Wells Fargo'!$G:$G,'Cash Flow'!$A79,'Wells Fargo'!$A:$A,BI$1,'Wells Fargo'!$B:$B,"&lt;="&amp;'Cash Flow'!BI$3,'Wells Fargo'!$B:$B,"&gt;"&amp;'Cash Flow'!BH$3)</f>
        <v>0</v>
      </c>
    </row>
    <row r="80" spans="1:61" ht="12.75" x14ac:dyDescent="0.2">
      <c r="A80" t="str">
        <v>Venmo Cash Out</v>
      </c>
      <c r="B80" s="76">
        <f t="shared" si="3"/>
        <v>350</v>
      </c>
      <c r="C80" s="161">
        <f>SUMIFS('Wells Fargo'!$F:$F,'Wells Fargo'!$G:$G,'Cash Flow'!$A80,'Wells Fargo'!$A:$A,C$1,'Wells Fargo'!$B:$B,"&lt;="&amp;'Cash Flow'!C$3)</f>
        <v>0</v>
      </c>
      <c r="D80" s="160">
        <f>SUMIFS('Wells Fargo'!$F:$F,'Wells Fargo'!$G:$G,'Cash Flow'!$A80,'Wells Fargo'!$A:$A,D$1,'Wells Fargo'!$B:$B,"&lt;="&amp;'Cash Flow'!D$3,'Wells Fargo'!$B:$B,"&gt;"&amp;'Cash Flow'!C$3)</f>
        <v>0</v>
      </c>
      <c r="E80" s="160">
        <f>SUMIFS('Wells Fargo'!$F:$F,'Wells Fargo'!$G:$G,'Cash Flow'!$A80,'Wells Fargo'!$A:$A,E$1,'Wells Fargo'!$B:$B,"&lt;="&amp;'Cash Flow'!E$3,'Wells Fargo'!$B:$B,"&gt;"&amp;'Cash Flow'!D$3)</f>
        <v>0</v>
      </c>
      <c r="F80" s="160">
        <f>SUMIFS('Wells Fargo'!$F:$F,'Wells Fargo'!$G:$G,'Cash Flow'!$A80,'Wells Fargo'!$A:$A,F$1,'Wells Fargo'!$B:$B,"&lt;="&amp;'Cash Flow'!F$3,'Wells Fargo'!$B:$B,"&gt;"&amp;'Cash Flow'!E$3)</f>
        <v>150</v>
      </c>
      <c r="G80" s="160">
        <f>SUMIFS('Wells Fargo'!$F:$F,'Wells Fargo'!$G:$G,'Cash Flow'!$A80,'Wells Fargo'!$A:$A,G$1,'Wells Fargo'!$B:$B,"&lt;="&amp;'Cash Flow'!G$3,'Wells Fargo'!$B:$B,"&gt;"&amp;'Cash Flow'!F$3)</f>
        <v>0</v>
      </c>
      <c r="H80" s="161">
        <f>SUMIFS('Wells Fargo'!$F:$F,'Wells Fargo'!$G:$G,'Cash Flow'!$A80,'Wells Fargo'!$A:$A,H$1,'Wells Fargo'!$B:$B,"&lt;="&amp;'Cash Flow'!H$3)</f>
        <v>0</v>
      </c>
      <c r="I80" s="160">
        <f>SUMIFS('Wells Fargo'!$F:$F,'Wells Fargo'!$G:$G,'Cash Flow'!$A80,'Wells Fargo'!$A:$A,I$1,'Wells Fargo'!$B:$B,"&lt;="&amp;'Cash Flow'!I$3,'Wells Fargo'!$B:$B,"&gt;"&amp;'Cash Flow'!H$3)</f>
        <v>0</v>
      </c>
      <c r="J80" s="160">
        <f>SUMIFS('Wells Fargo'!$F:$F,'Wells Fargo'!$G:$G,'Cash Flow'!$A80,'Wells Fargo'!$A:$A,J$1,'Wells Fargo'!$B:$B,"&lt;="&amp;'Cash Flow'!J$3,'Wells Fargo'!$B:$B,"&gt;"&amp;'Cash Flow'!I$3)</f>
        <v>0</v>
      </c>
      <c r="K80" s="160">
        <f>SUMIFS('Wells Fargo'!$F:$F,'Wells Fargo'!$G:$G,'Cash Flow'!$A80,'Wells Fargo'!$A:$A,K$1,'Wells Fargo'!$B:$B,"&lt;="&amp;'Cash Flow'!K$3,'Wells Fargo'!$B:$B,"&gt;"&amp;'Cash Flow'!J$3)</f>
        <v>0</v>
      </c>
      <c r="L80" s="161">
        <f>SUMIFS('Wells Fargo'!$F:$F,'Wells Fargo'!$G:$G,'Cash Flow'!$A80,'Wells Fargo'!$A:$A,L$1,'Wells Fargo'!$B:$B,"&lt;="&amp;'Cash Flow'!L$3)</f>
        <v>0</v>
      </c>
      <c r="M80" s="160">
        <f>SUMIFS('Wells Fargo'!$F:$F,'Wells Fargo'!$G:$G,'Cash Flow'!$A80,'Wells Fargo'!$A:$A,M$1,'Wells Fargo'!$B:$B,"&lt;="&amp;'Cash Flow'!M$3,'Wells Fargo'!$B:$B,"&gt;"&amp;'Cash Flow'!L$3)</f>
        <v>0</v>
      </c>
      <c r="N80" s="160">
        <f>SUMIFS('Wells Fargo'!$F:$F,'Wells Fargo'!$G:$G,'Cash Flow'!$A80,'Wells Fargo'!$A:$A,N$1,'Wells Fargo'!$B:$B,"&lt;="&amp;'Cash Flow'!N$3,'Wells Fargo'!$B:$B,"&gt;"&amp;'Cash Flow'!M$3)</f>
        <v>0</v>
      </c>
      <c r="O80" s="160">
        <f>SUMIFS('Wells Fargo'!$F:$F,'Wells Fargo'!$G:$G,'Cash Flow'!$A80,'Wells Fargo'!$A:$A,O$1,'Wells Fargo'!$B:$B,"&lt;="&amp;'Cash Flow'!O$3,'Wells Fargo'!$B:$B,"&gt;"&amp;'Cash Flow'!N$3)</f>
        <v>0</v>
      </c>
      <c r="P80" s="160">
        <f>SUMIFS('Wells Fargo'!$F:$F,'Wells Fargo'!$G:$G,'Cash Flow'!$A80,'Wells Fargo'!$A:$A,P$1,'Wells Fargo'!$B:$B,"&lt;="&amp;'Cash Flow'!P$3,'Wells Fargo'!$B:$B,"&gt;"&amp;'Cash Flow'!O$3)</f>
        <v>0</v>
      </c>
      <c r="Q80" s="161">
        <f>SUMIFS('Wells Fargo'!$F:$F,'Wells Fargo'!$G:$G,'Cash Flow'!$A80,'Wells Fargo'!$A:$A,Q$1,'Wells Fargo'!$B:$B,"&lt;="&amp;'Cash Flow'!Q$3)</f>
        <v>0</v>
      </c>
      <c r="R80" s="160">
        <f>SUMIFS('Wells Fargo'!$F:$F,'Wells Fargo'!$G:$G,'Cash Flow'!$A80,'Wells Fargo'!$A:$A,R$1,'Wells Fargo'!$B:$B,"&lt;="&amp;'Cash Flow'!R$3,'Wells Fargo'!$B:$B,"&gt;"&amp;'Cash Flow'!Q$3)</f>
        <v>0</v>
      </c>
      <c r="S80" s="160">
        <f>SUMIFS('Wells Fargo'!$F:$F,'Wells Fargo'!$G:$G,'Cash Flow'!$A80,'Wells Fargo'!$A:$A,S$1,'Wells Fargo'!$B:$B,"&lt;="&amp;'Cash Flow'!S$3,'Wells Fargo'!$B:$B,"&gt;"&amp;'Cash Flow'!R$3)</f>
        <v>0</v>
      </c>
      <c r="T80" s="160">
        <f>SUMIFS('Wells Fargo'!$F:$F,'Wells Fargo'!$G:$G,'Cash Flow'!$A80,'Wells Fargo'!$A:$A,T$1,'Wells Fargo'!$B:$B,"&lt;="&amp;'Cash Flow'!T$3,'Wells Fargo'!$B:$B,"&gt;"&amp;'Cash Flow'!S$3)</f>
        <v>50</v>
      </c>
      <c r="U80" s="160">
        <f>SUMIFS('Wells Fargo'!$F:$F,'Wells Fargo'!$G:$G,'Cash Flow'!$A80,'Wells Fargo'!$A:$A,U$1,'Wells Fargo'!$B:$B,"&lt;="&amp;'Cash Flow'!U$3,'Wells Fargo'!$B:$B,"&gt;"&amp;'Cash Flow'!T$3)</f>
        <v>0</v>
      </c>
      <c r="V80" s="161">
        <f>SUMIFS('Wells Fargo'!$F:$F,'Wells Fargo'!$G:$G,'Cash Flow'!$A80,'Wells Fargo'!$A:$A,V$1,'Wells Fargo'!$B:$B,"&lt;="&amp;'Cash Flow'!V$3)</f>
        <v>0</v>
      </c>
      <c r="W80" s="160">
        <f>SUMIFS('Wells Fargo'!$F:$F,'Wells Fargo'!$G:$G,'Cash Flow'!$A80,'Wells Fargo'!$A:$A,W$1,'Wells Fargo'!$B:$B,"&lt;="&amp;'Cash Flow'!W$3,'Wells Fargo'!$B:$B,"&gt;"&amp;'Cash Flow'!V$3)</f>
        <v>150</v>
      </c>
      <c r="X80" s="160">
        <f>SUMIFS('Wells Fargo'!$F:$F,'Wells Fargo'!$G:$G,'Cash Flow'!$A80,'Wells Fargo'!$A:$A,X$1,'Wells Fargo'!$B:$B,"&lt;="&amp;'Cash Flow'!X$3,'Wells Fargo'!$B:$B,"&gt;"&amp;'Cash Flow'!W$3)</f>
        <v>0</v>
      </c>
      <c r="Y80" s="160">
        <f>SUMIFS('Wells Fargo'!$F:$F,'Wells Fargo'!$G:$G,'Cash Flow'!$A80,'Wells Fargo'!$A:$A,Y$1,'Wells Fargo'!$B:$B,"&lt;="&amp;'Cash Flow'!Y$3,'Wells Fargo'!$B:$B,"&gt;"&amp;'Cash Flow'!X$3)</f>
        <v>0</v>
      </c>
      <c r="Z80" s="160">
        <f>SUMIFS('Wells Fargo'!$F:$F,'Wells Fargo'!$G:$G,'Cash Flow'!$A80,'Wells Fargo'!$A:$A,Z$1,'Wells Fargo'!$B:$B,"&lt;="&amp;'Cash Flow'!Z$3,'Wells Fargo'!$B:$B,"&gt;"&amp;'Cash Flow'!Y$3)</f>
        <v>0</v>
      </c>
      <c r="AA80" s="161">
        <f>SUMIFS('Wells Fargo'!$F:$F,'Wells Fargo'!$G:$G,'Cash Flow'!$A80,'Wells Fargo'!$A:$A,AA$1,'Wells Fargo'!$B:$B,"&lt;="&amp;'Cash Flow'!AA$3)</f>
        <v>0</v>
      </c>
      <c r="AB80" s="160">
        <f>SUMIFS('Wells Fargo'!$F:$F,'Wells Fargo'!$G:$G,'Cash Flow'!$A80,'Wells Fargo'!$A:$A,AB$1,'Wells Fargo'!$B:$B,"&lt;="&amp;'Cash Flow'!AB$3,'Wells Fargo'!$B:$B,"&gt;"&amp;'Cash Flow'!AA$3)</f>
        <v>0</v>
      </c>
      <c r="AC80" s="160">
        <f>SUMIFS('Wells Fargo'!$F:$F,'Wells Fargo'!$G:$G,'Cash Flow'!$A80,'Wells Fargo'!$A:$A,AC$1,'Wells Fargo'!$B:$B,"&lt;="&amp;'Cash Flow'!AC$3,'Wells Fargo'!$B:$B,"&gt;"&amp;'Cash Flow'!AB$3)</f>
        <v>0</v>
      </c>
      <c r="AD80" s="160">
        <f>SUMIFS('Wells Fargo'!$F:$F,'Wells Fargo'!$G:$G,'Cash Flow'!$A80,'Wells Fargo'!$A:$A,AD$1,'Wells Fargo'!$B:$B,"&lt;="&amp;'Cash Flow'!AD$3,'Wells Fargo'!$B:$B,"&gt;"&amp;'Cash Flow'!AC$3)</f>
        <v>0</v>
      </c>
      <c r="AE80" s="160">
        <f>SUMIFS('Wells Fargo'!$F:$F,'Wells Fargo'!$G:$G,'Cash Flow'!$A80,'Wells Fargo'!$A:$A,AE$1,'Wells Fargo'!$B:$B,"&lt;="&amp;'Cash Flow'!AE$3,'Wells Fargo'!$B:$B,"&gt;"&amp;'Cash Flow'!AD$3)</f>
        <v>0</v>
      </c>
      <c r="AF80" s="161">
        <f>SUMIFS('Wells Fargo'!$F:$F,'Wells Fargo'!$G:$G,'Cash Flow'!$A80,'Wells Fargo'!$A:$A,AF$1,'Wells Fargo'!$B:$B,"&lt;="&amp;'Cash Flow'!AF$3)</f>
        <v>0</v>
      </c>
      <c r="AG80" s="160">
        <f>SUMIFS('Wells Fargo'!$F:$F,'Wells Fargo'!$G:$G,'Cash Flow'!$A80,'Wells Fargo'!$A:$A,AG$1,'Wells Fargo'!$B:$B,"&lt;="&amp;'Cash Flow'!AG$3,'Wells Fargo'!$B:$B,"&gt;"&amp;'Cash Flow'!AF$3)</f>
        <v>0</v>
      </c>
      <c r="AH80" s="160">
        <f>SUMIFS('Wells Fargo'!$F:$F,'Wells Fargo'!$G:$G,'Cash Flow'!$A80,'Wells Fargo'!$A:$A,AH$1,'Wells Fargo'!$B:$B,"&lt;="&amp;'Cash Flow'!AH$3,'Wells Fargo'!$B:$B,"&gt;"&amp;'Cash Flow'!AG$3)</f>
        <v>0</v>
      </c>
      <c r="AI80" s="160">
        <f>SUMIFS('Wells Fargo'!$F:$F,'Wells Fargo'!$G:$G,'Cash Flow'!$A80,'Wells Fargo'!$A:$A,AI$1,'Wells Fargo'!$B:$B,"&lt;="&amp;'Cash Flow'!AI$3,'Wells Fargo'!$B:$B,"&gt;"&amp;'Cash Flow'!AH$3)</f>
        <v>0</v>
      </c>
      <c r="AJ80" s="160">
        <f>SUMIFS('Wells Fargo'!$F:$F,'Wells Fargo'!$G:$G,'Cash Flow'!$A80,'Wells Fargo'!$A:$A,AJ$1,'Wells Fargo'!$B:$B,"&lt;="&amp;'Cash Flow'!AJ$3,'Wells Fargo'!$B:$B,"&gt;"&amp;'Cash Flow'!AI$3)</f>
        <v>0</v>
      </c>
      <c r="AK80" s="161">
        <f>SUMIFS('Wells Fargo'!$F:$F,'Wells Fargo'!$G:$G,'Cash Flow'!$A80,'Wells Fargo'!$A:$A,AK$1,'Wells Fargo'!$B:$B,"&lt;="&amp;'Cash Flow'!AK$3)</f>
        <v>0</v>
      </c>
      <c r="AL80" s="160">
        <f>SUMIFS('Wells Fargo'!$F:$F,'Wells Fargo'!$G:$G,'Cash Flow'!$A80,'Wells Fargo'!$A:$A,AL$1,'Wells Fargo'!$B:$B,"&lt;="&amp;'Cash Flow'!AL$3,'Wells Fargo'!$B:$B,"&gt;"&amp;'Cash Flow'!AK$3)</f>
        <v>0</v>
      </c>
      <c r="AM80" s="160">
        <f>SUMIFS('Wells Fargo'!$F:$F,'Wells Fargo'!$G:$G,'Cash Flow'!$A80,'Wells Fargo'!$A:$A,AM$1,'Wells Fargo'!$B:$B,"&lt;="&amp;'Cash Flow'!AM$3,'Wells Fargo'!$B:$B,"&gt;"&amp;'Cash Flow'!AL$3)</f>
        <v>0</v>
      </c>
      <c r="AN80" s="160">
        <f>SUMIFS('Wells Fargo'!$F:$F,'Wells Fargo'!$G:$G,'Cash Flow'!$A80,'Wells Fargo'!$A:$A,AN$1,'Wells Fargo'!$B:$B,"&lt;="&amp;'Cash Flow'!AN$3,'Wells Fargo'!$B:$B,"&gt;"&amp;'Cash Flow'!AM$3)</f>
        <v>0</v>
      </c>
      <c r="AO80" s="160">
        <f>SUMIFS('Wells Fargo'!$F:$F,'Wells Fargo'!$G:$G,'Cash Flow'!$A80,'Wells Fargo'!$A:$A,AO$1,'Wells Fargo'!$B:$B,"&lt;="&amp;'Cash Flow'!AO$3,'Wells Fargo'!$B:$B,"&gt;"&amp;'Cash Flow'!AN$3)</f>
        <v>0</v>
      </c>
      <c r="AP80" s="161">
        <f>SUMIFS('Wells Fargo'!$F:$F,'Wells Fargo'!$G:$G,'Cash Flow'!$A80,'Wells Fargo'!$A:$A,AP$1,'Wells Fargo'!$B:$B,"&lt;="&amp;'Cash Flow'!AP$3)</f>
        <v>0</v>
      </c>
      <c r="AQ80" s="160">
        <f>SUMIFS('Wells Fargo'!$F:$F,'Wells Fargo'!$G:$G,'Cash Flow'!$A80,'Wells Fargo'!$A:$A,AQ$1,'Wells Fargo'!$B:$B,"&lt;="&amp;'Cash Flow'!AQ$3,'Wells Fargo'!$B:$B,"&gt;"&amp;'Cash Flow'!AP$3)</f>
        <v>0</v>
      </c>
      <c r="AR80" s="160">
        <f>SUMIFS('Wells Fargo'!$F:$F,'Wells Fargo'!$G:$G,'Cash Flow'!$A80,'Wells Fargo'!$A:$A,AR$1,'Wells Fargo'!$B:$B,"&lt;="&amp;'Cash Flow'!AR$3,'Wells Fargo'!$B:$B,"&gt;"&amp;'Cash Flow'!AQ$3)</f>
        <v>0</v>
      </c>
      <c r="AS80" s="160">
        <f>SUMIFS('Wells Fargo'!$F:$F,'Wells Fargo'!$G:$G,'Cash Flow'!$A80,'Wells Fargo'!$A:$A,AS$1,'Wells Fargo'!$B:$B,"&lt;="&amp;'Cash Flow'!AS$3,'Wells Fargo'!$B:$B,"&gt;"&amp;'Cash Flow'!AR$3)</f>
        <v>0</v>
      </c>
      <c r="AT80" s="160">
        <f>SUMIFS('Wells Fargo'!$F:$F,'Wells Fargo'!$G:$G,'Cash Flow'!$A80,'Wells Fargo'!$A:$A,AT$1,'Wells Fargo'!$B:$B,"&lt;="&amp;'Cash Flow'!AT$3,'Wells Fargo'!$B:$B,"&gt;"&amp;'Cash Flow'!AS$3)</f>
        <v>0</v>
      </c>
      <c r="AU80" s="161">
        <f>SUMIFS('Wells Fargo'!$F:$F,'Wells Fargo'!$G:$G,'Cash Flow'!$A80,'Wells Fargo'!$A:$A,AU$1,'Wells Fargo'!$B:$B,"&lt;="&amp;'Cash Flow'!AU$3)</f>
        <v>0</v>
      </c>
      <c r="AV80" s="160">
        <f>SUMIFS('Wells Fargo'!$F:$F,'Wells Fargo'!$G:$G,'Cash Flow'!$A80,'Wells Fargo'!$A:$A,AV$1,'Wells Fargo'!$B:$B,"&lt;="&amp;'Cash Flow'!AV$3,'Wells Fargo'!$B:$B,"&gt;"&amp;'Cash Flow'!AU$3)</f>
        <v>0</v>
      </c>
      <c r="AW80" s="160">
        <f>SUMIFS('Wells Fargo'!$F:$F,'Wells Fargo'!$G:$G,'Cash Flow'!$A80,'Wells Fargo'!$A:$A,AW$1,'Wells Fargo'!$B:$B,"&lt;="&amp;'Cash Flow'!AW$3,'Wells Fargo'!$B:$B,"&gt;"&amp;'Cash Flow'!AV$3)</f>
        <v>0</v>
      </c>
      <c r="AX80" s="160">
        <f>SUMIFS('Wells Fargo'!$F:$F,'Wells Fargo'!$G:$G,'Cash Flow'!$A80,'Wells Fargo'!$A:$A,AX$1,'Wells Fargo'!$B:$B,"&lt;="&amp;'Cash Flow'!AX$3,'Wells Fargo'!$B:$B,"&gt;"&amp;'Cash Flow'!AW$3)</f>
        <v>0</v>
      </c>
      <c r="AY80" s="160">
        <f>SUMIFS('Wells Fargo'!$F:$F,'Wells Fargo'!$G:$G,'Cash Flow'!$A80,'Wells Fargo'!$A:$A,AY$1,'Wells Fargo'!$B:$B,"&lt;="&amp;'Cash Flow'!AY$3,'Wells Fargo'!$B:$B,"&gt;"&amp;'Cash Flow'!AX$3)</f>
        <v>0</v>
      </c>
      <c r="AZ80" s="161">
        <f>SUMIFS('Wells Fargo'!$F:$F,'Wells Fargo'!$G:$G,'Cash Flow'!$A80,'Wells Fargo'!$A:$A,AZ$1,'Wells Fargo'!$B:$B,"&lt;="&amp;'Cash Flow'!AZ$3)</f>
        <v>0</v>
      </c>
      <c r="BA80" s="160">
        <f>SUMIFS('Wells Fargo'!$F:$F,'Wells Fargo'!$G:$G,'Cash Flow'!$A80,'Wells Fargo'!$A:$A,BA$1,'Wells Fargo'!$B:$B,"&lt;="&amp;'Cash Flow'!BA$3,'Wells Fargo'!$B:$B,"&gt;"&amp;'Cash Flow'!AZ$3)</f>
        <v>0</v>
      </c>
      <c r="BB80" s="160">
        <f>SUMIFS('Wells Fargo'!$F:$F,'Wells Fargo'!$G:$G,'Cash Flow'!$A80,'Wells Fargo'!$A:$A,BB$1,'Wells Fargo'!$B:$B,"&lt;="&amp;'Cash Flow'!BB$3,'Wells Fargo'!$B:$B,"&gt;"&amp;'Cash Flow'!BA$3)</f>
        <v>0</v>
      </c>
      <c r="BC80" s="160">
        <f>SUMIFS('Wells Fargo'!$F:$F,'Wells Fargo'!$G:$G,'Cash Flow'!$A80,'Wells Fargo'!$A:$A,BC$1,'Wells Fargo'!$B:$B,"&lt;="&amp;'Cash Flow'!BC$3,'Wells Fargo'!$B:$B,"&gt;"&amp;'Cash Flow'!BB$3)</f>
        <v>0</v>
      </c>
      <c r="BD80" s="160">
        <f>SUMIFS('Wells Fargo'!$F:$F,'Wells Fargo'!$G:$G,'Cash Flow'!$A80,'Wells Fargo'!$A:$A,BD$1,'Wells Fargo'!$B:$B,"&lt;="&amp;'Cash Flow'!BD$3,'Wells Fargo'!$B:$B,"&gt;"&amp;'Cash Flow'!BC$3)</f>
        <v>0</v>
      </c>
      <c r="BE80" s="161">
        <f>SUMIFS('Wells Fargo'!$F:$F,'Wells Fargo'!$G:$G,'Cash Flow'!$A80,'Wells Fargo'!$A:$A,BE$1,'Wells Fargo'!$B:$B,"&lt;="&amp;'Cash Flow'!BE$3)</f>
        <v>0</v>
      </c>
      <c r="BF80" s="160">
        <f>SUMIFS('Wells Fargo'!$F:$F,'Wells Fargo'!$G:$G,'Cash Flow'!$A80,'Wells Fargo'!$A:$A,BF$1,'Wells Fargo'!$B:$B,"&lt;="&amp;'Cash Flow'!BF$3,'Wells Fargo'!$B:$B,"&gt;"&amp;'Cash Flow'!BE$3)</f>
        <v>0</v>
      </c>
      <c r="BG80" s="160">
        <f>SUMIFS('Wells Fargo'!$F:$F,'Wells Fargo'!$G:$G,'Cash Flow'!$A80,'Wells Fargo'!$A:$A,BG$1,'Wells Fargo'!$B:$B,"&lt;="&amp;'Cash Flow'!BG$3,'Wells Fargo'!$B:$B,"&gt;"&amp;'Cash Flow'!BF$3)</f>
        <v>0</v>
      </c>
      <c r="BH80" s="160">
        <f>SUMIFS('Wells Fargo'!$F:$F,'Wells Fargo'!$G:$G,'Cash Flow'!$A80,'Wells Fargo'!$A:$A,BH$1,'Wells Fargo'!$B:$B,"&lt;="&amp;'Cash Flow'!BH$3,'Wells Fargo'!$B:$B,"&gt;"&amp;'Cash Flow'!BG$3)</f>
        <v>0</v>
      </c>
      <c r="BI80" s="160">
        <f>SUMIFS('Wells Fargo'!$F:$F,'Wells Fargo'!$G:$G,'Cash Flow'!$A80,'Wells Fargo'!$A:$A,BI$1,'Wells Fargo'!$B:$B,"&lt;="&amp;'Cash Flow'!BI$3,'Wells Fargo'!$B:$B,"&gt;"&amp;'Cash Flow'!BH$3)</f>
        <v>0</v>
      </c>
    </row>
    <row r="81" spans="1:61" ht="12.75" x14ac:dyDescent="0.2">
      <c r="A81" t="str">
        <v>Vincent</v>
      </c>
      <c r="B81" s="76">
        <f t="shared" si="3"/>
        <v>2851.8000000000006</v>
      </c>
      <c r="C81" s="161">
        <f>SUMIFS('Wells Fargo'!$F:$F,'Wells Fargo'!$G:$G,'Cash Flow'!$A81,'Wells Fargo'!$A:$A,C$1,'Wells Fargo'!$B:$B,"&lt;="&amp;'Cash Flow'!C$3)</f>
        <v>0</v>
      </c>
      <c r="D81" s="160">
        <f>SUMIFS('Wells Fargo'!$F:$F,'Wells Fargo'!$G:$G,'Cash Flow'!$A81,'Wells Fargo'!$A:$A,D$1,'Wells Fargo'!$B:$B,"&lt;="&amp;'Cash Flow'!D$3,'Wells Fargo'!$B:$B,"&gt;"&amp;'Cash Flow'!C$3)</f>
        <v>0</v>
      </c>
      <c r="E81" s="160">
        <f>SUMIFS('Wells Fargo'!$F:$F,'Wells Fargo'!$G:$G,'Cash Flow'!$A81,'Wells Fargo'!$A:$A,E$1,'Wells Fargo'!$B:$B,"&lt;="&amp;'Cash Flow'!E$3,'Wells Fargo'!$B:$B,"&gt;"&amp;'Cash Flow'!D$3)</f>
        <v>0</v>
      </c>
      <c r="F81" s="160">
        <f>SUMIFS('Wells Fargo'!$F:$F,'Wells Fargo'!$G:$G,'Cash Flow'!$A81,'Wells Fargo'!$A:$A,F$1,'Wells Fargo'!$B:$B,"&lt;="&amp;'Cash Flow'!F$3,'Wells Fargo'!$B:$B,"&gt;"&amp;'Cash Flow'!E$3)</f>
        <v>-569.12</v>
      </c>
      <c r="G81" s="160">
        <f>SUMIFS('Wells Fargo'!$F:$F,'Wells Fargo'!$G:$G,'Cash Flow'!$A81,'Wells Fargo'!$A:$A,G$1,'Wells Fargo'!$B:$B,"&lt;="&amp;'Cash Flow'!G$3,'Wells Fargo'!$B:$B,"&gt;"&amp;'Cash Flow'!F$3)</f>
        <v>-728.15</v>
      </c>
      <c r="H81" s="161">
        <f>SUMIFS('Wells Fargo'!$F:$F,'Wells Fargo'!$G:$G,'Cash Flow'!$A81,'Wells Fargo'!$A:$A,H$1,'Wells Fargo'!$B:$B,"&lt;="&amp;'Cash Flow'!H$3)</f>
        <v>495</v>
      </c>
      <c r="I81" s="160">
        <f>SUMIFS('Wells Fargo'!$F:$F,'Wells Fargo'!$G:$G,'Cash Flow'!$A81,'Wells Fargo'!$A:$A,I$1,'Wells Fargo'!$B:$B,"&lt;="&amp;'Cash Flow'!I$3,'Wells Fargo'!$B:$B,"&gt;"&amp;'Cash Flow'!H$3)</f>
        <v>-350</v>
      </c>
      <c r="J81" s="160">
        <f>SUMIFS('Wells Fargo'!$F:$F,'Wells Fargo'!$G:$G,'Cash Flow'!$A81,'Wells Fargo'!$A:$A,J$1,'Wells Fargo'!$B:$B,"&lt;="&amp;'Cash Flow'!J$3,'Wells Fargo'!$B:$B,"&gt;"&amp;'Cash Flow'!I$3)</f>
        <v>-500</v>
      </c>
      <c r="K81" s="160">
        <f>SUMIFS('Wells Fargo'!$F:$F,'Wells Fargo'!$G:$G,'Cash Flow'!$A81,'Wells Fargo'!$A:$A,K$1,'Wells Fargo'!$B:$B,"&lt;="&amp;'Cash Flow'!K$3,'Wells Fargo'!$B:$B,"&gt;"&amp;'Cash Flow'!J$3)</f>
        <v>0</v>
      </c>
      <c r="L81" s="161">
        <f>SUMIFS('Wells Fargo'!$F:$F,'Wells Fargo'!$G:$G,'Cash Flow'!$A81,'Wells Fargo'!$A:$A,L$1,'Wells Fargo'!$B:$B,"&lt;="&amp;'Cash Flow'!L$3)</f>
        <v>0</v>
      </c>
      <c r="M81" s="160">
        <f>SUMIFS('Wells Fargo'!$F:$F,'Wells Fargo'!$G:$G,'Cash Flow'!$A81,'Wells Fargo'!$A:$A,M$1,'Wells Fargo'!$B:$B,"&lt;="&amp;'Cash Flow'!M$3,'Wells Fargo'!$B:$B,"&gt;"&amp;'Cash Flow'!L$3)</f>
        <v>0</v>
      </c>
      <c r="N81" s="160">
        <f>SUMIFS('Wells Fargo'!$F:$F,'Wells Fargo'!$G:$G,'Cash Flow'!$A81,'Wells Fargo'!$A:$A,N$1,'Wells Fargo'!$B:$B,"&lt;="&amp;'Cash Flow'!N$3,'Wells Fargo'!$B:$B,"&gt;"&amp;'Cash Flow'!M$3)</f>
        <v>0</v>
      </c>
      <c r="O81" s="160">
        <f>SUMIFS('Wells Fargo'!$F:$F,'Wells Fargo'!$G:$G,'Cash Flow'!$A81,'Wells Fargo'!$A:$A,O$1,'Wells Fargo'!$B:$B,"&lt;="&amp;'Cash Flow'!O$3,'Wells Fargo'!$B:$B,"&gt;"&amp;'Cash Flow'!N$3)</f>
        <v>-59</v>
      </c>
      <c r="P81" s="160">
        <f>SUMIFS('Wells Fargo'!$F:$F,'Wells Fargo'!$G:$G,'Cash Flow'!$A81,'Wells Fargo'!$A:$A,P$1,'Wells Fargo'!$B:$B,"&lt;="&amp;'Cash Flow'!P$3,'Wells Fargo'!$B:$B,"&gt;"&amp;'Cash Flow'!O$3)</f>
        <v>0</v>
      </c>
      <c r="Q81" s="161">
        <f>SUMIFS('Wells Fargo'!$F:$F,'Wells Fargo'!$G:$G,'Cash Flow'!$A81,'Wells Fargo'!$A:$A,Q$1,'Wells Fargo'!$B:$B,"&lt;="&amp;'Cash Flow'!Q$3)</f>
        <v>0</v>
      </c>
      <c r="R81" s="160">
        <f>SUMIFS('Wells Fargo'!$F:$F,'Wells Fargo'!$G:$G,'Cash Flow'!$A81,'Wells Fargo'!$A:$A,R$1,'Wells Fargo'!$B:$B,"&lt;="&amp;'Cash Flow'!R$3,'Wells Fargo'!$B:$B,"&gt;"&amp;'Cash Flow'!Q$3)</f>
        <v>0</v>
      </c>
      <c r="S81" s="160">
        <f>SUMIFS('Wells Fargo'!$F:$F,'Wells Fargo'!$G:$G,'Cash Flow'!$A81,'Wells Fargo'!$A:$A,S$1,'Wells Fargo'!$B:$B,"&lt;="&amp;'Cash Flow'!S$3,'Wells Fargo'!$B:$B,"&gt;"&amp;'Cash Flow'!R$3)</f>
        <v>0</v>
      </c>
      <c r="T81" s="160">
        <f>SUMIFS('Wells Fargo'!$F:$F,'Wells Fargo'!$G:$G,'Cash Flow'!$A81,'Wells Fargo'!$A:$A,T$1,'Wells Fargo'!$B:$B,"&lt;="&amp;'Cash Flow'!T$3,'Wells Fargo'!$B:$B,"&gt;"&amp;'Cash Flow'!S$3)</f>
        <v>0</v>
      </c>
      <c r="U81" s="160">
        <f>SUMIFS('Wells Fargo'!$F:$F,'Wells Fargo'!$G:$G,'Cash Flow'!$A81,'Wells Fargo'!$A:$A,U$1,'Wells Fargo'!$B:$B,"&lt;="&amp;'Cash Flow'!U$3,'Wells Fargo'!$B:$B,"&gt;"&amp;'Cash Flow'!T$3)</f>
        <v>0</v>
      </c>
      <c r="V81" s="161">
        <f>SUMIFS('Wells Fargo'!$F:$F,'Wells Fargo'!$G:$G,'Cash Flow'!$A81,'Wells Fargo'!$A:$A,V$1,'Wells Fargo'!$B:$B,"&lt;="&amp;'Cash Flow'!V$3)</f>
        <v>0</v>
      </c>
      <c r="W81" s="160">
        <f>SUMIFS('Wells Fargo'!$F:$F,'Wells Fargo'!$G:$G,'Cash Flow'!$A81,'Wells Fargo'!$A:$A,W$1,'Wells Fargo'!$B:$B,"&lt;="&amp;'Cash Flow'!W$3,'Wells Fargo'!$B:$B,"&gt;"&amp;'Cash Flow'!V$3)</f>
        <v>0</v>
      </c>
      <c r="X81" s="160">
        <f>SUMIFS('Wells Fargo'!$F:$F,'Wells Fargo'!$G:$G,'Cash Flow'!$A81,'Wells Fargo'!$A:$A,X$1,'Wells Fargo'!$B:$B,"&lt;="&amp;'Cash Flow'!X$3,'Wells Fargo'!$B:$B,"&gt;"&amp;'Cash Flow'!W$3)</f>
        <v>-305</v>
      </c>
      <c r="Y81" s="160">
        <f>SUMIFS('Wells Fargo'!$F:$F,'Wells Fargo'!$G:$G,'Cash Flow'!$A81,'Wells Fargo'!$A:$A,Y$1,'Wells Fargo'!$B:$B,"&lt;="&amp;'Cash Flow'!Y$3,'Wells Fargo'!$B:$B,"&gt;"&amp;'Cash Flow'!X$3)</f>
        <v>600.36</v>
      </c>
      <c r="Z81" s="160">
        <f>SUMIFS('Wells Fargo'!$F:$F,'Wells Fargo'!$G:$G,'Cash Flow'!$A81,'Wells Fargo'!$A:$A,Z$1,'Wells Fargo'!$B:$B,"&lt;="&amp;'Cash Flow'!Z$3,'Wells Fargo'!$B:$B,"&gt;"&amp;'Cash Flow'!Y$3)</f>
        <v>0</v>
      </c>
      <c r="AA81" s="161">
        <f>SUMIFS('Wells Fargo'!$F:$F,'Wells Fargo'!$G:$G,'Cash Flow'!$A81,'Wells Fargo'!$A:$A,AA$1,'Wells Fargo'!$B:$B,"&lt;="&amp;'Cash Flow'!AA$3)</f>
        <v>0</v>
      </c>
      <c r="AB81" s="160">
        <f>SUMIFS('Wells Fargo'!$F:$F,'Wells Fargo'!$G:$G,'Cash Flow'!$A81,'Wells Fargo'!$A:$A,AB$1,'Wells Fargo'!$B:$B,"&lt;="&amp;'Cash Flow'!AB$3,'Wells Fargo'!$B:$B,"&gt;"&amp;'Cash Flow'!AA$3)</f>
        <v>0</v>
      </c>
      <c r="AC81" s="160">
        <f>SUMIFS('Wells Fargo'!$F:$F,'Wells Fargo'!$G:$G,'Cash Flow'!$A81,'Wells Fargo'!$A:$A,AC$1,'Wells Fargo'!$B:$B,"&lt;="&amp;'Cash Flow'!AC$3,'Wells Fargo'!$B:$B,"&gt;"&amp;'Cash Flow'!AB$3)</f>
        <v>0</v>
      </c>
      <c r="AD81" s="160">
        <f>SUMIFS('Wells Fargo'!$F:$F,'Wells Fargo'!$G:$G,'Cash Flow'!$A81,'Wells Fargo'!$A:$A,AD$1,'Wells Fargo'!$B:$B,"&lt;="&amp;'Cash Flow'!AD$3,'Wells Fargo'!$B:$B,"&gt;"&amp;'Cash Flow'!AC$3)</f>
        <v>0</v>
      </c>
      <c r="AE81" s="160">
        <f>SUMIFS('Wells Fargo'!$F:$F,'Wells Fargo'!$G:$G,'Cash Flow'!$A81,'Wells Fargo'!$A:$A,AE$1,'Wells Fargo'!$B:$B,"&lt;="&amp;'Cash Flow'!AE$3,'Wells Fargo'!$B:$B,"&gt;"&amp;'Cash Flow'!AD$3)</f>
        <v>0</v>
      </c>
      <c r="AF81" s="161">
        <f>SUMIFS('Wells Fargo'!$F:$F,'Wells Fargo'!$G:$G,'Cash Flow'!$A81,'Wells Fargo'!$A:$A,AF$1,'Wells Fargo'!$B:$B,"&lt;="&amp;'Cash Flow'!AF$3)</f>
        <v>0</v>
      </c>
      <c r="AG81" s="160">
        <f>SUMIFS('Wells Fargo'!$F:$F,'Wells Fargo'!$G:$G,'Cash Flow'!$A81,'Wells Fargo'!$A:$A,AG$1,'Wells Fargo'!$B:$B,"&lt;="&amp;'Cash Flow'!AG$3,'Wells Fargo'!$B:$B,"&gt;"&amp;'Cash Flow'!AF$3)</f>
        <v>1076.8800000000001</v>
      </c>
      <c r="AH81" s="160">
        <f>SUMIFS('Wells Fargo'!$F:$F,'Wells Fargo'!$G:$G,'Cash Flow'!$A81,'Wells Fargo'!$A:$A,AH$1,'Wells Fargo'!$B:$B,"&lt;="&amp;'Cash Flow'!AH$3,'Wells Fargo'!$B:$B,"&gt;"&amp;'Cash Flow'!AG$3)</f>
        <v>156.77000000000001</v>
      </c>
      <c r="AI81" s="160">
        <f>SUMIFS('Wells Fargo'!$F:$F,'Wells Fargo'!$G:$G,'Cash Flow'!$A81,'Wells Fargo'!$A:$A,AI$1,'Wells Fargo'!$B:$B,"&lt;="&amp;'Cash Flow'!AI$3,'Wells Fargo'!$B:$B,"&gt;"&amp;'Cash Flow'!AH$3)</f>
        <v>937.5</v>
      </c>
      <c r="AJ81" s="160">
        <f>SUMIFS('Wells Fargo'!$F:$F,'Wells Fargo'!$G:$G,'Cash Flow'!$A81,'Wells Fargo'!$A:$A,AJ$1,'Wells Fargo'!$B:$B,"&lt;="&amp;'Cash Flow'!AJ$3,'Wells Fargo'!$B:$B,"&gt;"&amp;'Cash Flow'!AI$3)</f>
        <v>0</v>
      </c>
      <c r="AK81" s="161">
        <f>SUMIFS('Wells Fargo'!$F:$F,'Wells Fargo'!$G:$G,'Cash Flow'!$A81,'Wells Fargo'!$A:$A,AK$1,'Wells Fargo'!$B:$B,"&lt;="&amp;'Cash Flow'!AK$3)</f>
        <v>0</v>
      </c>
      <c r="AL81" s="160">
        <f>SUMIFS('Wells Fargo'!$F:$F,'Wells Fargo'!$G:$G,'Cash Flow'!$A81,'Wells Fargo'!$A:$A,AL$1,'Wells Fargo'!$B:$B,"&lt;="&amp;'Cash Flow'!AL$3,'Wells Fargo'!$B:$B,"&gt;"&amp;'Cash Flow'!AK$3)</f>
        <v>0</v>
      </c>
      <c r="AM81" s="160">
        <f>SUMIFS('Wells Fargo'!$F:$F,'Wells Fargo'!$G:$G,'Cash Flow'!$A81,'Wells Fargo'!$A:$A,AM$1,'Wells Fargo'!$B:$B,"&lt;="&amp;'Cash Flow'!AM$3,'Wells Fargo'!$B:$B,"&gt;"&amp;'Cash Flow'!AL$3)</f>
        <v>0</v>
      </c>
      <c r="AN81" s="160">
        <f>SUMIFS('Wells Fargo'!$F:$F,'Wells Fargo'!$G:$G,'Cash Flow'!$A81,'Wells Fargo'!$A:$A,AN$1,'Wells Fargo'!$B:$B,"&lt;="&amp;'Cash Flow'!AN$3,'Wells Fargo'!$B:$B,"&gt;"&amp;'Cash Flow'!AM$3)</f>
        <v>0</v>
      </c>
      <c r="AO81" s="160">
        <f>SUMIFS('Wells Fargo'!$F:$F,'Wells Fargo'!$G:$G,'Cash Flow'!$A81,'Wells Fargo'!$A:$A,AO$1,'Wells Fargo'!$B:$B,"&lt;="&amp;'Cash Flow'!AO$3,'Wells Fargo'!$B:$B,"&gt;"&amp;'Cash Flow'!AN$3)</f>
        <v>0</v>
      </c>
      <c r="AP81" s="161">
        <f>SUMIFS('Wells Fargo'!$F:$F,'Wells Fargo'!$G:$G,'Cash Flow'!$A81,'Wells Fargo'!$A:$A,AP$1,'Wells Fargo'!$B:$B,"&lt;="&amp;'Cash Flow'!AP$3)</f>
        <v>0</v>
      </c>
      <c r="AQ81" s="160">
        <f>SUMIFS('Wells Fargo'!$F:$F,'Wells Fargo'!$G:$G,'Cash Flow'!$A81,'Wells Fargo'!$A:$A,AQ$1,'Wells Fargo'!$B:$B,"&lt;="&amp;'Cash Flow'!AQ$3,'Wells Fargo'!$B:$B,"&gt;"&amp;'Cash Flow'!AP$3)</f>
        <v>972.07</v>
      </c>
      <c r="AR81" s="160">
        <f>SUMIFS('Wells Fargo'!$F:$F,'Wells Fargo'!$G:$G,'Cash Flow'!$A81,'Wells Fargo'!$A:$A,AR$1,'Wells Fargo'!$B:$B,"&lt;="&amp;'Cash Flow'!AR$3,'Wells Fargo'!$B:$B,"&gt;"&amp;'Cash Flow'!AQ$3)</f>
        <v>0</v>
      </c>
      <c r="AS81" s="160">
        <f>SUMIFS('Wells Fargo'!$F:$F,'Wells Fargo'!$G:$G,'Cash Flow'!$A81,'Wells Fargo'!$A:$A,AS$1,'Wells Fargo'!$B:$B,"&lt;="&amp;'Cash Flow'!AS$3,'Wells Fargo'!$B:$B,"&gt;"&amp;'Cash Flow'!AR$3)</f>
        <v>0</v>
      </c>
      <c r="AT81" s="160">
        <f>SUMIFS('Wells Fargo'!$F:$F,'Wells Fargo'!$G:$G,'Cash Flow'!$A81,'Wells Fargo'!$A:$A,AT$1,'Wells Fargo'!$B:$B,"&lt;="&amp;'Cash Flow'!AT$3,'Wells Fargo'!$B:$B,"&gt;"&amp;'Cash Flow'!AS$3)</f>
        <v>1866.67</v>
      </c>
      <c r="AU81" s="161">
        <f>SUMIFS('Wells Fargo'!$F:$F,'Wells Fargo'!$G:$G,'Cash Flow'!$A81,'Wells Fargo'!$A:$A,AU$1,'Wells Fargo'!$B:$B,"&lt;="&amp;'Cash Flow'!AU$3)</f>
        <v>0</v>
      </c>
      <c r="AV81" s="160">
        <f>SUMIFS('Wells Fargo'!$F:$F,'Wells Fargo'!$G:$G,'Cash Flow'!$A81,'Wells Fargo'!$A:$A,AV$1,'Wells Fargo'!$B:$B,"&lt;="&amp;'Cash Flow'!AV$3,'Wells Fargo'!$B:$B,"&gt;"&amp;'Cash Flow'!AU$3)</f>
        <v>0</v>
      </c>
      <c r="AW81" s="160">
        <f>SUMIFS('Wells Fargo'!$F:$F,'Wells Fargo'!$G:$G,'Cash Flow'!$A81,'Wells Fargo'!$A:$A,AW$1,'Wells Fargo'!$B:$B,"&lt;="&amp;'Cash Flow'!AW$3,'Wells Fargo'!$B:$B,"&gt;"&amp;'Cash Flow'!AV$3)</f>
        <v>0</v>
      </c>
      <c r="AX81" s="160">
        <f>SUMIFS('Wells Fargo'!$F:$F,'Wells Fargo'!$G:$G,'Cash Flow'!$A81,'Wells Fargo'!$A:$A,AX$1,'Wells Fargo'!$B:$B,"&lt;="&amp;'Cash Flow'!AX$3,'Wells Fargo'!$B:$B,"&gt;"&amp;'Cash Flow'!AW$3)</f>
        <v>0</v>
      </c>
      <c r="AY81" s="160">
        <f>SUMIFS('Wells Fargo'!$F:$F,'Wells Fargo'!$G:$G,'Cash Flow'!$A81,'Wells Fargo'!$A:$A,AY$1,'Wells Fargo'!$B:$B,"&lt;="&amp;'Cash Flow'!AY$3,'Wells Fargo'!$B:$B,"&gt;"&amp;'Cash Flow'!AX$3)</f>
        <v>0</v>
      </c>
      <c r="AZ81" s="161">
        <f>SUMIFS('Wells Fargo'!$F:$F,'Wells Fargo'!$G:$G,'Cash Flow'!$A81,'Wells Fargo'!$A:$A,AZ$1,'Wells Fargo'!$B:$B,"&lt;="&amp;'Cash Flow'!AZ$3)</f>
        <v>0</v>
      </c>
      <c r="BA81" s="160">
        <f>SUMIFS('Wells Fargo'!$F:$F,'Wells Fargo'!$G:$G,'Cash Flow'!$A81,'Wells Fargo'!$A:$A,BA$1,'Wells Fargo'!$B:$B,"&lt;="&amp;'Cash Flow'!BA$3,'Wells Fargo'!$B:$B,"&gt;"&amp;'Cash Flow'!AZ$3)</f>
        <v>0</v>
      </c>
      <c r="BB81" s="160">
        <f>SUMIFS('Wells Fargo'!$F:$F,'Wells Fargo'!$G:$G,'Cash Flow'!$A81,'Wells Fargo'!$A:$A,BB$1,'Wells Fargo'!$B:$B,"&lt;="&amp;'Cash Flow'!BB$3,'Wells Fargo'!$B:$B,"&gt;"&amp;'Cash Flow'!BA$3)</f>
        <v>0</v>
      </c>
      <c r="BC81" s="160">
        <f>SUMIFS('Wells Fargo'!$F:$F,'Wells Fargo'!$G:$G,'Cash Flow'!$A81,'Wells Fargo'!$A:$A,BC$1,'Wells Fargo'!$B:$B,"&lt;="&amp;'Cash Flow'!BC$3,'Wells Fargo'!$B:$B,"&gt;"&amp;'Cash Flow'!BB$3)</f>
        <v>0</v>
      </c>
      <c r="BD81" s="160">
        <f>SUMIFS('Wells Fargo'!$F:$F,'Wells Fargo'!$G:$G,'Cash Flow'!$A81,'Wells Fargo'!$A:$A,BD$1,'Wells Fargo'!$B:$B,"&lt;="&amp;'Cash Flow'!BD$3,'Wells Fargo'!$B:$B,"&gt;"&amp;'Cash Flow'!BC$3)</f>
        <v>0</v>
      </c>
      <c r="BE81" s="161">
        <f>SUMIFS('Wells Fargo'!$F:$F,'Wells Fargo'!$G:$G,'Cash Flow'!$A81,'Wells Fargo'!$A:$A,BE$1,'Wells Fargo'!$B:$B,"&lt;="&amp;'Cash Flow'!BE$3)</f>
        <v>0</v>
      </c>
      <c r="BF81" s="160">
        <f>SUMIFS('Wells Fargo'!$F:$F,'Wells Fargo'!$G:$G,'Cash Flow'!$A81,'Wells Fargo'!$A:$A,BF$1,'Wells Fargo'!$B:$B,"&lt;="&amp;'Cash Flow'!BF$3,'Wells Fargo'!$B:$B,"&gt;"&amp;'Cash Flow'!BE$3)</f>
        <v>-742.18</v>
      </c>
      <c r="BG81" s="160">
        <f>SUMIFS('Wells Fargo'!$F:$F,'Wells Fargo'!$G:$G,'Cash Flow'!$A81,'Wells Fargo'!$A:$A,BG$1,'Wells Fargo'!$B:$B,"&lt;="&amp;'Cash Flow'!BG$3,'Wells Fargo'!$B:$B,"&gt;"&amp;'Cash Flow'!BF$3)</f>
        <v>0</v>
      </c>
      <c r="BH81" s="160">
        <f>SUMIFS('Wells Fargo'!$F:$F,'Wells Fargo'!$G:$G,'Cash Flow'!$A81,'Wells Fargo'!$A:$A,BH$1,'Wells Fargo'!$B:$B,"&lt;="&amp;'Cash Flow'!BH$3,'Wells Fargo'!$B:$B,"&gt;"&amp;'Cash Flow'!BG$3)</f>
        <v>0</v>
      </c>
      <c r="BI81" s="160">
        <f>SUMIFS('Wells Fargo'!$F:$F,'Wells Fargo'!$G:$G,'Cash Flow'!$A81,'Wells Fargo'!$A:$A,BI$1,'Wells Fargo'!$B:$B,"&lt;="&amp;'Cash Flow'!BI$3,'Wells Fargo'!$B:$B,"&gt;"&amp;'Cash Flow'!BH$3)</f>
        <v>0</v>
      </c>
    </row>
    <row r="82" spans="1:61" ht="12.75" x14ac:dyDescent="0.2">
      <c r="A82" t="str">
        <v xml:space="preserve">Vincent </v>
      </c>
      <c r="B82" s="76">
        <f t="shared" si="3"/>
        <v>162.02000000000001</v>
      </c>
      <c r="C82" s="161">
        <f>SUMIFS('Wells Fargo'!$F:$F,'Wells Fargo'!$G:$G,'Cash Flow'!$A82,'Wells Fargo'!$A:$A,C$1,'Wells Fargo'!$B:$B,"&lt;="&amp;'Cash Flow'!C$3)</f>
        <v>0</v>
      </c>
      <c r="D82" s="160">
        <f>SUMIFS('Wells Fargo'!$F:$F,'Wells Fargo'!$G:$G,'Cash Flow'!$A82,'Wells Fargo'!$A:$A,D$1,'Wells Fargo'!$B:$B,"&lt;="&amp;'Cash Flow'!D$3,'Wells Fargo'!$B:$B,"&gt;"&amp;'Cash Flow'!C$3)</f>
        <v>0</v>
      </c>
      <c r="E82" s="160">
        <f>SUMIFS('Wells Fargo'!$F:$F,'Wells Fargo'!$G:$G,'Cash Flow'!$A82,'Wells Fargo'!$A:$A,E$1,'Wells Fargo'!$B:$B,"&lt;="&amp;'Cash Flow'!E$3,'Wells Fargo'!$B:$B,"&gt;"&amp;'Cash Flow'!D$3)</f>
        <v>0</v>
      </c>
      <c r="F82" s="160">
        <f>SUMIFS('Wells Fargo'!$F:$F,'Wells Fargo'!$G:$G,'Cash Flow'!$A82,'Wells Fargo'!$A:$A,F$1,'Wells Fargo'!$B:$B,"&lt;="&amp;'Cash Flow'!F$3,'Wells Fargo'!$B:$B,"&gt;"&amp;'Cash Flow'!E$3)</f>
        <v>0</v>
      </c>
      <c r="G82" s="160">
        <f>SUMIFS('Wells Fargo'!$F:$F,'Wells Fargo'!$G:$G,'Cash Flow'!$A82,'Wells Fargo'!$A:$A,G$1,'Wells Fargo'!$B:$B,"&lt;="&amp;'Cash Flow'!G$3,'Wells Fargo'!$B:$B,"&gt;"&amp;'Cash Flow'!F$3)</f>
        <v>0</v>
      </c>
      <c r="H82" s="161">
        <f>SUMIFS('Wells Fargo'!$F:$F,'Wells Fargo'!$G:$G,'Cash Flow'!$A82,'Wells Fargo'!$A:$A,H$1,'Wells Fargo'!$B:$B,"&lt;="&amp;'Cash Flow'!H$3)</f>
        <v>0</v>
      </c>
      <c r="I82" s="160">
        <f>SUMIFS('Wells Fargo'!$F:$F,'Wells Fargo'!$G:$G,'Cash Flow'!$A82,'Wells Fargo'!$A:$A,I$1,'Wells Fargo'!$B:$B,"&lt;="&amp;'Cash Flow'!I$3,'Wells Fargo'!$B:$B,"&gt;"&amp;'Cash Flow'!H$3)</f>
        <v>0</v>
      </c>
      <c r="J82" s="160">
        <f>SUMIFS('Wells Fargo'!$F:$F,'Wells Fargo'!$G:$G,'Cash Flow'!$A82,'Wells Fargo'!$A:$A,J$1,'Wells Fargo'!$B:$B,"&lt;="&amp;'Cash Flow'!J$3,'Wells Fargo'!$B:$B,"&gt;"&amp;'Cash Flow'!I$3)</f>
        <v>0</v>
      </c>
      <c r="K82" s="160">
        <f>SUMIFS('Wells Fargo'!$F:$F,'Wells Fargo'!$G:$G,'Cash Flow'!$A82,'Wells Fargo'!$A:$A,K$1,'Wells Fargo'!$B:$B,"&lt;="&amp;'Cash Flow'!K$3,'Wells Fargo'!$B:$B,"&gt;"&amp;'Cash Flow'!J$3)</f>
        <v>0</v>
      </c>
      <c r="L82" s="161">
        <f>SUMIFS('Wells Fargo'!$F:$F,'Wells Fargo'!$G:$G,'Cash Flow'!$A82,'Wells Fargo'!$A:$A,L$1,'Wells Fargo'!$B:$B,"&lt;="&amp;'Cash Flow'!L$3)</f>
        <v>0</v>
      </c>
      <c r="M82" s="160">
        <f>SUMIFS('Wells Fargo'!$F:$F,'Wells Fargo'!$G:$G,'Cash Flow'!$A82,'Wells Fargo'!$A:$A,M$1,'Wells Fargo'!$B:$B,"&lt;="&amp;'Cash Flow'!M$3,'Wells Fargo'!$B:$B,"&gt;"&amp;'Cash Flow'!L$3)</f>
        <v>0</v>
      </c>
      <c r="N82" s="160">
        <f>SUMIFS('Wells Fargo'!$F:$F,'Wells Fargo'!$G:$G,'Cash Flow'!$A82,'Wells Fargo'!$A:$A,N$1,'Wells Fargo'!$B:$B,"&lt;="&amp;'Cash Flow'!N$3,'Wells Fargo'!$B:$B,"&gt;"&amp;'Cash Flow'!M$3)</f>
        <v>0</v>
      </c>
      <c r="O82" s="160">
        <f>SUMIFS('Wells Fargo'!$F:$F,'Wells Fargo'!$G:$G,'Cash Flow'!$A82,'Wells Fargo'!$A:$A,O$1,'Wells Fargo'!$B:$B,"&lt;="&amp;'Cash Flow'!O$3,'Wells Fargo'!$B:$B,"&gt;"&amp;'Cash Flow'!N$3)</f>
        <v>0</v>
      </c>
      <c r="P82" s="160">
        <f>SUMIFS('Wells Fargo'!$F:$F,'Wells Fargo'!$G:$G,'Cash Flow'!$A82,'Wells Fargo'!$A:$A,P$1,'Wells Fargo'!$B:$B,"&lt;="&amp;'Cash Flow'!P$3,'Wells Fargo'!$B:$B,"&gt;"&amp;'Cash Flow'!O$3)</f>
        <v>0</v>
      </c>
      <c r="Q82" s="161">
        <f>SUMIFS('Wells Fargo'!$F:$F,'Wells Fargo'!$G:$G,'Cash Flow'!$A82,'Wells Fargo'!$A:$A,Q$1,'Wells Fargo'!$B:$B,"&lt;="&amp;'Cash Flow'!Q$3)</f>
        <v>0</v>
      </c>
      <c r="R82" s="160">
        <f>SUMIFS('Wells Fargo'!$F:$F,'Wells Fargo'!$G:$G,'Cash Flow'!$A82,'Wells Fargo'!$A:$A,R$1,'Wells Fargo'!$B:$B,"&lt;="&amp;'Cash Flow'!R$3,'Wells Fargo'!$B:$B,"&gt;"&amp;'Cash Flow'!Q$3)</f>
        <v>0</v>
      </c>
      <c r="S82" s="160">
        <f>SUMIFS('Wells Fargo'!$F:$F,'Wells Fargo'!$G:$G,'Cash Flow'!$A82,'Wells Fargo'!$A:$A,S$1,'Wells Fargo'!$B:$B,"&lt;="&amp;'Cash Flow'!S$3,'Wells Fargo'!$B:$B,"&gt;"&amp;'Cash Flow'!R$3)</f>
        <v>0</v>
      </c>
      <c r="T82" s="160">
        <f>SUMIFS('Wells Fargo'!$F:$F,'Wells Fargo'!$G:$G,'Cash Flow'!$A82,'Wells Fargo'!$A:$A,T$1,'Wells Fargo'!$B:$B,"&lt;="&amp;'Cash Flow'!T$3,'Wells Fargo'!$B:$B,"&gt;"&amp;'Cash Flow'!S$3)</f>
        <v>0</v>
      </c>
      <c r="U82" s="160">
        <f>SUMIFS('Wells Fargo'!$F:$F,'Wells Fargo'!$G:$G,'Cash Flow'!$A82,'Wells Fargo'!$A:$A,U$1,'Wells Fargo'!$B:$B,"&lt;="&amp;'Cash Flow'!U$3,'Wells Fargo'!$B:$B,"&gt;"&amp;'Cash Flow'!T$3)</f>
        <v>0</v>
      </c>
      <c r="V82" s="161">
        <f>SUMIFS('Wells Fargo'!$F:$F,'Wells Fargo'!$G:$G,'Cash Flow'!$A82,'Wells Fargo'!$A:$A,V$1,'Wells Fargo'!$B:$B,"&lt;="&amp;'Cash Flow'!V$3)</f>
        <v>0</v>
      </c>
      <c r="W82" s="160">
        <f>SUMIFS('Wells Fargo'!$F:$F,'Wells Fargo'!$G:$G,'Cash Flow'!$A82,'Wells Fargo'!$A:$A,W$1,'Wells Fargo'!$B:$B,"&lt;="&amp;'Cash Flow'!W$3,'Wells Fargo'!$B:$B,"&gt;"&amp;'Cash Flow'!V$3)</f>
        <v>0</v>
      </c>
      <c r="X82" s="160">
        <f>SUMIFS('Wells Fargo'!$F:$F,'Wells Fargo'!$G:$G,'Cash Flow'!$A82,'Wells Fargo'!$A:$A,X$1,'Wells Fargo'!$B:$B,"&lt;="&amp;'Cash Flow'!X$3,'Wells Fargo'!$B:$B,"&gt;"&amp;'Cash Flow'!W$3)</f>
        <v>0</v>
      </c>
      <c r="Y82" s="160">
        <f>SUMIFS('Wells Fargo'!$F:$F,'Wells Fargo'!$G:$G,'Cash Flow'!$A82,'Wells Fargo'!$A:$A,Y$1,'Wells Fargo'!$B:$B,"&lt;="&amp;'Cash Flow'!Y$3,'Wells Fargo'!$B:$B,"&gt;"&amp;'Cash Flow'!X$3)</f>
        <v>0</v>
      </c>
      <c r="Z82" s="160">
        <f>SUMIFS('Wells Fargo'!$F:$F,'Wells Fargo'!$G:$G,'Cash Flow'!$A82,'Wells Fargo'!$A:$A,Z$1,'Wells Fargo'!$B:$B,"&lt;="&amp;'Cash Flow'!Z$3,'Wells Fargo'!$B:$B,"&gt;"&amp;'Cash Flow'!Y$3)</f>
        <v>0</v>
      </c>
      <c r="AA82" s="161">
        <f>SUMIFS('Wells Fargo'!$F:$F,'Wells Fargo'!$G:$G,'Cash Flow'!$A82,'Wells Fargo'!$A:$A,AA$1,'Wells Fargo'!$B:$B,"&lt;="&amp;'Cash Flow'!AA$3)</f>
        <v>0</v>
      </c>
      <c r="AB82" s="160">
        <f>SUMIFS('Wells Fargo'!$F:$F,'Wells Fargo'!$G:$G,'Cash Flow'!$A82,'Wells Fargo'!$A:$A,AB$1,'Wells Fargo'!$B:$B,"&lt;="&amp;'Cash Flow'!AB$3,'Wells Fargo'!$B:$B,"&gt;"&amp;'Cash Flow'!AA$3)</f>
        <v>0</v>
      </c>
      <c r="AC82" s="160">
        <f>SUMIFS('Wells Fargo'!$F:$F,'Wells Fargo'!$G:$G,'Cash Flow'!$A82,'Wells Fargo'!$A:$A,AC$1,'Wells Fargo'!$B:$B,"&lt;="&amp;'Cash Flow'!AC$3,'Wells Fargo'!$B:$B,"&gt;"&amp;'Cash Flow'!AB$3)</f>
        <v>0</v>
      </c>
      <c r="AD82" s="160">
        <f>SUMIFS('Wells Fargo'!$F:$F,'Wells Fargo'!$G:$G,'Cash Flow'!$A82,'Wells Fargo'!$A:$A,AD$1,'Wells Fargo'!$B:$B,"&lt;="&amp;'Cash Flow'!AD$3,'Wells Fargo'!$B:$B,"&gt;"&amp;'Cash Flow'!AC$3)</f>
        <v>0</v>
      </c>
      <c r="AE82" s="160">
        <f>SUMIFS('Wells Fargo'!$F:$F,'Wells Fargo'!$G:$G,'Cash Flow'!$A82,'Wells Fargo'!$A:$A,AE$1,'Wells Fargo'!$B:$B,"&lt;="&amp;'Cash Flow'!AE$3,'Wells Fargo'!$B:$B,"&gt;"&amp;'Cash Flow'!AD$3)</f>
        <v>0</v>
      </c>
      <c r="AF82" s="161">
        <f>SUMIFS('Wells Fargo'!$F:$F,'Wells Fargo'!$G:$G,'Cash Flow'!$A82,'Wells Fargo'!$A:$A,AF$1,'Wells Fargo'!$B:$B,"&lt;="&amp;'Cash Flow'!AF$3)</f>
        <v>0</v>
      </c>
      <c r="AG82" s="160">
        <f>SUMIFS('Wells Fargo'!$F:$F,'Wells Fargo'!$G:$G,'Cash Flow'!$A82,'Wells Fargo'!$A:$A,AG$1,'Wells Fargo'!$B:$B,"&lt;="&amp;'Cash Flow'!AG$3,'Wells Fargo'!$B:$B,"&gt;"&amp;'Cash Flow'!AF$3)</f>
        <v>0</v>
      </c>
      <c r="AH82" s="160">
        <f>SUMIFS('Wells Fargo'!$F:$F,'Wells Fargo'!$G:$G,'Cash Flow'!$A82,'Wells Fargo'!$A:$A,AH$1,'Wells Fargo'!$B:$B,"&lt;="&amp;'Cash Flow'!AH$3,'Wells Fargo'!$B:$B,"&gt;"&amp;'Cash Flow'!AG$3)</f>
        <v>0</v>
      </c>
      <c r="AI82" s="160">
        <f>SUMIFS('Wells Fargo'!$F:$F,'Wells Fargo'!$G:$G,'Cash Flow'!$A82,'Wells Fargo'!$A:$A,AI$1,'Wells Fargo'!$B:$B,"&lt;="&amp;'Cash Flow'!AI$3,'Wells Fargo'!$B:$B,"&gt;"&amp;'Cash Flow'!AH$3)</f>
        <v>0</v>
      </c>
      <c r="AJ82" s="160">
        <f>SUMIFS('Wells Fargo'!$F:$F,'Wells Fargo'!$G:$G,'Cash Flow'!$A82,'Wells Fargo'!$A:$A,AJ$1,'Wells Fargo'!$B:$B,"&lt;="&amp;'Cash Flow'!AJ$3,'Wells Fargo'!$B:$B,"&gt;"&amp;'Cash Flow'!AI$3)</f>
        <v>162.02000000000001</v>
      </c>
      <c r="AK82" s="161">
        <f>SUMIFS('Wells Fargo'!$F:$F,'Wells Fargo'!$G:$G,'Cash Flow'!$A82,'Wells Fargo'!$A:$A,AK$1,'Wells Fargo'!$B:$B,"&lt;="&amp;'Cash Flow'!AK$3)</f>
        <v>0</v>
      </c>
      <c r="AL82" s="160">
        <f>SUMIFS('Wells Fargo'!$F:$F,'Wells Fargo'!$G:$G,'Cash Flow'!$A82,'Wells Fargo'!$A:$A,AL$1,'Wells Fargo'!$B:$B,"&lt;="&amp;'Cash Flow'!AL$3,'Wells Fargo'!$B:$B,"&gt;"&amp;'Cash Flow'!AK$3)</f>
        <v>0</v>
      </c>
      <c r="AM82" s="160">
        <f>SUMIFS('Wells Fargo'!$F:$F,'Wells Fargo'!$G:$G,'Cash Flow'!$A82,'Wells Fargo'!$A:$A,AM$1,'Wells Fargo'!$B:$B,"&lt;="&amp;'Cash Flow'!AM$3,'Wells Fargo'!$B:$B,"&gt;"&amp;'Cash Flow'!AL$3)</f>
        <v>0</v>
      </c>
      <c r="AN82" s="160">
        <f>SUMIFS('Wells Fargo'!$F:$F,'Wells Fargo'!$G:$G,'Cash Flow'!$A82,'Wells Fargo'!$A:$A,AN$1,'Wells Fargo'!$B:$B,"&lt;="&amp;'Cash Flow'!AN$3,'Wells Fargo'!$B:$B,"&gt;"&amp;'Cash Flow'!AM$3)</f>
        <v>0</v>
      </c>
      <c r="AO82" s="160">
        <f>SUMIFS('Wells Fargo'!$F:$F,'Wells Fargo'!$G:$G,'Cash Flow'!$A82,'Wells Fargo'!$A:$A,AO$1,'Wells Fargo'!$B:$B,"&lt;="&amp;'Cash Flow'!AO$3,'Wells Fargo'!$B:$B,"&gt;"&amp;'Cash Flow'!AN$3)</f>
        <v>0</v>
      </c>
      <c r="AP82" s="161">
        <f>SUMIFS('Wells Fargo'!$F:$F,'Wells Fargo'!$G:$G,'Cash Flow'!$A82,'Wells Fargo'!$A:$A,AP$1,'Wells Fargo'!$B:$B,"&lt;="&amp;'Cash Flow'!AP$3)</f>
        <v>0</v>
      </c>
      <c r="AQ82" s="160">
        <f>SUMIFS('Wells Fargo'!$F:$F,'Wells Fargo'!$G:$G,'Cash Flow'!$A82,'Wells Fargo'!$A:$A,AQ$1,'Wells Fargo'!$B:$B,"&lt;="&amp;'Cash Flow'!AQ$3,'Wells Fargo'!$B:$B,"&gt;"&amp;'Cash Flow'!AP$3)</f>
        <v>0</v>
      </c>
      <c r="AR82" s="160">
        <f>SUMIFS('Wells Fargo'!$F:$F,'Wells Fargo'!$G:$G,'Cash Flow'!$A82,'Wells Fargo'!$A:$A,AR$1,'Wells Fargo'!$B:$B,"&lt;="&amp;'Cash Flow'!AR$3,'Wells Fargo'!$B:$B,"&gt;"&amp;'Cash Flow'!AQ$3)</f>
        <v>0</v>
      </c>
      <c r="AS82" s="160">
        <f>SUMIFS('Wells Fargo'!$F:$F,'Wells Fargo'!$G:$G,'Cash Flow'!$A82,'Wells Fargo'!$A:$A,AS$1,'Wells Fargo'!$B:$B,"&lt;="&amp;'Cash Flow'!AS$3,'Wells Fargo'!$B:$B,"&gt;"&amp;'Cash Flow'!AR$3)</f>
        <v>0</v>
      </c>
      <c r="AT82" s="160">
        <f>SUMIFS('Wells Fargo'!$F:$F,'Wells Fargo'!$G:$G,'Cash Flow'!$A82,'Wells Fargo'!$A:$A,AT$1,'Wells Fargo'!$B:$B,"&lt;="&amp;'Cash Flow'!AT$3,'Wells Fargo'!$B:$B,"&gt;"&amp;'Cash Flow'!AS$3)</f>
        <v>0</v>
      </c>
      <c r="AU82" s="161">
        <f>SUMIFS('Wells Fargo'!$F:$F,'Wells Fargo'!$G:$G,'Cash Flow'!$A82,'Wells Fargo'!$A:$A,AU$1,'Wells Fargo'!$B:$B,"&lt;="&amp;'Cash Flow'!AU$3)</f>
        <v>0</v>
      </c>
      <c r="AV82" s="160">
        <f>SUMIFS('Wells Fargo'!$F:$F,'Wells Fargo'!$G:$G,'Cash Flow'!$A82,'Wells Fargo'!$A:$A,AV$1,'Wells Fargo'!$B:$B,"&lt;="&amp;'Cash Flow'!AV$3,'Wells Fargo'!$B:$B,"&gt;"&amp;'Cash Flow'!AU$3)</f>
        <v>0</v>
      </c>
      <c r="AW82" s="160">
        <f>SUMIFS('Wells Fargo'!$F:$F,'Wells Fargo'!$G:$G,'Cash Flow'!$A82,'Wells Fargo'!$A:$A,AW$1,'Wells Fargo'!$B:$B,"&lt;="&amp;'Cash Flow'!AW$3,'Wells Fargo'!$B:$B,"&gt;"&amp;'Cash Flow'!AV$3)</f>
        <v>0</v>
      </c>
      <c r="AX82" s="160">
        <f>SUMIFS('Wells Fargo'!$F:$F,'Wells Fargo'!$G:$G,'Cash Flow'!$A82,'Wells Fargo'!$A:$A,AX$1,'Wells Fargo'!$B:$B,"&lt;="&amp;'Cash Flow'!AX$3,'Wells Fargo'!$B:$B,"&gt;"&amp;'Cash Flow'!AW$3)</f>
        <v>0</v>
      </c>
      <c r="AY82" s="160">
        <f>SUMIFS('Wells Fargo'!$F:$F,'Wells Fargo'!$G:$G,'Cash Flow'!$A82,'Wells Fargo'!$A:$A,AY$1,'Wells Fargo'!$B:$B,"&lt;="&amp;'Cash Flow'!AY$3,'Wells Fargo'!$B:$B,"&gt;"&amp;'Cash Flow'!AX$3)</f>
        <v>0</v>
      </c>
      <c r="AZ82" s="161">
        <f>SUMIFS('Wells Fargo'!$F:$F,'Wells Fargo'!$G:$G,'Cash Flow'!$A82,'Wells Fargo'!$A:$A,AZ$1,'Wells Fargo'!$B:$B,"&lt;="&amp;'Cash Flow'!AZ$3)</f>
        <v>0</v>
      </c>
      <c r="BA82" s="160">
        <f>SUMIFS('Wells Fargo'!$F:$F,'Wells Fargo'!$G:$G,'Cash Flow'!$A82,'Wells Fargo'!$A:$A,BA$1,'Wells Fargo'!$B:$B,"&lt;="&amp;'Cash Flow'!BA$3,'Wells Fargo'!$B:$B,"&gt;"&amp;'Cash Flow'!AZ$3)</f>
        <v>0</v>
      </c>
      <c r="BB82" s="160">
        <f>SUMIFS('Wells Fargo'!$F:$F,'Wells Fargo'!$G:$G,'Cash Flow'!$A82,'Wells Fargo'!$A:$A,BB$1,'Wells Fargo'!$B:$B,"&lt;="&amp;'Cash Flow'!BB$3,'Wells Fargo'!$B:$B,"&gt;"&amp;'Cash Flow'!BA$3)</f>
        <v>0</v>
      </c>
      <c r="BC82" s="160">
        <f>SUMIFS('Wells Fargo'!$F:$F,'Wells Fargo'!$G:$G,'Cash Flow'!$A82,'Wells Fargo'!$A:$A,BC$1,'Wells Fargo'!$B:$B,"&lt;="&amp;'Cash Flow'!BC$3,'Wells Fargo'!$B:$B,"&gt;"&amp;'Cash Flow'!BB$3)</f>
        <v>0</v>
      </c>
      <c r="BD82" s="160">
        <f>SUMIFS('Wells Fargo'!$F:$F,'Wells Fargo'!$G:$G,'Cash Flow'!$A82,'Wells Fargo'!$A:$A,BD$1,'Wells Fargo'!$B:$B,"&lt;="&amp;'Cash Flow'!BD$3,'Wells Fargo'!$B:$B,"&gt;"&amp;'Cash Flow'!BC$3)</f>
        <v>0</v>
      </c>
      <c r="BE82" s="161">
        <f>SUMIFS('Wells Fargo'!$F:$F,'Wells Fargo'!$G:$G,'Cash Flow'!$A82,'Wells Fargo'!$A:$A,BE$1,'Wells Fargo'!$B:$B,"&lt;="&amp;'Cash Flow'!BE$3)</f>
        <v>0</v>
      </c>
      <c r="BF82" s="160">
        <f>SUMIFS('Wells Fargo'!$F:$F,'Wells Fargo'!$G:$G,'Cash Flow'!$A82,'Wells Fargo'!$A:$A,BF$1,'Wells Fargo'!$B:$B,"&lt;="&amp;'Cash Flow'!BF$3,'Wells Fargo'!$B:$B,"&gt;"&amp;'Cash Flow'!BE$3)</f>
        <v>0</v>
      </c>
      <c r="BG82" s="160">
        <f>SUMIFS('Wells Fargo'!$F:$F,'Wells Fargo'!$G:$G,'Cash Flow'!$A82,'Wells Fargo'!$A:$A,BG$1,'Wells Fargo'!$B:$B,"&lt;="&amp;'Cash Flow'!BG$3,'Wells Fargo'!$B:$B,"&gt;"&amp;'Cash Flow'!BF$3)</f>
        <v>0</v>
      </c>
      <c r="BH82" s="160">
        <f>SUMIFS('Wells Fargo'!$F:$F,'Wells Fargo'!$G:$G,'Cash Flow'!$A82,'Wells Fargo'!$A:$A,BH$1,'Wells Fargo'!$B:$B,"&lt;="&amp;'Cash Flow'!BH$3,'Wells Fargo'!$B:$B,"&gt;"&amp;'Cash Flow'!BG$3)</f>
        <v>0</v>
      </c>
      <c r="BI82" s="160">
        <f>SUMIFS('Wells Fargo'!$F:$F,'Wells Fargo'!$G:$G,'Cash Flow'!$A82,'Wells Fargo'!$A:$A,BI$1,'Wells Fargo'!$B:$B,"&lt;="&amp;'Cash Flow'!BI$3,'Wells Fargo'!$B:$B,"&gt;"&amp;'Cash Flow'!BH$3)</f>
        <v>0</v>
      </c>
    </row>
    <row r="83" spans="1:61" ht="12.75" x14ac:dyDescent="0.2">
      <c r="A83" t="str">
        <v>Wal-Mart</v>
      </c>
      <c r="B83" s="76">
        <f t="shared" si="3"/>
        <v>-34.43</v>
      </c>
      <c r="C83" s="161">
        <f>SUMIFS('Wells Fargo'!$F:$F,'Wells Fargo'!$G:$G,'Cash Flow'!$A83,'Wells Fargo'!$A:$A,C$1,'Wells Fargo'!$B:$B,"&lt;="&amp;'Cash Flow'!C$3)</f>
        <v>0</v>
      </c>
      <c r="D83" s="160">
        <f>SUMIFS('Wells Fargo'!$F:$F,'Wells Fargo'!$G:$G,'Cash Flow'!$A83,'Wells Fargo'!$A:$A,D$1,'Wells Fargo'!$B:$B,"&lt;="&amp;'Cash Flow'!D$3,'Wells Fargo'!$B:$B,"&gt;"&amp;'Cash Flow'!C$3)</f>
        <v>0</v>
      </c>
      <c r="E83" s="160">
        <f>SUMIFS('Wells Fargo'!$F:$F,'Wells Fargo'!$G:$G,'Cash Flow'!$A83,'Wells Fargo'!$A:$A,E$1,'Wells Fargo'!$B:$B,"&lt;="&amp;'Cash Flow'!E$3,'Wells Fargo'!$B:$B,"&gt;"&amp;'Cash Flow'!D$3)</f>
        <v>0</v>
      </c>
      <c r="F83" s="160">
        <f>SUMIFS('Wells Fargo'!$F:$F,'Wells Fargo'!$G:$G,'Cash Flow'!$A83,'Wells Fargo'!$A:$A,F$1,'Wells Fargo'!$B:$B,"&lt;="&amp;'Cash Flow'!F$3,'Wells Fargo'!$B:$B,"&gt;"&amp;'Cash Flow'!E$3)</f>
        <v>0</v>
      </c>
      <c r="G83" s="160">
        <f>SUMIFS('Wells Fargo'!$F:$F,'Wells Fargo'!$G:$G,'Cash Flow'!$A83,'Wells Fargo'!$A:$A,G$1,'Wells Fargo'!$B:$B,"&lt;="&amp;'Cash Flow'!G$3,'Wells Fargo'!$B:$B,"&gt;"&amp;'Cash Flow'!F$3)</f>
        <v>0</v>
      </c>
      <c r="H83" s="161">
        <f>SUMIFS('Wells Fargo'!$F:$F,'Wells Fargo'!$G:$G,'Cash Flow'!$A83,'Wells Fargo'!$A:$A,H$1,'Wells Fargo'!$B:$B,"&lt;="&amp;'Cash Flow'!H$3)</f>
        <v>0</v>
      </c>
      <c r="I83" s="160">
        <f>SUMIFS('Wells Fargo'!$F:$F,'Wells Fargo'!$G:$G,'Cash Flow'!$A83,'Wells Fargo'!$A:$A,I$1,'Wells Fargo'!$B:$B,"&lt;="&amp;'Cash Flow'!I$3,'Wells Fargo'!$B:$B,"&gt;"&amp;'Cash Flow'!H$3)</f>
        <v>0</v>
      </c>
      <c r="J83" s="160">
        <f>SUMIFS('Wells Fargo'!$F:$F,'Wells Fargo'!$G:$G,'Cash Flow'!$A83,'Wells Fargo'!$A:$A,J$1,'Wells Fargo'!$B:$B,"&lt;="&amp;'Cash Flow'!J$3,'Wells Fargo'!$B:$B,"&gt;"&amp;'Cash Flow'!I$3)</f>
        <v>0</v>
      </c>
      <c r="K83" s="160">
        <f>SUMIFS('Wells Fargo'!$F:$F,'Wells Fargo'!$G:$G,'Cash Flow'!$A83,'Wells Fargo'!$A:$A,K$1,'Wells Fargo'!$B:$B,"&lt;="&amp;'Cash Flow'!K$3,'Wells Fargo'!$B:$B,"&gt;"&amp;'Cash Flow'!J$3)</f>
        <v>0</v>
      </c>
      <c r="L83" s="161">
        <f>SUMIFS('Wells Fargo'!$F:$F,'Wells Fargo'!$G:$G,'Cash Flow'!$A83,'Wells Fargo'!$A:$A,L$1,'Wells Fargo'!$B:$B,"&lt;="&amp;'Cash Flow'!L$3)</f>
        <v>0</v>
      </c>
      <c r="M83" s="160">
        <f>SUMIFS('Wells Fargo'!$F:$F,'Wells Fargo'!$G:$G,'Cash Flow'!$A83,'Wells Fargo'!$A:$A,M$1,'Wells Fargo'!$B:$B,"&lt;="&amp;'Cash Flow'!M$3,'Wells Fargo'!$B:$B,"&gt;"&amp;'Cash Flow'!L$3)</f>
        <v>0</v>
      </c>
      <c r="N83" s="160">
        <f>SUMIFS('Wells Fargo'!$F:$F,'Wells Fargo'!$G:$G,'Cash Flow'!$A83,'Wells Fargo'!$A:$A,N$1,'Wells Fargo'!$B:$B,"&lt;="&amp;'Cash Flow'!N$3,'Wells Fargo'!$B:$B,"&gt;"&amp;'Cash Flow'!M$3)</f>
        <v>0</v>
      </c>
      <c r="O83" s="160">
        <f>SUMIFS('Wells Fargo'!$F:$F,'Wells Fargo'!$G:$G,'Cash Flow'!$A83,'Wells Fargo'!$A:$A,O$1,'Wells Fargo'!$B:$B,"&lt;="&amp;'Cash Flow'!O$3,'Wells Fargo'!$B:$B,"&gt;"&amp;'Cash Flow'!N$3)</f>
        <v>0</v>
      </c>
      <c r="P83" s="160">
        <f>SUMIFS('Wells Fargo'!$F:$F,'Wells Fargo'!$G:$G,'Cash Flow'!$A83,'Wells Fargo'!$A:$A,P$1,'Wells Fargo'!$B:$B,"&lt;="&amp;'Cash Flow'!P$3,'Wells Fargo'!$B:$B,"&gt;"&amp;'Cash Flow'!O$3)</f>
        <v>0</v>
      </c>
      <c r="Q83" s="161">
        <f>SUMIFS('Wells Fargo'!$F:$F,'Wells Fargo'!$G:$G,'Cash Flow'!$A83,'Wells Fargo'!$A:$A,Q$1,'Wells Fargo'!$B:$B,"&lt;="&amp;'Cash Flow'!Q$3)</f>
        <v>0</v>
      </c>
      <c r="R83" s="160">
        <f>SUMIFS('Wells Fargo'!$F:$F,'Wells Fargo'!$G:$G,'Cash Flow'!$A83,'Wells Fargo'!$A:$A,R$1,'Wells Fargo'!$B:$B,"&lt;="&amp;'Cash Flow'!R$3,'Wells Fargo'!$B:$B,"&gt;"&amp;'Cash Flow'!Q$3)</f>
        <v>0</v>
      </c>
      <c r="S83" s="160">
        <f>SUMIFS('Wells Fargo'!$F:$F,'Wells Fargo'!$G:$G,'Cash Flow'!$A83,'Wells Fargo'!$A:$A,S$1,'Wells Fargo'!$B:$B,"&lt;="&amp;'Cash Flow'!S$3,'Wells Fargo'!$B:$B,"&gt;"&amp;'Cash Flow'!R$3)</f>
        <v>0</v>
      </c>
      <c r="T83" s="160">
        <f>SUMIFS('Wells Fargo'!$F:$F,'Wells Fargo'!$G:$G,'Cash Flow'!$A83,'Wells Fargo'!$A:$A,T$1,'Wells Fargo'!$B:$B,"&lt;="&amp;'Cash Flow'!T$3,'Wells Fargo'!$B:$B,"&gt;"&amp;'Cash Flow'!S$3)</f>
        <v>0</v>
      </c>
      <c r="U83" s="160">
        <f>SUMIFS('Wells Fargo'!$F:$F,'Wells Fargo'!$G:$G,'Cash Flow'!$A83,'Wells Fargo'!$A:$A,U$1,'Wells Fargo'!$B:$B,"&lt;="&amp;'Cash Flow'!U$3,'Wells Fargo'!$B:$B,"&gt;"&amp;'Cash Flow'!T$3)</f>
        <v>0</v>
      </c>
      <c r="V83" s="161">
        <f>SUMIFS('Wells Fargo'!$F:$F,'Wells Fargo'!$G:$G,'Cash Flow'!$A83,'Wells Fargo'!$A:$A,V$1,'Wells Fargo'!$B:$B,"&lt;="&amp;'Cash Flow'!V$3)</f>
        <v>0</v>
      </c>
      <c r="W83" s="160">
        <f>SUMIFS('Wells Fargo'!$F:$F,'Wells Fargo'!$G:$G,'Cash Flow'!$A83,'Wells Fargo'!$A:$A,W$1,'Wells Fargo'!$B:$B,"&lt;="&amp;'Cash Flow'!W$3,'Wells Fargo'!$B:$B,"&gt;"&amp;'Cash Flow'!V$3)</f>
        <v>0</v>
      </c>
      <c r="X83" s="160">
        <f>SUMIFS('Wells Fargo'!$F:$F,'Wells Fargo'!$G:$G,'Cash Flow'!$A83,'Wells Fargo'!$A:$A,X$1,'Wells Fargo'!$B:$B,"&lt;="&amp;'Cash Flow'!X$3,'Wells Fargo'!$B:$B,"&gt;"&amp;'Cash Flow'!W$3)</f>
        <v>0</v>
      </c>
      <c r="Y83" s="160">
        <f>SUMIFS('Wells Fargo'!$F:$F,'Wells Fargo'!$G:$G,'Cash Flow'!$A83,'Wells Fargo'!$A:$A,Y$1,'Wells Fargo'!$B:$B,"&lt;="&amp;'Cash Flow'!Y$3,'Wells Fargo'!$B:$B,"&gt;"&amp;'Cash Flow'!X$3)</f>
        <v>0</v>
      </c>
      <c r="Z83" s="160">
        <f>SUMIFS('Wells Fargo'!$F:$F,'Wells Fargo'!$G:$G,'Cash Flow'!$A83,'Wells Fargo'!$A:$A,Z$1,'Wells Fargo'!$B:$B,"&lt;="&amp;'Cash Flow'!Z$3,'Wells Fargo'!$B:$B,"&gt;"&amp;'Cash Flow'!Y$3)</f>
        <v>0</v>
      </c>
      <c r="AA83" s="161">
        <f>SUMIFS('Wells Fargo'!$F:$F,'Wells Fargo'!$G:$G,'Cash Flow'!$A83,'Wells Fargo'!$A:$A,AA$1,'Wells Fargo'!$B:$B,"&lt;="&amp;'Cash Flow'!AA$3)</f>
        <v>0</v>
      </c>
      <c r="AB83" s="160">
        <f>SUMIFS('Wells Fargo'!$F:$F,'Wells Fargo'!$G:$G,'Cash Flow'!$A83,'Wells Fargo'!$A:$A,AB$1,'Wells Fargo'!$B:$B,"&lt;="&amp;'Cash Flow'!AB$3,'Wells Fargo'!$B:$B,"&gt;"&amp;'Cash Flow'!AA$3)</f>
        <v>0</v>
      </c>
      <c r="AC83" s="160">
        <f>SUMIFS('Wells Fargo'!$F:$F,'Wells Fargo'!$G:$G,'Cash Flow'!$A83,'Wells Fargo'!$A:$A,AC$1,'Wells Fargo'!$B:$B,"&lt;="&amp;'Cash Flow'!AC$3,'Wells Fargo'!$B:$B,"&gt;"&amp;'Cash Flow'!AB$3)</f>
        <v>0</v>
      </c>
      <c r="AD83" s="160">
        <f>SUMIFS('Wells Fargo'!$F:$F,'Wells Fargo'!$G:$G,'Cash Flow'!$A83,'Wells Fargo'!$A:$A,AD$1,'Wells Fargo'!$B:$B,"&lt;="&amp;'Cash Flow'!AD$3,'Wells Fargo'!$B:$B,"&gt;"&amp;'Cash Flow'!AC$3)</f>
        <v>0</v>
      </c>
      <c r="AE83" s="160">
        <f>SUMIFS('Wells Fargo'!$F:$F,'Wells Fargo'!$G:$G,'Cash Flow'!$A83,'Wells Fargo'!$A:$A,AE$1,'Wells Fargo'!$B:$B,"&lt;="&amp;'Cash Flow'!AE$3,'Wells Fargo'!$B:$B,"&gt;"&amp;'Cash Flow'!AD$3)</f>
        <v>0</v>
      </c>
      <c r="AF83" s="161">
        <f>SUMIFS('Wells Fargo'!$F:$F,'Wells Fargo'!$G:$G,'Cash Flow'!$A83,'Wells Fargo'!$A:$A,AF$1,'Wells Fargo'!$B:$B,"&lt;="&amp;'Cash Flow'!AF$3)</f>
        <v>0</v>
      </c>
      <c r="AG83" s="160">
        <f>SUMIFS('Wells Fargo'!$F:$F,'Wells Fargo'!$G:$G,'Cash Flow'!$A83,'Wells Fargo'!$A:$A,AG$1,'Wells Fargo'!$B:$B,"&lt;="&amp;'Cash Flow'!AG$3,'Wells Fargo'!$B:$B,"&gt;"&amp;'Cash Flow'!AF$3)</f>
        <v>0</v>
      </c>
      <c r="AH83" s="160">
        <f>SUMIFS('Wells Fargo'!$F:$F,'Wells Fargo'!$G:$G,'Cash Flow'!$A83,'Wells Fargo'!$A:$A,AH$1,'Wells Fargo'!$B:$B,"&lt;="&amp;'Cash Flow'!AH$3,'Wells Fargo'!$B:$B,"&gt;"&amp;'Cash Flow'!AG$3)</f>
        <v>0</v>
      </c>
      <c r="AI83" s="160">
        <f>SUMIFS('Wells Fargo'!$F:$F,'Wells Fargo'!$G:$G,'Cash Flow'!$A83,'Wells Fargo'!$A:$A,AI$1,'Wells Fargo'!$B:$B,"&lt;="&amp;'Cash Flow'!AI$3,'Wells Fargo'!$B:$B,"&gt;"&amp;'Cash Flow'!AH$3)</f>
        <v>0</v>
      </c>
      <c r="AJ83" s="160">
        <f>SUMIFS('Wells Fargo'!$F:$F,'Wells Fargo'!$G:$G,'Cash Flow'!$A83,'Wells Fargo'!$A:$A,AJ$1,'Wells Fargo'!$B:$B,"&lt;="&amp;'Cash Flow'!AJ$3,'Wells Fargo'!$B:$B,"&gt;"&amp;'Cash Flow'!AI$3)</f>
        <v>0</v>
      </c>
      <c r="AK83" s="161">
        <f>SUMIFS('Wells Fargo'!$F:$F,'Wells Fargo'!$G:$G,'Cash Flow'!$A83,'Wells Fargo'!$A:$A,AK$1,'Wells Fargo'!$B:$B,"&lt;="&amp;'Cash Flow'!AK$3)</f>
        <v>0</v>
      </c>
      <c r="AL83" s="160">
        <f>SUMIFS('Wells Fargo'!$F:$F,'Wells Fargo'!$G:$G,'Cash Flow'!$A83,'Wells Fargo'!$A:$A,AL$1,'Wells Fargo'!$B:$B,"&lt;="&amp;'Cash Flow'!AL$3,'Wells Fargo'!$B:$B,"&gt;"&amp;'Cash Flow'!AK$3)</f>
        <v>0</v>
      </c>
      <c r="AM83" s="160">
        <f>SUMIFS('Wells Fargo'!$F:$F,'Wells Fargo'!$G:$G,'Cash Flow'!$A83,'Wells Fargo'!$A:$A,AM$1,'Wells Fargo'!$B:$B,"&lt;="&amp;'Cash Flow'!AM$3,'Wells Fargo'!$B:$B,"&gt;"&amp;'Cash Flow'!AL$3)</f>
        <v>0</v>
      </c>
      <c r="AN83" s="160">
        <f>SUMIFS('Wells Fargo'!$F:$F,'Wells Fargo'!$G:$G,'Cash Flow'!$A83,'Wells Fargo'!$A:$A,AN$1,'Wells Fargo'!$B:$B,"&lt;="&amp;'Cash Flow'!AN$3,'Wells Fargo'!$B:$B,"&gt;"&amp;'Cash Flow'!AM$3)</f>
        <v>0</v>
      </c>
      <c r="AO83" s="160">
        <f>SUMIFS('Wells Fargo'!$F:$F,'Wells Fargo'!$G:$G,'Cash Flow'!$A83,'Wells Fargo'!$A:$A,AO$1,'Wells Fargo'!$B:$B,"&lt;="&amp;'Cash Flow'!AO$3,'Wells Fargo'!$B:$B,"&gt;"&amp;'Cash Flow'!AN$3)</f>
        <v>0</v>
      </c>
      <c r="AP83" s="161">
        <f>SUMIFS('Wells Fargo'!$F:$F,'Wells Fargo'!$G:$G,'Cash Flow'!$A83,'Wells Fargo'!$A:$A,AP$1,'Wells Fargo'!$B:$B,"&lt;="&amp;'Cash Flow'!AP$3)</f>
        <v>0</v>
      </c>
      <c r="AQ83" s="160">
        <f>SUMIFS('Wells Fargo'!$F:$F,'Wells Fargo'!$G:$G,'Cash Flow'!$A83,'Wells Fargo'!$A:$A,AQ$1,'Wells Fargo'!$B:$B,"&lt;="&amp;'Cash Flow'!AQ$3,'Wells Fargo'!$B:$B,"&gt;"&amp;'Cash Flow'!AP$3)</f>
        <v>0</v>
      </c>
      <c r="AR83" s="160">
        <f>SUMIFS('Wells Fargo'!$F:$F,'Wells Fargo'!$G:$G,'Cash Flow'!$A83,'Wells Fargo'!$A:$A,AR$1,'Wells Fargo'!$B:$B,"&lt;="&amp;'Cash Flow'!AR$3,'Wells Fargo'!$B:$B,"&gt;"&amp;'Cash Flow'!AQ$3)</f>
        <v>0</v>
      </c>
      <c r="AS83" s="160">
        <f>SUMIFS('Wells Fargo'!$F:$F,'Wells Fargo'!$G:$G,'Cash Flow'!$A83,'Wells Fargo'!$A:$A,AS$1,'Wells Fargo'!$B:$B,"&lt;="&amp;'Cash Flow'!AS$3,'Wells Fargo'!$B:$B,"&gt;"&amp;'Cash Flow'!AR$3)</f>
        <v>0</v>
      </c>
      <c r="AT83" s="160">
        <f>SUMIFS('Wells Fargo'!$F:$F,'Wells Fargo'!$G:$G,'Cash Flow'!$A83,'Wells Fargo'!$A:$A,AT$1,'Wells Fargo'!$B:$B,"&lt;="&amp;'Cash Flow'!AT$3,'Wells Fargo'!$B:$B,"&gt;"&amp;'Cash Flow'!AS$3)</f>
        <v>0</v>
      </c>
      <c r="AU83" s="161">
        <f>SUMIFS('Wells Fargo'!$F:$F,'Wells Fargo'!$G:$G,'Cash Flow'!$A83,'Wells Fargo'!$A:$A,AU$1,'Wells Fargo'!$B:$B,"&lt;="&amp;'Cash Flow'!AU$3)</f>
        <v>0</v>
      </c>
      <c r="AV83" s="160">
        <f>SUMIFS('Wells Fargo'!$F:$F,'Wells Fargo'!$G:$G,'Cash Flow'!$A83,'Wells Fargo'!$A:$A,AV$1,'Wells Fargo'!$B:$B,"&lt;="&amp;'Cash Flow'!AV$3,'Wells Fargo'!$B:$B,"&gt;"&amp;'Cash Flow'!AU$3)</f>
        <v>0</v>
      </c>
      <c r="AW83" s="160">
        <f>SUMIFS('Wells Fargo'!$F:$F,'Wells Fargo'!$G:$G,'Cash Flow'!$A83,'Wells Fargo'!$A:$A,AW$1,'Wells Fargo'!$B:$B,"&lt;="&amp;'Cash Flow'!AW$3,'Wells Fargo'!$B:$B,"&gt;"&amp;'Cash Flow'!AV$3)</f>
        <v>-34.43</v>
      </c>
      <c r="AX83" s="160">
        <f>SUMIFS('Wells Fargo'!$F:$F,'Wells Fargo'!$G:$G,'Cash Flow'!$A83,'Wells Fargo'!$A:$A,AX$1,'Wells Fargo'!$B:$B,"&lt;="&amp;'Cash Flow'!AX$3,'Wells Fargo'!$B:$B,"&gt;"&amp;'Cash Flow'!AW$3)</f>
        <v>0</v>
      </c>
      <c r="AY83" s="160">
        <f>SUMIFS('Wells Fargo'!$F:$F,'Wells Fargo'!$G:$G,'Cash Flow'!$A83,'Wells Fargo'!$A:$A,AY$1,'Wells Fargo'!$B:$B,"&lt;="&amp;'Cash Flow'!AY$3,'Wells Fargo'!$B:$B,"&gt;"&amp;'Cash Flow'!AX$3)</f>
        <v>0</v>
      </c>
      <c r="AZ83" s="161">
        <f>SUMIFS('Wells Fargo'!$F:$F,'Wells Fargo'!$G:$G,'Cash Flow'!$A83,'Wells Fargo'!$A:$A,AZ$1,'Wells Fargo'!$B:$B,"&lt;="&amp;'Cash Flow'!AZ$3)</f>
        <v>0</v>
      </c>
      <c r="BA83" s="160">
        <f>SUMIFS('Wells Fargo'!$F:$F,'Wells Fargo'!$G:$G,'Cash Flow'!$A83,'Wells Fargo'!$A:$A,BA$1,'Wells Fargo'!$B:$B,"&lt;="&amp;'Cash Flow'!BA$3,'Wells Fargo'!$B:$B,"&gt;"&amp;'Cash Flow'!AZ$3)</f>
        <v>0</v>
      </c>
      <c r="BB83" s="160">
        <f>SUMIFS('Wells Fargo'!$F:$F,'Wells Fargo'!$G:$G,'Cash Flow'!$A83,'Wells Fargo'!$A:$A,BB$1,'Wells Fargo'!$B:$B,"&lt;="&amp;'Cash Flow'!BB$3,'Wells Fargo'!$B:$B,"&gt;"&amp;'Cash Flow'!BA$3)</f>
        <v>0</v>
      </c>
      <c r="BC83" s="160">
        <f>SUMIFS('Wells Fargo'!$F:$F,'Wells Fargo'!$G:$G,'Cash Flow'!$A83,'Wells Fargo'!$A:$A,BC$1,'Wells Fargo'!$B:$B,"&lt;="&amp;'Cash Flow'!BC$3,'Wells Fargo'!$B:$B,"&gt;"&amp;'Cash Flow'!BB$3)</f>
        <v>0</v>
      </c>
      <c r="BD83" s="160">
        <f>SUMIFS('Wells Fargo'!$F:$F,'Wells Fargo'!$G:$G,'Cash Flow'!$A83,'Wells Fargo'!$A:$A,BD$1,'Wells Fargo'!$B:$B,"&lt;="&amp;'Cash Flow'!BD$3,'Wells Fargo'!$B:$B,"&gt;"&amp;'Cash Flow'!BC$3)</f>
        <v>0</v>
      </c>
      <c r="BE83" s="161">
        <f>SUMIFS('Wells Fargo'!$F:$F,'Wells Fargo'!$G:$G,'Cash Flow'!$A83,'Wells Fargo'!$A:$A,BE$1,'Wells Fargo'!$B:$B,"&lt;="&amp;'Cash Flow'!BE$3)</f>
        <v>0</v>
      </c>
      <c r="BF83" s="160">
        <f>SUMIFS('Wells Fargo'!$F:$F,'Wells Fargo'!$G:$G,'Cash Flow'!$A83,'Wells Fargo'!$A:$A,BF$1,'Wells Fargo'!$B:$B,"&lt;="&amp;'Cash Flow'!BF$3,'Wells Fargo'!$B:$B,"&gt;"&amp;'Cash Flow'!BE$3)</f>
        <v>0</v>
      </c>
      <c r="BG83" s="160">
        <f>SUMIFS('Wells Fargo'!$F:$F,'Wells Fargo'!$G:$G,'Cash Flow'!$A83,'Wells Fargo'!$A:$A,BG$1,'Wells Fargo'!$B:$B,"&lt;="&amp;'Cash Flow'!BG$3,'Wells Fargo'!$B:$B,"&gt;"&amp;'Cash Flow'!BF$3)</f>
        <v>0</v>
      </c>
      <c r="BH83" s="160">
        <f>SUMIFS('Wells Fargo'!$F:$F,'Wells Fargo'!$G:$G,'Cash Flow'!$A83,'Wells Fargo'!$A:$A,BH$1,'Wells Fargo'!$B:$B,"&lt;="&amp;'Cash Flow'!BH$3,'Wells Fargo'!$B:$B,"&gt;"&amp;'Cash Flow'!BG$3)</f>
        <v>0</v>
      </c>
      <c r="BI83" s="160">
        <f>SUMIFS('Wells Fargo'!$F:$F,'Wells Fargo'!$G:$G,'Cash Flow'!$A83,'Wells Fargo'!$A:$A,BI$1,'Wells Fargo'!$B:$B,"&lt;="&amp;'Cash Flow'!BI$3,'Wells Fargo'!$B:$B,"&gt;"&amp;'Cash Flow'!BH$3)</f>
        <v>0</v>
      </c>
    </row>
    <row r="84" spans="1:61" ht="12.75" x14ac:dyDescent="0.2">
      <c r="A84" t="str">
        <v>Window Tint</v>
      </c>
      <c r="B84" s="76">
        <f t="shared" si="3"/>
        <v>-411.99</v>
      </c>
      <c r="C84" s="161">
        <f>SUMIFS('Wells Fargo'!$F:$F,'Wells Fargo'!$G:$G,'Cash Flow'!$A84,'Wells Fargo'!$A:$A,C$1,'Wells Fargo'!$B:$B,"&lt;="&amp;'Cash Flow'!C$3)</f>
        <v>0</v>
      </c>
      <c r="D84" s="160">
        <f>SUMIFS('Wells Fargo'!$F:$F,'Wells Fargo'!$G:$G,'Cash Flow'!$A84,'Wells Fargo'!$A:$A,D$1,'Wells Fargo'!$B:$B,"&lt;="&amp;'Cash Flow'!D$3,'Wells Fargo'!$B:$B,"&gt;"&amp;'Cash Flow'!C$3)</f>
        <v>0</v>
      </c>
      <c r="E84" s="160">
        <f>SUMIFS('Wells Fargo'!$F:$F,'Wells Fargo'!$G:$G,'Cash Flow'!$A84,'Wells Fargo'!$A:$A,E$1,'Wells Fargo'!$B:$B,"&lt;="&amp;'Cash Flow'!E$3,'Wells Fargo'!$B:$B,"&gt;"&amp;'Cash Flow'!D$3)</f>
        <v>0</v>
      </c>
      <c r="F84" s="160">
        <f>SUMIFS('Wells Fargo'!$F:$F,'Wells Fargo'!$G:$G,'Cash Flow'!$A84,'Wells Fargo'!$A:$A,F$1,'Wells Fargo'!$B:$B,"&lt;="&amp;'Cash Flow'!F$3,'Wells Fargo'!$B:$B,"&gt;"&amp;'Cash Flow'!E$3)</f>
        <v>0</v>
      </c>
      <c r="G84" s="160">
        <f>SUMIFS('Wells Fargo'!$F:$F,'Wells Fargo'!$G:$G,'Cash Flow'!$A84,'Wells Fargo'!$A:$A,G$1,'Wells Fargo'!$B:$B,"&lt;="&amp;'Cash Flow'!G$3,'Wells Fargo'!$B:$B,"&gt;"&amp;'Cash Flow'!F$3)</f>
        <v>0</v>
      </c>
      <c r="H84" s="161">
        <f>SUMIFS('Wells Fargo'!$F:$F,'Wells Fargo'!$G:$G,'Cash Flow'!$A84,'Wells Fargo'!$A:$A,H$1,'Wells Fargo'!$B:$B,"&lt;="&amp;'Cash Flow'!H$3)</f>
        <v>0</v>
      </c>
      <c r="I84" s="160">
        <f>SUMIFS('Wells Fargo'!$F:$F,'Wells Fargo'!$G:$G,'Cash Flow'!$A84,'Wells Fargo'!$A:$A,I$1,'Wells Fargo'!$B:$B,"&lt;="&amp;'Cash Flow'!I$3,'Wells Fargo'!$B:$B,"&gt;"&amp;'Cash Flow'!H$3)</f>
        <v>0</v>
      </c>
      <c r="J84" s="160">
        <f>SUMIFS('Wells Fargo'!$F:$F,'Wells Fargo'!$G:$G,'Cash Flow'!$A84,'Wells Fargo'!$A:$A,J$1,'Wells Fargo'!$B:$B,"&lt;="&amp;'Cash Flow'!J$3,'Wells Fargo'!$B:$B,"&gt;"&amp;'Cash Flow'!I$3)</f>
        <v>0</v>
      </c>
      <c r="K84" s="160">
        <f>SUMIFS('Wells Fargo'!$F:$F,'Wells Fargo'!$G:$G,'Cash Flow'!$A84,'Wells Fargo'!$A:$A,K$1,'Wells Fargo'!$B:$B,"&lt;="&amp;'Cash Flow'!K$3,'Wells Fargo'!$B:$B,"&gt;"&amp;'Cash Flow'!J$3)</f>
        <v>0</v>
      </c>
      <c r="L84" s="161">
        <f>SUMIFS('Wells Fargo'!$F:$F,'Wells Fargo'!$G:$G,'Cash Flow'!$A84,'Wells Fargo'!$A:$A,L$1,'Wells Fargo'!$B:$B,"&lt;="&amp;'Cash Flow'!L$3)</f>
        <v>0</v>
      </c>
      <c r="M84" s="160">
        <f>SUMIFS('Wells Fargo'!$F:$F,'Wells Fargo'!$G:$G,'Cash Flow'!$A84,'Wells Fargo'!$A:$A,M$1,'Wells Fargo'!$B:$B,"&lt;="&amp;'Cash Flow'!M$3,'Wells Fargo'!$B:$B,"&gt;"&amp;'Cash Flow'!L$3)</f>
        <v>0</v>
      </c>
      <c r="N84" s="160">
        <f>SUMIFS('Wells Fargo'!$F:$F,'Wells Fargo'!$G:$G,'Cash Flow'!$A84,'Wells Fargo'!$A:$A,N$1,'Wells Fargo'!$B:$B,"&lt;="&amp;'Cash Flow'!N$3,'Wells Fargo'!$B:$B,"&gt;"&amp;'Cash Flow'!M$3)</f>
        <v>0</v>
      </c>
      <c r="O84" s="160">
        <f>SUMIFS('Wells Fargo'!$F:$F,'Wells Fargo'!$G:$G,'Cash Flow'!$A84,'Wells Fargo'!$A:$A,O$1,'Wells Fargo'!$B:$B,"&lt;="&amp;'Cash Flow'!O$3,'Wells Fargo'!$B:$B,"&gt;"&amp;'Cash Flow'!N$3)</f>
        <v>0</v>
      </c>
      <c r="P84" s="160">
        <f>SUMIFS('Wells Fargo'!$F:$F,'Wells Fargo'!$G:$G,'Cash Flow'!$A84,'Wells Fargo'!$A:$A,P$1,'Wells Fargo'!$B:$B,"&lt;="&amp;'Cash Flow'!P$3,'Wells Fargo'!$B:$B,"&gt;"&amp;'Cash Flow'!O$3)</f>
        <v>0</v>
      </c>
      <c r="Q84" s="161">
        <f>SUMIFS('Wells Fargo'!$F:$F,'Wells Fargo'!$G:$G,'Cash Flow'!$A84,'Wells Fargo'!$A:$A,Q$1,'Wells Fargo'!$B:$B,"&lt;="&amp;'Cash Flow'!Q$3)</f>
        <v>0</v>
      </c>
      <c r="R84" s="160">
        <f>SUMIFS('Wells Fargo'!$F:$F,'Wells Fargo'!$G:$G,'Cash Flow'!$A84,'Wells Fargo'!$A:$A,R$1,'Wells Fargo'!$B:$B,"&lt;="&amp;'Cash Flow'!R$3,'Wells Fargo'!$B:$B,"&gt;"&amp;'Cash Flow'!Q$3)</f>
        <v>0</v>
      </c>
      <c r="S84" s="160">
        <f>SUMIFS('Wells Fargo'!$F:$F,'Wells Fargo'!$G:$G,'Cash Flow'!$A84,'Wells Fargo'!$A:$A,S$1,'Wells Fargo'!$B:$B,"&lt;="&amp;'Cash Flow'!S$3,'Wells Fargo'!$B:$B,"&gt;"&amp;'Cash Flow'!R$3)</f>
        <v>0</v>
      </c>
      <c r="T84" s="160">
        <f>SUMIFS('Wells Fargo'!$F:$F,'Wells Fargo'!$G:$G,'Cash Flow'!$A84,'Wells Fargo'!$A:$A,T$1,'Wells Fargo'!$B:$B,"&lt;="&amp;'Cash Flow'!T$3,'Wells Fargo'!$B:$B,"&gt;"&amp;'Cash Flow'!S$3)</f>
        <v>0</v>
      </c>
      <c r="U84" s="160">
        <f>SUMIFS('Wells Fargo'!$F:$F,'Wells Fargo'!$G:$G,'Cash Flow'!$A84,'Wells Fargo'!$A:$A,U$1,'Wells Fargo'!$B:$B,"&lt;="&amp;'Cash Flow'!U$3,'Wells Fargo'!$B:$B,"&gt;"&amp;'Cash Flow'!T$3)</f>
        <v>0</v>
      </c>
      <c r="V84" s="161">
        <f>SUMIFS('Wells Fargo'!$F:$F,'Wells Fargo'!$G:$G,'Cash Flow'!$A84,'Wells Fargo'!$A:$A,V$1,'Wells Fargo'!$B:$B,"&lt;="&amp;'Cash Flow'!V$3)</f>
        <v>0</v>
      </c>
      <c r="W84" s="160">
        <f>SUMIFS('Wells Fargo'!$F:$F,'Wells Fargo'!$G:$G,'Cash Flow'!$A84,'Wells Fargo'!$A:$A,W$1,'Wells Fargo'!$B:$B,"&lt;="&amp;'Cash Flow'!W$3,'Wells Fargo'!$B:$B,"&gt;"&amp;'Cash Flow'!V$3)</f>
        <v>0</v>
      </c>
      <c r="X84" s="160">
        <f>SUMIFS('Wells Fargo'!$F:$F,'Wells Fargo'!$G:$G,'Cash Flow'!$A84,'Wells Fargo'!$A:$A,X$1,'Wells Fargo'!$B:$B,"&lt;="&amp;'Cash Flow'!X$3,'Wells Fargo'!$B:$B,"&gt;"&amp;'Cash Flow'!W$3)</f>
        <v>0</v>
      </c>
      <c r="Y84" s="160">
        <f>SUMIFS('Wells Fargo'!$F:$F,'Wells Fargo'!$G:$G,'Cash Flow'!$A84,'Wells Fargo'!$A:$A,Y$1,'Wells Fargo'!$B:$B,"&lt;="&amp;'Cash Flow'!Y$3,'Wells Fargo'!$B:$B,"&gt;"&amp;'Cash Flow'!X$3)</f>
        <v>0</v>
      </c>
      <c r="Z84" s="160">
        <f>SUMIFS('Wells Fargo'!$F:$F,'Wells Fargo'!$G:$G,'Cash Flow'!$A84,'Wells Fargo'!$A:$A,Z$1,'Wells Fargo'!$B:$B,"&lt;="&amp;'Cash Flow'!Z$3,'Wells Fargo'!$B:$B,"&gt;"&amp;'Cash Flow'!Y$3)</f>
        <v>0</v>
      </c>
      <c r="AA84" s="161">
        <f>SUMIFS('Wells Fargo'!$F:$F,'Wells Fargo'!$G:$G,'Cash Flow'!$A84,'Wells Fargo'!$A:$A,AA$1,'Wells Fargo'!$B:$B,"&lt;="&amp;'Cash Flow'!AA$3)</f>
        <v>0</v>
      </c>
      <c r="AB84" s="160">
        <f>SUMIFS('Wells Fargo'!$F:$F,'Wells Fargo'!$G:$G,'Cash Flow'!$A84,'Wells Fargo'!$A:$A,AB$1,'Wells Fargo'!$B:$B,"&lt;="&amp;'Cash Flow'!AB$3,'Wells Fargo'!$B:$B,"&gt;"&amp;'Cash Flow'!AA$3)</f>
        <v>0</v>
      </c>
      <c r="AC84" s="160">
        <f>SUMIFS('Wells Fargo'!$F:$F,'Wells Fargo'!$G:$G,'Cash Flow'!$A84,'Wells Fargo'!$A:$A,AC$1,'Wells Fargo'!$B:$B,"&lt;="&amp;'Cash Flow'!AC$3,'Wells Fargo'!$B:$B,"&gt;"&amp;'Cash Flow'!AB$3)</f>
        <v>0</v>
      </c>
      <c r="AD84" s="160">
        <f>SUMIFS('Wells Fargo'!$F:$F,'Wells Fargo'!$G:$G,'Cash Flow'!$A84,'Wells Fargo'!$A:$A,AD$1,'Wells Fargo'!$B:$B,"&lt;="&amp;'Cash Flow'!AD$3,'Wells Fargo'!$B:$B,"&gt;"&amp;'Cash Flow'!AC$3)</f>
        <v>0</v>
      </c>
      <c r="AE84" s="160">
        <f>SUMIFS('Wells Fargo'!$F:$F,'Wells Fargo'!$G:$G,'Cash Flow'!$A84,'Wells Fargo'!$A:$A,AE$1,'Wells Fargo'!$B:$B,"&lt;="&amp;'Cash Flow'!AE$3,'Wells Fargo'!$B:$B,"&gt;"&amp;'Cash Flow'!AD$3)</f>
        <v>0</v>
      </c>
      <c r="AF84" s="161">
        <f>SUMIFS('Wells Fargo'!$F:$F,'Wells Fargo'!$G:$G,'Cash Flow'!$A84,'Wells Fargo'!$A:$A,AF$1,'Wells Fargo'!$B:$B,"&lt;="&amp;'Cash Flow'!AF$3)</f>
        <v>0</v>
      </c>
      <c r="AG84" s="160">
        <f>SUMIFS('Wells Fargo'!$F:$F,'Wells Fargo'!$G:$G,'Cash Flow'!$A84,'Wells Fargo'!$A:$A,AG$1,'Wells Fargo'!$B:$B,"&lt;="&amp;'Cash Flow'!AG$3,'Wells Fargo'!$B:$B,"&gt;"&amp;'Cash Flow'!AF$3)</f>
        <v>0</v>
      </c>
      <c r="AH84" s="160">
        <f>SUMIFS('Wells Fargo'!$F:$F,'Wells Fargo'!$G:$G,'Cash Flow'!$A84,'Wells Fargo'!$A:$A,AH$1,'Wells Fargo'!$B:$B,"&lt;="&amp;'Cash Flow'!AH$3,'Wells Fargo'!$B:$B,"&gt;"&amp;'Cash Flow'!AG$3)</f>
        <v>-411.99</v>
      </c>
      <c r="AI84" s="160">
        <f>SUMIFS('Wells Fargo'!$F:$F,'Wells Fargo'!$G:$G,'Cash Flow'!$A84,'Wells Fargo'!$A:$A,AI$1,'Wells Fargo'!$B:$B,"&lt;="&amp;'Cash Flow'!AI$3,'Wells Fargo'!$B:$B,"&gt;"&amp;'Cash Flow'!AH$3)</f>
        <v>0</v>
      </c>
      <c r="AJ84" s="160">
        <f>SUMIFS('Wells Fargo'!$F:$F,'Wells Fargo'!$G:$G,'Cash Flow'!$A84,'Wells Fargo'!$A:$A,AJ$1,'Wells Fargo'!$B:$B,"&lt;="&amp;'Cash Flow'!AJ$3,'Wells Fargo'!$B:$B,"&gt;"&amp;'Cash Flow'!AI$3)</f>
        <v>0</v>
      </c>
      <c r="AK84" s="161">
        <f>SUMIFS('Wells Fargo'!$F:$F,'Wells Fargo'!$G:$G,'Cash Flow'!$A84,'Wells Fargo'!$A:$A,AK$1,'Wells Fargo'!$B:$B,"&lt;="&amp;'Cash Flow'!AK$3)</f>
        <v>0</v>
      </c>
      <c r="AL84" s="160">
        <f>SUMIFS('Wells Fargo'!$F:$F,'Wells Fargo'!$G:$G,'Cash Flow'!$A84,'Wells Fargo'!$A:$A,AL$1,'Wells Fargo'!$B:$B,"&lt;="&amp;'Cash Flow'!AL$3,'Wells Fargo'!$B:$B,"&gt;"&amp;'Cash Flow'!AK$3)</f>
        <v>0</v>
      </c>
      <c r="AM84" s="160">
        <f>SUMIFS('Wells Fargo'!$F:$F,'Wells Fargo'!$G:$G,'Cash Flow'!$A84,'Wells Fargo'!$A:$A,AM$1,'Wells Fargo'!$B:$B,"&lt;="&amp;'Cash Flow'!AM$3,'Wells Fargo'!$B:$B,"&gt;"&amp;'Cash Flow'!AL$3)</f>
        <v>0</v>
      </c>
      <c r="AN84" s="160">
        <f>SUMIFS('Wells Fargo'!$F:$F,'Wells Fargo'!$G:$G,'Cash Flow'!$A84,'Wells Fargo'!$A:$A,AN$1,'Wells Fargo'!$B:$B,"&lt;="&amp;'Cash Flow'!AN$3,'Wells Fargo'!$B:$B,"&gt;"&amp;'Cash Flow'!AM$3)</f>
        <v>0</v>
      </c>
      <c r="AO84" s="160">
        <f>SUMIFS('Wells Fargo'!$F:$F,'Wells Fargo'!$G:$G,'Cash Flow'!$A84,'Wells Fargo'!$A:$A,AO$1,'Wells Fargo'!$B:$B,"&lt;="&amp;'Cash Flow'!AO$3,'Wells Fargo'!$B:$B,"&gt;"&amp;'Cash Flow'!AN$3)</f>
        <v>0</v>
      </c>
      <c r="AP84" s="161">
        <f>SUMIFS('Wells Fargo'!$F:$F,'Wells Fargo'!$G:$G,'Cash Flow'!$A84,'Wells Fargo'!$A:$A,AP$1,'Wells Fargo'!$B:$B,"&lt;="&amp;'Cash Flow'!AP$3)</f>
        <v>0</v>
      </c>
      <c r="AQ84" s="160">
        <f>SUMIFS('Wells Fargo'!$F:$F,'Wells Fargo'!$G:$G,'Cash Flow'!$A84,'Wells Fargo'!$A:$A,AQ$1,'Wells Fargo'!$B:$B,"&lt;="&amp;'Cash Flow'!AQ$3,'Wells Fargo'!$B:$B,"&gt;"&amp;'Cash Flow'!AP$3)</f>
        <v>0</v>
      </c>
      <c r="AR84" s="160">
        <f>SUMIFS('Wells Fargo'!$F:$F,'Wells Fargo'!$G:$G,'Cash Flow'!$A84,'Wells Fargo'!$A:$A,AR$1,'Wells Fargo'!$B:$B,"&lt;="&amp;'Cash Flow'!AR$3,'Wells Fargo'!$B:$B,"&gt;"&amp;'Cash Flow'!AQ$3)</f>
        <v>0</v>
      </c>
      <c r="AS84" s="160">
        <f>SUMIFS('Wells Fargo'!$F:$F,'Wells Fargo'!$G:$G,'Cash Flow'!$A84,'Wells Fargo'!$A:$A,AS$1,'Wells Fargo'!$B:$B,"&lt;="&amp;'Cash Flow'!AS$3,'Wells Fargo'!$B:$B,"&gt;"&amp;'Cash Flow'!AR$3)</f>
        <v>0</v>
      </c>
      <c r="AT84" s="160">
        <f>SUMIFS('Wells Fargo'!$F:$F,'Wells Fargo'!$G:$G,'Cash Flow'!$A84,'Wells Fargo'!$A:$A,AT$1,'Wells Fargo'!$B:$B,"&lt;="&amp;'Cash Flow'!AT$3,'Wells Fargo'!$B:$B,"&gt;"&amp;'Cash Flow'!AS$3)</f>
        <v>0</v>
      </c>
      <c r="AU84" s="161">
        <f>SUMIFS('Wells Fargo'!$F:$F,'Wells Fargo'!$G:$G,'Cash Flow'!$A84,'Wells Fargo'!$A:$A,AU$1,'Wells Fargo'!$B:$B,"&lt;="&amp;'Cash Flow'!AU$3)</f>
        <v>0</v>
      </c>
      <c r="AV84" s="160">
        <f>SUMIFS('Wells Fargo'!$F:$F,'Wells Fargo'!$G:$G,'Cash Flow'!$A84,'Wells Fargo'!$A:$A,AV$1,'Wells Fargo'!$B:$B,"&lt;="&amp;'Cash Flow'!AV$3,'Wells Fargo'!$B:$B,"&gt;"&amp;'Cash Flow'!AU$3)</f>
        <v>0</v>
      </c>
      <c r="AW84" s="160">
        <f>SUMIFS('Wells Fargo'!$F:$F,'Wells Fargo'!$G:$G,'Cash Flow'!$A84,'Wells Fargo'!$A:$A,AW$1,'Wells Fargo'!$B:$B,"&lt;="&amp;'Cash Flow'!AW$3,'Wells Fargo'!$B:$B,"&gt;"&amp;'Cash Flow'!AV$3)</f>
        <v>0</v>
      </c>
      <c r="AX84" s="160">
        <f>SUMIFS('Wells Fargo'!$F:$F,'Wells Fargo'!$G:$G,'Cash Flow'!$A84,'Wells Fargo'!$A:$A,AX$1,'Wells Fargo'!$B:$B,"&lt;="&amp;'Cash Flow'!AX$3,'Wells Fargo'!$B:$B,"&gt;"&amp;'Cash Flow'!AW$3)</f>
        <v>0</v>
      </c>
      <c r="AY84" s="160">
        <f>SUMIFS('Wells Fargo'!$F:$F,'Wells Fargo'!$G:$G,'Cash Flow'!$A84,'Wells Fargo'!$A:$A,AY$1,'Wells Fargo'!$B:$B,"&lt;="&amp;'Cash Flow'!AY$3,'Wells Fargo'!$B:$B,"&gt;"&amp;'Cash Flow'!AX$3)</f>
        <v>0</v>
      </c>
      <c r="AZ84" s="161">
        <f>SUMIFS('Wells Fargo'!$F:$F,'Wells Fargo'!$G:$G,'Cash Flow'!$A84,'Wells Fargo'!$A:$A,AZ$1,'Wells Fargo'!$B:$B,"&lt;="&amp;'Cash Flow'!AZ$3)</f>
        <v>0</v>
      </c>
      <c r="BA84" s="160">
        <f>SUMIFS('Wells Fargo'!$F:$F,'Wells Fargo'!$G:$G,'Cash Flow'!$A84,'Wells Fargo'!$A:$A,BA$1,'Wells Fargo'!$B:$B,"&lt;="&amp;'Cash Flow'!BA$3,'Wells Fargo'!$B:$B,"&gt;"&amp;'Cash Flow'!AZ$3)</f>
        <v>0</v>
      </c>
      <c r="BB84" s="160">
        <f>SUMIFS('Wells Fargo'!$F:$F,'Wells Fargo'!$G:$G,'Cash Flow'!$A84,'Wells Fargo'!$A:$A,BB$1,'Wells Fargo'!$B:$B,"&lt;="&amp;'Cash Flow'!BB$3,'Wells Fargo'!$B:$B,"&gt;"&amp;'Cash Flow'!BA$3)</f>
        <v>0</v>
      </c>
      <c r="BC84" s="160">
        <f>SUMIFS('Wells Fargo'!$F:$F,'Wells Fargo'!$G:$G,'Cash Flow'!$A84,'Wells Fargo'!$A:$A,BC$1,'Wells Fargo'!$B:$B,"&lt;="&amp;'Cash Flow'!BC$3,'Wells Fargo'!$B:$B,"&gt;"&amp;'Cash Flow'!BB$3)</f>
        <v>0</v>
      </c>
      <c r="BD84" s="160">
        <f>SUMIFS('Wells Fargo'!$F:$F,'Wells Fargo'!$G:$G,'Cash Flow'!$A84,'Wells Fargo'!$A:$A,BD$1,'Wells Fargo'!$B:$B,"&lt;="&amp;'Cash Flow'!BD$3,'Wells Fargo'!$B:$B,"&gt;"&amp;'Cash Flow'!BC$3)</f>
        <v>0</v>
      </c>
      <c r="BE84" s="161">
        <f>SUMIFS('Wells Fargo'!$F:$F,'Wells Fargo'!$G:$G,'Cash Flow'!$A84,'Wells Fargo'!$A:$A,BE$1,'Wells Fargo'!$B:$B,"&lt;="&amp;'Cash Flow'!BE$3)</f>
        <v>0</v>
      </c>
      <c r="BF84" s="160">
        <f>SUMIFS('Wells Fargo'!$F:$F,'Wells Fargo'!$G:$G,'Cash Flow'!$A84,'Wells Fargo'!$A:$A,BF$1,'Wells Fargo'!$B:$B,"&lt;="&amp;'Cash Flow'!BF$3,'Wells Fargo'!$B:$B,"&gt;"&amp;'Cash Flow'!BE$3)</f>
        <v>0</v>
      </c>
      <c r="BG84" s="160">
        <f>SUMIFS('Wells Fargo'!$F:$F,'Wells Fargo'!$G:$G,'Cash Flow'!$A84,'Wells Fargo'!$A:$A,BG$1,'Wells Fargo'!$B:$B,"&lt;="&amp;'Cash Flow'!BG$3,'Wells Fargo'!$B:$B,"&gt;"&amp;'Cash Flow'!BF$3)</f>
        <v>0</v>
      </c>
      <c r="BH84" s="160">
        <f>SUMIFS('Wells Fargo'!$F:$F,'Wells Fargo'!$G:$G,'Cash Flow'!$A84,'Wells Fargo'!$A:$A,BH$1,'Wells Fargo'!$B:$B,"&lt;="&amp;'Cash Flow'!BH$3,'Wells Fargo'!$B:$B,"&gt;"&amp;'Cash Flow'!BG$3)</f>
        <v>0</v>
      </c>
      <c r="BI84" s="160">
        <f>SUMIFS('Wells Fargo'!$F:$F,'Wells Fargo'!$G:$G,'Cash Flow'!$A84,'Wells Fargo'!$A:$A,BI$1,'Wells Fargo'!$B:$B,"&lt;="&amp;'Cash Flow'!BI$3,'Wells Fargo'!$B:$B,"&gt;"&amp;'Cash Flow'!BH$3)</f>
        <v>0</v>
      </c>
    </row>
    <row r="85" spans="1:61" ht="12.75" x14ac:dyDescent="0.2">
      <c r="B85" s="76">
        <f t="shared" si="3"/>
        <v>0</v>
      </c>
      <c r="C85" s="161">
        <f>SUMIFS('Wells Fargo'!$F:$F,'Wells Fargo'!$G:$G,'Cash Flow'!$A85,'Wells Fargo'!$A:$A,C$1,'Wells Fargo'!$B:$B,"&lt;="&amp;'Cash Flow'!C$3)</f>
        <v>0</v>
      </c>
      <c r="D85" s="160">
        <f>SUMIFS('Wells Fargo'!$F:$F,'Wells Fargo'!$G:$G,'Cash Flow'!$A85,'Wells Fargo'!$A:$A,D$1,'Wells Fargo'!$B:$B,"&lt;="&amp;'Cash Flow'!D$3,'Wells Fargo'!$B:$B,"&gt;"&amp;'Cash Flow'!C$3)</f>
        <v>0</v>
      </c>
      <c r="E85" s="160">
        <f>SUMIFS('Wells Fargo'!$F:$F,'Wells Fargo'!$G:$G,'Cash Flow'!$A85,'Wells Fargo'!$A:$A,E$1,'Wells Fargo'!$B:$B,"&lt;="&amp;'Cash Flow'!E$3,'Wells Fargo'!$B:$B,"&gt;"&amp;'Cash Flow'!D$3)</f>
        <v>0</v>
      </c>
      <c r="F85" s="160">
        <f>SUMIFS('Wells Fargo'!$F:$F,'Wells Fargo'!$G:$G,'Cash Flow'!$A85,'Wells Fargo'!$A:$A,F$1,'Wells Fargo'!$B:$B,"&lt;="&amp;'Cash Flow'!F$3,'Wells Fargo'!$B:$B,"&gt;"&amp;'Cash Flow'!E$3)</f>
        <v>0</v>
      </c>
      <c r="G85" s="160">
        <f>SUMIFS('Wells Fargo'!$F:$F,'Wells Fargo'!$G:$G,'Cash Flow'!$A85,'Wells Fargo'!$A:$A,G$1,'Wells Fargo'!$B:$B,"&lt;="&amp;'Cash Flow'!G$3,'Wells Fargo'!$B:$B,"&gt;"&amp;'Cash Flow'!F$3)</f>
        <v>0</v>
      </c>
      <c r="H85" s="161">
        <f>SUMIFS('Wells Fargo'!$F:$F,'Wells Fargo'!$G:$G,'Cash Flow'!$A85,'Wells Fargo'!$A:$A,H$1,'Wells Fargo'!$B:$B,"&lt;="&amp;'Cash Flow'!H$3)</f>
        <v>0</v>
      </c>
      <c r="I85" s="160">
        <f>SUMIFS('Wells Fargo'!$F:$F,'Wells Fargo'!$G:$G,'Cash Flow'!$A85,'Wells Fargo'!$A:$A,I$1,'Wells Fargo'!$B:$B,"&lt;="&amp;'Cash Flow'!I$3,'Wells Fargo'!$B:$B,"&gt;"&amp;'Cash Flow'!H$3)</f>
        <v>0</v>
      </c>
      <c r="J85" s="160">
        <f>SUMIFS('Wells Fargo'!$F:$F,'Wells Fargo'!$G:$G,'Cash Flow'!$A85,'Wells Fargo'!$A:$A,J$1,'Wells Fargo'!$B:$B,"&lt;="&amp;'Cash Flow'!J$3,'Wells Fargo'!$B:$B,"&gt;"&amp;'Cash Flow'!I$3)</f>
        <v>0</v>
      </c>
      <c r="K85" s="160">
        <f>SUMIFS('Wells Fargo'!$F:$F,'Wells Fargo'!$G:$G,'Cash Flow'!$A85,'Wells Fargo'!$A:$A,K$1,'Wells Fargo'!$B:$B,"&lt;="&amp;'Cash Flow'!K$3,'Wells Fargo'!$B:$B,"&gt;"&amp;'Cash Flow'!J$3)</f>
        <v>0</v>
      </c>
      <c r="L85" s="161">
        <f>SUMIFS('Wells Fargo'!$F:$F,'Wells Fargo'!$G:$G,'Cash Flow'!$A85,'Wells Fargo'!$A:$A,L$1,'Wells Fargo'!$B:$B,"&lt;="&amp;'Cash Flow'!L$3)</f>
        <v>0</v>
      </c>
      <c r="M85" s="160">
        <f>SUMIFS('Wells Fargo'!$F:$F,'Wells Fargo'!$G:$G,'Cash Flow'!$A85,'Wells Fargo'!$A:$A,M$1,'Wells Fargo'!$B:$B,"&lt;="&amp;'Cash Flow'!M$3,'Wells Fargo'!$B:$B,"&gt;"&amp;'Cash Flow'!L$3)</f>
        <v>0</v>
      </c>
      <c r="N85" s="160">
        <f>SUMIFS('Wells Fargo'!$F:$F,'Wells Fargo'!$G:$G,'Cash Flow'!$A85,'Wells Fargo'!$A:$A,N$1,'Wells Fargo'!$B:$B,"&lt;="&amp;'Cash Flow'!N$3,'Wells Fargo'!$B:$B,"&gt;"&amp;'Cash Flow'!M$3)</f>
        <v>0</v>
      </c>
      <c r="O85" s="160">
        <f>SUMIFS('Wells Fargo'!$F:$F,'Wells Fargo'!$G:$G,'Cash Flow'!$A85,'Wells Fargo'!$A:$A,O$1,'Wells Fargo'!$B:$B,"&lt;="&amp;'Cash Flow'!O$3,'Wells Fargo'!$B:$B,"&gt;"&amp;'Cash Flow'!N$3)</f>
        <v>0</v>
      </c>
      <c r="P85" s="160">
        <f>SUMIFS('Wells Fargo'!$F:$F,'Wells Fargo'!$G:$G,'Cash Flow'!$A85,'Wells Fargo'!$A:$A,P$1,'Wells Fargo'!$B:$B,"&lt;="&amp;'Cash Flow'!P$3,'Wells Fargo'!$B:$B,"&gt;"&amp;'Cash Flow'!O$3)</f>
        <v>0</v>
      </c>
      <c r="Q85" s="161">
        <f>SUMIFS('Wells Fargo'!$F:$F,'Wells Fargo'!$G:$G,'Cash Flow'!$A85,'Wells Fargo'!$A:$A,Q$1,'Wells Fargo'!$B:$B,"&lt;="&amp;'Cash Flow'!Q$3)</f>
        <v>0</v>
      </c>
      <c r="R85" s="160">
        <f>SUMIFS('Wells Fargo'!$F:$F,'Wells Fargo'!$G:$G,'Cash Flow'!$A85,'Wells Fargo'!$A:$A,R$1,'Wells Fargo'!$B:$B,"&lt;="&amp;'Cash Flow'!R$3,'Wells Fargo'!$B:$B,"&gt;"&amp;'Cash Flow'!Q$3)</f>
        <v>0</v>
      </c>
      <c r="S85" s="160">
        <f>SUMIFS('Wells Fargo'!$F:$F,'Wells Fargo'!$G:$G,'Cash Flow'!$A85,'Wells Fargo'!$A:$A,S$1,'Wells Fargo'!$B:$B,"&lt;="&amp;'Cash Flow'!S$3,'Wells Fargo'!$B:$B,"&gt;"&amp;'Cash Flow'!R$3)</f>
        <v>0</v>
      </c>
      <c r="T85" s="160">
        <f>SUMIFS('Wells Fargo'!$F:$F,'Wells Fargo'!$G:$G,'Cash Flow'!$A85,'Wells Fargo'!$A:$A,T$1,'Wells Fargo'!$B:$B,"&lt;="&amp;'Cash Flow'!T$3,'Wells Fargo'!$B:$B,"&gt;"&amp;'Cash Flow'!S$3)</f>
        <v>0</v>
      </c>
      <c r="U85" s="160">
        <f>SUMIFS('Wells Fargo'!$F:$F,'Wells Fargo'!$G:$G,'Cash Flow'!$A85,'Wells Fargo'!$A:$A,U$1,'Wells Fargo'!$B:$B,"&lt;="&amp;'Cash Flow'!U$3,'Wells Fargo'!$B:$B,"&gt;"&amp;'Cash Flow'!T$3)</f>
        <v>0</v>
      </c>
      <c r="V85" s="161">
        <f>SUMIFS('Wells Fargo'!$F:$F,'Wells Fargo'!$G:$G,'Cash Flow'!$A85,'Wells Fargo'!$A:$A,V$1,'Wells Fargo'!$B:$B,"&lt;="&amp;'Cash Flow'!V$3)</f>
        <v>0</v>
      </c>
      <c r="W85" s="160">
        <f>SUMIFS('Wells Fargo'!$F:$F,'Wells Fargo'!$G:$G,'Cash Flow'!$A85,'Wells Fargo'!$A:$A,W$1,'Wells Fargo'!$B:$B,"&lt;="&amp;'Cash Flow'!W$3,'Wells Fargo'!$B:$B,"&gt;"&amp;'Cash Flow'!V$3)</f>
        <v>0</v>
      </c>
      <c r="X85" s="160">
        <f>SUMIFS('Wells Fargo'!$F:$F,'Wells Fargo'!$G:$G,'Cash Flow'!$A85,'Wells Fargo'!$A:$A,X$1,'Wells Fargo'!$B:$B,"&lt;="&amp;'Cash Flow'!X$3,'Wells Fargo'!$B:$B,"&gt;"&amp;'Cash Flow'!W$3)</f>
        <v>0</v>
      </c>
      <c r="Y85" s="160">
        <f>SUMIFS('Wells Fargo'!$F:$F,'Wells Fargo'!$G:$G,'Cash Flow'!$A85,'Wells Fargo'!$A:$A,Y$1,'Wells Fargo'!$B:$B,"&lt;="&amp;'Cash Flow'!Y$3,'Wells Fargo'!$B:$B,"&gt;"&amp;'Cash Flow'!X$3)</f>
        <v>0</v>
      </c>
      <c r="Z85" s="160">
        <f>SUMIFS('Wells Fargo'!$F:$F,'Wells Fargo'!$G:$G,'Cash Flow'!$A85,'Wells Fargo'!$A:$A,Z$1,'Wells Fargo'!$B:$B,"&lt;="&amp;'Cash Flow'!Z$3,'Wells Fargo'!$B:$B,"&gt;"&amp;'Cash Flow'!Y$3)</f>
        <v>0</v>
      </c>
      <c r="AA85" s="161">
        <f>SUMIFS('Wells Fargo'!$F:$F,'Wells Fargo'!$G:$G,'Cash Flow'!$A85,'Wells Fargo'!$A:$A,AA$1,'Wells Fargo'!$B:$B,"&lt;="&amp;'Cash Flow'!AA$3)</f>
        <v>0</v>
      </c>
      <c r="AB85" s="160">
        <f>SUMIFS('Wells Fargo'!$F:$F,'Wells Fargo'!$G:$G,'Cash Flow'!$A85,'Wells Fargo'!$A:$A,AB$1,'Wells Fargo'!$B:$B,"&lt;="&amp;'Cash Flow'!AB$3,'Wells Fargo'!$B:$B,"&gt;"&amp;'Cash Flow'!AA$3)</f>
        <v>0</v>
      </c>
      <c r="AC85" s="160">
        <f>SUMIFS('Wells Fargo'!$F:$F,'Wells Fargo'!$G:$G,'Cash Flow'!$A85,'Wells Fargo'!$A:$A,AC$1,'Wells Fargo'!$B:$B,"&lt;="&amp;'Cash Flow'!AC$3,'Wells Fargo'!$B:$B,"&gt;"&amp;'Cash Flow'!AB$3)</f>
        <v>0</v>
      </c>
      <c r="AD85" s="160">
        <f>SUMIFS('Wells Fargo'!$F:$F,'Wells Fargo'!$G:$G,'Cash Flow'!$A85,'Wells Fargo'!$A:$A,AD$1,'Wells Fargo'!$B:$B,"&lt;="&amp;'Cash Flow'!AD$3,'Wells Fargo'!$B:$B,"&gt;"&amp;'Cash Flow'!AC$3)</f>
        <v>0</v>
      </c>
      <c r="AE85" s="160">
        <f>SUMIFS('Wells Fargo'!$F:$F,'Wells Fargo'!$G:$G,'Cash Flow'!$A85,'Wells Fargo'!$A:$A,AE$1,'Wells Fargo'!$B:$B,"&lt;="&amp;'Cash Flow'!AE$3,'Wells Fargo'!$B:$B,"&gt;"&amp;'Cash Flow'!AD$3)</f>
        <v>0</v>
      </c>
      <c r="AF85" s="161">
        <f>SUMIFS('Wells Fargo'!$F:$F,'Wells Fargo'!$G:$G,'Cash Flow'!$A85,'Wells Fargo'!$A:$A,AF$1,'Wells Fargo'!$B:$B,"&lt;="&amp;'Cash Flow'!AF$3)</f>
        <v>0</v>
      </c>
      <c r="AG85" s="160">
        <f>SUMIFS('Wells Fargo'!$F:$F,'Wells Fargo'!$G:$G,'Cash Flow'!$A85,'Wells Fargo'!$A:$A,AG$1,'Wells Fargo'!$B:$B,"&lt;="&amp;'Cash Flow'!AG$3,'Wells Fargo'!$B:$B,"&gt;"&amp;'Cash Flow'!AF$3)</f>
        <v>0</v>
      </c>
      <c r="AH85" s="160">
        <f>SUMIFS('Wells Fargo'!$F:$F,'Wells Fargo'!$G:$G,'Cash Flow'!$A85,'Wells Fargo'!$A:$A,AH$1,'Wells Fargo'!$B:$B,"&lt;="&amp;'Cash Flow'!AH$3,'Wells Fargo'!$B:$B,"&gt;"&amp;'Cash Flow'!AG$3)</f>
        <v>0</v>
      </c>
      <c r="AI85" s="160">
        <f>SUMIFS('Wells Fargo'!$F:$F,'Wells Fargo'!$G:$G,'Cash Flow'!$A85,'Wells Fargo'!$A:$A,AI$1,'Wells Fargo'!$B:$B,"&lt;="&amp;'Cash Flow'!AI$3,'Wells Fargo'!$B:$B,"&gt;"&amp;'Cash Flow'!AH$3)</f>
        <v>0</v>
      </c>
      <c r="AJ85" s="160">
        <f>SUMIFS('Wells Fargo'!$F:$F,'Wells Fargo'!$G:$G,'Cash Flow'!$A85,'Wells Fargo'!$A:$A,AJ$1,'Wells Fargo'!$B:$B,"&lt;="&amp;'Cash Flow'!AJ$3,'Wells Fargo'!$B:$B,"&gt;"&amp;'Cash Flow'!AI$3)</f>
        <v>0</v>
      </c>
      <c r="AK85" s="161">
        <f>SUMIFS('Wells Fargo'!$F:$F,'Wells Fargo'!$G:$G,'Cash Flow'!$A85,'Wells Fargo'!$A:$A,AK$1,'Wells Fargo'!$B:$B,"&lt;="&amp;'Cash Flow'!AK$3)</f>
        <v>0</v>
      </c>
      <c r="AL85" s="160">
        <f>SUMIFS('Wells Fargo'!$F:$F,'Wells Fargo'!$G:$G,'Cash Flow'!$A85,'Wells Fargo'!$A:$A,AL$1,'Wells Fargo'!$B:$B,"&lt;="&amp;'Cash Flow'!AL$3,'Wells Fargo'!$B:$B,"&gt;"&amp;'Cash Flow'!AK$3)</f>
        <v>0</v>
      </c>
      <c r="AM85" s="160">
        <f>SUMIFS('Wells Fargo'!$F:$F,'Wells Fargo'!$G:$G,'Cash Flow'!$A85,'Wells Fargo'!$A:$A,AM$1,'Wells Fargo'!$B:$B,"&lt;="&amp;'Cash Flow'!AM$3,'Wells Fargo'!$B:$B,"&gt;"&amp;'Cash Flow'!AL$3)</f>
        <v>0</v>
      </c>
      <c r="AN85" s="160">
        <f>SUMIFS('Wells Fargo'!$F:$F,'Wells Fargo'!$G:$G,'Cash Flow'!$A85,'Wells Fargo'!$A:$A,AN$1,'Wells Fargo'!$B:$B,"&lt;="&amp;'Cash Flow'!AN$3,'Wells Fargo'!$B:$B,"&gt;"&amp;'Cash Flow'!AM$3)</f>
        <v>0</v>
      </c>
      <c r="AO85" s="160">
        <f>SUMIFS('Wells Fargo'!$F:$F,'Wells Fargo'!$G:$G,'Cash Flow'!$A85,'Wells Fargo'!$A:$A,AO$1,'Wells Fargo'!$B:$B,"&lt;="&amp;'Cash Flow'!AO$3,'Wells Fargo'!$B:$B,"&gt;"&amp;'Cash Flow'!AN$3)</f>
        <v>0</v>
      </c>
      <c r="AP85" s="161">
        <f>SUMIFS('Wells Fargo'!$F:$F,'Wells Fargo'!$G:$G,'Cash Flow'!$A85,'Wells Fargo'!$A:$A,AP$1,'Wells Fargo'!$B:$B,"&lt;="&amp;'Cash Flow'!AP$3)</f>
        <v>0</v>
      </c>
      <c r="AQ85" s="160">
        <f>SUMIFS('Wells Fargo'!$F:$F,'Wells Fargo'!$G:$G,'Cash Flow'!$A85,'Wells Fargo'!$A:$A,AQ$1,'Wells Fargo'!$B:$B,"&lt;="&amp;'Cash Flow'!AQ$3,'Wells Fargo'!$B:$B,"&gt;"&amp;'Cash Flow'!AP$3)</f>
        <v>0</v>
      </c>
      <c r="AR85" s="160">
        <f>SUMIFS('Wells Fargo'!$F:$F,'Wells Fargo'!$G:$G,'Cash Flow'!$A85,'Wells Fargo'!$A:$A,AR$1,'Wells Fargo'!$B:$B,"&lt;="&amp;'Cash Flow'!AR$3,'Wells Fargo'!$B:$B,"&gt;"&amp;'Cash Flow'!AQ$3)</f>
        <v>0</v>
      </c>
      <c r="AS85" s="160">
        <f>SUMIFS('Wells Fargo'!$F:$F,'Wells Fargo'!$G:$G,'Cash Flow'!$A85,'Wells Fargo'!$A:$A,AS$1,'Wells Fargo'!$B:$B,"&lt;="&amp;'Cash Flow'!AS$3,'Wells Fargo'!$B:$B,"&gt;"&amp;'Cash Flow'!AR$3)</f>
        <v>0</v>
      </c>
      <c r="AT85" s="160">
        <f>SUMIFS('Wells Fargo'!$F:$F,'Wells Fargo'!$G:$G,'Cash Flow'!$A85,'Wells Fargo'!$A:$A,AT$1,'Wells Fargo'!$B:$B,"&lt;="&amp;'Cash Flow'!AT$3,'Wells Fargo'!$B:$B,"&gt;"&amp;'Cash Flow'!AS$3)</f>
        <v>0</v>
      </c>
      <c r="AU85" s="161">
        <f>SUMIFS('Wells Fargo'!$F:$F,'Wells Fargo'!$G:$G,'Cash Flow'!$A85,'Wells Fargo'!$A:$A,AU$1,'Wells Fargo'!$B:$B,"&lt;="&amp;'Cash Flow'!AU$3)</f>
        <v>0</v>
      </c>
      <c r="AV85" s="160">
        <f>SUMIFS('Wells Fargo'!$F:$F,'Wells Fargo'!$G:$G,'Cash Flow'!$A85,'Wells Fargo'!$A:$A,AV$1,'Wells Fargo'!$B:$B,"&lt;="&amp;'Cash Flow'!AV$3,'Wells Fargo'!$B:$B,"&gt;"&amp;'Cash Flow'!AU$3)</f>
        <v>0</v>
      </c>
      <c r="AW85" s="160">
        <f>SUMIFS('Wells Fargo'!$F:$F,'Wells Fargo'!$G:$G,'Cash Flow'!$A85,'Wells Fargo'!$A:$A,AW$1,'Wells Fargo'!$B:$B,"&lt;="&amp;'Cash Flow'!AW$3,'Wells Fargo'!$B:$B,"&gt;"&amp;'Cash Flow'!AV$3)</f>
        <v>0</v>
      </c>
      <c r="AX85" s="160">
        <f>SUMIFS('Wells Fargo'!$F:$F,'Wells Fargo'!$G:$G,'Cash Flow'!$A85,'Wells Fargo'!$A:$A,AX$1,'Wells Fargo'!$B:$B,"&lt;="&amp;'Cash Flow'!AX$3,'Wells Fargo'!$B:$B,"&gt;"&amp;'Cash Flow'!AW$3)</f>
        <v>0</v>
      </c>
      <c r="AY85" s="160">
        <f>SUMIFS('Wells Fargo'!$F:$F,'Wells Fargo'!$G:$G,'Cash Flow'!$A85,'Wells Fargo'!$A:$A,AY$1,'Wells Fargo'!$B:$B,"&lt;="&amp;'Cash Flow'!AY$3,'Wells Fargo'!$B:$B,"&gt;"&amp;'Cash Flow'!AX$3)</f>
        <v>0</v>
      </c>
      <c r="AZ85" s="161">
        <f>SUMIFS('Wells Fargo'!$F:$F,'Wells Fargo'!$G:$G,'Cash Flow'!$A85,'Wells Fargo'!$A:$A,AZ$1,'Wells Fargo'!$B:$B,"&lt;="&amp;'Cash Flow'!AZ$3)</f>
        <v>0</v>
      </c>
      <c r="BA85" s="160">
        <f>SUMIFS('Wells Fargo'!$F:$F,'Wells Fargo'!$G:$G,'Cash Flow'!$A85,'Wells Fargo'!$A:$A,BA$1,'Wells Fargo'!$B:$B,"&lt;="&amp;'Cash Flow'!BA$3,'Wells Fargo'!$B:$B,"&gt;"&amp;'Cash Flow'!AZ$3)</f>
        <v>0</v>
      </c>
      <c r="BB85" s="160">
        <f>SUMIFS('Wells Fargo'!$F:$F,'Wells Fargo'!$G:$G,'Cash Flow'!$A85,'Wells Fargo'!$A:$A,BB$1,'Wells Fargo'!$B:$B,"&lt;="&amp;'Cash Flow'!BB$3,'Wells Fargo'!$B:$B,"&gt;"&amp;'Cash Flow'!BA$3)</f>
        <v>0</v>
      </c>
      <c r="BC85" s="160">
        <f>SUMIFS('Wells Fargo'!$F:$F,'Wells Fargo'!$G:$G,'Cash Flow'!$A85,'Wells Fargo'!$A:$A,BC$1,'Wells Fargo'!$B:$B,"&lt;="&amp;'Cash Flow'!BC$3,'Wells Fargo'!$B:$B,"&gt;"&amp;'Cash Flow'!BB$3)</f>
        <v>0</v>
      </c>
      <c r="BD85" s="160">
        <f>SUMIFS('Wells Fargo'!$F:$F,'Wells Fargo'!$G:$G,'Cash Flow'!$A85,'Wells Fargo'!$A:$A,BD$1,'Wells Fargo'!$B:$B,"&lt;="&amp;'Cash Flow'!BD$3,'Wells Fargo'!$B:$B,"&gt;"&amp;'Cash Flow'!BC$3)</f>
        <v>0</v>
      </c>
      <c r="BE85" s="161">
        <f>SUMIFS('Wells Fargo'!$F:$F,'Wells Fargo'!$G:$G,'Cash Flow'!$A85,'Wells Fargo'!$A:$A,BE$1,'Wells Fargo'!$B:$B,"&lt;="&amp;'Cash Flow'!BE$3)</f>
        <v>0</v>
      </c>
      <c r="BF85" s="160">
        <f>SUMIFS('Wells Fargo'!$F:$F,'Wells Fargo'!$G:$G,'Cash Flow'!$A85,'Wells Fargo'!$A:$A,BF$1,'Wells Fargo'!$B:$B,"&lt;="&amp;'Cash Flow'!BF$3,'Wells Fargo'!$B:$B,"&gt;"&amp;'Cash Flow'!BE$3)</f>
        <v>0</v>
      </c>
      <c r="BG85" s="160">
        <f>SUMIFS('Wells Fargo'!$F:$F,'Wells Fargo'!$G:$G,'Cash Flow'!$A85,'Wells Fargo'!$A:$A,BG$1,'Wells Fargo'!$B:$B,"&lt;="&amp;'Cash Flow'!BG$3,'Wells Fargo'!$B:$B,"&gt;"&amp;'Cash Flow'!BF$3)</f>
        <v>0</v>
      </c>
      <c r="BH85" s="160">
        <f>SUMIFS('Wells Fargo'!$F:$F,'Wells Fargo'!$G:$G,'Cash Flow'!$A85,'Wells Fargo'!$A:$A,BH$1,'Wells Fargo'!$B:$B,"&lt;="&amp;'Cash Flow'!BH$3,'Wells Fargo'!$B:$B,"&gt;"&amp;'Cash Flow'!BG$3)</f>
        <v>0</v>
      </c>
      <c r="BI85" s="160">
        <f>SUMIFS('Wells Fargo'!$F:$F,'Wells Fargo'!$G:$G,'Cash Flow'!$A85,'Wells Fargo'!$A:$A,BI$1,'Wells Fargo'!$B:$B,"&lt;="&amp;'Cash Flow'!BI$3,'Wells Fargo'!$B:$B,"&gt;"&amp;'Cash Flow'!BH$3)</f>
        <v>0</v>
      </c>
    </row>
    <row r="90" spans="1:61" x14ac:dyDescent="0.2">
      <c r="C90" s="76">
        <f>SUM(C4:C85)</f>
        <v>0</v>
      </c>
      <c r="D90" s="76">
        <f>SUM(D4:D85)</f>
        <v>-100</v>
      </c>
      <c r="E90" s="76">
        <f t="shared" ref="E90:BI90" si="4">SUM(E4:E85)</f>
        <v>730.42000000000007</v>
      </c>
      <c r="F90" s="76">
        <f t="shared" si="4"/>
        <v>-727.98</v>
      </c>
      <c r="G90" s="76">
        <f t="shared" si="4"/>
        <v>424.96000000000015</v>
      </c>
      <c r="H90" s="76">
        <f t="shared" si="4"/>
        <v>-350.31000000000006</v>
      </c>
      <c r="I90" s="76">
        <f t="shared" si="4"/>
        <v>732.76000000000022</v>
      </c>
      <c r="J90" s="76">
        <f t="shared" si="4"/>
        <v>-612.29</v>
      </c>
      <c r="K90" s="76">
        <f t="shared" si="4"/>
        <v>2327.7800000000002</v>
      </c>
      <c r="L90" s="76">
        <f t="shared" si="4"/>
        <v>-2261.5299999999997</v>
      </c>
      <c r="M90" s="76">
        <f t="shared" si="4"/>
        <v>231.60999999999999</v>
      </c>
      <c r="N90" s="76">
        <f t="shared" si="4"/>
        <v>1513.1200000000001</v>
      </c>
      <c r="O90" s="76">
        <f t="shared" si="4"/>
        <v>1085.8899999999999</v>
      </c>
      <c r="P90" s="76">
        <f t="shared" si="4"/>
        <v>-485.03</v>
      </c>
      <c r="Q90" s="76">
        <f t="shared" si="4"/>
        <v>-400</v>
      </c>
      <c r="R90" s="76">
        <f t="shared" si="4"/>
        <v>792.8</v>
      </c>
      <c r="S90" s="76">
        <f t="shared" si="4"/>
        <v>-488.52</v>
      </c>
      <c r="T90" s="76">
        <f t="shared" si="4"/>
        <v>732.91</v>
      </c>
      <c r="U90" s="76">
        <f t="shared" si="4"/>
        <v>-50</v>
      </c>
      <c r="V90" s="76">
        <f t="shared" si="4"/>
        <v>124.33000000000004</v>
      </c>
      <c r="W90" s="76">
        <f t="shared" si="4"/>
        <v>-50.319999999999993</v>
      </c>
      <c r="X90" s="76">
        <f t="shared" si="4"/>
        <v>697.98</v>
      </c>
      <c r="Y90" s="76">
        <f t="shared" si="4"/>
        <v>-1171.96</v>
      </c>
      <c r="Z90" s="76">
        <f t="shared" si="4"/>
        <v>0</v>
      </c>
      <c r="AA90" s="76">
        <f t="shared" si="4"/>
        <v>514.85000000000014</v>
      </c>
      <c r="AB90" s="76">
        <f t="shared" si="4"/>
        <v>-592.84000000000015</v>
      </c>
      <c r="AC90" s="76">
        <f t="shared" si="4"/>
        <v>8850.08</v>
      </c>
      <c r="AD90" s="76">
        <f t="shared" si="4"/>
        <v>-5102.6099999999997</v>
      </c>
      <c r="AE90" s="76">
        <f t="shared" si="4"/>
        <v>-1804.34</v>
      </c>
      <c r="AF90" s="76">
        <f t="shared" si="4"/>
        <v>711.65999999999985</v>
      </c>
      <c r="AG90" s="76">
        <f t="shared" si="4"/>
        <v>-1587.35</v>
      </c>
      <c r="AH90" s="76">
        <f t="shared" si="4"/>
        <v>-14.850000000000136</v>
      </c>
      <c r="AI90" s="76">
        <f t="shared" si="4"/>
        <v>-2356.8200000000002</v>
      </c>
      <c r="AJ90" s="76">
        <f t="shared" si="4"/>
        <v>1925.68</v>
      </c>
      <c r="AK90" s="76">
        <f t="shared" si="4"/>
        <v>-1403.17</v>
      </c>
      <c r="AL90" s="76">
        <f t="shared" si="4"/>
        <v>1958.65</v>
      </c>
      <c r="AM90" s="76">
        <f t="shared" si="4"/>
        <v>-356.17</v>
      </c>
      <c r="AN90" s="76">
        <f t="shared" si="4"/>
        <v>-576.47</v>
      </c>
      <c r="AO90" s="76">
        <f t="shared" si="4"/>
        <v>0</v>
      </c>
      <c r="AP90" s="76">
        <f t="shared" si="4"/>
        <v>-200</v>
      </c>
      <c r="AQ90" s="76">
        <f t="shared" si="4"/>
        <v>311.3000000000003</v>
      </c>
      <c r="AR90" s="76">
        <f t="shared" si="4"/>
        <v>-336.22999999999996</v>
      </c>
      <c r="AS90" s="76">
        <f t="shared" si="4"/>
        <v>748.86000000000013</v>
      </c>
      <c r="AT90" s="76">
        <f t="shared" si="4"/>
        <v>-662.20999999999958</v>
      </c>
      <c r="AU90" s="76">
        <f t="shared" si="4"/>
        <v>-1866.67</v>
      </c>
      <c r="AV90" s="76">
        <f t="shared" si="4"/>
        <v>-234.18000000000006</v>
      </c>
      <c r="AW90" s="76">
        <f t="shared" si="4"/>
        <v>802.45999999999992</v>
      </c>
      <c r="AX90" s="76">
        <f t="shared" si="4"/>
        <v>1358.67</v>
      </c>
      <c r="AY90" s="76">
        <f t="shared" si="4"/>
        <v>-53.38000000000001</v>
      </c>
      <c r="AZ90" s="76">
        <f t="shared" si="4"/>
        <v>-950.7</v>
      </c>
      <c r="BA90" s="76">
        <f t="shared" si="4"/>
        <v>-1073.9000000000001</v>
      </c>
      <c r="BB90" s="76">
        <f t="shared" si="4"/>
        <v>-815.79</v>
      </c>
      <c r="BC90" s="76">
        <f t="shared" si="4"/>
        <v>-70</v>
      </c>
      <c r="BD90" s="76">
        <f t="shared" si="4"/>
        <v>-47.47</v>
      </c>
      <c r="BE90" s="76">
        <f t="shared" si="4"/>
        <v>1880.75</v>
      </c>
      <c r="BF90" s="76">
        <f t="shared" si="4"/>
        <v>-1667.71</v>
      </c>
      <c r="BG90" s="76">
        <f t="shared" si="4"/>
        <v>203.93000000000029</v>
      </c>
      <c r="BH90" s="76">
        <f t="shared" si="4"/>
        <v>-158.61000000000001</v>
      </c>
      <c r="BI90" s="76">
        <f t="shared" si="4"/>
        <v>1668.8199999999997</v>
      </c>
    </row>
    <row r="91" spans="1:61" x14ac:dyDescent="0.2">
      <c r="C91">
        <f>B2</f>
        <v>167.58</v>
      </c>
      <c r="D91" s="76">
        <f>$B$2+D90</f>
        <v>67.580000000000013</v>
      </c>
      <c r="E91" s="76">
        <f t="shared" ref="E91:AJ91" si="5">D91+E90</f>
        <v>798.00000000000011</v>
      </c>
      <c r="F91" s="76">
        <f t="shared" si="5"/>
        <v>70.020000000000095</v>
      </c>
      <c r="G91" s="76">
        <f t="shared" si="5"/>
        <v>494.98000000000025</v>
      </c>
      <c r="H91" s="76">
        <f t="shared" si="5"/>
        <v>144.67000000000019</v>
      </c>
      <c r="I91" s="76">
        <f t="shared" si="5"/>
        <v>877.4300000000004</v>
      </c>
      <c r="J91" s="76">
        <f t="shared" si="5"/>
        <v>265.14000000000044</v>
      </c>
      <c r="K91" s="76">
        <f t="shared" si="5"/>
        <v>2592.9200000000005</v>
      </c>
      <c r="L91" s="76">
        <f t="shared" si="5"/>
        <v>331.39000000000078</v>
      </c>
      <c r="M91" s="76">
        <f t="shared" si="5"/>
        <v>563.0000000000008</v>
      </c>
      <c r="N91" s="76">
        <f t="shared" si="5"/>
        <v>2076.1200000000008</v>
      </c>
      <c r="O91" s="76">
        <f t="shared" si="5"/>
        <v>3162.0100000000007</v>
      </c>
      <c r="P91" s="76">
        <f t="shared" si="5"/>
        <v>2676.9800000000005</v>
      </c>
      <c r="Q91" s="76">
        <f t="shared" si="5"/>
        <v>2276.9800000000005</v>
      </c>
      <c r="R91" s="76">
        <f t="shared" si="5"/>
        <v>3069.7800000000007</v>
      </c>
      <c r="S91" s="76">
        <f t="shared" si="5"/>
        <v>2581.2600000000007</v>
      </c>
      <c r="T91" s="76">
        <f t="shared" si="5"/>
        <v>3314.1700000000005</v>
      </c>
      <c r="U91" s="76">
        <f t="shared" si="5"/>
        <v>3264.1700000000005</v>
      </c>
      <c r="V91" s="76">
        <f t="shared" si="5"/>
        <v>3388.5000000000005</v>
      </c>
      <c r="W91" s="76">
        <f t="shared" si="5"/>
        <v>3338.1800000000003</v>
      </c>
      <c r="X91" s="76">
        <f t="shared" si="5"/>
        <v>4036.1600000000003</v>
      </c>
      <c r="Y91" s="76">
        <f t="shared" si="5"/>
        <v>2864.2000000000003</v>
      </c>
      <c r="Z91" s="76">
        <f t="shared" si="5"/>
        <v>2864.2000000000003</v>
      </c>
      <c r="AA91" s="76">
        <f t="shared" si="5"/>
        <v>3379.05</v>
      </c>
      <c r="AB91" s="76">
        <f t="shared" si="5"/>
        <v>2786.21</v>
      </c>
      <c r="AC91" s="76">
        <f t="shared" si="5"/>
        <v>11636.29</v>
      </c>
      <c r="AD91" s="76">
        <f t="shared" si="5"/>
        <v>6533.6800000000012</v>
      </c>
      <c r="AE91" s="76">
        <f t="shared" si="5"/>
        <v>4729.3400000000011</v>
      </c>
      <c r="AF91" s="76">
        <f t="shared" si="5"/>
        <v>5441.0000000000009</v>
      </c>
      <c r="AG91" s="76">
        <f t="shared" si="5"/>
        <v>3853.650000000001</v>
      </c>
      <c r="AH91" s="76">
        <f t="shared" si="5"/>
        <v>3838.8000000000011</v>
      </c>
      <c r="AI91" s="76">
        <f t="shared" si="5"/>
        <v>1481.9800000000009</v>
      </c>
      <c r="AJ91" s="76">
        <f t="shared" si="5"/>
        <v>3407.6600000000008</v>
      </c>
      <c r="AK91" s="76">
        <f t="shared" ref="AK91:BI91" si="6">AJ91+AK90</f>
        <v>2004.4900000000007</v>
      </c>
      <c r="AL91" s="76">
        <f t="shared" si="6"/>
        <v>3963.1400000000008</v>
      </c>
      <c r="AM91" s="76">
        <f t="shared" si="6"/>
        <v>3606.9700000000007</v>
      </c>
      <c r="AN91" s="76">
        <f t="shared" si="6"/>
        <v>3030.5000000000009</v>
      </c>
      <c r="AO91" s="76">
        <f t="shared" si="6"/>
        <v>3030.5000000000009</v>
      </c>
      <c r="AP91" s="76">
        <f t="shared" si="6"/>
        <v>2830.5000000000009</v>
      </c>
      <c r="AQ91" s="76">
        <f t="shared" si="6"/>
        <v>3141.8000000000011</v>
      </c>
      <c r="AR91" s="76">
        <f t="shared" si="6"/>
        <v>2805.5700000000011</v>
      </c>
      <c r="AS91" s="76">
        <f t="shared" si="6"/>
        <v>3554.4300000000012</v>
      </c>
      <c r="AT91" s="76">
        <f t="shared" si="6"/>
        <v>2892.2200000000016</v>
      </c>
      <c r="AU91" s="76">
        <f t="shared" si="6"/>
        <v>1025.5500000000015</v>
      </c>
      <c r="AV91" s="76">
        <f t="shared" si="6"/>
        <v>791.37000000000148</v>
      </c>
      <c r="AW91" s="76">
        <f t="shared" si="6"/>
        <v>1593.8300000000013</v>
      </c>
      <c r="AX91" s="76">
        <f t="shared" si="6"/>
        <v>2952.5000000000014</v>
      </c>
      <c r="AY91" s="76">
        <f t="shared" si="6"/>
        <v>2899.1200000000013</v>
      </c>
      <c r="AZ91" s="76">
        <f t="shared" si="6"/>
        <v>1948.4200000000012</v>
      </c>
      <c r="BA91" s="76">
        <f t="shared" si="6"/>
        <v>874.52000000000112</v>
      </c>
      <c r="BB91" s="76">
        <f t="shared" si="6"/>
        <v>58.730000000001155</v>
      </c>
      <c r="BC91" s="76">
        <f t="shared" si="6"/>
        <v>-11.269999999998845</v>
      </c>
      <c r="BD91" s="76">
        <f t="shared" si="6"/>
        <v>-58.739999999998844</v>
      </c>
      <c r="BE91" s="76">
        <f t="shared" si="6"/>
        <v>1822.0100000000011</v>
      </c>
      <c r="BF91" s="76">
        <f t="shared" si="6"/>
        <v>154.30000000000109</v>
      </c>
      <c r="BG91" s="76">
        <f t="shared" si="6"/>
        <v>358.23000000000138</v>
      </c>
      <c r="BH91" s="76">
        <f t="shared" si="6"/>
        <v>199.62000000000137</v>
      </c>
      <c r="BI91" s="76">
        <f t="shared" si="6"/>
        <v>1868.440000000001</v>
      </c>
    </row>
  </sheetData>
  <mergeCells count="12">
    <mergeCell ref="BE2:BI2"/>
    <mergeCell ref="AA2:AE2"/>
    <mergeCell ref="AF2:AJ2"/>
    <mergeCell ref="AK2:AO2"/>
    <mergeCell ref="AP2:AT2"/>
    <mergeCell ref="AU2:AY2"/>
    <mergeCell ref="AZ2:BD2"/>
    <mergeCell ref="C2:G2"/>
    <mergeCell ref="H2:K2"/>
    <mergeCell ref="L2:P2"/>
    <mergeCell ref="V2:Z2"/>
    <mergeCell ref="Q2:U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3939-21ED-4E9A-AC2A-CED62F4E19B6}">
  <sheetPr>
    <tabColor rgb="FF00CC99"/>
  </sheetPr>
  <dimension ref="A1:K60"/>
  <sheetViews>
    <sheetView workbookViewId="0"/>
  </sheetViews>
  <sheetFormatPr defaultRowHeight="11.25" x14ac:dyDescent="0.2"/>
  <cols>
    <col min="3" max="3" width="9.83203125" style="2" bestFit="1" customWidth="1"/>
    <col min="4" max="4" width="10.5" style="2" bestFit="1" customWidth="1"/>
    <col min="5" max="5" width="9.1640625" style="2"/>
    <col min="7" max="7" width="14.6640625" bestFit="1" customWidth="1"/>
  </cols>
  <sheetData>
    <row r="1" spans="1:11" x14ac:dyDescent="0.2">
      <c r="C1" s="2" t="s">
        <v>479</v>
      </c>
      <c r="D1" s="2" t="s">
        <v>5</v>
      </c>
      <c r="E1" s="2" t="s">
        <v>19</v>
      </c>
      <c r="H1" s="2" t="s">
        <v>530</v>
      </c>
      <c r="I1" s="2" t="s">
        <v>527</v>
      </c>
      <c r="J1" s="2" t="s">
        <v>528</v>
      </c>
      <c r="K1" s="2" t="s">
        <v>529</v>
      </c>
    </row>
    <row r="2" spans="1:11" x14ac:dyDescent="0.2">
      <c r="A2" s="2">
        <v>1</v>
      </c>
      <c r="B2" s="2">
        <v>1</v>
      </c>
      <c r="C2" s="88">
        <f>DATE(2021,A2,B2)</f>
        <v>44197</v>
      </c>
      <c r="D2" s="87">
        <f ca="1">OFFSET('Cash Flow'!$C$90,0, ROW()-2)</f>
        <v>0</v>
      </c>
      <c r="E2" s="87">
        <f ca="1">OFFSET('Cash Flow'!$C$90,1, ROW()-2)</f>
        <v>167.58</v>
      </c>
      <c r="G2" s="1" t="s">
        <v>531</v>
      </c>
      <c r="H2" s="89">
        <f ca="1">E2</f>
        <v>167.58</v>
      </c>
      <c r="I2" s="89"/>
      <c r="J2" s="89"/>
      <c r="K2" s="89"/>
    </row>
    <row r="3" spans="1:11" x14ac:dyDescent="0.2">
      <c r="A3" s="2">
        <v>1</v>
      </c>
      <c r="B3" s="2">
        <v>8</v>
      </c>
      <c r="C3" s="88">
        <f t="shared" ref="C3:C60" si="0">DATE(2021,A3,B3)</f>
        <v>44204</v>
      </c>
      <c r="D3" s="87">
        <f ca="1">OFFSET('Cash Flow'!$C$90,0, ROW()-2)</f>
        <v>-100</v>
      </c>
      <c r="E3" s="87">
        <f ca="1">OFFSET('Cash Flow'!$C$90,1, ROW()-2)</f>
        <v>67.580000000000013</v>
      </c>
      <c r="G3" s="1">
        <f>C3</f>
        <v>44204</v>
      </c>
      <c r="H3" s="89">
        <f ca="1">H2+J2-I3</f>
        <v>67.580000000000013</v>
      </c>
      <c r="I3" s="89">
        <f ca="1">MIN(K3,0)*-1</f>
        <v>100</v>
      </c>
      <c r="J3" s="89">
        <f t="shared" ref="J3:J31" ca="1" si="1">MAX(K3,0)</f>
        <v>0</v>
      </c>
      <c r="K3" s="89">
        <f t="shared" ref="K3:K31" ca="1" si="2">E3-E2</f>
        <v>-100</v>
      </c>
    </row>
    <row r="4" spans="1:11" x14ac:dyDescent="0.2">
      <c r="A4" s="2">
        <v>1</v>
      </c>
      <c r="B4" s="2">
        <v>15</v>
      </c>
      <c r="C4" s="88">
        <f t="shared" si="0"/>
        <v>44211</v>
      </c>
      <c r="D4" s="87">
        <f ca="1">OFFSET('Cash Flow'!$C$90,0, ROW()-2)</f>
        <v>730.42000000000007</v>
      </c>
      <c r="E4" s="87">
        <f ca="1">OFFSET('Cash Flow'!$C$90,1, ROW()-2)</f>
        <v>798.00000000000011</v>
      </c>
      <c r="G4" s="1">
        <f t="shared" ref="G4:G31" si="3">C4</f>
        <v>44211</v>
      </c>
      <c r="H4" s="89">
        <f t="shared" ref="H4:H31" ca="1" si="4">H3+J3-I4</f>
        <v>67.580000000000013</v>
      </c>
      <c r="I4" s="89">
        <f t="shared" ref="I4:I31" ca="1" si="5">MIN(K4,0)*-1</f>
        <v>0</v>
      </c>
      <c r="J4" s="89">
        <f t="shared" ca="1" si="1"/>
        <v>730.42000000000007</v>
      </c>
      <c r="K4" s="89">
        <f t="shared" ca="1" si="2"/>
        <v>730.42000000000007</v>
      </c>
    </row>
    <row r="5" spans="1:11" x14ac:dyDescent="0.2">
      <c r="A5" s="2">
        <v>1</v>
      </c>
      <c r="B5" s="2">
        <v>22</v>
      </c>
      <c r="C5" s="88">
        <f t="shared" si="0"/>
        <v>44218</v>
      </c>
      <c r="D5" s="87">
        <f ca="1">OFFSET('Cash Flow'!$C$90,0, ROW()-2)</f>
        <v>-727.98</v>
      </c>
      <c r="E5" s="87">
        <f ca="1">OFFSET('Cash Flow'!$C$90,1, ROW()-2)</f>
        <v>70.020000000000095</v>
      </c>
      <c r="G5" s="1">
        <f t="shared" si="3"/>
        <v>44218</v>
      </c>
      <c r="H5" s="89">
        <f t="shared" ca="1" si="4"/>
        <v>70.020000000000095</v>
      </c>
      <c r="I5" s="89">
        <f t="shared" ca="1" si="5"/>
        <v>727.98</v>
      </c>
      <c r="J5" s="89">
        <f t="shared" ca="1" si="1"/>
        <v>0</v>
      </c>
      <c r="K5" s="89">
        <f t="shared" ca="1" si="2"/>
        <v>-727.98</v>
      </c>
    </row>
    <row r="6" spans="1:11" x14ac:dyDescent="0.2">
      <c r="A6" s="2">
        <v>1</v>
      </c>
      <c r="B6" s="2">
        <v>31</v>
      </c>
      <c r="C6" s="88">
        <f t="shared" si="0"/>
        <v>44227</v>
      </c>
      <c r="D6" s="87">
        <f ca="1">OFFSET('Cash Flow'!$C$90,0, ROW()-2)</f>
        <v>424.96000000000015</v>
      </c>
      <c r="E6" s="87">
        <f ca="1">OFFSET('Cash Flow'!$C$90,1, ROW()-2)</f>
        <v>494.98000000000025</v>
      </c>
      <c r="G6" s="1">
        <f t="shared" si="3"/>
        <v>44227</v>
      </c>
      <c r="H6" s="89">
        <f t="shared" ca="1" si="4"/>
        <v>70.020000000000095</v>
      </c>
      <c r="I6" s="89">
        <f t="shared" ca="1" si="5"/>
        <v>0</v>
      </c>
      <c r="J6" s="89">
        <f t="shared" ca="1" si="1"/>
        <v>424.96000000000015</v>
      </c>
      <c r="K6" s="89">
        <f t="shared" ca="1" si="2"/>
        <v>424.96000000000015</v>
      </c>
    </row>
    <row r="7" spans="1:11" x14ac:dyDescent="0.2">
      <c r="A7" s="2">
        <v>2</v>
      </c>
      <c r="B7" s="2">
        <v>5</v>
      </c>
      <c r="C7" s="88">
        <f t="shared" si="0"/>
        <v>44232</v>
      </c>
      <c r="D7" s="87">
        <f ca="1">OFFSET('Cash Flow'!$C$90,0, ROW()-2)</f>
        <v>-350.31000000000006</v>
      </c>
      <c r="E7" s="87">
        <f ca="1">OFFSET('Cash Flow'!$C$90,1, ROW()-2)</f>
        <v>144.67000000000019</v>
      </c>
      <c r="G7" s="1">
        <f t="shared" si="3"/>
        <v>44232</v>
      </c>
      <c r="H7" s="89">
        <f t="shared" ca="1" si="4"/>
        <v>144.67000000000019</v>
      </c>
      <c r="I7" s="89">
        <f t="shared" ca="1" si="5"/>
        <v>350.31000000000006</v>
      </c>
      <c r="J7" s="89">
        <f t="shared" ca="1" si="1"/>
        <v>0</v>
      </c>
      <c r="K7" s="89">
        <f t="shared" ca="1" si="2"/>
        <v>-350.31000000000006</v>
      </c>
    </row>
    <row r="8" spans="1:11" x14ac:dyDescent="0.2">
      <c r="A8" s="2">
        <v>2</v>
      </c>
      <c r="B8" s="2">
        <v>12</v>
      </c>
      <c r="C8" s="88">
        <f t="shared" si="0"/>
        <v>44239</v>
      </c>
      <c r="D8" s="87">
        <f ca="1">OFFSET('Cash Flow'!$C$90,0, ROW()-2)</f>
        <v>732.76000000000022</v>
      </c>
      <c r="E8" s="87">
        <f ca="1">OFFSET('Cash Flow'!$C$90,1, ROW()-2)</f>
        <v>877.4300000000004</v>
      </c>
      <c r="G8" s="1">
        <f t="shared" si="3"/>
        <v>44239</v>
      </c>
      <c r="H8" s="89">
        <f t="shared" ca="1" si="4"/>
        <v>144.67000000000019</v>
      </c>
      <c r="I8" s="89">
        <f t="shared" ca="1" si="5"/>
        <v>0</v>
      </c>
      <c r="J8" s="89">
        <f t="shared" ca="1" si="1"/>
        <v>732.76000000000022</v>
      </c>
      <c r="K8" s="89">
        <f t="shared" ca="1" si="2"/>
        <v>732.76000000000022</v>
      </c>
    </row>
    <row r="9" spans="1:11" x14ac:dyDescent="0.2">
      <c r="A9" s="2">
        <v>2</v>
      </c>
      <c r="B9" s="2">
        <v>19</v>
      </c>
      <c r="C9" s="88">
        <f t="shared" si="0"/>
        <v>44246</v>
      </c>
      <c r="D9" s="87">
        <f ca="1">OFFSET('Cash Flow'!$C$90,0, ROW()-2)</f>
        <v>-612.29</v>
      </c>
      <c r="E9" s="87">
        <f ca="1">OFFSET('Cash Flow'!$C$90,1, ROW()-2)</f>
        <v>265.14000000000044</v>
      </c>
      <c r="G9" s="1">
        <f t="shared" si="3"/>
        <v>44246</v>
      </c>
      <c r="H9" s="89">
        <f t="shared" ca="1" si="4"/>
        <v>265.14000000000044</v>
      </c>
      <c r="I9" s="89">
        <f t="shared" ca="1" si="5"/>
        <v>612.29</v>
      </c>
      <c r="J9" s="89">
        <f t="shared" ca="1" si="1"/>
        <v>0</v>
      </c>
      <c r="K9" s="89">
        <f t="shared" ca="1" si="2"/>
        <v>-612.29</v>
      </c>
    </row>
    <row r="10" spans="1:11" x14ac:dyDescent="0.2">
      <c r="A10" s="2">
        <v>2</v>
      </c>
      <c r="B10" s="2">
        <v>28</v>
      </c>
      <c r="C10" s="88">
        <f t="shared" si="0"/>
        <v>44255</v>
      </c>
      <c r="D10" s="87">
        <f ca="1">OFFSET('Cash Flow'!$C$90,0, ROW()-2)</f>
        <v>2327.7800000000002</v>
      </c>
      <c r="E10" s="87">
        <f ca="1">OFFSET('Cash Flow'!$C$90,1, ROW()-2)</f>
        <v>2592.9200000000005</v>
      </c>
      <c r="G10" s="1">
        <f t="shared" si="3"/>
        <v>44255</v>
      </c>
      <c r="H10" s="89">
        <f t="shared" ca="1" si="4"/>
        <v>265.14000000000044</v>
      </c>
      <c r="I10" s="89">
        <f t="shared" ca="1" si="5"/>
        <v>0</v>
      </c>
      <c r="J10" s="89">
        <f t="shared" ca="1" si="1"/>
        <v>2327.7800000000002</v>
      </c>
      <c r="K10" s="89">
        <f t="shared" ca="1" si="2"/>
        <v>2327.7800000000002</v>
      </c>
    </row>
    <row r="11" spans="1:11" x14ac:dyDescent="0.2">
      <c r="A11" s="2">
        <v>3</v>
      </c>
      <c r="B11" s="2">
        <v>5</v>
      </c>
      <c r="C11" s="88">
        <f t="shared" si="0"/>
        <v>44260</v>
      </c>
      <c r="D11" s="87">
        <f ca="1">OFFSET('Cash Flow'!$C$90,0, ROW()-2)</f>
        <v>-2261.5299999999997</v>
      </c>
      <c r="E11" s="87">
        <f ca="1">OFFSET('Cash Flow'!$C$90,1, ROW()-2)</f>
        <v>331.39000000000078</v>
      </c>
      <c r="G11" s="1">
        <f t="shared" si="3"/>
        <v>44260</v>
      </c>
      <c r="H11" s="89">
        <f t="shared" ca="1" si="4"/>
        <v>331.39000000000078</v>
      </c>
      <c r="I11" s="89">
        <f t="shared" ca="1" si="5"/>
        <v>2261.5299999999997</v>
      </c>
      <c r="J11" s="89">
        <f t="shared" ca="1" si="1"/>
        <v>0</v>
      </c>
      <c r="K11" s="89">
        <f t="shared" ca="1" si="2"/>
        <v>-2261.5299999999997</v>
      </c>
    </row>
    <row r="12" spans="1:11" x14ac:dyDescent="0.2">
      <c r="A12" s="2">
        <v>3</v>
      </c>
      <c r="B12" s="2">
        <v>12</v>
      </c>
      <c r="C12" s="88">
        <f t="shared" si="0"/>
        <v>44267</v>
      </c>
      <c r="D12" s="87">
        <f ca="1">OFFSET('Cash Flow'!$C$90,0, ROW()-2)</f>
        <v>231.60999999999999</v>
      </c>
      <c r="E12" s="87">
        <f ca="1">OFFSET('Cash Flow'!$C$90,1, ROW()-2)</f>
        <v>563.0000000000008</v>
      </c>
      <c r="G12" s="1">
        <f t="shared" si="3"/>
        <v>44267</v>
      </c>
      <c r="H12" s="89">
        <f t="shared" ca="1" si="4"/>
        <v>331.39000000000078</v>
      </c>
      <c r="I12" s="89">
        <f t="shared" ca="1" si="5"/>
        <v>0</v>
      </c>
      <c r="J12" s="89">
        <f t="shared" ca="1" si="1"/>
        <v>231.61</v>
      </c>
      <c r="K12" s="89">
        <f t="shared" ca="1" si="2"/>
        <v>231.61</v>
      </c>
    </row>
    <row r="13" spans="1:11" x14ac:dyDescent="0.2">
      <c r="A13" s="2">
        <v>3</v>
      </c>
      <c r="B13" s="2">
        <v>19</v>
      </c>
      <c r="C13" s="88">
        <f t="shared" si="0"/>
        <v>44274</v>
      </c>
      <c r="D13" s="87">
        <f ca="1">OFFSET('Cash Flow'!$C$90,0, ROW()-2)</f>
        <v>1513.1200000000001</v>
      </c>
      <c r="E13" s="87">
        <f ca="1">OFFSET('Cash Flow'!$C$90,1, ROW()-2)</f>
        <v>2076.1200000000008</v>
      </c>
      <c r="G13" s="1">
        <f t="shared" si="3"/>
        <v>44274</v>
      </c>
      <c r="H13" s="89">
        <f t="shared" ca="1" si="4"/>
        <v>563.0000000000008</v>
      </c>
      <c r="I13" s="89">
        <f t="shared" ca="1" si="5"/>
        <v>0</v>
      </c>
      <c r="J13" s="89">
        <f t="shared" ca="1" si="1"/>
        <v>1513.12</v>
      </c>
      <c r="K13" s="89">
        <f t="shared" ca="1" si="2"/>
        <v>1513.12</v>
      </c>
    </row>
    <row r="14" spans="1:11" x14ac:dyDescent="0.2">
      <c r="A14" s="2">
        <v>3</v>
      </c>
      <c r="B14" s="2">
        <v>26</v>
      </c>
      <c r="C14" s="88">
        <f t="shared" si="0"/>
        <v>44281</v>
      </c>
      <c r="D14" s="87">
        <f ca="1">OFFSET('Cash Flow'!$C$90,0, ROW()-2)</f>
        <v>1085.8899999999999</v>
      </c>
      <c r="E14" s="87">
        <f ca="1">OFFSET('Cash Flow'!$C$90,1, ROW()-2)</f>
        <v>3162.0100000000007</v>
      </c>
      <c r="G14" s="1">
        <f t="shared" si="3"/>
        <v>44281</v>
      </c>
      <c r="H14" s="89">
        <f t="shared" ca="1" si="4"/>
        <v>2076.1200000000008</v>
      </c>
      <c r="I14" s="89">
        <f t="shared" ca="1" si="5"/>
        <v>0</v>
      </c>
      <c r="J14" s="89">
        <f t="shared" ca="1" si="1"/>
        <v>1085.8899999999999</v>
      </c>
      <c r="K14" s="89">
        <f t="shared" ca="1" si="2"/>
        <v>1085.8899999999999</v>
      </c>
    </row>
    <row r="15" spans="1:11" x14ac:dyDescent="0.2">
      <c r="A15" s="2">
        <v>3</v>
      </c>
      <c r="B15" s="2">
        <v>31</v>
      </c>
      <c r="C15" s="88">
        <f t="shared" si="0"/>
        <v>44286</v>
      </c>
      <c r="D15" s="87">
        <f ca="1">OFFSET('Cash Flow'!$C$90,0, ROW()-2)</f>
        <v>-485.03</v>
      </c>
      <c r="E15" s="87">
        <f ca="1">OFFSET('Cash Flow'!$C$90,1, ROW()-2)</f>
        <v>2676.9800000000005</v>
      </c>
      <c r="G15" s="1">
        <f t="shared" si="3"/>
        <v>44286</v>
      </c>
      <c r="H15" s="89">
        <f t="shared" ca="1" si="4"/>
        <v>2676.9800000000005</v>
      </c>
      <c r="I15" s="89">
        <f t="shared" ca="1" si="5"/>
        <v>485.0300000000002</v>
      </c>
      <c r="J15" s="89">
        <f t="shared" ca="1" si="1"/>
        <v>0</v>
      </c>
      <c r="K15" s="89">
        <f t="shared" ca="1" si="2"/>
        <v>-485.0300000000002</v>
      </c>
    </row>
    <row r="16" spans="1:11" x14ac:dyDescent="0.2">
      <c r="A16" s="2">
        <v>4</v>
      </c>
      <c r="B16" s="2">
        <v>2</v>
      </c>
      <c r="C16" s="88">
        <f t="shared" si="0"/>
        <v>44288</v>
      </c>
      <c r="D16" s="87">
        <f ca="1">OFFSET('Cash Flow'!$C$90,0, ROW()-2)</f>
        <v>-400</v>
      </c>
      <c r="E16" s="87">
        <f ca="1">OFFSET('Cash Flow'!$C$90,1, ROW()-2)</f>
        <v>2276.9800000000005</v>
      </c>
      <c r="G16" s="1">
        <f t="shared" si="3"/>
        <v>44288</v>
      </c>
      <c r="H16" s="89">
        <f t="shared" ca="1" si="4"/>
        <v>2276.9800000000005</v>
      </c>
      <c r="I16" s="89">
        <f t="shared" ca="1" si="5"/>
        <v>400</v>
      </c>
      <c r="J16" s="89">
        <f t="shared" ca="1" si="1"/>
        <v>0</v>
      </c>
      <c r="K16" s="89">
        <f t="shared" ca="1" si="2"/>
        <v>-400</v>
      </c>
    </row>
    <row r="17" spans="1:11" x14ac:dyDescent="0.2">
      <c r="A17" s="2">
        <v>4</v>
      </c>
      <c r="B17" s="2">
        <v>9</v>
      </c>
      <c r="C17" s="88">
        <f t="shared" si="0"/>
        <v>44295</v>
      </c>
      <c r="D17" s="87">
        <f ca="1">OFFSET('Cash Flow'!$C$90,0, ROW()-2)</f>
        <v>792.8</v>
      </c>
      <c r="E17" s="87">
        <f ca="1">OFFSET('Cash Flow'!$C$90,1, ROW()-2)</f>
        <v>3069.7800000000007</v>
      </c>
      <c r="G17" s="1">
        <f t="shared" si="3"/>
        <v>44295</v>
      </c>
      <c r="H17" s="89">
        <f t="shared" ca="1" si="4"/>
        <v>2276.9800000000005</v>
      </c>
      <c r="I17" s="89">
        <f t="shared" ca="1" si="5"/>
        <v>0</v>
      </c>
      <c r="J17" s="89">
        <f t="shared" ca="1" si="1"/>
        <v>792.80000000000018</v>
      </c>
      <c r="K17" s="89">
        <f t="shared" ca="1" si="2"/>
        <v>792.80000000000018</v>
      </c>
    </row>
    <row r="18" spans="1:11" x14ac:dyDescent="0.2">
      <c r="A18" s="2">
        <v>4</v>
      </c>
      <c r="B18" s="2">
        <v>16</v>
      </c>
      <c r="C18" s="88">
        <f t="shared" si="0"/>
        <v>44302</v>
      </c>
      <c r="D18" s="87">
        <f ca="1">OFFSET('Cash Flow'!$C$90,0, ROW()-2)</f>
        <v>-488.52</v>
      </c>
      <c r="E18" s="87">
        <f ca="1">OFFSET('Cash Flow'!$C$90,1, ROW()-2)</f>
        <v>2581.2600000000007</v>
      </c>
      <c r="G18" s="1">
        <f t="shared" si="3"/>
        <v>44302</v>
      </c>
      <c r="H18" s="89">
        <f t="shared" ca="1" si="4"/>
        <v>2581.2600000000007</v>
      </c>
      <c r="I18" s="89">
        <f t="shared" ca="1" si="5"/>
        <v>488.52</v>
      </c>
      <c r="J18" s="89">
        <f t="shared" ca="1" si="1"/>
        <v>0</v>
      </c>
      <c r="K18" s="89">
        <f t="shared" ca="1" si="2"/>
        <v>-488.52</v>
      </c>
    </row>
    <row r="19" spans="1:11" x14ac:dyDescent="0.2">
      <c r="A19" s="2">
        <v>4</v>
      </c>
      <c r="B19" s="2">
        <v>23</v>
      </c>
      <c r="C19" s="88">
        <f t="shared" si="0"/>
        <v>44309</v>
      </c>
      <c r="D19" s="87">
        <f ca="1">OFFSET('Cash Flow'!$C$90,0, ROW()-2)</f>
        <v>732.91</v>
      </c>
      <c r="E19" s="87">
        <f ca="1">OFFSET('Cash Flow'!$C$90,1, ROW()-2)</f>
        <v>3314.1700000000005</v>
      </c>
      <c r="G19" s="1">
        <f t="shared" si="3"/>
        <v>44309</v>
      </c>
      <c r="H19" s="89">
        <f t="shared" ca="1" si="4"/>
        <v>2581.2600000000007</v>
      </c>
      <c r="I19" s="89">
        <f t="shared" ca="1" si="5"/>
        <v>0</v>
      </c>
      <c r="J19" s="89">
        <f t="shared" ca="1" si="1"/>
        <v>732.90999999999985</v>
      </c>
      <c r="K19" s="89">
        <f t="shared" ca="1" si="2"/>
        <v>732.90999999999985</v>
      </c>
    </row>
    <row r="20" spans="1:11" x14ac:dyDescent="0.2">
      <c r="A20" s="2">
        <v>4</v>
      </c>
      <c r="B20" s="2">
        <v>30</v>
      </c>
      <c r="C20" s="88">
        <f t="shared" si="0"/>
        <v>44316</v>
      </c>
      <c r="D20" s="87">
        <f ca="1">OFFSET('Cash Flow'!$C$90,0, ROW()-2)</f>
        <v>-50</v>
      </c>
      <c r="E20" s="87">
        <f ca="1">OFFSET('Cash Flow'!$C$90,1, ROW()-2)</f>
        <v>3264.1700000000005</v>
      </c>
      <c r="G20" s="1">
        <f t="shared" si="3"/>
        <v>44316</v>
      </c>
      <c r="H20" s="89">
        <f t="shared" ca="1" si="4"/>
        <v>3264.1700000000005</v>
      </c>
      <c r="I20" s="89">
        <f t="shared" ca="1" si="5"/>
        <v>50</v>
      </c>
      <c r="J20" s="89">
        <f t="shared" ca="1" si="1"/>
        <v>0</v>
      </c>
      <c r="K20" s="89">
        <f t="shared" ca="1" si="2"/>
        <v>-50</v>
      </c>
    </row>
    <row r="21" spans="1:11" x14ac:dyDescent="0.2">
      <c r="A21" s="2">
        <v>5</v>
      </c>
      <c r="B21" s="2">
        <v>7</v>
      </c>
      <c r="C21" s="88">
        <f t="shared" si="0"/>
        <v>44323</v>
      </c>
      <c r="D21" s="87">
        <f ca="1">OFFSET('Cash Flow'!$C$90,0, ROW()-2)</f>
        <v>124.33000000000004</v>
      </c>
      <c r="E21" s="87">
        <f ca="1">OFFSET('Cash Flow'!$C$90,1, ROW()-2)</f>
        <v>3388.5000000000005</v>
      </c>
      <c r="G21" s="1">
        <f t="shared" si="3"/>
        <v>44323</v>
      </c>
      <c r="H21" s="89">
        <f t="shared" ca="1" si="4"/>
        <v>3264.1700000000005</v>
      </c>
      <c r="I21" s="89">
        <f t="shared" ca="1" si="5"/>
        <v>0</v>
      </c>
      <c r="J21" s="89">
        <f t="shared" ca="1" si="1"/>
        <v>124.32999999999993</v>
      </c>
      <c r="K21" s="89">
        <f t="shared" ca="1" si="2"/>
        <v>124.32999999999993</v>
      </c>
    </row>
    <row r="22" spans="1:11" x14ac:dyDescent="0.2">
      <c r="A22" s="2">
        <v>5</v>
      </c>
      <c r="B22" s="2">
        <v>14</v>
      </c>
      <c r="C22" s="88">
        <f t="shared" si="0"/>
        <v>44330</v>
      </c>
      <c r="D22" s="87">
        <f ca="1">OFFSET('Cash Flow'!$C$90,0, ROW()-2)</f>
        <v>-50.319999999999993</v>
      </c>
      <c r="E22" s="87">
        <f ca="1">OFFSET('Cash Flow'!$C$90,1, ROW()-2)</f>
        <v>3338.1800000000003</v>
      </c>
      <c r="G22" s="1">
        <f t="shared" si="3"/>
        <v>44330</v>
      </c>
      <c r="H22" s="89">
        <f t="shared" ca="1" si="4"/>
        <v>3338.1800000000003</v>
      </c>
      <c r="I22" s="89">
        <f t="shared" ca="1" si="5"/>
        <v>50.320000000000164</v>
      </c>
      <c r="J22" s="89">
        <f t="shared" ca="1" si="1"/>
        <v>0</v>
      </c>
      <c r="K22" s="89">
        <f t="shared" ca="1" si="2"/>
        <v>-50.320000000000164</v>
      </c>
    </row>
    <row r="23" spans="1:11" x14ac:dyDescent="0.2">
      <c r="A23" s="2">
        <v>5</v>
      </c>
      <c r="B23" s="2">
        <v>21</v>
      </c>
      <c r="C23" s="88">
        <f t="shared" si="0"/>
        <v>44337</v>
      </c>
      <c r="D23" s="87">
        <f ca="1">OFFSET('Cash Flow'!$C$90,0, ROW()-2)</f>
        <v>697.98</v>
      </c>
      <c r="E23" s="87">
        <f ca="1">OFFSET('Cash Flow'!$C$90,1, ROW()-2)</f>
        <v>4036.1600000000003</v>
      </c>
      <c r="G23" s="1">
        <f t="shared" si="3"/>
        <v>44337</v>
      </c>
      <c r="H23" s="89">
        <f t="shared" ca="1" si="4"/>
        <v>3338.1800000000003</v>
      </c>
      <c r="I23" s="89">
        <f t="shared" ca="1" si="5"/>
        <v>0</v>
      </c>
      <c r="J23" s="89">
        <f t="shared" ca="1" si="1"/>
        <v>697.98</v>
      </c>
      <c r="K23" s="89">
        <f t="shared" ca="1" si="2"/>
        <v>697.98</v>
      </c>
    </row>
    <row r="24" spans="1:11" x14ac:dyDescent="0.2">
      <c r="A24" s="2">
        <v>5</v>
      </c>
      <c r="B24" s="2">
        <v>28</v>
      </c>
      <c r="C24" s="88">
        <f t="shared" si="0"/>
        <v>44344</v>
      </c>
      <c r="D24" s="87">
        <f ca="1">OFFSET('Cash Flow'!$C$90,0, ROW()-2)</f>
        <v>-1171.96</v>
      </c>
      <c r="E24" s="87">
        <f ca="1">OFFSET('Cash Flow'!$C$90,1, ROW()-2)</f>
        <v>2864.2000000000003</v>
      </c>
      <c r="G24" s="1">
        <f t="shared" si="3"/>
        <v>44344</v>
      </c>
      <c r="H24" s="89">
        <f t="shared" ca="1" si="4"/>
        <v>2864.2000000000003</v>
      </c>
      <c r="I24" s="89">
        <f t="shared" ca="1" si="5"/>
        <v>1171.96</v>
      </c>
      <c r="J24" s="89">
        <f t="shared" ca="1" si="1"/>
        <v>0</v>
      </c>
      <c r="K24" s="89">
        <f t="shared" ca="1" si="2"/>
        <v>-1171.96</v>
      </c>
    </row>
    <row r="25" spans="1:11" x14ac:dyDescent="0.2">
      <c r="A25" s="2">
        <v>5</v>
      </c>
      <c r="B25" s="2">
        <v>31</v>
      </c>
      <c r="C25" s="88">
        <f t="shared" si="0"/>
        <v>44347</v>
      </c>
      <c r="D25" s="87">
        <f ca="1">OFFSET('Cash Flow'!$C$90,0, ROW()-2)</f>
        <v>0</v>
      </c>
      <c r="E25" s="87">
        <f ca="1">OFFSET('Cash Flow'!$C$90,1, ROW()-2)</f>
        <v>2864.2000000000003</v>
      </c>
      <c r="G25" s="1">
        <f t="shared" si="3"/>
        <v>44347</v>
      </c>
      <c r="H25" s="89">
        <f t="shared" ca="1" si="4"/>
        <v>2864.2000000000003</v>
      </c>
      <c r="I25" s="89">
        <f t="shared" ca="1" si="5"/>
        <v>0</v>
      </c>
      <c r="J25" s="89">
        <f t="shared" ca="1" si="1"/>
        <v>0</v>
      </c>
      <c r="K25" s="89">
        <f t="shared" ca="1" si="2"/>
        <v>0</v>
      </c>
    </row>
    <row r="26" spans="1:11" x14ac:dyDescent="0.2">
      <c r="A26" s="2">
        <v>6</v>
      </c>
      <c r="B26" s="2">
        <v>4</v>
      </c>
      <c r="C26" s="88">
        <f t="shared" si="0"/>
        <v>44351</v>
      </c>
      <c r="D26" s="87">
        <f ca="1">OFFSET('Cash Flow'!$C$90,0, ROW()-2)</f>
        <v>514.85000000000014</v>
      </c>
      <c r="E26" s="87">
        <f ca="1">OFFSET('Cash Flow'!$C$90,1, ROW()-2)</f>
        <v>3379.05</v>
      </c>
      <c r="G26" s="1">
        <f t="shared" si="3"/>
        <v>44351</v>
      </c>
      <c r="H26" s="89">
        <f t="shared" ca="1" si="4"/>
        <v>2864.2000000000003</v>
      </c>
      <c r="I26" s="89">
        <f t="shared" ca="1" si="5"/>
        <v>0</v>
      </c>
      <c r="J26" s="89">
        <f t="shared" ca="1" si="1"/>
        <v>514.84999999999991</v>
      </c>
      <c r="K26" s="89">
        <f t="shared" ca="1" si="2"/>
        <v>514.84999999999991</v>
      </c>
    </row>
    <row r="27" spans="1:11" x14ac:dyDescent="0.2">
      <c r="A27" s="2">
        <v>6</v>
      </c>
      <c r="B27" s="2">
        <v>11</v>
      </c>
      <c r="C27" s="88">
        <f t="shared" si="0"/>
        <v>44358</v>
      </c>
      <c r="D27" s="87">
        <f ca="1">OFFSET('Cash Flow'!$C$90,0, ROW()-2)</f>
        <v>-592.84000000000015</v>
      </c>
      <c r="E27" s="87">
        <f ca="1">OFFSET('Cash Flow'!$C$90,1, ROW()-2)</f>
        <v>2786.21</v>
      </c>
      <c r="G27" s="1">
        <f t="shared" si="3"/>
        <v>44358</v>
      </c>
      <c r="H27" s="89">
        <f t="shared" ca="1" si="4"/>
        <v>2786.21</v>
      </c>
      <c r="I27" s="89">
        <f t="shared" ca="1" si="5"/>
        <v>592.84000000000015</v>
      </c>
      <c r="J27" s="89">
        <f t="shared" ca="1" si="1"/>
        <v>0</v>
      </c>
      <c r="K27" s="89">
        <f t="shared" ca="1" si="2"/>
        <v>-592.84000000000015</v>
      </c>
    </row>
    <row r="28" spans="1:11" x14ac:dyDescent="0.2">
      <c r="A28" s="2">
        <v>6</v>
      </c>
      <c r="B28" s="2">
        <v>18</v>
      </c>
      <c r="C28" s="88">
        <f t="shared" si="0"/>
        <v>44365</v>
      </c>
      <c r="D28" s="87">
        <f ca="1">OFFSET('Cash Flow'!$C$90,0, ROW()-2)</f>
        <v>8850.08</v>
      </c>
      <c r="E28" s="87">
        <f ca="1">OFFSET('Cash Flow'!$C$90,1, ROW()-2)</f>
        <v>11636.29</v>
      </c>
      <c r="G28" s="1">
        <f t="shared" si="3"/>
        <v>44365</v>
      </c>
      <c r="H28" s="89">
        <f t="shared" ca="1" si="4"/>
        <v>2786.21</v>
      </c>
      <c r="I28" s="89">
        <f t="shared" ca="1" si="5"/>
        <v>0</v>
      </c>
      <c r="J28" s="89">
        <f t="shared" ca="1" si="1"/>
        <v>8850.0800000000017</v>
      </c>
      <c r="K28" s="89">
        <f t="shared" ca="1" si="2"/>
        <v>8850.0800000000017</v>
      </c>
    </row>
    <row r="29" spans="1:11" x14ac:dyDescent="0.2">
      <c r="A29" s="2">
        <v>6</v>
      </c>
      <c r="B29" s="2">
        <v>25</v>
      </c>
      <c r="C29" s="88">
        <f t="shared" si="0"/>
        <v>44372</v>
      </c>
      <c r="D29" s="87">
        <f ca="1">OFFSET('Cash Flow'!$C$90,0, ROW()-2)</f>
        <v>-5102.6099999999997</v>
      </c>
      <c r="E29" s="87">
        <f ca="1">OFFSET('Cash Flow'!$C$90,1, ROW()-2)</f>
        <v>6533.6800000000012</v>
      </c>
      <c r="G29" s="1">
        <f t="shared" si="3"/>
        <v>44372</v>
      </c>
      <c r="H29" s="89">
        <f t="shared" ca="1" si="4"/>
        <v>6533.6800000000012</v>
      </c>
      <c r="I29" s="89">
        <f t="shared" ca="1" si="5"/>
        <v>5102.6099999999997</v>
      </c>
      <c r="J29" s="89">
        <f t="shared" ca="1" si="1"/>
        <v>0</v>
      </c>
      <c r="K29" s="89">
        <f t="shared" ca="1" si="2"/>
        <v>-5102.6099999999997</v>
      </c>
    </row>
    <row r="30" spans="1:11" x14ac:dyDescent="0.2">
      <c r="A30" s="2">
        <v>6</v>
      </c>
      <c r="B30" s="2">
        <v>30</v>
      </c>
      <c r="C30" s="88">
        <f t="shared" si="0"/>
        <v>44377</v>
      </c>
      <c r="D30" s="87">
        <f ca="1">OFFSET('Cash Flow'!$C$90,0, ROW()-2)</f>
        <v>-1804.34</v>
      </c>
      <c r="E30" s="87">
        <f ca="1">OFFSET('Cash Flow'!$C$90,1, ROW()-2)</f>
        <v>4729.3400000000011</v>
      </c>
      <c r="G30" s="1">
        <f t="shared" si="3"/>
        <v>44377</v>
      </c>
      <c r="H30" s="89">
        <f t="shared" ca="1" si="4"/>
        <v>4729.3400000000011</v>
      </c>
      <c r="I30" s="89">
        <f t="shared" ca="1" si="5"/>
        <v>1804.3400000000001</v>
      </c>
      <c r="J30" s="89">
        <f t="shared" ca="1" si="1"/>
        <v>0</v>
      </c>
      <c r="K30" s="89">
        <f t="shared" ca="1" si="2"/>
        <v>-1804.3400000000001</v>
      </c>
    </row>
    <row r="31" spans="1:11" x14ac:dyDescent="0.2">
      <c r="A31" s="2">
        <v>7</v>
      </c>
      <c r="B31" s="2">
        <v>2</v>
      </c>
      <c r="C31" s="88">
        <f t="shared" si="0"/>
        <v>44379</v>
      </c>
      <c r="D31" s="87">
        <f ca="1">OFFSET('Cash Flow'!$C$90,0, ROW()-2)</f>
        <v>711.65999999999985</v>
      </c>
      <c r="E31" s="87">
        <f ca="1">OFFSET('Cash Flow'!$C$90,1, ROW()-2)</f>
        <v>5441.0000000000009</v>
      </c>
      <c r="G31" s="1">
        <f t="shared" si="3"/>
        <v>44379</v>
      </c>
      <c r="H31" s="89">
        <f t="shared" ca="1" si="4"/>
        <v>4729.3400000000011</v>
      </c>
      <c r="I31" s="89">
        <f t="shared" ca="1" si="5"/>
        <v>0</v>
      </c>
      <c r="J31" s="89">
        <f t="shared" ca="1" si="1"/>
        <v>711.65999999999985</v>
      </c>
      <c r="K31" s="89">
        <f t="shared" ca="1" si="2"/>
        <v>711.65999999999985</v>
      </c>
    </row>
    <row r="32" spans="1:11" x14ac:dyDescent="0.2">
      <c r="A32" s="2">
        <v>7</v>
      </c>
      <c r="B32" s="2">
        <v>9</v>
      </c>
      <c r="C32" s="88">
        <f t="shared" si="0"/>
        <v>44386</v>
      </c>
      <c r="D32" s="87">
        <f ca="1">OFFSET('Cash Flow'!$C$90,0, ROW()-2)</f>
        <v>-1587.35</v>
      </c>
      <c r="E32" s="87">
        <f ca="1">OFFSET('Cash Flow'!$C$90,1, ROW()-2)</f>
        <v>3853.650000000001</v>
      </c>
      <c r="G32" s="1">
        <f t="shared" ref="G32:G40" si="6">C32</f>
        <v>44386</v>
      </c>
      <c r="H32" s="89">
        <f t="shared" ref="H32:H45" ca="1" si="7">H31+J31-I32</f>
        <v>3853.650000000001</v>
      </c>
      <c r="I32" s="89">
        <f t="shared" ref="I32:I45" ca="1" si="8">MIN(K32,0)*-1</f>
        <v>1587.35</v>
      </c>
      <c r="J32" s="89">
        <f t="shared" ref="J32:J45" ca="1" si="9">MAX(K32,0)</f>
        <v>0</v>
      </c>
      <c r="K32" s="89">
        <f t="shared" ref="K32:K45" ca="1" si="10">E32-E31</f>
        <v>-1587.35</v>
      </c>
    </row>
    <row r="33" spans="1:11" x14ac:dyDescent="0.2">
      <c r="A33" s="2">
        <v>7</v>
      </c>
      <c r="B33" s="2">
        <v>16</v>
      </c>
      <c r="C33" s="88">
        <f t="shared" si="0"/>
        <v>44393</v>
      </c>
      <c r="D33" s="87">
        <f ca="1">OFFSET('Cash Flow'!$C$90,0, ROW()-2)</f>
        <v>-14.850000000000136</v>
      </c>
      <c r="E33" s="87">
        <f ca="1">OFFSET('Cash Flow'!$C$90,1, ROW()-2)</f>
        <v>3838.8000000000011</v>
      </c>
      <c r="G33" s="1">
        <f t="shared" si="6"/>
        <v>44393</v>
      </c>
      <c r="H33" s="89">
        <f t="shared" ca="1" si="7"/>
        <v>3838.8000000000011</v>
      </c>
      <c r="I33" s="89">
        <f t="shared" ca="1" si="8"/>
        <v>14.849999999999909</v>
      </c>
      <c r="J33" s="89">
        <f t="shared" ca="1" si="9"/>
        <v>0</v>
      </c>
      <c r="K33" s="89">
        <f t="shared" ca="1" si="10"/>
        <v>-14.849999999999909</v>
      </c>
    </row>
    <row r="34" spans="1:11" x14ac:dyDescent="0.2">
      <c r="A34" s="2">
        <v>7</v>
      </c>
      <c r="B34" s="2">
        <v>23</v>
      </c>
      <c r="C34" s="88">
        <f t="shared" si="0"/>
        <v>44400</v>
      </c>
      <c r="D34" s="87">
        <f ca="1">OFFSET('Cash Flow'!$C$90,0, ROW()-2)</f>
        <v>-2356.8200000000002</v>
      </c>
      <c r="E34" s="87">
        <f ca="1">OFFSET('Cash Flow'!$C$90,1, ROW()-2)</f>
        <v>1481.9800000000009</v>
      </c>
      <c r="G34" s="1">
        <f t="shared" si="6"/>
        <v>44400</v>
      </c>
      <c r="H34" s="89">
        <f t="shared" ca="1" si="7"/>
        <v>1481.9800000000009</v>
      </c>
      <c r="I34" s="89">
        <f t="shared" ca="1" si="8"/>
        <v>2356.8200000000002</v>
      </c>
      <c r="J34" s="89">
        <f t="shared" ca="1" si="9"/>
        <v>0</v>
      </c>
      <c r="K34" s="89">
        <f t="shared" ca="1" si="10"/>
        <v>-2356.8200000000002</v>
      </c>
    </row>
    <row r="35" spans="1:11" x14ac:dyDescent="0.2">
      <c r="A35" s="2">
        <v>7</v>
      </c>
      <c r="B35" s="2">
        <v>30</v>
      </c>
      <c r="C35" s="88">
        <f t="shared" si="0"/>
        <v>44407</v>
      </c>
      <c r="D35" s="87">
        <f ca="1">OFFSET('Cash Flow'!$C$90,0, ROW()-2)</f>
        <v>1925.68</v>
      </c>
      <c r="E35" s="87">
        <f ca="1">OFFSET('Cash Flow'!$C$90,1, ROW()-2)</f>
        <v>3407.6600000000008</v>
      </c>
      <c r="G35" s="1">
        <f t="shared" si="6"/>
        <v>44407</v>
      </c>
      <c r="H35" s="89">
        <f t="shared" ca="1" si="7"/>
        <v>1481.9800000000009</v>
      </c>
      <c r="I35" s="89">
        <f t="shared" ca="1" si="8"/>
        <v>0</v>
      </c>
      <c r="J35" s="89">
        <f t="shared" ca="1" si="9"/>
        <v>1925.6799999999998</v>
      </c>
      <c r="K35" s="89">
        <f t="shared" ca="1" si="10"/>
        <v>1925.6799999999998</v>
      </c>
    </row>
    <row r="36" spans="1:11" x14ac:dyDescent="0.2">
      <c r="A36" s="2">
        <v>8</v>
      </c>
      <c r="B36" s="2">
        <v>6</v>
      </c>
      <c r="C36" s="88">
        <f t="shared" si="0"/>
        <v>44414</v>
      </c>
      <c r="D36" s="87">
        <f ca="1">OFFSET('Cash Flow'!$C$90,0, ROW()-2)</f>
        <v>-1403.17</v>
      </c>
      <c r="E36" s="87">
        <f ca="1">OFFSET('Cash Flow'!$C$90,1, ROW()-2)</f>
        <v>2004.4900000000007</v>
      </c>
      <c r="G36" s="1">
        <f t="shared" si="6"/>
        <v>44414</v>
      </c>
      <c r="H36" s="89">
        <f t="shared" ca="1" si="7"/>
        <v>2004.4900000000007</v>
      </c>
      <c r="I36" s="89">
        <f t="shared" ca="1" si="8"/>
        <v>1403.17</v>
      </c>
      <c r="J36" s="89">
        <f t="shared" ca="1" si="9"/>
        <v>0</v>
      </c>
      <c r="K36" s="89">
        <f t="shared" ca="1" si="10"/>
        <v>-1403.17</v>
      </c>
    </row>
    <row r="37" spans="1:11" x14ac:dyDescent="0.2">
      <c r="A37" s="2">
        <v>8</v>
      </c>
      <c r="B37" s="2">
        <v>13</v>
      </c>
      <c r="C37" s="88">
        <f t="shared" si="0"/>
        <v>44421</v>
      </c>
      <c r="D37" s="87">
        <f ca="1">OFFSET('Cash Flow'!$C$90,0, ROW()-2)</f>
        <v>1958.65</v>
      </c>
      <c r="E37" s="87">
        <f ca="1">OFFSET('Cash Flow'!$C$90,1, ROW()-2)</f>
        <v>3963.1400000000008</v>
      </c>
      <c r="G37" s="1">
        <f t="shared" si="6"/>
        <v>44421</v>
      </c>
      <c r="H37" s="89">
        <f t="shared" ca="1" si="7"/>
        <v>2004.4900000000007</v>
      </c>
      <c r="I37" s="89">
        <f t="shared" ca="1" si="8"/>
        <v>0</v>
      </c>
      <c r="J37" s="89">
        <f t="shared" ca="1" si="9"/>
        <v>1958.65</v>
      </c>
      <c r="K37" s="89">
        <f t="shared" ca="1" si="10"/>
        <v>1958.65</v>
      </c>
    </row>
    <row r="38" spans="1:11" x14ac:dyDescent="0.2">
      <c r="A38" s="2">
        <v>8</v>
      </c>
      <c r="B38" s="2">
        <v>20</v>
      </c>
      <c r="C38" s="88">
        <f t="shared" si="0"/>
        <v>44428</v>
      </c>
      <c r="D38" s="87">
        <f ca="1">OFFSET('Cash Flow'!$C$90,0, ROW()-2)</f>
        <v>-356.17</v>
      </c>
      <c r="E38" s="87">
        <f ca="1">OFFSET('Cash Flow'!$C$90,1, ROW()-2)</f>
        <v>3606.9700000000007</v>
      </c>
      <c r="G38" s="1">
        <f t="shared" si="6"/>
        <v>44428</v>
      </c>
      <c r="H38" s="89">
        <f t="shared" ca="1" si="7"/>
        <v>3606.9700000000007</v>
      </c>
      <c r="I38" s="89">
        <f t="shared" ca="1" si="8"/>
        <v>356.17000000000007</v>
      </c>
      <c r="J38" s="89">
        <f t="shared" ca="1" si="9"/>
        <v>0</v>
      </c>
      <c r="K38" s="89">
        <f t="shared" ca="1" si="10"/>
        <v>-356.17000000000007</v>
      </c>
    </row>
    <row r="39" spans="1:11" x14ac:dyDescent="0.2">
      <c r="A39" s="2">
        <v>8</v>
      </c>
      <c r="B39" s="2">
        <v>27</v>
      </c>
      <c r="C39" s="88">
        <f t="shared" si="0"/>
        <v>44435</v>
      </c>
      <c r="D39" s="87">
        <f ca="1">OFFSET('Cash Flow'!$C$90,0, ROW()-2)</f>
        <v>-576.47</v>
      </c>
      <c r="E39" s="87">
        <f ca="1">OFFSET('Cash Flow'!$C$90,1, ROW()-2)</f>
        <v>3030.5000000000009</v>
      </c>
      <c r="G39" s="1">
        <f t="shared" si="6"/>
        <v>44435</v>
      </c>
      <c r="H39" s="89">
        <f t="shared" ca="1" si="7"/>
        <v>3030.5000000000009</v>
      </c>
      <c r="I39" s="89">
        <f t="shared" ca="1" si="8"/>
        <v>576.4699999999998</v>
      </c>
      <c r="J39" s="89">
        <f t="shared" ca="1" si="9"/>
        <v>0</v>
      </c>
      <c r="K39" s="89">
        <f t="shared" ca="1" si="10"/>
        <v>-576.4699999999998</v>
      </c>
    </row>
    <row r="40" spans="1:11" x14ac:dyDescent="0.2">
      <c r="A40" s="2">
        <v>8</v>
      </c>
      <c r="B40" s="2">
        <v>31</v>
      </c>
      <c r="C40" s="88">
        <f t="shared" si="0"/>
        <v>44439</v>
      </c>
      <c r="D40" s="87">
        <f ca="1">OFFSET('Cash Flow'!$C$90,0, ROW()-2)</f>
        <v>0</v>
      </c>
      <c r="E40" s="87">
        <f ca="1">OFFSET('Cash Flow'!$C$90,1, ROW()-2)</f>
        <v>3030.5000000000009</v>
      </c>
      <c r="G40" s="1">
        <f t="shared" si="6"/>
        <v>44439</v>
      </c>
      <c r="H40" s="89">
        <f t="shared" ca="1" si="7"/>
        <v>3030.5000000000009</v>
      </c>
      <c r="I40" s="89">
        <f t="shared" ca="1" si="8"/>
        <v>0</v>
      </c>
      <c r="J40" s="89">
        <f t="shared" ca="1" si="9"/>
        <v>0</v>
      </c>
      <c r="K40" s="89">
        <f t="shared" ca="1" si="10"/>
        <v>0</v>
      </c>
    </row>
    <row r="41" spans="1:11" x14ac:dyDescent="0.2">
      <c r="A41" s="2">
        <v>9</v>
      </c>
      <c r="B41" s="2">
        <v>3</v>
      </c>
      <c r="C41" s="88">
        <f t="shared" si="0"/>
        <v>44442</v>
      </c>
      <c r="D41" s="87">
        <f ca="1">OFFSET('Cash Flow'!$C$90,0, ROW()-2)</f>
        <v>-200</v>
      </c>
      <c r="E41" s="87">
        <f ca="1">OFFSET('Cash Flow'!$C$90,1, ROW()-2)</f>
        <v>2830.5000000000009</v>
      </c>
      <c r="G41" s="1">
        <f>C41</f>
        <v>44442</v>
      </c>
      <c r="H41" s="89">
        <f t="shared" ca="1" si="7"/>
        <v>2830.5000000000009</v>
      </c>
      <c r="I41" s="89">
        <f t="shared" ca="1" si="8"/>
        <v>200</v>
      </c>
      <c r="J41" s="89">
        <f t="shared" ca="1" si="9"/>
        <v>0</v>
      </c>
      <c r="K41" s="89">
        <f t="shared" ca="1" si="10"/>
        <v>-200</v>
      </c>
    </row>
    <row r="42" spans="1:11" x14ac:dyDescent="0.2">
      <c r="A42" s="2">
        <v>9</v>
      </c>
      <c r="B42" s="2">
        <v>10</v>
      </c>
      <c r="C42" s="88">
        <f t="shared" si="0"/>
        <v>44449</v>
      </c>
      <c r="D42" s="87">
        <f ca="1">OFFSET('Cash Flow'!$C$90,0, ROW()-2)</f>
        <v>311.3000000000003</v>
      </c>
      <c r="E42" s="87">
        <f ca="1">OFFSET('Cash Flow'!$C$90,1, ROW()-2)</f>
        <v>3141.8000000000011</v>
      </c>
      <c r="G42" s="1">
        <f>C42</f>
        <v>44449</v>
      </c>
      <c r="H42" s="89">
        <f t="shared" ca="1" si="7"/>
        <v>2830.5000000000009</v>
      </c>
      <c r="I42" s="89">
        <f t="shared" ca="1" si="8"/>
        <v>0</v>
      </c>
      <c r="J42" s="89">
        <f t="shared" ca="1" si="9"/>
        <v>311.30000000000018</v>
      </c>
      <c r="K42" s="89">
        <f t="shared" ca="1" si="10"/>
        <v>311.30000000000018</v>
      </c>
    </row>
    <row r="43" spans="1:11" x14ac:dyDescent="0.2">
      <c r="A43" s="2">
        <v>9</v>
      </c>
      <c r="B43" s="2">
        <v>17</v>
      </c>
      <c r="C43" s="88">
        <f t="shared" si="0"/>
        <v>44456</v>
      </c>
      <c r="D43" s="87">
        <f ca="1">OFFSET('Cash Flow'!$C$90,0, ROW()-2)</f>
        <v>-336.22999999999996</v>
      </c>
      <c r="E43" s="87">
        <f ca="1">OFFSET('Cash Flow'!$C$90,1, ROW()-2)</f>
        <v>2805.5700000000011</v>
      </c>
      <c r="G43" s="1">
        <f>C43</f>
        <v>44456</v>
      </c>
      <c r="H43" s="89">
        <f t="shared" ca="1" si="7"/>
        <v>2805.5700000000011</v>
      </c>
      <c r="I43" s="89">
        <f t="shared" ca="1" si="8"/>
        <v>336.23</v>
      </c>
      <c r="J43" s="89">
        <f t="shared" ca="1" si="9"/>
        <v>0</v>
      </c>
      <c r="K43" s="89">
        <f t="shared" ca="1" si="10"/>
        <v>-336.23</v>
      </c>
    </row>
    <row r="44" spans="1:11" x14ac:dyDescent="0.2">
      <c r="A44" s="2">
        <v>9</v>
      </c>
      <c r="B44" s="2">
        <v>24</v>
      </c>
      <c r="C44" s="88">
        <f t="shared" si="0"/>
        <v>44463</v>
      </c>
      <c r="D44" s="87">
        <f ca="1">OFFSET('Cash Flow'!$C$90,0, ROW()-2)</f>
        <v>748.86000000000013</v>
      </c>
      <c r="E44" s="87">
        <f ca="1">OFFSET('Cash Flow'!$C$90,1, ROW()-2)</f>
        <v>3554.4300000000012</v>
      </c>
      <c r="G44" s="1">
        <f>C44</f>
        <v>44463</v>
      </c>
      <c r="H44" s="89">
        <f t="shared" ca="1" si="7"/>
        <v>2805.5700000000011</v>
      </c>
      <c r="I44" s="89">
        <f t="shared" ca="1" si="8"/>
        <v>0</v>
      </c>
      <c r="J44" s="89">
        <f t="shared" ca="1" si="9"/>
        <v>748.86000000000013</v>
      </c>
      <c r="K44" s="89">
        <f t="shared" ca="1" si="10"/>
        <v>748.86000000000013</v>
      </c>
    </row>
    <row r="45" spans="1:11" x14ac:dyDescent="0.2">
      <c r="A45" s="2">
        <v>9</v>
      </c>
      <c r="B45" s="2">
        <v>30</v>
      </c>
      <c r="C45" s="88">
        <f t="shared" si="0"/>
        <v>44469</v>
      </c>
      <c r="D45" s="87">
        <f ca="1">OFFSET('Cash Flow'!$C$90,0, ROW()-2)</f>
        <v>-662.20999999999958</v>
      </c>
      <c r="E45" s="87">
        <f ca="1">OFFSET('Cash Flow'!$C$90,1, ROW()-2)</f>
        <v>2892.2200000000016</v>
      </c>
      <c r="G45" s="1">
        <f>C45</f>
        <v>44469</v>
      </c>
      <c r="H45" s="89">
        <f t="shared" ca="1" si="7"/>
        <v>2892.2200000000016</v>
      </c>
      <c r="I45" s="89">
        <f t="shared" ca="1" si="8"/>
        <v>662.20999999999958</v>
      </c>
      <c r="J45" s="89">
        <f t="shared" ca="1" si="9"/>
        <v>0</v>
      </c>
      <c r="K45" s="89">
        <f t="shared" ca="1" si="10"/>
        <v>-662.20999999999958</v>
      </c>
    </row>
    <row r="46" spans="1:11" x14ac:dyDescent="0.2">
      <c r="A46" s="2">
        <v>10</v>
      </c>
      <c r="B46" s="2">
        <v>1</v>
      </c>
      <c r="C46" s="88">
        <f t="shared" si="0"/>
        <v>44470</v>
      </c>
      <c r="D46" s="87">
        <f ca="1">OFFSET('Cash Flow'!$C$90,0, ROW()-2)</f>
        <v>-1866.67</v>
      </c>
      <c r="E46" s="87">
        <f ca="1">OFFSET('Cash Flow'!$C$90,1, ROW()-2)</f>
        <v>1025.5500000000015</v>
      </c>
      <c r="G46" s="1">
        <f t="shared" ref="G46:G52" si="11">C46</f>
        <v>44470</v>
      </c>
      <c r="H46" s="89">
        <f t="shared" ref="H46:H51" ca="1" si="12">H45+J45-I46</f>
        <v>1025.5500000000015</v>
      </c>
      <c r="I46" s="89">
        <f t="shared" ref="I46:I51" ca="1" si="13">MIN(K46,0)*-1</f>
        <v>1866.67</v>
      </c>
      <c r="J46" s="89">
        <f t="shared" ref="J46:J51" ca="1" si="14">MAX(K46,0)</f>
        <v>0</v>
      </c>
      <c r="K46" s="89">
        <f t="shared" ref="K46:K51" ca="1" si="15">E46-E45</f>
        <v>-1866.67</v>
      </c>
    </row>
    <row r="47" spans="1:11" x14ac:dyDescent="0.2">
      <c r="A47" s="2">
        <v>10</v>
      </c>
      <c r="B47" s="2">
        <v>8</v>
      </c>
      <c r="C47" s="88">
        <f t="shared" si="0"/>
        <v>44477</v>
      </c>
      <c r="D47" s="87">
        <f ca="1">OFFSET('Cash Flow'!$C$90,0, ROW()-2)</f>
        <v>-234.18000000000006</v>
      </c>
      <c r="E47" s="87">
        <f ca="1">OFFSET('Cash Flow'!$C$90,1, ROW()-2)</f>
        <v>791.37000000000148</v>
      </c>
      <c r="G47" s="1">
        <f t="shared" si="11"/>
        <v>44477</v>
      </c>
      <c r="H47" s="89">
        <f t="shared" ca="1" si="12"/>
        <v>791.37000000000148</v>
      </c>
      <c r="I47" s="89">
        <f t="shared" ca="1" si="13"/>
        <v>234.18000000000006</v>
      </c>
      <c r="J47" s="89">
        <f t="shared" ca="1" si="14"/>
        <v>0</v>
      </c>
      <c r="K47" s="89">
        <f t="shared" ca="1" si="15"/>
        <v>-234.18000000000006</v>
      </c>
    </row>
    <row r="48" spans="1:11" x14ac:dyDescent="0.2">
      <c r="A48" s="2">
        <v>10</v>
      </c>
      <c r="B48" s="2">
        <v>15</v>
      </c>
      <c r="C48" s="88">
        <f t="shared" si="0"/>
        <v>44484</v>
      </c>
      <c r="D48" s="87">
        <f ca="1">OFFSET('Cash Flow'!$C$90,0, ROW()-2)</f>
        <v>802.45999999999992</v>
      </c>
      <c r="E48" s="87">
        <f ca="1">OFFSET('Cash Flow'!$C$90,1, ROW()-2)</f>
        <v>1593.8300000000013</v>
      </c>
      <c r="G48" s="1">
        <f t="shared" si="11"/>
        <v>44484</v>
      </c>
      <c r="H48" s="89">
        <f t="shared" ca="1" si="12"/>
        <v>791.37000000000148</v>
      </c>
      <c r="I48" s="89">
        <f t="shared" ca="1" si="13"/>
        <v>0</v>
      </c>
      <c r="J48" s="89">
        <f t="shared" ca="1" si="14"/>
        <v>802.45999999999981</v>
      </c>
      <c r="K48" s="89">
        <f t="shared" ca="1" si="15"/>
        <v>802.45999999999981</v>
      </c>
    </row>
    <row r="49" spans="1:11" x14ac:dyDescent="0.2">
      <c r="A49" s="2">
        <v>10</v>
      </c>
      <c r="B49" s="2">
        <v>22</v>
      </c>
      <c r="C49" s="88">
        <f t="shared" si="0"/>
        <v>44491</v>
      </c>
      <c r="D49" s="87">
        <f ca="1">OFFSET('Cash Flow'!$C$90,0, ROW()-2)</f>
        <v>1358.67</v>
      </c>
      <c r="E49" s="87">
        <f ca="1">OFFSET('Cash Flow'!$C$90,1, ROW()-2)</f>
        <v>2952.5000000000014</v>
      </c>
      <c r="G49" s="1">
        <f t="shared" si="11"/>
        <v>44491</v>
      </c>
      <c r="H49" s="89">
        <f t="shared" ca="1" si="12"/>
        <v>1593.8300000000013</v>
      </c>
      <c r="I49" s="89">
        <f t="shared" ca="1" si="13"/>
        <v>0</v>
      </c>
      <c r="J49" s="89">
        <f t="shared" ca="1" si="14"/>
        <v>1358.67</v>
      </c>
      <c r="K49" s="89">
        <f t="shared" ca="1" si="15"/>
        <v>1358.67</v>
      </c>
    </row>
    <row r="50" spans="1:11" x14ac:dyDescent="0.2">
      <c r="A50" s="2">
        <v>10</v>
      </c>
      <c r="B50" s="2">
        <v>29</v>
      </c>
      <c r="C50" s="88">
        <f t="shared" si="0"/>
        <v>44498</v>
      </c>
      <c r="D50" s="87">
        <f ca="1">OFFSET('Cash Flow'!$C$90,0, ROW()-2)</f>
        <v>-53.38000000000001</v>
      </c>
      <c r="E50" s="87">
        <f ca="1">OFFSET('Cash Flow'!$C$90,1, ROW()-2)</f>
        <v>2899.1200000000013</v>
      </c>
      <c r="G50" s="1">
        <f t="shared" si="11"/>
        <v>44498</v>
      </c>
      <c r="H50" s="89">
        <f t="shared" ca="1" si="12"/>
        <v>2899.1200000000013</v>
      </c>
      <c r="I50" s="89">
        <f t="shared" ca="1" si="13"/>
        <v>53.380000000000109</v>
      </c>
      <c r="J50" s="89">
        <f t="shared" ca="1" si="14"/>
        <v>0</v>
      </c>
      <c r="K50" s="89">
        <f t="shared" ca="1" si="15"/>
        <v>-53.380000000000109</v>
      </c>
    </row>
    <row r="51" spans="1:11" x14ac:dyDescent="0.2">
      <c r="A51" s="2">
        <v>11</v>
      </c>
      <c r="B51" s="2">
        <v>5</v>
      </c>
      <c r="C51" s="88">
        <f t="shared" si="0"/>
        <v>44505</v>
      </c>
      <c r="D51" s="87">
        <f ca="1">OFFSET('Cash Flow'!$C$90,0, ROW()-2)</f>
        <v>-950.7</v>
      </c>
      <c r="E51" s="87">
        <f ca="1">OFFSET('Cash Flow'!$C$90,1, ROW()-2)</f>
        <v>1948.4200000000012</v>
      </c>
      <c r="G51" s="1">
        <f t="shared" si="11"/>
        <v>44505</v>
      </c>
      <c r="H51" s="89">
        <f t="shared" ca="1" si="12"/>
        <v>1948.4200000000012</v>
      </c>
      <c r="I51" s="89">
        <f t="shared" ca="1" si="13"/>
        <v>950.7</v>
      </c>
      <c r="J51" s="89">
        <f t="shared" ca="1" si="14"/>
        <v>0</v>
      </c>
      <c r="K51" s="89">
        <f t="shared" ca="1" si="15"/>
        <v>-950.7</v>
      </c>
    </row>
    <row r="52" spans="1:11" x14ac:dyDescent="0.2">
      <c r="A52" s="2">
        <v>11</v>
      </c>
      <c r="B52" s="2">
        <v>12</v>
      </c>
      <c r="C52" s="88">
        <f t="shared" si="0"/>
        <v>44512</v>
      </c>
      <c r="D52" s="87">
        <f ca="1">OFFSET('Cash Flow'!$C$90,0, ROW()-2)</f>
        <v>-1073.9000000000001</v>
      </c>
      <c r="E52" s="87">
        <f ca="1">OFFSET('Cash Flow'!$C$90,1, ROW()-2)</f>
        <v>874.52000000000112</v>
      </c>
      <c r="G52" s="1">
        <f t="shared" si="11"/>
        <v>44512</v>
      </c>
      <c r="H52" s="89">
        <f ca="1">H51+J51-I52</f>
        <v>874.52000000000112</v>
      </c>
      <c r="I52" s="89">
        <f ca="1">MIN(K52,0)*-1</f>
        <v>1073.9000000000001</v>
      </c>
      <c r="J52" s="89">
        <f ca="1">MAX(K52,0)</f>
        <v>0</v>
      </c>
      <c r="K52" s="89">
        <f ca="1">E52-E51</f>
        <v>-1073.9000000000001</v>
      </c>
    </row>
    <row r="53" spans="1:11" x14ac:dyDescent="0.2">
      <c r="A53" s="2">
        <v>11</v>
      </c>
      <c r="B53" s="2">
        <v>19</v>
      </c>
      <c r="C53" s="88">
        <f t="shared" si="0"/>
        <v>44519</v>
      </c>
      <c r="D53" s="87">
        <f ca="1">OFFSET('Cash Flow'!$C$90,0, ROW()-2)</f>
        <v>-815.79</v>
      </c>
      <c r="E53" s="87">
        <f ca="1">OFFSET('Cash Flow'!$C$90,1, ROW()-2)</f>
        <v>58.730000000001155</v>
      </c>
      <c r="G53" t="s">
        <v>532</v>
      </c>
      <c r="H53" s="89">
        <f ca="1">H52+J52-I53</f>
        <v>58.730000000001155</v>
      </c>
      <c r="I53" s="89">
        <f ca="1">MIN(K53,0)*-1</f>
        <v>815.79</v>
      </c>
      <c r="J53" s="89">
        <f ca="1">MAX(K53,0)</f>
        <v>0</v>
      </c>
      <c r="K53" s="89">
        <f ca="1">E53-E52</f>
        <v>-815.79</v>
      </c>
    </row>
    <row r="54" spans="1:11" x14ac:dyDescent="0.2">
      <c r="A54" s="2">
        <v>11</v>
      </c>
      <c r="B54" s="2">
        <v>26</v>
      </c>
      <c r="C54" s="88">
        <f t="shared" si="0"/>
        <v>44526</v>
      </c>
      <c r="D54" s="87">
        <f ca="1">OFFSET('Cash Flow'!$C$90,0, ROW()-2)</f>
        <v>-70</v>
      </c>
      <c r="E54" s="87">
        <f ca="1">OFFSET('Cash Flow'!$C$90,1, ROW()-2)</f>
        <v>-11.269999999998845</v>
      </c>
    </row>
    <row r="55" spans="1:11" x14ac:dyDescent="0.2">
      <c r="A55" s="2">
        <v>11</v>
      </c>
      <c r="B55" s="2">
        <v>30</v>
      </c>
      <c r="C55" s="88">
        <f t="shared" si="0"/>
        <v>44530</v>
      </c>
      <c r="D55" s="87">
        <f ca="1">OFFSET('Cash Flow'!$C$90,0, ROW()-2)</f>
        <v>-47.47</v>
      </c>
      <c r="E55" s="87">
        <f ca="1">OFFSET('Cash Flow'!$C$90,1, ROW()-2)</f>
        <v>-58.739999999998844</v>
      </c>
    </row>
    <row r="56" spans="1:11" x14ac:dyDescent="0.2">
      <c r="A56" s="2">
        <v>12</v>
      </c>
      <c r="B56" s="2">
        <v>3</v>
      </c>
      <c r="C56" s="88">
        <f t="shared" si="0"/>
        <v>44533</v>
      </c>
      <c r="D56" s="87">
        <f ca="1">OFFSET('Cash Flow'!$C$90,0, ROW()-2)</f>
        <v>1880.75</v>
      </c>
      <c r="E56" s="87">
        <f ca="1">OFFSET('Cash Flow'!$C$90,1, ROW()-2)</f>
        <v>1822.0100000000011</v>
      </c>
    </row>
    <row r="57" spans="1:11" x14ac:dyDescent="0.2">
      <c r="A57" s="2">
        <v>12</v>
      </c>
      <c r="B57" s="2">
        <v>10</v>
      </c>
      <c r="C57" s="88">
        <f t="shared" si="0"/>
        <v>44540</v>
      </c>
      <c r="D57" s="87">
        <f ca="1">OFFSET('Cash Flow'!$C$90,0, ROW()-2)</f>
        <v>-1667.71</v>
      </c>
      <c r="E57" s="87">
        <f ca="1">OFFSET('Cash Flow'!$C$90,1, ROW()-2)</f>
        <v>154.30000000000109</v>
      </c>
    </row>
    <row r="58" spans="1:11" x14ac:dyDescent="0.2">
      <c r="A58" s="2">
        <v>12</v>
      </c>
      <c r="B58" s="2">
        <v>17</v>
      </c>
      <c r="C58" s="88">
        <f t="shared" si="0"/>
        <v>44547</v>
      </c>
      <c r="D58" s="87">
        <f ca="1">OFFSET('Cash Flow'!$C$90,0, ROW()-2)</f>
        <v>203.93000000000029</v>
      </c>
      <c r="E58" s="87">
        <f ca="1">OFFSET('Cash Flow'!$C$90,1, ROW()-2)</f>
        <v>358.23000000000138</v>
      </c>
    </row>
    <row r="59" spans="1:11" x14ac:dyDescent="0.2">
      <c r="A59" s="2">
        <v>12</v>
      </c>
      <c r="B59" s="2">
        <v>24</v>
      </c>
      <c r="C59" s="88">
        <f t="shared" si="0"/>
        <v>44554</v>
      </c>
      <c r="D59" s="87">
        <f ca="1">OFFSET('Cash Flow'!$C$90,0, ROW()-2)</f>
        <v>-158.61000000000001</v>
      </c>
      <c r="E59" s="87">
        <f ca="1">OFFSET('Cash Flow'!$C$90,1, ROW()-2)</f>
        <v>199.62000000000137</v>
      </c>
    </row>
    <row r="60" spans="1:11" x14ac:dyDescent="0.2">
      <c r="A60" s="2">
        <v>12</v>
      </c>
      <c r="B60" s="2">
        <v>31</v>
      </c>
      <c r="C60" s="88">
        <f t="shared" si="0"/>
        <v>44561</v>
      </c>
      <c r="D60" s="87">
        <f ca="1">OFFSET('Cash Flow'!$C$90,0, ROW()-2)</f>
        <v>1668.8199999999997</v>
      </c>
      <c r="E60" s="87">
        <f ca="1">OFFSET('Cash Flow'!$C$90,1, ROW()-2)</f>
        <v>1868.440000000001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F0CD8-7AFB-4E85-9DD5-D03AA1E374BB}">
  <dimension ref="A1:B1"/>
  <sheetViews>
    <sheetView workbookViewId="0"/>
  </sheetViews>
  <sheetFormatPr defaultRowHeight="11.25" x14ac:dyDescent="0.2"/>
  <sheetData>
    <row r="1" spans="1:2" x14ac:dyDescent="0.2">
      <c r="A1" t="s">
        <v>535</v>
      </c>
      <c r="B1" s="92">
        <v>9462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26CE-C662-40D8-9A3F-2CE0B3AD9869}">
  <dimension ref="A1"/>
  <sheetViews>
    <sheetView workbookViewId="0"/>
  </sheetViews>
  <sheetFormatPr defaultRowHeight="11.25" x14ac:dyDescent="0.2"/>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782E6-E2BD-433A-864D-0745D8FDC452}">
  <dimension ref="A1:M16"/>
  <sheetViews>
    <sheetView topLeftCell="H1" workbookViewId="0">
      <selection activeCell="L1" sqref="L1"/>
    </sheetView>
  </sheetViews>
  <sheetFormatPr defaultRowHeight="11.25" x14ac:dyDescent="0.2"/>
  <cols>
    <col min="1" max="1" width="30.1640625" customWidth="1"/>
    <col min="2" max="2" width="32.5" bestFit="1" customWidth="1"/>
    <col min="3" max="8" width="30.83203125" customWidth="1"/>
    <col min="9" max="9" width="36.6640625" bestFit="1" customWidth="1"/>
    <col min="10" max="10" width="30.83203125" customWidth="1"/>
    <col min="11" max="11" width="41.5" bestFit="1" customWidth="1"/>
    <col min="12" max="12" width="30.83203125" customWidth="1"/>
    <col min="13" max="13" width="20.5" customWidth="1"/>
    <col min="14" max="14" width="15.5" customWidth="1"/>
  </cols>
  <sheetData>
    <row r="1" spans="1:13" ht="15" x14ac:dyDescent="0.2">
      <c r="A1" s="207" t="s">
        <v>1236</v>
      </c>
      <c r="B1" s="207" t="s">
        <v>1237</v>
      </c>
      <c r="C1" s="208" t="s">
        <v>670</v>
      </c>
      <c r="D1" s="208" t="s">
        <v>632</v>
      </c>
      <c r="E1" s="208" t="s">
        <v>1238</v>
      </c>
      <c r="F1" s="208" t="s">
        <v>1239</v>
      </c>
      <c r="G1" s="208" t="s">
        <v>1240</v>
      </c>
      <c r="H1" s="208" t="s">
        <v>1241</v>
      </c>
      <c r="I1" s="208" t="s">
        <v>1242</v>
      </c>
      <c r="J1" s="208" t="s">
        <v>1300</v>
      </c>
      <c r="K1" s="208" t="s">
        <v>1243</v>
      </c>
      <c r="L1" t="s">
        <v>1244</v>
      </c>
      <c r="M1" s="164"/>
    </row>
    <row r="2" spans="1:13" x14ac:dyDescent="0.2">
      <c r="A2" t="s">
        <v>670</v>
      </c>
      <c r="B2" t="s">
        <v>1300</v>
      </c>
      <c r="C2" t="s">
        <v>678</v>
      </c>
      <c r="D2" t="s">
        <v>138</v>
      </c>
      <c r="E2" t="s">
        <v>1255</v>
      </c>
      <c r="F2" t="s">
        <v>1258</v>
      </c>
      <c r="G2" t="s">
        <v>1260</v>
      </c>
      <c r="H2" t="s">
        <v>1261</v>
      </c>
      <c r="I2" t="s">
        <v>1266</v>
      </c>
      <c r="J2" t="s">
        <v>1268</v>
      </c>
      <c r="K2" t="s">
        <v>1271</v>
      </c>
      <c r="L2" s="198" t="s">
        <v>56</v>
      </c>
    </row>
    <row r="3" spans="1:13" x14ac:dyDescent="0.2">
      <c r="A3" t="s">
        <v>632</v>
      </c>
      <c r="B3" t="s">
        <v>1243</v>
      </c>
      <c r="C3" t="s">
        <v>1276</v>
      </c>
      <c r="D3" t="s">
        <v>1250</v>
      </c>
      <c r="E3" t="s">
        <v>1256</v>
      </c>
      <c r="F3" t="s">
        <v>1259</v>
      </c>
      <c r="G3" s="198" t="s">
        <v>1245</v>
      </c>
      <c r="H3" t="s">
        <v>1262</v>
      </c>
      <c r="I3" t="s">
        <v>1267</v>
      </c>
      <c r="J3" t="s">
        <v>1269</v>
      </c>
      <c r="K3" t="s">
        <v>1272</v>
      </c>
      <c r="L3" s="198" t="s">
        <v>1245</v>
      </c>
    </row>
    <row r="4" spans="1:13" x14ac:dyDescent="0.2">
      <c r="A4" t="s">
        <v>1238</v>
      </c>
      <c r="B4" t="s">
        <v>1244</v>
      </c>
      <c r="C4" t="s">
        <v>1277</v>
      </c>
      <c r="D4" t="s">
        <v>503</v>
      </c>
      <c r="E4" t="s">
        <v>1257</v>
      </c>
      <c r="F4" t="s">
        <v>714</v>
      </c>
      <c r="G4" s="198" t="s">
        <v>1245</v>
      </c>
      <c r="H4" t="s">
        <v>1263</v>
      </c>
      <c r="I4" s="198" t="s">
        <v>1371</v>
      </c>
      <c r="J4" t="s">
        <v>1270</v>
      </c>
      <c r="K4" t="s">
        <v>1273</v>
      </c>
      <c r="L4" s="198" t="s">
        <v>1245</v>
      </c>
    </row>
    <row r="5" spans="1:13" x14ac:dyDescent="0.2">
      <c r="A5" t="s">
        <v>1239</v>
      </c>
      <c r="B5" s="198" t="s">
        <v>1245</v>
      </c>
      <c r="C5" t="s">
        <v>1278</v>
      </c>
      <c r="D5" t="s">
        <v>1251</v>
      </c>
      <c r="E5" s="198" t="s">
        <v>1245</v>
      </c>
      <c r="F5" s="198" t="s">
        <v>1283</v>
      </c>
      <c r="G5" s="198" t="s">
        <v>1245</v>
      </c>
      <c r="H5" t="s">
        <v>1264</v>
      </c>
      <c r="I5" s="198" t="s">
        <v>1372</v>
      </c>
      <c r="J5" t="s">
        <v>1299</v>
      </c>
      <c r="K5" t="s">
        <v>1279</v>
      </c>
      <c r="L5" s="198" t="s">
        <v>1245</v>
      </c>
    </row>
    <row r="6" spans="1:13" x14ac:dyDescent="0.2">
      <c r="A6" t="s">
        <v>1240</v>
      </c>
      <c r="B6" s="198" t="s">
        <v>1245</v>
      </c>
      <c r="C6" s="198" t="s">
        <v>1280</v>
      </c>
      <c r="D6" t="s">
        <v>1252</v>
      </c>
      <c r="E6" s="198" t="s">
        <v>1245</v>
      </c>
      <c r="F6" s="198" t="s">
        <v>300</v>
      </c>
      <c r="G6" s="198" t="s">
        <v>1245</v>
      </c>
      <c r="H6" t="s">
        <v>671</v>
      </c>
      <c r="I6" s="198" t="s">
        <v>1373</v>
      </c>
      <c r="J6" s="198" t="s">
        <v>1282</v>
      </c>
      <c r="K6" t="s">
        <v>679</v>
      </c>
      <c r="L6" s="198" t="s">
        <v>1245</v>
      </c>
    </row>
    <row r="7" spans="1:13" x14ac:dyDescent="0.2">
      <c r="A7" t="s">
        <v>1241</v>
      </c>
      <c r="B7" s="198" t="s">
        <v>1245</v>
      </c>
      <c r="C7" s="198" t="s">
        <v>1281</v>
      </c>
      <c r="D7" t="s">
        <v>1253</v>
      </c>
      <c r="E7" s="198" t="s">
        <v>1245</v>
      </c>
      <c r="F7" s="198" t="s">
        <v>1294</v>
      </c>
      <c r="G7" s="198" t="s">
        <v>1245</v>
      </c>
      <c r="H7" t="s">
        <v>1265</v>
      </c>
      <c r="I7" s="198" t="s">
        <v>1374</v>
      </c>
      <c r="J7" s="198" t="s">
        <v>1284</v>
      </c>
      <c r="K7" t="s">
        <v>1274</v>
      </c>
      <c r="L7" s="198" t="s">
        <v>1245</v>
      </c>
    </row>
    <row r="8" spans="1:13" x14ac:dyDescent="0.2">
      <c r="A8" t="s">
        <v>1242</v>
      </c>
      <c r="B8" s="198" t="s">
        <v>1245</v>
      </c>
      <c r="C8" s="198" t="s">
        <v>1287</v>
      </c>
      <c r="D8" t="s">
        <v>1254</v>
      </c>
      <c r="E8" s="198" t="s">
        <v>1245</v>
      </c>
      <c r="F8" s="198" t="s">
        <v>119</v>
      </c>
      <c r="G8" s="198" t="s">
        <v>1245</v>
      </c>
      <c r="H8" s="198" t="s">
        <v>1289</v>
      </c>
      <c r="I8" s="198" t="s">
        <v>486</v>
      </c>
      <c r="J8" s="198" t="s">
        <v>1285</v>
      </c>
      <c r="K8" t="s">
        <v>1275</v>
      </c>
      <c r="L8" s="198" t="s">
        <v>1245</v>
      </c>
    </row>
    <row r="9" spans="1:13" x14ac:dyDescent="0.2">
      <c r="A9" s="198" t="s">
        <v>1245</v>
      </c>
      <c r="B9" s="198" t="s">
        <v>1245</v>
      </c>
      <c r="C9" s="198" t="s">
        <v>1245</v>
      </c>
      <c r="D9" s="198" t="s">
        <v>1288</v>
      </c>
      <c r="E9" s="198" t="s">
        <v>1245</v>
      </c>
      <c r="F9" s="198" t="s">
        <v>1245</v>
      </c>
      <c r="G9" s="198" t="s">
        <v>1245</v>
      </c>
      <c r="H9" s="198" t="s">
        <v>1245</v>
      </c>
      <c r="I9" s="198" t="s">
        <v>1375</v>
      </c>
      <c r="J9" s="198" t="s">
        <v>1286</v>
      </c>
      <c r="K9" s="198" t="s">
        <v>1282</v>
      </c>
      <c r="L9" s="198" t="s">
        <v>1245</v>
      </c>
    </row>
    <row r="10" spans="1:13" x14ac:dyDescent="0.2">
      <c r="A10" s="198" t="s">
        <v>1245</v>
      </c>
      <c r="B10" s="198" t="s">
        <v>1245</v>
      </c>
      <c r="C10" s="198" t="s">
        <v>1245</v>
      </c>
      <c r="D10" s="198" t="s">
        <v>1245</v>
      </c>
      <c r="E10" s="198" t="s">
        <v>1245</v>
      </c>
      <c r="F10" s="198" t="s">
        <v>1245</v>
      </c>
      <c r="G10" s="198" t="s">
        <v>1245</v>
      </c>
      <c r="H10" s="198" t="s">
        <v>1245</v>
      </c>
      <c r="I10" s="198" t="s">
        <v>1245</v>
      </c>
      <c r="J10" s="198" t="s">
        <v>1290</v>
      </c>
      <c r="K10" s="198" t="s">
        <v>68</v>
      </c>
      <c r="L10" s="198" t="s">
        <v>1245</v>
      </c>
    </row>
    <row r="11" spans="1:13" x14ac:dyDescent="0.2">
      <c r="A11" s="198" t="s">
        <v>1245</v>
      </c>
      <c r="B11" s="198" t="s">
        <v>1245</v>
      </c>
      <c r="C11" s="198" t="s">
        <v>1245</v>
      </c>
      <c r="D11" s="198" t="s">
        <v>1245</v>
      </c>
      <c r="E11" s="198" t="s">
        <v>1245</v>
      </c>
      <c r="F11" s="198" t="s">
        <v>1245</v>
      </c>
      <c r="G11" s="198" t="s">
        <v>1245</v>
      </c>
      <c r="H11" s="198" t="s">
        <v>1245</v>
      </c>
      <c r="I11" s="198" t="s">
        <v>1245</v>
      </c>
      <c r="J11" s="198" t="s">
        <v>1291</v>
      </c>
      <c r="K11" s="198" t="s">
        <v>1291</v>
      </c>
      <c r="L11" s="198" t="s">
        <v>1245</v>
      </c>
    </row>
    <row r="12" spans="1:13" x14ac:dyDescent="0.2">
      <c r="A12" s="198" t="s">
        <v>1245</v>
      </c>
      <c r="B12" s="198" t="s">
        <v>1245</v>
      </c>
      <c r="C12" s="198" t="s">
        <v>1245</v>
      </c>
      <c r="D12" s="198" t="s">
        <v>1245</v>
      </c>
      <c r="E12" s="198" t="s">
        <v>1245</v>
      </c>
      <c r="F12" s="198" t="s">
        <v>1245</v>
      </c>
      <c r="G12" s="198" t="s">
        <v>1245</v>
      </c>
      <c r="H12" s="198" t="s">
        <v>1245</v>
      </c>
      <c r="I12" s="198" t="s">
        <v>1245</v>
      </c>
      <c r="J12" s="198" t="s">
        <v>68</v>
      </c>
      <c r="K12" s="198" t="s">
        <v>1245</v>
      </c>
      <c r="L12" s="198" t="s">
        <v>1245</v>
      </c>
    </row>
    <row r="16" spans="1:13" x14ac:dyDescent="0.2">
      <c r="B16" t="s">
        <v>1244</v>
      </c>
      <c r="C16" t="e" cm="1">
        <f t="array" aca="1" ref="C16" ca="1">OFFSET(CategoryNames,1,MATCH(L6,CategoryNames,0)-1,COUNTA(OFFSET(CategoryNames,1,MATCH(L6,CategoryNames,0)-1,12,1)),1)</f>
        <v>#N/A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3266F-8EDE-4115-8B6F-07BDB3D1006F}">
  <sheetPr>
    <tabColor theme="4"/>
    <pageSetUpPr autoPageBreaks="0" fitToPage="1"/>
  </sheetPr>
  <dimension ref="A1:XFD128"/>
  <sheetViews>
    <sheetView workbookViewId="0"/>
  </sheetViews>
  <sheetFormatPr defaultColWidth="0" defaultRowHeight="0" customHeight="1" zeroHeight="1" x14ac:dyDescent="0.2"/>
  <cols>
    <col min="1" max="1" width="6.5" style="98" customWidth="1"/>
    <col min="2" max="2" width="14" style="99" customWidth="1"/>
    <col min="3" max="3" width="42.5" style="99" customWidth="1"/>
    <col min="4" max="16" width="17.1640625" style="100" customWidth="1"/>
    <col min="17" max="17" width="17.1640625" style="99" customWidth="1"/>
    <col min="18" max="18" width="3.6640625" style="99" customWidth="1"/>
    <col min="19" max="19" width="8.83203125" style="99" customWidth="1"/>
    <col min="20" max="20" width="0" style="99" hidden="1" customWidth="1"/>
    <col min="21" max="16384" width="8.83203125" style="99" hidden="1"/>
  </cols>
  <sheetData>
    <row r="1" spans="1:16384" ht="12.75" customHeight="1" x14ac:dyDescent="0.2">
      <c r="A1" s="98" t="s">
        <v>635</v>
      </c>
    </row>
    <row r="2" spans="1:16384" ht="35.25" customHeight="1" thickBot="1" x14ac:dyDescent="0.75">
      <c r="A2" s="101" t="s">
        <v>636</v>
      </c>
      <c r="B2" s="266" t="s">
        <v>637</v>
      </c>
      <c r="C2" s="266"/>
      <c r="D2" s="266"/>
      <c r="E2" s="267"/>
      <c r="F2" s="267"/>
      <c r="G2" s="267"/>
      <c r="H2" s="267"/>
      <c r="I2" s="267"/>
      <c r="J2" s="267"/>
      <c r="K2" s="267"/>
      <c r="L2" s="267"/>
      <c r="M2" s="267"/>
      <c r="N2" s="267"/>
      <c r="O2" s="267"/>
      <c r="P2" s="267"/>
      <c r="Q2" s="102">
        <f ca="1">YEAR(TODAY())</f>
        <v>2022</v>
      </c>
    </row>
    <row r="3" spans="1:16384" ht="26.25" customHeight="1" x14ac:dyDescent="0.2">
      <c r="D3" s="100">
        <f>C3+1</f>
        <v>1</v>
      </c>
      <c r="E3" s="100">
        <f t="shared" ref="E3:O3" si="0">D3+1</f>
        <v>2</v>
      </c>
      <c r="F3" s="100">
        <f t="shared" si="0"/>
        <v>3</v>
      </c>
      <c r="G3" s="100">
        <f t="shared" si="0"/>
        <v>4</v>
      </c>
      <c r="H3" s="100">
        <f t="shared" si="0"/>
        <v>5</v>
      </c>
      <c r="I3" s="100">
        <f t="shared" si="0"/>
        <v>6</v>
      </c>
      <c r="J3" s="100">
        <f t="shared" si="0"/>
        <v>7</v>
      </c>
      <c r="K3" s="100">
        <f t="shared" si="0"/>
        <v>8</v>
      </c>
      <c r="L3" s="100">
        <f t="shared" si="0"/>
        <v>9</v>
      </c>
      <c r="M3" s="100">
        <f t="shared" si="0"/>
        <v>10</v>
      </c>
      <c r="N3" s="100">
        <f t="shared" si="0"/>
        <v>11</v>
      </c>
      <c r="O3" s="100">
        <f t="shared" si="0"/>
        <v>12</v>
      </c>
    </row>
    <row r="4" spans="1:16384" ht="21" customHeight="1" x14ac:dyDescent="0.2">
      <c r="A4" s="98" t="s">
        <v>638</v>
      </c>
      <c r="C4" s="104" t="s">
        <v>639</v>
      </c>
      <c r="D4" s="105" t="s">
        <v>640</v>
      </c>
      <c r="E4" s="105" t="s">
        <v>641</v>
      </c>
      <c r="F4" s="105" t="s">
        <v>642</v>
      </c>
      <c r="G4" s="105" t="s">
        <v>643</v>
      </c>
      <c r="H4" s="105" t="s">
        <v>644</v>
      </c>
      <c r="I4" s="105" t="s">
        <v>645</v>
      </c>
      <c r="J4" s="105" t="s">
        <v>646</v>
      </c>
      <c r="K4" s="105" t="s">
        <v>647</v>
      </c>
      <c r="L4" s="105" t="s">
        <v>648</v>
      </c>
      <c r="M4" s="105" t="s">
        <v>649</v>
      </c>
      <c r="N4" s="105" t="s">
        <v>650</v>
      </c>
      <c r="O4" s="105" t="s">
        <v>651</v>
      </c>
      <c r="P4" s="105" t="s">
        <v>652</v>
      </c>
      <c r="Q4" s="105"/>
    </row>
    <row r="5" spans="1:16384" ht="15.95" customHeight="1" x14ac:dyDescent="0.2">
      <c r="A5" s="101" t="s">
        <v>653</v>
      </c>
      <c r="C5" s="106" t="s">
        <v>654</v>
      </c>
      <c r="D5" s="107" t="s">
        <v>655</v>
      </c>
      <c r="E5" s="107" t="s">
        <v>656</v>
      </c>
      <c r="F5" s="107" t="s">
        <v>657</v>
      </c>
      <c r="G5" s="107" t="s">
        <v>658</v>
      </c>
      <c r="H5" s="107" t="s">
        <v>521</v>
      </c>
      <c r="I5" s="107" t="s">
        <v>279</v>
      </c>
      <c r="J5" s="107" t="s">
        <v>659</v>
      </c>
      <c r="K5" s="107" t="s">
        <v>660</v>
      </c>
      <c r="L5" s="107" t="s">
        <v>661</v>
      </c>
      <c r="M5" s="107" t="s">
        <v>662</v>
      </c>
      <c r="N5" s="107" t="s">
        <v>663</v>
      </c>
      <c r="O5" s="107" t="s">
        <v>664</v>
      </c>
      <c r="P5" s="107" t="s">
        <v>13</v>
      </c>
      <c r="Q5" s="107" t="s">
        <v>665</v>
      </c>
    </row>
    <row r="6" spans="1:16384" ht="15.95" customHeight="1" x14ac:dyDescent="0.2">
      <c r="C6" s="108" t="s">
        <v>666</v>
      </c>
      <c r="D6" s="109" cm="1">
        <f t="array" ref="D6">SUM(SUMIFS('Wells Fargo'!$F:$F,'Wells Fargo'!$G:$G,{"Nationwide";"Elephant"},'Wells Fargo'!$A:$A, D3))</f>
        <v>2919.29</v>
      </c>
      <c r="E6" s="109" cm="1">
        <f t="array" ref="E6">SUM(SUMIFS('Wells Fargo'!$F:$F,'Wells Fargo'!$G:$G,{"Nationwide";"Elephant"},'Wells Fargo'!$A:$A, E3))</f>
        <v>3269.3</v>
      </c>
      <c r="F6" s="109" cm="1">
        <f t="array" ref="F6">SUM(SUMIFS('Wells Fargo'!$F:$F,'Wells Fargo'!$G:$G,{"Nationwide";"Elephant"},'Wells Fargo'!$A:$A, F3))</f>
        <v>2917.46</v>
      </c>
      <c r="G6" s="109" cm="1">
        <f t="array" ref="G6">SUM(SUMIFS('Wells Fargo'!$F:$F,'Wells Fargo'!$G:$G,{"Nationwide";"Elephant"},'Wells Fargo'!$A:$A, G3))</f>
        <v>2417.33</v>
      </c>
      <c r="H6" s="109" cm="1">
        <f t="array" ref="H6">SUM(SUMIFS('Wells Fargo'!$F:$F,'Wells Fargo'!$G:$G,{"Nationwide";"Elephant"},'Wells Fargo'!$A:$A, H3))</f>
        <v>2517.5</v>
      </c>
      <c r="I6" s="109" cm="1">
        <f t="array" ref="I6">SUM(SUMIFS('Wells Fargo'!$F:$F,'Wells Fargo'!$G:$G,{"Nationwide";"Elephant"},'Wells Fargo'!$A:$A, I3))</f>
        <v>6291.0999999999995</v>
      </c>
      <c r="J6" s="109" cm="1">
        <f t="array" ref="J6">SUM(SUMIFS('Wells Fargo'!$F:$F,'Wells Fargo'!$G:$G,{"Nationwide";"Elephant"},'Wells Fargo'!$A:$A, J3))</f>
        <v>4900.8899999999994</v>
      </c>
      <c r="K6" s="109" cm="1">
        <f t="array" ref="K6">SUM(SUMIFS('Wells Fargo'!$F:$F,'Wells Fargo'!$G:$G,{"Nationwide";"Elephant"},'Wells Fargo'!$A:$A, K3))</f>
        <v>4067.3</v>
      </c>
      <c r="L6" s="109" cm="1">
        <f t="array" ref="L6">SUM(SUMIFS('Wells Fargo'!$F:$F,'Wells Fargo'!$G:$G,{"Nationwide";"Elephant"},'Wells Fargo'!$A:$A, L3))</f>
        <v>4213</v>
      </c>
      <c r="M6" s="109" cm="1">
        <f t="array" ref="M6">SUM(SUMIFS('Wells Fargo'!$F:$F,'Wells Fargo'!$G:$G,{"Nationwide";"Elephant"},'Wells Fargo'!$A:$A, M3))</f>
        <v>3930.2200000000003</v>
      </c>
      <c r="N6" s="109" cm="1">
        <f t="array" ref="N6">SUM(SUMIFS('Wells Fargo'!$F:$F,'Wells Fargo'!$G:$G,{"Nationwide";"Elephant";"Life Time"},'Wells Fargo'!$A:$A, N3))</f>
        <v>3801.75</v>
      </c>
      <c r="O6" s="109" cm="1">
        <f t="array" ref="O6">SUM(SUMIFS('Wells Fargo'!$F:$F,'Wells Fargo'!$G:$G,{"Nationwide";"Elephant";"Life Time"},'Wells Fargo'!$A:$A, O3))</f>
        <v>6663.29</v>
      </c>
      <c r="P6" s="109">
        <f>SUM(Income14[[#This Row],[January]:[December]])</f>
        <v>47908.43</v>
      </c>
      <c r="Q6" s="109"/>
    </row>
    <row r="7" spans="1:16384" ht="15.95" customHeight="1" x14ac:dyDescent="0.2">
      <c r="C7" s="108" t="s">
        <v>677</v>
      </c>
      <c r="D7" s="109" cm="1">
        <f t="array" ref="D7">SUM(SUMIFS('Wells Fargo'!$F:$F,'Wells Fargo'!$G:$G, {"Stimulus 1";"Stimulus 2";"Tax Return"},'Wells Fargo'!$A:$A,'PERSONAL BUDGET - WIP'!D$3))</f>
        <v>600</v>
      </c>
      <c r="E7" s="109" cm="1">
        <f t="array" ref="E7">SUM(SUMIFS('Wells Fargo'!$F:$F,'Wells Fargo'!$G:$G, {"Stimulus 1";"Stimulus 2";"Tax Return"},'Wells Fargo'!$A:$A,'PERSONAL BUDGET - WIP'!E3))</f>
        <v>2420</v>
      </c>
      <c r="F7" s="109" cm="1">
        <f t="array" ref="F7">SUM(SUMIFS('Wells Fargo'!$F:$F,'Wells Fargo'!$G:$G, {"Stimulus 1";"Stimulus 2";"Tax Return"},'Wells Fargo'!$A:$A,'PERSONAL BUDGET - WIP'!F3))</f>
        <v>2855</v>
      </c>
      <c r="G7" s="109" cm="1">
        <f t="array" ref="G7">SUM(SUMIFS('Wells Fargo'!$F:$F,'Wells Fargo'!$G:$G, {"Stimulus 1";"Stimulus 2";"Tax Return"},'Wells Fargo'!$A:$A,'PERSONAL BUDGET - WIP'!G3))</f>
        <v>0</v>
      </c>
      <c r="H7" s="109" cm="1">
        <f t="array" ref="H7">SUM(SUMIFS('Wells Fargo'!$F:$F,'Wells Fargo'!$G:$G, {"Stimulus 1";"Stimulus 2";"Tax Return"},'Wells Fargo'!$A:$A,'PERSONAL BUDGET - WIP'!H3))</f>
        <v>0</v>
      </c>
      <c r="I7" s="109" cm="1">
        <f t="array" ref="I7">SUM(SUMIFS('Wells Fargo'!$F:$F,'Wells Fargo'!$G:$G, {"Stimulus 1";"Stimulus 2";"Tax Return"},'Wells Fargo'!$A:$A,'PERSONAL BUDGET - WIP'!I3))</f>
        <v>0</v>
      </c>
      <c r="J7" s="109" cm="1">
        <f t="array" ref="J7">SUM(SUMIFS('Wells Fargo'!$F:$F,'Wells Fargo'!$G:$G, {"Stimulus 1";"Stimulus 2";"Tax Return"},'Wells Fargo'!$A:$A,'PERSONAL BUDGET - WIP'!J3))</f>
        <v>0</v>
      </c>
      <c r="K7" s="109" cm="1">
        <f t="array" ref="K7">SUM(SUMIFS('Wells Fargo'!$F:$F,'Wells Fargo'!$G:$G, {"Stimulus 1";"Stimulus 2";"Tax Return"},'Wells Fargo'!$A:$A,'PERSONAL BUDGET - WIP'!K3))</f>
        <v>0</v>
      </c>
      <c r="L7" s="109" cm="1">
        <f t="array" ref="L7">SUM(SUMIFS('Wells Fargo'!$F:$F,'Wells Fargo'!$G:$G, {"Stimulus 1";"Stimulus 2";"Tax Return"},'Wells Fargo'!$A:$A,'PERSONAL BUDGET - WIP'!L3))</f>
        <v>0</v>
      </c>
      <c r="M7" s="109" cm="1">
        <f t="array" ref="M7">SUM(SUMIFS('Wells Fargo'!$F:$F,'Wells Fargo'!$G:$G, {"Stimulus 1";"Stimulus 2";"Tax Return"},'Wells Fargo'!$A:$A,'PERSONAL BUDGET - WIP'!M3))</f>
        <v>0</v>
      </c>
      <c r="N7" s="109" cm="1">
        <f t="array" ref="N7">SUM(SUMIFS('Wells Fargo'!$F:$F,'Wells Fargo'!$G:$G, {"Stimulus 1";"Stimulus 2";"Tax Return"},'Wells Fargo'!$A:$A,'PERSONAL BUDGET - WIP'!N3))</f>
        <v>0</v>
      </c>
      <c r="O7" s="109" cm="1">
        <f t="array" ref="O7">SUM(SUMIFS('Wells Fargo'!$F:$F,'Wells Fargo'!$G:$G, {"Stimulus 1";"Stimulus 2";"Tax Return"},'Wells Fargo'!$A:$A,'PERSONAL BUDGET - WIP'!O3))</f>
        <v>0</v>
      </c>
      <c r="P7" s="109">
        <f>SUM(Income14[[#This Row],[January]:[December]])</f>
        <v>5875</v>
      </c>
      <c r="Q7" s="110"/>
    </row>
    <row r="8" spans="1:16384" ht="15.95" customHeight="1" x14ac:dyDescent="0.2">
      <c r="C8" s="108" t="s">
        <v>680</v>
      </c>
      <c r="D8" s="109" cm="1">
        <f t="array" ref="D8">SUM(SUMIFS('Wells Fargo'!$F:$F,'Wells Fargo'!$G:$G, {"HSA"},'Wells Fargo'!$A:$A,'PERSONAL BUDGET - WIP'!D$3))</f>
        <v>388.47</v>
      </c>
      <c r="E8" s="109" cm="1">
        <f t="array" ref="E8">SUM(SUMIFS('Wells Fargo'!$F:$F,'Wells Fargo'!$G:$G, {"HSA"},'Wells Fargo'!$A:$A,'PERSONAL BUDGET - WIP'!E$3))</f>
        <v>276.95</v>
      </c>
      <c r="F8" s="109" cm="1">
        <f t="array" ref="F8">SUM(SUMIFS('Wells Fargo'!$F:$F,'Wells Fargo'!$G:$G, {"HSA"},'Wells Fargo'!$A:$A,'PERSONAL BUDGET - WIP'!F$3))</f>
        <v>138.47</v>
      </c>
      <c r="G8" s="109" cm="1">
        <f t="array" ref="G8">SUM(SUMIFS('Wells Fargo'!$F:$F,'Wells Fargo'!$G:$G, {"HSA"},'Wells Fargo'!$A:$A,'PERSONAL BUDGET - WIP'!G$3))</f>
        <v>0</v>
      </c>
      <c r="H8" s="109" cm="1">
        <f t="array" ref="H8">SUM(SUMIFS('Wells Fargo'!$F:$F,'Wells Fargo'!$G:$G, {"HSA"},'Wells Fargo'!$A:$A,'PERSONAL BUDGET - WIP'!H$3))</f>
        <v>803.91</v>
      </c>
      <c r="I8" s="109" cm="1">
        <f t="array" ref="I8">SUM(SUMIFS('Wells Fargo'!$F:$F,'Wells Fargo'!$G:$G, {"HSA"},'Wells Fargo'!$A:$A,'PERSONAL BUDGET - WIP'!I$3))</f>
        <v>415.42</v>
      </c>
      <c r="J8" s="109" cm="1">
        <f t="array" ref="J8">SUM(SUMIFS('Wells Fargo'!$F:$F,'Wells Fargo'!$G:$G, {"HSA"},'Wells Fargo'!$A:$A,'PERSONAL BUDGET - WIP'!J$3))</f>
        <v>200</v>
      </c>
      <c r="K8" s="109" cm="1">
        <f t="array" ref="K8">SUM(SUMIFS('Wells Fargo'!$F:$F,'Wells Fargo'!$G:$G, {"HSA"},'Wells Fargo'!$A:$A,'PERSONAL BUDGET - WIP'!K$3))</f>
        <v>0</v>
      </c>
      <c r="L8" s="109" cm="1">
        <f t="array" ref="L8">SUM(SUMIFS('Wells Fargo'!$F:$F,'Wells Fargo'!$G:$G, {"HSA"},'Wells Fargo'!$A:$A,'PERSONAL BUDGET - WIP'!L$3))</f>
        <v>419.93</v>
      </c>
      <c r="M8" s="109" cm="1">
        <f t="array" ref="M8">SUM(SUMIFS('Wells Fargo'!$F:$F,'Wells Fargo'!$G:$G, {"HSA"},'Wells Fargo'!$A:$A,'PERSONAL BUDGET - WIP'!M$3))</f>
        <v>0</v>
      </c>
      <c r="N8" s="109" cm="1">
        <f t="array" ref="N8">SUM(SUMIFS('Wells Fargo'!$F:$F,'Wells Fargo'!$G:$G, {"HSA"},'Wells Fargo'!$A:$A,'PERSONAL BUDGET - WIP'!N$3))</f>
        <v>0</v>
      </c>
      <c r="O8" s="109" cm="1">
        <f t="array" ref="O8">SUM(SUMIFS('Wells Fargo'!$F:$F,'Wells Fargo'!$G:$G, {"HSA"},'Wells Fargo'!$A:$A,'PERSONAL BUDGET - WIP'!O$3))</f>
        <v>0</v>
      </c>
      <c r="P8" s="109">
        <f>SUM(Income14[[#This Row],[January]:[December]])</f>
        <v>2643.15</v>
      </c>
      <c r="Q8" s="109"/>
    </row>
    <row r="9" spans="1:16384" ht="21" customHeight="1" x14ac:dyDescent="0.2">
      <c r="C9" s="108" t="s">
        <v>681</v>
      </c>
      <c r="D9" s="109" cm="1">
        <f t="array" ref="D9">SUM(SUMIFS('Wells Fargo'!$F:$F,'Wells Fargo'!$G:$G, {"Principal retirement"},'Wells Fargo'!$A:$A,'PERSONAL BUDGET - WIP'!D$3))</f>
        <v>0</v>
      </c>
      <c r="E9" s="109" cm="1">
        <f t="array" ref="E9">SUM(SUMIFS('Wells Fargo'!$F:$F,'Wells Fargo'!$G:$G, {"Principal retirement"},'Wells Fargo'!$A:$A,'PERSONAL BUDGET - WIP'!E$3))</f>
        <v>0</v>
      </c>
      <c r="F9" s="109" cm="1">
        <f t="array" ref="F9">SUM(SUMIFS('Wells Fargo'!$F:$F,'Wells Fargo'!$G:$G, {"Principal retirement"},'Wells Fargo'!$A:$A,'PERSONAL BUDGET - WIP'!F$3))</f>
        <v>0</v>
      </c>
      <c r="G9" s="109" cm="1">
        <f t="array" ref="G9">SUM(SUMIFS('Wells Fargo'!$F:$F,'Wells Fargo'!$G:$G, {"Principal retirement"},'Wells Fargo'!$A:$A,'PERSONAL BUDGET - WIP'!G$3))</f>
        <v>0</v>
      </c>
      <c r="H9" s="109" cm="1">
        <f t="array" ref="H9">SUM(SUMIFS('Wells Fargo'!$F:$F,'Wells Fargo'!$G:$G, {"Principal retirement"},'Wells Fargo'!$A:$A,'PERSONAL BUDGET - WIP'!H$3))</f>
        <v>0</v>
      </c>
      <c r="I9" s="109" cm="1">
        <f t="array" ref="I9">SUM(SUMIFS('Wells Fargo'!$F:$F,'Wells Fargo'!$G:$G, {"Principal retirement"},'Wells Fargo'!$A:$A,'PERSONAL BUDGET - WIP'!I$3))</f>
        <v>4165.5599999999995</v>
      </c>
      <c r="J9" s="109" cm="1">
        <f t="array" ref="J9">SUM(SUMIFS('Wells Fargo'!$F:$F,'Wells Fargo'!$G:$G, {"Principal retirement"},'Wells Fargo'!$A:$A,'PERSONAL BUDGET - WIP'!J$3))</f>
        <v>0</v>
      </c>
      <c r="K9" s="109" cm="1">
        <f t="array" ref="K9">SUM(SUMIFS('Wells Fargo'!$F:$F,'Wells Fargo'!$G:$G, {"Principal retirement"},'Wells Fargo'!$A:$A,'PERSONAL BUDGET - WIP'!K$3))</f>
        <v>0</v>
      </c>
      <c r="L9" s="109" cm="1">
        <f t="array" ref="L9">SUM(SUMIFS('Wells Fargo'!$F:$F,'Wells Fargo'!$G:$G, {"Principal retirement"},'Wells Fargo'!$A:$A,'PERSONAL BUDGET - WIP'!L$3))</f>
        <v>0</v>
      </c>
      <c r="M9" s="109" cm="1">
        <f t="array" ref="M9">SUM(SUMIFS('Wells Fargo'!$F:$F,'Wells Fargo'!$G:$G, {"Principal retirement"},'Wells Fargo'!$A:$A,'PERSONAL BUDGET - WIP'!M$3))</f>
        <v>0</v>
      </c>
      <c r="N9" s="109" cm="1">
        <f t="array" ref="N9">SUM(SUMIFS('Wells Fargo'!$F:$F,'Wells Fargo'!$G:$G, {"Principal retirement"},'Wells Fargo'!$A:$A,'PERSONAL BUDGET - WIP'!N$3))</f>
        <v>0</v>
      </c>
      <c r="O9" s="109" cm="1">
        <f t="array" ref="O9">SUM(SUMIFS('Wells Fargo'!$F:$F,'Wells Fargo'!$G:$G, {"Principal retirement"},'Wells Fargo'!$A:$A,'PERSONAL BUDGET - WIP'!O$3))</f>
        <v>0</v>
      </c>
      <c r="P9" s="109">
        <f>SUM(Income14[[#This Row],[January]:[December]])</f>
        <v>4165.5599999999995</v>
      </c>
      <c r="Q9" s="109"/>
    </row>
    <row r="10" spans="1:16384" ht="24" customHeight="1" thickBot="1" x14ac:dyDescent="0.25">
      <c r="C10" s="146" t="s">
        <v>667</v>
      </c>
      <c r="D10" s="147">
        <f>SUBTOTAL(109,Income14[January])</f>
        <v>3907.76</v>
      </c>
      <c r="E10" s="147">
        <f>SUBTOTAL(109,Income14[February])</f>
        <v>5966.25</v>
      </c>
      <c r="F10" s="147">
        <f>SUBTOTAL(109,Income14[March])</f>
        <v>5910.93</v>
      </c>
      <c r="G10" s="147">
        <f>SUBTOTAL(109,Income14[April])</f>
        <v>2417.33</v>
      </c>
      <c r="H10" s="147">
        <f>SUBTOTAL(109,Income14[May])</f>
        <v>3321.41</v>
      </c>
      <c r="I10" s="147">
        <f>SUBTOTAL(109,Income14[June])</f>
        <v>10872.079999999998</v>
      </c>
      <c r="J10" s="147">
        <f>SUBTOTAL(109,Income14[July])</f>
        <v>5100.8899999999994</v>
      </c>
      <c r="K10" s="147">
        <f>SUBTOTAL(109,Income14[August])</f>
        <v>4067.3</v>
      </c>
      <c r="L10" s="147">
        <f>SUBTOTAL(109,Income14[September])</f>
        <v>4632.93</v>
      </c>
      <c r="M10" s="147">
        <f>SUBTOTAL(109,Income14[October])</f>
        <v>3930.2200000000003</v>
      </c>
      <c r="N10" s="147">
        <f>SUBTOTAL(109,Income14[November])</f>
        <v>3801.75</v>
      </c>
      <c r="O10" s="147">
        <f>SUBTOTAL(109,Income14[December])</f>
        <v>6663.29</v>
      </c>
      <c r="P10" s="147">
        <f>SUBTOTAL(109,Income14[Year])</f>
        <v>60592.14</v>
      </c>
      <c r="Q10" s="147"/>
    </row>
    <row r="11" spans="1:16384" customFormat="1" ht="31.5" customHeight="1" thickTop="1" x14ac:dyDescent="0.2">
      <c r="A11" s="98" t="s">
        <v>669</v>
      </c>
      <c r="B11" s="98" t="s">
        <v>669</v>
      </c>
      <c r="C11" s="98" t="s">
        <v>669</v>
      </c>
      <c r="D11" s="98" t="s">
        <v>669</v>
      </c>
      <c r="E11" s="98" t="s">
        <v>669</v>
      </c>
      <c r="F11" s="98" t="s">
        <v>669</v>
      </c>
      <c r="G11" s="98" t="s">
        <v>669</v>
      </c>
      <c r="H11" s="98" t="s">
        <v>669</v>
      </c>
      <c r="I11" s="98" t="s">
        <v>669</v>
      </c>
      <c r="J11" s="98" t="s">
        <v>669</v>
      </c>
      <c r="K11" s="98" t="s">
        <v>669</v>
      </c>
      <c r="L11" s="98" t="s">
        <v>669</v>
      </c>
      <c r="M11" s="98" t="s">
        <v>669</v>
      </c>
      <c r="N11" s="98" t="s">
        <v>669</v>
      </c>
      <c r="O11" s="98" t="s">
        <v>669</v>
      </c>
      <c r="P11" s="98" t="s">
        <v>669</v>
      </c>
      <c r="Q11" s="98" t="s">
        <v>669</v>
      </c>
      <c r="R11" s="98" t="s">
        <v>669</v>
      </c>
      <c r="S11" s="98" t="s">
        <v>669</v>
      </c>
      <c r="T11" s="98" t="s">
        <v>669</v>
      </c>
      <c r="U11" s="98" t="s">
        <v>669</v>
      </c>
      <c r="V11" s="98" t="s">
        <v>669</v>
      </c>
      <c r="W11" s="98" t="s">
        <v>669</v>
      </c>
      <c r="X11" s="98" t="s">
        <v>669</v>
      </c>
      <c r="Y11" s="98" t="s">
        <v>669</v>
      </c>
      <c r="Z11" s="98" t="s">
        <v>669</v>
      </c>
      <c r="AA11" s="98" t="s">
        <v>669</v>
      </c>
      <c r="AB11" s="98" t="s">
        <v>669</v>
      </c>
      <c r="AC11" s="98" t="s">
        <v>669</v>
      </c>
      <c r="AD11" s="98" t="s">
        <v>669</v>
      </c>
      <c r="AE11" s="98" t="s">
        <v>669</v>
      </c>
      <c r="AF11" s="98" t="s">
        <v>669</v>
      </c>
      <c r="AG11" s="98" t="s">
        <v>669</v>
      </c>
      <c r="AH11" s="98" t="s">
        <v>669</v>
      </c>
      <c r="AI11" s="98" t="s">
        <v>669</v>
      </c>
      <c r="AJ11" s="98" t="s">
        <v>669</v>
      </c>
      <c r="AK11" s="98" t="s">
        <v>669</v>
      </c>
      <c r="AL11" s="98" t="s">
        <v>669</v>
      </c>
      <c r="AM11" s="98" t="s">
        <v>669</v>
      </c>
      <c r="AN11" s="98" t="s">
        <v>669</v>
      </c>
      <c r="AO11" s="98" t="s">
        <v>669</v>
      </c>
      <c r="AP11" s="98" t="s">
        <v>669</v>
      </c>
      <c r="AQ11" s="98" t="s">
        <v>669</v>
      </c>
      <c r="AR11" s="98" t="s">
        <v>669</v>
      </c>
      <c r="AS11" s="98" t="s">
        <v>669</v>
      </c>
      <c r="AT11" s="98" t="s">
        <v>669</v>
      </c>
      <c r="AU11" s="98" t="s">
        <v>669</v>
      </c>
      <c r="AV11" s="98" t="s">
        <v>669</v>
      </c>
      <c r="AW11" s="98" t="s">
        <v>669</v>
      </c>
      <c r="AX11" s="98" t="s">
        <v>669</v>
      </c>
      <c r="AY11" s="98" t="s">
        <v>669</v>
      </c>
      <c r="AZ11" s="98" t="s">
        <v>669</v>
      </c>
      <c r="BA11" s="98" t="s">
        <v>669</v>
      </c>
      <c r="BB11" s="98" t="s">
        <v>669</v>
      </c>
      <c r="BC11" s="98" t="s">
        <v>669</v>
      </c>
      <c r="BD11" s="98" t="s">
        <v>669</v>
      </c>
      <c r="BE11" s="98" t="s">
        <v>669</v>
      </c>
      <c r="BF11" s="98" t="s">
        <v>669</v>
      </c>
      <c r="BG11" s="98" t="s">
        <v>669</v>
      </c>
      <c r="BH11" s="98" t="s">
        <v>669</v>
      </c>
      <c r="BI11" s="98" t="s">
        <v>669</v>
      </c>
      <c r="BJ11" s="98" t="s">
        <v>669</v>
      </c>
      <c r="BK11" s="98" t="s">
        <v>669</v>
      </c>
      <c r="BL11" s="98" t="s">
        <v>669</v>
      </c>
      <c r="BM11" s="98" t="s">
        <v>669</v>
      </c>
      <c r="BN11" s="98" t="s">
        <v>669</v>
      </c>
      <c r="BO11" s="98" t="s">
        <v>669</v>
      </c>
      <c r="BP11" s="98" t="s">
        <v>669</v>
      </c>
      <c r="BQ11" s="98" t="s">
        <v>669</v>
      </c>
      <c r="BR11" s="98" t="s">
        <v>669</v>
      </c>
      <c r="BS11" s="98" t="s">
        <v>669</v>
      </c>
      <c r="BT11" s="98" t="s">
        <v>669</v>
      </c>
      <c r="BU11" s="98" t="s">
        <v>669</v>
      </c>
      <c r="BV11" s="98" t="s">
        <v>669</v>
      </c>
      <c r="BW11" s="98" t="s">
        <v>669</v>
      </c>
      <c r="BX11" s="98" t="s">
        <v>669</v>
      </c>
      <c r="BY11" s="98" t="s">
        <v>669</v>
      </c>
      <c r="BZ11" s="98" t="s">
        <v>669</v>
      </c>
      <c r="CA11" s="98" t="s">
        <v>669</v>
      </c>
      <c r="CB11" s="98" t="s">
        <v>669</v>
      </c>
      <c r="CC11" s="98" t="s">
        <v>669</v>
      </c>
      <c r="CD11" s="98" t="s">
        <v>669</v>
      </c>
      <c r="CE11" s="98" t="s">
        <v>669</v>
      </c>
      <c r="CF11" s="98" t="s">
        <v>669</v>
      </c>
      <c r="CG11" s="98" t="s">
        <v>669</v>
      </c>
      <c r="CH11" s="98" t="s">
        <v>669</v>
      </c>
      <c r="CI11" s="98" t="s">
        <v>669</v>
      </c>
      <c r="CJ11" s="98" t="s">
        <v>669</v>
      </c>
      <c r="CK11" s="98" t="s">
        <v>669</v>
      </c>
      <c r="CL11" s="98" t="s">
        <v>669</v>
      </c>
      <c r="CM11" s="98" t="s">
        <v>669</v>
      </c>
      <c r="CN11" s="98" t="s">
        <v>669</v>
      </c>
      <c r="CO11" s="98" t="s">
        <v>669</v>
      </c>
      <c r="CP11" s="98" t="s">
        <v>669</v>
      </c>
      <c r="CQ11" s="98" t="s">
        <v>669</v>
      </c>
      <c r="CR11" s="98" t="s">
        <v>669</v>
      </c>
      <c r="CS11" s="98" t="s">
        <v>669</v>
      </c>
      <c r="CT11" s="98" t="s">
        <v>669</v>
      </c>
      <c r="CU11" s="98" t="s">
        <v>669</v>
      </c>
      <c r="CV11" s="98" t="s">
        <v>669</v>
      </c>
      <c r="CW11" s="98" t="s">
        <v>669</v>
      </c>
      <c r="CX11" s="98" t="s">
        <v>669</v>
      </c>
      <c r="CY11" s="98" t="s">
        <v>669</v>
      </c>
      <c r="CZ11" s="98" t="s">
        <v>669</v>
      </c>
      <c r="DA11" s="98" t="s">
        <v>669</v>
      </c>
      <c r="DB11" s="98" t="s">
        <v>669</v>
      </c>
      <c r="DC11" s="98" t="s">
        <v>669</v>
      </c>
      <c r="DD11" s="98" t="s">
        <v>669</v>
      </c>
      <c r="DE11" s="98" t="s">
        <v>669</v>
      </c>
      <c r="DF11" s="98" t="s">
        <v>669</v>
      </c>
      <c r="DG11" s="98" t="s">
        <v>669</v>
      </c>
      <c r="DH11" s="98" t="s">
        <v>669</v>
      </c>
      <c r="DI11" s="98" t="s">
        <v>669</v>
      </c>
      <c r="DJ11" s="98" t="s">
        <v>669</v>
      </c>
      <c r="DK11" s="98" t="s">
        <v>669</v>
      </c>
      <c r="DL11" s="98" t="s">
        <v>669</v>
      </c>
      <c r="DM11" s="98" t="s">
        <v>669</v>
      </c>
      <c r="DN11" s="98" t="s">
        <v>669</v>
      </c>
      <c r="DO11" s="98" t="s">
        <v>669</v>
      </c>
      <c r="DP11" s="98" t="s">
        <v>669</v>
      </c>
      <c r="DQ11" s="98" t="s">
        <v>669</v>
      </c>
      <c r="DR11" s="98" t="s">
        <v>669</v>
      </c>
      <c r="DS11" s="98" t="s">
        <v>669</v>
      </c>
      <c r="DT11" s="98" t="s">
        <v>669</v>
      </c>
      <c r="DU11" s="98" t="s">
        <v>669</v>
      </c>
      <c r="DV11" s="98" t="s">
        <v>669</v>
      </c>
      <c r="DW11" s="98" t="s">
        <v>669</v>
      </c>
      <c r="DX11" s="98" t="s">
        <v>669</v>
      </c>
      <c r="DY11" s="98" t="s">
        <v>669</v>
      </c>
      <c r="DZ11" s="98" t="s">
        <v>669</v>
      </c>
      <c r="EA11" s="98" t="s">
        <v>669</v>
      </c>
      <c r="EB11" s="98" t="s">
        <v>669</v>
      </c>
      <c r="EC11" s="98" t="s">
        <v>669</v>
      </c>
      <c r="ED11" s="98" t="s">
        <v>669</v>
      </c>
      <c r="EE11" s="98" t="s">
        <v>669</v>
      </c>
      <c r="EF11" s="98" t="s">
        <v>669</v>
      </c>
      <c r="EG11" s="98" t="s">
        <v>669</v>
      </c>
      <c r="EH11" s="98" t="s">
        <v>669</v>
      </c>
      <c r="EI11" s="98" t="s">
        <v>669</v>
      </c>
      <c r="EJ11" s="98" t="s">
        <v>669</v>
      </c>
      <c r="EK11" s="98" t="s">
        <v>669</v>
      </c>
      <c r="EL11" s="98" t="s">
        <v>669</v>
      </c>
      <c r="EM11" s="98" t="s">
        <v>669</v>
      </c>
      <c r="EN11" s="98" t="s">
        <v>669</v>
      </c>
      <c r="EO11" s="98" t="s">
        <v>669</v>
      </c>
      <c r="EP11" s="98" t="s">
        <v>669</v>
      </c>
      <c r="EQ11" s="98" t="s">
        <v>669</v>
      </c>
      <c r="ER11" s="98" t="s">
        <v>669</v>
      </c>
      <c r="ES11" s="98" t="s">
        <v>669</v>
      </c>
      <c r="ET11" s="98" t="s">
        <v>669</v>
      </c>
      <c r="EU11" s="98" t="s">
        <v>669</v>
      </c>
      <c r="EV11" s="98" t="s">
        <v>669</v>
      </c>
      <c r="EW11" s="98" t="s">
        <v>669</v>
      </c>
      <c r="EX11" s="98" t="s">
        <v>669</v>
      </c>
      <c r="EY11" s="98" t="s">
        <v>669</v>
      </c>
      <c r="EZ11" s="98" t="s">
        <v>669</v>
      </c>
      <c r="FA11" s="98" t="s">
        <v>669</v>
      </c>
      <c r="FB11" s="98" t="s">
        <v>669</v>
      </c>
      <c r="FC11" s="98" t="s">
        <v>669</v>
      </c>
      <c r="FD11" s="98" t="s">
        <v>669</v>
      </c>
      <c r="FE11" s="98" t="s">
        <v>669</v>
      </c>
      <c r="FF11" s="98" t="s">
        <v>669</v>
      </c>
      <c r="FG11" s="98" t="s">
        <v>669</v>
      </c>
      <c r="FH11" s="98" t="s">
        <v>669</v>
      </c>
      <c r="FI11" s="98" t="s">
        <v>669</v>
      </c>
      <c r="FJ11" s="98" t="s">
        <v>669</v>
      </c>
      <c r="FK11" s="98" t="s">
        <v>669</v>
      </c>
      <c r="FL11" s="98" t="s">
        <v>669</v>
      </c>
      <c r="FM11" s="98" t="s">
        <v>669</v>
      </c>
      <c r="FN11" s="98" t="s">
        <v>669</v>
      </c>
      <c r="FO11" s="98" t="s">
        <v>669</v>
      </c>
      <c r="FP11" s="98" t="s">
        <v>669</v>
      </c>
      <c r="FQ11" s="98" t="s">
        <v>669</v>
      </c>
      <c r="FR11" s="98" t="s">
        <v>669</v>
      </c>
      <c r="FS11" s="98" t="s">
        <v>669</v>
      </c>
      <c r="FT11" s="98" t="s">
        <v>669</v>
      </c>
      <c r="FU11" s="98" t="s">
        <v>669</v>
      </c>
      <c r="FV11" s="98" t="s">
        <v>669</v>
      </c>
      <c r="FW11" s="98" t="s">
        <v>669</v>
      </c>
      <c r="FX11" s="98" t="s">
        <v>669</v>
      </c>
      <c r="FY11" s="98" t="s">
        <v>669</v>
      </c>
      <c r="FZ11" s="98" t="s">
        <v>669</v>
      </c>
      <c r="GA11" s="98" t="s">
        <v>669</v>
      </c>
      <c r="GB11" s="98" t="s">
        <v>669</v>
      </c>
      <c r="GC11" s="98" t="s">
        <v>669</v>
      </c>
      <c r="GD11" s="98" t="s">
        <v>669</v>
      </c>
      <c r="GE11" s="98" t="s">
        <v>669</v>
      </c>
      <c r="GF11" s="98" t="s">
        <v>669</v>
      </c>
      <c r="GG11" s="98" t="s">
        <v>669</v>
      </c>
      <c r="GH11" s="98" t="s">
        <v>669</v>
      </c>
      <c r="GI11" s="98" t="s">
        <v>669</v>
      </c>
      <c r="GJ11" s="98" t="s">
        <v>669</v>
      </c>
      <c r="GK11" s="98" t="s">
        <v>669</v>
      </c>
      <c r="GL11" s="98" t="s">
        <v>669</v>
      </c>
      <c r="GM11" s="98" t="s">
        <v>669</v>
      </c>
      <c r="GN11" s="98" t="s">
        <v>669</v>
      </c>
      <c r="GO11" s="98" t="s">
        <v>669</v>
      </c>
      <c r="GP11" s="98" t="s">
        <v>669</v>
      </c>
      <c r="GQ11" s="98" t="s">
        <v>669</v>
      </c>
      <c r="GR11" s="98" t="s">
        <v>669</v>
      </c>
      <c r="GS11" s="98" t="s">
        <v>669</v>
      </c>
      <c r="GT11" s="98" t="s">
        <v>669</v>
      </c>
      <c r="GU11" s="98" t="s">
        <v>669</v>
      </c>
      <c r="GV11" s="98" t="s">
        <v>669</v>
      </c>
      <c r="GW11" s="98" t="s">
        <v>669</v>
      </c>
      <c r="GX11" s="98" t="s">
        <v>669</v>
      </c>
      <c r="GY11" s="98" t="s">
        <v>669</v>
      </c>
      <c r="GZ11" s="98" t="s">
        <v>669</v>
      </c>
      <c r="HA11" s="98" t="s">
        <v>669</v>
      </c>
      <c r="HB11" s="98" t="s">
        <v>669</v>
      </c>
      <c r="HC11" s="98" t="s">
        <v>669</v>
      </c>
      <c r="HD11" s="98" t="s">
        <v>669</v>
      </c>
      <c r="HE11" s="98" t="s">
        <v>669</v>
      </c>
      <c r="HF11" s="98" t="s">
        <v>669</v>
      </c>
      <c r="HG11" s="98" t="s">
        <v>669</v>
      </c>
      <c r="HH11" s="98" t="s">
        <v>669</v>
      </c>
      <c r="HI11" s="98" t="s">
        <v>669</v>
      </c>
      <c r="HJ11" s="98" t="s">
        <v>669</v>
      </c>
      <c r="HK11" s="98" t="s">
        <v>669</v>
      </c>
      <c r="HL11" s="98" t="s">
        <v>669</v>
      </c>
      <c r="HM11" s="98" t="s">
        <v>669</v>
      </c>
      <c r="HN11" s="98" t="s">
        <v>669</v>
      </c>
      <c r="HO11" s="98" t="s">
        <v>669</v>
      </c>
      <c r="HP11" s="98" t="s">
        <v>669</v>
      </c>
      <c r="HQ11" s="98" t="s">
        <v>669</v>
      </c>
      <c r="HR11" s="98" t="s">
        <v>669</v>
      </c>
      <c r="HS11" s="98" t="s">
        <v>669</v>
      </c>
      <c r="HT11" s="98" t="s">
        <v>669</v>
      </c>
      <c r="HU11" s="98" t="s">
        <v>669</v>
      </c>
      <c r="HV11" s="98" t="s">
        <v>669</v>
      </c>
      <c r="HW11" s="98" t="s">
        <v>669</v>
      </c>
      <c r="HX11" s="98" t="s">
        <v>669</v>
      </c>
      <c r="HY11" s="98" t="s">
        <v>669</v>
      </c>
      <c r="HZ11" s="98" t="s">
        <v>669</v>
      </c>
      <c r="IA11" s="98" t="s">
        <v>669</v>
      </c>
      <c r="IB11" s="98" t="s">
        <v>669</v>
      </c>
      <c r="IC11" s="98" t="s">
        <v>669</v>
      </c>
      <c r="ID11" s="98" t="s">
        <v>669</v>
      </c>
      <c r="IE11" s="98" t="s">
        <v>669</v>
      </c>
      <c r="IF11" s="98" t="s">
        <v>669</v>
      </c>
      <c r="IG11" s="98" t="s">
        <v>669</v>
      </c>
      <c r="IH11" s="98" t="s">
        <v>669</v>
      </c>
      <c r="II11" s="98" t="s">
        <v>669</v>
      </c>
      <c r="IJ11" s="98" t="s">
        <v>669</v>
      </c>
      <c r="IK11" s="98" t="s">
        <v>669</v>
      </c>
      <c r="IL11" s="98" t="s">
        <v>669</v>
      </c>
      <c r="IM11" s="98" t="s">
        <v>669</v>
      </c>
      <c r="IN11" s="98" t="s">
        <v>669</v>
      </c>
      <c r="IO11" s="98" t="s">
        <v>669</v>
      </c>
      <c r="IP11" s="98" t="s">
        <v>669</v>
      </c>
      <c r="IQ11" s="98" t="s">
        <v>669</v>
      </c>
      <c r="IR11" s="98" t="s">
        <v>669</v>
      </c>
      <c r="IS11" s="98" t="s">
        <v>669</v>
      </c>
      <c r="IT11" s="98" t="s">
        <v>669</v>
      </c>
      <c r="IU11" s="98" t="s">
        <v>669</v>
      </c>
      <c r="IV11" s="98" t="s">
        <v>669</v>
      </c>
      <c r="IW11" s="98" t="s">
        <v>669</v>
      </c>
      <c r="IX11" s="98" t="s">
        <v>669</v>
      </c>
      <c r="IY11" s="98" t="s">
        <v>669</v>
      </c>
      <c r="IZ11" s="98" t="s">
        <v>669</v>
      </c>
      <c r="JA11" s="98" t="s">
        <v>669</v>
      </c>
      <c r="JB11" s="98" t="s">
        <v>669</v>
      </c>
      <c r="JC11" s="98" t="s">
        <v>669</v>
      </c>
      <c r="JD11" s="98" t="s">
        <v>669</v>
      </c>
      <c r="JE11" s="98" t="s">
        <v>669</v>
      </c>
      <c r="JF11" s="98" t="s">
        <v>669</v>
      </c>
      <c r="JG11" s="98" t="s">
        <v>669</v>
      </c>
      <c r="JH11" s="98" t="s">
        <v>669</v>
      </c>
      <c r="JI11" s="98" t="s">
        <v>669</v>
      </c>
      <c r="JJ11" s="98" t="s">
        <v>669</v>
      </c>
      <c r="JK11" s="98" t="s">
        <v>669</v>
      </c>
      <c r="JL11" s="98" t="s">
        <v>669</v>
      </c>
      <c r="JM11" s="98" t="s">
        <v>669</v>
      </c>
      <c r="JN11" s="98" t="s">
        <v>669</v>
      </c>
      <c r="JO11" s="98" t="s">
        <v>669</v>
      </c>
      <c r="JP11" s="98" t="s">
        <v>669</v>
      </c>
      <c r="JQ11" s="98" t="s">
        <v>669</v>
      </c>
      <c r="JR11" s="98" t="s">
        <v>669</v>
      </c>
      <c r="JS11" s="98" t="s">
        <v>669</v>
      </c>
      <c r="JT11" s="98" t="s">
        <v>669</v>
      </c>
      <c r="JU11" s="98" t="s">
        <v>669</v>
      </c>
      <c r="JV11" s="98" t="s">
        <v>669</v>
      </c>
      <c r="JW11" s="98" t="s">
        <v>669</v>
      </c>
      <c r="JX11" s="98" t="s">
        <v>669</v>
      </c>
      <c r="JY11" s="98" t="s">
        <v>669</v>
      </c>
      <c r="JZ11" s="98" t="s">
        <v>669</v>
      </c>
      <c r="KA11" s="98" t="s">
        <v>669</v>
      </c>
      <c r="KB11" s="98" t="s">
        <v>669</v>
      </c>
      <c r="KC11" s="98" t="s">
        <v>669</v>
      </c>
      <c r="KD11" s="98" t="s">
        <v>669</v>
      </c>
      <c r="KE11" s="98" t="s">
        <v>669</v>
      </c>
      <c r="KF11" s="98" t="s">
        <v>669</v>
      </c>
      <c r="KG11" s="98" t="s">
        <v>669</v>
      </c>
      <c r="KH11" s="98" t="s">
        <v>669</v>
      </c>
      <c r="KI11" s="98" t="s">
        <v>669</v>
      </c>
      <c r="KJ11" s="98" t="s">
        <v>669</v>
      </c>
      <c r="KK11" s="98" t="s">
        <v>669</v>
      </c>
      <c r="KL11" s="98" t="s">
        <v>669</v>
      </c>
      <c r="KM11" s="98" t="s">
        <v>669</v>
      </c>
      <c r="KN11" s="98" t="s">
        <v>669</v>
      </c>
      <c r="KO11" s="98" t="s">
        <v>669</v>
      </c>
      <c r="KP11" s="98" t="s">
        <v>669</v>
      </c>
      <c r="KQ11" s="98" t="s">
        <v>669</v>
      </c>
      <c r="KR11" s="98" t="s">
        <v>669</v>
      </c>
      <c r="KS11" s="98" t="s">
        <v>669</v>
      </c>
      <c r="KT11" s="98" t="s">
        <v>669</v>
      </c>
      <c r="KU11" s="98" t="s">
        <v>669</v>
      </c>
      <c r="KV11" s="98" t="s">
        <v>669</v>
      </c>
      <c r="KW11" s="98" t="s">
        <v>669</v>
      </c>
      <c r="KX11" s="98" t="s">
        <v>669</v>
      </c>
      <c r="KY11" s="98" t="s">
        <v>669</v>
      </c>
      <c r="KZ11" s="98" t="s">
        <v>669</v>
      </c>
      <c r="LA11" s="98" t="s">
        <v>669</v>
      </c>
      <c r="LB11" s="98" t="s">
        <v>669</v>
      </c>
      <c r="LC11" s="98" t="s">
        <v>669</v>
      </c>
      <c r="LD11" s="98" t="s">
        <v>669</v>
      </c>
      <c r="LE11" s="98" t="s">
        <v>669</v>
      </c>
      <c r="LF11" s="98" t="s">
        <v>669</v>
      </c>
      <c r="LG11" s="98" t="s">
        <v>669</v>
      </c>
      <c r="LH11" s="98" t="s">
        <v>669</v>
      </c>
      <c r="LI11" s="98" t="s">
        <v>669</v>
      </c>
      <c r="LJ11" s="98" t="s">
        <v>669</v>
      </c>
      <c r="LK11" s="98" t="s">
        <v>669</v>
      </c>
      <c r="LL11" s="98" t="s">
        <v>669</v>
      </c>
      <c r="LM11" s="98" t="s">
        <v>669</v>
      </c>
      <c r="LN11" s="98" t="s">
        <v>669</v>
      </c>
      <c r="LO11" s="98" t="s">
        <v>669</v>
      </c>
      <c r="LP11" s="98" t="s">
        <v>669</v>
      </c>
      <c r="LQ11" s="98" t="s">
        <v>669</v>
      </c>
      <c r="LR11" s="98" t="s">
        <v>669</v>
      </c>
      <c r="LS11" s="98" t="s">
        <v>669</v>
      </c>
      <c r="LT11" s="98" t="s">
        <v>669</v>
      </c>
      <c r="LU11" s="98" t="s">
        <v>669</v>
      </c>
      <c r="LV11" s="98" t="s">
        <v>669</v>
      </c>
      <c r="LW11" s="98" t="s">
        <v>669</v>
      </c>
      <c r="LX11" s="98" t="s">
        <v>669</v>
      </c>
      <c r="LY11" s="98" t="s">
        <v>669</v>
      </c>
      <c r="LZ11" s="98" t="s">
        <v>669</v>
      </c>
      <c r="MA11" s="98" t="s">
        <v>669</v>
      </c>
      <c r="MB11" s="98" t="s">
        <v>669</v>
      </c>
      <c r="MC11" s="98" t="s">
        <v>669</v>
      </c>
      <c r="MD11" s="98" t="s">
        <v>669</v>
      </c>
      <c r="ME11" s="98" t="s">
        <v>669</v>
      </c>
      <c r="MF11" s="98" t="s">
        <v>669</v>
      </c>
      <c r="MG11" s="98" t="s">
        <v>669</v>
      </c>
      <c r="MH11" s="98" t="s">
        <v>669</v>
      </c>
      <c r="MI11" s="98" t="s">
        <v>669</v>
      </c>
      <c r="MJ11" s="98" t="s">
        <v>669</v>
      </c>
      <c r="MK11" s="98" t="s">
        <v>669</v>
      </c>
      <c r="ML11" s="98" t="s">
        <v>669</v>
      </c>
      <c r="MM11" s="98" t="s">
        <v>669</v>
      </c>
      <c r="MN11" s="98" t="s">
        <v>669</v>
      </c>
      <c r="MO11" s="98" t="s">
        <v>669</v>
      </c>
      <c r="MP11" s="98" t="s">
        <v>669</v>
      </c>
      <c r="MQ11" s="98" t="s">
        <v>669</v>
      </c>
      <c r="MR11" s="98" t="s">
        <v>669</v>
      </c>
      <c r="MS11" s="98" t="s">
        <v>669</v>
      </c>
      <c r="MT11" s="98" t="s">
        <v>669</v>
      </c>
      <c r="MU11" s="98" t="s">
        <v>669</v>
      </c>
      <c r="MV11" s="98" t="s">
        <v>669</v>
      </c>
      <c r="MW11" s="98" t="s">
        <v>669</v>
      </c>
      <c r="MX11" s="98" t="s">
        <v>669</v>
      </c>
      <c r="MY11" s="98" t="s">
        <v>669</v>
      </c>
      <c r="MZ11" s="98" t="s">
        <v>669</v>
      </c>
      <c r="NA11" s="98" t="s">
        <v>669</v>
      </c>
      <c r="NB11" s="98" t="s">
        <v>669</v>
      </c>
      <c r="NC11" s="98" t="s">
        <v>669</v>
      </c>
      <c r="ND11" s="98" t="s">
        <v>669</v>
      </c>
      <c r="NE11" s="98" t="s">
        <v>669</v>
      </c>
      <c r="NF11" s="98" t="s">
        <v>669</v>
      </c>
      <c r="NG11" s="98" t="s">
        <v>669</v>
      </c>
      <c r="NH11" s="98" t="s">
        <v>669</v>
      </c>
      <c r="NI11" s="98" t="s">
        <v>669</v>
      </c>
      <c r="NJ11" s="98" t="s">
        <v>669</v>
      </c>
      <c r="NK11" s="98" t="s">
        <v>669</v>
      </c>
      <c r="NL11" s="98" t="s">
        <v>669</v>
      </c>
      <c r="NM11" s="98" t="s">
        <v>669</v>
      </c>
      <c r="NN11" s="98" t="s">
        <v>669</v>
      </c>
      <c r="NO11" s="98" t="s">
        <v>669</v>
      </c>
      <c r="NP11" s="98" t="s">
        <v>669</v>
      </c>
      <c r="NQ11" s="98" t="s">
        <v>669</v>
      </c>
      <c r="NR11" s="98" t="s">
        <v>669</v>
      </c>
      <c r="NS11" s="98" t="s">
        <v>669</v>
      </c>
      <c r="NT11" s="98" t="s">
        <v>669</v>
      </c>
      <c r="NU11" s="98" t="s">
        <v>669</v>
      </c>
      <c r="NV11" s="98" t="s">
        <v>669</v>
      </c>
      <c r="NW11" s="98" t="s">
        <v>669</v>
      </c>
      <c r="NX11" s="98" t="s">
        <v>669</v>
      </c>
      <c r="NY11" s="98" t="s">
        <v>669</v>
      </c>
      <c r="NZ11" s="98" t="s">
        <v>669</v>
      </c>
      <c r="OA11" s="98" t="s">
        <v>669</v>
      </c>
      <c r="OB11" s="98" t="s">
        <v>669</v>
      </c>
      <c r="OC11" s="98" t="s">
        <v>669</v>
      </c>
      <c r="OD11" s="98" t="s">
        <v>669</v>
      </c>
      <c r="OE11" s="98" t="s">
        <v>669</v>
      </c>
      <c r="OF11" s="98" t="s">
        <v>669</v>
      </c>
      <c r="OG11" s="98" t="s">
        <v>669</v>
      </c>
      <c r="OH11" s="98" t="s">
        <v>669</v>
      </c>
      <c r="OI11" s="98" t="s">
        <v>669</v>
      </c>
      <c r="OJ11" s="98" t="s">
        <v>669</v>
      </c>
      <c r="OK11" s="98" t="s">
        <v>669</v>
      </c>
      <c r="OL11" s="98" t="s">
        <v>669</v>
      </c>
      <c r="OM11" s="98" t="s">
        <v>669</v>
      </c>
      <c r="ON11" s="98" t="s">
        <v>669</v>
      </c>
      <c r="OO11" s="98" t="s">
        <v>669</v>
      </c>
      <c r="OP11" s="98" t="s">
        <v>669</v>
      </c>
      <c r="OQ11" s="98" t="s">
        <v>669</v>
      </c>
      <c r="OR11" s="98" t="s">
        <v>669</v>
      </c>
      <c r="OS11" s="98" t="s">
        <v>669</v>
      </c>
      <c r="OT11" s="98" t="s">
        <v>669</v>
      </c>
      <c r="OU11" s="98" t="s">
        <v>669</v>
      </c>
      <c r="OV11" s="98" t="s">
        <v>669</v>
      </c>
      <c r="OW11" s="98" t="s">
        <v>669</v>
      </c>
      <c r="OX11" s="98" t="s">
        <v>669</v>
      </c>
      <c r="OY11" s="98" t="s">
        <v>669</v>
      </c>
      <c r="OZ11" s="98" t="s">
        <v>669</v>
      </c>
      <c r="PA11" s="98" t="s">
        <v>669</v>
      </c>
      <c r="PB11" s="98" t="s">
        <v>669</v>
      </c>
      <c r="PC11" s="98" t="s">
        <v>669</v>
      </c>
      <c r="PD11" s="98" t="s">
        <v>669</v>
      </c>
      <c r="PE11" s="98" t="s">
        <v>669</v>
      </c>
      <c r="PF11" s="98" t="s">
        <v>669</v>
      </c>
      <c r="PG11" s="98" t="s">
        <v>669</v>
      </c>
      <c r="PH11" s="98" t="s">
        <v>669</v>
      </c>
      <c r="PI11" s="98" t="s">
        <v>669</v>
      </c>
      <c r="PJ11" s="98" t="s">
        <v>669</v>
      </c>
      <c r="PK11" s="98" t="s">
        <v>669</v>
      </c>
      <c r="PL11" s="98" t="s">
        <v>669</v>
      </c>
      <c r="PM11" s="98" t="s">
        <v>669</v>
      </c>
      <c r="PN11" s="98" t="s">
        <v>669</v>
      </c>
      <c r="PO11" s="98" t="s">
        <v>669</v>
      </c>
      <c r="PP11" s="98" t="s">
        <v>669</v>
      </c>
      <c r="PQ11" s="98" t="s">
        <v>669</v>
      </c>
      <c r="PR11" s="98" t="s">
        <v>669</v>
      </c>
      <c r="PS11" s="98" t="s">
        <v>669</v>
      </c>
      <c r="PT11" s="98" t="s">
        <v>669</v>
      </c>
      <c r="PU11" s="98" t="s">
        <v>669</v>
      </c>
      <c r="PV11" s="98" t="s">
        <v>669</v>
      </c>
      <c r="PW11" s="98" t="s">
        <v>669</v>
      </c>
      <c r="PX11" s="98" t="s">
        <v>669</v>
      </c>
      <c r="PY11" s="98" t="s">
        <v>669</v>
      </c>
      <c r="PZ11" s="98" t="s">
        <v>669</v>
      </c>
      <c r="QA11" s="98" t="s">
        <v>669</v>
      </c>
      <c r="QB11" s="98" t="s">
        <v>669</v>
      </c>
      <c r="QC11" s="98" t="s">
        <v>669</v>
      </c>
      <c r="QD11" s="98" t="s">
        <v>669</v>
      </c>
      <c r="QE11" s="98" t="s">
        <v>669</v>
      </c>
      <c r="QF11" s="98" t="s">
        <v>669</v>
      </c>
      <c r="QG11" s="98" t="s">
        <v>669</v>
      </c>
      <c r="QH11" s="98" t="s">
        <v>669</v>
      </c>
      <c r="QI11" s="98" t="s">
        <v>669</v>
      </c>
      <c r="QJ11" s="98" t="s">
        <v>669</v>
      </c>
      <c r="QK11" s="98" t="s">
        <v>669</v>
      </c>
      <c r="QL11" s="98" t="s">
        <v>669</v>
      </c>
      <c r="QM11" s="98" t="s">
        <v>669</v>
      </c>
      <c r="QN11" s="98" t="s">
        <v>669</v>
      </c>
      <c r="QO11" s="98" t="s">
        <v>669</v>
      </c>
      <c r="QP11" s="98" t="s">
        <v>669</v>
      </c>
      <c r="QQ11" s="98" t="s">
        <v>669</v>
      </c>
      <c r="QR11" s="98" t="s">
        <v>669</v>
      </c>
      <c r="QS11" s="98" t="s">
        <v>669</v>
      </c>
      <c r="QT11" s="98" t="s">
        <v>669</v>
      </c>
      <c r="QU11" s="98" t="s">
        <v>669</v>
      </c>
      <c r="QV11" s="98" t="s">
        <v>669</v>
      </c>
      <c r="QW11" s="98" t="s">
        <v>669</v>
      </c>
      <c r="QX11" s="98" t="s">
        <v>669</v>
      </c>
      <c r="QY11" s="98" t="s">
        <v>669</v>
      </c>
      <c r="QZ11" s="98" t="s">
        <v>669</v>
      </c>
      <c r="RA11" s="98" t="s">
        <v>669</v>
      </c>
      <c r="RB11" s="98" t="s">
        <v>669</v>
      </c>
      <c r="RC11" s="98" t="s">
        <v>669</v>
      </c>
      <c r="RD11" s="98" t="s">
        <v>669</v>
      </c>
      <c r="RE11" s="98" t="s">
        <v>669</v>
      </c>
      <c r="RF11" s="98" t="s">
        <v>669</v>
      </c>
      <c r="RG11" s="98" t="s">
        <v>669</v>
      </c>
      <c r="RH11" s="98" t="s">
        <v>669</v>
      </c>
      <c r="RI11" s="98" t="s">
        <v>669</v>
      </c>
      <c r="RJ11" s="98" t="s">
        <v>669</v>
      </c>
      <c r="RK11" s="98" t="s">
        <v>669</v>
      </c>
      <c r="RL11" s="98" t="s">
        <v>669</v>
      </c>
      <c r="RM11" s="98" t="s">
        <v>669</v>
      </c>
      <c r="RN11" s="98" t="s">
        <v>669</v>
      </c>
      <c r="RO11" s="98" t="s">
        <v>669</v>
      </c>
      <c r="RP11" s="98" t="s">
        <v>669</v>
      </c>
      <c r="RQ11" s="98" t="s">
        <v>669</v>
      </c>
      <c r="RR11" s="98" t="s">
        <v>669</v>
      </c>
      <c r="RS11" s="98" t="s">
        <v>669</v>
      </c>
      <c r="RT11" s="98" t="s">
        <v>669</v>
      </c>
      <c r="RU11" s="98" t="s">
        <v>669</v>
      </c>
      <c r="RV11" s="98" t="s">
        <v>669</v>
      </c>
      <c r="RW11" s="98" t="s">
        <v>669</v>
      </c>
      <c r="RX11" s="98" t="s">
        <v>669</v>
      </c>
      <c r="RY11" s="98" t="s">
        <v>669</v>
      </c>
      <c r="RZ11" s="98" t="s">
        <v>669</v>
      </c>
      <c r="SA11" s="98" t="s">
        <v>669</v>
      </c>
      <c r="SB11" s="98" t="s">
        <v>669</v>
      </c>
      <c r="SC11" s="98" t="s">
        <v>669</v>
      </c>
      <c r="SD11" s="98" t="s">
        <v>669</v>
      </c>
      <c r="SE11" s="98" t="s">
        <v>669</v>
      </c>
      <c r="SF11" s="98" t="s">
        <v>669</v>
      </c>
      <c r="SG11" s="98" t="s">
        <v>669</v>
      </c>
      <c r="SH11" s="98" t="s">
        <v>669</v>
      </c>
      <c r="SI11" s="98" t="s">
        <v>669</v>
      </c>
      <c r="SJ11" s="98" t="s">
        <v>669</v>
      </c>
      <c r="SK11" s="98" t="s">
        <v>669</v>
      </c>
      <c r="SL11" s="98" t="s">
        <v>669</v>
      </c>
      <c r="SM11" s="98" t="s">
        <v>669</v>
      </c>
      <c r="SN11" s="98" t="s">
        <v>669</v>
      </c>
      <c r="SO11" s="98" t="s">
        <v>669</v>
      </c>
      <c r="SP11" s="98" t="s">
        <v>669</v>
      </c>
      <c r="SQ11" s="98" t="s">
        <v>669</v>
      </c>
      <c r="SR11" s="98" t="s">
        <v>669</v>
      </c>
      <c r="SS11" s="98" t="s">
        <v>669</v>
      </c>
      <c r="ST11" s="98" t="s">
        <v>669</v>
      </c>
      <c r="SU11" s="98" t="s">
        <v>669</v>
      </c>
      <c r="SV11" s="98" t="s">
        <v>669</v>
      </c>
      <c r="SW11" s="98" t="s">
        <v>669</v>
      </c>
      <c r="SX11" s="98" t="s">
        <v>669</v>
      </c>
      <c r="SY11" s="98" t="s">
        <v>669</v>
      </c>
      <c r="SZ11" s="98" t="s">
        <v>669</v>
      </c>
      <c r="TA11" s="98" t="s">
        <v>669</v>
      </c>
      <c r="TB11" s="98" t="s">
        <v>669</v>
      </c>
      <c r="TC11" s="98" t="s">
        <v>669</v>
      </c>
      <c r="TD11" s="98" t="s">
        <v>669</v>
      </c>
      <c r="TE11" s="98" t="s">
        <v>669</v>
      </c>
      <c r="TF11" s="98" t="s">
        <v>669</v>
      </c>
      <c r="TG11" s="98" t="s">
        <v>669</v>
      </c>
      <c r="TH11" s="98" t="s">
        <v>669</v>
      </c>
      <c r="TI11" s="98" t="s">
        <v>669</v>
      </c>
      <c r="TJ11" s="98" t="s">
        <v>669</v>
      </c>
      <c r="TK11" s="98" t="s">
        <v>669</v>
      </c>
      <c r="TL11" s="98" t="s">
        <v>669</v>
      </c>
      <c r="TM11" s="98" t="s">
        <v>669</v>
      </c>
      <c r="TN11" s="98" t="s">
        <v>669</v>
      </c>
      <c r="TO11" s="98" t="s">
        <v>669</v>
      </c>
      <c r="TP11" s="98" t="s">
        <v>669</v>
      </c>
      <c r="TQ11" s="98" t="s">
        <v>669</v>
      </c>
      <c r="TR11" s="98" t="s">
        <v>669</v>
      </c>
      <c r="TS11" s="98" t="s">
        <v>669</v>
      </c>
      <c r="TT11" s="98" t="s">
        <v>669</v>
      </c>
      <c r="TU11" s="98" t="s">
        <v>669</v>
      </c>
      <c r="TV11" s="98" t="s">
        <v>669</v>
      </c>
      <c r="TW11" s="98" t="s">
        <v>669</v>
      </c>
      <c r="TX11" s="98" t="s">
        <v>669</v>
      </c>
      <c r="TY11" s="98" t="s">
        <v>669</v>
      </c>
      <c r="TZ11" s="98" t="s">
        <v>669</v>
      </c>
      <c r="UA11" s="98" t="s">
        <v>669</v>
      </c>
      <c r="UB11" s="98" t="s">
        <v>669</v>
      </c>
      <c r="UC11" s="98" t="s">
        <v>669</v>
      </c>
      <c r="UD11" s="98" t="s">
        <v>669</v>
      </c>
      <c r="UE11" s="98" t="s">
        <v>669</v>
      </c>
      <c r="UF11" s="98" t="s">
        <v>669</v>
      </c>
      <c r="UG11" s="98" t="s">
        <v>669</v>
      </c>
      <c r="UH11" s="98" t="s">
        <v>669</v>
      </c>
      <c r="UI11" s="98" t="s">
        <v>669</v>
      </c>
      <c r="UJ11" s="98" t="s">
        <v>669</v>
      </c>
      <c r="UK11" s="98" t="s">
        <v>669</v>
      </c>
      <c r="UL11" s="98" t="s">
        <v>669</v>
      </c>
      <c r="UM11" s="98" t="s">
        <v>669</v>
      </c>
      <c r="UN11" s="98" t="s">
        <v>669</v>
      </c>
      <c r="UO11" s="98" t="s">
        <v>669</v>
      </c>
      <c r="UP11" s="98" t="s">
        <v>669</v>
      </c>
      <c r="UQ11" s="98" t="s">
        <v>669</v>
      </c>
      <c r="UR11" s="98" t="s">
        <v>669</v>
      </c>
      <c r="US11" s="98" t="s">
        <v>669</v>
      </c>
      <c r="UT11" s="98" t="s">
        <v>669</v>
      </c>
      <c r="UU11" s="98" t="s">
        <v>669</v>
      </c>
      <c r="UV11" s="98" t="s">
        <v>669</v>
      </c>
      <c r="UW11" s="98" t="s">
        <v>669</v>
      </c>
      <c r="UX11" s="98" t="s">
        <v>669</v>
      </c>
      <c r="UY11" s="98" t="s">
        <v>669</v>
      </c>
      <c r="UZ11" s="98" t="s">
        <v>669</v>
      </c>
      <c r="VA11" s="98" t="s">
        <v>669</v>
      </c>
      <c r="VB11" s="98" t="s">
        <v>669</v>
      </c>
      <c r="VC11" s="98" t="s">
        <v>669</v>
      </c>
      <c r="VD11" s="98" t="s">
        <v>669</v>
      </c>
      <c r="VE11" s="98" t="s">
        <v>669</v>
      </c>
      <c r="VF11" s="98" t="s">
        <v>669</v>
      </c>
      <c r="VG11" s="98" t="s">
        <v>669</v>
      </c>
      <c r="VH11" s="98" t="s">
        <v>669</v>
      </c>
      <c r="VI11" s="98" t="s">
        <v>669</v>
      </c>
      <c r="VJ11" s="98" t="s">
        <v>669</v>
      </c>
      <c r="VK11" s="98" t="s">
        <v>669</v>
      </c>
      <c r="VL11" s="98" t="s">
        <v>669</v>
      </c>
      <c r="VM11" s="98" t="s">
        <v>669</v>
      </c>
      <c r="VN11" s="98" t="s">
        <v>669</v>
      </c>
      <c r="VO11" s="98" t="s">
        <v>669</v>
      </c>
      <c r="VP11" s="98" t="s">
        <v>669</v>
      </c>
      <c r="VQ11" s="98" t="s">
        <v>669</v>
      </c>
      <c r="VR11" s="98" t="s">
        <v>669</v>
      </c>
      <c r="VS11" s="98" t="s">
        <v>669</v>
      </c>
      <c r="VT11" s="98" t="s">
        <v>669</v>
      </c>
      <c r="VU11" s="98" t="s">
        <v>669</v>
      </c>
      <c r="VV11" s="98" t="s">
        <v>669</v>
      </c>
      <c r="VW11" s="98" t="s">
        <v>669</v>
      </c>
      <c r="VX11" s="98" t="s">
        <v>669</v>
      </c>
      <c r="VY11" s="98" t="s">
        <v>669</v>
      </c>
      <c r="VZ11" s="98" t="s">
        <v>669</v>
      </c>
      <c r="WA11" s="98" t="s">
        <v>669</v>
      </c>
      <c r="WB11" s="98" t="s">
        <v>669</v>
      </c>
      <c r="WC11" s="98" t="s">
        <v>669</v>
      </c>
      <c r="WD11" s="98" t="s">
        <v>669</v>
      </c>
      <c r="WE11" s="98" t="s">
        <v>669</v>
      </c>
      <c r="WF11" s="98" t="s">
        <v>669</v>
      </c>
      <c r="WG11" s="98" t="s">
        <v>669</v>
      </c>
      <c r="WH11" s="98" t="s">
        <v>669</v>
      </c>
      <c r="WI11" s="98" t="s">
        <v>669</v>
      </c>
      <c r="WJ11" s="98" t="s">
        <v>669</v>
      </c>
      <c r="WK11" s="98" t="s">
        <v>669</v>
      </c>
      <c r="WL11" s="98" t="s">
        <v>669</v>
      </c>
      <c r="WM11" s="98" t="s">
        <v>669</v>
      </c>
      <c r="WN11" s="98" t="s">
        <v>669</v>
      </c>
      <c r="WO11" s="98" t="s">
        <v>669</v>
      </c>
      <c r="WP11" s="98" t="s">
        <v>669</v>
      </c>
      <c r="WQ11" s="98" t="s">
        <v>669</v>
      </c>
      <c r="WR11" s="98" t="s">
        <v>669</v>
      </c>
      <c r="WS11" s="98" t="s">
        <v>669</v>
      </c>
      <c r="WT11" s="98" t="s">
        <v>669</v>
      </c>
      <c r="WU11" s="98" t="s">
        <v>669</v>
      </c>
      <c r="WV11" s="98" t="s">
        <v>669</v>
      </c>
      <c r="WW11" s="98" t="s">
        <v>669</v>
      </c>
      <c r="WX11" s="98" t="s">
        <v>669</v>
      </c>
      <c r="WY11" s="98" t="s">
        <v>669</v>
      </c>
      <c r="WZ11" s="98" t="s">
        <v>669</v>
      </c>
      <c r="XA11" s="98" t="s">
        <v>669</v>
      </c>
      <c r="XB11" s="98" t="s">
        <v>669</v>
      </c>
      <c r="XC11" s="98" t="s">
        <v>669</v>
      </c>
      <c r="XD11" s="98" t="s">
        <v>669</v>
      </c>
      <c r="XE11" s="98" t="s">
        <v>669</v>
      </c>
      <c r="XF11" s="98" t="s">
        <v>669</v>
      </c>
      <c r="XG11" s="98" t="s">
        <v>669</v>
      </c>
      <c r="XH11" s="98" t="s">
        <v>669</v>
      </c>
      <c r="XI11" s="98" t="s">
        <v>669</v>
      </c>
      <c r="XJ11" s="98" t="s">
        <v>669</v>
      </c>
      <c r="XK11" s="98" t="s">
        <v>669</v>
      </c>
      <c r="XL11" s="98" t="s">
        <v>669</v>
      </c>
      <c r="XM11" s="98" t="s">
        <v>669</v>
      </c>
      <c r="XN11" s="98" t="s">
        <v>669</v>
      </c>
      <c r="XO11" s="98" t="s">
        <v>669</v>
      </c>
      <c r="XP11" s="98" t="s">
        <v>669</v>
      </c>
      <c r="XQ11" s="98" t="s">
        <v>669</v>
      </c>
      <c r="XR11" s="98" t="s">
        <v>669</v>
      </c>
      <c r="XS11" s="98" t="s">
        <v>669</v>
      </c>
      <c r="XT11" s="98" t="s">
        <v>669</v>
      </c>
      <c r="XU11" s="98" t="s">
        <v>669</v>
      </c>
      <c r="XV11" s="98" t="s">
        <v>669</v>
      </c>
      <c r="XW11" s="98" t="s">
        <v>669</v>
      </c>
      <c r="XX11" s="98" t="s">
        <v>669</v>
      </c>
      <c r="XY11" s="98" t="s">
        <v>669</v>
      </c>
      <c r="XZ11" s="98" t="s">
        <v>669</v>
      </c>
      <c r="YA11" s="98" t="s">
        <v>669</v>
      </c>
      <c r="YB11" s="98" t="s">
        <v>669</v>
      </c>
      <c r="YC11" s="98" t="s">
        <v>669</v>
      </c>
      <c r="YD11" s="98" t="s">
        <v>669</v>
      </c>
      <c r="YE11" s="98" t="s">
        <v>669</v>
      </c>
      <c r="YF11" s="98" t="s">
        <v>669</v>
      </c>
      <c r="YG11" s="98" t="s">
        <v>669</v>
      </c>
      <c r="YH11" s="98" t="s">
        <v>669</v>
      </c>
      <c r="YI11" s="98" t="s">
        <v>669</v>
      </c>
      <c r="YJ11" s="98" t="s">
        <v>669</v>
      </c>
      <c r="YK11" s="98" t="s">
        <v>669</v>
      </c>
      <c r="YL11" s="98" t="s">
        <v>669</v>
      </c>
      <c r="YM11" s="98" t="s">
        <v>669</v>
      </c>
      <c r="YN11" s="98" t="s">
        <v>669</v>
      </c>
      <c r="YO11" s="98" t="s">
        <v>669</v>
      </c>
      <c r="YP11" s="98" t="s">
        <v>669</v>
      </c>
      <c r="YQ11" s="98" t="s">
        <v>669</v>
      </c>
      <c r="YR11" s="98" t="s">
        <v>669</v>
      </c>
      <c r="YS11" s="98" t="s">
        <v>669</v>
      </c>
      <c r="YT11" s="98" t="s">
        <v>669</v>
      </c>
      <c r="YU11" s="98" t="s">
        <v>669</v>
      </c>
      <c r="YV11" s="98" t="s">
        <v>669</v>
      </c>
      <c r="YW11" s="98" t="s">
        <v>669</v>
      </c>
      <c r="YX11" s="98" t="s">
        <v>669</v>
      </c>
      <c r="YY11" s="98" t="s">
        <v>669</v>
      </c>
      <c r="YZ11" s="98" t="s">
        <v>669</v>
      </c>
      <c r="ZA11" s="98" t="s">
        <v>669</v>
      </c>
      <c r="ZB11" s="98" t="s">
        <v>669</v>
      </c>
      <c r="ZC11" s="98" t="s">
        <v>669</v>
      </c>
      <c r="ZD11" s="98" t="s">
        <v>669</v>
      </c>
      <c r="ZE11" s="98" t="s">
        <v>669</v>
      </c>
      <c r="ZF11" s="98" t="s">
        <v>669</v>
      </c>
      <c r="ZG11" s="98" t="s">
        <v>669</v>
      </c>
      <c r="ZH11" s="98" t="s">
        <v>669</v>
      </c>
      <c r="ZI11" s="98" t="s">
        <v>669</v>
      </c>
      <c r="ZJ11" s="98" t="s">
        <v>669</v>
      </c>
      <c r="ZK11" s="98" t="s">
        <v>669</v>
      </c>
      <c r="ZL11" s="98" t="s">
        <v>669</v>
      </c>
      <c r="ZM11" s="98" t="s">
        <v>669</v>
      </c>
      <c r="ZN11" s="98" t="s">
        <v>669</v>
      </c>
      <c r="ZO11" s="98" t="s">
        <v>669</v>
      </c>
      <c r="ZP11" s="98" t="s">
        <v>669</v>
      </c>
      <c r="ZQ11" s="98" t="s">
        <v>669</v>
      </c>
      <c r="ZR11" s="98" t="s">
        <v>669</v>
      </c>
      <c r="ZS11" s="98" t="s">
        <v>669</v>
      </c>
      <c r="ZT11" s="98" t="s">
        <v>669</v>
      </c>
      <c r="ZU11" s="98" t="s">
        <v>669</v>
      </c>
      <c r="ZV11" s="98" t="s">
        <v>669</v>
      </c>
      <c r="ZW11" s="98" t="s">
        <v>669</v>
      </c>
      <c r="ZX11" s="98" t="s">
        <v>669</v>
      </c>
      <c r="ZY11" s="98" t="s">
        <v>669</v>
      </c>
      <c r="ZZ11" s="98" t="s">
        <v>669</v>
      </c>
      <c r="AAA11" s="98" t="s">
        <v>669</v>
      </c>
      <c r="AAB11" s="98" t="s">
        <v>669</v>
      </c>
      <c r="AAC11" s="98" t="s">
        <v>669</v>
      </c>
      <c r="AAD11" s="98" t="s">
        <v>669</v>
      </c>
      <c r="AAE11" s="98" t="s">
        <v>669</v>
      </c>
      <c r="AAF11" s="98" t="s">
        <v>669</v>
      </c>
      <c r="AAG11" s="98" t="s">
        <v>669</v>
      </c>
      <c r="AAH11" s="98" t="s">
        <v>669</v>
      </c>
      <c r="AAI11" s="98" t="s">
        <v>669</v>
      </c>
      <c r="AAJ11" s="98" t="s">
        <v>669</v>
      </c>
      <c r="AAK11" s="98" t="s">
        <v>669</v>
      </c>
      <c r="AAL11" s="98" t="s">
        <v>669</v>
      </c>
      <c r="AAM11" s="98" t="s">
        <v>669</v>
      </c>
      <c r="AAN11" s="98" t="s">
        <v>669</v>
      </c>
      <c r="AAO11" s="98" t="s">
        <v>669</v>
      </c>
      <c r="AAP11" s="98" t="s">
        <v>669</v>
      </c>
      <c r="AAQ11" s="98" t="s">
        <v>669</v>
      </c>
      <c r="AAR11" s="98" t="s">
        <v>669</v>
      </c>
      <c r="AAS11" s="98" t="s">
        <v>669</v>
      </c>
      <c r="AAT11" s="98" t="s">
        <v>669</v>
      </c>
      <c r="AAU11" s="98" t="s">
        <v>669</v>
      </c>
      <c r="AAV11" s="98" t="s">
        <v>669</v>
      </c>
      <c r="AAW11" s="98" t="s">
        <v>669</v>
      </c>
      <c r="AAX11" s="98" t="s">
        <v>669</v>
      </c>
      <c r="AAY11" s="98" t="s">
        <v>669</v>
      </c>
      <c r="AAZ11" s="98" t="s">
        <v>669</v>
      </c>
      <c r="ABA11" s="98" t="s">
        <v>669</v>
      </c>
      <c r="ABB11" s="98" t="s">
        <v>669</v>
      </c>
      <c r="ABC11" s="98" t="s">
        <v>669</v>
      </c>
      <c r="ABD11" s="98" t="s">
        <v>669</v>
      </c>
      <c r="ABE11" s="98" t="s">
        <v>669</v>
      </c>
      <c r="ABF11" s="98" t="s">
        <v>669</v>
      </c>
      <c r="ABG11" s="98" t="s">
        <v>669</v>
      </c>
      <c r="ABH11" s="98" t="s">
        <v>669</v>
      </c>
      <c r="ABI11" s="98" t="s">
        <v>669</v>
      </c>
      <c r="ABJ11" s="98" t="s">
        <v>669</v>
      </c>
      <c r="ABK11" s="98" t="s">
        <v>669</v>
      </c>
      <c r="ABL11" s="98" t="s">
        <v>669</v>
      </c>
      <c r="ABM11" s="98" t="s">
        <v>669</v>
      </c>
      <c r="ABN11" s="98" t="s">
        <v>669</v>
      </c>
      <c r="ABO11" s="98" t="s">
        <v>669</v>
      </c>
      <c r="ABP11" s="98" t="s">
        <v>669</v>
      </c>
      <c r="ABQ11" s="98" t="s">
        <v>669</v>
      </c>
      <c r="ABR11" s="98" t="s">
        <v>669</v>
      </c>
      <c r="ABS11" s="98" t="s">
        <v>669</v>
      </c>
      <c r="ABT11" s="98" t="s">
        <v>669</v>
      </c>
      <c r="ABU11" s="98" t="s">
        <v>669</v>
      </c>
      <c r="ABV11" s="98" t="s">
        <v>669</v>
      </c>
      <c r="ABW11" s="98" t="s">
        <v>669</v>
      </c>
      <c r="ABX11" s="98" t="s">
        <v>669</v>
      </c>
      <c r="ABY11" s="98" t="s">
        <v>669</v>
      </c>
      <c r="ABZ11" s="98" t="s">
        <v>669</v>
      </c>
      <c r="ACA11" s="98" t="s">
        <v>669</v>
      </c>
      <c r="ACB11" s="98" t="s">
        <v>669</v>
      </c>
      <c r="ACC11" s="98" t="s">
        <v>669</v>
      </c>
      <c r="ACD11" s="98" t="s">
        <v>669</v>
      </c>
      <c r="ACE11" s="98" t="s">
        <v>669</v>
      </c>
      <c r="ACF11" s="98" t="s">
        <v>669</v>
      </c>
      <c r="ACG11" s="98" t="s">
        <v>669</v>
      </c>
      <c r="ACH11" s="98" t="s">
        <v>669</v>
      </c>
      <c r="ACI11" s="98" t="s">
        <v>669</v>
      </c>
      <c r="ACJ11" s="98" t="s">
        <v>669</v>
      </c>
      <c r="ACK11" s="98" t="s">
        <v>669</v>
      </c>
      <c r="ACL11" s="98" t="s">
        <v>669</v>
      </c>
      <c r="ACM11" s="98" t="s">
        <v>669</v>
      </c>
      <c r="ACN11" s="98" t="s">
        <v>669</v>
      </c>
      <c r="ACO11" s="98" t="s">
        <v>669</v>
      </c>
      <c r="ACP11" s="98" t="s">
        <v>669</v>
      </c>
      <c r="ACQ11" s="98" t="s">
        <v>669</v>
      </c>
      <c r="ACR11" s="98" t="s">
        <v>669</v>
      </c>
      <c r="ACS11" s="98" t="s">
        <v>669</v>
      </c>
      <c r="ACT11" s="98" t="s">
        <v>669</v>
      </c>
      <c r="ACU11" s="98" t="s">
        <v>669</v>
      </c>
      <c r="ACV11" s="98" t="s">
        <v>669</v>
      </c>
      <c r="ACW11" s="98" t="s">
        <v>669</v>
      </c>
      <c r="ACX11" s="98" t="s">
        <v>669</v>
      </c>
      <c r="ACY11" s="98" t="s">
        <v>669</v>
      </c>
      <c r="ACZ11" s="98" t="s">
        <v>669</v>
      </c>
      <c r="ADA11" s="98" t="s">
        <v>669</v>
      </c>
      <c r="ADB11" s="98" t="s">
        <v>669</v>
      </c>
      <c r="ADC11" s="98" t="s">
        <v>669</v>
      </c>
      <c r="ADD11" s="98" t="s">
        <v>669</v>
      </c>
      <c r="ADE11" s="98" t="s">
        <v>669</v>
      </c>
      <c r="ADF11" s="98" t="s">
        <v>669</v>
      </c>
      <c r="ADG11" s="98" t="s">
        <v>669</v>
      </c>
      <c r="ADH11" s="98" t="s">
        <v>669</v>
      </c>
      <c r="ADI11" s="98" t="s">
        <v>669</v>
      </c>
      <c r="ADJ11" s="98" t="s">
        <v>669</v>
      </c>
      <c r="ADK11" s="98" t="s">
        <v>669</v>
      </c>
      <c r="ADL11" s="98" t="s">
        <v>669</v>
      </c>
      <c r="ADM11" s="98" t="s">
        <v>669</v>
      </c>
      <c r="ADN11" s="98" t="s">
        <v>669</v>
      </c>
      <c r="ADO11" s="98" t="s">
        <v>669</v>
      </c>
      <c r="ADP11" s="98" t="s">
        <v>669</v>
      </c>
      <c r="ADQ11" s="98" t="s">
        <v>669</v>
      </c>
      <c r="ADR11" s="98" t="s">
        <v>669</v>
      </c>
      <c r="ADS11" s="98" t="s">
        <v>669</v>
      </c>
      <c r="ADT11" s="98" t="s">
        <v>669</v>
      </c>
      <c r="ADU11" s="98" t="s">
        <v>669</v>
      </c>
      <c r="ADV11" s="98" t="s">
        <v>669</v>
      </c>
      <c r="ADW11" s="98" t="s">
        <v>669</v>
      </c>
      <c r="ADX11" s="98" t="s">
        <v>669</v>
      </c>
      <c r="ADY11" s="98" t="s">
        <v>669</v>
      </c>
      <c r="ADZ11" s="98" t="s">
        <v>669</v>
      </c>
      <c r="AEA11" s="98" t="s">
        <v>669</v>
      </c>
      <c r="AEB11" s="98" t="s">
        <v>669</v>
      </c>
      <c r="AEC11" s="98" t="s">
        <v>669</v>
      </c>
      <c r="AED11" s="98" t="s">
        <v>669</v>
      </c>
      <c r="AEE11" s="98" t="s">
        <v>669</v>
      </c>
      <c r="AEF11" s="98" t="s">
        <v>669</v>
      </c>
      <c r="AEG11" s="98" t="s">
        <v>669</v>
      </c>
      <c r="AEH11" s="98" t="s">
        <v>669</v>
      </c>
      <c r="AEI11" s="98" t="s">
        <v>669</v>
      </c>
      <c r="AEJ11" s="98" t="s">
        <v>669</v>
      </c>
      <c r="AEK11" s="98" t="s">
        <v>669</v>
      </c>
      <c r="AEL11" s="98" t="s">
        <v>669</v>
      </c>
      <c r="AEM11" s="98" t="s">
        <v>669</v>
      </c>
      <c r="AEN11" s="98" t="s">
        <v>669</v>
      </c>
      <c r="AEO11" s="98" t="s">
        <v>669</v>
      </c>
      <c r="AEP11" s="98" t="s">
        <v>669</v>
      </c>
      <c r="AEQ11" s="98" t="s">
        <v>669</v>
      </c>
      <c r="AER11" s="98" t="s">
        <v>669</v>
      </c>
      <c r="AES11" s="98" t="s">
        <v>669</v>
      </c>
      <c r="AET11" s="98" t="s">
        <v>669</v>
      </c>
      <c r="AEU11" s="98" t="s">
        <v>669</v>
      </c>
      <c r="AEV11" s="98" t="s">
        <v>669</v>
      </c>
      <c r="AEW11" s="98" t="s">
        <v>669</v>
      </c>
      <c r="AEX11" s="98" t="s">
        <v>669</v>
      </c>
      <c r="AEY11" s="98" t="s">
        <v>669</v>
      </c>
      <c r="AEZ11" s="98" t="s">
        <v>669</v>
      </c>
      <c r="AFA11" s="98" t="s">
        <v>669</v>
      </c>
      <c r="AFB11" s="98" t="s">
        <v>669</v>
      </c>
      <c r="AFC11" s="98" t="s">
        <v>669</v>
      </c>
      <c r="AFD11" s="98" t="s">
        <v>669</v>
      </c>
      <c r="AFE11" s="98" t="s">
        <v>669</v>
      </c>
      <c r="AFF11" s="98" t="s">
        <v>669</v>
      </c>
      <c r="AFG11" s="98" t="s">
        <v>669</v>
      </c>
      <c r="AFH11" s="98" t="s">
        <v>669</v>
      </c>
      <c r="AFI11" s="98" t="s">
        <v>669</v>
      </c>
      <c r="AFJ11" s="98" t="s">
        <v>669</v>
      </c>
      <c r="AFK11" s="98" t="s">
        <v>669</v>
      </c>
      <c r="AFL11" s="98" t="s">
        <v>669</v>
      </c>
      <c r="AFM11" s="98" t="s">
        <v>669</v>
      </c>
      <c r="AFN11" s="98" t="s">
        <v>669</v>
      </c>
      <c r="AFO11" s="98" t="s">
        <v>669</v>
      </c>
      <c r="AFP11" s="98" t="s">
        <v>669</v>
      </c>
      <c r="AFQ11" s="98" t="s">
        <v>669</v>
      </c>
      <c r="AFR11" s="98" t="s">
        <v>669</v>
      </c>
      <c r="AFS11" s="98" t="s">
        <v>669</v>
      </c>
      <c r="AFT11" s="98" t="s">
        <v>669</v>
      </c>
      <c r="AFU11" s="98" t="s">
        <v>669</v>
      </c>
      <c r="AFV11" s="98" t="s">
        <v>669</v>
      </c>
      <c r="AFW11" s="98" t="s">
        <v>669</v>
      </c>
      <c r="AFX11" s="98" t="s">
        <v>669</v>
      </c>
      <c r="AFY11" s="98" t="s">
        <v>669</v>
      </c>
      <c r="AFZ11" s="98" t="s">
        <v>669</v>
      </c>
      <c r="AGA11" s="98" t="s">
        <v>669</v>
      </c>
      <c r="AGB11" s="98" t="s">
        <v>669</v>
      </c>
      <c r="AGC11" s="98" t="s">
        <v>669</v>
      </c>
      <c r="AGD11" s="98" t="s">
        <v>669</v>
      </c>
      <c r="AGE11" s="98" t="s">
        <v>669</v>
      </c>
      <c r="AGF11" s="98" t="s">
        <v>669</v>
      </c>
      <c r="AGG11" s="98" t="s">
        <v>669</v>
      </c>
      <c r="AGH11" s="98" t="s">
        <v>669</v>
      </c>
      <c r="AGI11" s="98" t="s">
        <v>669</v>
      </c>
      <c r="AGJ11" s="98" t="s">
        <v>669</v>
      </c>
      <c r="AGK11" s="98" t="s">
        <v>669</v>
      </c>
      <c r="AGL11" s="98" t="s">
        <v>669</v>
      </c>
      <c r="AGM11" s="98" t="s">
        <v>669</v>
      </c>
      <c r="AGN11" s="98" t="s">
        <v>669</v>
      </c>
      <c r="AGO11" s="98" t="s">
        <v>669</v>
      </c>
      <c r="AGP11" s="98" t="s">
        <v>669</v>
      </c>
      <c r="AGQ11" s="98" t="s">
        <v>669</v>
      </c>
      <c r="AGR11" s="98" t="s">
        <v>669</v>
      </c>
      <c r="AGS11" s="98" t="s">
        <v>669</v>
      </c>
      <c r="AGT11" s="98" t="s">
        <v>669</v>
      </c>
      <c r="AGU11" s="98" t="s">
        <v>669</v>
      </c>
      <c r="AGV11" s="98" t="s">
        <v>669</v>
      </c>
      <c r="AGW11" s="98" t="s">
        <v>669</v>
      </c>
      <c r="AGX11" s="98" t="s">
        <v>669</v>
      </c>
      <c r="AGY11" s="98" t="s">
        <v>669</v>
      </c>
      <c r="AGZ11" s="98" t="s">
        <v>669</v>
      </c>
      <c r="AHA11" s="98" t="s">
        <v>669</v>
      </c>
      <c r="AHB11" s="98" t="s">
        <v>669</v>
      </c>
      <c r="AHC11" s="98" t="s">
        <v>669</v>
      </c>
      <c r="AHD11" s="98" t="s">
        <v>669</v>
      </c>
      <c r="AHE11" s="98" t="s">
        <v>669</v>
      </c>
      <c r="AHF11" s="98" t="s">
        <v>669</v>
      </c>
      <c r="AHG11" s="98" t="s">
        <v>669</v>
      </c>
      <c r="AHH11" s="98" t="s">
        <v>669</v>
      </c>
      <c r="AHI11" s="98" t="s">
        <v>669</v>
      </c>
      <c r="AHJ11" s="98" t="s">
        <v>669</v>
      </c>
      <c r="AHK11" s="98" t="s">
        <v>669</v>
      </c>
      <c r="AHL11" s="98" t="s">
        <v>669</v>
      </c>
      <c r="AHM11" s="98" t="s">
        <v>669</v>
      </c>
      <c r="AHN11" s="98" t="s">
        <v>669</v>
      </c>
      <c r="AHO11" s="98" t="s">
        <v>669</v>
      </c>
      <c r="AHP11" s="98" t="s">
        <v>669</v>
      </c>
      <c r="AHQ11" s="98" t="s">
        <v>669</v>
      </c>
      <c r="AHR11" s="98" t="s">
        <v>669</v>
      </c>
      <c r="AHS11" s="98" t="s">
        <v>669</v>
      </c>
      <c r="AHT11" s="98" t="s">
        <v>669</v>
      </c>
      <c r="AHU11" s="98" t="s">
        <v>669</v>
      </c>
      <c r="AHV11" s="98" t="s">
        <v>669</v>
      </c>
      <c r="AHW11" s="98" t="s">
        <v>669</v>
      </c>
      <c r="AHX11" s="98" t="s">
        <v>669</v>
      </c>
      <c r="AHY11" s="98" t="s">
        <v>669</v>
      </c>
      <c r="AHZ11" s="98" t="s">
        <v>669</v>
      </c>
      <c r="AIA11" s="98" t="s">
        <v>669</v>
      </c>
      <c r="AIB11" s="98" t="s">
        <v>669</v>
      </c>
      <c r="AIC11" s="98" t="s">
        <v>669</v>
      </c>
      <c r="AID11" s="98" t="s">
        <v>669</v>
      </c>
      <c r="AIE11" s="98" t="s">
        <v>669</v>
      </c>
      <c r="AIF11" s="98" t="s">
        <v>669</v>
      </c>
      <c r="AIG11" s="98" t="s">
        <v>669</v>
      </c>
      <c r="AIH11" s="98" t="s">
        <v>669</v>
      </c>
      <c r="AII11" s="98" t="s">
        <v>669</v>
      </c>
      <c r="AIJ11" s="98" t="s">
        <v>669</v>
      </c>
      <c r="AIK11" s="98" t="s">
        <v>669</v>
      </c>
      <c r="AIL11" s="98" t="s">
        <v>669</v>
      </c>
      <c r="AIM11" s="98" t="s">
        <v>669</v>
      </c>
      <c r="AIN11" s="98" t="s">
        <v>669</v>
      </c>
      <c r="AIO11" s="98" t="s">
        <v>669</v>
      </c>
      <c r="AIP11" s="98" t="s">
        <v>669</v>
      </c>
      <c r="AIQ11" s="98" t="s">
        <v>669</v>
      </c>
      <c r="AIR11" s="98" t="s">
        <v>669</v>
      </c>
      <c r="AIS11" s="98" t="s">
        <v>669</v>
      </c>
      <c r="AIT11" s="98" t="s">
        <v>669</v>
      </c>
      <c r="AIU11" s="98" t="s">
        <v>669</v>
      </c>
      <c r="AIV11" s="98" t="s">
        <v>669</v>
      </c>
      <c r="AIW11" s="98" t="s">
        <v>669</v>
      </c>
      <c r="AIX11" s="98" t="s">
        <v>669</v>
      </c>
      <c r="AIY11" s="98" t="s">
        <v>669</v>
      </c>
      <c r="AIZ11" s="98" t="s">
        <v>669</v>
      </c>
      <c r="AJA11" s="98" t="s">
        <v>669</v>
      </c>
      <c r="AJB11" s="98" t="s">
        <v>669</v>
      </c>
      <c r="AJC11" s="98" t="s">
        <v>669</v>
      </c>
      <c r="AJD11" s="98" t="s">
        <v>669</v>
      </c>
      <c r="AJE11" s="98" t="s">
        <v>669</v>
      </c>
      <c r="AJF11" s="98" t="s">
        <v>669</v>
      </c>
      <c r="AJG11" s="98" t="s">
        <v>669</v>
      </c>
      <c r="AJH11" s="98" t="s">
        <v>669</v>
      </c>
      <c r="AJI11" s="98" t="s">
        <v>669</v>
      </c>
      <c r="AJJ11" s="98" t="s">
        <v>669</v>
      </c>
      <c r="AJK11" s="98" t="s">
        <v>669</v>
      </c>
      <c r="AJL11" s="98" t="s">
        <v>669</v>
      </c>
      <c r="AJM11" s="98" t="s">
        <v>669</v>
      </c>
      <c r="AJN11" s="98" t="s">
        <v>669</v>
      </c>
      <c r="AJO11" s="98" t="s">
        <v>669</v>
      </c>
      <c r="AJP11" s="98" t="s">
        <v>669</v>
      </c>
      <c r="AJQ11" s="98" t="s">
        <v>669</v>
      </c>
      <c r="AJR11" s="98" t="s">
        <v>669</v>
      </c>
      <c r="AJS11" s="98" t="s">
        <v>669</v>
      </c>
      <c r="AJT11" s="98" t="s">
        <v>669</v>
      </c>
      <c r="AJU11" s="98" t="s">
        <v>669</v>
      </c>
      <c r="AJV11" s="98" t="s">
        <v>669</v>
      </c>
      <c r="AJW11" s="98" t="s">
        <v>669</v>
      </c>
      <c r="AJX11" s="98" t="s">
        <v>669</v>
      </c>
      <c r="AJY11" s="98" t="s">
        <v>669</v>
      </c>
      <c r="AJZ11" s="98" t="s">
        <v>669</v>
      </c>
      <c r="AKA11" s="98" t="s">
        <v>669</v>
      </c>
      <c r="AKB11" s="98" t="s">
        <v>669</v>
      </c>
      <c r="AKC11" s="98" t="s">
        <v>669</v>
      </c>
      <c r="AKD11" s="98" t="s">
        <v>669</v>
      </c>
      <c r="AKE11" s="98" t="s">
        <v>669</v>
      </c>
      <c r="AKF11" s="98" t="s">
        <v>669</v>
      </c>
      <c r="AKG11" s="98" t="s">
        <v>669</v>
      </c>
      <c r="AKH11" s="98" t="s">
        <v>669</v>
      </c>
      <c r="AKI11" s="98" t="s">
        <v>669</v>
      </c>
      <c r="AKJ11" s="98" t="s">
        <v>669</v>
      </c>
      <c r="AKK11" s="98" t="s">
        <v>669</v>
      </c>
      <c r="AKL11" s="98" t="s">
        <v>669</v>
      </c>
      <c r="AKM11" s="98" t="s">
        <v>669</v>
      </c>
      <c r="AKN11" s="98" t="s">
        <v>669</v>
      </c>
      <c r="AKO11" s="98" t="s">
        <v>669</v>
      </c>
      <c r="AKP11" s="98" t="s">
        <v>669</v>
      </c>
      <c r="AKQ11" s="98" t="s">
        <v>669</v>
      </c>
      <c r="AKR11" s="98" t="s">
        <v>669</v>
      </c>
      <c r="AKS11" s="98" t="s">
        <v>669</v>
      </c>
      <c r="AKT11" s="98" t="s">
        <v>669</v>
      </c>
      <c r="AKU11" s="98" t="s">
        <v>669</v>
      </c>
      <c r="AKV11" s="98" t="s">
        <v>669</v>
      </c>
      <c r="AKW11" s="98" t="s">
        <v>669</v>
      </c>
      <c r="AKX11" s="98" t="s">
        <v>669</v>
      </c>
      <c r="AKY11" s="98" t="s">
        <v>669</v>
      </c>
      <c r="AKZ11" s="98" t="s">
        <v>669</v>
      </c>
      <c r="ALA11" s="98" t="s">
        <v>669</v>
      </c>
      <c r="ALB11" s="98" t="s">
        <v>669</v>
      </c>
      <c r="ALC11" s="98" t="s">
        <v>669</v>
      </c>
      <c r="ALD11" s="98" t="s">
        <v>669</v>
      </c>
      <c r="ALE11" s="98" t="s">
        <v>669</v>
      </c>
      <c r="ALF11" s="98" t="s">
        <v>669</v>
      </c>
      <c r="ALG11" s="98" t="s">
        <v>669</v>
      </c>
      <c r="ALH11" s="98" t="s">
        <v>669</v>
      </c>
      <c r="ALI11" s="98" t="s">
        <v>669</v>
      </c>
      <c r="ALJ11" s="98" t="s">
        <v>669</v>
      </c>
      <c r="ALK11" s="98" t="s">
        <v>669</v>
      </c>
      <c r="ALL11" s="98" t="s">
        <v>669</v>
      </c>
      <c r="ALM11" s="98" t="s">
        <v>669</v>
      </c>
      <c r="ALN11" s="98" t="s">
        <v>669</v>
      </c>
      <c r="ALO11" s="98" t="s">
        <v>669</v>
      </c>
      <c r="ALP11" s="98" t="s">
        <v>669</v>
      </c>
      <c r="ALQ11" s="98" t="s">
        <v>669</v>
      </c>
      <c r="ALR11" s="98" t="s">
        <v>669</v>
      </c>
      <c r="ALS11" s="98" t="s">
        <v>669</v>
      </c>
      <c r="ALT11" s="98" t="s">
        <v>669</v>
      </c>
      <c r="ALU11" s="98" t="s">
        <v>669</v>
      </c>
      <c r="ALV11" s="98" t="s">
        <v>669</v>
      </c>
      <c r="ALW11" s="98" t="s">
        <v>669</v>
      </c>
      <c r="ALX11" s="98" t="s">
        <v>669</v>
      </c>
      <c r="ALY11" s="98" t="s">
        <v>669</v>
      </c>
      <c r="ALZ11" s="98" t="s">
        <v>669</v>
      </c>
      <c r="AMA11" s="98" t="s">
        <v>669</v>
      </c>
      <c r="AMB11" s="98" t="s">
        <v>669</v>
      </c>
      <c r="AMC11" s="98" t="s">
        <v>669</v>
      </c>
      <c r="AMD11" s="98" t="s">
        <v>669</v>
      </c>
      <c r="AME11" s="98" t="s">
        <v>669</v>
      </c>
      <c r="AMF11" s="98" t="s">
        <v>669</v>
      </c>
      <c r="AMG11" s="98" t="s">
        <v>669</v>
      </c>
      <c r="AMH11" s="98" t="s">
        <v>669</v>
      </c>
      <c r="AMI11" s="98" t="s">
        <v>669</v>
      </c>
      <c r="AMJ11" s="98" t="s">
        <v>669</v>
      </c>
      <c r="AMK11" s="98" t="s">
        <v>669</v>
      </c>
      <c r="AML11" s="98" t="s">
        <v>669</v>
      </c>
      <c r="AMM11" s="98" t="s">
        <v>669</v>
      </c>
      <c r="AMN11" s="98" t="s">
        <v>669</v>
      </c>
      <c r="AMO11" s="98" t="s">
        <v>669</v>
      </c>
      <c r="AMP11" s="98" t="s">
        <v>669</v>
      </c>
      <c r="AMQ11" s="98" t="s">
        <v>669</v>
      </c>
      <c r="AMR11" s="98" t="s">
        <v>669</v>
      </c>
      <c r="AMS11" s="98" t="s">
        <v>669</v>
      </c>
      <c r="AMT11" s="98" t="s">
        <v>669</v>
      </c>
      <c r="AMU11" s="98" t="s">
        <v>669</v>
      </c>
      <c r="AMV11" s="98" t="s">
        <v>669</v>
      </c>
      <c r="AMW11" s="98" t="s">
        <v>669</v>
      </c>
      <c r="AMX11" s="98" t="s">
        <v>669</v>
      </c>
      <c r="AMY11" s="98" t="s">
        <v>669</v>
      </c>
      <c r="AMZ11" s="98" t="s">
        <v>669</v>
      </c>
      <c r="ANA11" s="98" t="s">
        <v>669</v>
      </c>
      <c r="ANB11" s="98" t="s">
        <v>669</v>
      </c>
      <c r="ANC11" s="98" t="s">
        <v>669</v>
      </c>
      <c r="AND11" s="98" t="s">
        <v>669</v>
      </c>
      <c r="ANE11" s="98" t="s">
        <v>669</v>
      </c>
      <c r="ANF11" s="98" t="s">
        <v>669</v>
      </c>
      <c r="ANG11" s="98" t="s">
        <v>669</v>
      </c>
      <c r="ANH11" s="98" t="s">
        <v>669</v>
      </c>
      <c r="ANI11" s="98" t="s">
        <v>669</v>
      </c>
      <c r="ANJ11" s="98" t="s">
        <v>669</v>
      </c>
      <c r="ANK11" s="98" t="s">
        <v>669</v>
      </c>
      <c r="ANL11" s="98" t="s">
        <v>669</v>
      </c>
      <c r="ANM11" s="98" t="s">
        <v>669</v>
      </c>
      <c r="ANN11" s="98" t="s">
        <v>669</v>
      </c>
      <c r="ANO11" s="98" t="s">
        <v>669</v>
      </c>
      <c r="ANP11" s="98" t="s">
        <v>669</v>
      </c>
      <c r="ANQ11" s="98" t="s">
        <v>669</v>
      </c>
      <c r="ANR11" s="98" t="s">
        <v>669</v>
      </c>
      <c r="ANS11" s="98" t="s">
        <v>669</v>
      </c>
      <c r="ANT11" s="98" t="s">
        <v>669</v>
      </c>
      <c r="ANU11" s="98" t="s">
        <v>669</v>
      </c>
      <c r="ANV11" s="98" t="s">
        <v>669</v>
      </c>
      <c r="ANW11" s="98" t="s">
        <v>669</v>
      </c>
      <c r="ANX11" s="98" t="s">
        <v>669</v>
      </c>
      <c r="ANY11" s="98" t="s">
        <v>669</v>
      </c>
      <c r="ANZ11" s="98" t="s">
        <v>669</v>
      </c>
      <c r="AOA11" s="98" t="s">
        <v>669</v>
      </c>
      <c r="AOB11" s="98" t="s">
        <v>669</v>
      </c>
      <c r="AOC11" s="98" t="s">
        <v>669</v>
      </c>
      <c r="AOD11" s="98" t="s">
        <v>669</v>
      </c>
      <c r="AOE11" s="98" t="s">
        <v>669</v>
      </c>
      <c r="AOF11" s="98" t="s">
        <v>669</v>
      </c>
      <c r="AOG11" s="98" t="s">
        <v>669</v>
      </c>
      <c r="AOH11" s="98" t="s">
        <v>669</v>
      </c>
      <c r="AOI11" s="98" t="s">
        <v>669</v>
      </c>
      <c r="AOJ11" s="98" t="s">
        <v>669</v>
      </c>
      <c r="AOK11" s="98" t="s">
        <v>669</v>
      </c>
      <c r="AOL11" s="98" t="s">
        <v>669</v>
      </c>
      <c r="AOM11" s="98" t="s">
        <v>669</v>
      </c>
      <c r="AON11" s="98" t="s">
        <v>669</v>
      </c>
      <c r="AOO11" s="98" t="s">
        <v>669</v>
      </c>
      <c r="AOP11" s="98" t="s">
        <v>669</v>
      </c>
      <c r="AOQ11" s="98" t="s">
        <v>669</v>
      </c>
      <c r="AOR11" s="98" t="s">
        <v>669</v>
      </c>
      <c r="AOS11" s="98" t="s">
        <v>669</v>
      </c>
      <c r="AOT11" s="98" t="s">
        <v>669</v>
      </c>
      <c r="AOU11" s="98" t="s">
        <v>669</v>
      </c>
      <c r="AOV11" s="98" t="s">
        <v>669</v>
      </c>
      <c r="AOW11" s="98" t="s">
        <v>669</v>
      </c>
      <c r="AOX11" s="98" t="s">
        <v>669</v>
      </c>
      <c r="AOY11" s="98" t="s">
        <v>669</v>
      </c>
      <c r="AOZ11" s="98" t="s">
        <v>669</v>
      </c>
      <c r="APA11" s="98" t="s">
        <v>669</v>
      </c>
      <c r="APB11" s="98" t="s">
        <v>669</v>
      </c>
      <c r="APC11" s="98" t="s">
        <v>669</v>
      </c>
      <c r="APD11" s="98" t="s">
        <v>669</v>
      </c>
      <c r="APE11" s="98" t="s">
        <v>669</v>
      </c>
      <c r="APF11" s="98" t="s">
        <v>669</v>
      </c>
      <c r="APG11" s="98" t="s">
        <v>669</v>
      </c>
      <c r="APH11" s="98" t="s">
        <v>669</v>
      </c>
      <c r="API11" s="98" t="s">
        <v>669</v>
      </c>
      <c r="APJ11" s="98" t="s">
        <v>669</v>
      </c>
      <c r="APK11" s="98" t="s">
        <v>669</v>
      </c>
      <c r="APL11" s="98" t="s">
        <v>669</v>
      </c>
      <c r="APM11" s="98" t="s">
        <v>669</v>
      </c>
      <c r="APN11" s="98" t="s">
        <v>669</v>
      </c>
      <c r="APO11" s="98" t="s">
        <v>669</v>
      </c>
      <c r="APP11" s="98" t="s">
        <v>669</v>
      </c>
      <c r="APQ11" s="98" t="s">
        <v>669</v>
      </c>
      <c r="APR11" s="98" t="s">
        <v>669</v>
      </c>
      <c r="APS11" s="98" t="s">
        <v>669</v>
      </c>
      <c r="APT11" s="98" t="s">
        <v>669</v>
      </c>
      <c r="APU11" s="98" t="s">
        <v>669</v>
      </c>
      <c r="APV11" s="98" t="s">
        <v>669</v>
      </c>
      <c r="APW11" s="98" t="s">
        <v>669</v>
      </c>
      <c r="APX11" s="98" t="s">
        <v>669</v>
      </c>
      <c r="APY11" s="98" t="s">
        <v>669</v>
      </c>
      <c r="APZ11" s="98" t="s">
        <v>669</v>
      </c>
      <c r="AQA11" s="98" t="s">
        <v>669</v>
      </c>
      <c r="AQB11" s="98" t="s">
        <v>669</v>
      </c>
      <c r="AQC11" s="98" t="s">
        <v>669</v>
      </c>
      <c r="AQD11" s="98" t="s">
        <v>669</v>
      </c>
      <c r="AQE11" s="98" t="s">
        <v>669</v>
      </c>
      <c r="AQF11" s="98" t="s">
        <v>669</v>
      </c>
      <c r="AQG11" s="98" t="s">
        <v>669</v>
      </c>
      <c r="AQH11" s="98" t="s">
        <v>669</v>
      </c>
      <c r="AQI11" s="98" t="s">
        <v>669</v>
      </c>
      <c r="AQJ11" s="98" t="s">
        <v>669</v>
      </c>
      <c r="AQK11" s="98" t="s">
        <v>669</v>
      </c>
      <c r="AQL11" s="98" t="s">
        <v>669</v>
      </c>
      <c r="AQM11" s="98" t="s">
        <v>669</v>
      </c>
      <c r="AQN11" s="98" t="s">
        <v>669</v>
      </c>
      <c r="AQO11" s="98" t="s">
        <v>669</v>
      </c>
      <c r="AQP11" s="98" t="s">
        <v>669</v>
      </c>
      <c r="AQQ11" s="98" t="s">
        <v>669</v>
      </c>
      <c r="AQR11" s="98" t="s">
        <v>669</v>
      </c>
      <c r="AQS11" s="98" t="s">
        <v>669</v>
      </c>
      <c r="AQT11" s="98" t="s">
        <v>669</v>
      </c>
      <c r="AQU11" s="98" t="s">
        <v>669</v>
      </c>
      <c r="AQV11" s="98" t="s">
        <v>669</v>
      </c>
      <c r="AQW11" s="98" t="s">
        <v>669</v>
      </c>
      <c r="AQX11" s="98" t="s">
        <v>669</v>
      </c>
      <c r="AQY11" s="98" t="s">
        <v>669</v>
      </c>
      <c r="AQZ11" s="98" t="s">
        <v>669</v>
      </c>
      <c r="ARA11" s="98" t="s">
        <v>669</v>
      </c>
      <c r="ARB11" s="98" t="s">
        <v>669</v>
      </c>
      <c r="ARC11" s="98" t="s">
        <v>669</v>
      </c>
      <c r="ARD11" s="98" t="s">
        <v>669</v>
      </c>
      <c r="ARE11" s="98" t="s">
        <v>669</v>
      </c>
      <c r="ARF11" s="98" t="s">
        <v>669</v>
      </c>
      <c r="ARG11" s="98" t="s">
        <v>669</v>
      </c>
      <c r="ARH11" s="98" t="s">
        <v>669</v>
      </c>
      <c r="ARI11" s="98" t="s">
        <v>669</v>
      </c>
      <c r="ARJ11" s="98" t="s">
        <v>669</v>
      </c>
      <c r="ARK11" s="98" t="s">
        <v>669</v>
      </c>
      <c r="ARL11" s="98" t="s">
        <v>669</v>
      </c>
      <c r="ARM11" s="98" t="s">
        <v>669</v>
      </c>
      <c r="ARN11" s="98" t="s">
        <v>669</v>
      </c>
      <c r="ARO11" s="98" t="s">
        <v>669</v>
      </c>
      <c r="ARP11" s="98" t="s">
        <v>669</v>
      </c>
      <c r="ARQ11" s="98" t="s">
        <v>669</v>
      </c>
      <c r="ARR11" s="98" t="s">
        <v>669</v>
      </c>
      <c r="ARS11" s="98" t="s">
        <v>669</v>
      </c>
      <c r="ART11" s="98" t="s">
        <v>669</v>
      </c>
      <c r="ARU11" s="98" t="s">
        <v>669</v>
      </c>
      <c r="ARV11" s="98" t="s">
        <v>669</v>
      </c>
      <c r="ARW11" s="98" t="s">
        <v>669</v>
      </c>
      <c r="ARX11" s="98" t="s">
        <v>669</v>
      </c>
      <c r="ARY11" s="98" t="s">
        <v>669</v>
      </c>
      <c r="ARZ11" s="98" t="s">
        <v>669</v>
      </c>
      <c r="ASA11" s="98" t="s">
        <v>669</v>
      </c>
      <c r="ASB11" s="98" t="s">
        <v>669</v>
      </c>
      <c r="ASC11" s="98" t="s">
        <v>669</v>
      </c>
      <c r="ASD11" s="98" t="s">
        <v>669</v>
      </c>
      <c r="ASE11" s="98" t="s">
        <v>669</v>
      </c>
      <c r="ASF11" s="98" t="s">
        <v>669</v>
      </c>
      <c r="ASG11" s="98" t="s">
        <v>669</v>
      </c>
      <c r="ASH11" s="98" t="s">
        <v>669</v>
      </c>
      <c r="ASI11" s="98" t="s">
        <v>669</v>
      </c>
      <c r="ASJ11" s="98" t="s">
        <v>669</v>
      </c>
      <c r="ASK11" s="98" t="s">
        <v>669</v>
      </c>
      <c r="ASL11" s="98" t="s">
        <v>669</v>
      </c>
      <c r="ASM11" s="98" t="s">
        <v>669</v>
      </c>
      <c r="ASN11" s="98" t="s">
        <v>669</v>
      </c>
      <c r="ASO11" s="98" t="s">
        <v>669</v>
      </c>
      <c r="ASP11" s="98" t="s">
        <v>669</v>
      </c>
      <c r="ASQ11" s="98" t="s">
        <v>669</v>
      </c>
      <c r="ASR11" s="98" t="s">
        <v>669</v>
      </c>
      <c r="ASS11" s="98" t="s">
        <v>669</v>
      </c>
      <c r="AST11" s="98" t="s">
        <v>669</v>
      </c>
      <c r="ASU11" s="98" t="s">
        <v>669</v>
      </c>
      <c r="ASV11" s="98" t="s">
        <v>669</v>
      </c>
      <c r="ASW11" s="98" t="s">
        <v>669</v>
      </c>
      <c r="ASX11" s="98" t="s">
        <v>669</v>
      </c>
      <c r="ASY11" s="98" t="s">
        <v>669</v>
      </c>
      <c r="ASZ11" s="98" t="s">
        <v>669</v>
      </c>
      <c r="ATA11" s="98" t="s">
        <v>669</v>
      </c>
      <c r="ATB11" s="98" t="s">
        <v>669</v>
      </c>
      <c r="ATC11" s="98" t="s">
        <v>669</v>
      </c>
      <c r="ATD11" s="98" t="s">
        <v>669</v>
      </c>
      <c r="ATE11" s="98" t="s">
        <v>669</v>
      </c>
      <c r="ATF11" s="98" t="s">
        <v>669</v>
      </c>
      <c r="ATG11" s="98" t="s">
        <v>669</v>
      </c>
      <c r="ATH11" s="98" t="s">
        <v>669</v>
      </c>
      <c r="ATI11" s="98" t="s">
        <v>669</v>
      </c>
      <c r="ATJ11" s="98" t="s">
        <v>669</v>
      </c>
      <c r="ATK11" s="98" t="s">
        <v>669</v>
      </c>
      <c r="ATL11" s="98" t="s">
        <v>669</v>
      </c>
      <c r="ATM11" s="98" t="s">
        <v>669</v>
      </c>
      <c r="ATN11" s="98" t="s">
        <v>669</v>
      </c>
      <c r="ATO11" s="98" t="s">
        <v>669</v>
      </c>
      <c r="ATP11" s="98" t="s">
        <v>669</v>
      </c>
      <c r="ATQ11" s="98" t="s">
        <v>669</v>
      </c>
      <c r="ATR11" s="98" t="s">
        <v>669</v>
      </c>
      <c r="ATS11" s="98" t="s">
        <v>669</v>
      </c>
      <c r="ATT11" s="98" t="s">
        <v>669</v>
      </c>
      <c r="ATU11" s="98" t="s">
        <v>669</v>
      </c>
      <c r="ATV11" s="98" t="s">
        <v>669</v>
      </c>
      <c r="ATW11" s="98" t="s">
        <v>669</v>
      </c>
      <c r="ATX11" s="98" t="s">
        <v>669</v>
      </c>
      <c r="ATY11" s="98" t="s">
        <v>669</v>
      </c>
      <c r="ATZ11" s="98" t="s">
        <v>669</v>
      </c>
      <c r="AUA11" s="98" t="s">
        <v>669</v>
      </c>
      <c r="AUB11" s="98" t="s">
        <v>669</v>
      </c>
      <c r="AUC11" s="98" t="s">
        <v>669</v>
      </c>
      <c r="AUD11" s="98" t="s">
        <v>669</v>
      </c>
      <c r="AUE11" s="98" t="s">
        <v>669</v>
      </c>
      <c r="AUF11" s="98" t="s">
        <v>669</v>
      </c>
      <c r="AUG11" s="98" t="s">
        <v>669</v>
      </c>
      <c r="AUH11" s="98" t="s">
        <v>669</v>
      </c>
      <c r="AUI11" s="98" t="s">
        <v>669</v>
      </c>
      <c r="AUJ11" s="98" t="s">
        <v>669</v>
      </c>
      <c r="AUK11" s="98" t="s">
        <v>669</v>
      </c>
      <c r="AUL11" s="98" t="s">
        <v>669</v>
      </c>
      <c r="AUM11" s="98" t="s">
        <v>669</v>
      </c>
      <c r="AUN11" s="98" t="s">
        <v>669</v>
      </c>
      <c r="AUO11" s="98" t="s">
        <v>669</v>
      </c>
      <c r="AUP11" s="98" t="s">
        <v>669</v>
      </c>
      <c r="AUQ11" s="98" t="s">
        <v>669</v>
      </c>
      <c r="AUR11" s="98" t="s">
        <v>669</v>
      </c>
      <c r="AUS11" s="98" t="s">
        <v>669</v>
      </c>
      <c r="AUT11" s="98" t="s">
        <v>669</v>
      </c>
      <c r="AUU11" s="98" t="s">
        <v>669</v>
      </c>
      <c r="AUV11" s="98" t="s">
        <v>669</v>
      </c>
      <c r="AUW11" s="98" t="s">
        <v>669</v>
      </c>
      <c r="AUX11" s="98" t="s">
        <v>669</v>
      </c>
      <c r="AUY11" s="98" t="s">
        <v>669</v>
      </c>
      <c r="AUZ11" s="98" t="s">
        <v>669</v>
      </c>
      <c r="AVA11" s="98" t="s">
        <v>669</v>
      </c>
      <c r="AVB11" s="98" t="s">
        <v>669</v>
      </c>
      <c r="AVC11" s="98" t="s">
        <v>669</v>
      </c>
      <c r="AVD11" s="98" t="s">
        <v>669</v>
      </c>
      <c r="AVE11" s="98" t="s">
        <v>669</v>
      </c>
      <c r="AVF11" s="98" t="s">
        <v>669</v>
      </c>
      <c r="AVG11" s="98" t="s">
        <v>669</v>
      </c>
      <c r="AVH11" s="98" t="s">
        <v>669</v>
      </c>
      <c r="AVI11" s="98" t="s">
        <v>669</v>
      </c>
      <c r="AVJ11" s="98" t="s">
        <v>669</v>
      </c>
      <c r="AVK11" s="98" t="s">
        <v>669</v>
      </c>
      <c r="AVL11" s="98" t="s">
        <v>669</v>
      </c>
      <c r="AVM11" s="98" t="s">
        <v>669</v>
      </c>
      <c r="AVN11" s="98" t="s">
        <v>669</v>
      </c>
      <c r="AVO11" s="98" t="s">
        <v>669</v>
      </c>
      <c r="AVP11" s="98" t="s">
        <v>669</v>
      </c>
      <c r="AVQ11" s="98" t="s">
        <v>669</v>
      </c>
      <c r="AVR11" s="98" t="s">
        <v>669</v>
      </c>
      <c r="AVS11" s="98" t="s">
        <v>669</v>
      </c>
      <c r="AVT11" s="98" t="s">
        <v>669</v>
      </c>
      <c r="AVU11" s="98" t="s">
        <v>669</v>
      </c>
      <c r="AVV11" s="98" t="s">
        <v>669</v>
      </c>
      <c r="AVW11" s="98" t="s">
        <v>669</v>
      </c>
      <c r="AVX11" s="98" t="s">
        <v>669</v>
      </c>
      <c r="AVY11" s="98" t="s">
        <v>669</v>
      </c>
      <c r="AVZ11" s="98" t="s">
        <v>669</v>
      </c>
      <c r="AWA11" s="98" t="s">
        <v>669</v>
      </c>
      <c r="AWB11" s="98" t="s">
        <v>669</v>
      </c>
      <c r="AWC11" s="98" t="s">
        <v>669</v>
      </c>
      <c r="AWD11" s="98" t="s">
        <v>669</v>
      </c>
      <c r="AWE11" s="98" t="s">
        <v>669</v>
      </c>
      <c r="AWF11" s="98" t="s">
        <v>669</v>
      </c>
      <c r="AWG11" s="98" t="s">
        <v>669</v>
      </c>
      <c r="AWH11" s="98" t="s">
        <v>669</v>
      </c>
      <c r="AWI11" s="98" t="s">
        <v>669</v>
      </c>
      <c r="AWJ11" s="98" t="s">
        <v>669</v>
      </c>
      <c r="AWK11" s="98" t="s">
        <v>669</v>
      </c>
      <c r="AWL11" s="98" t="s">
        <v>669</v>
      </c>
      <c r="AWM11" s="98" t="s">
        <v>669</v>
      </c>
      <c r="AWN11" s="98" t="s">
        <v>669</v>
      </c>
      <c r="AWO11" s="98" t="s">
        <v>669</v>
      </c>
      <c r="AWP11" s="98" t="s">
        <v>669</v>
      </c>
      <c r="AWQ11" s="98" t="s">
        <v>669</v>
      </c>
      <c r="AWR11" s="98" t="s">
        <v>669</v>
      </c>
      <c r="AWS11" s="98" t="s">
        <v>669</v>
      </c>
      <c r="AWT11" s="98" t="s">
        <v>669</v>
      </c>
      <c r="AWU11" s="98" t="s">
        <v>669</v>
      </c>
      <c r="AWV11" s="98" t="s">
        <v>669</v>
      </c>
      <c r="AWW11" s="98" t="s">
        <v>669</v>
      </c>
      <c r="AWX11" s="98" t="s">
        <v>669</v>
      </c>
      <c r="AWY11" s="98" t="s">
        <v>669</v>
      </c>
      <c r="AWZ11" s="98" t="s">
        <v>669</v>
      </c>
      <c r="AXA11" s="98" t="s">
        <v>669</v>
      </c>
      <c r="AXB11" s="98" t="s">
        <v>669</v>
      </c>
      <c r="AXC11" s="98" t="s">
        <v>669</v>
      </c>
      <c r="AXD11" s="98" t="s">
        <v>669</v>
      </c>
      <c r="AXE11" s="98" t="s">
        <v>669</v>
      </c>
      <c r="AXF11" s="98" t="s">
        <v>669</v>
      </c>
      <c r="AXG11" s="98" t="s">
        <v>669</v>
      </c>
      <c r="AXH11" s="98" t="s">
        <v>669</v>
      </c>
      <c r="AXI11" s="98" t="s">
        <v>669</v>
      </c>
      <c r="AXJ11" s="98" t="s">
        <v>669</v>
      </c>
      <c r="AXK11" s="98" t="s">
        <v>669</v>
      </c>
      <c r="AXL11" s="98" t="s">
        <v>669</v>
      </c>
      <c r="AXM11" s="98" t="s">
        <v>669</v>
      </c>
      <c r="AXN11" s="98" t="s">
        <v>669</v>
      </c>
      <c r="AXO11" s="98" t="s">
        <v>669</v>
      </c>
      <c r="AXP11" s="98" t="s">
        <v>669</v>
      </c>
      <c r="AXQ11" s="98" t="s">
        <v>669</v>
      </c>
      <c r="AXR11" s="98" t="s">
        <v>669</v>
      </c>
      <c r="AXS11" s="98" t="s">
        <v>669</v>
      </c>
      <c r="AXT11" s="98" t="s">
        <v>669</v>
      </c>
      <c r="AXU11" s="98" t="s">
        <v>669</v>
      </c>
      <c r="AXV11" s="98" t="s">
        <v>669</v>
      </c>
      <c r="AXW11" s="98" t="s">
        <v>669</v>
      </c>
      <c r="AXX11" s="98" t="s">
        <v>669</v>
      </c>
      <c r="AXY11" s="98" t="s">
        <v>669</v>
      </c>
      <c r="AXZ11" s="98" t="s">
        <v>669</v>
      </c>
      <c r="AYA11" s="98" t="s">
        <v>669</v>
      </c>
      <c r="AYB11" s="98" t="s">
        <v>669</v>
      </c>
      <c r="AYC11" s="98" t="s">
        <v>669</v>
      </c>
      <c r="AYD11" s="98" t="s">
        <v>669</v>
      </c>
      <c r="AYE11" s="98" t="s">
        <v>669</v>
      </c>
      <c r="AYF11" s="98" t="s">
        <v>669</v>
      </c>
      <c r="AYG11" s="98" t="s">
        <v>669</v>
      </c>
      <c r="AYH11" s="98" t="s">
        <v>669</v>
      </c>
      <c r="AYI11" s="98" t="s">
        <v>669</v>
      </c>
      <c r="AYJ11" s="98" t="s">
        <v>669</v>
      </c>
      <c r="AYK11" s="98" t="s">
        <v>669</v>
      </c>
      <c r="AYL11" s="98" t="s">
        <v>669</v>
      </c>
      <c r="AYM11" s="98" t="s">
        <v>669</v>
      </c>
      <c r="AYN11" s="98" t="s">
        <v>669</v>
      </c>
      <c r="AYO11" s="98" t="s">
        <v>669</v>
      </c>
      <c r="AYP11" s="98" t="s">
        <v>669</v>
      </c>
      <c r="AYQ11" s="98" t="s">
        <v>669</v>
      </c>
      <c r="AYR11" s="98" t="s">
        <v>669</v>
      </c>
      <c r="AYS11" s="98" t="s">
        <v>669</v>
      </c>
      <c r="AYT11" s="98" t="s">
        <v>669</v>
      </c>
      <c r="AYU11" s="98" t="s">
        <v>669</v>
      </c>
      <c r="AYV11" s="98" t="s">
        <v>669</v>
      </c>
      <c r="AYW11" s="98" t="s">
        <v>669</v>
      </c>
      <c r="AYX11" s="98" t="s">
        <v>669</v>
      </c>
      <c r="AYY11" s="98" t="s">
        <v>669</v>
      </c>
      <c r="AYZ11" s="98" t="s">
        <v>669</v>
      </c>
      <c r="AZA11" s="98" t="s">
        <v>669</v>
      </c>
      <c r="AZB11" s="98" t="s">
        <v>669</v>
      </c>
      <c r="AZC11" s="98" t="s">
        <v>669</v>
      </c>
      <c r="AZD11" s="98" t="s">
        <v>669</v>
      </c>
      <c r="AZE11" s="98" t="s">
        <v>669</v>
      </c>
      <c r="AZF11" s="98" t="s">
        <v>669</v>
      </c>
      <c r="AZG11" s="98" t="s">
        <v>669</v>
      </c>
      <c r="AZH11" s="98" t="s">
        <v>669</v>
      </c>
      <c r="AZI11" s="98" t="s">
        <v>669</v>
      </c>
      <c r="AZJ11" s="98" t="s">
        <v>669</v>
      </c>
      <c r="AZK11" s="98" t="s">
        <v>669</v>
      </c>
      <c r="AZL11" s="98" t="s">
        <v>669</v>
      </c>
      <c r="AZM11" s="98" t="s">
        <v>669</v>
      </c>
      <c r="AZN11" s="98" t="s">
        <v>669</v>
      </c>
      <c r="AZO11" s="98" t="s">
        <v>669</v>
      </c>
      <c r="AZP11" s="98" t="s">
        <v>669</v>
      </c>
      <c r="AZQ11" s="98" t="s">
        <v>669</v>
      </c>
      <c r="AZR11" s="98" t="s">
        <v>669</v>
      </c>
      <c r="AZS11" s="98" t="s">
        <v>669</v>
      </c>
      <c r="AZT11" s="98" t="s">
        <v>669</v>
      </c>
      <c r="AZU11" s="98" t="s">
        <v>669</v>
      </c>
      <c r="AZV11" s="98" t="s">
        <v>669</v>
      </c>
      <c r="AZW11" s="98" t="s">
        <v>669</v>
      </c>
      <c r="AZX11" s="98" t="s">
        <v>669</v>
      </c>
      <c r="AZY11" s="98" t="s">
        <v>669</v>
      </c>
      <c r="AZZ11" s="98" t="s">
        <v>669</v>
      </c>
      <c r="BAA11" s="98" t="s">
        <v>669</v>
      </c>
      <c r="BAB11" s="98" t="s">
        <v>669</v>
      </c>
      <c r="BAC11" s="98" t="s">
        <v>669</v>
      </c>
      <c r="BAD11" s="98" t="s">
        <v>669</v>
      </c>
      <c r="BAE11" s="98" t="s">
        <v>669</v>
      </c>
      <c r="BAF11" s="98" t="s">
        <v>669</v>
      </c>
      <c r="BAG11" s="98" t="s">
        <v>669</v>
      </c>
      <c r="BAH11" s="98" t="s">
        <v>669</v>
      </c>
      <c r="BAI11" s="98" t="s">
        <v>669</v>
      </c>
      <c r="BAJ11" s="98" t="s">
        <v>669</v>
      </c>
      <c r="BAK11" s="98" t="s">
        <v>669</v>
      </c>
      <c r="BAL11" s="98" t="s">
        <v>669</v>
      </c>
      <c r="BAM11" s="98" t="s">
        <v>669</v>
      </c>
      <c r="BAN11" s="98" t="s">
        <v>669</v>
      </c>
      <c r="BAO11" s="98" t="s">
        <v>669</v>
      </c>
      <c r="BAP11" s="98" t="s">
        <v>669</v>
      </c>
      <c r="BAQ11" s="98" t="s">
        <v>669</v>
      </c>
      <c r="BAR11" s="98" t="s">
        <v>669</v>
      </c>
      <c r="BAS11" s="98" t="s">
        <v>669</v>
      </c>
      <c r="BAT11" s="98" t="s">
        <v>669</v>
      </c>
      <c r="BAU11" s="98" t="s">
        <v>669</v>
      </c>
      <c r="BAV11" s="98" t="s">
        <v>669</v>
      </c>
      <c r="BAW11" s="98" t="s">
        <v>669</v>
      </c>
      <c r="BAX11" s="98" t="s">
        <v>669</v>
      </c>
      <c r="BAY11" s="98" t="s">
        <v>669</v>
      </c>
      <c r="BAZ11" s="98" t="s">
        <v>669</v>
      </c>
      <c r="BBA11" s="98" t="s">
        <v>669</v>
      </c>
      <c r="BBB11" s="98" t="s">
        <v>669</v>
      </c>
      <c r="BBC11" s="98" t="s">
        <v>669</v>
      </c>
      <c r="BBD11" s="98" t="s">
        <v>669</v>
      </c>
      <c r="BBE11" s="98" t="s">
        <v>669</v>
      </c>
      <c r="BBF11" s="98" t="s">
        <v>669</v>
      </c>
      <c r="BBG11" s="98" t="s">
        <v>669</v>
      </c>
      <c r="BBH11" s="98" t="s">
        <v>669</v>
      </c>
      <c r="BBI11" s="98" t="s">
        <v>669</v>
      </c>
      <c r="BBJ11" s="98" t="s">
        <v>669</v>
      </c>
      <c r="BBK11" s="98" t="s">
        <v>669</v>
      </c>
      <c r="BBL11" s="98" t="s">
        <v>669</v>
      </c>
      <c r="BBM11" s="98" t="s">
        <v>669</v>
      </c>
      <c r="BBN11" s="98" t="s">
        <v>669</v>
      </c>
      <c r="BBO11" s="98" t="s">
        <v>669</v>
      </c>
      <c r="BBP11" s="98" t="s">
        <v>669</v>
      </c>
      <c r="BBQ11" s="98" t="s">
        <v>669</v>
      </c>
      <c r="BBR11" s="98" t="s">
        <v>669</v>
      </c>
      <c r="BBS11" s="98" t="s">
        <v>669</v>
      </c>
      <c r="BBT11" s="98" t="s">
        <v>669</v>
      </c>
      <c r="BBU11" s="98" t="s">
        <v>669</v>
      </c>
      <c r="BBV11" s="98" t="s">
        <v>669</v>
      </c>
      <c r="BBW11" s="98" t="s">
        <v>669</v>
      </c>
      <c r="BBX11" s="98" t="s">
        <v>669</v>
      </c>
      <c r="BBY11" s="98" t="s">
        <v>669</v>
      </c>
      <c r="BBZ11" s="98" t="s">
        <v>669</v>
      </c>
      <c r="BCA11" s="98" t="s">
        <v>669</v>
      </c>
      <c r="BCB11" s="98" t="s">
        <v>669</v>
      </c>
      <c r="BCC11" s="98" t="s">
        <v>669</v>
      </c>
      <c r="BCD11" s="98" t="s">
        <v>669</v>
      </c>
      <c r="BCE11" s="98" t="s">
        <v>669</v>
      </c>
      <c r="BCF11" s="98" t="s">
        <v>669</v>
      </c>
      <c r="BCG11" s="98" t="s">
        <v>669</v>
      </c>
      <c r="BCH11" s="98" t="s">
        <v>669</v>
      </c>
      <c r="BCI11" s="98" t="s">
        <v>669</v>
      </c>
      <c r="BCJ11" s="98" t="s">
        <v>669</v>
      </c>
      <c r="BCK11" s="98" t="s">
        <v>669</v>
      </c>
      <c r="BCL11" s="98" t="s">
        <v>669</v>
      </c>
      <c r="BCM11" s="98" t="s">
        <v>669</v>
      </c>
      <c r="BCN11" s="98" t="s">
        <v>669</v>
      </c>
      <c r="BCO11" s="98" t="s">
        <v>669</v>
      </c>
      <c r="BCP11" s="98" t="s">
        <v>669</v>
      </c>
      <c r="BCQ11" s="98" t="s">
        <v>669</v>
      </c>
      <c r="BCR11" s="98" t="s">
        <v>669</v>
      </c>
      <c r="BCS11" s="98" t="s">
        <v>669</v>
      </c>
      <c r="BCT11" s="98" t="s">
        <v>669</v>
      </c>
      <c r="BCU11" s="98" t="s">
        <v>669</v>
      </c>
      <c r="BCV11" s="98" t="s">
        <v>669</v>
      </c>
      <c r="BCW11" s="98" t="s">
        <v>669</v>
      </c>
      <c r="BCX11" s="98" t="s">
        <v>669</v>
      </c>
      <c r="BCY11" s="98" t="s">
        <v>669</v>
      </c>
      <c r="BCZ11" s="98" t="s">
        <v>669</v>
      </c>
      <c r="BDA11" s="98" t="s">
        <v>669</v>
      </c>
      <c r="BDB11" s="98" t="s">
        <v>669</v>
      </c>
      <c r="BDC11" s="98" t="s">
        <v>669</v>
      </c>
      <c r="BDD11" s="98" t="s">
        <v>669</v>
      </c>
      <c r="BDE11" s="98" t="s">
        <v>669</v>
      </c>
      <c r="BDF11" s="98" t="s">
        <v>669</v>
      </c>
      <c r="BDG11" s="98" t="s">
        <v>669</v>
      </c>
      <c r="BDH11" s="98" t="s">
        <v>669</v>
      </c>
      <c r="BDI11" s="98" t="s">
        <v>669</v>
      </c>
      <c r="BDJ11" s="98" t="s">
        <v>669</v>
      </c>
      <c r="BDK11" s="98" t="s">
        <v>669</v>
      </c>
      <c r="BDL11" s="98" t="s">
        <v>669</v>
      </c>
      <c r="BDM11" s="98" t="s">
        <v>669</v>
      </c>
      <c r="BDN11" s="98" t="s">
        <v>669</v>
      </c>
      <c r="BDO11" s="98" t="s">
        <v>669</v>
      </c>
      <c r="BDP11" s="98" t="s">
        <v>669</v>
      </c>
      <c r="BDQ11" s="98" t="s">
        <v>669</v>
      </c>
      <c r="BDR11" s="98" t="s">
        <v>669</v>
      </c>
      <c r="BDS11" s="98" t="s">
        <v>669</v>
      </c>
      <c r="BDT11" s="98" t="s">
        <v>669</v>
      </c>
      <c r="BDU11" s="98" t="s">
        <v>669</v>
      </c>
      <c r="BDV11" s="98" t="s">
        <v>669</v>
      </c>
      <c r="BDW11" s="98" t="s">
        <v>669</v>
      </c>
      <c r="BDX11" s="98" t="s">
        <v>669</v>
      </c>
      <c r="BDY11" s="98" t="s">
        <v>669</v>
      </c>
      <c r="BDZ11" s="98" t="s">
        <v>669</v>
      </c>
      <c r="BEA11" s="98" t="s">
        <v>669</v>
      </c>
      <c r="BEB11" s="98" t="s">
        <v>669</v>
      </c>
      <c r="BEC11" s="98" t="s">
        <v>669</v>
      </c>
      <c r="BED11" s="98" t="s">
        <v>669</v>
      </c>
      <c r="BEE11" s="98" t="s">
        <v>669</v>
      </c>
      <c r="BEF11" s="98" t="s">
        <v>669</v>
      </c>
      <c r="BEG11" s="98" t="s">
        <v>669</v>
      </c>
      <c r="BEH11" s="98" t="s">
        <v>669</v>
      </c>
      <c r="BEI11" s="98" t="s">
        <v>669</v>
      </c>
      <c r="BEJ11" s="98" t="s">
        <v>669</v>
      </c>
      <c r="BEK11" s="98" t="s">
        <v>669</v>
      </c>
      <c r="BEL11" s="98" t="s">
        <v>669</v>
      </c>
      <c r="BEM11" s="98" t="s">
        <v>669</v>
      </c>
      <c r="BEN11" s="98" t="s">
        <v>669</v>
      </c>
      <c r="BEO11" s="98" t="s">
        <v>669</v>
      </c>
      <c r="BEP11" s="98" t="s">
        <v>669</v>
      </c>
      <c r="BEQ11" s="98" t="s">
        <v>669</v>
      </c>
      <c r="BER11" s="98" t="s">
        <v>669</v>
      </c>
      <c r="BES11" s="98" t="s">
        <v>669</v>
      </c>
      <c r="BET11" s="98" t="s">
        <v>669</v>
      </c>
      <c r="BEU11" s="98" t="s">
        <v>669</v>
      </c>
      <c r="BEV11" s="98" t="s">
        <v>669</v>
      </c>
      <c r="BEW11" s="98" t="s">
        <v>669</v>
      </c>
      <c r="BEX11" s="98" t="s">
        <v>669</v>
      </c>
      <c r="BEY11" s="98" t="s">
        <v>669</v>
      </c>
      <c r="BEZ11" s="98" t="s">
        <v>669</v>
      </c>
      <c r="BFA11" s="98" t="s">
        <v>669</v>
      </c>
      <c r="BFB11" s="98" t="s">
        <v>669</v>
      </c>
      <c r="BFC11" s="98" t="s">
        <v>669</v>
      </c>
      <c r="BFD11" s="98" t="s">
        <v>669</v>
      </c>
      <c r="BFE11" s="98" t="s">
        <v>669</v>
      </c>
      <c r="BFF11" s="98" t="s">
        <v>669</v>
      </c>
      <c r="BFG11" s="98" t="s">
        <v>669</v>
      </c>
      <c r="BFH11" s="98" t="s">
        <v>669</v>
      </c>
      <c r="BFI11" s="98" t="s">
        <v>669</v>
      </c>
      <c r="BFJ11" s="98" t="s">
        <v>669</v>
      </c>
      <c r="BFK11" s="98" t="s">
        <v>669</v>
      </c>
      <c r="BFL11" s="98" t="s">
        <v>669</v>
      </c>
      <c r="BFM11" s="98" t="s">
        <v>669</v>
      </c>
      <c r="BFN11" s="98" t="s">
        <v>669</v>
      </c>
      <c r="BFO11" s="98" t="s">
        <v>669</v>
      </c>
      <c r="BFP11" s="98" t="s">
        <v>669</v>
      </c>
      <c r="BFQ11" s="98" t="s">
        <v>669</v>
      </c>
      <c r="BFR11" s="98" t="s">
        <v>669</v>
      </c>
      <c r="BFS11" s="98" t="s">
        <v>669</v>
      </c>
      <c r="BFT11" s="98" t="s">
        <v>669</v>
      </c>
      <c r="BFU11" s="98" t="s">
        <v>669</v>
      </c>
      <c r="BFV11" s="98" t="s">
        <v>669</v>
      </c>
      <c r="BFW11" s="98" t="s">
        <v>669</v>
      </c>
      <c r="BFX11" s="98" t="s">
        <v>669</v>
      </c>
      <c r="BFY11" s="98" t="s">
        <v>669</v>
      </c>
      <c r="BFZ11" s="98" t="s">
        <v>669</v>
      </c>
      <c r="BGA11" s="98" t="s">
        <v>669</v>
      </c>
      <c r="BGB11" s="98" t="s">
        <v>669</v>
      </c>
      <c r="BGC11" s="98" t="s">
        <v>669</v>
      </c>
      <c r="BGD11" s="98" t="s">
        <v>669</v>
      </c>
      <c r="BGE11" s="98" t="s">
        <v>669</v>
      </c>
      <c r="BGF11" s="98" t="s">
        <v>669</v>
      </c>
      <c r="BGG11" s="98" t="s">
        <v>669</v>
      </c>
      <c r="BGH11" s="98" t="s">
        <v>669</v>
      </c>
      <c r="BGI11" s="98" t="s">
        <v>669</v>
      </c>
      <c r="BGJ11" s="98" t="s">
        <v>669</v>
      </c>
      <c r="BGK11" s="98" t="s">
        <v>669</v>
      </c>
      <c r="BGL11" s="98" t="s">
        <v>669</v>
      </c>
      <c r="BGM11" s="98" t="s">
        <v>669</v>
      </c>
      <c r="BGN11" s="98" t="s">
        <v>669</v>
      </c>
      <c r="BGO11" s="98" t="s">
        <v>669</v>
      </c>
      <c r="BGP11" s="98" t="s">
        <v>669</v>
      </c>
      <c r="BGQ11" s="98" t="s">
        <v>669</v>
      </c>
      <c r="BGR11" s="98" t="s">
        <v>669</v>
      </c>
      <c r="BGS11" s="98" t="s">
        <v>669</v>
      </c>
      <c r="BGT11" s="98" t="s">
        <v>669</v>
      </c>
      <c r="BGU11" s="98" t="s">
        <v>669</v>
      </c>
      <c r="BGV11" s="98" t="s">
        <v>669</v>
      </c>
      <c r="BGW11" s="98" t="s">
        <v>669</v>
      </c>
      <c r="BGX11" s="98" t="s">
        <v>669</v>
      </c>
      <c r="BGY11" s="98" t="s">
        <v>669</v>
      </c>
      <c r="BGZ11" s="98" t="s">
        <v>669</v>
      </c>
      <c r="BHA11" s="98" t="s">
        <v>669</v>
      </c>
      <c r="BHB11" s="98" t="s">
        <v>669</v>
      </c>
      <c r="BHC11" s="98" t="s">
        <v>669</v>
      </c>
      <c r="BHD11" s="98" t="s">
        <v>669</v>
      </c>
      <c r="BHE11" s="98" t="s">
        <v>669</v>
      </c>
      <c r="BHF11" s="98" t="s">
        <v>669</v>
      </c>
      <c r="BHG11" s="98" t="s">
        <v>669</v>
      </c>
      <c r="BHH11" s="98" t="s">
        <v>669</v>
      </c>
      <c r="BHI11" s="98" t="s">
        <v>669</v>
      </c>
      <c r="BHJ11" s="98" t="s">
        <v>669</v>
      </c>
      <c r="BHK11" s="98" t="s">
        <v>669</v>
      </c>
      <c r="BHL11" s="98" t="s">
        <v>669</v>
      </c>
      <c r="BHM11" s="98" t="s">
        <v>669</v>
      </c>
      <c r="BHN11" s="98" t="s">
        <v>669</v>
      </c>
      <c r="BHO11" s="98" t="s">
        <v>669</v>
      </c>
      <c r="BHP11" s="98" t="s">
        <v>669</v>
      </c>
      <c r="BHQ11" s="98" t="s">
        <v>669</v>
      </c>
      <c r="BHR11" s="98" t="s">
        <v>669</v>
      </c>
      <c r="BHS11" s="98" t="s">
        <v>669</v>
      </c>
      <c r="BHT11" s="98" t="s">
        <v>669</v>
      </c>
      <c r="BHU11" s="98" t="s">
        <v>669</v>
      </c>
      <c r="BHV11" s="98" t="s">
        <v>669</v>
      </c>
      <c r="BHW11" s="98" t="s">
        <v>669</v>
      </c>
      <c r="BHX11" s="98" t="s">
        <v>669</v>
      </c>
      <c r="BHY11" s="98" t="s">
        <v>669</v>
      </c>
      <c r="BHZ11" s="98" t="s">
        <v>669</v>
      </c>
      <c r="BIA11" s="98" t="s">
        <v>669</v>
      </c>
      <c r="BIB11" s="98" t="s">
        <v>669</v>
      </c>
      <c r="BIC11" s="98" t="s">
        <v>669</v>
      </c>
      <c r="BID11" s="98" t="s">
        <v>669</v>
      </c>
      <c r="BIE11" s="98" t="s">
        <v>669</v>
      </c>
      <c r="BIF11" s="98" t="s">
        <v>669</v>
      </c>
      <c r="BIG11" s="98" t="s">
        <v>669</v>
      </c>
      <c r="BIH11" s="98" t="s">
        <v>669</v>
      </c>
      <c r="BII11" s="98" t="s">
        <v>669</v>
      </c>
      <c r="BIJ11" s="98" t="s">
        <v>669</v>
      </c>
      <c r="BIK11" s="98" t="s">
        <v>669</v>
      </c>
      <c r="BIL11" s="98" t="s">
        <v>669</v>
      </c>
      <c r="BIM11" s="98" t="s">
        <v>669</v>
      </c>
      <c r="BIN11" s="98" t="s">
        <v>669</v>
      </c>
      <c r="BIO11" s="98" t="s">
        <v>669</v>
      </c>
      <c r="BIP11" s="98" t="s">
        <v>669</v>
      </c>
      <c r="BIQ11" s="98" t="s">
        <v>669</v>
      </c>
      <c r="BIR11" s="98" t="s">
        <v>669</v>
      </c>
      <c r="BIS11" s="98" t="s">
        <v>669</v>
      </c>
      <c r="BIT11" s="98" t="s">
        <v>669</v>
      </c>
      <c r="BIU11" s="98" t="s">
        <v>669</v>
      </c>
      <c r="BIV11" s="98" t="s">
        <v>669</v>
      </c>
      <c r="BIW11" s="98" t="s">
        <v>669</v>
      </c>
      <c r="BIX11" s="98" t="s">
        <v>669</v>
      </c>
      <c r="BIY11" s="98" t="s">
        <v>669</v>
      </c>
      <c r="BIZ11" s="98" t="s">
        <v>669</v>
      </c>
      <c r="BJA11" s="98" t="s">
        <v>669</v>
      </c>
      <c r="BJB11" s="98" t="s">
        <v>669</v>
      </c>
      <c r="BJC11" s="98" t="s">
        <v>669</v>
      </c>
      <c r="BJD11" s="98" t="s">
        <v>669</v>
      </c>
      <c r="BJE11" s="98" t="s">
        <v>669</v>
      </c>
      <c r="BJF11" s="98" t="s">
        <v>669</v>
      </c>
      <c r="BJG11" s="98" t="s">
        <v>669</v>
      </c>
      <c r="BJH11" s="98" t="s">
        <v>669</v>
      </c>
      <c r="BJI11" s="98" t="s">
        <v>669</v>
      </c>
      <c r="BJJ11" s="98" t="s">
        <v>669</v>
      </c>
      <c r="BJK11" s="98" t="s">
        <v>669</v>
      </c>
      <c r="BJL11" s="98" t="s">
        <v>669</v>
      </c>
      <c r="BJM11" s="98" t="s">
        <v>669</v>
      </c>
      <c r="BJN11" s="98" t="s">
        <v>669</v>
      </c>
      <c r="BJO11" s="98" t="s">
        <v>669</v>
      </c>
      <c r="BJP11" s="98" t="s">
        <v>669</v>
      </c>
      <c r="BJQ11" s="98" t="s">
        <v>669</v>
      </c>
      <c r="BJR11" s="98" t="s">
        <v>669</v>
      </c>
      <c r="BJS11" s="98" t="s">
        <v>669</v>
      </c>
      <c r="BJT11" s="98" t="s">
        <v>669</v>
      </c>
      <c r="BJU11" s="98" t="s">
        <v>669</v>
      </c>
      <c r="BJV11" s="98" t="s">
        <v>669</v>
      </c>
      <c r="BJW11" s="98" t="s">
        <v>669</v>
      </c>
      <c r="BJX11" s="98" t="s">
        <v>669</v>
      </c>
      <c r="BJY11" s="98" t="s">
        <v>669</v>
      </c>
      <c r="BJZ11" s="98" t="s">
        <v>669</v>
      </c>
      <c r="BKA11" s="98" t="s">
        <v>669</v>
      </c>
      <c r="BKB11" s="98" t="s">
        <v>669</v>
      </c>
      <c r="BKC11" s="98" t="s">
        <v>669</v>
      </c>
      <c r="BKD11" s="98" t="s">
        <v>669</v>
      </c>
      <c r="BKE11" s="98" t="s">
        <v>669</v>
      </c>
      <c r="BKF11" s="98" t="s">
        <v>669</v>
      </c>
      <c r="BKG11" s="98" t="s">
        <v>669</v>
      </c>
      <c r="BKH11" s="98" t="s">
        <v>669</v>
      </c>
      <c r="BKI11" s="98" t="s">
        <v>669</v>
      </c>
      <c r="BKJ11" s="98" t="s">
        <v>669</v>
      </c>
      <c r="BKK11" s="98" t="s">
        <v>669</v>
      </c>
      <c r="BKL11" s="98" t="s">
        <v>669</v>
      </c>
      <c r="BKM11" s="98" t="s">
        <v>669</v>
      </c>
      <c r="BKN11" s="98" t="s">
        <v>669</v>
      </c>
      <c r="BKO11" s="98" t="s">
        <v>669</v>
      </c>
      <c r="BKP11" s="98" t="s">
        <v>669</v>
      </c>
      <c r="BKQ11" s="98" t="s">
        <v>669</v>
      </c>
      <c r="BKR11" s="98" t="s">
        <v>669</v>
      </c>
      <c r="BKS11" s="98" t="s">
        <v>669</v>
      </c>
      <c r="BKT11" s="98" t="s">
        <v>669</v>
      </c>
      <c r="BKU11" s="98" t="s">
        <v>669</v>
      </c>
      <c r="BKV11" s="98" t="s">
        <v>669</v>
      </c>
      <c r="BKW11" s="98" t="s">
        <v>669</v>
      </c>
      <c r="BKX11" s="98" t="s">
        <v>669</v>
      </c>
      <c r="BKY11" s="98" t="s">
        <v>669</v>
      </c>
      <c r="BKZ11" s="98" t="s">
        <v>669</v>
      </c>
      <c r="BLA11" s="98" t="s">
        <v>669</v>
      </c>
      <c r="BLB11" s="98" t="s">
        <v>669</v>
      </c>
      <c r="BLC11" s="98" t="s">
        <v>669</v>
      </c>
      <c r="BLD11" s="98" t="s">
        <v>669</v>
      </c>
      <c r="BLE11" s="98" t="s">
        <v>669</v>
      </c>
      <c r="BLF11" s="98" t="s">
        <v>669</v>
      </c>
      <c r="BLG11" s="98" t="s">
        <v>669</v>
      </c>
      <c r="BLH11" s="98" t="s">
        <v>669</v>
      </c>
      <c r="BLI11" s="98" t="s">
        <v>669</v>
      </c>
      <c r="BLJ11" s="98" t="s">
        <v>669</v>
      </c>
      <c r="BLK11" s="98" t="s">
        <v>669</v>
      </c>
      <c r="BLL11" s="98" t="s">
        <v>669</v>
      </c>
      <c r="BLM11" s="98" t="s">
        <v>669</v>
      </c>
      <c r="BLN11" s="98" t="s">
        <v>669</v>
      </c>
      <c r="BLO11" s="98" t="s">
        <v>669</v>
      </c>
      <c r="BLP11" s="98" t="s">
        <v>669</v>
      </c>
      <c r="BLQ11" s="98" t="s">
        <v>669</v>
      </c>
      <c r="BLR11" s="98" t="s">
        <v>669</v>
      </c>
      <c r="BLS11" s="98" t="s">
        <v>669</v>
      </c>
      <c r="BLT11" s="98" t="s">
        <v>669</v>
      </c>
      <c r="BLU11" s="98" t="s">
        <v>669</v>
      </c>
      <c r="BLV11" s="98" t="s">
        <v>669</v>
      </c>
      <c r="BLW11" s="98" t="s">
        <v>669</v>
      </c>
      <c r="BLX11" s="98" t="s">
        <v>669</v>
      </c>
      <c r="BLY11" s="98" t="s">
        <v>669</v>
      </c>
      <c r="BLZ11" s="98" t="s">
        <v>669</v>
      </c>
      <c r="BMA11" s="98" t="s">
        <v>669</v>
      </c>
      <c r="BMB11" s="98" t="s">
        <v>669</v>
      </c>
      <c r="BMC11" s="98" t="s">
        <v>669</v>
      </c>
      <c r="BMD11" s="98" t="s">
        <v>669</v>
      </c>
      <c r="BME11" s="98" t="s">
        <v>669</v>
      </c>
      <c r="BMF11" s="98" t="s">
        <v>669</v>
      </c>
      <c r="BMG11" s="98" t="s">
        <v>669</v>
      </c>
      <c r="BMH11" s="98" t="s">
        <v>669</v>
      </c>
      <c r="BMI11" s="98" t="s">
        <v>669</v>
      </c>
      <c r="BMJ11" s="98" t="s">
        <v>669</v>
      </c>
      <c r="BMK11" s="98" t="s">
        <v>669</v>
      </c>
      <c r="BML11" s="98" t="s">
        <v>669</v>
      </c>
      <c r="BMM11" s="98" t="s">
        <v>669</v>
      </c>
      <c r="BMN11" s="98" t="s">
        <v>669</v>
      </c>
      <c r="BMO11" s="98" t="s">
        <v>669</v>
      </c>
      <c r="BMP11" s="98" t="s">
        <v>669</v>
      </c>
      <c r="BMQ11" s="98" t="s">
        <v>669</v>
      </c>
      <c r="BMR11" s="98" t="s">
        <v>669</v>
      </c>
      <c r="BMS11" s="98" t="s">
        <v>669</v>
      </c>
      <c r="BMT11" s="98" t="s">
        <v>669</v>
      </c>
      <c r="BMU11" s="98" t="s">
        <v>669</v>
      </c>
      <c r="BMV11" s="98" t="s">
        <v>669</v>
      </c>
      <c r="BMW11" s="98" t="s">
        <v>669</v>
      </c>
      <c r="BMX11" s="98" t="s">
        <v>669</v>
      </c>
      <c r="BMY11" s="98" t="s">
        <v>669</v>
      </c>
      <c r="BMZ11" s="98" t="s">
        <v>669</v>
      </c>
      <c r="BNA11" s="98" t="s">
        <v>669</v>
      </c>
      <c r="BNB11" s="98" t="s">
        <v>669</v>
      </c>
      <c r="BNC11" s="98" t="s">
        <v>669</v>
      </c>
      <c r="BND11" s="98" t="s">
        <v>669</v>
      </c>
      <c r="BNE11" s="98" t="s">
        <v>669</v>
      </c>
      <c r="BNF11" s="98" t="s">
        <v>669</v>
      </c>
      <c r="BNG11" s="98" t="s">
        <v>669</v>
      </c>
      <c r="BNH11" s="98" t="s">
        <v>669</v>
      </c>
      <c r="BNI11" s="98" t="s">
        <v>669</v>
      </c>
      <c r="BNJ11" s="98" t="s">
        <v>669</v>
      </c>
      <c r="BNK11" s="98" t="s">
        <v>669</v>
      </c>
      <c r="BNL11" s="98" t="s">
        <v>669</v>
      </c>
      <c r="BNM11" s="98" t="s">
        <v>669</v>
      </c>
      <c r="BNN11" s="98" t="s">
        <v>669</v>
      </c>
      <c r="BNO11" s="98" t="s">
        <v>669</v>
      </c>
      <c r="BNP11" s="98" t="s">
        <v>669</v>
      </c>
      <c r="BNQ11" s="98" t="s">
        <v>669</v>
      </c>
      <c r="BNR11" s="98" t="s">
        <v>669</v>
      </c>
      <c r="BNS11" s="98" t="s">
        <v>669</v>
      </c>
      <c r="BNT11" s="98" t="s">
        <v>669</v>
      </c>
      <c r="BNU11" s="98" t="s">
        <v>669</v>
      </c>
      <c r="BNV11" s="98" t="s">
        <v>669</v>
      </c>
      <c r="BNW11" s="98" t="s">
        <v>669</v>
      </c>
      <c r="BNX11" s="98" t="s">
        <v>669</v>
      </c>
      <c r="BNY11" s="98" t="s">
        <v>669</v>
      </c>
      <c r="BNZ11" s="98" t="s">
        <v>669</v>
      </c>
      <c r="BOA11" s="98" t="s">
        <v>669</v>
      </c>
      <c r="BOB11" s="98" t="s">
        <v>669</v>
      </c>
      <c r="BOC11" s="98" t="s">
        <v>669</v>
      </c>
      <c r="BOD11" s="98" t="s">
        <v>669</v>
      </c>
      <c r="BOE11" s="98" t="s">
        <v>669</v>
      </c>
      <c r="BOF11" s="98" t="s">
        <v>669</v>
      </c>
      <c r="BOG11" s="98" t="s">
        <v>669</v>
      </c>
      <c r="BOH11" s="98" t="s">
        <v>669</v>
      </c>
      <c r="BOI11" s="98" t="s">
        <v>669</v>
      </c>
      <c r="BOJ11" s="98" t="s">
        <v>669</v>
      </c>
      <c r="BOK11" s="98" t="s">
        <v>669</v>
      </c>
      <c r="BOL11" s="98" t="s">
        <v>669</v>
      </c>
      <c r="BOM11" s="98" t="s">
        <v>669</v>
      </c>
      <c r="BON11" s="98" t="s">
        <v>669</v>
      </c>
      <c r="BOO11" s="98" t="s">
        <v>669</v>
      </c>
      <c r="BOP11" s="98" t="s">
        <v>669</v>
      </c>
      <c r="BOQ11" s="98" t="s">
        <v>669</v>
      </c>
      <c r="BOR11" s="98" t="s">
        <v>669</v>
      </c>
      <c r="BOS11" s="98" t="s">
        <v>669</v>
      </c>
      <c r="BOT11" s="98" t="s">
        <v>669</v>
      </c>
      <c r="BOU11" s="98" t="s">
        <v>669</v>
      </c>
      <c r="BOV11" s="98" t="s">
        <v>669</v>
      </c>
      <c r="BOW11" s="98" t="s">
        <v>669</v>
      </c>
      <c r="BOX11" s="98" t="s">
        <v>669</v>
      </c>
      <c r="BOY11" s="98" t="s">
        <v>669</v>
      </c>
      <c r="BOZ11" s="98" t="s">
        <v>669</v>
      </c>
      <c r="BPA11" s="98" t="s">
        <v>669</v>
      </c>
      <c r="BPB11" s="98" t="s">
        <v>669</v>
      </c>
      <c r="BPC11" s="98" t="s">
        <v>669</v>
      </c>
      <c r="BPD11" s="98" t="s">
        <v>669</v>
      </c>
      <c r="BPE11" s="98" t="s">
        <v>669</v>
      </c>
      <c r="BPF11" s="98" t="s">
        <v>669</v>
      </c>
      <c r="BPG11" s="98" t="s">
        <v>669</v>
      </c>
      <c r="BPH11" s="98" t="s">
        <v>669</v>
      </c>
      <c r="BPI11" s="98" t="s">
        <v>669</v>
      </c>
      <c r="BPJ11" s="98" t="s">
        <v>669</v>
      </c>
      <c r="BPK11" s="98" t="s">
        <v>669</v>
      </c>
      <c r="BPL11" s="98" t="s">
        <v>669</v>
      </c>
      <c r="BPM11" s="98" t="s">
        <v>669</v>
      </c>
      <c r="BPN11" s="98" t="s">
        <v>669</v>
      </c>
      <c r="BPO11" s="98" t="s">
        <v>669</v>
      </c>
      <c r="BPP11" s="98" t="s">
        <v>669</v>
      </c>
      <c r="BPQ11" s="98" t="s">
        <v>669</v>
      </c>
      <c r="BPR11" s="98" t="s">
        <v>669</v>
      </c>
      <c r="BPS11" s="98" t="s">
        <v>669</v>
      </c>
      <c r="BPT11" s="98" t="s">
        <v>669</v>
      </c>
      <c r="BPU11" s="98" t="s">
        <v>669</v>
      </c>
      <c r="BPV11" s="98" t="s">
        <v>669</v>
      </c>
      <c r="BPW11" s="98" t="s">
        <v>669</v>
      </c>
      <c r="BPX11" s="98" t="s">
        <v>669</v>
      </c>
      <c r="BPY11" s="98" t="s">
        <v>669</v>
      </c>
      <c r="BPZ11" s="98" t="s">
        <v>669</v>
      </c>
      <c r="BQA11" s="98" t="s">
        <v>669</v>
      </c>
      <c r="BQB11" s="98" t="s">
        <v>669</v>
      </c>
      <c r="BQC11" s="98" t="s">
        <v>669</v>
      </c>
      <c r="BQD11" s="98" t="s">
        <v>669</v>
      </c>
      <c r="BQE11" s="98" t="s">
        <v>669</v>
      </c>
      <c r="BQF11" s="98" t="s">
        <v>669</v>
      </c>
      <c r="BQG11" s="98" t="s">
        <v>669</v>
      </c>
      <c r="BQH11" s="98" t="s">
        <v>669</v>
      </c>
      <c r="BQI11" s="98" t="s">
        <v>669</v>
      </c>
      <c r="BQJ11" s="98" t="s">
        <v>669</v>
      </c>
      <c r="BQK11" s="98" t="s">
        <v>669</v>
      </c>
      <c r="BQL11" s="98" t="s">
        <v>669</v>
      </c>
      <c r="BQM11" s="98" t="s">
        <v>669</v>
      </c>
      <c r="BQN11" s="98" t="s">
        <v>669</v>
      </c>
      <c r="BQO11" s="98" t="s">
        <v>669</v>
      </c>
      <c r="BQP11" s="98" t="s">
        <v>669</v>
      </c>
      <c r="BQQ11" s="98" t="s">
        <v>669</v>
      </c>
      <c r="BQR11" s="98" t="s">
        <v>669</v>
      </c>
      <c r="BQS11" s="98" t="s">
        <v>669</v>
      </c>
      <c r="BQT11" s="98" t="s">
        <v>669</v>
      </c>
      <c r="BQU11" s="98" t="s">
        <v>669</v>
      </c>
      <c r="BQV11" s="98" t="s">
        <v>669</v>
      </c>
      <c r="BQW11" s="98" t="s">
        <v>669</v>
      </c>
      <c r="BQX11" s="98" t="s">
        <v>669</v>
      </c>
      <c r="BQY11" s="98" t="s">
        <v>669</v>
      </c>
      <c r="BQZ11" s="98" t="s">
        <v>669</v>
      </c>
      <c r="BRA11" s="98" t="s">
        <v>669</v>
      </c>
      <c r="BRB11" s="98" t="s">
        <v>669</v>
      </c>
      <c r="BRC11" s="98" t="s">
        <v>669</v>
      </c>
      <c r="BRD11" s="98" t="s">
        <v>669</v>
      </c>
      <c r="BRE11" s="98" t="s">
        <v>669</v>
      </c>
      <c r="BRF11" s="98" t="s">
        <v>669</v>
      </c>
      <c r="BRG11" s="98" t="s">
        <v>669</v>
      </c>
      <c r="BRH11" s="98" t="s">
        <v>669</v>
      </c>
      <c r="BRI11" s="98" t="s">
        <v>669</v>
      </c>
      <c r="BRJ11" s="98" t="s">
        <v>669</v>
      </c>
      <c r="BRK11" s="98" t="s">
        <v>669</v>
      </c>
      <c r="BRL11" s="98" t="s">
        <v>669</v>
      </c>
      <c r="BRM11" s="98" t="s">
        <v>669</v>
      </c>
      <c r="BRN11" s="98" t="s">
        <v>669</v>
      </c>
      <c r="BRO11" s="98" t="s">
        <v>669</v>
      </c>
      <c r="BRP11" s="98" t="s">
        <v>669</v>
      </c>
      <c r="BRQ11" s="98" t="s">
        <v>669</v>
      </c>
      <c r="BRR11" s="98" t="s">
        <v>669</v>
      </c>
      <c r="BRS11" s="98" t="s">
        <v>669</v>
      </c>
      <c r="BRT11" s="98" t="s">
        <v>669</v>
      </c>
      <c r="BRU11" s="98" t="s">
        <v>669</v>
      </c>
      <c r="BRV11" s="98" t="s">
        <v>669</v>
      </c>
      <c r="BRW11" s="98" t="s">
        <v>669</v>
      </c>
      <c r="BRX11" s="98" t="s">
        <v>669</v>
      </c>
      <c r="BRY11" s="98" t="s">
        <v>669</v>
      </c>
      <c r="BRZ11" s="98" t="s">
        <v>669</v>
      </c>
      <c r="BSA11" s="98" t="s">
        <v>669</v>
      </c>
      <c r="BSB11" s="98" t="s">
        <v>669</v>
      </c>
      <c r="BSC11" s="98" t="s">
        <v>669</v>
      </c>
      <c r="BSD11" s="98" t="s">
        <v>669</v>
      </c>
      <c r="BSE11" s="98" t="s">
        <v>669</v>
      </c>
      <c r="BSF11" s="98" t="s">
        <v>669</v>
      </c>
      <c r="BSG11" s="98" t="s">
        <v>669</v>
      </c>
      <c r="BSH11" s="98" t="s">
        <v>669</v>
      </c>
      <c r="BSI11" s="98" t="s">
        <v>669</v>
      </c>
      <c r="BSJ11" s="98" t="s">
        <v>669</v>
      </c>
      <c r="BSK11" s="98" t="s">
        <v>669</v>
      </c>
      <c r="BSL11" s="98" t="s">
        <v>669</v>
      </c>
      <c r="BSM11" s="98" t="s">
        <v>669</v>
      </c>
      <c r="BSN11" s="98" t="s">
        <v>669</v>
      </c>
      <c r="BSO11" s="98" t="s">
        <v>669</v>
      </c>
      <c r="BSP11" s="98" t="s">
        <v>669</v>
      </c>
      <c r="BSQ11" s="98" t="s">
        <v>669</v>
      </c>
      <c r="BSR11" s="98" t="s">
        <v>669</v>
      </c>
      <c r="BSS11" s="98" t="s">
        <v>669</v>
      </c>
      <c r="BST11" s="98" t="s">
        <v>669</v>
      </c>
      <c r="BSU11" s="98" t="s">
        <v>669</v>
      </c>
      <c r="BSV11" s="98" t="s">
        <v>669</v>
      </c>
      <c r="BSW11" s="98" t="s">
        <v>669</v>
      </c>
      <c r="BSX11" s="98" t="s">
        <v>669</v>
      </c>
      <c r="BSY11" s="98" t="s">
        <v>669</v>
      </c>
      <c r="BSZ11" s="98" t="s">
        <v>669</v>
      </c>
      <c r="BTA11" s="98" t="s">
        <v>669</v>
      </c>
      <c r="BTB11" s="98" t="s">
        <v>669</v>
      </c>
      <c r="BTC11" s="98" t="s">
        <v>669</v>
      </c>
      <c r="BTD11" s="98" t="s">
        <v>669</v>
      </c>
      <c r="BTE11" s="98" t="s">
        <v>669</v>
      </c>
      <c r="BTF11" s="98" t="s">
        <v>669</v>
      </c>
      <c r="BTG11" s="98" t="s">
        <v>669</v>
      </c>
      <c r="BTH11" s="98" t="s">
        <v>669</v>
      </c>
      <c r="BTI11" s="98" t="s">
        <v>669</v>
      </c>
      <c r="BTJ11" s="98" t="s">
        <v>669</v>
      </c>
      <c r="BTK11" s="98" t="s">
        <v>669</v>
      </c>
      <c r="BTL11" s="98" t="s">
        <v>669</v>
      </c>
      <c r="BTM11" s="98" t="s">
        <v>669</v>
      </c>
      <c r="BTN11" s="98" t="s">
        <v>669</v>
      </c>
      <c r="BTO11" s="98" t="s">
        <v>669</v>
      </c>
      <c r="BTP11" s="98" t="s">
        <v>669</v>
      </c>
      <c r="BTQ11" s="98" t="s">
        <v>669</v>
      </c>
      <c r="BTR11" s="98" t="s">
        <v>669</v>
      </c>
      <c r="BTS11" s="98" t="s">
        <v>669</v>
      </c>
      <c r="BTT11" s="98" t="s">
        <v>669</v>
      </c>
      <c r="BTU11" s="98" t="s">
        <v>669</v>
      </c>
      <c r="BTV11" s="98" t="s">
        <v>669</v>
      </c>
      <c r="BTW11" s="98" t="s">
        <v>669</v>
      </c>
      <c r="BTX11" s="98" t="s">
        <v>669</v>
      </c>
      <c r="BTY11" s="98" t="s">
        <v>669</v>
      </c>
      <c r="BTZ11" s="98" t="s">
        <v>669</v>
      </c>
      <c r="BUA11" s="98" t="s">
        <v>669</v>
      </c>
      <c r="BUB11" s="98" t="s">
        <v>669</v>
      </c>
      <c r="BUC11" s="98" t="s">
        <v>669</v>
      </c>
      <c r="BUD11" s="98" t="s">
        <v>669</v>
      </c>
      <c r="BUE11" s="98" t="s">
        <v>669</v>
      </c>
      <c r="BUF11" s="98" t="s">
        <v>669</v>
      </c>
      <c r="BUG11" s="98" t="s">
        <v>669</v>
      </c>
      <c r="BUH11" s="98" t="s">
        <v>669</v>
      </c>
      <c r="BUI11" s="98" t="s">
        <v>669</v>
      </c>
      <c r="BUJ11" s="98" t="s">
        <v>669</v>
      </c>
      <c r="BUK11" s="98" t="s">
        <v>669</v>
      </c>
      <c r="BUL11" s="98" t="s">
        <v>669</v>
      </c>
      <c r="BUM11" s="98" t="s">
        <v>669</v>
      </c>
      <c r="BUN11" s="98" t="s">
        <v>669</v>
      </c>
      <c r="BUO11" s="98" t="s">
        <v>669</v>
      </c>
      <c r="BUP11" s="98" t="s">
        <v>669</v>
      </c>
      <c r="BUQ11" s="98" t="s">
        <v>669</v>
      </c>
      <c r="BUR11" s="98" t="s">
        <v>669</v>
      </c>
      <c r="BUS11" s="98" t="s">
        <v>669</v>
      </c>
      <c r="BUT11" s="98" t="s">
        <v>669</v>
      </c>
      <c r="BUU11" s="98" t="s">
        <v>669</v>
      </c>
      <c r="BUV11" s="98" t="s">
        <v>669</v>
      </c>
      <c r="BUW11" s="98" t="s">
        <v>669</v>
      </c>
      <c r="BUX11" s="98" t="s">
        <v>669</v>
      </c>
      <c r="BUY11" s="98" t="s">
        <v>669</v>
      </c>
      <c r="BUZ11" s="98" t="s">
        <v>669</v>
      </c>
      <c r="BVA11" s="98" t="s">
        <v>669</v>
      </c>
      <c r="BVB11" s="98" t="s">
        <v>669</v>
      </c>
      <c r="BVC11" s="98" t="s">
        <v>669</v>
      </c>
      <c r="BVD11" s="98" t="s">
        <v>669</v>
      </c>
      <c r="BVE11" s="98" t="s">
        <v>669</v>
      </c>
      <c r="BVF11" s="98" t="s">
        <v>669</v>
      </c>
      <c r="BVG11" s="98" t="s">
        <v>669</v>
      </c>
      <c r="BVH11" s="98" t="s">
        <v>669</v>
      </c>
      <c r="BVI11" s="98" t="s">
        <v>669</v>
      </c>
      <c r="BVJ11" s="98" t="s">
        <v>669</v>
      </c>
      <c r="BVK11" s="98" t="s">
        <v>669</v>
      </c>
      <c r="BVL11" s="98" t="s">
        <v>669</v>
      </c>
      <c r="BVM11" s="98" t="s">
        <v>669</v>
      </c>
      <c r="BVN11" s="98" t="s">
        <v>669</v>
      </c>
      <c r="BVO11" s="98" t="s">
        <v>669</v>
      </c>
      <c r="BVP11" s="98" t="s">
        <v>669</v>
      </c>
      <c r="BVQ11" s="98" t="s">
        <v>669</v>
      </c>
      <c r="BVR11" s="98" t="s">
        <v>669</v>
      </c>
      <c r="BVS11" s="98" t="s">
        <v>669</v>
      </c>
      <c r="BVT11" s="98" t="s">
        <v>669</v>
      </c>
      <c r="BVU11" s="98" t="s">
        <v>669</v>
      </c>
      <c r="BVV11" s="98" t="s">
        <v>669</v>
      </c>
      <c r="BVW11" s="98" t="s">
        <v>669</v>
      </c>
      <c r="BVX11" s="98" t="s">
        <v>669</v>
      </c>
      <c r="BVY11" s="98" t="s">
        <v>669</v>
      </c>
      <c r="BVZ11" s="98" t="s">
        <v>669</v>
      </c>
      <c r="BWA11" s="98" t="s">
        <v>669</v>
      </c>
      <c r="BWB11" s="98" t="s">
        <v>669</v>
      </c>
      <c r="BWC11" s="98" t="s">
        <v>669</v>
      </c>
      <c r="BWD11" s="98" t="s">
        <v>669</v>
      </c>
      <c r="BWE11" s="98" t="s">
        <v>669</v>
      </c>
      <c r="BWF11" s="98" t="s">
        <v>669</v>
      </c>
      <c r="BWG11" s="98" t="s">
        <v>669</v>
      </c>
      <c r="BWH11" s="98" t="s">
        <v>669</v>
      </c>
      <c r="BWI11" s="98" t="s">
        <v>669</v>
      </c>
      <c r="BWJ11" s="98" t="s">
        <v>669</v>
      </c>
      <c r="BWK11" s="98" t="s">
        <v>669</v>
      </c>
      <c r="BWL11" s="98" t="s">
        <v>669</v>
      </c>
      <c r="BWM11" s="98" t="s">
        <v>669</v>
      </c>
      <c r="BWN11" s="98" t="s">
        <v>669</v>
      </c>
      <c r="BWO11" s="98" t="s">
        <v>669</v>
      </c>
      <c r="BWP11" s="98" t="s">
        <v>669</v>
      </c>
      <c r="BWQ11" s="98" t="s">
        <v>669</v>
      </c>
      <c r="BWR11" s="98" t="s">
        <v>669</v>
      </c>
      <c r="BWS11" s="98" t="s">
        <v>669</v>
      </c>
      <c r="BWT11" s="98" t="s">
        <v>669</v>
      </c>
      <c r="BWU11" s="98" t="s">
        <v>669</v>
      </c>
      <c r="BWV11" s="98" t="s">
        <v>669</v>
      </c>
      <c r="BWW11" s="98" t="s">
        <v>669</v>
      </c>
      <c r="BWX11" s="98" t="s">
        <v>669</v>
      </c>
      <c r="BWY11" s="98" t="s">
        <v>669</v>
      </c>
      <c r="BWZ11" s="98" t="s">
        <v>669</v>
      </c>
      <c r="BXA11" s="98" t="s">
        <v>669</v>
      </c>
      <c r="BXB11" s="98" t="s">
        <v>669</v>
      </c>
      <c r="BXC11" s="98" t="s">
        <v>669</v>
      </c>
      <c r="BXD11" s="98" t="s">
        <v>669</v>
      </c>
      <c r="BXE11" s="98" t="s">
        <v>669</v>
      </c>
      <c r="BXF11" s="98" t="s">
        <v>669</v>
      </c>
      <c r="BXG11" s="98" t="s">
        <v>669</v>
      </c>
      <c r="BXH11" s="98" t="s">
        <v>669</v>
      </c>
      <c r="BXI11" s="98" t="s">
        <v>669</v>
      </c>
      <c r="BXJ11" s="98" t="s">
        <v>669</v>
      </c>
      <c r="BXK11" s="98" t="s">
        <v>669</v>
      </c>
      <c r="BXL11" s="98" t="s">
        <v>669</v>
      </c>
      <c r="BXM11" s="98" t="s">
        <v>669</v>
      </c>
      <c r="BXN11" s="98" t="s">
        <v>669</v>
      </c>
      <c r="BXO11" s="98" t="s">
        <v>669</v>
      </c>
      <c r="BXP11" s="98" t="s">
        <v>669</v>
      </c>
      <c r="BXQ11" s="98" t="s">
        <v>669</v>
      </c>
      <c r="BXR11" s="98" t="s">
        <v>669</v>
      </c>
      <c r="BXS11" s="98" t="s">
        <v>669</v>
      </c>
      <c r="BXT11" s="98" t="s">
        <v>669</v>
      </c>
      <c r="BXU11" s="98" t="s">
        <v>669</v>
      </c>
      <c r="BXV11" s="98" t="s">
        <v>669</v>
      </c>
      <c r="BXW11" s="98" t="s">
        <v>669</v>
      </c>
      <c r="BXX11" s="98" t="s">
        <v>669</v>
      </c>
      <c r="BXY11" s="98" t="s">
        <v>669</v>
      </c>
      <c r="BXZ11" s="98" t="s">
        <v>669</v>
      </c>
      <c r="BYA11" s="98" t="s">
        <v>669</v>
      </c>
      <c r="BYB11" s="98" t="s">
        <v>669</v>
      </c>
      <c r="BYC11" s="98" t="s">
        <v>669</v>
      </c>
      <c r="BYD11" s="98" t="s">
        <v>669</v>
      </c>
      <c r="BYE11" s="98" t="s">
        <v>669</v>
      </c>
      <c r="BYF11" s="98" t="s">
        <v>669</v>
      </c>
      <c r="BYG11" s="98" t="s">
        <v>669</v>
      </c>
      <c r="BYH11" s="98" t="s">
        <v>669</v>
      </c>
      <c r="BYI11" s="98" t="s">
        <v>669</v>
      </c>
      <c r="BYJ11" s="98" t="s">
        <v>669</v>
      </c>
      <c r="BYK11" s="98" t="s">
        <v>669</v>
      </c>
      <c r="BYL11" s="98" t="s">
        <v>669</v>
      </c>
      <c r="BYM11" s="98" t="s">
        <v>669</v>
      </c>
      <c r="BYN11" s="98" t="s">
        <v>669</v>
      </c>
      <c r="BYO11" s="98" t="s">
        <v>669</v>
      </c>
      <c r="BYP11" s="98" t="s">
        <v>669</v>
      </c>
      <c r="BYQ11" s="98" t="s">
        <v>669</v>
      </c>
      <c r="BYR11" s="98" t="s">
        <v>669</v>
      </c>
      <c r="BYS11" s="98" t="s">
        <v>669</v>
      </c>
      <c r="BYT11" s="98" t="s">
        <v>669</v>
      </c>
      <c r="BYU11" s="98" t="s">
        <v>669</v>
      </c>
      <c r="BYV11" s="98" t="s">
        <v>669</v>
      </c>
      <c r="BYW11" s="98" t="s">
        <v>669</v>
      </c>
      <c r="BYX11" s="98" t="s">
        <v>669</v>
      </c>
      <c r="BYY11" s="98" t="s">
        <v>669</v>
      </c>
      <c r="BYZ11" s="98" t="s">
        <v>669</v>
      </c>
      <c r="BZA11" s="98" t="s">
        <v>669</v>
      </c>
      <c r="BZB11" s="98" t="s">
        <v>669</v>
      </c>
      <c r="BZC11" s="98" t="s">
        <v>669</v>
      </c>
      <c r="BZD11" s="98" t="s">
        <v>669</v>
      </c>
      <c r="BZE11" s="98" t="s">
        <v>669</v>
      </c>
      <c r="BZF11" s="98" t="s">
        <v>669</v>
      </c>
      <c r="BZG11" s="98" t="s">
        <v>669</v>
      </c>
      <c r="BZH11" s="98" t="s">
        <v>669</v>
      </c>
      <c r="BZI11" s="98" t="s">
        <v>669</v>
      </c>
      <c r="BZJ11" s="98" t="s">
        <v>669</v>
      </c>
      <c r="BZK11" s="98" t="s">
        <v>669</v>
      </c>
      <c r="BZL11" s="98" t="s">
        <v>669</v>
      </c>
      <c r="BZM11" s="98" t="s">
        <v>669</v>
      </c>
      <c r="BZN11" s="98" t="s">
        <v>669</v>
      </c>
      <c r="BZO11" s="98" t="s">
        <v>669</v>
      </c>
      <c r="BZP11" s="98" t="s">
        <v>669</v>
      </c>
      <c r="BZQ11" s="98" t="s">
        <v>669</v>
      </c>
      <c r="BZR11" s="98" t="s">
        <v>669</v>
      </c>
      <c r="BZS11" s="98" t="s">
        <v>669</v>
      </c>
      <c r="BZT11" s="98" t="s">
        <v>669</v>
      </c>
      <c r="BZU11" s="98" t="s">
        <v>669</v>
      </c>
      <c r="BZV11" s="98" t="s">
        <v>669</v>
      </c>
      <c r="BZW11" s="98" t="s">
        <v>669</v>
      </c>
      <c r="BZX11" s="98" t="s">
        <v>669</v>
      </c>
      <c r="BZY11" s="98" t="s">
        <v>669</v>
      </c>
      <c r="BZZ11" s="98" t="s">
        <v>669</v>
      </c>
      <c r="CAA11" s="98" t="s">
        <v>669</v>
      </c>
      <c r="CAB11" s="98" t="s">
        <v>669</v>
      </c>
      <c r="CAC11" s="98" t="s">
        <v>669</v>
      </c>
      <c r="CAD11" s="98" t="s">
        <v>669</v>
      </c>
      <c r="CAE11" s="98" t="s">
        <v>669</v>
      </c>
      <c r="CAF11" s="98" t="s">
        <v>669</v>
      </c>
      <c r="CAG11" s="98" t="s">
        <v>669</v>
      </c>
      <c r="CAH11" s="98" t="s">
        <v>669</v>
      </c>
      <c r="CAI11" s="98" t="s">
        <v>669</v>
      </c>
      <c r="CAJ11" s="98" t="s">
        <v>669</v>
      </c>
      <c r="CAK11" s="98" t="s">
        <v>669</v>
      </c>
      <c r="CAL11" s="98" t="s">
        <v>669</v>
      </c>
      <c r="CAM11" s="98" t="s">
        <v>669</v>
      </c>
      <c r="CAN11" s="98" t="s">
        <v>669</v>
      </c>
      <c r="CAO11" s="98" t="s">
        <v>669</v>
      </c>
      <c r="CAP11" s="98" t="s">
        <v>669</v>
      </c>
      <c r="CAQ11" s="98" t="s">
        <v>669</v>
      </c>
      <c r="CAR11" s="98" t="s">
        <v>669</v>
      </c>
      <c r="CAS11" s="98" t="s">
        <v>669</v>
      </c>
      <c r="CAT11" s="98" t="s">
        <v>669</v>
      </c>
      <c r="CAU11" s="98" t="s">
        <v>669</v>
      </c>
      <c r="CAV11" s="98" t="s">
        <v>669</v>
      </c>
      <c r="CAW11" s="98" t="s">
        <v>669</v>
      </c>
      <c r="CAX11" s="98" t="s">
        <v>669</v>
      </c>
      <c r="CAY11" s="98" t="s">
        <v>669</v>
      </c>
      <c r="CAZ11" s="98" t="s">
        <v>669</v>
      </c>
      <c r="CBA11" s="98" t="s">
        <v>669</v>
      </c>
      <c r="CBB11" s="98" t="s">
        <v>669</v>
      </c>
      <c r="CBC11" s="98" t="s">
        <v>669</v>
      </c>
      <c r="CBD11" s="98" t="s">
        <v>669</v>
      </c>
      <c r="CBE11" s="98" t="s">
        <v>669</v>
      </c>
      <c r="CBF11" s="98" t="s">
        <v>669</v>
      </c>
      <c r="CBG11" s="98" t="s">
        <v>669</v>
      </c>
      <c r="CBH11" s="98" t="s">
        <v>669</v>
      </c>
      <c r="CBI11" s="98" t="s">
        <v>669</v>
      </c>
      <c r="CBJ11" s="98" t="s">
        <v>669</v>
      </c>
      <c r="CBK11" s="98" t="s">
        <v>669</v>
      </c>
      <c r="CBL11" s="98" t="s">
        <v>669</v>
      </c>
      <c r="CBM11" s="98" t="s">
        <v>669</v>
      </c>
      <c r="CBN11" s="98" t="s">
        <v>669</v>
      </c>
      <c r="CBO11" s="98" t="s">
        <v>669</v>
      </c>
      <c r="CBP11" s="98" t="s">
        <v>669</v>
      </c>
      <c r="CBQ11" s="98" t="s">
        <v>669</v>
      </c>
      <c r="CBR11" s="98" t="s">
        <v>669</v>
      </c>
      <c r="CBS11" s="98" t="s">
        <v>669</v>
      </c>
      <c r="CBT11" s="98" t="s">
        <v>669</v>
      </c>
      <c r="CBU11" s="98" t="s">
        <v>669</v>
      </c>
      <c r="CBV11" s="98" t="s">
        <v>669</v>
      </c>
      <c r="CBW11" s="98" t="s">
        <v>669</v>
      </c>
      <c r="CBX11" s="98" t="s">
        <v>669</v>
      </c>
      <c r="CBY11" s="98" t="s">
        <v>669</v>
      </c>
      <c r="CBZ11" s="98" t="s">
        <v>669</v>
      </c>
      <c r="CCA11" s="98" t="s">
        <v>669</v>
      </c>
      <c r="CCB11" s="98" t="s">
        <v>669</v>
      </c>
      <c r="CCC11" s="98" t="s">
        <v>669</v>
      </c>
      <c r="CCD11" s="98" t="s">
        <v>669</v>
      </c>
      <c r="CCE11" s="98" t="s">
        <v>669</v>
      </c>
      <c r="CCF11" s="98" t="s">
        <v>669</v>
      </c>
      <c r="CCG11" s="98" t="s">
        <v>669</v>
      </c>
      <c r="CCH11" s="98" t="s">
        <v>669</v>
      </c>
      <c r="CCI11" s="98" t="s">
        <v>669</v>
      </c>
      <c r="CCJ11" s="98" t="s">
        <v>669</v>
      </c>
      <c r="CCK11" s="98" t="s">
        <v>669</v>
      </c>
      <c r="CCL11" s="98" t="s">
        <v>669</v>
      </c>
      <c r="CCM11" s="98" t="s">
        <v>669</v>
      </c>
      <c r="CCN11" s="98" t="s">
        <v>669</v>
      </c>
      <c r="CCO11" s="98" t="s">
        <v>669</v>
      </c>
      <c r="CCP11" s="98" t="s">
        <v>669</v>
      </c>
      <c r="CCQ11" s="98" t="s">
        <v>669</v>
      </c>
      <c r="CCR11" s="98" t="s">
        <v>669</v>
      </c>
      <c r="CCS11" s="98" t="s">
        <v>669</v>
      </c>
      <c r="CCT11" s="98" t="s">
        <v>669</v>
      </c>
      <c r="CCU11" s="98" t="s">
        <v>669</v>
      </c>
      <c r="CCV11" s="98" t="s">
        <v>669</v>
      </c>
      <c r="CCW11" s="98" t="s">
        <v>669</v>
      </c>
      <c r="CCX11" s="98" t="s">
        <v>669</v>
      </c>
      <c r="CCY11" s="98" t="s">
        <v>669</v>
      </c>
      <c r="CCZ11" s="98" t="s">
        <v>669</v>
      </c>
      <c r="CDA11" s="98" t="s">
        <v>669</v>
      </c>
      <c r="CDB11" s="98" t="s">
        <v>669</v>
      </c>
      <c r="CDC11" s="98" t="s">
        <v>669</v>
      </c>
      <c r="CDD11" s="98" t="s">
        <v>669</v>
      </c>
      <c r="CDE11" s="98" t="s">
        <v>669</v>
      </c>
      <c r="CDF11" s="98" t="s">
        <v>669</v>
      </c>
      <c r="CDG11" s="98" t="s">
        <v>669</v>
      </c>
      <c r="CDH11" s="98" t="s">
        <v>669</v>
      </c>
      <c r="CDI11" s="98" t="s">
        <v>669</v>
      </c>
      <c r="CDJ11" s="98" t="s">
        <v>669</v>
      </c>
      <c r="CDK11" s="98" t="s">
        <v>669</v>
      </c>
      <c r="CDL11" s="98" t="s">
        <v>669</v>
      </c>
      <c r="CDM11" s="98" t="s">
        <v>669</v>
      </c>
      <c r="CDN11" s="98" t="s">
        <v>669</v>
      </c>
      <c r="CDO11" s="98" t="s">
        <v>669</v>
      </c>
      <c r="CDP11" s="98" t="s">
        <v>669</v>
      </c>
      <c r="CDQ11" s="98" t="s">
        <v>669</v>
      </c>
      <c r="CDR11" s="98" t="s">
        <v>669</v>
      </c>
      <c r="CDS11" s="98" t="s">
        <v>669</v>
      </c>
      <c r="CDT11" s="98" t="s">
        <v>669</v>
      </c>
      <c r="CDU11" s="98" t="s">
        <v>669</v>
      </c>
      <c r="CDV11" s="98" t="s">
        <v>669</v>
      </c>
      <c r="CDW11" s="98" t="s">
        <v>669</v>
      </c>
      <c r="CDX11" s="98" t="s">
        <v>669</v>
      </c>
      <c r="CDY11" s="98" t="s">
        <v>669</v>
      </c>
      <c r="CDZ11" s="98" t="s">
        <v>669</v>
      </c>
      <c r="CEA11" s="98" t="s">
        <v>669</v>
      </c>
      <c r="CEB11" s="98" t="s">
        <v>669</v>
      </c>
      <c r="CEC11" s="98" t="s">
        <v>669</v>
      </c>
      <c r="CED11" s="98" t="s">
        <v>669</v>
      </c>
      <c r="CEE11" s="98" t="s">
        <v>669</v>
      </c>
      <c r="CEF11" s="98" t="s">
        <v>669</v>
      </c>
      <c r="CEG11" s="98" t="s">
        <v>669</v>
      </c>
      <c r="CEH11" s="98" t="s">
        <v>669</v>
      </c>
      <c r="CEI11" s="98" t="s">
        <v>669</v>
      </c>
      <c r="CEJ11" s="98" t="s">
        <v>669</v>
      </c>
      <c r="CEK11" s="98" t="s">
        <v>669</v>
      </c>
      <c r="CEL11" s="98" t="s">
        <v>669</v>
      </c>
      <c r="CEM11" s="98" t="s">
        <v>669</v>
      </c>
      <c r="CEN11" s="98" t="s">
        <v>669</v>
      </c>
      <c r="CEO11" s="98" t="s">
        <v>669</v>
      </c>
      <c r="CEP11" s="98" t="s">
        <v>669</v>
      </c>
      <c r="CEQ11" s="98" t="s">
        <v>669</v>
      </c>
      <c r="CER11" s="98" t="s">
        <v>669</v>
      </c>
      <c r="CES11" s="98" t="s">
        <v>669</v>
      </c>
      <c r="CET11" s="98" t="s">
        <v>669</v>
      </c>
      <c r="CEU11" s="98" t="s">
        <v>669</v>
      </c>
      <c r="CEV11" s="98" t="s">
        <v>669</v>
      </c>
      <c r="CEW11" s="98" t="s">
        <v>669</v>
      </c>
      <c r="CEX11" s="98" t="s">
        <v>669</v>
      </c>
      <c r="CEY11" s="98" t="s">
        <v>669</v>
      </c>
      <c r="CEZ11" s="98" t="s">
        <v>669</v>
      </c>
      <c r="CFA11" s="98" t="s">
        <v>669</v>
      </c>
      <c r="CFB11" s="98" t="s">
        <v>669</v>
      </c>
      <c r="CFC11" s="98" t="s">
        <v>669</v>
      </c>
      <c r="CFD11" s="98" t="s">
        <v>669</v>
      </c>
      <c r="CFE11" s="98" t="s">
        <v>669</v>
      </c>
      <c r="CFF11" s="98" t="s">
        <v>669</v>
      </c>
      <c r="CFG11" s="98" t="s">
        <v>669</v>
      </c>
      <c r="CFH11" s="98" t="s">
        <v>669</v>
      </c>
      <c r="CFI11" s="98" t="s">
        <v>669</v>
      </c>
      <c r="CFJ11" s="98" t="s">
        <v>669</v>
      </c>
      <c r="CFK11" s="98" t="s">
        <v>669</v>
      </c>
      <c r="CFL11" s="98" t="s">
        <v>669</v>
      </c>
      <c r="CFM11" s="98" t="s">
        <v>669</v>
      </c>
      <c r="CFN11" s="98" t="s">
        <v>669</v>
      </c>
      <c r="CFO11" s="98" t="s">
        <v>669</v>
      </c>
      <c r="CFP11" s="98" t="s">
        <v>669</v>
      </c>
      <c r="CFQ11" s="98" t="s">
        <v>669</v>
      </c>
      <c r="CFR11" s="98" t="s">
        <v>669</v>
      </c>
      <c r="CFS11" s="98" t="s">
        <v>669</v>
      </c>
      <c r="CFT11" s="98" t="s">
        <v>669</v>
      </c>
      <c r="CFU11" s="98" t="s">
        <v>669</v>
      </c>
      <c r="CFV11" s="98" t="s">
        <v>669</v>
      </c>
      <c r="CFW11" s="98" t="s">
        <v>669</v>
      </c>
      <c r="CFX11" s="98" t="s">
        <v>669</v>
      </c>
      <c r="CFY11" s="98" t="s">
        <v>669</v>
      </c>
      <c r="CFZ11" s="98" t="s">
        <v>669</v>
      </c>
      <c r="CGA11" s="98" t="s">
        <v>669</v>
      </c>
      <c r="CGB11" s="98" t="s">
        <v>669</v>
      </c>
      <c r="CGC11" s="98" t="s">
        <v>669</v>
      </c>
      <c r="CGD11" s="98" t="s">
        <v>669</v>
      </c>
      <c r="CGE11" s="98" t="s">
        <v>669</v>
      </c>
      <c r="CGF11" s="98" t="s">
        <v>669</v>
      </c>
      <c r="CGG11" s="98" t="s">
        <v>669</v>
      </c>
      <c r="CGH11" s="98" t="s">
        <v>669</v>
      </c>
      <c r="CGI11" s="98" t="s">
        <v>669</v>
      </c>
      <c r="CGJ11" s="98" t="s">
        <v>669</v>
      </c>
      <c r="CGK11" s="98" t="s">
        <v>669</v>
      </c>
      <c r="CGL11" s="98" t="s">
        <v>669</v>
      </c>
      <c r="CGM11" s="98" t="s">
        <v>669</v>
      </c>
      <c r="CGN11" s="98" t="s">
        <v>669</v>
      </c>
      <c r="CGO11" s="98" t="s">
        <v>669</v>
      </c>
      <c r="CGP11" s="98" t="s">
        <v>669</v>
      </c>
      <c r="CGQ11" s="98" t="s">
        <v>669</v>
      </c>
      <c r="CGR11" s="98" t="s">
        <v>669</v>
      </c>
      <c r="CGS11" s="98" t="s">
        <v>669</v>
      </c>
      <c r="CGT11" s="98" t="s">
        <v>669</v>
      </c>
      <c r="CGU11" s="98" t="s">
        <v>669</v>
      </c>
      <c r="CGV11" s="98" t="s">
        <v>669</v>
      </c>
      <c r="CGW11" s="98" t="s">
        <v>669</v>
      </c>
      <c r="CGX11" s="98" t="s">
        <v>669</v>
      </c>
      <c r="CGY11" s="98" t="s">
        <v>669</v>
      </c>
      <c r="CGZ11" s="98" t="s">
        <v>669</v>
      </c>
      <c r="CHA11" s="98" t="s">
        <v>669</v>
      </c>
      <c r="CHB11" s="98" t="s">
        <v>669</v>
      </c>
      <c r="CHC11" s="98" t="s">
        <v>669</v>
      </c>
      <c r="CHD11" s="98" t="s">
        <v>669</v>
      </c>
      <c r="CHE11" s="98" t="s">
        <v>669</v>
      </c>
      <c r="CHF11" s="98" t="s">
        <v>669</v>
      </c>
      <c r="CHG11" s="98" t="s">
        <v>669</v>
      </c>
      <c r="CHH11" s="98" t="s">
        <v>669</v>
      </c>
      <c r="CHI11" s="98" t="s">
        <v>669</v>
      </c>
      <c r="CHJ11" s="98" t="s">
        <v>669</v>
      </c>
      <c r="CHK11" s="98" t="s">
        <v>669</v>
      </c>
      <c r="CHL11" s="98" t="s">
        <v>669</v>
      </c>
      <c r="CHM11" s="98" t="s">
        <v>669</v>
      </c>
      <c r="CHN11" s="98" t="s">
        <v>669</v>
      </c>
      <c r="CHO11" s="98" t="s">
        <v>669</v>
      </c>
      <c r="CHP11" s="98" t="s">
        <v>669</v>
      </c>
      <c r="CHQ11" s="98" t="s">
        <v>669</v>
      </c>
      <c r="CHR11" s="98" t="s">
        <v>669</v>
      </c>
      <c r="CHS11" s="98" t="s">
        <v>669</v>
      </c>
      <c r="CHT11" s="98" t="s">
        <v>669</v>
      </c>
      <c r="CHU11" s="98" t="s">
        <v>669</v>
      </c>
      <c r="CHV11" s="98" t="s">
        <v>669</v>
      </c>
      <c r="CHW11" s="98" t="s">
        <v>669</v>
      </c>
      <c r="CHX11" s="98" t="s">
        <v>669</v>
      </c>
      <c r="CHY11" s="98" t="s">
        <v>669</v>
      </c>
      <c r="CHZ11" s="98" t="s">
        <v>669</v>
      </c>
      <c r="CIA11" s="98" t="s">
        <v>669</v>
      </c>
      <c r="CIB11" s="98" t="s">
        <v>669</v>
      </c>
      <c r="CIC11" s="98" t="s">
        <v>669</v>
      </c>
      <c r="CID11" s="98" t="s">
        <v>669</v>
      </c>
      <c r="CIE11" s="98" t="s">
        <v>669</v>
      </c>
      <c r="CIF11" s="98" t="s">
        <v>669</v>
      </c>
      <c r="CIG11" s="98" t="s">
        <v>669</v>
      </c>
      <c r="CIH11" s="98" t="s">
        <v>669</v>
      </c>
      <c r="CII11" s="98" t="s">
        <v>669</v>
      </c>
      <c r="CIJ11" s="98" t="s">
        <v>669</v>
      </c>
      <c r="CIK11" s="98" t="s">
        <v>669</v>
      </c>
      <c r="CIL11" s="98" t="s">
        <v>669</v>
      </c>
      <c r="CIM11" s="98" t="s">
        <v>669</v>
      </c>
      <c r="CIN11" s="98" t="s">
        <v>669</v>
      </c>
      <c r="CIO11" s="98" t="s">
        <v>669</v>
      </c>
      <c r="CIP11" s="98" t="s">
        <v>669</v>
      </c>
      <c r="CIQ11" s="98" t="s">
        <v>669</v>
      </c>
      <c r="CIR11" s="98" t="s">
        <v>669</v>
      </c>
      <c r="CIS11" s="98" t="s">
        <v>669</v>
      </c>
      <c r="CIT11" s="98" t="s">
        <v>669</v>
      </c>
      <c r="CIU11" s="98" t="s">
        <v>669</v>
      </c>
      <c r="CIV11" s="98" t="s">
        <v>669</v>
      </c>
      <c r="CIW11" s="98" t="s">
        <v>669</v>
      </c>
      <c r="CIX11" s="98" t="s">
        <v>669</v>
      </c>
      <c r="CIY11" s="98" t="s">
        <v>669</v>
      </c>
      <c r="CIZ11" s="98" t="s">
        <v>669</v>
      </c>
      <c r="CJA11" s="98" t="s">
        <v>669</v>
      </c>
      <c r="CJB11" s="98" t="s">
        <v>669</v>
      </c>
      <c r="CJC11" s="98" t="s">
        <v>669</v>
      </c>
      <c r="CJD11" s="98" t="s">
        <v>669</v>
      </c>
      <c r="CJE11" s="98" t="s">
        <v>669</v>
      </c>
      <c r="CJF11" s="98" t="s">
        <v>669</v>
      </c>
      <c r="CJG11" s="98" t="s">
        <v>669</v>
      </c>
      <c r="CJH11" s="98" t="s">
        <v>669</v>
      </c>
      <c r="CJI11" s="98" t="s">
        <v>669</v>
      </c>
      <c r="CJJ11" s="98" t="s">
        <v>669</v>
      </c>
      <c r="CJK11" s="98" t="s">
        <v>669</v>
      </c>
      <c r="CJL11" s="98" t="s">
        <v>669</v>
      </c>
      <c r="CJM11" s="98" t="s">
        <v>669</v>
      </c>
      <c r="CJN11" s="98" t="s">
        <v>669</v>
      </c>
      <c r="CJO11" s="98" t="s">
        <v>669</v>
      </c>
      <c r="CJP11" s="98" t="s">
        <v>669</v>
      </c>
      <c r="CJQ11" s="98" t="s">
        <v>669</v>
      </c>
      <c r="CJR11" s="98" t="s">
        <v>669</v>
      </c>
      <c r="CJS11" s="98" t="s">
        <v>669</v>
      </c>
      <c r="CJT11" s="98" t="s">
        <v>669</v>
      </c>
      <c r="CJU11" s="98" t="s">
        <v>669</v>
      </c>
      <c r="CJV11" s="98" t="s">
        <v>669</v>
      </c>
      <c r="CJW11" s="98" t="s">
        <v>669</v>
      </c>
      <c r="CJX11" s="98" t="s">
        <v>669</v>
      </c>
      <c r="CJY11" s="98" t="s">
        <v>669</v>
      </c>
      <c r="CJZ11" s="98" t="s">
        <v>669</v>
      </c>
      <c r="CKA11" s="98" t="s">
        <v>669</v>
      </c>
      <c r="CKB11" s="98" t="s">
        <v>669</v>
      </c>
      <c r="CKC11" s="98" t="s">
        <v>669</v>
      </c>
      <c r="CKD11" s="98" t="s">
        <v>669</v>
      </c>
      <c r="CKE11" s="98" t="s">
        <v>669</v>
      </c>
      <c r="CKF11" s="98" t="s">
        <v>669</v>
      </c>
      <c r="CKG11" s="98" t="s">
        <v>669</v>
      </c>
      <c r="CKH11" s="98" t="s">
        <v>669</v>
      </c>
      <c r="CKI11" s="98" t="s">
        <v>669</v>
      </c>
      <c r="CKJ11" s="98" t="s">
        <v>669</v>
      </c>
      <c r="CKK11" s="98" t="s">
        <v>669</v>
      </c>
      <c r="CKL11" s="98" t="s">
        <v>669</v>
      </c>
      <c r="CKM11" s="98" t="s">
        <v>669</v>
      </c>
      <c r="CKN11" s="98" t="s">
        <v>669</v>
      </c>
      <c r="CKO11" s="98" t="s">
        <v>669</v>
      </c>
      <c r="CKP11" s="98" t="s">
        <v>669</v>
      </c>
      <c r="CKQ11" s="98" t="s">
        <v>669</v>
      </c>
      <c r="CKR11" s="98" t="s">
        <v>669</v>
      </c>
      <c r="CKS11" s="98" t="s">
        <v>669</v>
      </c>
      <c r="CKT11" s="98" t="s">
        <v>669</v>
      </c>
      <c r="CKU11" s="98" t="s">
        <v>669</v>
      </c>
      <c r="CKV11" s="98" t="s">
        <v>669</v>
      </c>
      <c r="CKW11" s="98" t="s">
        <v>669</v>
      </c>
      <c r="CKX11" s="98" t="s">
        <v>669</v>
      </c>
      <c r="CKY11" s="98" t="s">
        <v>669</v>
      </c>
      <c r="CKZ11" s="98" t="s">
        <v>669</v>
      </c>
      <c r="CLA11" s="98" t="s">
        <v>669</v>
      </c>
      <c r="CLB11" s="98" t="s">
        <v>669</v>
      </c>
      <c r="CLC11" s="98" t="s">
        <v>669</v>
      </c>
      <c r="CLD11" s="98" t="s">
        <v>669</v>
      </c>
      <c r="CLE11" s="98" t="s">
        <v>669</v>
      </c>
      <c r="CLF11" s="98" t="s">
        <v>669</v>
      </c>
      <c r="CLG11" s="98" t="s">
        <v>669</v>
      </c>
      <c r="CLH11" s="98" t="s">
        <v>669</v>
      </c>
      <c r="CLI11" s="98" t="s">
        <v>669</v>
      </c>
      <c r="CLJ11" s="98" t="s">
        <v>669</v>
      </c>
      <c r="CLK11" s="98" t="s">
        <v>669</v>
      </c>
      <c r="CLL11" s="98" t="s">
        <v>669</v>
      </c>
      <c r="CLM11" s="98" t="s">
        <v>669</v>
      </c>
      <c r="CLN11" s="98" t="s">
        <v>669</v>
      </c>
      <c r="CLO11" s="98" t="s">
        <v>669</v>
      </c>
      <c r="CLP11" s="98" t="s">
        <v>669</v>
      </c>
      <c r="CLQ11" s="98" t="s">
        <v>669</v>
      </c>
      <c r="CLR11" s="98" t="s">
        <v>669</v>
      </c>
      <c r="CLS11" s="98" t="s">
        <v>669</v>
      </c>
      <c r="CLT11" s="98" t="s">
        <v>669</v>
      </c>
      <c r="CLU11" s="98" t="s">
        <v>669</v>
      </c>
      <c r="CLV11" s="98" t="s">
        <v>669</v>
      </c>
      <c r="CLW11" s="98" t="s">
        <v>669</v>
      </c>
      <c r="CLX11" s="98" t="s">
        <v>669</v>
      </c>
      <c r="CLY11" s="98" t="s">
        <v>669</v>
      </c>
      <c r="CLZ11" s="98" t="s">
        <v>669</v>
      </c>
      <c r="CMA11" s="98" t="s">
        <v>669</v>
      </c>
      <c r="CMB11" s="98" t="s">
        <v>669</v>
      </c>
      <c r="CMC11" s="98" t="s">
        <v>669</v>
      </c>
      <c r="CMD11" s="98" t="s">
        <v>669</v>
      </c>
      <c r="CME11" s="98" t="s">
        <v>669</v>
      </c>
      <c r="CMF11" s="98" t="s">
        <v>669</v>
      </c>
      <c r="CMG11" s="98" t="s">
        <v>669</v>
      </c>
      <c r="CMH11" s="98" t="s">
        <v>669</v>
      </c>
      <c r="CMI11" s="98" t="s">
        <v>669</v>
      </c>
      <c r="CMJ11" s="98" t="s">
        <v>669</v>
      </c>
      <c r="CMK11" s="98" t="s">
        <v>669</v>
      </c>
      <c r="CML11" s="98" t="s">
        <v>669</v>
      </c>
      <c r="CMM11" s="98" t="s">
        <v>669</v>
      </c>
      <c r="CMN11" s="98" t="s">
        <v>669</v>
      </c>
      <c r="CMO11" s="98" t="s">
        <v>669</v>
      </c>
      <c r="CMP11" s="98" t="s">
        <v>669</v>
      </c>
      <c r="CMQ11" s="98" t="s">
        <v>669</v>
      </c>
      <c r="CMR11" s="98" t="s">
        <v>669</v>
      </c>
      <c r="CMS11" s="98" t="s">
        <v>669</v>
      </c>
      <c r="CMT11" s="98" t="s">
        <v>669</v>
      </c>
      <c r="CMU11" s="98" t="s">
        <v>669</v>
      </c>
      <c r="CMV11" s="98" t="s">
        <v>669</v>
      </c>
      <c r="CMW11" s="98" t="s">
        <v>669</v>
      </c>
      <c r="CMX11" s="98" t="s">
        <v>669</v>
      </c>
      <c r="CMY11" s="98" t="s">
        <v>669</v>
      </c>
      <c r="CMZ11" s="98" t="s">
        <v>669</v>
      </c>
      <c r="CNA11" s="98" t="s">
        <v>669</v>
      </c>
      <c r="CNB11" s="98" t="s">
        <v>669</v>
      </c>
      <c r="CNC11" s="98" t="s">
        <v>669</v>
      </c>
      <c r="CND11" s="98" t="s">
        <v>669</v>
      </c>
      <c r="CNE11" s="98" t="s">
        <v>669</v>
      </c>
      <c r="CNF11" s="98" t="s">
        <v>669</v>
      </c>
      <c r="CNG11" s="98" t="s">
        <v>669</v>
      </c>
      <c r="CNH11" s="98" t="s">
        <v>669</v>
      </c>
      <c r="CNI11" s="98" t="s">
        <v>669</v>
      </c>
      <c r="CNJ11" s="98" t="s">
        <v>669</v>
      </c>
      <c r="CNK11" s="98" t="s">
        <v>669</v>
      </c>
      <c r="CNL11" s="98" t="s">
        <v>669</v>
      </c>
      <c r="CNM11" s="98" t="s">
        <v>669</v>
      </c>
      <c r="CNN11" s="98" t="s">
        <v>669</v>
      </c>
      <c r="CNO11" s="98" t="s">
        <v>669</v>
      </c>
      <c r="CNP11" s="98" t="s">
        <v>669</v>
      </c>
      <c r="CNQ11" s="98" t="s">
        <v>669</v>
      </c>
      <c r="CNR11" s="98" t="s">
        <v>669</v>
      </c>
      <c r="CNS11" s="98" t="s">
        <v>669</v>
      </c>
      <c r="CNT11" s="98" t="s">
        <v>669</v>
      </c>
      <c r="CNU11" s="98" t="s">
        <v>669</v>
      </c>
      <c r="CNV11" s="98" t="s">
        <v>669</v>
      </c>
      <c r="CNW11" s="98" t="s">
        <v>669</v>
      </c>
      <c r="CNX11" s="98" t="s">
        <v>669</v>
      </c>
      <c r="CNY11" s="98" t="s">
        <v>669</v>
      </c>
      <c r="CNZ11" s="98" t="s">
        <v>669</v>
      </c>
      <c r="COA11" s="98" t="s">
        <v>669</v>
      </c>
      <c r="COB11" s="98" t="s">
        <v>669</v>
      </c>
      <c r="COC11" s="98" t="s">
        <v>669</v>
      </c>
      <c r="COD11" s="98" t="s">
        <v>669</v>
      </c>
      <c r="COE11" s="98" t="s">
        <v>669</v>
      </c>
      <c r="COF11" s="98" t="s">
        <v>669</v>
      </c>
      <c r="COG11" s="98" t="s">
        <v>669</v>
      </c>
      <c r="COH11" s="98" t="s">
        <v>669</v>
      </c>
      <c r="COI11" s="98" t="s">
        <v>669</v>
      </c>
      <c r="COJ11" s="98" t="s">
        <v>669</v>
      </c>
      <c r="COK11" s="98" t="s">
        <v>669</v>
      </c>
      <c r="COL11" s="98" t="s">
        <v>669</v>
      </c>
      <c r="COM11" s="98" t="s">
        <v>669</v>
      </c>
      <c r="CON11" s="98" t="s">
        <v>669</v>
      </c>
      <c r="COO11" s="98" t="s">
        <v>669</v>
      </c>
      <c r="COP11" s="98" t="s">
        <v>669</v>
      </c>
      <c r="COQ11" s="98" t="s">
        <v>669</v>
      </c>
      <c r="COR11" s="98" t="s">
        <v>669</v>
      </c>
      <c r="COS11" s="98" t="s">
        <v>669</v>
      </c>
      <c r="COT11" s="98" t="s">
        <v>669</v>
      </c>
      <c r="COU11" s="98" t="s">
        <v>669</v>
      </c>
      <c r="COV11" s="98" t="s">
        <v>669</v>
      </c>
      <c r="COW11" s="98" t="s">
        <v>669</v>
      </c>
      <c r="COX11" s="98" t="s">
        <v>669</v>
      </c>
      <c r="COY11" s="98" t="s">
        <v>669</v>
      </c>
      <c r="COZ11" s="98" t="s">
        <v>669</v>
      </c>
      <c r="CPA11" s="98" t="s">
        <v>669</v>
      </c>
      <c r="CPB11" s="98" t="s">
        <v>669</v>
      </c>
      <c r="CPC11" s="98" t="s">
        <v>669</v>
      </c>
      <c r="CPD11" s="98" t="s">
        <v>669</v>
      </c>
      <c r="CPE11" s="98" t="s">
        <v>669</v>
      </c>
      <c r="CPF11" s="98" t="s">
        <v>669</v>
      </c>
      <c r="CPG11" s="98" t="s">
        <v>669</v>
      </c>
      <c r="CPH11" s="98" t="s">
        <v>669</v>
      </c>
      <c r="CPI11" s="98" t="s">
        <v>669</v>
      </c>
      <c r="CPJ11" s="98" t="s">
        <v>669</v>
      </c>
      <c r="CPK11" s="98" t="s">
        <v>669</v>
      </c>
      <c r="CPL11" s="98" t="s">
        <v>669</v>
      </c>
      <c r="CPM11" s="98" t="s">
        <v>669</v>
      </c>
      <c r="CPN11" s="98" t="s">
        <v>669</v>
      </c>
      <c r="CPO11" s="98" t="s">
        <v>669</v>
      </c>
      <c r="CPP11" s="98" t="s">
        <v>669</v>
      </c>
      <c r="CPQ11" s="98" t="s">
        <v>669</v>
      </c>
      <c r="CPR11" s="98" t="s">
        <v>669</v>
      </c>
      <c r="CPS11" s="98" t="s">
        <v>669</v>
      </c>
      <c r="CPT11" s="98" t="s">
        <v>669</v>
      </c>
      <c r="CPU11" s="98" t="s">
        <v>669</v>
      </c>
      <c r="CPV11" s="98" t="s">
        <v>669</v>
      </c>
      <c r="CPW11" s="98" t="s">
        <v>669</v>
      </c>
      <c r="CPX11" s="98" t="s">
        <v>669</v>
      </c>
      <c r="CPY11" s="98" t="s">
        <v>669</v>
      </c>
      <c r="CPZ11" s="98" t="s">
        <v>669</v>
      </c>
      <c r="CQA11" s="98" t="s">
        <v>669</v>
      </c>
      <c r="CQB11" s="98" t="s">
        <v>669</v>
      </c>
      <c r="CQC11" s="98" t="s">
        <v>669</v>
      </c>
      <c r="CQD11" s="98" t="s">
        <v>669</v>
      </c>
      <c r="CQE11" s="98" t="s">
        <v>669</v>
      </c>
      <c r="CQF11" s="98" t="s">
        <v>669</v>
      </c>
      <c r="CQG11" s="98" t="s">
        <v>669</v>
      </c>
      <c r="CQH11" s="98" t="s">
        <v>669</v>
      </c>
      <c r="CQI11" s="98" t="s">
        <v>669</v>
      </c>
      <c r="CQJ11" s="98" t="s">
        <v>669</v>
      </c>
      <c r="CQK11" s="98" t="s">
        <v>669</v>
      </c>
      <c r="CQL11" s="98" t="s">
        <v>669</v>
      </c>
      <c r="CQM11" s="98" t="s">
        <v>669</v>
      </c>
      <c r="CQN11" s="98" t="s">
        <v>669</v>
      </c>
      <c r="CQO11" s="98" t="s">
        <v>669</v>
      </c>
      <c r="CQP11" s="98" t="s">
        <v>669</v>
      </c>
      <c r="CQQ11" s="98" t="s">
        <v>669</v>
      </c>
      <c r="CQR11" s="98" t="s">
        <v>669</v>
      </c>
      <c r="CQS11" s="98" t="s">
        <v>669</v>
      </c>
      <c r="CQT11" s="98" t="s">
        <v>669</v>
      </c>
      <c r="CQU11" s="98" t="s">
        <v>669</v>
      </c>
      <c r="CQV11" s="98" t="s">
        <v>669</v>
      </c>
      <c r="CQW11" s="98" t="s">
        <v>669</v>
      </c>
      <c r="CQX11" s="98" t="s">
        <v>669</v>
      </c>
      <c r="CQY11" s="98" t="s">
        <v>669</v>
      </c>
      <c r="CQZ11" s="98" t="s">
        <v>669</v>
      </c>
      <c r="CRA11" s="98" t="s">
        <v>669</v>
      </c>
      <c r="CRB11" s="98" t="s">
        <v>669</v>
      </c>
      <c r="CRC11" s="98" t="s">
        <v>669</v>
      </c>
      <c r="CRD11" s="98" t="s">
        <v>669</v>
      </c>
      <c r="CRE11" s="98" t="s">
        <v>669</v>
      </c>
      <c r="CRF11" s="98" t="s">
        <v>669</v>
      </c>
      <c r="CRG11" s="98" t="s">
        <v>669</v>
      </c>
      <c r="CRH11" s="98" t="s">
        <v>669</v>
      </c>
      <c r="CRI11" s="98" t="s">
        <v>669</v>
      </c>
      <c r="CRJ11" s="98" t="s">
        <v>669</v>
      </c>
      <c r="CRK11" s="98" t="s">
        <v>669</v>
      </c>
      <c r="CRL11" s="98" t="s">
        <v>669</v>
      </c>
      <c r="CRM11" s="98" t="s">
        <v>669</v>
      </c>
      <c r="CRN11" s="98" t="s">
        <v>669</v>
      </c>
      <c r="CRO11" s="98" t="s">
        <v>669</v>
      </c>
      <c r="CRP11" s="98" t="s">
        <v>669</v>
      </c>
      <c r="CRQ11" s="98" t="s">
        <v>669</v>
      </c>
      <c r="CRR11" s="98" t="s">
        <v>669</v>
      </c>
      <c r="CRS11" s="98" t="s">
        <v>669</v>
      </c>
      <c r="CRT11" s="98" t="s">
        <v>669</v>
      </c>
      <c r="CRU11" s="98" t="s">
        <v>669</v>
      </c>
      <c r="CRV11" s="98" t="s">
        <v>669</v>
      </c>
      <c r="CRW11" s="98" t="s">
        <v>669</v>
      </c>
      <c r="CRX11" s="98" t="s">
        <v>669</v>
      </c>
      <c r="CRY11" s="98" t="s">
        <v>669</v>
      </c>
      <c r="CRZ11" s="98" t="s">
        <v>669</v>
      </c>
      <c r="CSA11" s="98" t="s">
        <v>669</v>
      </c>
      <c r="CSB11" s="98" t="s">
        <v>669</v>
      </c>
      <c r="CSC11" s="98" t="s">
        <v>669</v>
      </c>
      <c r="CSD11" s="98" t="s">
        <v>669</v>
      </c>
      <c r="CSE11" s="98" t="s">
        <v>669</v>
      </c>
      <c r="CSF11" s="98" t="s">
        <v>669</v>
      </c>
      <c r="CSG11" s="98" t="s">
        <v>669</v>
      </c>
      <c r="CSH11" s="98" t="s">
        <v>669</v>
      </c>
      <c r="CSI11" s="98" t="s">
        <v>669</v>
      </c>
      <c r="CSJ11" s="98" t="s">
        <v>669</v>
      </c>
      <c r="CSK11" s="98" t="s">
        <v>669</v>
      </c>
      <c r="CSL11" s="98" t="s">
        <v>669</v>
      </c>
      <c r="CSM11" s="98" t="s">
        <v>669</v>
      </c>
      <c r="CSN11" s="98" t="s">
        <v>669</v>
      </c>
      <c r="CSO11" s="98" t="s">
        <v>669</v>
      </c>
      <c r="CSP11" s="98" t="s">
        <v>669</v>
      </c>
      <c r="CSQ11" s="98" t="s">
        <v>669</v>
      </c>
      <c r="CSR11" s="98" t="s">
        <v>669</v>
      </c>
      <c r="CSS11" s="98" t="s">
        <v>669</v>
      </c>
      <c r="CST11" s="98" t="s">
        <v>669</v>
      </c>
      <c r="CSU11" s="98" t="s">
        <v>669</v>
      </c>
      <c r="CSV11" s="98" t="s">
        <v>669</v>
      </c>
      <c r="CSW11" s="98" t="s">
        <v>669</v>
      </c>
      <c r="CSX11" s="98" t="s">
        <v>669</v>
      </c>
      <c r="CSY11" s="98" t="s">
        <v>669</v>
      </c>
      <c r="CSZ11" s="98" t="s">
        <v>669</v>
      </c>
      <c r="CTA11" s="98" t="s">
        <v>669</v>
      </c>
      <c r="CTB11" s="98" t="s">
        <v>669</v>
      </c>
      <c r="CTC11" s="98" t="s">
        <v>669</v>
      </c>
      <c r="CTD11" s="98" t="s">
        <v>669</v>
      </c>
      <c r="CTE11" s="98" t="s">
        <v>669</v>
      </c>
      <c r="CTF11" s="98" t="s">
        <v>669</v>
      </c>
      <c r="CTG11" s="98" t="s">
        <v>669</v>
      </c>
      <c r="CTH11" s="98" t="s">
        <v>669</v>
      </c>
      <c r="CTI11" s="98" t="s">
        <v>669</v>
      </c>
      <c r="CTJ11" s="98" t="s">
        <v>669</v>
      </c>
      <c r="CTK11" s="98" t="s">
        <v>669</v>
      </c>
      <c r="CTL11" s="98" t="s">
        <v>669</v>
      </c>
      <c r="CTM11" s="98" t="s">
        <v>669</v>
      </c>
      <c r="CTN11" s="98" t="s">
        <v>669</v>
      </c>
      <c r="CTO11" s="98" t="s">
        <v>669</v>
      </c>
      <c r="CTP11" s="98" t="s">
        <v>669</v>
      </c>
      <c r="CTQ11" s="98" t="s">
        <v>669</v>
      </c>
      <c r="CTR11" s="98" t="s">
        <v>669</v>
      </c>
      <c r="CTS11" s="98" t="s">
        <v>669</v>
      </c>
      <c r="CTT11" s="98" t="s">
        <v>669</v>
      </c>
      <c r="CTU11" s="98" t="s">
        <v>669</v>
      </c>
      <c r="CTV11" s="98" t="s">
        <v>669</v>
      </c>
      <c r="CTW11" s="98" t="s">
        <v>669</v>
      </c>
      <c r="CTX11" s="98" t="s">
        <v>669</v>
      </c>
      <c r="CTY11" s="98" t="s">
        <v>669</v>
      </c>
      <c r="CTZ11" s="98" t="s">
        <v>669</v>
      </c>
      <c r="CUA11" s="98" t="s">
        <v>669</v>
      </c>
      <c r="CUB11" s="98" t="s">
        <v>669</v>
      </c>
      <c r="CUC11" s="98" t="s">
        <v>669</v>
      </c>
      <c r="CUD11" s="98" t="s">
        <v>669</v>
      </c>
      <c r="CUE11" s="98" t="s">
        <v>669</v>
      </c>
      <c r="CUF11" s="98" t="s">
        <v>669</v>
      </c>
      <c r="CUG11" s="98" t="s">
        <v>669</v>
      </c>
      <c r="CUH11" s="98" t="s">
        <v>669</v>
      </c>
      <c r="CUI11" s="98" t="s">
        <v>669</v>
      </c>
      <c r="CUJ11" s="98" t="s">
        <v>669</v>
      </c>
      <c r="CUK11" s="98" t="s">
        <v>669</v>
      </c>
      <c r="CUL11" s="98" t="s">
        <v>669</v>
      </c>
      <c r="CUM11" s="98" t="s">
        <v>669</v>
      </c>
      <c r="CUN11" s="98" t="s">
        <v>669</v>
      </c>
      <c r="CUO11" s="98" t="s">
        <v>669</v>
      </c>
      <c r="CUP11" s="98" t="s">
        <v>669</v>
      </c>
      <c r="CUQ11" s="98" t="s">
        <v>669</v>
      </c>
      <c r="CUR11" s="98" t="s">
        <v>669</v>
      </c>
      <c r="CUS11" s="98" t="s">
        <v>669</v>
      </c>
      <c r="CUT11" s="98" t="s">
        <v>669</v>
      </c>
      <c r="CUU11" s="98" t="s">
        <v>669</v>
      </c>
      <c r="CUV11" s="98" t="s">
        <v>669</v>
      </c>
      <c r="CUW11" s="98" t="s">
        <v>669</v>
      </c>
      <c r="CUX11" s="98" t="s">
        <v>669</v>
      </c>
      <c r="CUY11" s="98" t="s">
        <v>669</v>
      </c>
      <c r="CUZ11" s="98" t="s">
        <v>669</v>
      </c>
      <c r="CVA11" s="98" t="s">
        <v>669</v>
      </c>
      <c r="CVB11" s="98" t="s">
        <v>669</v>
      </c>
      <c r="CVC11" s="98" t="s">
        <v>669</v>
      </c>
      <c r="CVD11" s="98" t="s">
        <v>669</v>
      </c>
      <c r="CVE11" s="98" t="s">
        <v>669</v>
      </c>
      <c r="CVF11" s="98" t="s">
        <v>669</v>
      </c>
      <c r="CVG11" s="98" t="s">
        <v>669</v>
      </c>
      <c r="CVH11" s="98" t="s">
        <v>669</v>
      </c>
      <c r="CVI11" s="98" t="s">
        <v>669</v>
      </c>
      <c r="CVJ11" s="98" t="s">
        <v>669</v>
      </c>
      <c r="CVK11" s="98" t="s">
        <v>669</v>
      </c>
      <c r="CVL11" s="98" t="s">
        <v>669</v>
      </c>
      <c r="CVM11" s="98" t="s">
        <v>669</v>
      </c>
      <c r="CVN11" s="98" t="s">
        <v>669</v>
      </c>
      <c r="CVO11" s="98" t="s">
        <v>669</v>
      </c>
      <c r="CVP11" s="98" t="s">
        <v>669</v>
      </c>
      <c r="CVQ11" s="98" t="s">
        <v>669</v>
      </c>
      <c r="CVR11" s="98" t="s">
        <v>669</v>
      </c>
      <c r="CVS11" s="98" t="s">
        <v>669</v>
      </c>
      <c r="CVT11" s="98" t="s">
        <v>669</v>
      </c>
      <c r="CVU11" s="98" t="s">
        <v>669</v>
      </c>
      <c r="CVV11" s="98" t="s">
        <v>669</v>
      </c>
      <c r="CVW11" s="98" t="s">
        <v>669</v>
      </c>
      <c r="CVX11" s="98" t="s">
        <v>669</v>
      </c>
      <c r="CVY11" s="98" t="s">
        <v>669</v>
      </c>
      <c r="CVZ11" s="98" t="s">
        <v>669</v>
      </c>
      <c r="CWA11" s="98" t="s">
        <v>669</v>
      </c>
      <c r="CWB11" s="98" t="s">
        <v>669</v>
      </c>
      <c r="CWC11" s="98" t="s">
        <v>669</v>
      </c>
      <c r="CWD11" s="98" t="s">
        <v>669</v>
      </c>
      <c r="CWE11" s="98" t="s">
        <v>669</v>
      </c>
      <c r="CWF11" s="98" t="s">
        <v>669</v>
      </c>
      <c r="CWG11" s="98" t="s">
        <v>669</v>
      </c>
      <c r="CWH11" s="98" t="s">
        <v>669</v>
      </c>
      <c r="CWI11" s="98" t="s">
        <v>669</v>
      </c>
      <c r="CWJ11" s="98" t="s">
        <v>669</v>
      </c>
      <c r="CWK11" s="98" t="s">
        <v>669</v>
      </c>
      <c r="CWL11" s="98" t="s">
        <v>669</v>
      </c>
      <c r="CWM11" s="98" t="s">
        <v>669</v>
      </c>
      <c r="CWN11" s="98" t="s">
        <v>669</v>
      </c>
      <c r="CWO11" s="98" t="s">
        <v>669</v>
      </c>
      <c r="CWP11" s="98" t="s">
        <v>669</v>
      </c>
      <c r="CWQ11" s="98" t="s">
        <v>669</v>
      </c>
      <c r="CWR11" s="98" t="s">
        <v>669</v>
      </c>
      <c r="CWS11" s="98" t="s">
        <v>669</v>
      </c>
      <c r="CWT11" s="98" t="s">
        <v>669</v>
      </c>
      <c r="CWU11" s="98" t="s">
        <v>669</v>
      </c>
      <c r="CWV11" s="98" t="s">
        <v>669</v>
      </c>
      <c r="CWW11" s="98" t="s">
        <v>669</v>
      </c>
      <c r="CWX11" s="98" t="s">
        <v>669</v>
      </c>
      <c r="CWY11" s="98" t="s">
        <v>669</v>
      </c>
      <c r="CWZ11" s="98" t="s">
        <v>669</v>
      </c>
      <c r="CXA11" s="98" t="s">
        <v>669</v>
      </c>
      <c r="CXB11" s="98" t="s">
        <v>669</v>
      </c>
      <c r="CXC11" s="98" t="s">
        <v>669</v>
      </c>
      <c r="CXD11" s="98" t="s">
        <v>669</v>
      </c>
      <c r="CXE11" s="98" t="s">
        <v>669</v>
      </c>
      <c r="CXF11" s="98" t="s">
        <v>669</v>
      </c>
      <c r="CXG11" s="98" t="s">
        <v>669</v>
      </c>
      <c r="CXH11" s="98" t="s">
        <v>669</v>
      </c>
      <c r="CXI11" s="98" t="s">
        <v>669</v>
      </c>
      <c r="CXJ11" s="98" t="s">
        <v>669</v>
      </c>
      <c r="CXK11" s="98" t="s">
        <v>669</v>
      </c>
      <c r="CXL11" s="98" t="s">
        <v>669</v>
      </c>
      <c r="CXM11" s="98" t="s">
        <v>669</v>
      </c>
      <c r="CXN11" s="98" t="s">
        <v>669</v>
      </c>
      <c r="CXO11" s="98" t="s">
        <v>669</v>
      </c>
      <c r="CXP11" s="98" t="s">
        <v>669</v>
      </c>
      <c r="CXQ11" s="98" t="s">
        <v>669</v>
      </c>
      <c r="CXR11" s="98" t="s">
        <v>669</v>
      </c>
      <c r="CXS11" s="98" t="s">
        <v>669</v>
      </c>
      <c r="CXT11" s="98" t="s">
        <v>669</v>
      </c>
      <c r="CXU11" s="98" t="s">
        <v>669</v>
      </c>
      <c r="CXV11" s="98" t="s">
        <v>669</v>
      </c>
      <c r="CXW11" s="98" t="s">
        <v>669</v>
      </c>
      <c r="CXX11" s="98" t="s">
        <v>669</v>
      </c>
      <c r="CXY11" s="98" t="s">
        <v>669</v>
      </c>
      <c r="CXZ11" s="98" t="s">
        <v>669</v>
      </c>
      <c r="CYA11" s="98" t="s">
        <v>669</v>
      </c>
      <c r="CYB11" s="98" t="s">
        <v>669</v>
      </c>
      <c r="CYC11" s="98" t="s">
        <v>669</v>
      </c>
      <c r="CYD11" s="98" t="s">
        <v>669</v>
      </c>
      <c r="CYE11" s="98" t="s">
        <v>669</v>
      </c>
      <c r="CYF11" s="98" t="s">
        <v>669</v>
      </c>
      <c r="CYG11" s="98" t="s">
        <v>669</v>
      </c>
      <c r="CYH11" s="98" t="s">
        <v>669</v>
      </c>
      <c r="CYI11" s="98" t="s">
        <v>669</v>
      </c>
      <c r="CYJ11" s="98" t="s">
        <v>669</v>
      </c>
      <c r="CYK11" s="98" t="s">
        <v>669</v>
      </c>
      <c r="CYL11" s="98" t="s">
        <v>669</v>
      </c>
      <c r="CYM11" s="98" t="s">
        <v>669</v>
      </c>
      <c r="CYN11" s="98" t="s">
        <v>669</v>
      </c>
      <c r="CYO11" s="98" t="s">
        <v>669</v>
      </c>
      <c r="CYP11" s="98" t="s">
        <v>669</v>
      </c>
      <c r="CYQ11" s="98" t="s">
        <v>669</v>
      </c>
      <c r="CYR11" s="98" t="s">
        <v>669</v>
      </c>
      <c r="CYS11" s="98" t="s">
        <v>669</v>
      </c>
      <c r="CYT11" s="98" t="s">
        <v>669</v>
      </c>
      <c r="CYU11" s="98" t="s">
        <v>669</v>
      </c>
      <c r="CYV11" s="98" t="s">
        <v>669</v>
      </c>
      <c r="CYW11" s="98" t="s">
        <v>669</v>
      </c>
      <c r="CYX11" s="98" t="s">
        <v>669</v>
      </c>
      <c r="CYY11" s="98" t="s">
        <v>669</v>
      </c>
      <c r="CYZ11" s="98" t="s">
        <v>669</v>
      </c>
      <c r="CZA11" s="98" t="s">
        <v>669</v>
      </c>
      <c r="CZB11" s="98" t="s">
        <v>669</v>
      </c>
      <c r="CZC11" s="98" t="s">
        <v>669</v>
      </c>
      <c r="CZD11" s="98" t="s">
        <v>669</v>
      </c>
      <c r="CZE11" s="98" t="s">
        <v>669</v>
      </c>
      <c r="CZF11" s="98" t="s">
        <v>669</v>
      </c>
      <c r="CZG11" s="98" t="s">
        <v>669</v>
      </c>
      <c r="CZH11" s="98" t="s">
        <v>669</v>
      </c>
      <c r="CZI11" s="98" t="s">
        <v>669</v>
      </c>
      <c r="CZJ11" s="98" t="s">
        <v>669</v>
      </c>
      <c r="CZK11" s="98" t="s">
        <v>669</v>
      </c>
      <c r="CZL11" s="98" t="s">
        <v>669</v>
      </c>
      <c r="CZM11" s="98" t="s">
        <v>669</v>
      </c>
      <c r="CZN11" s="98" t="s">
        <v>669</v>
      </c>
      <c r="CZO11" s="98" t="s">
        <v>669</v>
      </c>
      <c r="CZP11" s="98" t="s">
        <v>669</v>
      </c>
      <c r="CZQ11" s="98" t="s">
        <v>669</v>
      </c>
      <c r="CZR11" s="98" t="s">
        <v>669</v>
      </c>
      <c r="CZS11" s="98" t="s">
        <v>669</v>
      </c>
      <c r="CZT11" s="98" t="s">
        <v>669</v>
      </c>
      <c r="CZU11" s="98" t="s">
        <v>669</v>
      </c>
      <c r="CZV11" s="98" t="s">
        <v>669</v>
      </c>
      <c r="CZW11" s="98" t="s">
        <v>669</v>
      </c>
      <c r="CZX11" s="98" t="s">
        <v>669</v>
      </c>
      <c r="CZY11" s="98" t="s">
        <v>669</v>
      </c>
      <c r="CZZ11" s="98" t="s">
        <v>669</v>
      </c>
      <c r="DAA11" s="98" t="s">
        <v>669</v>
      </c>
      <c r="DAB11" s="98" t="s">
        <v>669</v>
      </c>
      <c r="DAC11" s="98" t="s">
        <v>669</v>
      </c>
      <c r="DAD11" s="98" t="s">
        <v>669</v>
      </c>
      <c r="DAE11" s="98" t="s">
        <v>669</v>
      </c>
      <c r="DAF11" s="98" t="s">
        <v>669</v>
      </c>
      <c r="DAG11" s="98" t="s">
        <v>669</v>
      </c>
      <c r="DAH11" s="98" t="s">
        <v>669</v>
      </c>
      <c r="DAI11" s="98" t="s">
        <v>669</v>
      </c>
      <c r="DAJ11" s="98" t="s">
        <v>669</v>
      </c>
      <c r="DAK11" s="98" t="s">
        <v>669</v>
      </c>
      <c r="DAL11" s="98" t="s">
        <v>669</v>
      </c>
      <c r="DAM11" s="98" t="s">
        <v>669</v>
      </c>
      <c r="DAN11" s="98" t="s">
        <v>669</v>
      </c>
      <c r="DAO11" s="98" t="s">
        <v>669</v>
      </c>
      <c r="DAP11" s="98" t="s">
        <v>669</v>
      </c>
      <c r="DAQ11" s="98" t="s">
        <v>669</v>
      </c>
      <c r="DAR11" s="98" t="s">
        <v>669</v>
      </c>
      <c r="DAS11" s="98" t="s">
        <v>669</v>
      </c>
      <c r="DAT11" s="98" t="s">
        <v>669</v>
      </c>
      <c r="DAU11" s="98" t="s">
        <v>669</v>
      </c>
      <c r="DAV11" s="98" t="s">
        <v>669</v>
      </c>
      <c r="DAW11" s="98" t="s">
        <v>669</v>
      </c>
      <c r="DAX11" s="98" t="s">
        <v>669</v>
      </c>
      <c r="DAY11" s="98" t="s">
        <v>669</v>
      </c>
      <c r="DAZ11" s="98" t="s">
        <v>669</v>
      </c>
      <c r="DBA11" s="98" t="s">
        <v>669</v>
      </c>
      <c r="DBB11" s="98" t="s">
        <v>669</v>
      </c>
      <c r="DBC11" s="98" t="s">
        <v>669</v>
      </c>
      <c r="DBD11" s="98" t="s">
        <v>669</v>
      </c>
      <c r="DBE11" s="98" t="s">
        <v>669</v>
      </c>
      <c r="DBF11" s="98" t="s">
        <v>669</v>
      </c>
      <c r="DBG11" s="98" t="s">
        <v>669</v>
      </c>
      <c r="DBH11" s="98" t="s">
        <v>669</v>
      </c>
      <c r="DBI11" s="98" t="s">
        <v>669</v>
      </c>
      <c r="DBJ11" s="98" t="s">
        <v>669</v>
      </c>
      <c r="DBK11" s="98" t="s">
        <v>669</v>
      </c>
      <c r="DBL11" s="98" t="s">
        <v>669</v>
      </c>
      <c r="DBM11" s="98" t="s">
        <v>669</v>
      </c>
      <c r="DBN11" s="98" t="s">
        <v>669</v>
      </c>
      <c r="DBO11" s="98" t="s">
        <v>669</v>
      </c>
      <c r="DBP11" s="98" t="s">
        <v>669</v>
      </c>
      <c r="DBQ11" s="98" t="s">
        <v>669</v>
      </c>
      <c r="DBR11" s="98" t="s">
        <v>669</v>
      </c>
      <c r="DBS11" s="98" t="s">
        <v>669</v>
      </c>
      <c r="DBT11" s="98" t="s">
        <v>669</v>
      </c>
      <c r="DBU11" s="98" t="s">
        <v>669</v>
      </c>
      <c r="DBV11" s="98" t="s">
        <v>669</v>
      </c>
      <c r="DBW11" s="98" t="s">
        <v>669</v>
      </c>
      <c r="DBX11" s="98" t="s">
        <v>669</v>
      </c>
      <c r="DBY11" s="98" t="s">
        <v>669</v>
      </c>
      <c r="DBZ11" s="98" t="s">
        <v>669</v>
      </c>
      <c r="DCA11" s="98" t="s">
        <v>669</v>
      </c>
      <c r="DCB11" s="98" t="s">
        <v>669</v>
      </c>
      <c r="DCC11" s="98" t="s">
        <v>669</v>
      </c>
      <c r="DCD11" s="98" t="s">
        <v>669</v>
      </c>
      <c r="DCE11" s="98" t="s">
        <v>669</v>
      </c>
      <c r="DCF11" s="98" t="s">
        <v>669</v>
      </c>
      <c r="DCG11" s="98" t="s">
        <v>669</v>
      </c>
      <c r="DCH11" s="98" t="s">
        <v>669</v>
      </c>
      <c r="DCI11" s="98" t="s">
        <v>669</v>
      </c>
      <c r="DCJ11" s="98" t="s">
        <v>669</v>
      </c>
      <c r="DCK11" s="98" t="s">
        <v>669</v>
      </c>
      <c r="DCL11" s="98" t="s">
        <v>669</v>
      </c>
      <c r="DCM11" s="98" t="s">
        <v>669</v>
      </c>
      <c r="DCN11" s="98" t="s">
        <v>669</v>
      </c>
      <c r="DCO11" s="98" t="s">
        <v>669</v>
      </c>
      <c r="DCP11" s="98" t="s">
        <v>669</v>
      </c>
      <c r="DCQ11" s="98" t="s">
        <v>669</v>
      </c>
      <c r="DCR11" s="98" t="s">
        <v>669</v>
      </c>
      <c r="DCS11" s="98" t="s">
        <v>669</v>
      </c>
      <c r="DCT11" s="98" t="s">
        <v>669</v>
      </c>
      <c r="DCU11" s="98" t="s">
        <v>669</v>
      </c>
      <c r="DCV11" s="98" t="s">
        <v>669</v>
      </c>
      <c r="DCW11" s="98" t="s">
        <v>669</v>
      </c>
      <c r="DCX11" s="98" t="s">
        <v>669</v>
      </c>
      <c r="DCY11" s="98" t="s">
        <v>669</v>
      </c>
      <c r="DCZ11" s="98" t="s">
        <v>669</v>
      </c>
      <c r="DDA11" s="98" t="s">
        <v>669</v>
      </c>
      <c r="DDB11" s="98" t="s">
        <v>669</v>
      </c>
      <c r="DDC11" s="98" t="s">
        <v>669</v>
      </c>
      <c r="DDD11" s="98" t="s">
        <v>669</v>
      </c>
      <c r="DDE11" s="98" t="s">
        <v>669</v>
      </c>
      <c r="DDF11" s="98" t="s">
        <v>669</v>
      </c>
      <c r="DDG11" s="98" t="s">
        <v>669</v>
      </c>
      <c r="DDH11" s="98" t="s">
        <v>669</v>
      </c>
      <c r="DDI11" s="98" t="s">
        <v>669</v>
      </c>
      <c r="DDJ11" s="98" t="s">
        <v>669</v>
      </c>
      <c r="DDK11" s="98" t="s">
        <v>669</v>
      </c>
      <c r="DDL11" s="98" t="s">
        <v>669</v>
      </c>
      <c r="DDM11" s="98" t="s">
        <v>669</v>
      </c>
      <c r="DDN11" s="98" t="s">
        <v>669</v>
      </c>
      <c r="DDO11" s="98" t="s">
        <v>669</v>
      </c>
      <c r="DDP11" s="98" t="s">
        <v>669</v>
      </c>
      <c r="DDQ11" s="98" t="s">
        <v>669</v>
      </c>
      <c r="DDR11" s="98" t="s">
        <v>669</v>
      </c>
      <c r="DDS11" s="98" t="s">
        <v>669</v>
      </c>
      <c r="DDT11" s="98" t="s">
        <v>669</v>
      </c>
      <c r="DDU11" s="98" t="s">
        <v>669</v>
      </c>
      <c r="DDV11" s="98" t="s">
        <v>669</v>
      </c>
      <c r="DDW11" s="98" t="s">
        <v>669</v>
      </c>
      <c r="DDX11" s="98" t="s">
        <v>669</v>
      </c>
      <c r="DDY11" s="98" t="s">
        <v>669</v>
      </c>
      <c r="DDZ11" s="98" t="s">
        <v>669</v>
      </c>
      <c r="DEA11" s="98" t="s">
        <v>669</v>
      </c>
      <c r="DEB11" s="98" t="s">
        <v>669</v>
      </c>
      <c r="DEC11" s="98" t="s">
        <v>669</v>
      </c>
      <c r="DED11" s="98" t="s">
        <v>669</v>
      </c>
      <c r="DEE11" s="98" t="s">
        <v>669</v>
      </c>
      <c r="DEF11" s="98" t="s">
        <v>669</v>
      </c>
      <c r="DEG11" s="98" t="s">
        <v>669</v>
      </c>
      <c r="DEH11" s="98" t="s">
        <v>669</v>
      </c>
      <c r="DEI11" s="98" t="s">
        <v>669</v>
      </c>
      <c r="DEJ11" s="98" t="s">
        <v>669</v>
      </c>
      <c r="DEK11" s="98" t="s">
        <v>669</v>
      </c>
      <c r="DEL11" s="98" t="s">
        <v>669</v>
      </c>
      <c r="DEM11" s="98" t="s">
        <v>669</v>
      </c>
      <c r="DEN11" s="98" t="s">
        <v>669</v>
      </c>
      <c r="DEO11" s="98" t="s">
        <v>669</v>
      </c>
      <c r="DEP11" s="98" t="s">
        <v>669</v>
      </c>
      <c r="DEQ11" s="98" t="s">
        <v>669</v>
      </c>
      <c r="DER11" s="98" t="s">
        <v>669</v>
      </c>
      <c r="DES11" s="98" t="s">
        <v>669</v>
      </c>
      <c r="DET11" s="98" t="s">
        <v>669</v>
      </c>
      <c r="DEU11" s="98" t="s">
        <v>669</v>
      </c>
      <c r="DEV11" s="98" t="s">
        <v>669</v>
      </c>
      <c r="DEW11" s="98" t="s">
        <v>669</v>
      </c>
      <c r="DEX11" s="98" t="s">
        <v>669</v>
      </c>
      <c r="DEY11" s="98" t="s">
        <v>669</v>
      </c>
      <c r="DEZ11" s="98" t="s">
        <v>669</v>
      </c>
      <c r="DFA11" s="98" t="s">
        <v>669</v>
      </c>
      <c r="DFB11" s="98" t="s">
        <v>669</v>
      </c>
      <c r="DFC11" s="98" t="s">
        <v>669</v>
      </c>
      <c r="DFD11" s="98" t="s">
        <v>669</v>
      </c>
      <c r="DFE11" s="98" t="s">
        <v>669</v>
      </c>
      <c r="DFF11" s="98" t="s">
        <v>669</v>
      </c>
      <c r="DFG11" s="98" t="s">
        <v>669</v>
      </c>
      <c r="DFH11" s="98" t="s">
        <v>669</v>
      </c>
      <c r="DFI11" s="98" t="s">
        <v>669</v>
      </c>
      <c r="DFJ11" s="98" t="s">
        <v>669</v>
      </c>
      <c r="DFK11" s="98" t="s">
        <v>669</v>
      </c>
      <c r="DFL11" s="98" t="s">
        <v>669</v>
      </c>
      <c r="DFM11" s="98" t="s">
        <v>669</v>
      </c>
      <c r="DFN11" s="98" t="s">
        <v>669</v>
      </c>
      <c r="DFO11" s="98" t="s">
        <v>669</v>
      </c>
      <c r="DFP11" s="98" t="s">
        <v>669</v>
      </c>
      <c r="DFQ11" s="98" t="s">
        <v>669</v>
      </c>
      <c r="DFR11" s="98" t="s">
        <v>669</v>
      </c>
      <c r="DFS11" s="98" t="s">
        <v>669</v>
      </c>
      <c r="DFT11" s="98" t="s">
        <v>669</v>
      </c>
      <c r="DFU11" s="98" t="s">
        <v>669</v>
      </c>
      <c r="DFV11" s="98" t="s">
        <v>669</v>
      </c>
      <c r="DFW11" s="98" t="s">
        <v>669</v>
      </c>
      <c r="DFX11" s="98" t="s">
        <v>669</v>
      </c>
      <c r="DFY11" s="98" t="s">
        <v>669</v>
      </c>
      <c r="DFZ11" s="98" t="s">
        <v>669</v>
      </c>
      <c r="DGA11" s="98" t="s">
        <v>669</v>
      </c>
      <c r="DGB11" s="98" t="s">
        <v>669</v>
      </c>
      <c r="DGC11" s="98" t="s">
        <v>669</v>
      </c>
      <c r="DGD11" s="98" t="s">
        <v>669</v>
      </c>
      <c r="DGE11" s="98" t="s">
        <v>669</v>
      </c>
      <c r="DGF11" s="98" t="s">
        <v>669</v>
      </c>
      <c r="DGG11" s="98" t="s">
        <v>669</v>
      </c>
      <c r="DGH11" s="98" t="s">
        <v>669</v>
      </c>
      <c r="DGI11" s="98" t="s">
        <v>669</v>
      </c>
      <c r="DGJ11" s="98" t="s">
        <v>669</v>
      </c>
      <c r="DGK11" s="98" t="s">
        <v>669</v>
      </c>
      <c r="DGL11" s="98" t="s">
        <v>669</v>
      </c>
      <c r="DGM11" s="98" t="s">
        <v>669</v>
      </c>
      <c r="DGN11" s="98" t="s">
        <v>669</v>
      </c>
      <c r="DGO11" s="98" t="s">
        <v>669</v>
      </c>
      <c r="DGP11" s="98" t="s">
        <v>669</v>
      </c>
      <c r="DGQ11" s="98" t="s">
        <v>669</v>
      </c>
      <c r="DGR11" s="98" t="s">
        <v>669</v>
      </c>
      <c r="DGS11" s="98" t="s">
        <v>669</v>
      </c>
      <c r="DGT11" s="98" t="s">
        <v>669</v>
      </c>
      <c r="DGU11" s="98" t="s">
        <v>669</v>
      </c>
      <c r="DGV11" s="98" t="s">
        <v>669</v>
      </c>
      <c r="DGW11" s="98" t="s">
        <v>669</v>
      </c>
      <c r="DGX11" s="98" t="s">
        <v>669</v>
      </c>
      <c r="DGY11" s="98" t="s">
        <v>669</v>
      </c>
      <c r="DGZ11" s="98" t="s">
        <v>669</v>
      </c>
      <c r="DHA11" s="98" t="s">
        <v>669</v>
      </c>
      <c r="DHB11" s="98" t="s">
        <v>669</v>
      </c>
      <c r="DHC11" s="98" t="s">
        <v>669</v>
      </c>
      <c r="DHD11" s="98" t="s">
        <v>669</v>
      </c>
      <c r="DHE11" s="98" t="s">
        <v>669</v>
      </c>
      <c r="DHF11" s="98" t="s">
        <v>669</v>
      </c>
      <c r="DHG11" s="98" t="s">
        <v>669</v>
      </c>
      <c r="DHH11" s="98" t="s">
        <v>669</v>
      </c>
      <c r="DHI11" s="98" t="s">
        <v>669</v>
      </c>
      <c r="DHJ11" s="98" t="s">
        <v>669</v>
      </c>
      <c r="DHK11" s="98" t="s">
        <v>669</v>
      </c>
      <c r="DHL11" s="98" t="s">
        <v>669</v>
      </c>
      <c r="DHM11" s="98" t="s">
        <v>669</v>
      </c>
      <c r="DHN11" s="98" t="s">
        <v>669</v>
      </c>
      <c r="DHO11" s="98" t="s">
        <v>669</v>
      </c>
      <c r="DHP11" s="98" t="s">
        <v>669</v>
      </c>
      <c r="DHQ11" s="98" t="s">
        <v>669</v>
      </c>
      <c r="DHR11" s="98" t="s">
        <v>669</v>
      </c>
      <c r="DHS11" s="98" t="s">
        <v>669</v>
      </c>
      <c r="DHT11" s="98" t="s">
        <v>669</v>
      </c>
      <c r="DHU11" s="98" t="s">
        <v>669</v>
      </c>
      <c r="DHV11" s="98" t="s">
        <v>669</v>
      </c>
      <c r="DHW11" s="98" t="s">
        <v>669</v>
      </c>
      <c r="DHX11" s="98" t="s">
        <v>669</v>
      </c>
      <c r="DHY11" s="98" t="s">
        <v>669</v>
      </c>
      <c r="DHZ11" s="98" t="s">
        <v>669</v>
      </c>
      <c r="DIA11" s="98" t="s">
        <v>669</v>
      </c>
      <c r="DIB11" s="98" t="s">
        <v>669</v>
      </c>
      <c r="DIC11" s="98" t="s">
        <v>669</v>
      </c>
      <c r="DID11" s="98" t="s">
        <v>669</v>
      </c>
      <c r="DIE11" s="98" t="s">
        <v>669</v>
      </c>
      <c r="DIF11" s="98" t="s">
        <v>669</v>
      </c>
      <c r="DIG11" s="98" t="s">
        <v>669</v>
      </c>
      <c r="DIH11" s="98" t="s">
        <v>669</v>
      </c>
      <c r="DII11" s="98" t="s">
        <v>669</v>
      </c>
      <c r="DIJ11" s="98" t="s">
        <v>669</v>
      </c>
      <c r="DIK11" s="98" t="s">
        <v>669</v>
      </c>
      <c r="DIL11" s="98" t="s">
        <v>669</v>
      </c>
      <c r="DIM11" s="98" t="s">
        <v>669</v>
      </c>
      <c r="DIN11" s="98" t="s">
        <v>669</v>
      </c>
      <c r="DIO11" s="98" t="s">
        <v>669</v>
      </c>
      <c r="DIP11" s="98" t="s">
        <v>669</v>
      </c>
      <c r="DIQ11" s="98" t="s">
        <v>669</v>
      </c>
      <c r="DIR11" s="98" t="s">
        <v>669</v>
      </c>
      <c r="DIS11" s="98" t="s">
        <v>669</v>
      </c>
      <c r="DIT11" s="98" t="s">
        <v>669</v>
      </c>
      <c r="DIU11" s="98" t="s">
        <v>669</v>
      </c>
      <c r="DIV11" s="98" t="s">
        <v>669</v>
      </c>
      <c r="DIW11" s="98" t="s">
        <v>669</v>
      </c>
      <c r="DIX11" s="98" t="s">
        <v>669</v>
      </c>
      <c r="DIY11" s="98" t="s">
        <v>669</v>
      </c>
      <c r="DIZ11" s="98" t="s">
        <v>669</v>
      </c>
      <c r="DJA11" s="98" t="s">
        <v>669</v>
      </c>
      <c r="DJB11" s="98" t="s">
        <v>669</v>
      </c>
      <c r="DJC11" s="98" t="s">
        <v>669</v>
      </c>
      <c r="DJD11" s="98" t="s">
        <v>669</v>
      </c>
      <c r="DJE11" s="98" t="s">
        <v>669</v>
      </c>
      <c r="DJF11" s="98" t="s">
        <v>669</v>
      </c>
      <c r="DJG11" s="98" t="s">
        <v>669</v>
      </c>
      <c r="DJH11" s="98" t="s">
        <v>669</v>
      </c>
      <c r="DJI11" s="98" t="s">
        <v>669</v>
      </c>
      <c r="DJJ11" s="98" t="s">
        <v>669</v>
      </c>
      <c r="DJK11" s="98" t="s">
        <v>669</v>
      </c>
      <c r="DJL11" s="98" t="s">
        <v>669</v>
      </c>
      <c r="DJM11" s="98" t="s">
        <v>669</v>
      </c>
      <c r="DJN11" s="98" t="s">
        <v>669</v>
      </c>
      <c r="DJO11" s="98" t="s">
        <v>669</v>
      </c>
      <c r="DJP11" s="98" t="s">
        <v>669</v>
      </c>
      <c r="DJQ11" s="98" t="s">
        <v>669</v>
      </c>
      <c r="DJR11" s="98" t="s">
        <v>669</v>
      </c>
      <c r="DJS11" s="98" t="s">
        <v>669</v>
      </c>
      <c r="DJT11" s="98" t="s">
        <v>669</v>
      </c>
      <c r="DJU11" s="98" t="s">
        <v>669</v>
      </c>
      <c r="DJV11" s="98" t="s">
        <v>669</v>
      </c>
      <c r="DJW11" s="98" t="s">
        <v>669</v>
      </c>
      <c r="DJX11" s="98" t="s">
        <v>669</v>
      </c>
      <c r="DJY11" s="98" t="s">
        <v>669</v>
      </c>
      <c r="DJZ11" s="98" t="s">
        <v>669</v>
      </c>
      <c r="DKA11" s="98" t="s">
        <v>669</v>
      </c>
      <c r="DKB11" s="98" t="s">
        <v>669</v>
      </c>
      <c r="DKC11" s="98" t="s">
        <v>669</v>
      </c>
      <c r="DKD11" s="98" t="s">
        <v>669</v>
      </c>
      <c r="DKE11" s="98" t="s">
        <v>669</v>
      </c>
      <c r="DKF11" s="98" t="s">
        <v>669</v>
      </c>
      <c r="DKG11" s="98" t="s">
        <v>669</v>
      </c>
      <c r="DKH11" s="98" t="s">
        <v>669</v>
      </c>
      <c r="DKI11" s="98" t="s">
        <v>669</v>
      </c>
      <c r="DKJ11" s="98" t="s">
        <v>669</v>
      </c>
      <c r="DKK11" s="98" t="s">
        <v>669</v>
      </c>
      <c r="DKL11" s="98" t="s">
        <v>669</v>
      </c>
      <c r="DKM11" s="98" t="s">
        <v>669</v>
      </c>
      <c r="DKN11" s="98" t="s">
        <v>669</v>
      </c>
      <c r="DKO11" s="98" t="s">
        <v>669</v>
      </c>
      <c r="DKP11" s="98" t="s">
        <v>669</v>
      </c>
      <c r="DKQ11" s="98" t="s">
        <v>669</v>
      </c>
      <c r="DKR11" s="98" t="s">
        <v>669</v>
      </c>
      <c r="DKS11" s="98" t="s">
        <v>669</v>
      </c>
      <c r="DKT11" s="98" t="s">
        <v>669</v>
      </c>
      <c r="DKU11" s="98" t="s">
        <v>669</v>
      </c>
      <c r="DKV11" s="98" t="s">
        <v>669</v>
      </c>
      <c r="DKW11" s="98" t="s">
        <v>669</v>
      </c>
      <c r="DKX11" s="98" t="s">
        <v>669</v>
      </c>
      <c r="DKY11" s="98" t="s">
        <v>669</v>
      </c>
      <c r="DKZ11" s="98" t="s">
        <v>669</v>
      </c>
      <c r="DLA11" s="98" t="s">
        <v>669</v>
      </c>
      <c r="DLB11" s="98" t="s">
        <v>669</v>
      </c>
      <c r="DLC11" s="98" t="s">
        <v>669</v>
      </c>
      <c r="DLD11" s="98" t="s">
        <v>669</v>
      </c>
      <c r="DLE11" s="98" t="s">
        <v>669</v>
      </c>
      <c r="DLF11" s="98" t="s">
        <v>669</v>
      </c>
      <c r="DLG11" s="98" t="s">
        <v>669</v>
      </c>
      <c r="DLH11" s="98" t="s">
        <v>669</v>
      </c>
      <c r="DLI11" s="98" t="s">
        <v>669</v>
      </c>
      <c r="DLJ11" s="98" t="s">
        <v>669</v>
      </c>
      <c r="DLK11" s="98" t="s">
        <v>669</v>
      </c>
      <c r="DLL11" s="98" t="s">
        <v>669</v>
      </c>
      <c r="DLM11" s="98" t="s">
        <v>669</v>
      </c>
      <c r="DLN11" s="98" t="s">
        <v>669</v>
      </c>
      <c r="DLO11" s="98" t="s">
        <v>669</v>
      </c>
      <c r="DLP11" s="98" t="s">
        <v>669</v>
      </c>
      <c r="DLQ11" s="98" t="s">
        <v>669</v>
      </c>
      <c r="DLR11" s="98" t="s">
        <v>669</v>
      </c>
      <c r="DLS11" s="98" t="s">
        <v>669</v>
      </c>
      <c r="DLT11" s="98" t="s">
        <v>669</v>
      </c>
      <c r="DLU11" s="98" t="s">
        <v>669</v>
      </c>
      <c r="DLV11" s="98" t="s">
        <v>669</v>
      </c>
      <c r="DLW11" s="98" t="s">
        <v>669</v>
      </c>
      <c r="DLX11" s="98" t="s">
        <v>669</v>
      </c>
      <c r="DLY11" s="98" t="s">
        <v>669</v>
      </c>
      <c r="DLZ11" s="98" t="s">
        <v>669</v>
      </c>
      <c r="DMA11" s="98" t="s">
        <v>669</v>
      </c>
      <c r="DMB11" s="98" t="s">
        <v>669</v>
      </c>
      <c r="DMC11" s="98" t="s">
        <v>669</v>
      </c>
      <c r="DMD11" s="98" t="s">
        <v>669</v>
      </c>
      <c r="DME11" s="98" t="s">
        <v>669</v>
      </c>
      <c r="DMF11" s="98" t="s">
        <v>669</v>
      </c>
      <c r="DMG11" s="98" t="s">
        <v>669</v>
      </c>
      <c r="DMH11" s="98" t="s">
        <v>669</v>
      </c>
      <c r="DMI11" s="98" t="s">
        <v>669</v>
      </c>
      <c r="DMJ11" s="98" t="s">
        <v>669</v>
      </c>
      <c r="DMK11" s="98" t="s">
        <v>669</v>
      </c>
      <c r="DML11" s="98" t="s">
        <v>669</v>
      </c>
      <c r="DMM11" s="98" t="s">
        <v>669</v>
      </c>
      <c r="DMN11" s="98" t="s">
        <v>669</v>
      </c>
      <c r="DMO11" s="98" t="s">
        <v>669</v>
      </c>
      <c r="DMP11" s="98" t="s">
        <v>669</v>
      </c>
      <c r="DMQ11" s="98" t="s">
        <v>669</v>
      </c>
      <c r="DMR11" s="98" t="s">
        <v>669</v>
      </c>
      <c r="DMS11" s="98" t="s">
        <v>669</v>
      </c>
      <c r="DMT11" s="98" t="s">
        <v>669</v>
      </c>
      <c r="DMU11" s="98" t="s">
        <v>669</v>
      </c>
      <c r="DMV11" s="98" t="s">
        <v>669</v>
      </c>
      <c r="DMW11" s="98" t="s">
        <v>669</v>
      </c>
      <c r="DMX11" s="98" t="s">
        <v>669</v>
      </c>
      <c r="DMY11" s="98" t="s">
        <v>669</v>
      </c>
      <c r="DMZ11" s="98" t="s">
        <v>669</v>
      </c>
      <c r="DNA11" s="98" t="s">
        <v>669</v>
      </c>
      <c r="DNB11" s="98" t="s">
        <v>669</v>
      </c>
      <c r="DNC11" s="98" t="s">
        <v>669</v>
      </c>
      <c r="DND11" s="98" t="s">
        <v>669</v>
      </c>
      <c r="DNE11" s="98" t="s">
        <v>669</v>
      </c>
      <c r="DNF11" s="98" t="s">
        <v>669</v>
      </c>
      <c r="DNG11" s="98" t="s">
        <v>669</v>
      </c>
      <c r="DNH11" s="98" t="s">
        <v>669</v>
      </c>
      <c r="DNI11" s="98" t="s">
        <v>669</v>
      </c>
      <c r="DNJ11" s="98" t="s">
        <v>669</v>
      </c>
      <c r="DNK11" s="98" t="s">
        <v>669</v>
      </c>
      <c r="DNL11" s="98" t="s">
        <v>669</v>
      </c>
      <c r="DNM11" s="98" t="s">
        <v>669</v>
      </c>
      <c r="DNN11" s="98" t="s">
        <v>669</v>
      </c>
      <c r="DNO11" s="98" t="s">
        <v>669</v>
      </c>
      <c r="DNP11" s="98" t="s">
        <v>669</v>
      </c>
      <c r="DNQ11" s="98" t="s">
        <v>669</v>
      </c>
      <c r="DNR11" s="98" t="s">
        <v>669</v>
      </c>
      <c r="DNS11" s="98" t="s">
        <v>669</v>
      </c>
      <c r="DNT11" s="98" t="s">
        <v>669</v>
      </c>
      <c r="DNU11" s="98" t="s">
        <v>669</v>
      </c>
      <c r="DNV11" s="98" t="s">
        <v>669</v>
      </c>
      <c r="DNW11" s="98" t="s">
        <v>669</v>
      </c>
      <c r="DNX11" s="98" t="s">
        <v>669</v>
      </c>
      <c r="DNY11" s="98" t="s">
        <v>669</v>
      </c>
      <c r="DNZ11" s="98" t="s">
        <v>669</v>
      </c>
      <c r="DOA11" s="98" t="s">
        <v>669</v>
      </c>
      <c r="DOB11" s="98" t="s">
        <v>669</v>
      </c>
      <c r="DOC11" s="98" t="s">
        <v>669</v>
      </c>
      <c r="DOD11" s="98" t="s">
        <v>669</v>
      </c>
      <c r="DOE11" s="98" t="s">
        <v>669</v>
      </c>
      <c r="DOF11" s="98" t="s">
        <v>669</v>
      </c>
      <c r="DOG11" s="98" t="s">
        <v>669</v>
      </c>
      <c r="DOH11" s="98" t="s">
        <v>669</v>
      </c>
      <c r="DOI11" s="98" t="s">
        <v>669</v>
      </c>
      <c r="DOJ11" s="98" t="s">
        <v>669</v>
      </c>
      <c r="DOK11" s="98" t="s">
        <v>669</v>
      </c>
      <c r="DOL11" s="98" t="s">
        <v>669</v>
      </c>
      <c r="DOM11" s="98" t="s">
        <v>669</v>
      </c>
      <c r="DON11" s="98" t="s">
        <v>669</v>
      </c>
      <c r="DOO11" s="98" t="s">
        <v>669</v>
      </c>
      <c r="DOP11" s="98" t="s">
        <v>669</v>
      </c>
      <c r="DOQ11" s="98" t="s">
        <v>669</v>
      </c>
      <c r="DOR11" s="98" t="s">
        <v>669</v>
      </c>
      <c r="DOS11" s="98" t="s">
        <v>669</v>
      </c>
      <c r="DOT11" s="98" t="s">
        <v>669</v>
      </c>
      <c r="DOU11" s="98" t="s">
        <v>669</v>
      </c>
      <c r="DOV11" s="98" t="s">
        <v>669</v>
      </c>
      <c r="DOW11" s="98" t="s">
        <v>669</v>
      </c>
      <c r="DOX11" s="98" t="s">
        <v>669</v>
      </c>
      <c r="DOY11" s="98" t="s">
        <v>669</v>
      </c>
      <c r="DOZ11" s="98" t="s">
        <v>669</v>
      </c>
      <c r="DPA11" s="98" t="s">
        <v>669</v>
      </c>
      <c r="DPB11" s="98" t="s">
        <v>669</v>
      </c>
      <c r="DPC11" s="98" t="s">
        <v>669</v>
      </c>
      <c r="DPD11" s="98" t="s">
        <v>669</v>
      </c>
      <c r="DPE11" s="98" t="s">
        <v>669</v>
      </c>
      <c r="DPF11" s="98" t="s">
        <v>669</v>
      </c>
      <c r="DPG11" s="98" t="s">
        <v>669</v>
      </c>
      <c r="DPH11" s="98" t="s">
        <v>669</v>
      </c>
      <c r="DPI11" s="98" t="s">
        <v>669</v>
      </c>
      <c r="DPJ11" s="98" t="s">
        <v>669</v>
      </c>
      <c r="DPK11" s="98" t="s">
        <v>669</v>
      </c>
      <c r="DPL11" s="98" t="s">
        <v>669</v>
      </c>
      <c r="DPM11" s="98" t="s">
        <v>669</v>
      </c>
      <c r="DPN11" s="98" t="s">
        <v>669</v>
      </c>
      <c r="DPO11" s="98" t="s">
        <v>669</v>
      </c>
      <c r="DPP11" s="98" t="s">
        <v>669</v>
      </c>
      <c r="DPQ11" s="98" t="s">
        <v>669</v>
      </c>
      <c r="DPR11" s="98" t="s">
        <v>669</v>
      </c>
      <c r="DPS11" s="98" t="s">
        <v>669</v>
      </c>
      <c r="DPT11" s="98" t="s">
        <v>669</v>
      </c>
      <c r="DPU11" s="98" t="s">
        <v>669</v>
      </c>
      <c r="DPV11" s="98" t="s">
        <v>669</v>
      </c>
      <c r="DPW11" s="98" t="s">
        <v>669</v>
      </c>
      <c r="DPX11" s="98" t="s">
        <v>669</v>
      </c>
      <c r="DPY11" s="98" t="s">
        <v>669</v>
      </c>
      <c r="DPZ11" s="98" t="s">
        <v>669</v>
      </c>
      <c r="DQA11" s="98" t="s">
        <v>669</v>
      </c>
      <c r="DQB11" s="98" t="s">
        <v>669</v>
      </c>
      <c r="DQC11" s="98" t="s">
        <v>669</v>
      </c>
      <c r="DQD11" s="98" t="s">
        <v>669</v>
      </c>
      <c r="DQE11" s="98" t="s">
        <v>669</v>
      </c>
      <c r="DQF11" s="98" t="s">
        <v>669</v>
      </c>
      <c r="DQG11" s="98" t="s">
        <v>669</v>
      </c>
      <c r="DQH11" s="98" t="s">
        <v>669</v>
      </c>
      <c r="DQI11" s="98" t="s">
        <v>669</v>
      </c>
      <c r="DQJ11" s="98" t="s">
        <v>669</v>
      </c>
      <c r="DQK11" s="98" t="s">
        <v>669</v>
      </c>
      <c r="DQL11" s="98" t="s">
        <v>669</v>
      </c>
      <c r="DQM11" s="98" t="s">
        <v>669</v>
      </c>
      <c r="DQN11" s="98" t="s">
        <v>669</v>
      </c>
      <c r="DQO11" s="98" t="s">
        <v>669</v>
      </c>
      <c r="DQP11" s="98" t="s">
        <v>669</v>
      </c>
      <c r="DQQ11" s="98" t="s">
        <v>669</v>
      </c>
      <c r="DQR11" s="98" t="s">
        <v>669</v>
      </c>
      <c r="DQS11" s="98" t="s">
        <v>669</v>
      </c>
      <c r="DQT11" s="98" t="s">
        <v>669</v>
      </c>
      <c r="DQU11" s="98" t="s">
        <v>669</v>
      </c>
      <c r="DQV11" s="98" t="s">
        <v>669</v>
      </c>
      <c r="DQW11" s="98" t="s">
        <v>669</v>
      </c>
      <c r="DQX11" s="98" t="s">
        <v>669</v>
      </c>
      <c r="DQY11" s="98" t="s">
        <v>669</v>
      </c>
      <c r="DQZ11" s="98" t="s">
        <v>669</v>
      </c>
      <c r="DRA11" s="98" t="s">
        <v>669</v>
      </c>
      <c r="DRB11" s="98" t="s">
        <v>669</v>
      </c>
      <c r="DRC11" s="98" t="s">
        <v>669</v>
      </c>
      <c r="DRD11" s="98" t="s">
        <v>669</v>
      </c>
      <c r="DRE11" s="98" t="s">
        <v>669</v>
      </c>
      <c r="DRF11" s="98" t="s">
        <v>669</v>
      </c>
      <c r="DRG11" s="98" t="s">
        <v>669</v>
      </c>
      <c r="DRH11" s="98" t="s">
        <v>669</v>
      </c>
      <c r="DRI11" s="98" t="s">
        <v>669</v>
      </c>
      <c r="DRJ11" s="98" t="s">
        <v>669</v>
      </c>
      <c r="DRK11" s="98" t="s">
        <v>669</v>
      </c>
      <c r="DRL11" s="98" t="s">
        <v>669</v>
      </c>
      <c r="DRM11" s="98" t="s">
        <v>669</v>
      </c>
      <c r="DRN11" s="98" t="s">
        <v>669</v>
      </c>
      <c r="DRO11" s="98" t="s">
        <v>669</v>
      </c>
      <c r="DRP11" s="98" t="s">
        <v>669</v>
      </c>
      <c r="DRQ11" s="98" t="s">
        <v>669</v>
      </c>
      <c r="DRR11" s="98" t="s">
        <v>669</v>
      </c>
      <c r="DRS11" s="98" t="s">
        <v>669</v>
      </c>
      <c r="DRT11" s="98" t="s">
        <v>669</v>
      </c>
      <c r="DRU11" s="98" t="s">
        <v>669</v>
      </c>
      <c r="DRV11" s="98" t="s">
        <v>669</v>
      </c>
      <c r="DRW11" s="98" t="s">
        <v>669</v>
      </c>
      <c r="DRX11" s="98" t="s">
        <v>669</v>
      </c>
      <c r="DRY11" s="98" t="s">
        <v>669</v>
      </c>
      <c r="DRZ11" s="98" t="s">
        <v>669</v>
      </c>
      <c r="DSA11" s="98" t="s">
        <v>669</v>
      </c>
      <c r="DSB11" s="98" t="s">
        <v>669</v>
      </c>
      <c r="DSC11" s="98" t="s">
        <v>669</v>
      </c>
      <c r="DSD11" s="98" t="s">
        <v>669</v>
      </c>
      <c r="DSE11" s="98" t="s">
        <v>669</v>
      </c>
      <c r="DSF11" s="98" t="s">
        <v>669</v>
      </c>
      <c r="DSG11" s="98" t="s">
        <v>669</v>
      </c>
      <c r="DSH11" s="98" t="s">
        <v>669</v>
      </c>
      <c r="DSI11" s="98" t="s">
        <v>669</v>
      </c>
      <c r="DSJ11" s="98" t="s">
        <v>669</v>
      </c>
      <c r="DSK11" s="98" t="s">
        <v>669</v>
      </c>
      <c r="DSL11" s="98" t="s">
        <v>669</v>
      </c>
      <c r="DSM11" s="98" t="s">
        <v>669</v>
      </c>
      <c r="DSN11" s="98" t="s">
        <v>669</v>
      </c>
      <c r="DSO11" s="98" t="s">
        <v>669</v>
      </c>
      <c r="DSP11" s="98" t="s">
        <v>669</v>
      </c>
      <c r="DSQ11" s="98" t="s">
        <v>669</v>
      </c>
      <c r="DSR11" s="98" t="s">
        <v>669</v>
      </c>
      <c r="DSS11" s="98" t="s">
        <v>669</v>
      </c>
      <c r="DST11" s="98" t="s">
        <v>669</v>
      </c>
      <c r="DSU11" s="98" t="s">
        <v>669</v>
      </c>
      <c r="DSV11" s="98" t="s">
        <v>669</v>
      </c>
      <c r="DSW11" s="98" t="s">
        <v>669</v>
      </c>
      <c r="DSX11" s="98" t="s">
        <v>669</v>
      </c>
      <c r="DSY11" s="98" t="s">
        <v>669</v>
      </c>
      <c r="DSZ11" s="98" t="s">
        <v>669</v>
      </c>
      <c r="DTA11" s="98" t="s">
        <v>669</v>
      </c>
      <c r="DTB11" s="98" t="s">
        <v>669</v>
      </c>
      <c r="DTC11" s="98" t="s">
        <v>669</v>
      </c>
      <c r="DTD11" s="98" t="s">
        <v>669</v>
      </c>
      <c r="DTE11" s="98" t="s">
        <v>669</v>
      </c>
      <c r="DTF11" s="98" t="s">
        <v>669</v>
      </c>
      <c r="DTG11" s="98" t="s">
        <v>669</v>
      </c>
      <c r="DTH11" s="98" t="s">
        <v>669</v>
      </c>
      <c r="DTI11" s="98" t="s">
        <v>669</v>
      </c>
      <c r="DTJ11" s="98" t="s">
        <v>669</v>
      </c>
      <c r="DTK11" s="98" t="s">
        <v>669</v>
      </c>
      <c r="DTL11" s="98" t="s">
        <v>669</v>
      </c>
      <c r="DTM11" s="98" t="s">
        <v>669</v>
      </c>
      <c r="DTN11" s="98" t="s">
        <v>669</v>
      </c>
      <c r="DTO11" s="98" t="s">
        <v>669</v>
      </c>
      <c r="DTP11" s="98" t="s">
        <v>669</v>
      </c>
      <c r="DTQ11" s="98" t="s">
        <v>669</v>
      </c>
      <c r="DTR11" s="98" t="s">
        <v>669</v>
      </c>
      <c r="DTS11" s="98" t="s">
        <v>669</v>
      </c>
      <c r="DTT11" s="98" t="s">
        <v>669</v>
      </c>
      <c r="DTU11" s="98" t="s">
        <v>669</v>
      </c>
      <c r="DTV11" s="98" t="s">
        <v>669</v>
      </c>
      <c r="DTW11" s="98" t="s">
        <v>669</v>
      </c>
      <c r="DTX11" s="98" t="s">
        <v>669</v>
      </c>
      <c r="DTY11" s="98" t="s">
        <v>669</v>
      </c>
      <c r="DTZ11" s="98" t="s">
        <v>669</v>
      </c>
      <c r="DUA11" s="98" t="s">
        <v>669</v>
      </c>
      <c r="DUB11" s="98" t="s">
        <v>669</v>
      </c>
      <c r="DUC11" s="98" t="s">
        <v>669</v>
      </c>
      <c r="DUD11" s="98" t="s">
        <v>669</v>
      </c>
      <c r="DUE11" s="98" t="s">
        <v>669</v>
      </c>
      <c r="DUF11" s="98" t="s">
        <v>669</v>
      </c>
      <c r="DUG11" s="98" t="s">
        <v>669</v>
      </c>
      <c r="DUH11" s="98" t="s">
        <v>669</v>
      </c>
      <c r="DUI11" s="98" t="s">
        <v>669</v>
      </c>
      <c r="DUJ11" s="98" t="s">
        <v>669</v>
      </c>
      <c r="DUK11" s="98" t="s">
        <v>669</v>
      </c>
      <c r="DUL11" s="98" t="s">
        <v>669</v>
      </c>
      <c r="DUM11" s="98" t="s">
        <v>669</v>
      </c>
      <c r="DUN11" s="98" t="s">
        <v>669</v>
      </c>
      <c r="DUO11" s="98" t="s">
        <v>669</v>
      </c>
      <c r="DUP11" s="98" t="s">
        <v>669</v>
      </c>
      <c r="DUQ11" s="98" t="s">
        <v>669</v>
      </c>
      <c r="DUR11" s="98" t="s">
        <v>669</v>
      </c>
      <c r="DUS11" s="98" t="s">
        <v>669</v>
      </c>
      <c r="DUT11" s="98" t="s">
        <v>669</v>
      </c>
      <c r="DUU11" s="98" t="s">
        <v>669</v>
      </c>
      <c r="DUV11" s="98" t="s">
        <v>669</v>
      </c>
      <c r="DUW11" s="98" t="s">
        <v>669</v>
      </c>
      <c r="DUX11" s="98" t="s">
        <v>669</v>
      </c>
      <c r="DUY11" s="98" t="s">
        <v>669</v>
      </c>
      <c r="DUZ11" s="98" t="s">
        <v>669</v>
      </c>
      <c r="DVA11" s="98" t="s">
        <v>669</v>
      </c>
      <c r="DVB11" s="98" t="s">
        <v>669</v>
      </c>
      <c r="DVC11" s="98" t="s">
        <v>669</v>
      </c>
      <c r="DVD11" s="98" t="s">
        <v>669</v>
      </c>
      <c r="DVE11" s="98" t="s">
        <v>669</v>
      </c>
      <c r="DVF11" s="98" t="s">
        <v>669</v>
      </c>
      <c r="DVG11" s="98" t="s">
        <v>669</v>
      </c>
      <c r="DVH11" s="98" t="s">
        <v>669</v>
      </c>
      <c r="DVI11" s="98" t="s">
        <v>669</v>
      </c>
      <c r="DVJ11" s="98" t="s">
        <v>669</v>
      </c>
      <c r="DVK11" s="98" t="s">
        <v>669</v>
      </c>
      <c r="DVL11" s="98" t="s">
        <v>669</v>
      </c>
      <c r="DVM11" s="98" t="s">
        <v>669</v>
      </c>
      <c r="DVN11" s="98" t="s">
        <v>669</v>
      </c>
      <c r="DVO11" s="98" t="s">
        <v>669</v>
      </c>
      <c r="DVP11" s="98" t="s">
        <v>669</v>
      </c>
      <c r="DVQ11" s="98" t="s">
        <v>669</v>
      </c>
      <c r="DVR11" s="98" t="s">
        <v>669</v>
      </c>
      <c r="DVS11" s="98" t="s">
        <v>669</v>
      </c>
      <c r="DVT11" s="98" t="s">
        <v>669</v>
      </c>
      <c r="DVU11" s="98" t="s">
        <v>669</v>
      </c>
      <c r="DVV11" s="98" t="s">
        <v>669</v>
      </c>
      <c r="DVW11" s="98" t="s">
        <v>669</v>
      </c>
      <c r="DVX11" s="98" t="s">
        <v>669</v>
      </c>
      <c r="DVY11" s="98" t="s">
        <v>669</v>
      </c>
      <c r="DVZ11" s="98" t="s">
        <v>669</v>
      </c>
      <c r="DWA11" s="98" t="s">
        <v>669</v>
      </c>
      <c r="DWB11" s="98" t="s">
        <v>669</v>
      </c>
      <c r="DWC11" s="98" t="s">
        <v>669</v>
      </c>
      <c r="DWD11" s="98" t="s">
        <v>669</v>
      </c>
      <c r="DWE11" s="98" t="s">
        <v>669</v>
      </c>
      <c r="DWF11" s="98" t="s">
        <v>669</v>
      </c>
      <c r="DWG11" s="98" t="s">
        <v>669</v>
      </c>
      <c r="DWH11" s="98" t="s">
        <v>669</v>
      </c>
      <c r="DWI11" s="98" t="s">
        <v>669</v>
      </c>
      <c r="DWJ11" s="98" t="s">
        <v>669</v>
      </c>
      <c r="DWK11" s="98" t="s">
        <v>669</v>
      </c>
      <c r="DWL11" s="98" t="s">
        <v>669</v>
      </c>
      <c r="DWM11" s="98" t="s">
        <v>669</v>
      </c>
      <c r="DWN11" s="98" t="s">
        <v>669</v>
      </c>
      <c r="DWO11" s="98" t="s">
        <v>669</v>
      </c>
      <c r="DWP11" s="98" t="s">
        <v>669</v>
      </c>
      <c r="DWQ11" s="98" t="s">
        <v>669</v>
      </c>
      <c r="DWR11" s="98" t="s">
        <v>669</v>
      </c>
      <c r="DWS11" s="98" t="s">
        <v>669</v>
      </c>
      <c r="DWT11" s="98" t="s">
        <v>669</v>
      </c>
      <c r="DWU11" s="98" t="s">
        <v>669</v>
      </c>
      <c r="DWV11" s="98" t="s">
        <v>669</v>
      </c>
      <c r="DWW11" s="98" t="s">
        <v>669</v>
      </c>
      <c r="DWX11" s="98" t="s">
        <v>669</v>
      </c>
      <c r="DWY11" s="98" t="s">
        <v>669</v>
      </c>
      <c r="DWZ11" s="98" t="s">
        <v>669</v>
      </c>
      <c r="DXA11" s="98" t="s">
        <v>669</v>
      </c>
      <c r="DXB11" s="98" t="s">
        <v>669</v>
      </c>
      <c r="DXC11" s="98" t="s">
        <v>669</v>
      </c>
      <c r="DXD11" s="98" t="s">
        <v>669</v>
      </c>
      <c r="DXE11" s="98" t="s">
        <v>669</v>
      </c>
      <c r="DXF11" s="98" t="s">
        <v>669</v>
      </c>
      <c r="DXG11" s="98" t="s">
        <v>669</v>
      </c>
      <c r="DXH11" s="98" t="s">
        <v>669</v>
      </c>
      <c r="DXI11" s="98" t="s">
        <v>669</v>
      </c>
      <c r="DXJ11" s="98" t="s">
        <v>669</v>
      </c>
      <c r="DXK11" s="98" t="s">
        <v>669</v>
      </c>
      <c r="DXL11" s="98" t="s">
        <v>669</v>
      </c>
      <c r="DXM11" s="98" t="s">
        <v>669</v>
      </c>
      <c r="DXN11" s="98" t="s">
        <v>669</v>
      </c>
      <c r="DXO11" s="98" t="s">
        <v>669</v>
      </c>
      <c r="DXP11" s="98" t="s">
        <v>669</v>
      </c>
      <c r="DXQ11" s="98" t="s">
        <v>669</v>
      </c>
      <c r="DXR11" s="98" t="s">
        <v>669</v>
      </c>
      <c r="DXS11" s="98" t="s">
        <v>669</v>
      </c>
      <c r="DXT11" s="98" t="s">
        <v>669</v>
      </c>
      <c r="DXU11" s="98" t="s">
        <v>669</v>
      </c>
      <c r="DXV11" s="98" t="s">
        <v>669</v>
      </c>
      <c r="DXW11" s="98" t="s">
        <v>669</v>
      </c>
      <c r="DXX11" s="98" t="s">
        <v>669</v>
      </c>
      <c r="DXY11" s="98" t="s">
        <v>669</v>
      </c>
      <c r="DXZ11" s="98" t="s">
        <v>669</v>
      </c>
      <c r="DYA11" s="98" t="s">
        <v>669</v>
      </c>
      <c r="DYB11" s="98" t="s">
        <v>669</v>
      </c>
      <c r="DYC11" s="98" t="s">
        <v>669</v>
      </c>
      <c r="DYD11" s="98" t="s">
        <v>669</v>
      </c>
      <c r="DYE11" s="98" t="s">
        <v>669</v>
      </c>
      <c r="DYF11" s="98" t="s">
        <v>669</v>
      </c>
      <c r="DYG11" s="98" t="s">
        <v>669</v>
      </c>
      <c r="DYH11" s="98" t="s">
        <v>669</v>
      </c>
      <c r="DYI11" s="98" t="s">
        <v>669</v>
      </c>
      <c r="DYJ11" s="98" t="s">
        <v>669</v>
      </c>
      <c r="DYK11" s="98" t="s">
        <v>669</v>
      </c>
      <c r="DYL11" s="98" t="s">
        <v>669</v>
      </c>
      <c r="DYM11" s="98" t="s">
        <v>669</v>
      </c>
      <c r="DYN11" s="98" t="s">
        <v>669</v>
      </c>
      <c r="DYO11" s="98" t="s">
        <v>669</v>
      </c>
      <c r="DYP11" s="98" t="s">
        <v>669</v>
      </c>
      <c r="DYQ11" s="98" t="s">
        <v>669</v>
      </c>
      <c r="DYR11" s="98" t="s">
        <v>669</v>
      </c>
      <c r="DYS11" s="98" t="s">
        <v>669</v>
      </c>
      <c r="DYT11" s="98" t="s">
        <v>669</v>
      </c>
      <c r="DYU11" s="98" t="s">
        <v>669</v>
      </c>
      <c r="DYV11" s="98" t="s">
        <v>669</v>
      </c>
      <c r="DYW11" s="98" t="s">
        <v>669</v>
      </c>
      <c r="DYX11" s="98" t="s">
        <v>669</v>
      </c>
      <c r="DYY11" s="98" t="s">
        <v>669</v>
      </c>
      <c r="DYZ11" s="98" t="s">
        <v>669</v>
      </c>
      <c r="DZA11" s="98" t="s">
        <v>669</v>
      </c>
      <c r="DZB11" s="98" t="s">
        <v>669</v>
      </c>
      <c r="DZC11" s="98" t="s">
        <v>669</v>
      </c>
      <c r="DZD11" s="98" t="s">
        <v>669</v>
      </c>
      <c r="DZE11" s="98" t="s">
        <v>669</v>
      </c>
      <c r="DZF11" s="98" t="s">
        <v>669</v>
      </c>
      <c r="DZG11" s="98" t="s">
        <v>669</v>
      </c>
      <c r="DZH11" s="98" t="s">
        <v>669</v>
      </c>
      <c r="DZI11" s="98" t="s">
        <v>669</v>
      </c>
      <c r="DZJ11" s="98" t="s">
        <v>669</v>
      </c>
      <c r="DZK11" s="98" t="s">
        <v>669</v>
      </c>
      <c r="DZL11" s="98" t="s">
        <v>669</v>
      </c>
      <c r="DZM11" s="98" t="s">
        <v>669</v>
      </c>
      <c r="DZN11" s="98" t="s">
        <v>669</v>
      </c>
      <c r="DZO11" s="98" t="s">
        <v>669</v>
      </c>
      <c r="DZP11" s="98" t="s">
        <v>669</v>
      </c>
      <c r="DZQ11" s="98" t="s">
        <v>669</v>
      </c>
      <c r="DZR11" s="98" t="s">
        <v>669</v>
      </c>
      <c r="DZS11" s="98" t="s">
        <v>669</v>
      </c>
      <c r="DZT11" s="98" t="s">
        <v>669</v>
      </c>
      <c r="DZU11" s="98" t="s">
        <v>669</v>
      </c>
      <c r="DZV11" s="98" t="s">
        <v>669</v>
      </c>
      <c r="DZW11" s="98" t="s">
        <v>669</v>
      </c>
      <c r="DZX11" s="98" t="s">
        <v>669</v>
      </c>
      <c r="DZY11" s="98" t="s">
        <v>669</v>
      </c>
      <c r="DZZ11" s="98" t="s">
        <v>669</v>
      </c>
      <c r="EAA11" s="98" t="s">
        <v>669</v>
      </c>
      <c r="EAB11" s="98" t="s">
        <v>669</v>
      </c>
      <c r="EAC11" s="98" t="s">
        <v>669</v>
      </c>
      <c r="EAD11" s="98" t="s">
        <v>669</v>
      </c>
      <c r="EAE11" s="98" t="s">
        <v>669</v>
      </c>
      <c r="EAF11" s="98" t="s">
        <v>669</v>
      </c>
      <c r="EAG11" s="98" t="s">
        <v>669</v>
      </c>
      <c r="EAH11" s="98" t="s">
        <v>669</v>
      </c>
      <c r="EAI11" s="98" t="s">
        <v>669</v>
      </c>
      <c r="EAJ11" s="98" t="s">
        <v>669</v>
      </c>
      <c r="EAK11" s="98" t="s">
        <v>669</v>
      </c>
      <c r="EAL11" s="98" t="s">
        <v>669</v>
      </c>
      <c r="EAM11" s="98" t="s">
        <v>669</v>
      </c>
      <c r="EAN11" s="98" t="s">
        <v>669</v>
      </c>
      <c r="EAO11" s="98" t="s">
        <v>669</v>
      </c>
      <c r="EAP11" s="98" t="s">
        <v>669</v>
      </c>
      <c r="EAQ11" s="98" t="s">
        <v>669</v>
      </c>
      <c r="EAR11" s="98" t="s">
        <v>669</v>
      </c>
      <c r="EAS11" s="98" t="s">
        <v>669</v>
      </c>
      <c r="EAT11" s="98" t="s">
        <v>669</v>
      </c>
      <c r="EAU11" s="98" t="s">
        <v>669</v>
      </c>
      <c r="EAV11" s="98" t="s">
        <v>669</v>
      </c>
      <c r="EAW11" s="98" t="s">
        <v>669</v>
      </c>
      <c r="EAX11" s="98" t="s">
        <v>669</v>
      </c>
      <c r="EAY11" s="98" t="s">
        <v>669</v>
      </c>
      <c r="EAZ11" s="98" t="s">
        <v>669</v>
      </c>
      <c r="EBA11" s="98" t="s">
        <v>669</v>
      </c>
      <c r="EBB11" s="98" t="s">
        <v>669</v>
      </c>
      <c r="EBC11" s="98" t="s">
        <v>669</v>
      </c>
      <c r="EBD11" s="98" t="s">
        <v>669</v>
      </c>
      <c r="EBE11" s="98" t="s">
        <v>669</v>
      </c>
      <c r="EBF11" s="98" t="s">
        <v>669</v>
      </c>
      <c r="EBG11" s="98" t="s">
        <v>669</v>
      </c>
      <c r="EBH11" s="98" t="s">
        <v>669</v>
      </c>
      <c r="EBI11" s="98" t="s">
        <v>669</v>
      </c>
      <c r="EBJ11" s="98" t="s">
        <v>669</v>
      </c>
      <c r="EBK11" s="98" t="s">
        <v>669</v>
      </c>
      <c r="EBL11" s="98" t="s">
        <v>669</v>
      </c>
      <c r="EBM11" s="98" t="s">
        <v>669</v>
      </c>
      <c r="EBN11" s="98" t="s">
        <v>669</v>
      </c>
      <c r="EBO11" s="98" t="s">
        <v>669</v>
      </c>
      <c r="EBP11" s="98" t="s">
        <v>669</v>
      </c>
      <c r="EBQ11" s="98" t="s">
        <v>669</v>
      </c>
      <c r="EBR11" s="98" t="s">
        <v>669</v>
      </c>
      <c r="EBS11" s="98" t="s">
        <v>669</v>
      </c>
      <c r="EBT11" s="98" t="s">
        <v>669</v>
      </c>
      <c r="EBU11" s="98" t="s">
        <v>669</v>
      </c>
      <c r="EBV11" s="98" t="s">
        <v>669</v>
      </c>
      <c r="EBW11" s="98" t="s">
        <v>669</v>
      </c>
      <c r="EBX11" s="98" t="s">
        <v>669</v>
      </c>
      <c r="EBY11" s="98" t="s">
        <v>669</v>
      </c>
      <c r="EBZ11" s="98" t="s">
        <v>669</v>
      </c>
      <c r="ECA11" s="98" t="s">
        <v>669</v>
      </c>
      <c r="ECB11" s="98" t="s">
        <v>669</v>
      </c>
      <c r="ECC11" s="98" t="s">
        <v>669</v>
      </c>
      <c r="ECD11" s="98" t="s">
        <v>669</v>
      </c>
      <c r="ECE11" s="98" t="s">
        <v>669</v>
      </c>
      <c r="ECF11" s="98" t="s">
        <v>669</v>
      </c>
      <c r="ECG11" s="98" t="s">
        <v>669</v>
      </c>
      <c r="ECH11" s="98" t="s">
        <v>669</v>
      </c>
      <c r="ECI11" s="98" t="s">
        <v>669</v>
      </c>
      <c r="ECJ11" s="98" t="s">
        <v>669</v>
      </c>
      <c r="ECK11" s="98" t="s">
        <v>669</v>
      </c>
      <c r="ECL11" s="98" t="s">
        <v>669</v>
      </c>
      <c r="ECM11" s="98" t="s">
        <v>669</v>
      </c>
      <c r="ECN11" s="98" t="s">
        <v>669</v>
      </c>
      <c r="ECO11" s="98" t="s">
        <v>669</v>
      </c>
      <c r="ECP11" s="98" t="s">
        <v>669</v>
      </c>
      <c r="ECQ11" s="98" t="s">
        <v>669</v>
      </c>
      <c r="ECR11" s="98" t="s">
        <v>669</v>
      </c>
      <c r="ECS11" s="98" t="s">
        <v>669</v>
      </c>
      <c r="ECT11" s="98" t="s">
        <v>669</v>
      </c>
      <c r="ECU11" s="98" t="s">
        <v>669</v>
      </c>
      <c r="ECV11" s="98" t="s">
        <v>669</v>
      </c>
      <c r="ECW11" s="98" t="s">
        <v>669</v>
      </c>
      <c r="ECX11" s="98" t="s">
        <v>669</v>
      </c>
      <c r="ECY11" s="98" t="s">
        <v>669</v>
      </c>
      <c r="ECZ11" s="98" t="s">
        <v>669</v>
      </c>
      <c r="EDA11" s="98" t="s">
        <v>669</v>
      </c>
      <c r="EDB11" s="98" t="s">
        <v>669</v>
      </c>
      <c r="EDC11" s="98" t="s">
        <v>669</v>
      </c>
      <c r="EDD11" s="98" t="s">
        <v>669</v>
      </c>
      <c r="EDE11" s="98" t="s">
        <v>669</v>
      </c>
      <c r="EDF11" s="98" t="s">
        <v>669</v>
      </c>
      <c r="EDG11" s="98" t="s">
        <v>669</v>
      </c>
      <c r="EDH11" s="98" t="s">
        <v>669</v>
      </c>
      <c r="EDI11" s="98" t="s">
        <v>669</v>
      </c>
      <c r="EDJ11" s="98" t="s">
        <v>669</v>
      </c>
      <c r="EDK11" s="98" t="s">
        <v>669</v>
      </c>
      <c r="EDL11" s="98" t="s">
        <v>669</v>
      </c>
      <c r="EDM11" s="98" t="s">
        <v>669</v>
      </c>
      <c r="EDN11" s="98" t="s">
        <v>669</v>
      </c>
      <c r="EDO11" s="98" t="s">
        <v>669</v>
      </c>
      <c r="EDP11" s="98" t="s">
        <v>669</v>
      </c>
      <c r="EDQ11" s="98" t="s">
        <v>669</v>
      </c>
      <c r="EDR11" s="98" t="s">
        <v>669</v>
      </c>
      <c r="EDS11" s="98" t="s">
        <v>669</v>
      </c>
      <c r="EDT11" s="98" t="s">
        <v>669</v>
      </c>
      <c r="EDU11" s="98" t="s">
        <v>669</v>
      </c>
      <c r="EDV11" s="98" t="s">
        <v>669</v>
      </c>
      <c r="EDW11" s="98" t="s">
        <v>669</v>
      </c>
      <c r="EDX11" s="98" t="s">
        <v>669</v>
      </c>
      <c r="EDY11" s="98" t="s">
        <v>669</v>
      </c>
      <c r="EDZ11" s="98" t="s">
        <v>669</v>
      </c>
      <c r="EEA11" s="98" t="s">
        <v>669</v>
      </c>
      <c r="EEB11" s="98" t="s">
        <v>669</v>
      </c>
      <c r="EEC11" s="98" t="s">
        <v>669</v>
      </c>
      <c r="EED11" s="98" t="s">
        <v>669</v>
      </c>
      <c r="EEE11" s="98" t="s">
        <v>669</v>
      </c>
      <c r="EEF11" s="98" t="s">
        <v>669</v>
      </c>
      <c r="EEG11" s="98" t="s">
        <v>669</v>
      </c>
      <c r="EEH11" s="98" t="s">
        <v>669</v>
      </c>
      <c r="EEI11" s="98" t="s">
        <v>669</v>
      </c>
      <c r="EEJ11" s="98" t="s">
        <v>669</v>
      </c>
      <c r="EEK11" s="98" t="s">
        <v>669</v>
      </c>
      <c r="EEL11" s="98" t="s">
        <v>669</v>
      </c>
      <c r="EEM11" s="98" t="s">
        <v>669</v>
      </c>
      <c r="EEN11" s="98" t="s">
        <v>669</v>
      </c>
      <c r="EEO11" s="98" t="s">
        <v>669</v>
      </c>
      <c r="EEP11" s="98" t="s">
        <v>669</v>
      </c>
      <c r="EEQ11" s="98" t="s">
        <v>669</v>
      </c>
      <c r="EER11" s="98" t="s">
        <v>669</v>
      </c>
      <c r="EES11" s="98" t="s">
        <v>669</v>
      </c>
      <c r="EET11" s="98" t="s">
        <v>669</v>
      </c>
      <c r="EEU11" s="98" t="s">
        <v>669</v>
      </c>
      <c r="EEV11" s="98" t="s">
        <v>669</v>
      </c>
      <c r="EEW11" s="98" t="s">
        <v>669</v>
      </c>
      <c r="EEX11" s="98" t="s">
        <v>669</v>
      </c>
      <c r="EEY11" s="98" t="s">
        <v>669</v>
      </c>
      <c r="EEZ11" s="98" t="s">
        <v>669</v>
      </c>
      <c r="EFA11" s="98" t="s">
        <v>669</v>
      </c>
      <c r="EFB11" s="98" t="s">
        <v>669</v>
      </c>
      <c r="EFC11" s="98" t="s">
        <v>669</v>
      </c>
      <c r="EFD11" s="98" t="s">
        <v>669</v>
      </c>
      <c r="EFE11" s="98" t="s">
        <v>669</v>
      </c>
      <c r="EFF11" s="98" t="s">
        <v>669</v>
      </c>
      <c r="EFG11" s="98" t="s">
        <v>669</v>
      </c>
      <c r="EFH11" s="98" t="s">
        <v>669</v>
      </c>
      <c r="EFI11" s="98" t="s">
        <v>669</v>
      </c>
      <c r="EFJ11" s="98" t="s">
        <v>669</v>
      </c>
      <c r="EFK11" s="98" t="s">
        <v>669</v>
      </c>
      <c r="EFL11" s="98" t="s">
        <v>669</v>
      </c>
      <c r="EFM11" s="98" t="s">
        <v>669</v>
      </c>
      <c r="EFN11" s="98" t="s">
        <v>669</v>
      </c>
      <c r="EFO11" s="98" t="s">
        <v>669</v>
      </c>
      <c r="EFP11" s="98" t="s">
        <v>669</v>
      </c>
      <c r="EFQ11" s="98" t="s">
        <v>669</v>
      </c>
      <c r="EFR11" s="98" t="s">
        <v>669</v>
      </c>
      <c r="EFS11" s="98" t="s">
        <v>669</v>
      </c>
      <c r="EFT11" s="98" t="s">
        <v>669</v>
      </c>
      <c r="EFU11" s="98" t="s">
        <v>669</v>
      </c>
      <c r="EFV11" s="98" t="s">
        <v>669</v>
      </c>
      <c r="EFW11" s="98" t="s">
        <v>669</v>
      </c>
      <c r="EFX11" s="98" t="s">
        <v>669</v>
      </c>
      <c r="EFY11" s="98" t="s">
        <v>669</v>
      </c>
      <c r="EFZ11" s="98" t="s">
        <v>669</v>
      </c>
      <c r="EGA11" s="98" t="s">
        <v>669</v>
      </c>
      <c r="EGB11" s="98" t="s">
        <v>669</v>
      </c>
      <c r="EGC11" s="98" t="s">
        <v>669</v>
      </c>
      <c r="EGD11" s="98" t="s">
        <v>669</v>
      </c>
      <c r="EGE11" s="98" t="s">
        <v>669</v>
      </c>
      <c r="EGF11" s="98" t="s">
        <v>669</v>
      </c>
      <c r="EGG11" s="98" t="s">
        <v>669</v>
      </c>
      <c r="EGH11" s="98" t="s">
        <v>669</v>
      </c>
      <c r="EGI11" s="98" t="s">
        <v>669</v>
      </c>
      <c r="EGJ11" s="98" t="s">
        <v>669</v>
      </c>
      <c r="EGK11" s="98" t="s">
        <v>669</v>
      </c>
      <c r="EGL11" s="98" t="s">
        <v>669</v>
      </c>
      <c r="EGM11" s="98" t="s">
        <v>669</v>
      </c>
      <c r="EGN11" s="98" t="s">
        <v>669</v>
      </c>
      <c r="EGO11" s="98" t="s">
        <v>669</v>
      </c>
      <c r="EGP11" s="98" t="s">
        <v>669</v>
      </c>
      <c r="EGQ11" s="98" t="s">
        <v>669</v>
      </c>
      <c r="EGR11" s="98" t="s">
        <v>669</v>
      </c>
      <c r="EGS11" s="98" t="s">
        <v>669</v>
      </c>
      <c r="EGT11" s="98" t="s">
        <v>669</v>
      </c>
      <c r="EGU11" s="98" t="s">
        <v>669</v>
      </c>
      <c r="EGV11" s="98" t="s">
        <v>669</v>
      </c>
      <c r="EGW11" s="98" t="s">
        <v>669</v>
      </c>
      <c r="EGX11" s="98" t="s">
        <v>669</v>
      </c>
      <c r="EGY11" s="98" t="s">
        <v>669</v>
      </c>
      <c r="EGZ11" s="98" t="s">
        <v>669</v>
      </c>
      <c r="EHA11" s="98" t="s">
        <v>669</v>
      </c>
      <c r="EHB11" s="98" t="s">
        <v>669</v>
      </c>
      <c r="EHC11" s="98" t="s">
        <v>669</v>
      </c>
      <c r="EHD11" s="98" t="s">
        <v>669</v>
      </c>
      <c r="EHE11" s="98" t="s">
        <v>669</v>
      </c>
      <c r="EHF11" s="98" t="s">
        <v>669</v>
      </c>
      <c r="EHG11" s="98" t="s">
        <v>669</v>
      </c>
      <c r="EHH11" s="98" t="s">
        <v>669</v>
      </c>
      <c r="EHI11" s="98" t="s">
        <v>669</v>
      </c>
      <c r="EHJ11" s="98" t="s">
        <v>669</v>
      </c>
      <c r="EHK11" s="98" t="s">
        <v>669</v>
      </c>
      <c r="EHL11" s="98" t="s">
        <v>669</v>
      </c>
      <c r="EHM11" s="98" t="s">
        <v>669</v>
      </c>
      <c r="EHN11" s="98" t="s">
        <v>669</v>
      </c>
      <c r="EHO11" s="98" t="s">
        <v>669</v>
      </c>
      <c r="EHP11" s="98" t="s">
        <v>669</v>
      </c>
      <c r="EHQ11" s="98" t="s">
        <v>669</v>
      </c>
      <c r="EHR11" s="98" t="s">
        <v>669</v>
      </c>
      <c r="EHS11" s="98" t="s">
        <v>669</v>
      </c>
      <c r="EHT11" s="98" t="s">
        <v>669</v>
      </c>
      <c r="EHU11" s="98" t="s">
        <v>669</v>
      </c>
      <c r="EHV11" s="98" t="s">
        <v>669</v>
      </c>
      <c r="EHW11" s="98" t="s">
        <v>669</v>
      </c>
      <c r="EHX11" s="98" t="s">
        <v>669</v>
      </c>
      <c r="EHY11" s="98" t="s">
        <v>669</v>
      </c>
      <c r="EHZ11" s="98" t="s">
        <v>669</v>
      </c>
      <c r="EIA11" s="98" t="s">
        <v>669</v>
      </c>
      <c r="EIB11" s="98" t="s">
        <v>669</v>
      </c>
      <c r="EIC11" s="98" t="s">
        <v>669</v>
      </c>
      <c r="EID11" s="98" t="s">
        <v>669</v>
      </c>
      <c r="EIE11" s="98" t="s">
        <v>669</v>
      </c>
      <c r="EIF11" s="98" t="s">
        <v>669</v>
      </c>
      <c r="EIG11" s="98" t="s">
        <v>669</v>
      </c>
      <c r="EIH11" s="98" t="s">
        <v>669</v>
      </c>
      <c r="EII11" s="98" t="s">
        <v>669</v>
      </c>
      <c r="EIJ11" s="98" t="s">
        <v>669</v>
      </c>
      <c r="EIK11" s="98" t="s">
        <v>669</v>
      </c>
      <c r="EIL11" s="98" t="s">
        <v>669</v>
      </c>
      <c r="EIM11" s="98" t="s">
        <v>669</v>
      </c>
      <c r="EIN11" s="98" t="s">
        <v>669</v>
      </c>
      <c r="EIO11" s="98" t="s">
        <v>669</v>
      </c>
      <c r="EIP11" s="98" t="s">
        <v>669</v>
      </c>
      <c r="EIQ11" s="98" t="s">
        <v>669</v>
      </c>
      <c r="EIR11" s="98" t="s">
        <v>669</v>
      </c>
      <c r="EIS11" s="98" t="s">
        <v>669</v>
      </c>
      <c r="EIT11" s="98" t="s">
        <v>669</v>
      </c>
      <c r="EIU11" s="98" t="s">
        <v>669</v>
      </c>
      <c r="EIV11" s="98" t="s">
        <v>669</v>
      </c>
      <c r="EIW11" s="98" t="s">
        <v>669</v>
      </c>
      <c r="EIX11" s="98" t="s">
        <v>669</v>
      </c>
      <c r="EIY11" s="98" t="s">
        <v>669</v>
      </c>
      <c r="EIZ11" s="98" t="s">
        <v>669</v>
      </c>
      <c r="EJA11" s="98" t="s">
        <v>669</v>
      </c>
      <c r="EJB11" s="98" t="s">
        <v>669</v>
      </c>
      <c r="EJC11" s="98" t="s">
        <v>669</v>
      </c>
      <c r="EJD11" s="98" t="s">
        <v>669</v>
      </c>
      <c r="EJE11" s="98" t="s">
        <v>669</v>
      </c>
      <c r="EJF11" s="98" t="s">
        <v>669</v>
      </c>
      <c r="EJG11" s="98" t="s">
        <v>669</v>
      </c>
      <c r="EJH11" s="98" t="s">
        <v>669</v>
      </c>
      <c r="EJI11" s="98" t="s">
        <v>669</v>
      </c>
      <c r="EJJ11" s="98" t="s">
        <v>669</v>
      </c>
      <c r="EJK11" s="98" t="s">
        <v>669</v>
      </c>
      <c r="EJL11" s="98" t="s">
        <v>669</v>
      </c>
      <c r="EJM11" s="98" t="s">
        <v>669</v>
      </c>
      <c r="EJN11" s="98" t="s">
        <v>669</v>
      </c>
      <c r="EJO11" s="98" t="s">
        <v>669</v>
      </c>
      <c r="EJP11" s="98" t="s">
        <v>669</v>
      </c>
      <c r="EJQ11" s="98" t="s">
        <v>669</v>
      </c>
      <c r="EJR11" s="98" t="s">
        <v>669</v>
      </c>
      <c r="EJS11" s="98" t="s">
        <v>669</v>
      </c>
      <c r="EJT11" s="98" t="s">
        <v>669</v>
      </c>
      <c r="EJU11" s="98" t="s">
        <v>669</v>
      </c>
      <c r="EJV11" s="98" t="s">
        <v>669</v>
      </c>
      <c r="EJW11" s="98" t="s">
        <v>669</v>
      </c>
      <c r="EJX11" s="98" t="s">
        <v>669</v>
      </c>
      <c r="EJY11" s="98" t="s">
        <v>669</v>
      </c>
      <c r="EJZ11" s="98" t="s">
        <v>669</v>
      </c>
      <c r="EKA11" s="98" t="s">
        <v>669</v>
      </c>
      <c r="EKB11" s="98" t="s">
        <v>669</v>
      </c>
      <c r="EKC11" s="98" t="s">
        <v>669</v>
      </c>
      <c r="EKD11" s="98" t="s">
        <v>669</v>
      </c>
      <c r="EKE11" s="98" t="s">
        <v>669</v>
      </c>
      <c r="EKF11" s="98" t="s">
        <v>669</v>
      </c>
      <c r="EKG11" s="98" t="s">
        <v>669</v>
      </c>
      <c r="EKH11" s="98" t="s">
        <v>669</v>
      </c>
      <c r="EKI11" s="98" t="s">
        <v>669</v>
      </c>
      <c r="EKJ11" s="98" t="s">
        <v>669</v>
      </c>
      <c r="EKK11" s="98" t="s">
        <v>669</v>
      </c>
      <c r="EKL11" s="98" t="s">
        <v>669</v>
      </c>
      <c r="EKM11" s="98" t="s">
        <v>669</v>
      </c>
      <c r="EKN11" s="98" t="s">
        <v>669</v>
      </c>
      <c r="EKO11" s="98" t="s">
        <v>669</v>
      </c>
      <c r="EKP11" s="98" t="s">
        <v>669</v>
      </c>
      <c r="EKQ11" s="98" t="s">
        <v>669</v>
      </c>
      <c r="EKR11" s="98" t="s">
        <v>669</v>
      </c>
      <c r="EKS11" s="98" t="s">
        <v>669</v>
      </c>
      <c r="EKT11" s="98" t="s">
        <v>669</v>
      </c>
      <c r="EKU11" s="98" t="s">
        <v>669</v>
      </c>
      <c r="EKV11" s="98" t="s">
        <v>669</v>
      </c>
      <c r="EKW11" s="98" t="s">
        <v>669</v>
      </c>
      <c r="EKX11" s="98" t="s">
        <v>669</v>
      </c>
      <c r="EKY11" s="98" t="s">
        <v>669</v>
      </c>
      <c r="EKZ11" s="98" t="s">
        <v>669</v>
      </c>
      <c r="ELA11" s="98" t="s">
        <v>669</v>
      </c>
      <c r="ELB11" s="98" t="s">
        <v>669</v>
      </c>
      <c r="ELC11" s="98" t="s">
        <v>669</v>
      </c>
      <c r="ELD11" s="98" t="s">
        <v>669</v>
      </c>
      <c r="ELE11" s="98" t="s">
        <v>669</v>
      </c>
      <c r="ELF11" s="98" t="s">
        <v>669</v>
      </c>
      <c r="ELG11" s="98" t="s">
        <v>669</v>
      </c>
      <c r="ELH11" s="98" t="s">
        <v>669</v>
      </c>
      <c r="ELI11" s="98" t="s">
        <v>669</v>
      </c>
      <c r="ELJ11" s="98" t="s">
        <v>669</v>
      </c>
      <c r="ELK11" s="98" t="s">
        <v>669</v>
      </c>
      <c r="ELL11" s="98" t="s">
        <v>669</v>
      </c>
      <c r="ELM11" s="98" t="s">
        <v>669</v>
      </c>
      <c r="ELN11" s="98" t="s">
        <v>669</v>
      </c>
      <c r="ELO11" s="98" t="s">
        <v>669</v>
      </c>
      <c r="ELP11" s="98" t="s">
        <v>669</v>
      </c>
      <c r="ELQ11" s="98" t="s">
        <v>669</v>
      </c>
      <c r="ELR11" s="98" t="s">
        <v>669</v>
      </c>
      <c r="ELS11" s="98" t="s">
        <v>669</v>
      </c>
      <c r="ELT11" s="98" t="s">
        <v>669</v>
      </c>
      <c r="ELU11" s="98" t="s">
        <v>669</v>
      </c>
      <c r="ELV11" s="98" t="s">
        <v>669</v>
      </c>
      <c r="ELW11" s="98" t="s">
        <v>669</v>
      </c>
      <c r="ELX11" s="98" t="s">
        <v>669</v>
      </c>
      <c r="ELY11" s="98" t="s">
        <v>669</v>
      </c>
      <c r="ELZ11" s="98" t="s">
        <v>669</v>
      </c>
      <c r="EMA11" s="98" t="s">
        <v>669</v>
      </c>
      <c r="EMB11" s="98" t="s">
        <v>669</v>
      </c>
      <c r="EMC11" s="98" t="s">
        <v>669</v>
      </c>
      <c r="EMD11" s="98" t="s">
        <v>669</v>
      </c>
      <c r="EME11" s="98" t="s">
        <v>669</v>
      </c>
      <c r="EMF11" s="98" t="s">
        <v>669</v>
      </c>
      <c r="EMG11" s="98" t="s">
        <v>669</v>
      </c>
      <c r="EMH11" s="98" t="s">
        <v>669</v>
      </c>
      <c r="EMI11" s="98" t="s">
        <v>669</v>
      </c>
      <c r="EMJ11" s="98" t="s">
        <v>669</v>
      </c>
      <c r="EMK11" s="98" t="s">
        <v>669</v>
      </c>
      <c r="EML11" s="98" t="s">
        <v>669</v>
      </c>
      <c r="EMM11" s="98" t="s">
        <v>669</v>
      </c>
      <c r="EMN11" s="98" t="s">
        <v>669</v>
      </c>
      <c r="EMO11" s="98" t="s">
        <v>669</v>
      </c>
      <c r="EMP11" s="98" t="s">
        <v>669</v>
      </c>
      <c r="EMQ11" s="98" t="s">
        <v>669</v>
      </c>
      <c r="EMR11" s="98" t="s">
        <v>669</v>
      </c>
      <c r="EMS11" s="98" t="s">
        <v>669</v>
      </c>
      <c r="EMT11" s="98" t="s">
        <v>669</v>
      </c>
      <c r="EMU11" s="98" t="s">
        <v>669</v>
      </c>
      <c r="EMV11" s="98" t="s">
        <v>669</v>
      </c>
      <c r="EMW11" s="98" t="s">
        <v>669</v>
      </c>
      <c r="EMX11" s="98" t="s">
        <v>669</v>
      </c>
      <c r="EMY11" s="98" t="s">
        <v>669</v>
      </c>
      <c r="EMZ11" s="98" t="s">
        <v>669</v>
      </c>
      <c r="ENA11" s="98" t="s">
        <v>669</v>
      </c>
      <c r="ENB11" s="98" t="s">
        <v>669</v>
      </c>
      <c r="ENC11" s="98" t="s">
        <v>669</v>
      </c>
      <c r="END11" s="98" t="s">
        <v>669</v>
      </c>
      <c r="ENE11" s="98" t="s">
        <v>669</v>
      </c>
      <c r="ENF11" s="98" t="s">
        <v>669</v>
      </c>
      <c r="ENG11" s="98" t="s">
        <v>669</v>
      </c>
      <c r="ENH11" s="98" t="s">
        <v>669</v>
      </c>
      <c r="ENI11" s="98" t="s">
        <v>669</v>
      </c>
      <c r="ENJ11" s="98" t="s">
        <v>669</v>
      </c>
      <c r="ENK11" s="98" t="s">
        <v>669</v>
      </c>
      <c r="ENL11" s="98" t="s">
        <v>669</v>
      </c>
      <c r="ENM11" s="98" t="s">
        <v>669</v>
      </c>
      <c r="ENN11" s="98" t="s">
        <v>669</v>
      </c>
      <c r="ENO11" s="98" t="s">
        <v>669</v>
      </c>
      <c r="ENP11" s="98" t="s">
        <v>669</v>
      </c>
      <c r="ENQ11" s="98" t="s">
        <v>669</v>
      </c>
      <c r="ENR11" s="98" t="s">
        <v>669</v>
      </c>
      <c r="ENS11" s="98" t="s">
        <v>669</v>
      </c>
      <c r="ENT11" s="98" t="s">
        <v>669</v>
      </c>
      <c r="ENU11" s="98" t="s">
        <v>669</v>
      </c>
      <c r="ENV11" s="98" t="s">
        <v>669</v>
      </c>
      <c r="ENW11" s="98" t="s">
        <v>669</v>
      </c>
      <c r="ENX11" s="98" t="s">
        <v>669</v>
      </c>
      <c r="ENY11" s="98" t="s">
        <v>669</v>
      </c>
      <c r="ENZ11" s="98" t="s">
        <v>669</v>
      </c>
      <c r="EOA11" s="98" t="s">
        <v>669</v>
      </c>
      <c r="EOB11" s="98" t="s">
        <v>669</v>
      </c>
      <c r="EOC11" s="98" t="s">
        <v>669</v>
      </c>
      <c r="EOD11" s="98" t="s">
        <v>669</v>
      </c>
      <c r="EOE11" s="98" t="s">
        <v>669</v>
      </c>
      <c r="EOF11" s="98" t="s">
        <v>669</v>
      </c>
      <c r="EOG11" s="98" t="s">
        <v>669</v>
      </c>
      <c r="EOH11" s="98" t="s">
        <v>669</v>
      </c>
      <c r="EOI11" s="98" t="s">
        <v>669</v>
      </c>
      <c r="EOJ11" s="98" t="s">
        <v>669</v>
      </c>
      <c r="EOK11" s="98" t="s">
        <v>669</v>
      </c>
      <c r="EOL11" s="98" t="s">
        <v>669</v>
      </c>
      <c r="EOM11" s="98" t="s">
        <v>669</v>
      </c>
      <c r="EON11" s="98" t="s">
        <v>669</v>
      </c>
      <c r="EOO11" s="98" t="s">
        <v>669</v>
      </c>
      <c r="EOP11" s="98" t="s">
        <v>669</v>
      </c>
      <c r="EOQ11" s="98" t="s">
        <v>669</v>
      </c>
      <c r="EOR11" s="98" t="s">
        <v>669</v>
      </c>
      <c r="EOS11" s="98" t="s">
        <v>669</v>
      </c>
      <c r="EOT11" s="98" t="s">
        <v>669</v>
      </c>
      <c r="EOU11" s="98" t="s">
        <v>669</v>
      </c>
      <c r="EOV11" s="98" t="s">
        <v>669</v>
      </c>
      <c r="EOW11" s="98" t="s">
        <v>669</v>
      </c>
      <c r="EOX11" s="98" t="s">
        <v>669</v>
      </c>
      <c r="EOY11" s="98" t="s">
        <v>669</v>
      </c>
      <c r="EOZ11" s="98" t="s">
        <v>669</v>
      </c>
      <c r="EPA11" s="98" t="s">
        <v>669</v>
      </c>
      <c r="EPB11" s="98" t="s">
        <v>669</v>
      </c>
      <c r="EPC11" s="98" t="s">
        <v>669</v>
      </c>
      <c r="EPD11" s="98" t="s">
        <v>669</v>
      </c>
      <c r="EPE11" s="98" t="s">
        <v>669</v>
      </c>
      <c r="EPF11" s="98" t="s">
        <v>669</v>
      </c>
      <c r="EPG11" s="98" t="s">
        <v>669</v>
      </c>
      <c r="EPH11" s="98" t="s">
        <v>669</v>
      </c>
      <c r="EPI11" s="98" t="s">
        <v>669</v>
      </c>
      <c r="EPJ11" s="98" t="s">
        <v>669</v>
      </c>
      <c r="EPK11" s="98" t="s">
        <v>669</v>
      </c>
      <c r="EPL11" s="98" t="s">
        <v>669</v>
      </c>
      <c r="EPM11" s="98" t="s">
        <v>669</v>
      </c>
      <c r="EPN11" s="98" t="s">
        <v>669</v>
      </c>
      <c r="EPO11" s="98" t="s">
        <v>669</v>
      </c>
      <c r="EPP11" s="98" t="s">
        <v>669</v>
      </c>
      <c r="EPQ11" s="98" t="s">
        <v>669</v>
      </c>
      <c r="EPR11" s="98" t="s">
        <v>669</v>
      </c>
      <c r="EPS11" s="98" t="s">
        <v>669</v>
      </c>
      <c r="EPT11" s="98" t="s">
        <v>669</v>
      </c>
      <c r="EPU11" s="98" t="s">
        <v>669</v>
      </c>
      <c r="EPV11" s="98" t="s">
        <v>669</v>
      </c>
      <c r="EPW11" s="98" t="s">
        <v>669</v>
      </c>
      <c r="EPX11" s="98" t="s">
        <v>669</v>
      </c>
      <c r="EPY11" s="98" t="s">
        <v>669</v>
      </c>
      <c r="EPZ11" s="98" t="s">
        <v>669</v>
      </c>
      <c r="EQA11" s="98" t="s">
        <v>669</v>
      </c>
      <c r="EQB11" s="98" t="s">
        <v>669</v>
      </c>
      <c r="EQC11" s="98" t="s">
        <v>669</v>
      </c>
      <c r="EQD11" s="98" t="s">
        <v>669</v>
      </c>
      <c r="EQE11" s="98" t="s">
        <v>669</v>
      </c>
      <c r="EQF11" s="98" t="s">
        <v>669</v>
      </c>
      <c r="EQG11" s="98" t="s">
        <v>669</v>
      </c>
      <c r="EQH11" s="98" t="s">
        <v>669</v>
      </c>
      <c r="EQI11" s="98" t="s">
        <v>669</v>
      </c>
      <c r="EQJ11" s="98" t="s">
        <v>669</v>
      </c>
      <c r="EQK11" s="98" t="s">
        <v>669</v>
      </c>
      <c r="EQL11" s="98" t="s">
        <v>669</v>
      </c>
      <c r="EQM11" s="98" t="s">
        <v>669</v>
      </c>
      <c r="EQN11" s="98" t="s">
        <v>669</v>
      </c>
      <c r="EQO11" s="98" t="s">
        <v>669</v>
      </c>
      <c r="EQP11" s="98" t="s">
        <v>669</v>
      </c>
      <c r="EQQ11" s="98" t="s">
        <v>669</v>
      </c>
      <c r="EQR11" s="98" t="s">
        <v>669</v>
      </c>
      <c r="EQS11" s="98" t="s">
        <v>669</v>
      </c>
      <c r="EQT11" s="98" t="s">
        <v>669</v>
      </c>
      <c r="EQU11" s="98" t="s">
        <v>669</v>
      </c>
      <c r="EQV11" s="98" t="s">
        <v>669</v>
      </c>
      <c r="EQW11" s="98" t="s">
        <v>669</v>
      </c>
      <c r="EQX11" s="98" t="s">
        <v>669</v>
      </c>
      <c r="EQY11" s="98" t="s">
        <v>669</v>
      </c>
      <c r="EQZ11" s="98" t="s">
        <v>669</v>
      </c>
      <c r="ERA11" s="98" t="s">
        <v>669</v>
      </c>
      <c r="ERB11" s="98" t="s">
        <v>669</v>
      </c>
      <c r="ERC11" s="98" t="s">
        <v>669</v>
      </c>
      <c r="ERD11" s="98" t="s">
        <v>669</v>
      </c>
      <c r="ERE11" s="98" t="s">
        <v>669</v>
      </c>
      <c r="ERF11" s="98" t="s">
        <v>669</v>
      </c>
      <c r="ERG11" s="98" t="s">
        <v>669</v>
      </c>
      <c r="ERH11" s="98" t="s">
        <v>669</v>
      </c>
      <c r="ERI11" s="98" t="s">
        <v>669</v>
      </c>
      <c r="ERJ11" s="98" t="s">
        <v>669</v>
      </c>
      <c r="ERK11" s="98" t="s">
        <v>669</v>
      </c>
      <c r="ERL11" s="98" t="s">
        <v>669</v>
      </c>
      <c r="ERM11" s="98" t="s">
        <v>669</v>
      </c>
      <c r="ERN11" s="98" t="s">
        <v>669</v>
      </c>
      <c r="ERO11" s="98" t="s">
        <v>669</v>
      </c>
      <c r="ERP11" s="98" t="s">
        <v>669</v>
      </c>
      <c r="ERQ11" s="98" t="s">
        <v>669</v>
      </c>
      <c r="ERR11" s="98" t="s">
        <v>669</v>
      </c>
      <c r="ERS11" s="98" t="s">
        <v>669</v>
      </c>
      <c r="ERT11" s="98" t="s">
        <v>669</v>
      </c>
      <c r="ERU11" s="98" t="s">
        <v>669</v>
      </c>
      <c r="ERV11" s="98" t="s">
        <v>669</v>
      </c>
      <c r="ERW11" s="98" t="s">
        <v>669</v>
      </c>
      <c r="ERX11" s="98" t="s">
        <v>669</v>
      </c>
      <c r="ERY11" s="98" t="s">
        <v>669</v>
      </c>
      <c r="ERZ11" s="98" t="s">
        <v>669</v>
      </c>
      <c r="ESA11" s="98" t="s">
        <v>669</v>
      </c>
      <c r="ESB11" s="98" t="s">
        <v>669</v>
      </c>
      <c r="ESC11" s="98" t="s">
        <v>669</v>
      </c>
      <c r="ESD11" s="98" t="s">
        <v>669</v>
      </c>
      <c r="ESE11" s="98" t="s">
        <v>669</v>
      </c>
      <c r="ESF11" s="98" t="s">
        <v>669</v>
      </c>
      <c r="ESG11" s="98" t="s">
        <v>669</v>
      </c>
      <c r="ESH11" s="98" t="s">
        <v>669</v>
      </c>
      <c r="ESI11" s="98" t="s">
        <v>669</v>
      </c>
      <c r="ESJ11" s="98" t="s">
        <v>669</v>
      </c>
      <c r="ESK11" s="98" t="s">
        <v>669</v>
      </c>
      <c r="ESL11" s="98" t="s">
        <v>669</v>
      </c>
      <c r="ESM11" s="98" t="s">
        <v>669</v>
      </c>
      <c r="ESN11" s="98" t="s">
        <v>669</v>
      </c>
      <c r="ESO11" s="98" t="s">
        <v>669</v>
      </c>
      <c r="ESP11" s="98" t="s">
        <v>669</v>
      </c>
      <c r="ESQ11" s="98" t="s">
        <v>669</v>
      </c>
      <c r="ESR11" s="98" t="s">
        <v>669</v>
      </c>
      <c r="ESS11" s="98" t="s">
        <v>669</v>
      </c>
      <c r="EST11" s="98" t="s">
        <v>669</v>
      </c>
      <c r="ESU11" s="98" t="s">
        <v>669</v>
      </c>
      <c r="ESV11" s="98" t="s">
        <v>669</v>
      </c>
      <c r="ESW11" s="98" t="s">
        <v>669</v>
      </c>
      <c r="ESX11" s="98" t="s">
        <v>669</v>
      </c>
      <c r="ESY11" s="98" t="s">
        <v>669</v>
      </c>
      <c r="ESZ11" s="98" t="s">
        <v>669</v>
      </c>
      <c r="ETA11" s="98" t="s">
        <v>669</v>
      </c>
      <c r="ETB11" s="98" t="s">
        <v>669</v>
      </c>
      <c r="ETC11" s="98" t="s">
        <v>669</v>
      </c>
      <c r="ETD11" s="98" t="s">
        <v>669</v>
      </c>
      <c r="ETE11" s="98" t="s">
        <v>669</v>
      </c>
      <c r="ETF11" s="98" t="s">
        <v>669</v>
      </c>
      <c r="ETG11" s="98" t="s">
        <v>669</v>
      </c>
      <c r="ETH11" s="98" t="s">
        <v>669</v>
      </c>
      <c r="ETI11" s="98" t="s">
        <v>669</v>
      </c>
      <c r="ETJ11" s="98" t="s">
        <v>669</v>
      </c>
      <c r="ETK11" s="98" t="s">
        <v>669</v>
      </c>
      <c r="ETL11" s="98" t="s">
        <v>669</v>
      </c>
      <c r="ETM11" s="98" t="s">
        <v>669</v>
      </c>
      <c r="ETN11" s="98" t="s">
        <v>669</v>
      </c>
      <c r="ETO11" s="98" t="s">
        <v>669</v>
      </c>
      <c r="ETP11" s="98" t="s">
        <v>669</v>
      </c>
      <c r="ETQ11" s="98" t="s">
        <v>669</v>
      </c>
      <c r="ETR11" s="98" t="s">
        <v>669</v>
      </c>
      <c r="ETS11" s="98" t="s">
        <v>669</v>
      </c>
      <c r="ETT11" s="98" t="s">
        <v>669</v>
      </c>
      <c r="ETU11" s="98" t="s">
        <v>669</v>
      </c>
      <c r="ETV11" s="98" t="s">
        <v>669</v>
      </c>
      <c r="ETW11" s="98" t="s">
        <v>669</v>
      </c>
      <c r="ETX11" s="98" t="s">
        <v>669</v>
      </c>
      <c r="ETY11" s="98" t="s">
        <v>669</v>
      </c>
      <c r="ETZ11" s="98" t="s">
        <v>669</v>
      </c>
      <c r="EUA11" s="98" t="s">
        <v>669</v>
      </c>
      <c r="EUB11" s="98" t="s">
        <v>669</v>
      </c>
      <c r="EUC11" s="98" t="s">
        <v>669</v>
      </c>
      <c r="EUD11" s="98" t="s">
        <v>669</v>
      </c>
      <c r="EUE11" s="98" t="s">
        <v>669</v>
      </c>
      <c r="EUF11" s="98" t="s">
        <v>669</v>
      </c>
      <c r="EUG11" s="98" t="s">
        <v>669</v>
      </c>
      <c r="EUH11" s="98" t="s">
        <v>669</v>
      </c>
      <c r="EUI11" s="98" t="s">
        <v>669</v>
      </c>
      <c r="EUJ11" s="98" t="s">
        <v>669</v>
      </c>
      <c r="EUK11" s="98" t="s">
        <v>669</v>
      </c>
      <c r="EUL11" s="98" t="s">
        <v>669</v>
      </c>
      <c r="EUM11" s="98" t="s">
        <v>669</v>
      </c>
      <c r="EUN11" s="98" t="s">
        <v>669</v>
      </c>
      <c r="EUO11" s="98" t="s">
        <v>669</v>
      </c>
      <c r="EUP11" s="98" t="s">
        <v>669</v>
      </c>
      <c r="EUQ11" s="98" t="s">
        <v>669</v>
      </c>
      <c r="EUR11" s="98" t="s">
        <v>669</v>
      </c>
      <c r="EUS11" s="98" t="s">
        <v>669</v>
      </c>
      <c r="EUT11" s="98" t="s">
        <v>669</v>
      </c>
      <c r="EUU11" s="98" t="s">
        <v>669</v>
      </c>
      <c r="EUV11" s="98" t="s">
        <v>669</v>
      </c>
      <c r="EUW11" s="98" t="s">
        <v>669</v>
      </c>
      <c r="EUX11" s="98" t="s">
        <v>669</v>
      </c>
      <c r="EUY11" s="98" t="s">
        <v>669</v>
      </c>
      <c r="EUZ11" s="98" t="s">
        <v>669</v>
      </c>
      <c r="EVA11" s="98" t="s">
        <v>669</v>
      </c>
      <c r="EVB11" s="98" t="s">
        <v>669</v>
      </c>
      <c r="EVC11" s="98" t="s">
        <v>669</v>
      </c>
      <c r="EVD11" s="98" t="s">
        <v>669</v>
      </c>
      <c r="EVE11" s="98" t="s">
        <v>669</v>
      </c>
      <c r="EVF11" s="98" t="s">
        <v>669</v>
      </c>
      <c r="EVG11" s="98" t="s">
        <v>669</v>
      </c>
      <c r="EVH11" s="98" t="s">
        <v>669</v>
      </c>
      <c r="EVI11" s="98" t="s">
        <v>669</v>
      </c>
      <c r="EVJ11" s="98" t="s">
        <v>669</v>
      </c>
      <c r="EVK11" s="98" t="s">
        <v>669</v>
      </c>
      <c r="EVL11" s="98" t="s">
        <v>669</v>
      </c>
      <c r="EVM11" s="98" t="s">
        <v>669</v>
      </c>
      <c r="EVN11" s="98" t="s">
        <v>669</v>
      </c>
      <c r="EVO11" s="98" t="s">
        <v>669</v>
      </c>
      <c r="EVP11" s="98" t="s">
        <v>669</v>
      </c>
      <c r="EVQ11" s="98" t="s">
        <v>669</v>
      </c>
      <c r="EVR11" s="98" t="s">
        <v>669</v>
      </c>
      <c r="EVS11" s="98" t="s">
        <v>669</v>
      </c>
      <c r="EVT11" s="98" t="s">
        <v>669</v>
      </c>
      <c r="EVU11" s="98" t="s">
        <v>669</v>
      </c>
      <c r="EVV11" s="98" t="s">
        <v>669</v>
      </c>
      <c r="EVW11" s="98" t="s">
        <v>669</v>
      </c>
      <c r="EVX11" s="98" t="s">
        <v>669</v>
      </c>
      <c r="EVY11" s="98" t="s">
        <v>669</v>
      </c>
      <c r="EVZ11" s="98" t="s">
        <v>669</v>
      </c>
      <c r="EWA11" s="98" t="s">
        <v>669</v>
      </c>
      <c r="EWB11" s="98" t="s">
        <v>669</v>
      </c>
      <c r="EWC11" s="98" t="s">
        <v>669</v>
      </c>
      <c r="EWD11" s="98" t="s">
        <v>669</v>
      </c>
      <c r="EWE11" s="98" t="s">
        <v>669</v>
      </c>
      <c r="EWF11" s="98" t="s">
        <v>669</v>
      </c>
      <c r="EWG11" s="98" t="s">
        <v>669</v>
      </c>
      <c r="EWH11" s="98" t="s">
        <v>669</v>
      </c>
      <c r="EWI11" s="98" t="s">
        <v>669</v>
      </c>
      <c r="EWJ11" s="98" t="s">
        <v>669</v>
      </c>
      <c r="EWK11" s="98" t="s">
        <v>669</v>
      </c>
      <c r="EWL11" s="98" t="s">
        <v>669</v>
      </c>
      <c r="EWM11" s="98" t="s">
        <v>669</v>
      </c>
      <c r="EWN11" s="98" t="s">
        <v>669</v>
      </c>
      <c r="EWO11" s="98" t="s">
        <v>669</v>
      </c>
      <c r="EWP11" s="98" t="s">
        <v>669</v>
      </c>
      <c r="EWQ11" s="98" t="s">
        <v>669</v>
      </c>
      <c r="EWR11" s="98" t="s">
        <v>669</v>
      </c>
      <c r="EWS11" s="98" t="s">
        <v>669</v>
      </c>
      <c r="EWT11" s="98" t="s">
        <v>669</v>
      </c>
      <c r="EWU11" s="98" t="s">
        <v>669</v>
      </c>
      <c r="EWV11" s="98" t="s">
        <v>669</v>
      </c>
      <c r="EWW11" s="98" t="s">
        <v>669</v>
      </c>
      <c r="EWX11" s="98" t="s">
        <v>669</v>
      </c>
      <c r="EWY11" s="98" t="s">
        <v>669</v>
      </c>
      <c r="EWZ11" s="98" t="s">
        <v>669</v>
      </c>
      <c r="EXA11" s="98" t="s">
        <v>669</v>
      </c>
      <c r="EXB11" s="98" t="s">
        <v>669</v>
      </c>
      <c r="EXC11" s="98" t="s">
        <v>669</v>
      </c>
      <c r="EXD11" s="98" t="s">
        <v>669</v>
      </c>
      <c r="EXE11" s="98" t="s">
        <v>669</v>
      </c>
      <c r="EXF11" s="98" t="s">
        <v>669</v>
      </c>
      <c r="EXG11" s="98" t="s">
        <v>669</v>
      </c>
      <c r="EXH11" s="98" t="s">
        <v>669</v>
      </c>
      <c r="EXI11" s="98" t="s">
        <v>669</v>
      </c>
      <c r="EXJ11" s="98" t="s">
        <v>669</v>
      </c>
      <c r="EXK11" s="98" t="s">
        <v>669</v>
      </c>
      <c r="EXL11" s="98" t="s">
        <v>669</v>
      </c>
      <c r="EXM11" s="98" t="s">
        <v>669</v>
      </c>
      <c r="EXN11" s="98" t="s">
        <v>669</v>
      </c>
      <c r="EXO11" s="98" t="s">
        <v>669</v>
      </c>
      <c r="EXP11" s="98" t="s">
        <v>669</v>
      </c>
      <c r="EXQ11" s="98" t="s">
        <v>669</v>
      </c>
      <c r="EXR11" s="98" t="s">
        <v>669</v>
      </c>
      <c r="EXS11" s="98" t="s">
        <v>669</v>
      </c>
      <c r="EXT11" s="98" t="s">
        <v>669</v>
      </c>
      <c r="EXU11" s="98" t="s">
        <v>669</v>
      </c>
      <c r="EXV11" s="98" t="s">
        <v>669</v>
      </c>
      <c r="EXW11" s="98" t="s">
        <v>669</v>
      </c>
      <c r="EXX11" s="98" t="s">
        <v>669</v>
      </c>
      <c r="EXY11" s="98" t="s">
        <v>669</v>
      </c>
      <c r="EXZ11" s="98" t="s">
        <v>669</v>
      </c>
      <c r="EYA11" s="98" t="s">
        <v>669</v>
      </c>
      <c r="EYB11" s="98" t="s">
        <v>669</v>
      </c>
      <c r="EYC11" s="98" t="s">
        <v>669</v>
      </c>
      <c r="EYD11" s="98" t="s">
        <v>669</v>
      </c>
      <c r="EYE11" s="98" t="s">
        <v>669</v>
      </c>
      <c r="EYF11" s="98" t="s">
        <v>669</v>
      </c>
      <c r="EYG11" s="98" t="s">
        <v>669</v>
      </c>
      <c r="EYH11" s="98" t="s">
        <v>669</v>
      </c>
      <c r="EYI11" s="98" t="s">
        <v>669</v>
      </c>
      <c r="EYJ11" s="98" t="s">
        <v>669</v>
      </c>
      <c r="EYK11" s="98" t="s">
        <v>669</v>
      </c>
      <c r="EYL11" s="98" t="s">
        <v>669</v>
      </c>
      <c r="EYM11" s="98" t="s">
        <v>669</v>
      </c>
      <c r="EYN11" s="98" t="s">
        <v>669</v>
      </c>
      <c r="EYO11" s="98" t="s">
        <v>669</v>
      </c>
      <c r="EYP11" s="98" t="s">
        <v>669</v>
      </c>
      <c r="EYQ11" s="98" t="s">
        <v>669</v>
      </c>
      <c r="EYR11" s="98" t="s">
        <v>669</v>
      </c>
      <c r="EYS11" s="98" t="s">
        <v>669</v>
      </c>
      <c r="EYT11" s="98" t="s">
        <v>669</v>
      </c>
      <c r="EYU11" s="98" t="s">
        <v>669</v>
      </c>
      <c r="EYV11" s="98" t="s">
        <v>669</v>
      </c>
      <c r="EYW11" s="98" t="s">
        <v>669</v>
      </c>
      <c r="EYX11" s="98" t="s">
        <v>669</v>
      </c>
      <c r="EYY11" s="98" t="s">
        <v>669</v>
      </c>
      <c r="EYZ11" s="98" t="s">
        <v>669</v>
      </c>
      <c r="EZA11" s="98" t="s">
        <v>669</v>
      </c>
      <c r="EZB11" s="98" t="s">
        <v>669</v>
      </c>
      <c r="EZC11" s="98" t="s">
        <v>669</v>
      </c>
      <c r="EZD11" s="98" t="s">
        <v>669</v>
      </c>
      <c r="EZE11" s="98" t="s">
        <v>669</v>
      </c>
      <c r="EZF11" s="98" t="s">
        <v>669</v>
      </c>
      <c r="EZG11" s="98" t="s">
        <v>669</v>
      </c>
      <c r="EZH11" s="98" t="s">
        <v>669</v>
      </c>
      <c r="EZI11" s="98" t="s">
        <v>669</v>
      </c>
      <c r="EZJ11" s="98" t="s">
        <v>669</v>
      </c>
      <c r="EZK11" s="98" t="s">
        <v>669</v>
      </c>
      <c r="EZL11" s="98" t="s">
        <v>669</v>
      </c>
      <c r="EZM11" s="98" t="s">
        <v>669</v>
      </c>
      <c r="EZN11" s="98" t="s">
        <v>669</v>
      </c>
      <c r="EZO11" s="98" t="s">
        <v>669</v>
      </c>
      <c r="EZP11" s="98" t="s">
        <v>669</v>
      </c>
      <c r="EZQ11" s="98" t="s">
        <v>669</v>
      </c>
      <c r="EZR11" s="98" t="s">
        <v>669</v>
      </c>
      <c r="EZS11" s="98" t="s">
        <v>669</v>
      </c>
      <c r="EZT11" s="98" t="s">
        <v>669</v>
      </c>
      <c r="EZU11" s="98" t="s">
        <v>669</v>
      </c>
      <c r="EZV11" s="98" t="s">
        <v>669</v>
      </c>
      <c r="EZW11" s="98" t="s">
        <v>669</v>
      </c>
      <c r="EZX11" s="98" t="s">
        <v>669</v>
      </c>
      <c r="EZY11" s="98" t="s">
        <v>669</v>
      </c>
      <c r="EZZ11" s="98" t="s">
        <v>669</v>
      </c>
      <c r="FAA11" s="98" t="s">
        <v>669</v>
      </c>
      <c r="FAB11" s="98" t="s">
        <v>669</v>
      </c>
      <c r="FAC11" s="98" t="s">
        <v>669</v>
      </c>
      <c r="FAD11" s="98" t="s">
        <v>669</v>
      </c>
      <c r="FAE11" s="98" t="s">
        <v>669</v>
      </c>
      <c r="FAF11" s="98" t="s">
        <v>669</v>
      </c>
      <c r="FAG11" s="98" t="s">
        <v>669</v>
      </c>
      <c r="FAH11" s="98" t="s">
        <v>669</v>
      </c>
      <c r="FAI11" s="98" t="s">
        <v>669</v>
      </c>
      <c r="FAJ11" s="98" t="s">
        <v>669</v>
      </c>
      <c r="FAK11" s="98" t="s">
        <v>669</v>
      </c>
      <c r="FAL11" s="98" t="s">
        <v>669</v>
      </c>
      <c r="FAM11" s="98" t="s">
        <v>669</v>
      </c>
      <c r="FAN11" s="98" t="s">
        <v>669</v>
      </c>
      <c r="FAO11" s="98" t="s">
        <v>669</v>
      </c>
      <c r="FAP11" s="98" t="s">
        <v>669</v>
      </c>
      <c r="FAQ11" s="98" t="s">
        <v>669</v>
      </c>
      <c r="FAR11" s="98" t="s">
        <v>669</v>
      </c>
      <c r="FAS11" s="98" t="s">
        <v>669</v>
      </c>
      <c r="FAT11" s="98" t="s">
        <v>669</v>
      </c>
      <c r="FAU11" s="98" t="s">
        <v>669</v>
      </c>
      <c r="FAV11" s="98" t="s">
        <v>669</v>
      </c>
      <c r="FAW11" s="98" t="s">
        <v>669</v>
      </c>
      <c r="FAX11" s="98" t="s">
        <v>669</v>
      </c>
      <c r="FAY11" s="98" t="s">
        <v>669</v>
      </c>
      <c r="FAZ11" s="98" t="s">
        <v>669</v>
      </c>
      <c r="FBA11" s="98" t="s">
        <v>669</v>
      </c>
      <c r="FBB11" s="98" t="s">
        <v>669</v>
      </c>
      <c r="FBC11" s="98" t="s">
        <v>669</v>
      </c>
      <c r="FBD11" s="98" t="s">
        <v>669</v>
      </c>
      <c r="FBE11" s="98" t="s">
        <v>669</v>
      </c>
      <c r="FBF11" s="98" t="s">
        <v>669</v>
      </c>
      <c r="FBG11" s="98" t="s">
        <v>669</v>
      </c>
      <c r="FBH11" s="98" t="s">
        <v>669</v>
      </c>
      <c r="FBI11" s="98" t="s">
        <v>669</v>
      </c>
      <c r="FBJ11" s="98" t="s">
        <v>669</v>
      </c>
      <c r="FBK11" s="98" t="s">
        <v>669</v>
      </c>
      <c r="FBL11" s="98" t="s">
        <v>669</v>
      </c>
      <c r="FBM11" s="98" t="s">
        <v>669</v>
      </c>
      <c r="FBN11" s="98" t="s">
        <v>669</v>
      </c>
      <c r="FBO11" s="98" t="s">
        <v>669</v>
      </c>
      <c r="FBP11" s="98" t="s">
        <v>669</v>
      </c>
      <c r="FBQ11" s="98" t="s">
        <v>669</v>
      </c>
      <c r="FBR11" s="98" t="s">
        <v>669</v>
      </c>
      <c r="FBS11" s="98" t="s">
        <v>669</v>
      </c>
      <c r="FBT11" s="98" t="s">
        <v>669</v>
      </c>
      <c r="FBU11" s="98" t="s">
        <v>669</v>
      </c>
      <c r="FBV11" s="98" t="s">
        <v>669</v>
      </c>
      <c r="FBW11" s="98" t="s">
        <v>669</v>
      </c>
      <c r="FBX11" s="98" t="s">
        <v>669</v>
      </c>
      <c r="FBY11" s="98" t="s">
        <v>669</v>
      </c>
      <c r="FBZ11" s="98" t="s">
        <v>669</v>
      </c>
      <c r="FCA11" s="98" t="s">
        <v>669</v>
      </c>
      <c r="FCB11" s="98" t="s">
        <v>669</v>
      </c>
      <c r="FCC11" s="98" t="s">
        <v>669</v>
      </c>
      <c r="FCD11" s="98" t="s">
        <v>669</v>
      </c>
      <c r="FCE11" s="98" t="s">
        <v>669</v>
      </c>
      <c r="FCF11" s="98" t="s">
        <v>669</v>
      </c>
      <c r="FCG11" s="98" t="s">
        <v>669</v>
      </c>
      <c r="FCH11" s="98" t="s">
        <v>669</v>
      </c>
      <c r="FCI11" s="98" t="s">
        <v>669</v>
      </c>
      <c r="FCJ11" s="98" t="s">
        <v>669</v>
      </c>
      <c r="FCK11" s="98" t="s">
        <v>669</v>
      </c>
      <c r="FCL11" s="98" t="s">
        <v>669</v>
      </c>
      <c r="FCM11" s="98" t="s">
        <v>669</v>
      </c>
      <c r="FCN11" s="98" t="s">
        <v>669</v>
      </c>
      <c r="FCO11" s="98" t="s">
        <v>669</v>
      </c>
      <c r="FCP11" s="98" t="s">
        <v>669</v>
      </c>
      <c r="FCQ11" s="98" t="s">
        <v>669</v>
      </c>
      <c r="FCR11" s="98" t="s">
        <v>669</v>
      </c>
      <c r="FCS11" s="98" t="s">
        <v>669</v>
      </c>
      <c r="FCT11" s="98" t="s">
        <v>669</v>
      </c>
      <c r="FCU11" s="98" t="s">
        <v>669</v>
      </c>
      <c r="FCV11" s="98" t="s">
        <v>669</v>
      </c>
      <c r="FCW11" s="98" t="s">
        <v>669</v>
      </c>
      <c r="FCX11" s="98" t="s">
        <v>669</v>
      </c>
      <c r="FCY11" s="98" t="s">
        <v>669</v>
      </c>
      <c r="FCZ11" s="98" t="s">
        <v>669</v>
      </c>
      <c r="FDA11" s="98" t="s">
        <v>669</v>
      </c>
      <c r="FDB11" s="98" t="s">
        <v>669</v>
      </c>
      <c r="FDC11" s="98" t="s">
        <v>669</v>
      </c>
      <c r="FDD11" s="98" t="s">
        <v>669</v>
      </c>
      <c r="FDE11" s="98" t="s">
        <v>669</v>
      </c>
      <c r="FDF11" s="98" t="s">
        <v>669</v>
      </c>
      <c r="FDG11" s="98" t="s">
        <v>669</v>
      </c>
      <c r="FDH11" s="98" t="s">
        <v>669</v>
      </c>
      <c r="FDI11" s="98" t="s">
        <v>669</v>
      </c>
      <c r="FDJ11" s="98" t="s">
        <v>669</v>
      </c>
      <c r="FDK11" s="98" t="s">
        <v>669</v>
      </c>
      <c r="FDL11" s="98" t="s">
        <v>669</v>
      </c>
      <c r="FDM11" s="98" t="s">
        <v>669</v>
      </c>
      <c r="FDN11" s="98" t="s">
        <v>669</v>
      </c>
      <c r="FDO11" s="98" t="s">
        <v>669</v>
      </c>
      <c r="FDP11" s="98" t="s">
        <v>669</v>
      </c>
      <c r="FDQ11" s="98" t="s">
        <v>669</v>
      </c>
      <c r="FDR11" s="98" t="s">
        <v>669</v>
      </c>
      <c r="FDS11" s="98" t="s">
        <v>669</v>
      </c>
      <c r="FDT11" s="98" t="s">
        <v>669</v>
      </c>
      <c r="FDU11" s="98" t="s">
        <v>669</v>
      </c>
      <c r="FDV11" s="98" t="s">
        <v>669</v>
      </c>
      <c r="FDW11" s="98" t="s">
        <v>669</v>
      </c>
      <c r="FDX11" s="98" t="s">
        <v>669</v>
      </c>
      <c r="FDY11" s="98" t="s">
        <v>669</v>
      </c>
      <c r="FDZ11" s="98" t="s">
        <v>669</v>
      </c>
      <c r="FEA11" s="98" t="s">
        <v>669</v>
      </c>
      <c r="FEB11" s="98" t="s">
        <v>669</v>
      </c>
      <c r="FEC11" s="98" t="s">
        <v>669</v>
      </c>
      <c r="FED11" s="98" t="s">
        <v>669</v>
      </c>
      <c r="FEE11" s="98" t="s">
        <v>669</v>
      </c>
      <c r="FEF11" s="98" t="s">
        <v>669</v>
      </c>
      <c r="FEG11" s="98" t="s">
        <v>669</v>
      </c>
      <c r="FEH11" s="98" t="s">
        <v>669</v>
      </c>
      <c r="FEI11" s="98" t="s">
        <v>669</v>
      </c>
      <c r="FEJ11" s="98" t="s">
        <v>669</v>
      </c>
      <c r="FEK11" s="98" t="s">
        <v>669</v>
      </c>
      <c r="FEL11" s="98" t="s">
        <v>669</v>
      </c>
      <c r="FEM11" s="98" t="s">
        <v>669</v>
      </c>
      <c r="FEN11" s="98" t="s">
        <v>669</v>
      </c>
      <c r="FEO11" s="98" t="s">
        <v>669</v>
      </c>
      <c r="FEP11" s="98" t="s">
        <v>669</v>
      </c>
      <c r="FEQ11" s="98" t="s">
        <v>669</v>
      </c>
      <c r="FER11" s="98" t="s">
        <v>669</v>
      </c>
      <c r="FES11" s="98" t="s">
        <v>669</v>
      </c>
      <c r="FET11" s="98" t="s">
        <v>669</v>
      </c>
      <c r="FEU11" s="98" t="s">
        <v>669</v>
      </c>
      <c r="FEV11" s="98" t="s">
        <v>669</v>
      </c>
      <c r="FEW11" s="98" t="s">
        <v>669</v>
      </c>
      <c r="FEX11" s="98" t="s">
        <v>669</v>
      </c>
      <c r="FEY11" s="98" t="s">
        <v>669</v>
      </c>
      <c r="FEZ11" s="98" t="s">
        <v>669</v>
      </c>
      <c r="FFA11" s="98" t="s">
        <v>669</v>
      </c>
      <c r="FFB11" s="98" t="s">
        <v>669</v>
      </c>
      <c r="FFC11" s="98" t="s">
        <v>669</v>
      </c>
      <c r="FFD11" s="98" t="s">
        <v>669</v>
      </c>
      <c r="FFE11" s="98" t="s">
        <v>669</v>
      </c>
      <c r="FFF11" s="98" t="s">
        <v>669</v>
      </c>
      <c r="FFG11" s="98" t="s">
        <v>669</v>
      </c>
      <c r="FFH11" s="98" t="s">
        <v>669</v>
      </c>
      <c r="FFI11" s="98" t="s">
        <v>669</v>
      </c>
      <c r="FFJ11" s="98" t="s">
        <v>669</v>
      </c>
      <c r="FFK11" s="98" t="s">
        <v>669</v>
      </c>
      <c r="FFL11" s="98" t="s">
        <v>669</v>
      </c>
      <c r="FFM11" s="98" t="s">
        <v>669</v>
      </c>
      <c r="FFN11" s="98" t="s">
        <v>669</v>
      </c>
      <c r="FFO11" s="98" t="s">
        <v>669</v>
      </c>
      <c r="FFP11" s="98" t="s">
        <v>669</v>
      </c>
      <c r="FFQ11" s="98" t="s">
        <v>669</v>
      </c>
      <c r="FFR11" s="98" t="s">
        <v>669</v>
      </c>
      <c r="FFS11" s="98" t="s">
        <v>669</v>
      </c>
      <c r="FFT11" s="98" t="s">
        <v>669</v>
      </c>
      <c r="FFU11" s="98" t="s">
        <v>669</v>
      </c>
      <c r="FFV11" s="98" t="s">
        <v>669</v>
      </c>
      <c r="FFW11" s="98" t="s">
        <v>669</v>
      </c>
      <c r="FFX11" s="98" t="s">
        <v>669</v>
      </c>
      <c r="FFY11" s="98" t="s">
        <v>669</v>
      </c>
      <c r="FFZ11" s="98" t="s">
        <v>669</v>
      </c>
      <c r="FGA11" s="98" t="s">
        <v>669</v>
      </c>
      <c r="FGB11" s="98" t="s">
        <v>669</v>
      </c>
      <c r="FGC11" s="98" t="s">
        <v>669</v>
      </c>
      <c r="FGD11" s="98" t="s">
        <v>669</v>
      </c>
      <c r="FGE11" s="98" t="s">
        <v>669</v>
      </c>
      <c r="FGF11" s="98" t="s">
        <v>669</v>
      </c>
      <c r="FGG11" s="98" t="s">
        <v>669</v>
      </c>
      <c r="FGH11" s="98" t="s">
        <v>669</v>
      </c>
      <c r="FGI11" s="98" t="s">
        <v>669</v>
      </c>
      <c r="FGJ11" s="98" t="s">
        <v>669</v>
      </c>
      <c r="FGK11" s="98" t="s">
        <v>669</v>
      </c>
      <c r="FGL11" s="98" t="s">
        <v>669</v>
      </c>
      <c r="FGM11" s="98" t="s">
        <v>669</v>
      </c>
      <c r="FGN11" s="98" t="s">
        <v>669</v>
      </c>
      <c r="FGO11" s="98" t="s">
        <v>669</v>
      </c>
      <c r="FGP11" s="98" t="s">
        <v>669</v>
      </c>
      <c r="FGQ11" s="98" t="s">
        <v>669</v>
      </c>
      <c r="FGR11" s="98" t="s">
        <v>669</v>
      </c>
      <c r="FGS11" s="98" t="s">
        <v>669</v>
      </c>
      <c r="FGT11" s="98" t="s">
        <v>669</v>
      </c>
      <c r="FGU11" s="98" t="s">
        <v>669</v>
      </c>
      <c r="FGV11" s="98" t="s">
        <v>669</v>
      </c>
      <c r="FGW11" s="98" t="s">
        <v>669</v>
      </c>
      <c r="FGX11" s="98" t="s">
        <v>669</v>
      </c>
      <c r="FGY11" s="98" t="s">
        <v>669</v>
      </c>
      <c r="FGZ11" s="98" t="s">
        <v>669</v>
      </c>
      <c r="FHA11" s="98" t="s">
        <v>669</v>
      </c>
      <c r="FHB11" s="98" t="s">
        <v>669</v>
      </c>
      <c r="FHC11" s="98" t="s">
        <v>669</v>
      </c>
      <c r="FHD11" s="98" t="s">
        <v>669</v>
      </c>
      <c r="FHE11" s="98" t="s">
        <v>669</v>
      </c>
      <c r="FHF11" s="98" t="s">
        <v>669</v>
      </c>
      <c r="FHG11" s="98" t="s">
        <v>669</v>
      </c>
      <c r="FHH11" s="98" t="s">
        <v>669</v>
      </c>
      <c r="FHI11" s="98" t="s">
        <v>669</v>
      </c>
      <c r="FHJ11" s="98" t="s">
        <v>669</v>
      </c>
      <c r="FHK11" s="98" t="s">
        <v>669</v>
      </c>
      <c r="FHL11" s="98" t="s">
        <v>669</v>
      </c>
      <c r="FHM11" s="98" t="s">
        <v>669</v>
      </c>
      <c r="FHN11" s="98" t="s">
        <v>669</v>
      </c>
      <c r="FHO11" s="98" t="s">
        <v>669</v>
      </c>
      <c r="FHP11" s="98" t="s">
        <v>669</v>
      </c>
      <c r="FHQ11" s="98" t="s">
        <v>669</v>
      </c>
      <c r="FHR11" s="98" t="s">
        <v>669</v>
      </c>
      <c r="FHS11" s="98" t="s">
        <v>669</v>
      </c>
      <c r="FHT11" s="98" t="s">
        <v>669</v>
      </c>
      <c r="FHU11" s="98" t="s">
        <v>669</v>
      </c>
      <c r="FHV11" s="98" t="s">
        <v>669</v>
      </c>
      <c r="FHW11" s="98" t="s">
        <v>669</v>
      </c>
      <c r="FHX11" s="98" t="s">
        <v>669</v>
      </c>
      <c r="FHY11" s="98" t="s">
        <v>669</v>
      </c>
      <c r="FHZ11" s="98" t="s">
        <v>669</v>
      </c>
      <c r="FIA11" s="98" t="s">
        <v>669</v>
      </c>
      <c r="FIB11" s="98" t="s">
        <v>669</v>
      </c>
      <c r="FIC11" s="98" t="s">
        <v>669</v>
      </c>
      <c r="FID11" s="98" t="s">
        <v>669</v>
      </c>
      <c r="FIE11" s="98" t="s">
        <v>669</v>
      </c>
      <c r="FIF11" s="98" t="s">
        <v>669</v>
      </c>
      <c r="FIG11" s="98" t="s">
        <v>669</v>
      </c>
      <c r="FIH11" s="98" t="s">
        <v>669</v>
      </c>
      <c r="FII11" s="98" t="s">
        <v>669</v>
      </c>
      <c r="FIJ11" s="98" t="s">
        <v>669</v>
      </c>
      <c r="FIK11" s="98" t="s">
        <v>669</v>
      </c>
      <c r="FIL11" s="98" t="s">
        <v>669</v>
      </c>
      <c r="FIM11" s="98" t="s">
        <v>669</v>
      </c>
      <c r="FIN11" s="98" t="s">
        <v>669</v>
      </c>
      <c r="FIO11" s="98" t="s">
        <v>669</v>
      </c>
      <c r="FIP11" s="98" t="s">
        <v>669</v>
      </c>
      <c r="FIQ11" s="98" t="s">
        <v>669</v>
      </c>
      <c r="FIR11" s="98" t="s">
        <v>669</v>
      </c>
      <c r="FIS11" s="98" t="s">
        <v>669</v>
      </c>
      <c r="FIT11" s="98" t="s">
        <v>669</v>
      </c>
      <c r="FIU11" s="98" t="s">
        <v>669</v>
      </c>
      <c r="FIV11" s="98" t="s">
        <v>669</v>
      </c>
      <c r="FIW11" s="98" t="s">
        <v>669</v>
      </c>
      <c r="FIX11" s="98" t="s">
        <v>669</v>
      </c>
      <c r="FIY11" s="98" t="s">
        <v>669</v>
      </c>
      <c r="FIZ11" s="98" t="s">
        <v>669</v>
      </c>
      <c r="FJA11" s="98" t="s">
        <v>669</v>
      </c>
      <c r="FJB11" s="98" t="s">
        <v>669</v>
      </c>
      <c r="FJC11" s="98" t="s">
        <v>669</v>
      </c>
      <c r="FJD11" s="98" t="s">
        <v>669</v>
      </c>
      <c r="FJE11" s="98" t="s">
        <v>669</v>
      </c>
      <c r="FJF11" s="98" t="s">
        <v>669</v>
      </c>
      <c r="FJG11" s="98" t="s">
        <v>669</v>
      </c>
      <c r="FJH11" s="98" t="s">
        <v>669</v>
      </c>
      <c r="FJI11" s="98" t="s">
        <v>669</v>
      </c>
      <c r="FJJ11" s="98" t="s">
        <v>669</v>
      </c>
      <c r="FJK11" s="98" t="s">
        <v>669</v>
      </c>
      <c r="FJL11" s="98" t="s">
        <v>669</v>
      </c>
      <c r="FJM11" s="98" t="s">
        <v>669</v>
      </c>
      <c r="FJN11" s="98" t="s">
        <v>669</v>
      </c>
      <c r="FJO11" s="98" t="s">
        <v>669</v>
      </c>
      <c r="FJP11" s="98" t="s">
        <v>669</v>
      </c>
      <c r="FJQ11" s="98" t="s">
        <v>669</v>
      </c>
      <c r="FJR11" s="98" t="s">
        <v>669</v>
      </c>
      <c r="FJS11" s="98" t="s">
        <v>669</v>
      </c>
      <c r="FJT11" s="98" t="s">
        <v>669</v>
      </c>
      <c r="FJU11" s="98" t="s">
        <v>669</v>
      </c>
      <c r="FJV11" s="98" t="s">
        <v>669</v>
      </c>
      <c r="FJW11" s="98" t="s">
        <v>669</v>
      </c>
      <c r="FJX11" s="98" t="s">
        <v>669</v>
      </c>
      <c r="FJY11" s="98" t="s">
        <v>669</v>
      </c>
      <c r="FJZ11" s="98" t="s">
        <v>669</v>
      </c>
      <c r="FKA11" s="98" t="s">
        <v>669</v>
      </c>
      <c r="FKB11" s="98" t="s">
        <v>669</v>
      </c>
      <c r="FKC11" s="98" t="s">
        <v>669</v>
      </c>
      <c r="FKD11" s="98" t="s">
        <v>669</v>
      </c>
      <c r="FKE11" s="98" t="s">
        <v>669</v>
      </c>
      <c r="FKF11" s="98" t="s">
        <v>669</v>
      </c>
      <c r="FKG11" s="98" t="s">
        <v>669</v>
      </c>
      <c r="FKH11" s="98" t="s">
        <v>669</v>
      </c>
      <c r="FKI11" s="98" t="s">
        <v>669</v>
      </c>
      <c r="FKJ11" s="98" t="s">
        <v>669</v>
      </c>
      <c r="FKK11" s="98" t="s">
        <v>669</v>
      </c>
      <c r="FKL11" s="98" t="s">
        <v>669</v>
      </c>
      <c r="FKM11" s="98" t="s">
        <v>669</v>
      </c>
      <c r="FKN11" s="98" t="s">
        <v>669</v>
      </c>
      <c r="FKO11" s="98" t="s">
        <v>669</v>
      </c>
      <c r="FKP11" s="98" t="s">
        <v>669</v>
      </c>
      <c r="FKQ11" s="98" t="s">
        <v>669</v>
      </c>
      <c r="FKR11" s="98" t="s">
        <v>669</v>
      </c>
      <c r="FKS11" s="98" t="s">
        <v>669</v>
      </c>
      <c r="FKT11" s="98" t="s">
        <v>669</v>
      </c>
      <c r="FKU11" s="98" t="s">
        <v>669</v>
      </c>
      <c r="FKV11" s="98" t="s">
        <v>669</v>
      </c>
      <c r="FKW11" s="98" t="s">
        <v>669</v>
      </c>
      <c r="FKX11" s="98" t="s">
        <v>669</v>
      </c>
      <c r="FKY11" s="98" t="s">
        <v>669</v>
      </c>
      <c r="FKZ11" s="98" t="s">
        <v>669</v>
      </c>
      <c r="FLA11" s="98" t="s">
        <v>669</v>
      </c>
      <c r="FLB11" s="98" t="s">
        <v>669</v>
      </c>
      <c r="FLC11" s="98" t="s">
        <v>669</v>
      </c>
      <c r="FLD11" s="98" t="s">
        <v>669</v>
      </c>
      <c r="FLE11" s="98" t="s">
        <v>669</v>
      </c>
      <c r="FLF11" s="98" t="s">
        <v>669</v>
      </c>
      <c r="FLG11" s="98" t="s">
        <v>669</v>
      </c>
      <c r="FLH11" s="98" t="s">
        <v>669</v>
      </c>
      <c r="FLI11" s="98" t="s">
        <v>669</v>
      </c>
      <c r="FLJ11" s="98" t="s">
        <v>669</v>
      </c>
      <c r="FLK11" s="98" t="s">
        <v>669</v>
      </c>
      <c r="FLL11" s="98" t="s">
        <v>669</v>
      </c>
      <c r="FLM11" s="98" t="s">
        <v>669</v>
      </c>
      <c r="FLN11" s="98" t="s">
        <v>669</v>
      </c>
      <c r="FLO11" s="98" t="s">
        <v>669</v>
      </c>
      <c r="FLP11" s="98" t="s">
        <v>669</v>
      </c>
      <c r="FLQ11" s="98" t="s">
        <v>669</v>
      </c>
      <c r="FLR11" s="98" t="s">
        <v>669</v>
      </c>
      <c r="FLS11" s="98" t="s">
        <v>669</v>
      </c>
      <c r="FLT11" s="98" t="s">
        <v>669</v>
      </c>
      <c r="FLU11" s="98" t="s">
        <v>669</v>
      </c>
      <c r="FLV11" s="98" t="s">
        <v>669</v>
      </c>
      <c r="FLW11" s="98" t="s">
        <v>669</v>
      </c>
      <c r="FLX11" s="98" t="s">
        <v>669</v>
      </c>
      <c r="FLY11" s="98" t="s">
        <v>669</v>
      </c>
      <c r="FLZ11" s="98" t="s">
        <v>669</v>
      </c>
      <c r="FMA11" s="98" t="s">
        <v>669</v>
      </c>
      <c r="FMB11" s="98" t="s">
        <v>669</v>
      </c>
      <c r="FMC11" s="98" t="s">
        <v>669</v>
      </c>
      <c r="FMD11" s="98" t="s">
        <v>669</v>
      </c>
      <c r="FME11" s="98" t="s">
        <v>669</v>
      </c>
      <c r="FMF11" s="98" t="s">
        <v>669</v>
      </c>
      <c r="FMG11" s="98" t="s">
        <v>669</v>
      </c>
      <c r="FMH11" s="98" t="s">
        <v>669</v>
      </c>
      <c r="FMI11" s="98" t="s">
        <v>669</v>
      </c>
      <c r="FMJ11" s="98" t="s">
        <v>669</v>
      </c>
      <c r="FMK11" s="98" t="s">
        <v>669</v>
      </c>
      <c r="FML11" s="98" t="s">
        <v>669</v>
      </c>
      <c r="FMM11" s="98" t="s">
        <v>669</v>
      </c>
      <c r="FMN11" s="98" t="s">
        <v>669</v>
      </c>
      <c r="FMO11" s="98" t="s">
        <v>669</v>
      </c>
      <c r="FMP11" s="98" t="s">
        <v>669</v>
      </c>
      <c r="FMQ11" s="98" t="s">
        <v>669</v>
      </c>
      <c r="FMR11" s="98" t="s">
        <v>669</v>
      </c>
      <c r="FMS11" s="98" t="s">
        <v>669</v>
      </c>
      <c r="FMT11" s="98" t="s">
        <v>669</v>
      </c>
      <c r="FMU11" s="98" t="s">
        <v>669</v>
      </c>
      <c r="FMV11" s="98" t="s">
        <v>669</v>
      </c>
      <c r="FMW11" s="98" t="s">
        <v>669</v>
      </c>
      <c r="FMX11" s="98" t="s">
        <v>669</v>
      </c>
      <c r="FMY11" s="98" t="s">
        <v>669</v>
      </c>
      <c r="FMZ11" s="98" t="s">
        <v>669</v>
      </c>
      <c r="FNA11" s="98" t="s">
        <v>669</v>
      </c>
      <c r="FNB11" s="98" t="s">
        <v>669</v>
      </c>
      <c r="FNC11" s="98" t="s">
        <v>669</v>
      </c>
      <c r="FND11" s="98" t="s">
        <v>669</v>
      </c>
      <c r="FNE11" s="98" t="s">
        <v>669</v>
      </c>
      <c r="FNF11" s="98" t="s">
        <v>669</v>
      </c>
      <c r="FNG11" s="98" t="s">
        <v>669</v>
      </c>
      <c r="FNH11" s="98" t="s">
        <v>669</v>
      </c>
      <c r="FNI11" s="98" t="s">
        <v>669</v>
      </c>
      <c r="FNJ11" s="98" t="s">
        <v>669</v>
      </c>
      <c r="FNK11" s="98" t="s">
        <v>669</v>
      </c>
      <c r="FNL11" s="98" t="s">
        <v>669</v>
      </c>
      <c r="FNM11" s="98" t="s">
        <v>669</v>
      </c>
      <c r="FNN11" s="98" t="s">
        <v>669</v>
      </c>
      <c r="FNO11" s="98" t="s">
        <v>669</v>
      </c>
      <c r="FNP11" s="98" t="s">
        <v>669</v>
      </c>
      <c r="FNQ11" s="98" t="s">
        <v>669</v>
      </c>
      <c r="FNR11" s="98" t="s">
        <v>669</v>
      </c>
      <c r="FNS11" s="98" t="s">
        <v>669</v>
      </c>
      <c r="FNT11" s="98" t="s">
        <v>669</v>
      </c>
      <c r="FNU11" s="98" t="s">
        <v>669</v>
      </c>
      <c r="FNV11" s="98" t="s">
        <v>669</v>
      </c>
      <c r="FNW11" s="98" t="s">
        <v>669</v>
      </c>
      <c r="FNX11" s="98" t="s">
        <v>669</v>
      </c>
      <c r="FNY11" s="98" t="s">
        <v>669</v>
      </c>
      <c r="FNZ11" s="98" t="s">
        <v>669</v>
      </c>
      <c r="FOA11" s="98" t="s">
        <v>669</v>
      </c>
      <c r="FOB11" s="98" t="s">
        <v>669</v>
      </c>
      <c r="FOC11" s="98" t="s">
        <v>669</v>
      </c>
      <c r="FOD11" s="98" t="s">
        <v>669</v>
      </c>
      <c r="FOE11" s="98" t="s">
        <v>669</v>
      </c>
      <c r="FOF11" s="98" t="s">
        <v>669</v>
      </c>
      <c r="FOG11" s="98" t="s">
        <v>669</v>
      </c>
      <c r="FOH11" s="98" t="s">
        <v>669</v>
      </c>
      <c r="FOI11" s="98" t="s">
        <v>669</v>
      </c>
      <c r="FOJ11" s="98" t="s">
        <v>669</v>
      </c>
      <c r="FOK11" s="98" t="s">
        <v>669</v>
      </c>
      <c r="FOL11" s="98" t="s">
        <v>669</v>
      </c>
      <c r="FOM11" s="98" t="s">
        <v>669</v>
      </c>
      <c r="FON11" s="98" t="s">
        <v>669</v>
      </c>
      <c r="FOO11" s="98" t="s">
        <v>669</v>
      </c>
      <c r="FOP11" s="98" t="s">
        <v>669</v>
      </c>
      <c r="FOQ11" s="98" t="s">
        <v>669</v>
      </c>
      <c r="FOR11" s="98" t="s">
        <v>669</v>
      </c>
      <c r="FOS11" s="98" t="s">
        <v>669</v>
      </c>
      <c r="FOT11" s="98" t="s">
        <v>669</v>
      </c>
      <c r="FOU11" s="98" t="s">
        <v>669</v>
      </c>
      <c r="FOV11" s="98" t="s">
        <v>669</v>
      </c>
      <c r="FOW11" s="98" t="s">
        <v>669</v>
      </c>
      <c r="FOX11" s="98" t="s">
        <v>669</v>
      </c>
      <c r="FOY11" s="98" t="s">
        <v>669</v>
      </c>
      <c r="FOZ11" s="98" t="s">
        <v>669</v>
      </c>
      <c r="FPA11" s="98" t="s">
        <v>669</v>
      </c>
      <c r="FPB11" s="98" t="s">
        <v>669</v>
      </c>
      <c r="FPC11" s="98" t="s">
        <v>669</v>
      </c>
      <c r="FPD11" s="98" t="s">
        <v>669</v>
      </c>
      <c r="FPE11" s="98" t="s">
        <v>669</v>
      </c>
      <c r="FPF11" s="98" t="s">
        <v>669</v>
      </c>
      <c r="FPG11" s="98" t="s">
        <v>669</v>
      </c>
      <c r="FPH11" s="98" t="s">
        <v>669</v>
      </c>
      <c r="FPI11" s="98" t="s">
        <v>669</v>
      </c>
      <c r="FPJ11" s="98" t="s">
        <v>669</v>
      </c>
      <c r="FPK11" s="98" t="s">
        <v>669</v>
      </c>
      <c r="FPL11" s="98" t="s">
        <v>669</v>
      </c>
      <c r="FPM11" s="98" t="s">
        <v>669</v>
      </c>
      <c r="FPN11" s="98" t="s">
        <v>669</v>
      </c>
      <c r="FPO11" s="98" t="s">
        <v>669</v>
      </c>
      <c r="FPP11" s="98" t="s">
        <v>669</v>
      </c>
      <c r="FPQ11" s="98" t="s">
        <v>669</v>
      </c>
      <c r="FPR11" s="98" t="s">
        <v>669</v>
      </c>
      <c r="FPS11" s="98" t="s">
        <v>669</v>
      </c>
      <c r="FPT11" s="98" t="s">
        <v>669</v>
      </c>
      <c r="FPU11" s="98" t="s">
        <v>669</v>
      </c>
      <c r="FPV11" s="98" t="s">
        <v>669</v>
      </c>
      <c r="FPW11" s="98" t="s">
        <v>669</v>
      </c>
      <c r="FPX11" s="98" t="s">
        <v>669</v>
      </c>
      <c r="FPY11" s="98" t="s">
        <v>669</v>
      </c>
      <c r="FPZ11" s="98" t="s">
        <v>669</v>
      </c>
      <c r="FQA11" s="98" t="s">
        <v>669</v>
      </c>
      <c r="FQB11" s="98" t="s">
        <v>669</v>
      </c>
      <c r="FQC11" s="98" t="s">
        <v>669</v>
      </c>
      <c r="FQD11" s="98" t="s">
        <v>669</v>
      </c>
      <c r="FQE11" s="98" t="s">
        <v>669</v>
      </c>
      <c r="FQF11" s="98" t="s">
        <v>669</v>
      </c>
      <c r="FQG11" s="98" t="s">
        <v>669</v>
      </c>
      <c r="FQH11" s="98" t="s">
        <v>669</v>
      </c>
      <c r="FQI11" s="98" t="s">
        <v>669</v>
      </c>
      <c r="FQJ11" s="98" t="s">
        <v>669</v>
      </c>
      <c r="FQK11" s="98" t="s">
        <v>669</v>
      </c>
      <c r="FQL11" s="98" t="s">
        <v>669</v>
      </c>
      <c r="FQM11" s="98" t="s">
        <v>669</v>
      </c>
      <c r="FQN11" s="98" t="s">
        <v>669</v>
      </c>
      <c r="FQO11" s="98" t="s">
        <v>669</v>
      </c>
      <c r="FQP11" s="98" t="s">
        <v>669</v>
      </c>
      <c r="FQQ11" s="98" t="s">
        <v>669</v>
      </c>
      <c r="FQR11" s="98" t="s">
        <v>669</v>
      </c>
      <c r="FQS11" s="98" t="s">
        <v>669</v>
      </c>
      <c r="FQT11" s="98" t="s">
        <v>669</v>
      </c>
      <c r="FQU11" s="98" t="s">
        <v>669</v>
      </c>
      <c r="FQV11" s="98" t="s">
        <v>669</v>
      </c>
      <c r="FQW11" s="98" t="s">
        <v>669</v>
      </c>
      <c r="FQX11" s="98" t="s">
        <v>669</v>
      </c>
      <c r="FQY11" s="98" t="s">
        <v>669</v>
      </c>
      <c r="FQZ11" s="98" t="s">
        <v>669</v>
      </c>
      <c r="FRA11" s="98" t="s">
        <v>669</v>
      </c>
      <c r="FRB11" s="98" t="s">
        <v>669</v>
      </c>
      <c r="FRC11" s="98" t="s">
        <v>669</v>
      </c>
      <c r="FRD11" s="98" t="s">
        <v>669</v>
      </c>
      <c r="FRE11" s="98" t="s">
        <v>669</v>
      </c>
      <c r="FRF11" s="98" t="s">
        <v>669</v>
      </c>
      <c r="FRG11" s="98" t="s">
        <v>669</v>
      </c>
      <c r="FRH11" s="98" t="s">
        <v>669</v>
      </c>
      <c r="FRI11" s="98" t="s">
        <v>669</v>
      </c>
      <c r="FRJ11" s="98" t="s">
        <v>669</v>
      </c>
      <c r="FRK11" s="98" t="s">
        <v>669</v>
      </c>
      <c r="FRL11" s="98" t="s">
        <v>669</v>
      </c>
      <c r="FRM11" s="98" t="s">
        <v>669</v>
      </c>
      <c r="FRN11" s="98" t="s">
        <v>669</v>
      </c>
      <c r="FRO11" s="98" t="s">
        <v>669</v>
      </c>
      <c r="FRP11" s="98" t="s">
        <v>669</v>
      </c>
      <c r="FRQ11" s="98" t="s">
        <v>669</v>
      </c>
      <c r="FRR11" s="98" t="s">
        <v>669</v>
      </c>
      <c r="FRS11" s="98" t="s">
        <v>669</v>
      </c>
      <c r="FRT11" s="98" t="s">
        <v>669</v>
      </c>
      <c r="FRU11" s="98" t="s">
        <v>669</v>
      </c>
      <c r="FRV11" s="98" t="s">
        <v>669</v>
      </c>
      <c r="FRW11" s="98" t="s">
        <v>669</v>
      </c>
      <c r="FRX11" s="98" t="s">
        <v>669</v>
      </c>
      <c r="FRY11" s="98" t="s">
        <v>669</v>
      </c>
      <c r="FRZ11" s="98" t="s">
        <v>669</v>
      </c>
      <c r="FSA11" s="98" t="s">
        <v>669</v>
      </c>
      <c r="FSB11" s="98" t="s">
        <v>669</v>
      </c>
      <c r="FSC11" s="98" t="s">
        <v>669</v>
      </c>
      <c r="FSD11" s="98" t="s">
        <v>669</v>
      </c>
      <c r="FSE11" s="98" t="s">
        <v>669</v>
      </c>
      <c r="FSF11" s="98" t="s">
        <v>669</v>
      </c>
      <c r="FSG11" s="98" t="s">
        <v>669</v>
      </c>
      <c r="FSH11" s="98" t="s">
        <v>669</v>
      </c>
      <c r="FSI11" s="98" t="s">
        <v>669</v>
      </c>
      <c r="FSJ11" s="98" t="s">
        <v>669</v>
      </c>
      <c r="FSK11" s="98" t="s">
        <v>669</v>
      </c>
      <c r="FSL11" s="98" t="s">
        <v>669</v>
      </c>
      <c r="FSM11" s="98" t="s">
        <v>669</v>
      </c>
      <c r="FSN11" s="98" t="s">
        <v>669</v>
      </c>
      <c r="FSO11" s="98" t="s">
        <v>669</v>
      </c>
      <c r="FSP11" s="98" t="s">
        <v>669</v>
      </c>
      <c r="FSQ11" s="98" t="s">
        <v>669</v>
      </c>
      <c r="FSR11" s="98" t="s">
        <v>669</v>
      </c>
      <c r="FSS11" s="98" t="s">
        <v>669</v>
      </c>
      <c r="FST11" s="98" t="s">
        <v>669</v>
      </c>
      <c r="FSU11" s="98" t="s">
        <v>669</v>
      </c>
      <c r="FSV11" s="98" t="s">
        <v>669</v>
      </c>
      <c r="FSW11" s="98" t="s">
        <v>669</v>
      </c>
      <c r="FSX11" s="98" t="s">
        <v>669</v>
      </c>
      <c r="FSY11" s="98" t="s">
        <v>669</v>
      </c>
      <c r="FSZ11" s="98" t="s">
        <v>669</v>
      </c>
      <c r="FTA11" s="98" t="s">
        <v>669</v>
      </c>
      <c r="FTB11" s="98" t="s">
        <v>669</v>
      </c>
      <c r="FTC11" s="98" t="s">
        <v>669</v>
      </c>
      <c r="FTD11" s="98" t="s">
        <v>669</v>
      </c>
      <c r="FTE11" s="98" t="s">
        <v>669</v>
      </c>
      <c r="FTF11" s="98" t="s">
        <v>669</v>
      </c>
      <c r="FTG11" s="98" t="s">
        <v>669</v>
      </c>
      <c r="FTH11" s="98" t="s">
        <v>669</v>
      </c>
      <c r="FTI11" s="98" t="s">
        <v>669</v>
      </c>
      <c r="FTJ11" s="98" t="s">
        <v>669</v>
      </c>
      <c r="FTK11" s="98" t="s">
        <v>669</v>
      </c>
      <c r="FTL11" s="98" t="s">
        <v>669</v>
      </c>
      <c r="FTM11" s="98" t="s">
        <v>669</v>
      </c>
      <c r="FTN11" s="98" t="s">
        <v>669</v>
      </c>
      <c r="FTO11" s="98" t="s">
        <v>669</v>
      </c>
      <c r="FTP11" s="98" t="s">
        <v>669</v>
      </c>
      <c r="FTQ11" s="98" t="s">
        <v>669</v>
      </c>
      <c r="FTR11" s="98" t="s">
        <v>669</v>
      </c>
      <c r="FTS11" s="98" t="s">
        <v>669</v>
      </c>
      <c r="FTT11" s="98" t="s">
        <v>669</v>
      </c>
      <c r="FTU11" s="98" t="s">
        <v>669</v>
      </c>
      <c r="FTV11" s="98" t="s">
        <v>669</v>
      </c>
      <c r="FTW11" s="98" t="s">
        <v>669</v>
      </c>
      <c r="FTX11" s="98" t="s">
        <v>669</v>
      </c>
      <c r="FTY11" s="98" t="s">
        <v>669</v>
      </c>
      <c r="FTZ11" s="98" t="s">
        <v>669</v>
      </c>
      <c r="FUA11" s="98" t="s">
        <v>669</v>
      </c>
      <c r="FUB11" s="98" t="s">
        <v>669</v>
      </c>
      <c r="FUC11" s="98" t="s">
        <v>669</v>
      </c>
      <c r="FUD11" s="98" t="s">
        <v>669</v>
      </c>
      <c r="FUE11" s="98" t="s">
        <v>669</v>
      </c>
      <c r="FUF11" s="98" t="s">
        <v>669</v>
      </c>
      <c r="FUG11" s="98" t="s">
        <v>669</v>
      </c>
      <c r="FUH11" s="98" t="s">
        <v>669</v>
      </c>
      <c r="FUI11" s="98" t="s">
        <v>669</v>
      </c>
      <c r="FUJ11" s="98" t="s">
        <v>669</v>
      </c>
      <c r="FUK11" s="98" t="s">
        <v>669</v>
      </c>
      <c r="FUL11" s="98" t="s">
        <v>669</v>
      </c>
      <c r="FUM11" s="98" t="s">
        <v>669</v>
      </c>
      <c r="FUN11" s="98" t="s">
        <v>669</v>
      </c>
      <c r="FUO11" s="98" t="s">
        <v>669</v>
      </c>
      <c r="FUP11" s="98" t="s">
        <v>669</v>
      </c>
      <c r="FUQ11" s="98" t="s">
        <v>669</v>
      </c>
      <c r="FUR11" s="98" t="s">
        <v>669</v>
      </c>
      <c r="FUS11" s="98" t="s">
        <v>669</v>
      </c>
      <c r="FUT11" s="98" t="s">
        <v>669</v>
      </c>
      <c r="FUU11" s="98" t="s">
        <v>669</v>
      </c>
      <c r="FUV11" s="98" t="s">
        <v>669</v>
      </c>
      <c r="FUW11" s="98" t="s">
        <v>669</v>
      </c>
      <c r="FUX11" s="98" t="s">
        <v>669</v>
      </c>
      <c r="FUY11" s="98" t="s">
        <v>669</v>
      </c>
      <c r="FUZ11" s="98" t="s">
        <v>669</v>
      </c>
      <c r="FVA11" s="98" t="s">
        <v>669</v>
      </c>
      <c r="FVB11" s="98" t="s">
        <v>669</v>
      </c>
      <c r="FVC11" s="98" t="s">
        <v>669</v>
      </c>
      <c r="FVD11" s="98" t="s">
        <v>669</v>
      </c>
      <c r="FVE11" s="98" t="s">
        <v>669</v>
      </c>
      <c r="FVF11" s="98" t="s">
        <v>669</v>
      </c>
      <c r="FVG11" s="98" t="s">
        <v>669</v>
      </c>
      <c r="FVH11" s="98" t="s">
        <v>669</v>
      </c>
      <c r="FVI11" s="98" t="s">
        <v>669</v>
      </c>
      <c r="FVJ11" s="98" t="s">
        <v>669</v>
      </c>
      <c r="FVK11" s="98" t="s">
        <v>669</v>
      </c>
      <c r="FVL11" s="98" t="s">
        <v>669</v>
      </c>
      <c r="FVM11" s="98" t="s">
        <v>669</v>
      </c>
      <c r="FVN11" s="98" t="s">
        <v>669</v>
      </c>
      <c r="FVO11" s="98" t="s">
        <v>669</v>
      </c>
      <c r="FVP11" s="98" t="s">
        <v>669</v>
      </c>
      <c r="FVQ11" s="98" t="s">
        <v>669</v>
      </c>
      <c r="FVR11" s="98" t="s">
        <v>669</v>
      </c>
      <c r="FVS11" s="98" t="s">
        <v>669</v>
      </c>
      <c r="FVT11" s="98" t="s">
        <v>669</v>
      </c>
      <c r="FVU11" s="98" t="s">
        <v>669</v>
      </c>
      <c r="FVV11" s="98" t="s">
        <v>669</v>
      </c>
      <c r="FVW11" s="98" t="s">
        <v>669</v>
      </c>
      <c r="FVX11" s="98" t="s">
        <v>669</v>
      </c>
      <c r="FVY11" s="98" t="s">
        <v>669</v>
      </c>
      <c r="FVZ11" s="98" t="s">
        <v>669</v>
      </c>
      <c r="FWA11" s="98" t="s">
        <v>669</v>
      </c>
      <c r="FWB11" s="98" t="s">
        <v>669</v>
      </c>
      <c r="FWC11" s="98" t="s">
        <v>669</v>
      </c>
      <c r="FWD11" s="98" t="s">
        <v>669</v>
      </c>
      <c r="FWE11" s="98" t="s">
        <v>669</v>
      </c>
      <c r="FWF11" s="98" t="s">
        <v>669</v>
      </c>
      <c r="FWG11" s="98" t="s">
        <v>669</v>
      </c>
      <c r="FWH11" s="98" t="s">
        <v>669</v>
      </c>
      <c r="FWI11" s="98" t="s">
        <v>669</v>
      </c>
      <c r="FWJ11" s="98" t="s">
        <v>669</v>
      </c>
      <c r="FWK11" s="98" t="s">
        <v>669</v>
      </c>
      <c r="FWL11" s="98" t="s">
        <v>669</v>
      </c>
      <c r="FWM11" s="98" t="s">
        <v>669</v>
      </c>
      <c r="FWN11" s="98" t="s">
        <v>669</v>
      </c>
      <c r="FWO11" s="98" t="s">
        <v>669</v>
      </c>
      <c r="FWP11" s="98" t="s">
        <v>669</v>
      </c>
      <c r="FWQ11" s="98" t="s">
        <v>669</v>
      </c>
      <c r="FWR11" s="98" t="s">
        <v>669</v>
      </c>
      <c r="FWS11" s="98" t="s">
        <v>669</v>
      </c>
      <c r="FWT11" s="98" t="s">
        <v>669</v>
      </c>
      <c r="FWU11" s="98" t="s">
        <v>669</v>
      </c>
      <c r="FWV11" s="98" t="s">
        <v>669</v>
      </c>
      <c r="FWW11" s="98" t="s">
        <v>669</v>
      </c>
      <c r="FWX11" s="98" t="s">
        <v>669</v>
      </c>
      <c r="FWY11" s="98" t="s">
        <v>669</v>
      </c>
      <c r="FWZ11" s="98" t="s">
        <v>669</v>
      </c>
      <c r="FXA11" s="98" t="s">
        <v>669</v>
      </c>
      <c r="FXB11" s="98" t="s">
        <v>669</v>
      </c>
      <c r="FXC11" s="98" t="s">
        <v>669</v>
      </c>
      <c r="FXD11" s="98" t="s">
        <v>669</v>
      </c>
      <c r="FXE11" s="98" t="s">
        <v>669</v>
      </c>
      <c r="FXF11" s="98" t="s">
        <v>669</v>
      </c>
      <c r="FXG11" s="98" t="s">
        <v>669</v>
      </c>
      <c r="FXH11" s="98" t="s">
        <v>669</v>
      </c>
      <c r="FXI11" s="98" t="s">
        <v>669</v>
      </c>
      <c r="FXJ11" s="98" t="s">
        <v>669</v>
      </c>
      <c r="FXK11" s="98" t="s">
        <v>669</v>
      </c>
      <c r="FXL11" s="98" t="s">
        <v>669</v>
      </c>
      <c r="FXM11" s="98" t="s">
        <v>669</v>
      </c>
      <c r="FXN11" s="98" t="s">
        <v>669</v>
      </c>
      <c r="FXO11" s="98" t="s">
        <v>669</v>
      </c>
      <c r="FXP11" s="98" t="s">
        <v>669</v>
      </c>
      <c r="FXQ11" s="98" t="s">
        <v>669</v>
      </c>
      <c r="FXR11" s="98" t="s">
        <v>669</v>
      </c>
      <c r="FXS11" s="98" t="s">
        <v>669</v>
      </c>
      <c r="FXT11" s="98" t="s">
        <v>669</v>
      </c>
      <c r="FXU11" s="98" t="s">
        <v>669</v>
      </c>
      <c r="FXV11" s="98" t="s">
        <v>669</v>
      </c>
      <c r="FXW11" s="98" t="s">
        <v>669</v>
      </c>
      <c r="FXX11" s="98" t="s">
        <v>669</v>
      </c>
      <c r="FXY11" s="98" t="s">
        <v>669</v>
      </c>
      <c r="FXZ11" s="98" t="s">
        <v>669</v>
      </c>
      <c r="FYA11" s="98" t="s">
        <v>669</v>
      </c>
      <c r="FYB11" s="98" t="s">
        <v>669</v>
      </c>
      <c r="FYC11" s="98" t="s">
        <v>669</v>
      </c>
      <c r="FYD11" s="98" t="s">
        <v>669</v>
      </c>
      <c r="FYE11" s="98" t="s">
        <v>669</v>
      </c>
      <c r="FYF11" s="98" t="s">
        <v>669</v>
      </c>
      <c r="FYG11" s="98" t="s">
        <v>669</v>
      </c>
      <c r="FYH11" s="98" t="s">
        <v>669</v>
      </c>
      <c r="FYI11" s="98" t="s">
        <v>669</v>
      </c>
      <c r="FYJ11" s="98" t="s">
        <v>669</v>
      </c>
      <c r="FYK11" s="98" t="s">
        <v>669</v>
      </c>
      <c r="FYL11" s="98" t="s">
        <v>669</v>
      </c>
      <c r="FYM11" s="98" t="s">
        <v>669</v>
      </c>
      <c r="FYN11" s="98" t="s">
        <v>669</v>
      </c>
      <c r="FYO11" s="98" t="s">
        <v>669</v>
      </c>
      <c r="FYP11" s="98" t="s">
        <v>669</v>
      </c>
      <c r="FYQ11" s="98" t="s">
        <v>669</v>
      </c>
      <c r="FYR11" s="98" t="s">
        <v>669</v>
      </c>
      <c r="FYS11" s="98" t="s">
        <v>669</v>
      </c>
      <c r="FYT11" s="98" t="s">
        <v>669</v>
      </c>
      <c r="FYU11" s="98" t="s">
        <v>669</v>
      </c>
      <c r="FYV11" s="98" t="s">
        <v>669</v>
      </c>
      <c r="FYW11" s="98" t="s">
        <v>669</v>
      </c>
      <c r="FYX11" s="98" t="s">
        <v>669</v>
      </c>
      <c r="FYY11" s="98" t="s">
        <v>669</v>
      </c>
      <c r="FYZ11" s="98" t="s">
        <v>669</v>
      </c>
      <c r="FZA11" s="98" t="s">
        <v>669</v>
      </c>
      <c r="FZB11" s="98" t="s">
        <v>669</v>
      </c>
      <c r="FZC11" s="98" t="s">
        <v>669</v>
      </c>
      <c r="FZD11" s="98" t="s">
        <v>669</v>
      </c>
      <c r="FZE11" s="98" t="s">
        <v>669</v>
      </c>
      <c r="FZF11" s="98" t="s">
        <v>669</v>
      </c>
      <c r="FZG11" s="98" t="s">
        <v>669</v>
      </c>
      <c r="FZH11" s="98" t="s">
        <v>669</v>
      </c>
      <c r="FZI11" s="98" t="s">
        <v>669</v>
      </c>
      <c r="FZJ11" s="98" t="s">
        <v>669</v>
      </c>
      <c r="FZK11" s="98" t="s">
        <v>669</v>
      </c>
      <c r="FZL11" s="98" t="s">
        <v>669</v>
      </c>
      <c r="FZM11" s="98" t="s">
        <v>669</v>
      </c>
      <c r="FZN11" s="98" t="s">
        <v>669</v>
      </c>
      <c r="FZO11" s="98" t="s">
        <v>669</v>
      </c>
      <c r="FZP11" s="98" t="s">
        <v>669</v>
      </c>
      <c r="FZQ11" s="98" t="s">
        <v>669</v>
      </c>
      <c r="FZR11" s="98" t="s">
        <v>669</v>
      </c>
      <c r="FZS11" s="98" t="s">
        <v>669</v>
      </c>
      <c r="FZT11" s="98" t="s">
        <v>669</v>
      </c>
      <c r="FZU11" s="98" t="s">
        <v>669</v>
      </c>
      <c r="FZV11" s="98" t="s">
        <v>669</v>
      </c>
      <c r="FZW11" s="98" t="s">
        <v>669</v>
      </c>
      <c r="FZX11" s="98" t="s">
        <v>669</v>
      </c>
      <c r="FZY11" s="98" t="s">
        <v>669</v>
      </c>
      <c r="FZZ11" s="98" t="s">
        <v>669</v>
      </c>
      <c r="GAA11" s="98" t="s">
        <v>669</v>
      </c>
      <c r="GAB11" s="98" t="s">
        <v>669</v>
      </c>
      <c r="GAC11" s="98" t="s">
        <v>669</v>
      </c>
      <c r="GAD11" s="98" t="s">
        <v>669</v>
      </c>
      <c r="GAE11" s="98" t="s">
        <v>669</v>
      </c>
      <c r="GAF11" s="98" t="s">
        <v>669</v>
      </c>
      <c r="GAG11" s="98" t="s">
        <v>669</v>
      </c>
      <c r="GAH11" s="98" t="s">
        <v>669</v>
      </c>
      <c r="GAI11" s="98" t="s">
        <v>669</v>
      </c>
      <c r="GAJ11" s="98" t="s">
        <v>669</v>
      </c>
      <c r="GAK11" s="98" t="s">
        <v>669</v>
      </c>
      <c r="GAL11" s="98" t="s">
        <v>669</v>
      </c>
      <c r="GAM11" s="98" t="s">
        <v>669</v>
      </c>
      <c r="GAN11" s="98" t="s">
        <v>669</v>
      </c>
      <c r="GAO11" s="98" t="s">
        <v>669</v>
      </c>
      <c r="GAP11" s="98" t="s">
        <v>669</v>
      </c>
      <c r="GAQ11" s="98" t="s">
        <v>669</v>
      </c>
      <c r="GAR11" s="98" t="s">
        <v>669</v>
      </c>
      <c r="GAS11" s="98" t="s">
        <v>669</v>
      </c>
      <c r="GAT11" s="98" t="s">
        <v>669</v>
      </c>
      <c r="GAU11" s="98" t="s">
        <v>669</v>
      </c>
      <c r="GAV11" s="98" t="s">
        <v>669</v>
      </c>
      <c r="GAW11" s="98" t="s">
        <v>669</v>
      </c>
      <c r="GAX11" s="98" t="s">
        <v>669</v>
      </c>
      <c r="GAY11" s="98" t="s">
        <v>669</v>
      </c>
      <c r="GAZ11" s="98" t="s">
        <v>669</v>
      </c>
      <c r="GBA11" s="98" t="s">
        <v>669</v>
      </c>
      <c r="GBB11" s="98" t="s">
        <v>669</v>
      </c>
      <c r="GBC11" s="98" t="s">
        <v>669</v>
      </c>
      <c r="GBD11" s="98" t="s">
        <v>669</v>
      </c>
      <c r="GBE11" s="98" t="s">
        <v>669</v>
      </c>
      <c r="GBF11" s="98" t="s">
        <v>669</v>
      </c>
      <c r="GBG11" s="98" t="s">
        <v>669</v>
      </c>
      <c r="GBH11" s="98" t="s">
        <v>669</v>
      </c>
      <c r="GBI11" s="98" t="s">
        <v>669</v>
      </c>
      <c r="GBJ11" s="98" t="s">
        <v>669</v>
      </c>
      <c r="GBK11" s="98" t="s">
        <v>669</v>
      </c>
      <c r="GBL11" s="98" t="s">
        <v>669</v>
      </c>
      <c r="GBM11" s="98" t="s">
        <v>669</v>
      </c>
      <c r="GBN11" s="98" t="s">
        <v>669</v>
      </c>
      <c r="GBO11" s="98" t="s">
        <v>669</v>
      </c>
      <c r="GBP11" s="98" t="s">
        <v>669</v>
      </c>
      <c r="GBQ11" s="98" t="s">
        <v>669</v>
      </c>
      <c r="GBR11" s="98" t="s">
        <v>669</v>
      </c>
      <c r="GBS11" s="98" t="s">
        <v>669</v>
      </c>
      <c r="GBT11" s="98" t="s">
        <v>669</v>
      </c>
      <c r="GBU11" s="98" t="s">
        <v>669</v>
      </c>
      <c r="GBV11" s="98" t="s">
        <v>669</v>
      </c>
      <c r="GBW11" s="98" t="s">
        <v>669</v>
      </c>
      <c r="GBX11" s="98" t="s">
        <v>669</v>
      </c>
      <c r="GBY11" s="98" t="s">
        <v>669</v>
      </c>
      <c r="GBZ11" s="98" t="s">
        <v>669</v>
      </c>
      <c r="GCA11" s="98" t="s">
        <v>669</v>
      </c>
      <c r="GCB11" s="98" t="s">
        <v>669</v>
      </c>
      <c r="GCC11" s="98" t="s">
        <v>669</v>
      </c>
      <c r="GCD11" s="98" t="s">
        <v>669</v>
      </c>
      <c r="GCE11" s="98" t="s">
        <v>669</v>
      </c>
      <c r="GCF11" s="98" t="s">
        <v>669</v>
      </c>
      <c r="GCG11" s="98" t="s">
        <v>669</v>
      </c>
      <c r="GCH11" s="98" t="s">
        <v>669</v>
      </c>
      <c r="GCI11" s="98" t="s">
        <v>669</v>
      </c>
      <c r="GCJ11" s="98" t="s">
        <v>669</v>
      </c>
      <c r="GCK11" s="98" t="s">
        <v>669</v>
      </c>
      <c r="GCL11" s="98" t="s">
        <v>669</v>
      </c>
      <c r="GCM11" s="98" t="s">
        <v>669</v>
      </c>
      <c r="GCN11" s="98" t="s">
        <v>669</v>
      </c>
      <c r="GCO11" s="98" t="s">
        <v>669</v>
      </c>
      <c r="GCP11" s="98" t="s">
        <v>669</v>
      </c>
      <c r="GCQ11" s="98" t="s">
        <v>669</v>
      </c>
      <c r="GCR11" s="98" t="s">
        <v>669</v>
      </c>
      <c r="GCS11" s="98" t="s">
        <v>669</v>
      </c>
      <c r="GCT11" s="98" t="s">
        <v>669</v>
      </c>
      <c r="GCU11" s="98" t="s">
        <v>669</v>
      </c>
      <c r="GCV11" s="98" t="s">
        <v>669</v>
      </c>
      <c r="GCW11" s="98" t="s">
        <v>669</v>
      </c>
      <c r="GCX11" s="98" t="s">
        <v>669</v>
      </c>
      <c r="GCY11" s="98" t="s">
        <v>669</v>
      </c>
      <c r="GCZ11" s="98" t="s">
        <v>669</v>
      </c>
      <c r="GDA11" s="98" t="s">
        <v>669</v>
      </c>
      <c r="GDB11" s="98" t="s">
        <v>669</v>
      </c>
      <c r="GDC11" s="98" t="s">
        <v>669</v>
      </c>
      <c r="GDD11" s="98" t="s">
        <v>669</v>
      </c>
      <c r="GDE11" s="98" t="s">
        <v>669</v>
      </c>
      <c r="GDF11" s="98" t="s">
        <v>669</v>
      </c>
      <c r="GDG11" s="98" t="s">
        <v>669</v>
      </c>
      <c r="GDH11" s="98" t="s">
        <v>669</v>
      </c>
      <c r="GDI11" s="98" t="s">
        <v>669</v>
      </c>
      <c r="GDJ11" s="98" t="s">
        <v>669</v>
      </c>
      <c r="GDK11" s="98" t="s">
        <v>669</v>
      </c>
      <c r="GDL11" s="98" t="s">
        <v>669</v>
      </c>
      <c r="GDM11" s="98" t="s">
        <v>669</v>
      </c>
      <c r="GDN11" s="98" t="s">
        <v>669</v>
      </c>
      <c r="GDO11" s="98" t="s">
        <v>669</v>
      </c>
      <c r="GDP11" s="98" t="s">
        <v>669</v>
      </c>
      <c r="GDQ11" s="98" t="s">
        <v>669</v>
      </c>
      <c r="GDR11" s="98" t="s">
        <v>669</v>
      </c>
      <c r="GDS11" s="98" t="s">
        <v>669</v>
      </c>
      <c r="GDT11" s="98" t="s">
        <v>669</v>
      </c>
      <c r="GDU11" s="98" t="s">
        <v>669</v>
      </c>
      <c r="GDV11" s="98" t="s">
        <v>669</v>
      </c>
      <c r="GDW11" s="98" t="s">
        <v>669</v>
      </c>
      <c r="GDX11" s="98" t="s">
        <v>669</v>
      </c>
      <c r="GDY11" s="98" t="s">
        <v>669</v>
      </c>
      <c r="GDZ11" s="98" t="s">
        <v>669</v>
      </c>
      <c r="GEA11" s="98" t="s">
        <v>669</v>
      </c>
      <c r="GEB11" s="98" t="s">
        <v>669</v>
      </c>
      <c r="GEC11" s="98" t="s">
        <v>669</v>
      </c>
      <c r="GED11" s="98" t="s">
        <v>669</v>
      </c>
      <c r="GEE11" s="98" t="s">
        <v>669</v>
      </c>
      <c r="GEF11" s="98" t="s">
        <v>669</v>
      </c>
      <c r="GEG11" s="98" t="s">
        <v>669</v>
      </c>
      <c r="GEH11" s="98" t="s">
        <v>669</v>
      </c>
      <c r="GEI11" s="98" t="s">
        <v>669</v>
      </c>
      <c r="GEJ11" s="98" t="s">
        <v>669</v>
      </c>
      <c r="GEK11" s="98" t="s">
        <v>669</v>
      </c>
      <c r="GEL11" s="98" t="s">
        <v>669</v>
      </c>
      <c r="GEM11" s="98" t="s">
        <v>669</v>
      </c>
      <c r="GEN11" s="98" t="s">
        <v>669</v>
      </c>
      <c r="GEO11" s="98" t="s">
        <v>669</v>
      </c>
      <c r="GEP11" s="98" t="s">
        <v>669</v>
      </c>
      <c r="GEQ11" s="98" t="s">
        <v>669</v>
      </c>
      <c r="GER11" s="98" t="s">
        <v>669</v>
      </c>
      <c r="GES11" s="98" t="s">
        <v>669</v>
      </c>
      <c r="GET11" s="98" t="s">
        <v>669</v>
      </c>
      <c r="GEU11" s="98" t="s">
        <v>669</v>
      </c>
      <c r="GEV11" s="98" t="s">
        <v>669</v>
      </c>
      <c r="GEW11" s="98" t="s">
        <v>669</v>
      </c>
      <c r="GEX11" s="98" t="s">
        <v>669</v>
      </c>
      <c r="GEY11" s="98" t="s">
        <v>669</v>
      </c>
      <c r="GEZ11" s="98" t="s">
        <v>669</v>
      </c>
      <c r="GFA11" s="98" t="s">
        <v>669</v>
      </c>
      <c r="GFB11" s="98" t="s">
        <v>669</v>
      </c>
      <c r="GFC11" s="98" t="s">
        <v>669</v>
      </c>
      <c r="GFD11" s="98" t="s">
        <v>669</v>
      </c>
      <c r="GFE11" s="98" t="s">
        <v>669</v>
      </c>
      <c r="GFF11" s="98" t="s">
        <v>669</v>
      </c>
      <c r="GFG11" s="98" t="s">
        <v>669</v>
      </c>
      <c r="GFH11" s="98" t="s">
        <v>669</v>
      </c>
      <c r="GFI11" s="98" t="s">
        <v>669</v>
      </c>
      <c r="GFJ11" s="98" t="s">
        <v>669</v>
      </c>
      <c r="GFK11" s="98" t="s">
        <v>669</v>
      </c>
      <c r="GFL11" s="98" t="s">
        <v>669</v>
      </c>
      <c r="GFM11" s="98" t="s">
        <v>669</v>
      </c>
      <c r="GFN11" s="98" t="s">
        <v>669</v>
      </c>
      <c r="GFO11" s="98" t="s">
        <v>669</v>
      </c>
      <c r="GFP11" s="98" t="s">
        <v>669</v>
      </c>
      <c r="GFQ11" s="98" t="s">
        <v>669</v>
      </c>
      <c r="GFR11" s="98" t="s">
        <v>669</v>
      </c>
      <c r="GFS11" s="98" t="s">
        <v>669</v>
      </c>
      <c r="GFT11" s="98" t="s">
        <v>669</v>
      </c>
      <c r="GFU11" s="98" t="s">
        <v>669</v>
      </c>
      <c r="GFV11" s="98" t="s">
        <v>669</v>
      </c>
      <c r="GFW11" s="98" t="s">
        <v>669</v>
      </c>
      <c r="GFX11" s="98" t="s">
        <v>669</v>
      </c>
      <c r="GFY11" s="98" t="s">
        <v>669</v>
      </c>
      <c r="GFZ11" s="98" t="s">
        <v>669</v>
      </c>
      <c r="GGA11" s="98" t="s">
        <v>669</v>
      </c>
      <c r="GGB11" s="98" t="s">
        <v>669</v>
      </c>
      <c r="GGC11" s="98" t="s">
        <v>669</v>
      </c>
      <c r="GGD11" s="98" t="s">
        <v>669</v>
      </c>
      <c r="GGE11" s="98" t="s">
        <v>669</v>
      </c>
      <c r="GGF11" s="98" t="s">
        <v>669</v>
      </c>
      <c r="GGG11" s="98" t="s">
        <v>669</v>
      </c>
      <c r="GGH11" s="98" t="s">
        <v>669</v>
      </c>
      <c r="GGI11" s="98" t="s">
        <v>669</v>
      </c>
      <c r="GGJ11" s="98" t="s">
        <v>669</v>
      </c>
      <c r="GGK11" s="98" t="s">
        <v>669</v>
      </c>
      <c r="GGL11" s="98" t="s">
        <v>669</v>
      </c>
      <c r="GGM11" s="98" t="s">
        <v>669</v>
      </c>
      <c r="GGN11" s="98" t="s">
        <v>669</v>
      </c>
      <c r="GGO11" s="98" t="s">
        <v>669</v>
      </c>
      <c r="GGP11" s="98" t="s">
        <v>669</v>
      </c>
      <c r="GGQ11" s="98" t="s">
        <v>669</v>
      </c>
      <c r="GGR11" s="98" t="s">
        <v>669</v>
      </c>
      <c r="GGS11" s="98" t="s">
        <v>669</v>
      </c>
      <c r="GGT11" s="98" t="s">
        <v>669</v>
      </c>
      <c r="GGU11" s="98" t="s">
        <v>669</v>
      </c>
      <c r="GGV11" s="98" t="s">
        <v>669</v>
      </c>
      <c r="GGW11" s="98" t="s">
        <v>669</v>
      </c>
      <c r="GGX11" s="98" t="s">
        <v>669</v>
      </c>
      <c r="GGY11" s="98" t="s">
        <v>669</v>
      </c>
      <c r="GGZ11" s="98" t="s">
        <v>669</v>
      </c>
      <c r="GHA11" s="98" t="s">
        <v>669</v>
      </c>
      <c r="GHB11" s="98" t="s">
        <v>669</v>
      </c>
      <c r="GHC11" s="98" t="s">
        <v>669</v>
      </c>
      <c r="GHD11" s="98" t="s">
        <v>669</v>
      </c>
      <c r="GHE11" s="98" t="s">
        <v>669</v>
      </c>
      <c r="GHF11" s="98" t="s">
        <v>669</v>
      </c>
      <c r="GHG11" s="98" t="s">
        <v>669</v>
      </c>
      <c r="GHH11" s="98" t="s">
        <v>669</v>
      </c>
      <c r="GHI11" s="98" t="s">
        <v>669</v>
      </c>
      <c r="GHJ11" s="98" t="s">
        <v>669</v>
      </c>
      <c r="GHK11" s="98" t="s">
        <v>669</v>
      </c>
      <c r="GHL11" s="98" t="s">
        <v>669</v>
      </c>
      <c r="GHM11" s="98" t="s">
        <v>669</v>
      </c>
      <c r="GHN11" s="98" t="s">
        <v>669</v>
      </c>
      <c r="GHO11" s="98" t="s">
        <v>669</v>
      </c>
      <c r="GHP11" s="98" t="s">
        <v>669</v>
      </c>
      <c r="GHQ11" s="98" t="s">
        <v>669</v>
      </c>
      <c r="GHR11" s="98" t="s">
        <v>669</v>
      </c>
      <c r="GHS11" s="98" t="s">
        <v>669</v>
      </c>
      <c r="GHT11" s="98" t="s">
        <v>669</v>
      </c>
      <c r="GHU11" s="98" t="s">
        <v>669</v>
      </c>
      <c r="GHV11" s="98" t="s">
        <v>669</v>
      </c>
      <c r="GHW11" s="98" t="s">
        <v>669</v>
      </c>
      <c r="GHX11" s="98" t="s">
        <v>669</v>
      </c>
      <c r="GHY11" s="98" t="s">
        <v>669</v>
      </c>
      <c r="GHZ11" s="98" t="s">
        <v>669</v>
      </c>
      <c r="GIA11" s="98" t="s">
        <v>669</v>
      </c>
      <c r="GIB11" s="98" t="s">
        <v>669</v>
      </c>
      <c r="GIC11" s="98" t="s">
        <v>669</v>
      </c>
      <c r="GID11" s="98" t="s">
        <v>669</v>
      </c>
      <c r="GIE11" s="98" t="s">
        <v>669</v>
      </c>
      <c r="GIF11" s="98" t="s">
        <v>669</v>
      </c>
      <c r="GIG11" s="98" t="s">
        <v>669</v>
      </c>
      <c r="GIH11" s="98" t="s">
        <v>669</v>
      </c>
      <c r="GII11" s="98" t="s">
        <v>669</v>
      </c>
      <c r="GIJ11" s="98" t="s">
        <v>669</v>
      </c>
      <c r="GIK11" s="98" t="s">
        <v>669</v>
      </c>
      <c r="GIL11" s="98" t="s">
        <v>669</v>
      </c>
      <c r="GIM11" s="98" t="s">
        <v>669</v>
      </c>
      <c r="GIN11" s="98" t="s">
        <v>669</v>
      </c>
      <c r="GIO11" s="98" t="s">
        <v>669</v>
      </c>
      <c r="GIP11" s="98" t="s">
        <v>669</v>
      </c>
      <c r="GIQ11" s="98" t="s">
        <v>669</v>
      </c>
      <c r="GIR11" s="98" t="s">
        <v>669</v>
      </c>
      <c r="GIS11" s="98" t="s">
        <v>669</v>
      </c>
      <c r="GIT11" s="98" t="s">
        <v>669</v>
      </c>
      <c r="GIU11" s="98" t="s">
        <v>669</v>
      </c>
      <c r="GIV11" s="98" t="s">
        <v>669</v>
      </c>
      <c r="GIW11" s="98" t="s">
        <v>669</v>
      </c>
      <c r="GIX11" s="98" t="s">
        <v>669</v>
      </c>
      <c r="GIY11" s="98" t="s">
        <v>669</v>
      </c>
      <c r="GIZ11" s="98" t="s">
        <v>669</v>
      </c>
      <c r="GJA11" s="98" t="s">
        <v>669</v>
      </c>
      <c r="GJB11" s="98" t="s">
        <v>669</v>
      </c>
      <c r="GJC11" s="98" t="s">
        <v>669</v>
      </c>
      <c r="GJD11" s="98" t="s">
        <v>669</v>
      </c>
      <c r="GJE11" s="98" t="s">
        <v>669</v>
      </c>
      <c r="GJF11" s="98" t="s">
        <v>669</v>
      </c>
      <c r="GJG11" s="98" t="s">
        <v>669</v>
      </c>
      <c r="GJH11" s="98" t="s">
        <v>669</v>
      </c>
      <c r="GJI11" s="98" t="s">
        <v>669</v>
      </c>
      <c r="GJJ11" s="98" t="s">
        <v>669</v>
      </c>
      <c r="GJK11" s="98" t="s">
        <v>669</v>
      </c>
      <c r="GJL11" s="98" t="s">
        <v>669</v>
      </c>
      <c r="GJM11" s="98" t="s">
        <v>669</v>
      </c>
      <c r="GJN11" s="98" t="s">
        <v>669</v>
      </c>
      <c r="GJO11" s="98" t="s">
        <v>669</v>
      </c>
      <c r="GJP11" s="98" t="s">
        <v>669</v>
      </c>
      <c r="GJQ11" s="98" t="s">
        <v>669</v>
      </c>
      <c r="GJR11" s="98" t="s">
        <v>669</v>
      </c>
      <c r="GJS11" s="98" t="s">
        <v>669</v>
      </c>
      <c r="GJT11" s="98" t="s">
        <v>669</v>
      </c>
      <c r="GJU11" s="98" t="s">
        <v>669</v>
      </c>
      <c r="GJV11" s="98" t="s">
        <v>669</v>
      </c>
      <c r="GJW11" s="98" t="s">
        <v>669</v>
      </c>
      <c r="GJX11" s="98" t="s">
        <v>669</v>
      </c>
      <c r="GJY11" s="98" t="s">
        <v>669</v>
      </c>
      <c r="GJZ11" s="98" t="s">
        <v>669</v>
      </c>
      <c r="GKA11" s="98" t="s">
        <v>669</v>
      </c>
      <c r="GKB11" s="98" t="s">
        <v>669</v>
      </c>
      <c r="GKC11" s="98" t="s">
        <v>669</v>
      </c>
      <c r="GKD11" s="98" t="s">
        <v>669</v>
      </c>
      <c r="GKE11" s="98" t="s">
        <v>669</v>
      </c>
      <c r="GKF11" s="98" t="s">
        <v>669</v>
      </c>
      <c r="GKG11" s="98" t="s">
        <v>669</v>
      </c>
      <c r="GKH11" s="98" t="s">
        <v>669</v>
      </c>
      <c r="GKI11" s="98" t="s">
        <v>669</v>
      </c>
      <c r="GKJ11" s="98" t="s">
        <v>669</v>
      </c>
      <c r="GKK11" s="98" t="s">
        <v>669</v>
      </c>
      <c r="GKL11" s="98" t="s">
        <v>669</v>
      </c>
      <c r="GKM11" s="98" t="s">
        <v>669</v>
      </c>
      <c r="GKN11" s="98" t="s">
        <v>669</v>
      </c>
      <c r="GKO11" s="98" t="s">
        <v>669</v>
      </c>
      <c r="GKP11" s="98" t="s">
        <v>669</v>
      </c>
      <c r="GKQ11" s="98" t="s">
        <v>669</v>
      </c>
      <c r="GKR11" s="98" t="s">
        <v>669</v>
      </c>
      <c r="GKS11" s="98" t="s">
        <v>669</v>
      </c>
      <c r="GKT11" s="98" t="s">
        <v>669</v>
      </c>
      <c r="GKU11" s="98" t="s">
        <v>669</v>
      </c>
      <c r="GKV11" s="98" t="s">
        <v>669</v>
      </c>
      <c r="GKW11" s="98" t="s">
        <v>669</v>
      </c>
      <c r="GKX11" s="98" t="s">
        <v>669</v>
      </c>
      <c r="GKY11" s="98" t="s">
        <v>669</v>
      </c>
      <c r="GKZ11" s="98" t="s">
        <v>669</v>
      </c>
      <c r="GLA11" s="98" t="s">
        <v>669</v>
      </c>
      <c r="GLB11" s="98" t="s">
        <v>669</v>
      </c>
      <c r="GLC11" s="98" t="s">
        <v>669</v>
      </c>
      <c r="GLD11" s="98" t="s">
        <v>669</v>
      </c>
      <c r="GLE11" s="98" t="s">
        <v>669</v>
      </c>
      <c r="GLF11" s="98" t="s">
        <v>669</v>
      </c>
      <c r="GLG11" s="98" t="s">
        <v>669</v>
      </c>
      <c r="GLH11" s="98" t="s">
        <v>669</v>
      </c>
      <c r="GLI11" s="98" t="s">
        <v>669</v>
      </c>
      <c r="GLJ11" s="98" t="s">
        <v>669</v>
      </c>
      <c r="GLK11" s="98" t="s">
        <v>669</v>
      </c>
      <c r="GLL11" s="98" t="s">
        <v>669</v>
      </c>
      <c r="GLM11" s="98" t="s">
        <v>669</v>
      </c>
      <c r="GLN11" s="98" t="s">
        <v>669</v>
      </c>
      <c r="GLO11" s="98" t="s">
        <v>669</v>
      </c>
      <c r="GLP11" s="98" t="s">
        <v>669</v>
      </c>
      <c r="GLQ11" s="98" t="s">
        <v>669</v>
      </c>
      <c r="GLR11" s="98" t="s">
        <v>669</v>
      </c>
      <c r="GLS11" s="98" t="s">
        <v>669</v>
      </c>
      <c r="GLT11" s="98" t="s">
        <v>669</v>
      </c>
      <c r="GLU11" s="98" t="s">
        <v>669</v>
      </c>
      <c r="GLV11" s="98" t="s">
        <v>669</v>
      </c>
      <c r="GLW11" s="98" t="s">
        <v>669</v>
      </c>
      <c r="GLX11" s="98" t="s">
        <v>669</v>
      </c>
      <c r="GLY11" s="98" t="s">
        <v>669</v>
      </c>
      <c r="GLZ11" s="98" t="s">
        <v>669</v>
      </c>
      <c r="GMA11" s="98" t="s">
        <v>669</v>
      </c>
      <c r="GMB11" s="98" t="s">
        <v>669</v>
      </c>
      <c r="GMC11" s="98" t="s">
        <v>669</v>
      </c>
      <c r="GMD11" s="98" t="s">
        <v>669</v>
      </c>
      <c r="GME11" s="98" t="s">
        <v>669</v>
      </c>
      <c r="GMF11" s="98" t="s">
        <v>669</v>
      </c>
      <c r="GMG11" s="98" t="s">
        <v>669</v>
      </c>
      <c r="GMH11" s="98" t="s">
        <v>669</v>
      </c>
      <c r="GMI11" s="98" t="s">
        <v>669</v>
      </c>
      <c r="GMJ11" s="98" t="s">
        <v>669</v>
      </c>
      <c r="GMK11" s="98" t="s">
        <v>669</v>
      </c>
      <c r="GML11" s="98" t="s">
        <v>669</v>
      </c>
      <c r="GMM11" s="98" t="s">
        <v>669</v>
      </c>
      <c r="GMN11" s="98" t="s">
        <v>669</v>
      </c>
      <c r="GMO11" s="98" t="s">
        <v>669</v>
      </c>
      <c r="GMP11" s="98" t="s">
        <v>669</v>
      </c>
      <c r="GMQ11" s="98" t="s">
        <v>669</v>
      </c>
      <c r="GMR11" s="98" t="s">
        <v>669</v>
      </c>
      <c r="GMS11" s="98" t="s">
        <v>669</v>
      </c>
      <c r="GMT11" s="98" t="s">
        <v>669</v>
      </c>
      <c r="GMU11" s="98" t="s">
        <v>669</v>
      </c>
      <c r="GMV11" s="98" t="s">
        <v>669</v>
      </c>
      <c r="GMW11" s="98" t="s">
        <v>669</v>
      </c>
      <c r="GMX11" s="98" t="s">
        <v>669</v>
      </c>
      <c r="GMY11" s="98" t="s">
        <v>669</v>
      </c>
      <c r="GMZ11" s="98" t="s">
        <v>669</v>
      </c>
      <c r="GNA11" s="98" t="s">
        <v>669</v>
      </c>
      <c r="GNB11" s="98" t="s">
        <v>669</v>
      </c>
      <c r="GNC11" s="98" t="s">
        <v>669</v>
      </c>
      <c r="GND11" s="98" t="s">
        <v>669</v>
      </c>
      <c r="GNE11" s="98" t="s">
        <v>669</v>
      </c>
      <c r="GNF11" s="98" t="s">
        <v>669</v>
      </c>
      <c r="GNG11" s="98" t="s">
        <v>669</v>
      </c>
      <c r="GNH11" s="98" t="s">
        <v>669</v>
      </c>
      <c r="GNI11" s="98" t="s">
        <v>669</v>
      </c>
      <c r="GNJ11" s="98" t="s">
        <v>669</v>
      </c>
      <c r="GNK11" s="98" t="s">
        <v>669</v>
      </c>
      <c r="GNL11" s="98" t="s">
        <v>669</v>
      </c>
      <c r="GNM11" s="98" t="s">
        <v>669</v>
      </c>
      <c r="GNN11" s="98" t="s">
        <v>669</v>
      </c>
      <c r="GNO11" s="98" t="s">
        <v>669</v>
      </c>
      <c r="GNP11" s="98" t="s">
        <v>669</v>
      </c>
      <c r="GNQ11" s="98" t="s">
        <v>669</v>
      </c>
      <c r="GNR11" s="98" t="s">
        <v>669</v>
      </c>
      <c r="GNS11" s="98" t="s">
        <v>669</v>
      </c>
      <c r="GNT11" s="98" t="s">
        <v>669</v>
      </c>
      <c r="GNU11" s="98" t="s">
        <v>669</v>
      </c>
      <c r="GNV11" s="98" t="s">
        <v>669</v>
      </c>
      <c r="GNW11" s="98" t="s">
        <v>669</v>
      </c>
      <c r="GNX11" s="98" t="s">
        <v>669</v>
      </c>
      <c r="GNY11" s="98" t="s">
        <v>669</v>
      </c>
      <c r="GNZ11" s="98" t="s">
        <v>669</v>
      </c>
      <c r="GOA11" s="98" t="s">
        <v>669</v>
      </c>
      <c r="GOB11" s="98" t="s">
        <v>669</v>
      </c>
      <c r="GOC11" s="98" t="s">
        <v>669</v>
      </c>
      <c r="GOD11" s="98" t="s">
        <v>669</v>
      </c>
      <c r="GOE11" s="98" t="s">
        <v>669</v>
      </c>
      <c r="GOF11" s="98" t="s">
        <v>669</v>
      </c>
      <c r="GOG11" s="98" t="s">
        <v>669</v>
      </c>
      <c r="GOH11" s="98" t="s">
        <v>669</v>
      </c>
      <c r="GOI11" s="98" t="s">
        <v>669</v>
      </c>
      <c r="GOJ11" s="98" t="s">
        <v>669</v>
      </c>
      <c r="GOK11" s="98" t="s">
        <v>669</v>
      </c>
      <c r="GOL11" s="98" t="s">
        <v>669</v>
      </c>
      <c r="GOM11" s="98" t="s">
        <v>669</v>
      </c>
      <c r="GON11" s="98" t="s">
        <v>669</v>
      </c>
      <c r="GOO11" s="98" t="s">
        <v>669</v>
      </c>
      <c r="GOP11" s="98" t="s">
        <v>669</v>
      </c>
      <c r="GOQ11" s="98" t="s">
        <v>669</v>
      </c>
      <c r="GOR11" s="98" t="s">
        <v>669</v>
      </c>
      <c r="GOS11" s="98" t="s">
        <v>669</v>
      </c>
      <c r="GOT11" s="98" t="s">
        <v>669</v>
      </c>
      <c r="GOU11" s="98" t="s">
        <v>669</v>
      </c>
      <c r="GOV11" s="98" t="s">
        <v>669</v>
      </c>
      <c r="GOW11" s="98" t="s">
        <v>669</v>
      </c>
      <c r="GOX11" s="98" t="s">
        <v>669</v>
      </c>
      <c r="GOY11" s="98" t="s">
        <v>669</v>
      </c>
      <c r="GOZ11" s="98" t="s">
        <v>669</v>
      </c>
      <c r="GPA11" s="98" t="s">
        <v>669</v>
      </c>
      <c r="GPB11" s="98" t="s">
        <v>669</v>
      </c>
      <c r="GPC11" s="98" t="s">
        <v>669</v>
      </c>
      <c r="GPD11" s="98" t="s">
        <v>669</v>
      </c>
      <c r="GPE11" s="98" t="s">
        <v>669</v>
      </c>
      <c r="GPF11" s="98" t="s">
        <v>669</v>
      </c>
      <c r="GPG11" s="98" t="s">
        <v>669</v>
      </c>
      <c r="GPH11" s="98" t="s">
        <v>669</v>
      </c>
      <c r="GPI11" s="98" t="s">
        <v>669</v>
      </c>
      <c r="GPJ11" s="98" t="s">
        <v>669</v>
      </c>
      <c r="GPK11" s="98" t="s">
        <v>669</v>
      </c>
      <c r="GPL11" s="98" t="s">
        <v>669</v>
      </c>
      <c r="GPM11" s="98" t="s">
        <v>669</v>
      </c>
      <c r="GPN11" s="98" t="s">
        <v>669</v>
      </c>
      <c r="GPO11" s="98" t="s">
        <v>669</v>
      </c>
      <c r="GPP11" s="98" t="s">
        <v>669</v>
      </c>
      <c r="GPQ11" s="98" t="s">
        <v>669</v>
      </c>
      <c r="GPR11" s="98" t="s">
        <v>669</v>
      </c>
      <c r="GPS11" s="98" t="s">
        <v>669</v>
      </c>
      <c r="GPT11" s="98" t="s">
        <v>669</v>
      </c>
      <c r="GPU11" s="98" t="s">
        <v>669</v>
      </c>
      <c r="GPV11" s="98" t="s">
        <v>669</v>
      </c>
      <c r="GPW11" s="98" t="s">
        <v>669</v>
      </c>
      <c r="GPX11" s="98" t="s">
        <v>669</v>
      </c>
      <c r="GPY11" s="98" t="s">
        <v>669</v>
      </c>
      <c r="GPZ11" s="98" t="s">
        <v>669</v>
      </c>
      <c r="GQA11" s="98" t="s">
        <v>669</v>
      </c>
      <c r="GQB11" s="98" t="s">
        <v>669</v>
      </c>
      <c r="GQC11" s="98" t="s">
        <v>669</v>
      </c>
      <c r="GQD11" s="98" t="s">
        <v>669</v>
      </c>
      <c r="GQE11" s="98" t="s">
        <v>669</v>
      </c>
      <c r="GQF11" s="98" t="s">
        <v>669</v>
      </c>
      <c r="GQG11" s="98" t="s">
        <v>669</v>
      </c>
      <c r="GQH11" s="98" t="s">
        <v>669</v>
      </c>
      <c r="GQI11" s="98" t="s">
        <v>669</v>
      </c>
      <c r="GQJ11" s="98" t="s">
        <v>669</v>
      </c>
      <c r="GQK11" s="98" t="s">
        <v>669</v>
      </c>
      <c r="GQL11" s="98" t="s">
        <v>669</v>
      </c>
      <c r="GQM11" s="98" t="s">
        <v>669</v>
      </c>
      <c r="GQN11" s="98" t="s">
        <v>669</v>
      </c>
      <c r="GQO11" s="98" t="s">
        <v>669</v>
      </c>
      <c r="GQP11" s="98" t="s">
        <v>669</v>
      </c>
      <c r="GQQ11" s="98" t="s">
        <v>669</v>
      </c>
      <c r="GQR11" s="98" t="s">
        <v>669</v>
      </c>
      <c r="GQS11" s="98" t="s">
        <v>669</v>
      </c>
      <c r="GQT11" s="98" t="s">
        <v>669</v>
      </c>
      <c r="GQU11" s="98" t="s">
        <v>669</v>
      </c>
      <c r="GQV11" s="98" t="s">
        <v>669</v>
      </c>
      <c r="GQW11" s="98" t="s">
        <v>669</v>
      </c>
      <c r="GQX11" s="98" t="s">
        <v>669</v>
      </c>
      <c r="GQY11" s="98" t="s">
        <v>669</v>
      </c>
      <c r="GQZ11" s="98" t="s">
        <v>669</v>
      </c>
      <c r="GRA11" s="98" t="s">
        <v>669</v>
      </c>
      <c r="GRB11" s="98" t="s">
        <v>669</v>
      </c>
      <c r="GRC11" s="98" t="s">
        <v>669</v>
      </c>
      <c r="GRD11" s="98" t="s">
        <v>669</v>
      </c>
      <c r="GRE11" s="98" t="s">
        <v>669</v>
      </c>
      <c r="GRF11" s="98" t="s">
        <v>669</v>
      </c>
      <c r="GRG11" s="98" t="s">
        <v>669</v>
      </c>
      <c r="GRH11" s="98" t="s">
        <v>669</v>
      </c>
      <c r="GRI11" s="98" t="s">
        <v>669</v>
      </c>
      <c r="GRJ11" s="98" t="s">
        <v>669</v>
      </c>
      <c r="GRK11" s="98" t="s">
        <v>669</v>
      </c>
      <c r="GRL11" s="98" t="s">
        <v>669</v>
      </c>
      <c r="GRM11" s="98" t="s">
        <v>669</v>
      </c>
      <c r="GRN11" s="98" t="s">
        <v>669</v>
      </c>
      <c r="GRO11" s="98" t="s">
        <v>669</v>
      </c>
      <c r="GRP11" s="98" t="s">
        <v>669</v>
      </c>
      <c r="GRQ11" s="98" t="s">
        <v>669</v>
      </c>
      <c r="GRR11" s="98" t="s">
        <v>669</v>
      </c>
      <c r="GRS11" s="98" t="s">
        <v>669</v>
      </c>
      <c r="GRT11" s="98" t="s">
        <v>669</v>
      </c>
      <c r="GRU11" s="98" t="s">
        <v>669</v>
      </c>
      <c r="GRV11" s="98" t="s">
        <v>669</v>
      </c>
      <c r="GRW11" s="98" t="s">
        <v>669</v>
      </c>
      <c r="GRX11" s="98" t="s">
        <v>669</v>
      </c>
      <c r="GRY11" s="98" t="s">
        <v>669</v>
      </c>
      <c r="GRZ11" s="98" t="s">
        <v>669</v>
      </c>
      <c r="GSA11" s="98" t="s">
        <v>669</v>
      </c>
      <c r="GSB11" s="98" t="s">
        <v>669</v>
      </c>
      <c r="GSC11" s="98" t="s">
        <v>669</v>
      </c>
      <c r="GSD11" s="98" t="s">
        <v>669</v>
      </c>
      <c r="GSE11" s="98" t="s">
        <v>669</v>
      </c>
      <c r="GSF11" s="98" t="s">
        <v>669</v>
      </c>
      <c r="GSG11" s="98" t="s">
        <v>669</v>
      </c>
      <c r="GSH11" s="98" t="s">
        <v>669</v>
      </c>
      <c r="GSI11" s="98" t="s">
        <v>669</v>
      </c>
      <c r="GSJ11" s="98" t="s">
        <v>669</v>
      </c>
      <c r="GSK11" s="98" t="s">
        <v>669</v>
      </c>
      <c r="GSL11" s="98" t="s">
        <v>669</v>
      </c>
      <c r="GSM11" s="98" t="s">
        <v>669</v>
      </c>
      <c r="GSN11" s="98" t="s">
        <v>669</v>
      </c>
      <c r="GSO11" s="98" t="s">
        <v>669</v>
      </c>
      <c r="GSP11" s="98" t="s">
        <v>669</v>
      </c>
      <c r="GSQ11" s="98" t="s">
        <v>669</v>
      </c>
      <c r="GSR11" s="98" t="s">
        <v>669</v>
      </c>
      <c r="GSS11" s="98" t="s">
        <v>669</v>
      </c>
      <c r="GST11" s="98" t="s">
        <v>669</v>
      </c>
      <c r="GSU11" s="98" t="s">
        <v>669</v>
      </c>
      <c r="GSV11" s="98" t="s">
        <v>669</v>
      </c>
      <c r="GSW11" s="98" t="s">
        <v>669</v>
      </c>
      <c r="GSX11" s="98" t="s">
        <v>669</v>
      </c>
      <c r="GSY11" s="98" t="s">
        <v>669</v>
      </c>
      <c r="GSZ11" s="98" t="s">
        <v>669</v>
      </c>
      <c r="GTA11" s="98" t="s">
        <v>669</v>
      </c>
      <c r="GTB11" s="98" t="s">
        <v>669</v>
      </c>
      <c r="GTC11" s="98" t="s">
        <v>669</v>
      </c>
      <c r="GTD11" s="98" t="s">
        <v>669</v>
      </c>
      <c r="GTE11" s="98" t="s">
        <v>669</v>
      </c>
      <c r="GTF11" s="98" t="s">
        <v>669</v>
      </c>
      <c r="GTG11" s="98" t="s">
        <v>669</v>
      </c>
      <c r="GTH11" s="98" t="s">
        <v>669</v>
      </c>
      <c r="GTI11" s="98" t="s">
        <v>669</v>
      </c>
      <c r="GTJ11" s="98" t="s">
        <v>669</v>
      </c>
      <c r="GTK11" s="98" t="s">
        <v>669</v>
      </c>
      <c r="GTL11" s="98" t="s">
        <v>669</v>
      </c>
      <c r="GTM11" s="98" t="s">
        <v>669</v>
      </c>
      <c r="GTN11" s="98" t="s">
        <v>669</v>
      </c>
      <c r="GTO11" s="98" t="s">
        <v>669</v>
      </c>
      <c r="GTP11" s="98" t="s">
        <v>669</v>
      </c>
      <c r="GTQ11" s="98" t="s">
        <v>669</v>
      </c>
      <c r="GTR11" s="98" t="s">
        <v>669</v>
      </c>
      <c r="GTS11" s="98" t="s">
        <v>669</v>
      </c>
      <c r="GTT11" s="98" t="s">
        <v>669</v>
      </c>
      <c r="GTU11" s="98" t="s">
        <v>669</v>
      </c>
      <c r="GTV11" s="98" t="s">
        <v>669</v>
      </c>
      <c r="GTW11" s="98" t="s">
        <v>669</v>
      </c>
      <c r="GTX11" s="98" t="s">
        <v>669</v>
      </c>
      <c r="GTY11" s="98" t="s">
        <v>669</v>
      </c>
      <c r="GTZ11" s="98" t="s">
        <v>669</v>
      </c>
      <c r="GUA11" s="98" t="s">
        <v>669</v>
      </c>
      <c r="GUB11" s="98" t="s">
        <v>669</v>
      </c>
      <c r="GUC11" s="98" t="s">
        <v>669</v>
      </c>
      <c r="GUD11" s="98" t="s">
        <v>669</v>
      </c>
      <c r="GUE11" s="98" t="s">
        <v>669</v>
      </c>
      <c r="GUF11" s="98" t="s">
        <v>669</v>
      </c>
      <c r="GUG11" s="98" t="s">
        <v>669</v>
      </c>
      <c r="GUH11" s="98" t="s">
        <v>669</v>
      </c>
      <c r="GUI11" s="98" t="s">
        <v>669</v>
      </c>
      <c r="GUJ11" s="98" t="s">
        <v>669</v>
      </c>
      <c r="GUK11" s="98" t="s">
        <v>669</v>
      </c>
      <c r="GUL11" s="98" t="s">
        <v>669</v>
      </c>
      <c r="GUM11" s="98" t="s">
        <v>669</v>
      </c>
      <c r="GUN11" s="98" t="s">
        <v>669</v>
      </c>
      <c r="GUO11" s="98" t="s">
        <v>669</v>
      </c>
      <c r="GUP11" s="98" t="s">
        <v>669</v>
      </c>
      <c r="GUQ11" s="98" t="s">
        <v>669</v>
      </c>
      <c r="GUR11" s="98" t="s">
        <v>669</v>
      </c>
      <c r="GUS11" s="98" t="s">
        <v>669</v>
      </c>
      <c r="GUT11" s="98" t="s">
        <v>669</v>
      </c>
      <c r="GUU11" s="98" t="s">
        <v>669</v>
      </c>
      <c r="GUV11" s="98" t="s">
        <v>669</v>
      </c>
      <c r="GUW11" s="98" t="s">
        <v>669</v>
      </c>
      <c r="GUX11" s="98" t="s">
        <v>669</v>
      </c>
      <c r="GUY11" s="98" t="s">
        <v>669</v>
      </c>
      <c r="GUZ11" s="98" t="s">
        <v>669</v>
      </c>
      <c r="GVA11" s="98" t="s">
        <v>669</v>
      </c>
      <c r="GVB11" s="98" t="s">
        <v>669</v>
      </c>
      <c r="GVC11" s="98" t="s">
        <v>669</v>
      </c>
      <c r="GVD11" s="98" t="s">
        <v>669</v>
      </c>
      <c r="GVE11" s="98" t="s">
        <v>669</v>
      </c>
      <c r="GVF11" s="98" t="s">
        <v>669</v>
      </c>
      <c r="GVG11" s="98" t="s">
        <v>669</v>
      </c>
      <c r="GVH11" s="98" t="s">
        <v>669</v>
      </c>
      <c r="GVI11" s="98" t="s">
        <v>669</v>
      </c>
      <c r="GVJ11" s="98" t="s">
        <v>669</v>
      </c>
      <c r="GVK11" s="98" t="s">
        <v>669</v>
      </c>
      <c r="GVL11" s="98" t="s">
        <v>669</v>
      </c>
      <c r="GVM11" s="98" t="s">
        <v>669</v>
      </c>
      <c r="GVN11" s="98" t="s">
        <v>669</v>
      </c>
      <c r="GVO11" s="98" t="s">
        <v>669</v>
      </c>
      <c r="GVP11" s="98" t="s">
        <v>669</v>
      </c>
      <c r="GVQ11" s="98" t="s">
        <v>669</v>
      </c>
      <c r="GVR11" s="98" t="s">
        <v>669</v>
      </c>
      <c r="GVS11" s="98" t="s">
        <v>669</v>
      </c>
      <c r="GVT11" s="98" t="s">
        <v>669</v>
      </c>
      <c r="GVU11" s="98" t="s">
        <v>669</v>
      </c>
      <c r="GVV11" s="98" t="s">
        <v>669</v>
      </c>
      <c r="GVW11" s="98" t="s">
        <v>669</v>
      </c>
      <c r="GVX11" s="98" t="s">
        <v>669</v>
      </c>
      <c r="GVY11" s="98" t="s">
        <v>669</v>
      </c>
      <c r="GVZ11" s="98" t="s">
        <v>669</v>
      </c>
      <c r="GWA11" s="98" t="s">
        <v>669</v>
      </c>
      <c r="GWB11" s="98" t="s">
        <v>669</v>
      </c>
      <c r="GWC11" s="98" t="s">
        <v>669</v>
      </c>
      <c r="GWD11" s="98" t="s">
        <v>669</v>
      </c>
      <c r="GWE11" s="98" t="s">
        <v>669</v>
      </c>
      <c r="GWF11" s="98" t="s">
        <v>669</v>
      </c>
      <c r="GWG11" s="98" t="s">
        <v>669</v>
      </c>
      <c r="GWH11" s="98" t="s">
        <v>669</v>
      </c>
      <c r="GWI11" s="98" t="s">
        <v>669</v>
      </c>
      <c r="GWJ11" s="98" t="s">
        <v>669</v>
      </c>
      <c r="GWK11" s="98" t="s">
        <v>669</v>
      </c>
      <c r="GWL11" s="98" t="s">
        <v>669</v>
      </c>
      <c r="GWM11" s="98" t="s">
        <v>669</v>
      </c>
      <c r="GWN11" s="98" t="s">
        <v>669</v>
      </c>
      <c r="GWO11" s="98" t="s">
        <v>669</v>
      </c>
      <c r="GWP11" s="98" t="s">
        <v>669</v>
      </c>
      <c r="GWQ11" s="98" t="s">
        <v>669</v>
      </c>
      <c r="GWR11" s="98" t="s">
        <v>669</v>
      </c>
      <c r="GWS11" s="98" t="s">
        <v>669</v>
      </c>
      <c r="GWT11" s="98" t="s">
        <v>669</v>
      </c>
      <c r="GWU11" s="98" t="s">
        <v>669</v>
      </c>
      <c r="GWV11" s="98" t="s">
        <v>669</v>
      </c>
      <c r="GWW11" s="98" t="s">
        <v>669</v>
      </c>
      <c r="GWX11" s="98" t="s">
        <v>669</v>
      </c>
      <c r="GWY11" s="98" t="s">
        <v>669</v>
      </c>
      <c r="GWZ11" s="98" t="s">
        <v>669</v>
      </c>
      <c r="GXA11" s="98" t="s">
        <v>669</v>
      </c>
      <c r="GXB11" s="98" t="s">
        <v>669</v>
      </c>
      <c r="GXC11" s="98" t="s">
        <v>669</v>
      </c>
      <c r="GXD11" s="98" t="s">
        <v>669</v>
      </c>
      <c r="GXE11" s="98" t="s">
        <v>669</v>
      </c>
      <c r="GXF11" s="98" t="s">
        <v>669</v>
      </c>
      <c r="GXG11" s="98" t="s">
        <v>669</v>
      </c>
      <c r="GXH11" s="98" t="s">
        <v>669</v>
      </c>
      <c r="GXI11" s="98" t="s">
        <v>669</v>
      </c>
      <c r="GXJ11" s="98" t="s">
        <v>669</v>
      </c>
      <c r="GXK11" s="98" t="s">
        <v>669</v>
      </c>
      <c r="GXL11" s="98" t="s">
        <v>669</v>
      </c>
      <c r="GXM11" s="98" t="s">
        <v>669</v>
      </c>
      <c r="GXN11" s="98" t="s">
        <v>669</v>
      </c>
      <c r="GXO11" s="98" t="s">
        <v>669</v>
      </c>
      <c r="GXP11" s="98" t="s">
        <v>669</v>
      </c>
      <c r="GXQ11" s="98" t="s">
        <v>669</v>
      </c>
      <c r="GXR11" s="98" t="s">
        <v>669</v>
      </c>
      <c r="GXS11" s="98" t="s">
        <v>669</v>
      </c>
      <c r="GXT11" s="98" t="s">
        <v>669</v>
      </c>
      <c r="GXU11" s="98" t="s">
        <v>669</v>
      </c>
      <c r="GXV11" s="98" t="s">
        <v>669</v>
      </c>
      <c r="GXW11" s="98" t="s">
        <v>669</v>
      </c>
      <c r="GXX11" s="98" t="s">
        <v>669</v>
      </c>
      <c r="GXY11" s="98" t="s">
        <v>669</v>
      </c>
      <c r="GXZ11" s="98" t="s">
        <v>669</v>
      </c>
      <c r="GYA11" s="98" t="s">
        <v>669</v>
      </c>
      <c r="GYB11" s="98" t="s">
        <v>669</v>
      </c>
      <c r="GYC11" s="98" t="s">
        <v>669</v>
      </c>
      <c r="GYD11" s="98" t="s">
        <v>669</v>
      </c>
      <c r="GYE11" s="98" t="s">
        <v>669</v>
      </c>
      <c r="GYF11" s="98" t="s">
        <v>669</v>
      </c>
      <c r="GYG11" s="98" t="s">
        <v>669</v>
      </c>
      <c r="GYH11" s="98" t="s">
        <v>669</v>
      </c>
      <c r="GYI11" s="98" t="s">
        <v>669</v>
      </c>
      <c r="GYJ11" s="98" t="s">
        <v>669</v>
      </c>
      <c r="GYK11" s="98" t="s">
        <v>669</v>
      </c>
      <c r="GYL11" s="98" t="s">
        <v>669</v>
      </c>
      <c r="GYM11" s="98" t="s">
        <v>669</v>
      </c>
      <c r="GYN11" s="98" t="s">
        <v>669</v>
      </c>
      <c r="GYO11" s="98" t="s">
        <v>669</v>
      </c>
      <c r="GYP11" s="98" t="s">
        <v>669</v>
      </c>
      <c r="GYQ11" s="98" t="s">
        <v>669</v>
      </c>
      <c r="GYR11" s="98" t="s">
        <v>669</v>
      </c>
      <c r="GYS11" s="98" t="s">
        <v>669</v>
      </c>
      <c r="GYT11" s="98" t="s">
        <v>669</v>
      </c>
      <c r="GYU11" s="98" t="s">
        <v>669</v>
      </c>
      <c r="GYV11" s="98" t="s">
        <v>669</v>
      </c>
      <c r="GYW11" s="98" t="s">
        <v>669</v>
      </c>
      <c r="GYX11" s="98" t="s">
        <v>669</v>
      </c>
      <c r="GYY11" s="98" t="s">
        <v>669</v>
      </c>
      <c r="GYZ11" s="98" t="s">
        <v>669</v>
      </c>
      <c r="GZA11" s="98" t="s">
        <v>669</v>
      </c>
      <c r="GZB11" s="98" t="s">
        <v>669</v>
      </c>
      <c r="GZC11" s="98" t="s">
        <v>669</v>
      </c>
      <c r="GZD11" s="98" t="s">
        <v>669</v>
      </c>
      <c r="GZE11" s="98" t="s">
        <v>669</v>
      </c>
      <c r="GZF11" s="98" t="s">
        <v>669</v>
      </c>
      <c r="GZG11" s="98" t="s">
        <v>669</v>
      </c>
      <c r="GZH11" s="98" t="s">
        <v>669</v>
      </c>
      <c r="GZI11" s="98" t="s">
        <v>669</v>
      </c>
      <c r="GZJ11" s="98" t="s">
        <v>669</v>
      </c>
      <c r="GZK11" s="98" t="s">
        <v>669</v>
      </c>
      <c r="GZL11" s="98" t="s">
        <v>669</v>
      </c>
      <c r="GZM11" s="98" t="s">
        <v>669</v>
      </c>
      <c r="GZN11" s="98" t="s">
        <v>669</v>
      </c>
      <c r="GZO11" s="98" t="s">
        <v>669</v>
      </c>
      <c r="GZP11" s="98" t="s">
        <v>669</v>
      </c>
      <c r="GZQ11" s="98" t="s">
        <v>669</v>
      </c>
      <c r="GZR11" s="98" t="s">
        <v>669</v>
      </c>
      <c r="GZS11" s="98" t="s">
        <v>669</v>
      </c>
      <c r="GZT11" s="98" t="s">
        <v>669</v>
      </c>
      <c r="GZU11" s="98" t="s">
        <v>669</v>
      </c>
      <c r="GZV11" s="98" t="s">
        <v>669</v>
      </c>
      <c r="GZW11" s="98" t="s">
        <v>669</v>
      </c>
      <c r="GZX11" s="98" t="s">
        <v>669</v>
      </c>
      <c r="GZY11" s="98" t="s">
        <v>669</v>
      </c>
      <c r="GZZ11" s="98" t="s">
        <v>669</v>
      </c>
      <c r="HAA11" s="98" t="s">
        <v>669</v>
      </c>
      <c r="HAB11" s="98" t="s">
        <v>669</v>
      </c>
      <c r="HAC11" s="98" t="s">
        <v>669</v>
      </c>
      <c r="HAD11" s="98" t="s">
        <v>669</v>
      </c>
      <c r="HAE11" s="98" t="s">
        <v>669</v>
      </c>
      <c r="HAF11" s="98" t="s">
        <v>669</v>
      </c>
      <c r="HAG11" s="98" t="s">
        <v>669</v>
      </c>
      <c r="HAH11" s="98" t="s">
        <v>669</v>
      </c>
      <c r="HAI11" s="98" t="s">
        <v>669</v>
      </c>
      <c r="HAJ11" s="98" t="s">
        <v>669</v>
      </c>
      <c r="HAK11" s="98" t="s">
        <v>669</v>
      </c>
      <c r="HAL11" s="98" t="s">
        <v>669</v>
      </c>
      <c r="HAM11" s="98" t="s">
        <v>669</v>
      </c>
      <c r="HAN11" s="98" t="s">
        <v>669</v>
      </c>
      <c r="HAO11" s="98" t="s">
        <v>669</v>
      </c>
      <c r="HAP11" s="98" t="s">
        <v>669</v>
      </c>
      <c r="HAQ11" s="98" t="s">
        <v>669</v>
      </c>
      <c r="HAR11" s="98" t="s">
        <v>669</v>
      </c>
      <c r="HAS11" s="98" t="s">
        <v>669</v>
      </c>
      <c r="HAT11" s="98" t="s">
        <v>669</v>
      </c>
      <c r="HAU11" s="98" t="s">
        <v>669</v>
      </c>
      <c r="HAV11" s="98" t="s">
        <v>669</v>
      </c>
      <c r="HAW11" s="98" t="s">
        <v>669</v>
      </c>
      <c r="HAX11" s="98" t="s">
        <v>669</v>
      </c>
      <c r="HAY11" s="98" t="s">
        <v>669</v>
      </c>
      <c r="HAZ11" s="98" t="s">
        <v>669</v>
      </c>
      <c r="HBA11" s="98" t="s">
        <v>669</v>
      </c>
      <c r="HBB11" s="98" t="s">
        <v>669</v>
      </c>
      <c r="HBC11" s="98" t="s">
        <v>669</v>
      </c>
      <c r="HBD11" s="98" t="s">
        <v>669</v>
      </c>
      <c r="HBE11" s="98" t="s">
        <v>669</v>
      </c>
      <c r="HBF11" s="98" t="s">
        <v>669</v>
      </c>
      <c r="HBG11" s="98" t="s">
        <v>669</v>
      </c>
      <c r="HBH11" s="98" t="s">
        <v>669</v>
      </c>
      <c r="HBI11" s="98" t="s">
        <v>669</v>
      </c>
      <c r="HBJ11" s="98" t="s">
        <v>669</v>
      </c>
      <c r="HBK11" s="98" t="s">
        <v>669</v>
      </c>
      <c r="HBL11" s="98" t="s">
        <v>669</v>
      </c>
      <c r="HBM11" s="98" t="s">
        <v>669</v>
      </c>
      <c r="HBN11" s="98" t="s">
        <v>669</v>
      </c>
      <c r="HBO11" s="98" t="s">
        <v>669</v>
      </c>
      <c r="HBP11" s="98" t="s">
        <v>669</v>
      </c>
      <c r="HBQ11" s="98" t="s">
        <v>669</v>
      </c>
      <c r="HBR11" s="98" t="s">
        <v>669</v>
      </c>
      <c r="HBS11" s="98" t="s">
        <v>669</v>
      </c>
      <c r="HBT11" s="98" t="s">
        <v>669</v>
      </c>
      <c r="HBU11" s="98" t="s">
        <v>669</v>
      </c>
      <c r="HBV11" s="98" t="s">
        <v>669</v>
      </c>
      <c r="HBW11" s="98" t="s">
        <v>669</v>
      </c>
      <c r="HBX11" s="98" t="s">
        <v>669</v>
      </c>
      <c r="HBY11" s="98" t="s">
        <v>669</v>
      </c>
      <c r="HBZ11" s="98" t="s">
        <v>669</v>
      </c>
      <c r="HCA11" s="98" t="s">
        <v>669</v>
      </c>
      <c r="HCB11" s="98" t="s">
        <v>669</v>
      </c>
      <c r="HCC11" s="98" t="s">
        <v>669</v>
      </c>
      <c r="HCD11" s="98" t="s">
        <v>669</v>
      </c>
      <c r="HCE11" s="98" t="s">
        <v>669</v>
      </c>
      <c r="HCF11" s="98" t="s">
        <v>669</v>
      </c>
      <c r="HCG11" s="98" t="s">
        <v>669</v>
      </c>
      <c r="HCH11" s="98" t="s">
        <v>669</v>
      </c>
      <c r="HCI11" s="98" t="s">
        <v>669</v>
      </c>
      <c r="HCJ11" s="98" t="s">
        <v>669</v>
      </c>
      <c r="HCK11" s="98" t="s">
        <v>669</v>
      </c>
      <c r="HCL11" s="98" t="s">
        <v>669</v>
      </c>
      <c r="HCM11" s="98" t="s">
        <v>669</v>
      </c>
      <c r="HCN11" s="98" t="s">
        <v>669</v>
      </c>
      <c r="HCO11" s="98" t="s">
        <v>669</v>
      </c>
      <c r="HCP11" s="98" t="s">
        <v>669</v>
      </c>
      <c r="HCQ11" s="98" t="s">
        <v>669</v>
      </c>
      <c r="HCR11" s="98" t="s">
        <v>669</v>
      </c>
      <c r="HCS11" s="98" t="s">
        <v>669</v>
      </c>
      <c r="HCT11" s="98" t="s">
        <v>669</v>
      </c>
      <c r="HCU11" s="98" t="s">
        <v>669</v>
      </c>
      <c r="HCV11" s="98" t="s">
        <v>669</v>
      </c>
      <c r="HCW11" s="98" t="s">
        <v>669</v>
      </c>
      <c r="HCX11" s="98" t="s">
        <v>669</v>
      </c>
      <c r="HCY11" s="98" t="s">
        <v>669</v>
      </c>
      <c r="HCZ11" s="98" t="s">
        <v>669</v>
      </c>
      <c r="HDA11" s="98" t="s">
        <v>669</v>
      </c>
      <c r="HDB11" s="98" t="s">
        <v>669</v>
      </c>
      <c r="HDC11" s="98" t="s">
        <v>669</v>
      </c>
      <c r="HDD11" s="98" t="s">
        <v>669</v>
      </c>
      <c r="HDE11" s="98" t="s">
        <v>669</v>
      </c>
      <c r="HDF11" s="98" t="s">
        <v>669</v>
      </c>
      <c r="HDG11" s="98" t="s">
        <v>669</v>
      </c>
      <c r="HDH11" s="98" t="s">
        <v>669</v>
      </c>
      <c r="HDI11" s="98" t="s">
        <v>669</v>
      </c>
      <c r="HDJ11" s="98" t="s">
        <v>669</v>
      </c>
      <c r="HDK11" s="98" t="s">
        <v>669</v>
      </c>
      <c r="HDL11" s="98" t="s">
        <v>669</v>
      </c>
      <c r="HDM11" s="98" t="s">
        <v>669</v>
      </c>
      <c r="HDN11" s="98" t="s">
        <v>669</v>
      </c>
      <c r="HDO11" s="98" t="s">
        <v>669</v>
      </c>
      <c r="HDP11" s="98" t="s">
        <v>669</v>
      </c>
      <c r="HDQ11" s="98" t="s">
        <v>669</v>
      </c>
      <c r="HDR11" s="98" t="s">
        <v>669</v>
      </c>
      <c r="HDS11" s="98" t="s">
        <v>669</v>
      </c>
      <c r="HDT11" s="98" t="s">
        <v>669</v>
      </c>
      <c r="HDU11" s="98" t="s">
        <v>669</v>
      </c>
      <c r="HDV11" s="98" t="s">
        <v>669</v>
      </c>
      <c r="HDW11" s="98" t="s">
        <v>669</v>
      </c>
      <c r="HDX11" s="98" t="s">
        <v>669</v>
      </c>
      <c r="HDY11" s="98" t="s">
        <v>669</v>
      </c>
      <c r="HDZ11" s="98" t="s">
        <v>669</v>
      </c>
      <c r="HEA11" s="98" t="s">
        <v>669</v>
      </c>
      <c r="HEB11" s="98" t="s">
        <v>669</v>
      </c>
      <c r="HEC11" s="98" t="s">
        <v>669</v>
      </c>
      <c r="HED11" s="98" t="s">
        <v>669</v>
      </c>
      <c r="HEE11" s="98" t="s">
        <v>669</v>
      </c>
      <c r="HEF11" s="98" t="s">
        <v>669</v>
      </c>
      <c r="HEG11" s="98" t="s">
        <v>669</v>
      </c>
      <c r="HEH11" s="98" t="s">
        <v>669</v>
      </c>
      <c r="HEI11" s="98" t="s">
        <v>669</v>
      </c>
      <c r="HEJ11" s="98" t="s">
        <v>669</v>
      </c>
      <c r="HEK11" s="98" t="s">
        <v>669</v>
      </c>
      <c r="HEL11" s="98" t="s">
        <v>669</v>
      </c>
      <c r="HEM11" s="98" t="s">
        <v>669</v>
      </c>
      <c r="HEN11" s="98" t="s">
        <v>669</v>
      </c>
      <c r="HEO11" s="98" t="s">
        <v>669</v>
      </c>
      <c r="HEP11" s="98" t="s">
        <v>669</v>
      </c>
      <c r="HEQ11" s="98" t="s">
        <v>669</v>
      </c>
      <c r="HER11" s="98" t="s">
        <v>669</v>
      </c>
      <c r="HES11" s="98" t="s">
        <v>669</v>
      </c>
      <c r="HET11" s="98" t="s">
        <v>669</v>
      </c>
      <c r="HEU11" s="98" t="s">
        <v>669</v>
      </c>
      <c r="HEV11" s="98" t="s">
        <v>669</v>
      </c>
      <c r="HEW11" s="98" t="s">
        <v>669</v>
      </c>
      <c r="HEX11" s="98" t="s">
        <v>669</v>
      </c>
      <c r="HEY11" s="98" t="s">
        <v>669</v>
      </c>
      <c r="HEZ11" s="98" t="s">
        <v>669</v>
      </c>
      <c r="HFA11" s="98" t="s">
        <v>669</v>
      </c>
      <c r="HFB11" s="98" t="s">
        <v>669</v>
      </c>
      <c r="HFC11" s="98" t="s">
        <v>669</v>
      </c>
      <c r="HFD11" s="98" t="s">
        <v>669</v>
      </c>
      <c r="HFE11" s="98" t="s">
        <v>669</v>
      </c>
      <c r="HFF11" s="98" t="s">
        <v>669</v>
      </c>
      <c r="HFG11" s="98" t="s">
        <v>669</v>
      </c>
      <c r="HFH11" s="98" t="s">
        <v>669</v>
      </c>
      <c r="HFI11" s="98" t="s">
        <v>669</v>
      </c>
      <c r="HFJ11" s="98" t="s">
        <v>669</v>
      </c>
      <c r="HFK11" s="98" t="s">
        <v>669</v>
      </c>
      <c r="HFL11" s="98" t="s">
        <v>669</v>
      </c>
      <c r="HFM11" s="98" t="s">
        <v>669</v>
      </c>
      <c r="HFN11" s="98" t="s">
        <v>669</v>
      </c>
      <c r="HFO11" s="98" t="s">
        <v>669</v>
      </c>
      <c r="HFP11" s="98" t="s">
        <v>669</v>
      </c>
      <c r="HFQ11" s="98" t="s">
        <v>669</v>
      </c>
      <c r="HFR11" s="98" t="s">
        <v>669</v>
      </c>
      <c r="HFS11" s="98" t="s">
        <v>669</v>
      </c>
      <c r="HFT11" s="98" t="s">
        <v>669</v>
      </c>
      <c r="HFU11" s="98" t="s">
        <v>669</v>
      </c>
      <c r="HFV11" s="98" t="s">
        <v>669</v>
      </c>
      <c r="HFW11" s="98" t="s">
        <v>669</v>
      </c>
      <c r="HFX11" s="98" t="s">
        <v>669</v>
      </c>
      <c r="HFY11" s="98" t="s">
        <v>669</v>
      </c>
      <c r="HFZ11" s="98" t="s">
        <v>669</v>
      </c>
      <c r="HGA11" s="98" t="s">
        <v>669</v>
      </c>
      <c r="HGB11" s="98" t="s">
        <v>669</v>
      </c>
      <c r="HGC11" s="98" t="s">
        <v>669</v>
      </c>
      <c r="HGD11" s="98" t="s">
        <v>669</v>
      </c>
      <c r="HGE11" s="98" t="s">
        <v>669</v>
      </c>
      <c r="HGF11" s="98" t="s">
        <v>669</v>
      </c>
      <c r="HGG11" s="98" t="s">
        <v>669</v>
      </c>
      <c r="HGH11" s="98" t="s">
        <v>669</v>
      </c>
      <c r="HGI11" s="98" t="s">
        <v>669</v>
      </c>
      <c r="HGJ11" s="98" t="s">
        <v>669</v>
      </c>
      <c r="HGK11" s="98" t="s">
        <v>669</v>
      </c>
      <c r="HGL11" s="98" t="s">
        <v>669</v>
      </c>
      <c r="HGM11" s="98" t="s">
        <v>669</v>
      </c>
      <c r="HGN11" s="98" t="s">
        <v>669</v>
      </c>
      <c r="HGO11" s="98" t="s">
        <v>669</v>
      </c>
      <c r="HGP11" s="98" t="s">
        <v>669</v>
      </c>
      <c r="HGQ11" s="98" t="s">
        <v>669</v>
      </c>
      <c r="HGR11" s="98" t="s">
        <v>669</v>
      </c>
      <c r="HGS11" s="98" t="s">
        <v>669</v>
      </c>
      <c r="HGT11" s="98" t="s">
        <v>669</v>
      </c>
      <c r="HGU11" s="98" t="s">
        <v>669</v>
      </c>
      <c r="HGV11" s="98" t="s">
        <v>669</v>
      </c>
      <c r="HGW11" s="98" t="s">
        <v>669</v>
      </c>
      <c r="HGX11" s="98" t="s">
        <v>669</v>
      </c>
      <c r="HGY11" s="98" t="s">
        <v>669</v>
      </c>
      <c r="HGZ11" s="98" t="s">
        <v>669</v>
      </c>
      <c r="HHA11" s="98" t="s">
        <v>669</v>
      </c>
      <c r="HHB11" s="98" t="s">
        <v>669</v>
      </c>
      <c r="HHC11" s="98" t="s">
        <v>669</v>
      </c>
      <c r="HHD11" s="98" t="s">
        <v>669</v>
      </c>
      <c r="HHE11" s="98" t="s">
        <v>669</v>
      </c>
      <c r="HHF11" s="98" t="s">
        <v>669</v>
      </c>
      <c r="HHG11" s="98" t="s">
        <v>669</v>
      </c>
      <c r="HHH11" s="98" t="s">
        <v>669</v>
      </c>
      <c r="HHI11" s="98" t="s">
        <v>669</v>
      </c>
      <c r="HHJ11" s="98" t="s">
        <v>669</v>
      </c>
      <c r="HHK11" s="98" t="s">
        <v>669</v>
      </c>
      <c r="HHL11" s="98" t="s">
        <v>669</v>
      </c>
      <c r="HHM11" s="98" t="s">
        <v>669</v>
      </c>
      <c r="HHN11" s="98" t="s">
        <v>669</v>
      </c>
      <c r="HHO11" s="98" t="s">
        <v>669</v>
      </c>
      <c r="HHP11" s="98" t="s">
        <v>669</v>
      </c>
      <c r="HHQ11" s="98" t="s">
        <v>669</v>
      </c>
      <c r="HHR11" s="98" t="s">
        <v>669</v>
      </c>
      <c r="HHS11" s="98" t="s">
        <v>669</v>
      </c>
      <c r="HHT11" s="98" t="s">
        <v>669</v>
      </c>
      <c r="HHU11" s="98" t="s">
        <v>669</v>
      </c>
      <c r="HHV11" s="98" t="s">
        <v>669</v>
      </c>
      <c r="HHW11" s="98" t="s">
        <v>669</v>
      </c>
      <c r="HHX11" s="98" t="s">
        <v>669</v>
      </c>
      <c r="HHY11" s="98" t="s">
        <v>669</v>
      </c>
      <c r="HHZ11" s="98" t="s">
        <v>669</v>
      </c>
      <c r="HIA11" s="98" t="s">
        <v>669</v>
      </c>
      <c r="HIB11" s="98" t="s">
        <v>669</v>
      </c>
      <c r="HIC11" s="98" t="s">
        <v>669</v>
      </c>
      <c r="HID11" s="98" t="s">
        <v>669</v>
      </c>
      <c r="HIE11" s="98" t="s">
        <v>669</v>
      </c>
      <c r="HIF11" s="98" t="s">
        <v>669</v>
      </c>
      <c r="HIG11" s="98" t="s">
        <v>669</v>
      </c>
      <c r="HIH11" s="98" t="s">
        <v>669</v>
      </c>
      <c r="HII11" s="98" t="s">
        <v>669</v>
      </c>
      <c r="HIJ11" s="98" t="s">
        <v>669</v>
      </c>
      <c r="HIK11" s="98" t="s">
        <v>669</v>
      </c>
      <c r="HIL11" s="98" t="s">
        <v>669</v>
      </c>
      <c r="HIM11" s="98" t="s">
        <v>669</v>
      </c>
      <c r="HIN11" s="98" t="s">
        <v>669</v>
      </c>
      <c r="HIO11" s="98" t="s">
        <v>669</v>
      </c>
      <c r="HIP11" s="98" t="s">
        <v>669</v>
      </c>
      <c r="HIQ11" s="98" t="s">
        <v>669</v>
      </c>
      <c r="HIR11" s="98" t="s">
        <v>669</v>
      </c>
      <c r="HIS11" s="98" t="s">
        <v>669</v>
      </c>
      <c r="HIT11" s="98" t="s">
        <v>669</v>
      </c>
      <c r="HIU11" s="98" t="s">
        <v>669</v>
      </c>
      <c r="HIV11" s="98" t="s">
        <v>669</v>
      </c>
      <c r="HIW11" s="98" t="s">
        <v>669</v>
      </c>
      <c r="HIX11" s="98" t="s">
        <v>669</v>
      </c>
      <c r="HIY11" s="98" t="s">
        <v>669</v>
      </c>
      <c r="HIZ11" s="98" t="s">
        <v>669</v>
      </c>
      <c r="HJA11" s="98" t="s">
        <v>669</v>
      </c>
      <c r="HJB11" s="98" t="s">
        <v>669</v>
      </c>
      <c r="HJC11" s="98" t="s">
        <v>669</v>
      </c>
      <c r="HJD11" s="98" t="s">
        <v>669</v>
      </c>
      <c r="HJE11" s="98" t="s">
        <v>669</v>
      </c>
      <c r="HJF11" s="98" t="s">
        <v>669</v>
      </c>
      <c r="HJG11" s="98" t="s">
        <v>669</v>
      </c>
      <c r="HJH11" s="98" t="s">
        <v>669</v>
      </c>
      <c r="HJI11" s="98" t="s">
        <v>669</v>
      </c>
      <c r="HJJ11" s="98" t="s">
        <v>669</v>
      </c>
      <c r="HJK11" s="98" t="s">
        <v>669</v>
      </c>
      <c r="HJL11" s="98" t="s">
        <v>669</v>
      </c>
      <c r="HJM11" s="98" t="s">
        <v>669</v>
      </c>
      <c r="HJN11" s="98" t="s">
        <v>669</v>
      </c>
      <c r="HJO11" s="98" t="s">
        <v>669</v>
      </c>
      <c r="HJP11" s="98" t="s">
        <v>669</v>
      </c>
      <c r="HJQ11" s="98" t="s">
        <v>669</v>
      </c>
      <c r="HJR11" s="98" t="s">
        <v>669</v>
      </c>
      <c r="HJS11" s="98" t="s">
        <v>669</v>
      </c>
      <c r="HJT11" s="98" t="s">
        <v>669</v>
      </c>
      <c r="HJU11" s="98" t="s">
        <v>669</v>
      </c>
      <c r="HJV11" s="98" t="s">
        <v>669</v>
      </c>
      <c r="HJW11" s="98" t="s">
        <v>669</v>
      </c>
      <c r="HJX11" s="98" t="s">
        <v>669</v>
      </c>
      <c r="HJY11" s="98" t="s">
        <v>669</v>
      </c>
      <c r="HJZ11" s="98" t="s">
        <v>669</v>
      </c>
      <c r="HKA11" s="98" t="s">
        <v>669</v>
      </c>
      <c r="HKB11" s="98" t="s">
        <v>669</v>
      </c>
      <c r="HKC11" s="98" t="s">
        <v>669</v>
      </c>
      <c r="HKD11" s="98" t="s">
        <v>669</v>
      </c>
      <c r="HKE11" s="98" t="s">
        <v>669</v>
      </c>
      <c r="HKF11" s="98" t="s">
        <v>669</v>
      </c>
      <c r="HKG11" s="98" t="s">
        <v>669</v>
      </c>
      <c r="HKH11" s="98" t="s">
        <v>669</v>
      </c>
      <c r="HKI11" s="98" t="s">
        <v>669</v>
      </c>
      <c r="HKJ11" s="98" t="s">
        <v>669</v>
      </c>
      <c r="HKK11" s="98" t="s">
        <v>669</v>
      </c>
      <c r="HKL11" s="98" t="s">
        <v>669</v>
      </c>
      <c r="HKM11" s="98" t="s">
        <v>669</v>
      </c>
      <c r="HKN11" s="98" t="s">
        <v>669</v>
      </c>
      <c r="HKO11" s="98" t="s">
        <v>669</v>
      </c>
      <c r="HKP11" s="98" t="s">
        <v>669</v>
      </c>
      <c r="HKQ11" s="98" t="s">
        <v>669</v>
      </c>
      <c r="HKR11" s="98" t="s">
        <v>669</v>
      </c>
      <c r="HKS11" s="98" t="s">
        <v>669</v>
      </c>
      <c r="HKT11" s="98" t="s">
        <v>669</v>
      </c>
      <c r="HKU11" s="98" t="s">
        <v>669</v>
      </c>
      <c r="HKV11" s="98" t="s">
        <v>669</v>
      </c>
      <c r="HKW11" s="98" t="s">
        <v>669</v>
      </c>
      <c r="HKX11" s="98" t="s">
        <v>669</v>
      </c>
      <c r="HKY11" s="98" t="s">
        <v>669</v>
      </c>
      <c r="HKZ11" s="98" t="s">
        <v>669</v>
      </c>
      <c r="HLA11" s="98" t="s">
        <v>669</v>
      </c>
      <c r="HLB11" s="98" t="s">
        <v>669</v>
      </c>
      <c r="HLC11" s="98" t="s">
        <v>669</v>
      </c>
      <c r="HLD11" s="98" t="s">
        <v>669</v>
      </c>
      <c r="HLE11" s="98" t="s">
        <v>669</v>
      </c>
      <c r="HLF11" s="98" t="s">
        <v>669</v>
      </c>
      <c r="HLG11" s="98" t="s">
        <v>669</v>
      </c>
      <c r="HLH11" s="98" t="s">
        <v>669</v>
      </c>
      <c r="HLI11" s="98" t="s">
        <v>669</v>
      </c>
      <c r="HLJ11" s="98" t="s">
        <v>669</v>
      </c>
      <c r="HLK11" s="98" t="s">
        <v>669</v>
      </c>
      <c r="HLL11" s="98" t="s">
        <v>669</v>
      </c>
      <c r="HLM11" s="98" t="s">
        <v>669</v>
      </c>
      <c r="HLN11" s="98" t="s">
        <v>669</v>
      </c>
      <c r="HLO11" s="98" t="s">
        <v>669</v>
      </c>
      <c r="HLP11" s="98" t="s">
        <v>669</v>
      </c>
      <c r="HLQ11" s="98" t="s">
        <v>669</v>
      </c>
      <c r="HLR11" s="98" t="s">
        <v>669</v>
      </c>
      <c r="HLS11" s="98" t="s">
        <v>669</v>
      </c>
      <c r="HLT11" s="98" t="s">
        <v>669</v>
      </c>
      <c r="HLU11" s="98" t="s">
        <v>669</v>
      </c>
      <c r="HLV11" s="98" t="s">
        <v>669</v>
      </c>
      <c r="HLW11" s="98" t="s">
        <v>669</v>
      </c>
      <c r="HLX11" s="98" t="s">
        <v>669</v>
      </c>
      <c r="HLY11" s="98" t="s">
        <v>669</v>
      </c>
      <c r="HLZ11" s="98" t="s">
        <v>669</v>
      </c>
      <c r="HMA11" s="98" t="s">
        <v>669</v>
      </c>
      <c r="HMB11" s="98" t="s">
        <v>669</v>
      </c>
      <c r="HMC11" s="98" t="s">
        <v>669</v>
      </c>
      <c r="HMD11" s="98" t="s">
        <v>669</v>
      </c>
      <c r="HME11" s="98" t="s">
        <v>669</v>
      </c>
      <c r="HMF11" s="98" t="s">
        <v>669</v>
      </c>
      <c r="HMG11" s="98" t="s">
        <v>669</v>
      </c>
      <c r="HMH11" s="98" t="s">
        <v>669</v>
      </c>
      <c r="HMI11" s="98" t="s">
        <v>669</v>
      </c>
      <c r="HMJ11" s="98" t="s">
        <v>669</v>
      </c>
      <c r="HMK11" s="98" t="s">
        <v>669</v>
      </c>
      <c r="HML11" s="98" t="s">
        <v>669</v>
      </c>
      <c r="HMM11" s="98" t="s">
        <v>669</v>
      </c>
      <c r="HMN11" s="98" t="s">
        <v>669</v>
      </c>
      <c r="HMO11" s="98" t="s">
        <v>669</v>
      </c>
      <c r="HMP11" s="98" t="s">
        <v>669</v>
      </c>
      <c r="HMQ11" s="98" t="s">
        <v>669</v>
      </c>
      <c r="HMR11" s="98" t="s">
        <v>669</v>
      </c>
      <c r="HMS11" s="98" t="s">
        <v>669</v>
      </c>
      <c r="HMT11" s="98" t="s">
        <v>669</v>
      </c>
      <c r="HMU11" s="98" t="s">
        <v>669</v>
      </c>
      <c r="HMV11" s="98" t="s">
        <v>669</v>
      </c>
      <c r="HMW11" s="98" t="s">
        <v>669</v>
      </c>
      <c r="HMX11" s="98" t="s">
        <v>669</v>
      </c>
      <c r="HMY11" s="98" t="s">
        <v>669</v>
      </c>
      <c r="HMZ11" s="98" t="s">
        <v>669</v>
      </c>
      <c r="HNA11" s="98" t="s">
        <v>669</v>
      </c>
      <c r="HNB11" s="98" t="s">
        <v>669</v>
      </c>
      <c r="HNC11" s="98" t="s">
        <v>669</v>
      </c>
      <c r="HND11" s="98" t="s">
        <v>669</v>
      </c>
      <c r="HNE11" s="98" t="s">
        <v>669</v>
      </c>
      <c r="HNF11" s="98" t="s">
        <v>669</v>
      </c>
      <c r="HNG11" s="98" t="s">
        <v>669</v>
      </c>
      <c r="HNH11" s="98" t="s">
        <v>669</v>
      </c>
      <c r="HNI11" s="98" t="s">
        <v>669</v>
      </c>
      <c r="HNJ11" s="98" t="s">
        <v>669</v>
      </c>
      <c r="HNK11" s="98" t="s">
        <v>669</v>
      </c>
      <c r="HNL11" s="98" t="s">
        <v>669</v>
      </c>
      <c r="HNM11" s="98" t="s">
        <v>669</v>
      </c>
      <c r="HNN11" s="98" t="s">
        <v>669</v>
      </c>
      <c r="HNO11" s="98" t="s">
        <v>669</v>
      </c>
      <c r="HNP11" s="98" t="s">
        <v>669</v>
      </c>
      <c r="HNQ11" s="98" t="s">
        <v>669</v>
      </c>
      <c r="HNR11" s="98" t="s">
        <v>669</v>
      </c>
      <c r="HNS11" s="98" t="s">
        <v>669</v>
      </c>
      <c r="HNT11" s="98" t="s">
        <v>669</v>
      </c>
      <c r="HNU11" s="98" t="s">
        <v>669</v>
      </c>
      <c r="HNV11" s="98" t="s">
        <v>669</v>
      </c>
      <c r="HNW11" s="98" t="s">
        <v>669</v>
      </c>
      <c r="HNX11" s="98" t="s">
        <v>669</v>
      </c>
      <c r="HNY11" s="98" t="s">
        <v>669</v>
      </c>
      <c r="HNZ11" s="98" t="s">
        <v>669</v>
      </c>
      <c r="HOA11" s="98" t="s">
        <v>669</v>
      </c>
      <c r="HOB11" s="98" t="s">
        <v>669</v>
      </c>
      <c r="HOC11" s="98" t="s">
        <v>669</v>
      </c>
      <c r="HOD11" s="98" t="s">
        <v>669</v>
      </c>
      <c r="HOE11" s="98" t="s">
        <v>669</v>
      </c>
      <c r="HOF11" s="98" t="s">
        <v>669</v>
      </c>
      <c r="HOG11" s="98" t="s">
        <v>669</v>
      </c>
      <c r="HOH11" s="98" t="s">
        <v>669</v>
      </c>
      <c r="HOI11" s="98" t="s">
        <v>669</v>
      </c>
      <c r="HOJ11" s="98" t="s">
        <v>669</v>
      </c>
      <c r="HOK11" s="98" t="s">
        <v>669</v>
      </c>
      <c r="HOL11" s="98" t="s">
        <v>669</v>
      </c>
      <c r="HOM11" s="98" t="s">
        <v>669</v>
      </c>
      <c r="HON11" s="98" t="s">
        <v>669</v>
      </c>
      <c r="HOO11" s="98" t="s">
        <v>669</v>
      </c>
      <c r="HOP11" s="98" t="s">
        <v>669</v>
      </c>
      <c r="HOQ11" s="98" t="s">
        <v>669</v>
      </c>
      <c r="HOR11" s="98" t="s">
        <v>669</v>
      </c>
      <c r="HOS11" s="98" t="s">
        <v>669</v>
      </c>
      <c r="HOT11" s="98" t="s">
        <v>669</v>
      </c>
      <c r="HOU11" s="98" t="s">
        <v>669</v>
      </c>
      <c r="HOV11" s="98" t="s">
        <v>669</v>
      </c>
      <c r="HOW11" s="98" t="s">
        <v>669</v>
      </c>
      <c r="HOX11" s="98" t="s">
        <v>669</v>
      </c>
      <c r="HOY11" s="98" t="s">
        <v>669</v>
      </c>
      <c r="HOZ11" s="98" t="s">
        <v>669</v>
      </c>
      <c r="HPA11" s="98" t="s">
        <v>669</v>
      </c>
      <c r="HPB11" s="98" t="s">
        <v>669</v>
      </c>
      <c r="HPC11" s="98" t="s">
        <v>669</v>
      </c>
      <c r="HPD11" s="98" t="s">
        <v>669</v>
      </c>
      <c r="HPE11" s="98" t="s">
        <v>669</v>
      </c>
      <c r="HPF11" s="98" t="s">
        <v>669</v>
      </c>
      <c r="HPG11" s="98" t="s">
        <v>669</v>
      </c>
      <c r="HPH11" s="98" t="s">
        <v>669</v>
      </c>
      <c r="HPI11" s="98" t="s">
        <v>669</v>
      </c>
      <c r="HPJ11" s="98" t="s">
        <v>669</v>
      </c>
      <c r="HPK11" s="98" t="s">
        <v>669</v>
      </c>
      <c r="HPL11" s="98" t="s">
        <v>669</v>
      </c>
      <c r="HPM11" s="98" t="s">
        <v>669</v>
      </c>
      <c r="HPN11" s="98" t="s">
        <v>669</v>
      </c>
      <c r="HPO11" s="98" t="s">
        <v>669</v>
      </c>
      <c r="HPP11" s="98" t="s">
        <v>669</v>
      </c>
      <c r="HPQ11" s="98" t="s">
        <v>669</v>
      </c>
      <c r="HPR11" s="98" t="s">
        <v>669</v>
      </c>
      <c r="HPS11" s="98" t="s">
        <v>669</v>
      </c>
      <c r="HPT11" s="98" t="s">
        <v>669</v>
      </c>
      <c r="HPU11" s="98" t="s">
        <v>669</v>
      </c>
      <c r="HPV11" s="98" t="s">
        <v>669</v>
      </c>
      <c r="HPW11" s="98" t="s">
        <v>669</v>
      </c>
      <c r="HPX11" s="98" t="s">
        <v>669</v>
      </c>
      <c r="HPY11" s="98" t="s">
        <v>669</v>
      </c>
      <c r="HPZ11" s="98" t="s">
        <v>669</v>
      </c>
      <c r="HQA11" s="98" t="s">
        <v>669</v>
      </c>
      <c r="HQB11" s="98" t="s">
        <v>669</v>
      </c>
      <c r="HQC11" s="98" t="s">
        <v>669</v>
      </c>
      <c r="HQD11" s="98" t="s">
        <v>669</v>
      </c>
      <c r="HQE11" s="98" t="s">
        <v>669</v>
      </c>
      <c r="HQF11" s="98" t="s">
        <v>669</v>
      </c>
      <c r="HQG11" s="98" t="s">
        <v>669</v>
      </c>
      <c r="HQH11" s="98" t="s">
        <v>669</v>
      </c>
      <c r="HQI11" s="98" t="s">
        <v>669</v>
      </c>
      <c r="HQJ11" s="98" t="s">
        <v>669</v>
      </c>
      <c r="HQK11" s="98" t="s">
        <v>669</v>
      </c>
      <c r="HQL11" s="98" t="s">
        <v>669</v>
      </c>
      <c r="HQM11" s="98" t="s">
        <v>669</v>
      </c>
      <c r="HQN11" s="98" t="s">
        <v>669</v>
      </c>
      <c r="HQO11" s="98" t="s">
        <v>669</v>
      </c>
      <c r="HQP11" s="98" t="s">
        <v>669</v>
      </c>
      <c r="HQQ11" s="98" t="s">
        <v>669</v>
      </c>
      <c r="HQR11" s="98" t="s">
        <v>669</v>
      </c>
      <c r="HQS11" s="98" t="s">
        <v>669</v>
      </c>
      <c r="HQT11" s="98" t="s">
        <v>669</v>
      </c>
      <c r="HQU11" s="98" t="s">
        <v>669</v>
      </c>
      <c r="HQV11" s="98" t="s">
        <v>669</v>
      </c>
      <c r="HQW11" s="98" t="s">
        <v>669</v>
      </c>
      <c r="HQX11" s="98" t="s">
        <v>669</v>
      </c>
      <c r="HQY11" s="98" t="s">
        <v>669</v>
      </c>
      <c r="HQZ11" s="98" t="s">
        <v>669</v>
      </c>
      <c r="HRA11" s="98" t="s">
        <v>669</v>
      </c>
      <c r="HRB11" s="98" t="s">
        <v>669</v>
      </c>
      <c r="HRC11" s="98" t="s">
        <v>669</v>
      </c>
      <c r="HRD11" s="98" t="s">
        <v>669</v>
      </c>
      <c r="HRE11" s="98" t="s">
        <v>669</v>
      </c>
      <c r="HRF11" s="98" t="s">
        <v>669</v>
      </c>
      <c r="HRG11" s="98" t="s">
        <v>669</v>
      </c>
      <c r="HRH11" s="98" t="s">
        <v>669</v>
      </c>
      <c r="HRI11" s="98" t="s">
        <v>669</v>
      </c>
      <c r="HRJ11" s="98" t="s">
        <v>669</v>
      </c>
      <c r="HRK11" s="98" t="s">
        <v>669</v>
      </c>
      <c r="HRL11" s="98" t="s">
        <v>669</v>
      </c>
      <c r="HRM11" s="98" t="s">
        <v>669</v>
      </c>
      <c r="HRN11" s="98" t="s">
        <v>669</v>
      </c>
      <c r="HRO11" s="98" t="s">
        <v>669</v>
      </c>
      <c r="HRP11" s="98" t="s">
        <v>669</v>
      </c>
      <c r="HRQ11" s="98" t="s">
        <v>669</v>
      </c>
      <c r="HRR11" s="98" t="s">
        <v>669</v>
      </c>
      <c r="HRS11" s="98" t="s">
        <v>669</v>
      </c>
      <c r="HRT11" s="98" t="s">
        <v>669</v>
      </c>
      <c r="HRU11" s="98" t="s">
        <v>669</v>
      </c>
      <c r="HRV11" s="98" t="s">
        <v>669</v>
      </c>
      <c r="HRW11" s="98" t="s">
        <v>669</v>
      </c>
      <c r="HRX11" s="98" t="s">
        <v>669</v>
      </c>
      <c r="HRY11" s="98" t="s">
        <v>669</v>
      </c>
      <c r="HRZ11" s="98" t="s">
        <v>669</v>
      </c>
      <c r="HSA11" s="98" t="s">
        <v>669</v>
      </c>
      <c r="HSB11" s="98" t="s">
        <v>669</v>
      </c>
      <c r="HSC11" s="98" t="s">
        <v>669</v>
      </c>
      <c r="HSD11" s="98" t="s">
        <v>669</v>
      </c>
      <c r="HSE11" s="98" t="s">
        <v>669</v>
      </c>
      <c r="HSF11" s="98" t="s">
        <v>669</v>
      </c>
      <c r="HSG11" s="98" t="s">
        <v>669</v>
      </c>
      <c r="HSH11" s="98" t="s">
        <v>669</v>
      </c>
      <c r="HSI11" s="98" t="s">
        <v>669</v>
      </c>
      <c r="HSJ11" s="98" t="s">
        <v>669</v>
      </c>
      <c r="HSK11" s="98" t="s">
        <v>669</v>
      </c>
      <c r="HSL11" s="98" t="s">
        <v>669</v>
      </c>
      <c r="HSM11" s="98" t="s">
        <v>669</v>
      </c>
      <c r="HSN11" s="98" t="s">
        <v>669</v>
      </c>
      <c r="HSO11" s="98" t="s">
        <v>669</v>
      </c>
      <c r="HSP11" s="98" t="s">
        <v>669</v>
      </c>
      <c r="HSQ11" s="98" t="s">
        <v>669</v>
      </c>
      <c r="HSR11" s="98" t="s">
        <v>669</v>
      </c>
      <c r="HSS11" s="98" t="s">
        <v>669</v>
      </c>
      <c r="HST11" s="98" t="s">
        <v>669</v>
      </c>
      <c r="HSU11" s="98" t="s">
        <v>669</v>
      </c>
      <c r="HSV11" s="98" t="s">
        <v>669</v>
      </c>
      <c r="HSW11" s="98" t="s">
        <v>669</v>
      </c>
      <c r="HSX11" s="98" t="s">
        <v>669</v>
      </c>
      <c r="HSY11" s="98" t="s">
        <v>669</v>
      </c>
      <c r="HSZ11" s="98" t="s">
        <v>669</v>
      </c>
      <c r="HTA11" s="98" t="s">
        <v>669</v>
      </c>
      <c r="HTB11" s="98" t="s">
        <v>669</v>
      </c>
      <c r="HTC11" s="98" t="s">
        <v>669</v>
      </c>
      <c r="HTD11" s="98" t="s">
        <v>669</v>
      </c>
      <c r="HTE11" s="98" t="s">
        <v>669</v>
      </c>
      <c r="HTF11" s="98" t="s">
        <v>669</v>
      </c>
      <c r="HTG11" s="98" t="s">
        <v>669</v>
      </c>
      <c r="HTH11" s="98" t="s">
        <v>669</v>
      </c>
      <c r="HTI11" s="98" t="s">
        <v>669</v>
      </c>
      <c r="HTJ11" s="98" t="s">
        <v>669</v>
      </c>
      <c r="HTK11" s="98" t="s">
        <v>669</v>
      </c>
      <c r="HTL11" s="98" t="s">
        <v>669</v>
      </c>
      <c r="HTM11" s="98" t="s">
        <v>669</v>
      </c>
      <c r="HTN11" s="98" t="s">
        <v>669</v>
      </c>
      <c r="HTO11" s="98" t="s">
        <v>669</v>
      </c>
      <c r="HTP11" s="98" t="s">
        <v>669</v>
      </c>
      <c r="HTQ11" s="98" t="s">
        <v>669</v>
      </c>
      <c r="HTR11" s="98" t="s">
        <v>669</v>
      </c>
      <c r="HTS11" s="98" t="s">
        <v>669</v>
      </c>
      <c r="HTT11" s="98" t="s">
        <v>669</v>
      </c>
      <c r="HTU11" s="98" t="s">
        <v>669</v>
      </c>
      <c r="HTV11" s="98" t="s">
        <v>669</v>
      </c>
      <c r="HTW11" s="98" t="s">
        <v>669</v>
      </c>
      <c r="HTX11" s="98" t="s">
        <v>669</v>
      </c>
      <c r="HTY11" s="98" t="s">
        <v>669</v>
      </c>
      <c r="HTZ11" s="98" t="s">
        <v>669</v>
      </c>
      <c r="HUA11" s="98" t="s">
        <v>669</v>
      </c>
      <c r="HUB11" s="98" t="s">
        <v>669</v>
      </c>
      <c r="HUC11" s="98" t="s">
        <v>669</v>
      </c>
      <c r="HUD11" s="98" t="s">
        <v>669</v>
      </c>
      <c r="HUE11" s="98" t="s">
        <v>669</v>
      </c>
      <c r="HUF11" s="98" t="s">
        <v>669</v>
      </c>
      <c r="HUG11" s="98" t="s">
        <v>669</v>
      </c>
      <c r="HUH11" s="98" t="s">
        <v>669</v>
      </c>
      <c r="HUI11" s="98" t="s">
        <v>669</v>
      </c>
      <c r="HUJ11" s="98" t="s">
        <v>669</v>
      </c>
      <c r="HUK11" s="98" t="s">
        <v>669</v>
      </c>
      <c r="HUL11" s="98" t="s">
        <v>669</v>
      </c>
      <c r="HUM11" s="98" t="s">
        <v>669</v>
      </c>
      <c r="HUN11" s="98" t="s">
        <v>669</v>
      </c>
      <c r="HUO11" s="98" t="s">
        <v>669</v>
      </c>
      <c r="HUP11" s="98" t="s">
        <v>669</v>
      </c>
      <c r="HUQ11" s="98" t="s">
        <v>669</v>
      </c>
      <c r="HUR11" s="98" t="s">
        <v>669</v>
      </c>
      <c r="HUS11" s="98" t="s">
        <v>669</v>
      </c>
      <c r="HUT11" s="98" t="s">
        <v>669</v>
      </c>
      <c r="HUU11" s="98" t="s">
        <v>669</v>
      </c>
      <c r="HUV11" s="98" t="s">
        <v>669</v>
      </c>
      <c r="HUW11" s="98" t="s">
        <v>669</v>
      </c>
      <c r="HUX11" s="98" t="s">
        <v>669</v>
      </c>
      <c r="HUY11" s="98" t="s">
        <v>669</v>
      </c>
      <c r="HUZ11" s="98" t="s">
        <v>669</v>
      </c>
      <c r="HVA11" s="98" t="s">
        <v>669</v>
      </c>
      <c r="HVB11" s="98" t="s">
        <v>669</v>
      </c>
      <c r="HVC11" s="98" t="s">
        <v>669</v>
      </c>
      <c r="HVD11" s="98" t="s">
        <v>669</v>
      </c>
      <c r="HVE11" s="98" t="s">
        <v>669</v>
      </c>
      <c r="HVF11" s="98" t="s">
        <v>669</v>
      </c>
      <c r="HVG11" s="98" t="s">
        <v>669</v>
      </c>
      <c r="HVH11" s="98" t="s">
        <v>669</v>
      </c>
      <c r="HVI11" s="98" t="s">
        <v>669</v>
      </c>
      <c r="HVJ11" s="98" t="s">
        <v>669</v>
      </c>
      <c r="HVK11" s="98" t="s">
        <v>669</v>
      </c>
      <c r="HVL11" s="98" t="s">
        <v>669</v>
      </c>
      <c r="HVM11" s="98" t="s">
        <v>669</v>
      </c>
      <c r="HVN11" s="98" t="s">
        <v>669</v>
      </c>
      <c r="HVO11" s="98" t="s">
        <v>669</v>
      </c>
      <c r="HVP11" s="98" t="s">
        <v>669</v>
      </c>
      <c r="HVQ11" s="98" t="s">
        <v>669</v>
      </c>
      <c r="HVR11" s="98" t="s">
        <v>669</v>
      </c>
      <c r="HVS11" s="98" t="s">
        <v>669</v>
      </c>
      <c r="HVT11" s="98" t="s">
        <v>669</v>
      </c>
      <c r="HVU11" s="98" t="s">
        <v>669</v>
      </c>
      <c r="HVV11" s="98" t="s">
        <v>669</v>
      </c>
      <c r="HVW11" s="98" t="s">
        <v>669</v>
      </c>
      <c r="HVX11" s="98" t="s">
        <v>669</v>
      </c>
      <c r="HVY11" s="98" t="s">
        <v>669</v>
      </c>
      <c r="HVZ11" s="98" t="s">
        <v>669</v>
      </c>
      <c r="HWA11" s="98" t="s">
        <v>669</v>
      </c>
      <c r="HWB11" s="98" t="s">
        <v>669</v>
      </c>
      <c r="HWC11" s="98" t="s">
        <v>669</v>
      </c>
      <c r="HWD11" s="98" t="s">
        <v>669</v>
      </c>
      <c r="HWE11" s="98" t="s">
        <v>669</v>
      </c>
      <c r="HWF11" s="98" t="s">
        <v>669</v>
      </c>
      <c r="HWG11" s="98" t="s">
        <v>669</v>
      </c>
      <c r="HWH11" s="98" t="s">
        <v>669</v>
      </c>
      <c r="HWI11" s="98" t="s">
        <v>669</v>
      </c>
      <c r="HWJ11" s="98" t="s">
        <v>669</v>
      </c>
      <c r="HWK11" s="98" t="s">
        <v>669</v>
      </c>
      <c r="HWL11" s="98" t="s">
        <v>669</v>
      </c>
      <c r="HWM11" s="98" t="s">
        <v>669</v>
      </c>
      <c r="HWN11" s="98" t="s">
        <v>669</v>
      </c>
      <c r="HWO11" s="98" t="s">
        <v>669</v>
      </c>
      <c r="HWP11" s="98" t="s">
        <v>669</v>
      </c>
      <c r="HWQ11" s="98" t="s">
        <v>669</v>
      </c>
      <c r="HWR11" s="98" t="s">
        <v>669</v>
      </c>
      <c r="HWS11" s="98" t="s">
        <v>669</v>
      </c>
      <c r="HWT11" s="98" t="s">
        <v>669</v>
      </c>
      <c r="HWU11" s="98" t="s">
        <v>669</v>
      </c>
      <c r="HWV11" s="98" t="s">
        <v>669</v>
      </c>
      <c r="HWW11" s="98" t="s">
        <v>669</v>
      </c>
      <c r="HWX11" s="98" t="s">
        <v>669</v>
      </c>
      <c r="HWY11" s="98" t="s">
        <v>669</v>
      </c>
      <c r="HWZ11" s="98" t="s">
        <v>669</v>
      </c>
      <c r="HXA11" s="98" t="s">
        <v>669</v>
      </c>
      <c r="HXB11" s="98" t="s">
        <v>669</v>
      </c>
      <c r="HXC11" s="98" t="s">
        <v>669</v>
      </c>
      <c r="HXD11" s="98" t="s">
        <v>669</v>
      </c>
      <c r="HXE11" s="98" t="s">
        <v>669</v>
      </c>
      <c r="HXF11" s="98" t="s">
        <v>669</v>
      </c>
      <c r="HXG11" s="98" t="s">
        <v>669</v>
      </c>
      <c r="HXH11" s="98" t="s">
        <v>669</v>
      </c>
      <c r="HXI11" s="98" t="s">
        <v>669</v>
      </c>
      <c r="HXJ11" s="98" t="s">
        <v>669</v>
      </c>
      <c r="HXK11" s="98" t="s">
        <v>669</v>
      </c>
      <c r="HXL11" s="98" t="s">
        <v>669</v>
      </c>
      <c r="HXM11" s="98" t="s">
        <v>669</v>
      </c>
      <c r="HXN11" s="98" t="s">
        <v>669</v>
      </c>
      <c r="HXO11" s="98" t="s">
        <v>669</v>
      </c>
      <c r="HXP11" s="98" t="s">
        <v>669</v>
      </c>
      <c r="HXQ11" s="98" t="s">
        <v>669</v>
      </c>
      <c r="HXR11" s="98" t="s">
        <v>669</v>
      </c>
      <c r="HXS11" s="98" t="s">
        <v>669</v>
      </c>
      <c r="HXT11" s="98" t="s">
        <v>669</v>
      </c>
      <c r="HXU11" s="98" t="s">
        <v>669</v>
      </c>
      <c r="HXV11" s="98" t="s">
        <v>669</v>
      </c>
      <c r="HXW11" s="98" t="s">
        <v>669</v>
      </c>
      <c r="HXX11" s="98" t="s">
        <v>669</v>
      </c>
      <c r="HXY11" s="98" t="s">
        <v>669</v>
      </c>
      <c r="HXZ11" s="98" t="s">
        <v>669</v>
      </c>
      <c r="HYA11" s="98" t="s">
        <v>669</v>
      </c>
      <c r="HYB11" s="98" t="s">
        <v>669</v>
      </c>
      <c r="HYC11" s="98" t="s">
        <v>669</v>
      </c>
      <c r="HYD11" s="98" t="s">
        <v>669</v>
      </c>
      <c r="HYE11" s="98" t="s">
        <v>669</v>
      </c>
      <c r="HYF11" s="98" t="s">
        <v>669</v>
      </c>
      <c r="HYG11" s="98" t="s">
        <v>669</v>
      </c>
      <c r="HYH11" s="98" t="s">
        <v>669</v>
      </c>
      <c r="HYI11" s="98" t="s">
        <v>669</v>
      </c>
      <c r="HYJ11" s="98" t="s">
        <v>669</v>
      </c>
      <c r="HYK11" s="98" t="s">
        <v>669</v>
      </c>
      <c r="HYL11" s="98" t="s">
        <v>669</v>
      </c>
      <c r="HYM11" s="98" t="s">
        <v>669</v>
      </c>
      <c r="HYN11" s="98" t="s">
        <v>669</v>
      </c>
      <c r="HYO11" s="98" t="s">
        <v>669</v>
      </c>
      <c r="HYP11" s="98" t="s">
        <v>669</v>
      </c>
      <c r="HYQ11" s="98" t="s">
        <v>669</v>
      </c>
      <c r="HYR11" s="98" t="s">
        <v>669</v>
      </c>
      <c r="HYS11" s="98" t="s">
        <v>669</v>
      </c>
      <c r="HYT11" s="98" t="s">
        <v>669</v>
      </c>
      <c r="HYU11" s="98" t="s">
        <v>669</v>
      </c>
      <c r="HYV11" s="98" t="s">
        <v>669</v>
      </c>
      <c r="HYW11" s="98" t="s">
        <v>669</v>
      </c>
      <c r="HYX11" s="98" t="s">
        <v>669</v>
      </c>
      <c r="HYY11" s="98" t="s">
        <v>669</v>
      </c>
      <c r="HYZ11" s="98" t="s">
        <v>669</v>
      </c>
      <c r="HZA11" s="98" t="s">
        <v>669</v>
      </c>
      <c r="HZB11" s="98" t="s">
        <v>669</v>
      </c>
      <c r="HZC11" s="98" t="s">
        <v>669</v>
      </c>
      <c r="HZD11" s="98" t="s">
        <v>669</v>
      </c>
      <c r="HZE11" s="98" t="s">
        <v>669</v>
      </c>
      <c r="HZF11" s="98" t="s">
        <v>669</v>
      </c>
      <c r="HZG11" s="98" t="s">
        <v>669</v>
      </c>
      <c r="HZH11" s="98" t="s">
        <v>669</v>
      </c>
      <c r="HZI11" s="98" t="s">
        <v>669</v>
      </c>
      <c r="HZJ11" s="98" t="s">
        <v>669</v>
      </c>
      <c r="HZK11" s="98" t="s">
        <v>669</v>
      </c>
      <c r="HZL11" s="98" t="s">
        <v>669</v>
      </c>
      <c r="HZM11" s="98" t="s">
        <v>669</v>
      </c>
      <c r="HZN11" s="98" t="s">
        <v>669</v>
      </c>
      <c r="HZO11" s="98" t="s">
        <v>669</v>
      </c>
      <c r="HZP11" s="98" t="s">
        <v>669</v>
      </c>
      <c r="HZQ11" s="98" t="s">
        <v>669</v>
      </c>
      <c r="HZR11" s="98" t="s">
        <v>669</v>
      </c>
      <c r="HZS11" s="98" t="s">
        <v>669</v>
      </c>
      <c r="HZT11" s="98" t="s">
        <v>669</v>
      </c>
      <c r="HZU11" s="98" t="s">
        <v>669</v>
      </c>
      <c r="HZV11" s="98" t="s">
        <v>669</v>
      </c>
      <c r="HZW11" s="98" t="s">
        <v>669</v>
      </c>
      <c r="HZX11" s="98" t="s">
        <v>669</v>
      </c>
      <c r="HZY11" s="98" t="s">
        <v>669</v>
      </c>
      <c r="HZZ11" s="98" t="s">
        <v>669</v>
      </c>
      <c r="IAA11" s="98" t="s">
        <v>669</v>
      </c>
      <c r="IAB11" s="98" t="s">
        <v>669</v>
      </c>
      <c r="IAC11" s="98" t="s">
        <v>669</v>
      </c>
      <c r="IAD11" s="98" t="s">
        <v>669</v>
      </c>
      <c r="IAE11" s="98" t="s">
        <v>669</v>
      </c>
      <c r="IAF11" s="98" t="s">
        <v>669</v>
      </c>
      <c r="IAG11" s="98" t="s">
        <v>669</v>
      </c>
      <c r="IAH11" s="98" t="s">
        <v>669</v>
      </c>
      <c r="IAI11" s="98" t="s">
        <v>669</v>
      </c>
      <c r="IAJ11" s="98" t="s">
        <v>669</v>
      </c>
      <c r="IAK11" s="98" t="s">
        <v>669</v>
      </c>
      <c r="IAL11" s="98" t="s">
        <v>669</v>
      </c>
      <c r="IAM11" s="98" t="s">
        <v>669</v>
      </c>
      <c r="IAN11" s="98" t="s">
        <v>669</v>
      </c>
      <c r="IAO11" s="98" t="s">
        <v>669</v>
      </c>
      <c r="IAP11" s="98" t="s">
        <v>669</v>
      </c>
      <c r="IAQ11" s="98" t="s">
        <v>669</v>
      </c>
      <c r="IAR11" s="98" t="s">
        <v>669</v>
      </c>
      <c r="IAS11" s="98" t="s">
        <v>669</v>
      </c>
      <c r="IAT11" s="98" t="s">
        <v>669</v>
      </c>
      <c r="IAU11" s="98" t="s">
        <v>669</v>
      </c>
      <c r="IAV11" s="98" t="s">
        <v>669</v>
      </c>
      <c r="IAW11" s="98" t="s">
        <v>669</v>
      </c>
      <c r="IAX11" s="98" t="s">
        <v>669</v>
      </c>
      <c r="IAY11" s="98" t="s">
        <v>669</v>
      </c>
      <c r="IAZ11" s="98" t="s">
        <v>669</v>
      </c>
      <c r="IBA11" s="98" t="s">
        <v>669</v>
      </c>
      <c r="IBB11" s="98" t="s">
        <v>669</v>
      </c>
      <c r="IBC11" s="98" t="s">
        <v>669</v>
      </c>
      <c r="IBD11" s="98" t="s">
        <v>669</v>
      </c>
      <c r="IBE11" s="98" t="s">
        <v>669</v>
      </c>
      <c r="IBF11" s="98" t="s">
        <v>669</v>
      </c>
      <c r="IBG11" s="98" t="s">
        <v>669</v>
      </c>
      <c r="IBH11" s="98" t="s">
        <v>669</v>
      </c>
      <c r="IBI11" s="98" t="s">
        <v>669</v>
      </c>
      <c r="IBJ11" s="98" t="s">
        <v>669</v>
      </c>
      <c r="IBK11" s="98" t="s">
        <v>669</v>
      </c>
      <c r="IBL11" s="98" t="s">
        <v>669</v>
      </c>
      <c r="IBM11" s="98" t="s">
        <v>669</v>
      </c>
      <c r="IBN11" s="98" t="s">
        <v>669</v>
      </c>
      <c r="IBO11" s="98" t="s">
        <v>669</v>
      </c>
      <c r="IBP11" s="98" t="s">
        <v>669</v>
      </c>
      <c r="IBQ11" s="98" t="s">
        <v>669</v>
      </c>
      <c r="IBR11" s="98" t="s">
        <v>669</v>
      </c>
      <c r="IBS11" s="98" t="s">
        <v>669</v>
      </c>
      <c r="IBT11" s="98" t="s">
        <v>669</v>
      </c>
      <c r="IBU11" s="98" t="s">
        <v>669</v>
      </c>
      <c r="IBV11" s="98" t="s">
        <v>669</v>
      </c>
      <c r="IBW11" s="98" t="s">
        <v>669</v>
      </c>
      <c r="IBX11" s="98" t="s">
        <v>669</v>
      </c>
      <c r="IBY11" s="98" t="s">
        <v>669</v>
      </c>
      <c r="IBZ11" s="98" t="s">
        <v>669</v>
      </c>
      <c r="ICA11" s="98" t="s">
        <v>669</v>
      </c>
      <c r="ICB11" s="98" t="s">
        <v>669</v>
      </c>
      <c r="ICC11" s="98" t="s">
        <v>669</v>
      </c>
      <c r="ICD11" s="98" t="s">
        <v>669</v>
      </c>
      <c r="ICE11" s="98" t="s">
        <v>669</v>
      </c>
      <c r="ICF11" s="98" t="s">
        <v>669</v>
      </c>
      <c r="ICG11" s="98" t="s">
        <v>669</v>
      </c>
      <c r="ICH11" s="98" t="s">
        <v>669</v>
      </c>
      <c r="ICI11" s="98" t="s">
        <v>669</v>
      </c>
      <c r="ICJ11" s="98" t="s">
        <v>669</v>
      </c>
      <c r="ICK11" s="98" t="s">
        <v>669</v>
      </c>
      <c r="ICL11" s="98" t="s">
        <v>669</v>
      </c>
      <c r="ICM11" s="98" t="s">
        <v>669</v>
      </c>
      <c r="ICN11" s="98" t="s">
        <v>669</v>
      </c>
      <c r="ICO11" s="98" t="s">
        <v>669</v>
      </c>
      <c r="ICP11" s="98" t="s">
        <v>669</v>
      </c>
      <c r="ICQ11" s="98" t="s">
        <v>669</v>
      </c>
      <c r="ICR11" s="98" t="s">
        <v>669</v>
      </c>
      <c r="ICS11" s="98" t="s">
        <v>669</v>
      </c>
      <c r="ICT11" s="98" t="s">
        <v>669</v>
      </c>
      <c r="ICU11" s="98" t="s">
        <v>669</v>
      </c>
      <c r="ICV11" s="98" t="s">
        <v>669</v>
      </c>
      <c r="ICW11" s="98" t="s">
        <v>669</v>
      </c>
      <c r="ICX11" s="98" t="s">
        <v>669</v>
      </c>
      <c r="ICY11" s="98" t="s">
        <v>669</v>
      </c>
      <c r="ICZ11" s="98" t="s">
        <v>669</v>
      </c>
      <c r="IDA11" s="98" t="s">
        <v>669</v>
      </c>
      <c r="IDB11" s="98" t="s">
        <v>669</v>
      </c>
      <c r="IDC11" s="98" t="s">
        <v>669</v>
      </c>
      <c r="IDD11" s="98" t="s">
        <v>669</v>
      </c>
      <c r="IDE11" s="98" t="s">
        <v>669</v>
      </c>
      <c r="IDF11" s="98" t="s">
        <v>669</v>
      </c>
      <c r="IDG11" s="98" t="s">
        <v>669</v>
      </c>
      <c r="IDH11" s="98" t="s">
        <v>669</v>
      </c>
      <c r="IDI11" s="98" t="s">
        <v>669</v>
      </c>
      <c r="IDJ11" s="98" t="s">
        <v>669</v>
      </c>
      <c r="IDK11" s="98" t="s">
        <v>669</v>
      </c>
      <c r="IDL11" s="98" t="s">
        <v>669</v>
      </c>
      <c r="IDM11" s="98" t="s">
        <v>669</v>
      </c>
      <c r="IDN11" s="98" t="s">
        <v>669</v>
      </c>
      <c r="IDO11" s="98" t="s">
        <v>669</v>
      </c>
      <c r="IDP11" s="98" t="s">
        <v>669</v>
      </c>
      <c r="IDQ11" s="98" t="s">
        <v>669</v>
      </c>
      <c r="IDR11" s="98" t="s">
        <v>669</v>
      </c>
      <c r="IDS11" s="98" t="s">
        <v>669</v>
      </c>
      <c r="IDT11" s="98" t="s">
        <v>669</v>
      </c>
      <c r="IDU11" s="98" t="s">
        <v>669</v>
      </c>
      <c r="IDV11" s="98" t="s">
        <v>669</v>
      </c>
      <c r="IDW11" s="98" t="s">
        <v>669</v>
      </c>
      <c r="IDX11" s="98" t="s">
        <v>669</v>
      </c>
      <c r="IDY11" s="98" t="s">
        <v>669</v>
      </c>
      <c r="IDZ11" s="98" t="s">
        <v>669</v>
      </c>
      <c r="IEA11" s="98" t="s">
        <v>669</v>
      </c>
      <c r="IEB11" s="98" t="s">
        <v>669</v>
      </c>
      <c r="IEC11" s="98" t="s">
        <v>669</v>
      </c>
      <c r="IED11" s="98" t="s">
        <v>669</v>
      </c>
      <c r="IEE11" s="98" t="s">
        <v>669</v>
      </c>
      <c r="IEF11" s="98" t="s">
        <v>669</v>
      </c>
      <c r="IEG11" s="98" t="s">
        <v>669</v>
      </c>
      <c r="IEH11" s="98" t="s">
        <v>669</v>
      </c>
      <c r="IEI11" s="98" t="s">
        <v>669</v>
      </c>
      <c r="IEJ11" s="98" t="s">
        <v>669</v>
      </c>
      <c r="IEK11" s="98" t="s">
        <v>669</v>
      </c>
      <c r="IEL11" s="98" t="s">
        <v>669</v>
      </c>
      <c r="IEM11" s="98" t="s">
        <v>669</v>
      </c>
      <c r="IEN11" s="98" t="s">
        <v>669</v>
      </c>
      <c r="IEO11" s="98" t="s">
        <v>669</v>
      </c>
      <c r="IEP11" s="98" t="s">
        <v>669</v>
      </c>
      <c r="IEQ11" s="98" t="s">
        <v>669</v>
      </c>
      <c r="IER11" s="98" t="s">
        <v>669</v>
      </c>
      <c r="IES11" s="98" t="s">
        <v>669</v>
      </c>
      <c r="IET11" s="98" t="s">
        <v>669</v>
      </c>
      <c r="IEU11" s="98" t="s">
        <v>669</v>
      </c>
      <c r="IEV11" s="98" t="s">
        <v>669</v>
      </c>
      <c r="IEW11" s="98" t="s">
        <v>669</v>
      </c>
      <c r="IEX11" s="98" t="s">
        <v>669</v>
      </c>
      <c r="IEY11" s="98" t="s">
        <v>669</v>
      </c>
      <c r="IEZ11" s="98" t="s">
        <v>669</v>
      </c>
      <c r="IFA11" s="98" t="s">
        <v>669</v>
      </c>
      <c r="IFB11" s="98" t="s">
        <v>669</v>
      </c>
      <c r="IFC11" s="98" t="s">
        <v>669</v>
      </c>
      <c r="IFD11" s="98" t="s">
        <v>669</v>
      </c>
      <c r="IFE11" s="98" t="s">
        <v>669</v>
      </c>
      <c r="IFF11" s="98" t="s">
        <v>669</v>
      </c>
      <c r="IFG11" s="98" t="s">
        <v>669</v>
      </c>
      <c r="IFH11" s="98" t="s">
        <v>669</v>
      </c>
      <c r="IFI11" s="98" t="s">
        <v>669</v>
      </c>
      <c r="IFJ11" s="98" t="s">
        <v>669</v>
      </c>
      <c r="IFK11" s="98" t="s">
        <v>669</v>
      </c>
      <c r="IFL11" s="98" t="s">
        <v>669</v>
      </c>
      <c r="IFM11" s="98" t="s">
        <v>669</v>
      </c>
      <c r="IFN11" s="98" t="s">
        <v>669</v>
      </c>
      <c r="IFO11" s="98" t="s">
        <v>669</v>
      </c>
      <c r="IFP11" s="98" t="s">
        <v>669</v>
      </c>
      <c r="IFQ11" s="98" t="s">
        <v>669</v>
      </c>
      <c r="IFR11" s="98" t="s">
        <v>669</v>
      </c>
      <c r="IFS11" s="98" t="s">
        <v>669</v>
      </c>
      <c r="IFT11" s="98" t="s">
        <v>669</v>
      </c>
      <c r="IFU11" s="98" t="s">
        <v>669</v>
      </c>
      <c r="IFV11" s="98" t="s">
        <v>669</v>
      </c>
      <c r="IFW11" s="98" t="s">
        <v>669</v>
      </c>
      <c r="IFX11" s="98" t="s">
        <v>669</v>
      </c>
      <c r="IFY11" s="98" t="s">
        <v>669</v>
      </c>
      <c r="IFZ11" s="98" t="s">
        <v>669</v>
      </c>
      <c r="IGA11" s="98" t="s">
        <v>669</v>
      </c>
      <c r="IGB11" s="98" t="s">
        <v>669</v>
      </c>
      <c r="IGC11" s="98" t="s">
        <v>669</v>
      </c>
      <c r="IGD11" s="98" t="s">
        <v>669</v>
      </c>
      <c r="IGE11" s="98" t="s">
        <v>669</v>
      </c>
      <c r="IGF11" s="98" t="s">
        <v>669</v>
      </c>
      <c r="IGG11" s="98" t="s">
        <v>669</v>
      </c>
      <c r="IGH11" s="98" t="s">
        <v>669</v>
      </c>
      <c r="IGI11" s="98" t="s">
        <v>669</v>
      </c>
      <c r="IGJ11" s="98" t="s">
        <v>669</v>
      </c>
      <c r="IGK11" s="98" t="s">
        <v>669</v>
      </c>
      <c r="IGL11" s="98" t="s">
        <v>669</v>
      </c>
      <c r="IGM11" s="98" t="s">
        <v>669</v>
      </c>
      <c r="IGN11" s="98" t="s">
        <v>669</v>
      </c>
      <c r="IGO11" s="98" t="s">
        <v>669</v>
      </c>
      <c r="IGP11" s="98" t="s">
        <v>669</v>
      </c>
      <c r="IGQ11" s="98" t="s">
        <v>669</v>
      </c>
      <c r="IGR11" s="98" t="s">
        <v>669</v>
      </c>
      <c r="IGS11" s="98" t="s">
        <v>669</v>
      </c>
      <c r="IGT11" s="98" t="s">
        <v>669</v>
      </c>
      <c r="IGU11" s="98" t="s">
        <v>669</v>
      </c>
      <c r="IGV11" s="98" t="s">
        <v>669</v>
      </c>
      <c r="IGW11" s="98" t="s">
        <v>669</v>
      </c>
      <c r="IGX11" s="98" t="s">
        <v>669</v>
      </c>
      <c r="IGY11" s="98" t="s">
        <v>669</v>
      </c>
      <c r="IGZ11" s="98" t="s">
        <v>669</v>
      </c>
      <c r="IHA11" s="98" t="s">
        <v>669</v>
      </c>
      <c r="IHB11" s="98" t="s">
        <v>669</v>
      </c>
      <c r="IHC11" s="98" t="s">
        <v>669</v>
      </c>
      <c r="IHD11" s="98" t="s">
        <v>669</v>
      </c>
      <c r="IHE11" s="98" t="s">
        <v>669</v>
      </c>
      <c r="IHF11" s="98" t="s">
        <v>669</v>
      </c>
      <c r="IHG11" s="98" t="s">
        <v>669</v>
      </c>
      <c r="IHH11" s="98" t="s">
        <v>669</v>
      </c>
      <c r="IHI11" s="98" t="s">
        <v>669</v>
      </c>
      <c r="IHJ11" s="98" t="s">
        <v>669</v>
      </c>
      <c r="IHK11" s="98" t="s">
        <v>669</v>
      </c>
      <c r="IHL11" s="98" t="s">
        <v>669</v>
      </c>
      <c r="IHM11" s="98" t="s">
        <v>669</v>
      </c>
      <c r="IHN11" s="98" t="s">
        <v>669</v>
      </c>
      <c r="IHO11" s="98" t="s">
        <v>669</v>
      </c>
      <c r="IHP11" s="98" t="s">
        <v>669</v>
      </c>
      <c r="IHQ11" s="98" t="s">
        <v>669</v>
      </c>
      <c r="IHR11" s="98" t="s">
        <v>669</v>
      </c>
      <c r="IHS11" s="98" t="s">
        <v>669</v>
      </c>
      <c r="IHT11" s="98" t="s">
        <v>669</v>
      </c>
      <c r="IHU11" s="98" t="s">
        <v>669</v>
      </c>
      <c r="IHV11" s="98" t="s">
        <v>669</v>
      </c>
      <c r="IHW11" s="98" t="s">
        <v>669</v>
      </c>
      <c r="IHX11" s="98" t="s">
        <v>669</v>
      </c>
      <c r="IHY11" s="98" t="s">
        <v>669</v>
      </c>
      <c r="IHZ11" s="98" t="s">
        <v>669</v>
      </c>
      <c r="IIA11" s="98" t="s">
        <v>669</v>
      </c>
      <c r="IIB11" s="98" t="s">
        <v>669</v>
      </c>
      <c r="IIC11" s="98" t="s">
        <v>669</v>
      </c>
      <c r="IID11" s="98" t="s">
        <v>669</v>
      </c>
      <c r="IIE11" s="98" t="s">
        <v>669</v>
      </c>
      <c r="IIF11" s="98" t="s">
        <v>669</v>
      </c>
      <c r="IIG11" s="98" t="s">
        <v>669</v>
      </c>
      <c r="IIH11" s="98" t="s">
        <v>669</v>
      </c>
      <c r="III11" s="98" t="s">
        <v>669</v>
      </c>
      <c r="IIJ11" s="98" t="s">
        <v>669</v>
      </c>
      <c r="IIK11" s="98" t="s">
        <v>669</v>
      </c>
      <c r="IIL11" s="98" t="s">
        <v>669</v>
      </c>
      <c r="IIM11" s="98" t="s">
        <v>669</v>
      </c>
      <c r="IIN11" s="98" t="s">
        <v>669</v>
      </c>
      <c r="IIO11" s="98" t="s">
        <v>669</v>
      </c>
      <c r="IIP11" s="98" t="s">
        <v>669</v>
      </c>
      <c r="IIQ11" s="98" t="s">
        <v>669</v>
      </c>
      <c r="IIR11" s="98" t="s">
        <v>669</v>
      </c>
      <c r="IIS11" s="98" t="s">
        <v>669</v>
      </c>
      <c r="IIT11" s="98" t="s">
        <v>669</v>
      </c>
      <c r="IIU11" s="98" t="s">
        <v>669</v>
      </c>
      <c r="IIV11" s="98" t="s">
        <v>669</v>
      </c>
      <c r="IIW11" s="98" t="s">
        <v>669</v>
      </c>
      <c r="IIX11" s="98" t="s">
        <v>669</v>
      </c>
      <c r="IIY11" s="98" t="s">
        <v>669</v>
      </c>
      <c r="IIZ11" s="98" t="s">
        <v>669</v>
      </c>
      <c r="IJA11" s="98" t="s">
        <v>669</v>
      </c>
      <c r="IJB11" s="98" t="s">
        <v>669</v>
      </c>
      <c r="IJC11" s="98" t="s">
        <v>669</v>
      </c>
      <c r="IJD11" s="98" t="s">
        <v>669</v>
      </c>
      <c r="IJE11" s="98" t="s">
        <v>669</v>
      </c>
      <c r="IJF11" s="98" t="s">
        <v>669</v>
      </c>
      <c r="IJG11" s="98" t="s">
        <v>669</v>
      </c>
      <c r="IJH11" s="98" t="s">
        <v>669</v>
      </c>
      <c r="IJI11" s="98" t="s">
        <v>669</v>
      </c>
      <c r="IJJ11" s="98" t="s">
        <v>669</v>
      </c>
      <c r="IJK11" s="98" t="s">
        <v>669</v>
      </c>
      <c r="IJL11" s="98" t="s">
        <v>669</v>
      </c>
      <c r="IJM11" s="98" t="s">
        <v>669</v>
      </c>
      <c r="IJN11" s="98" t="s">
        <v>669</v>
      </c>
      <c r="IJO11" s="98" t="s">
        <v>669</v>
      </c>
      <c r="IJP11" s="98" t="s">
        <v>669</v>
      </c>
      <c r="IJQ11" s="98" t="s">
        <v>669</v>
      </c>
      <c r="IJR11" s="98" t="s">
        <v>669</v>
      </c>
      <c r="IJS11" s="98" t="s">
        <v>669</v>
      </c>
      <c r="IJT11" s="98" t="s">
        <v>669</v>
      </c>
      <c r="IJU11" s="98" t="s">
        <v>669</v>
      </c>
      <c r="IJV11" s="98" t="s">
        <v>669</v>
      </c>
      <c r="IJW11" s="98" t="s">
        <v>669</v>
      </c>
      <c r="IJX11" s="98" t="s">
        <v>669</v>
      </c>
      <c r="IJY11" s="98" t="s">
        <v>669</v>
      </c>
      <c r="IJZ11" s="98" t="s">
        <v>669</v>
      </c>
      <c r="IKA11" s="98" t="s">
        <v>669</v>
      </c>
      <c r="IKB11" s="98" t="s">
        <v>669</v>
      </c>
      <c r="IKC11" s="98" t="s">
        <v>669</v>
      </c>
      <c r="IKD11" s="98" t="s">
        <v>669</v>
      </c>
      <c r="IKE11" s="98" t="s">
        <v>669</v>
      </c>
      <c r="IKF11" s="98" t="s">
        <v>669</v>
      </c>
      <c r="IKG11" s="98" t="s">
        <v>669</v>
      </c>
      <c r="IKH11" s="98" t="s">
        <v>669</v>
      </c>
      <c r="IKI11" s="98" t="s">
        <v>669</v>
      </c>
      <c r="IKJ11" s="98" t="s">
        <v>669</v>
      </c>
      <c r="IKK11" s="98" t="s">
        <v>669</v>
      </c>
      <c r="IKL11" s="98" t="s">
        <v>669</v>
      </c>
      <c r="IKM11" s="98" t="s">
        <v>669</v>
      </c>
      <c r="IKN11" s="98" t="s">
        <v>669</v>
      </c>
      <c r="IKO11" s="98" t="s">
        <v>669</v>
      </c>
      <c r="IKP11" s="98" t="s">
        <v>669</v>
      </c>
      <c r="IKQ11" s="98" t="s">
        <v>669</v>
      </c>
      <c r="IKR11" s="98" t="s">
        <v>669</v>
      </c>
      <c r="IKS11" s="98" t="s">
        <v>669</v>
      </c>
      <c r="IKT11" s="98" t="s">
        <v>669</v>
      </c>
      <c r="IKU11" s="98" t="s">
        <v>669</v>
      </c>
      <c r="IKV11" s="98" t="s">
        <v>669</v>
      </c>
      <c r="IKW11" s="98" t="s">
        <v>669</v>
      </c>
      <c r="IKX11" s="98" t="s">
        <v>669</v>
      </c>
      <c r="IKY11" s="98" t="s">
        <v>669</v>
      </c>
      <c r="IKZ11" s="98" t="s">
        <v>669</v>
      </c>
      <c r="ILA11" s="98" t="s">
        <v>669</v>
      </c>
      <c r="ILB11" s="98" t="s">
        <v>669</v>
      </c>
      <c r="ILC11" s="98" t="s">
        <v>669</v>
      </c>
      <c r="ILD11" s="98" t="s">
        <v>669</v>
      </c>
      <c r="ILE11" s="98" t="s">
        <v>669</v>
      </c>
      <c r="ILF11" s="98" t="s">
        <v>669</v>
      </c>
      <c r="ILG11" s="98" t="s">
        <v>669</v>
      </c>
      <c r="ILH11" s="98" t="s">
        <v>669</v>
      </c>
      <c r="ILI11" s="98" t="s">
        <v>669</v>
      </c>
      <c r="ILJ11" s="98" t="s">
        <v>669</v>
      </c>
      <c r="ILK11" s="98" t="s">
        <v>669</v>
      </c>
      <c r="ILL11" s="98" t="s">
        <v>669</v>
      </c>
      <c r="ILM11" s="98" t="s">
        <v>669</v>
      </c>
      <c r="ILN11" s="98" t="s">
        <v>669</v>
      </c>
      <c r="ILO11" s="98" t="s">
        <v>669</v>
      </c>
      <c r="ILP11" s="98" t="s">
        <v>669</v>
      </c>
      <c r="ILQ11" s="98" t="s">
        <v>669</v>
      </c>
      <c r="ILR11" s="98" t="s">
        <v>669</v>
      </c>
      <c r="ILS11" s="98" t="s">
        <v>669</v>
      </c>
      <c r="ILT11" s="98" t="s">
        <v>669</v>
      </c>
      <c r="ILU11" s="98" t="s">
        <v>669</v>
      </c>
      <c r="ILV11" s="98" t="s">
        <v>669</v>
      </c>
      <c r="ILW11" s="98" t="s">
        <v>669</v>
      </c>
      <c r="ILX11" s="98" t="s">
        <v>669</v>
      </c>
      <c r="ILY11" s="98" t="s">
        <v>669</v>
      </c>
      <c r="ILZ11" s="98" t="s">
        <v>669</v>
      </c>
      <c r="IMA11" s="98" t="s">
        <v>669</v>
      </c>
      <c r="IMB11" s="98" t="s">
        <v>669</v>
      </c>
      <c r="IMC11" s="98" t="s">
        <v>669</v>
      </c>
      <c r="IMD11" s="98" t="s">
        <v>669</v>
      </c>
      <c r="IME11" s="98" t="s">
        <v>669</v>
      </c>
      <c r="IMF11" s="98" t="s">
        <v>669</v>
      </c>
      <c r="IMG11" s="98" t="s">
        <v>669</v>
      </c>
      <c r="IMH11" s="98" t="s">
        <v>669</v>
      </c>
      <c r="IMI11" s="98" t="s">
        <v>669</v>
      </c>
      <c r="IMJ11" s="98" t="s">
        <v>669</v>
      </c>
      <c r="IMK11" s="98" t="s">
        <v>669</v>
      </c>
      <c r="IML11" s="98" t="s">
        <v>669</v>
      </c>
      <c r="IMM11" s="98" t="s">
        <v>669</v>
      </c>
      <c r="IMN11" s="98" t="s">
        <v>669</v>
      </c>
      <c r="IMO11" s="98" t="s">
        <v>669</v>
      </c>
      <c r="IMP11" s="98" t="s">
        <v>669</v>
      </c>
      <c r="IMQ11" s="98" t="s">
        <v>669</v>
      </c>
      <c r="IMR11" s="98" t="s">
        <v>669</v>
      </c>
      <c r="IMS11" s="98" t="s">
        <v>669</v>
      </c>
      <c r="IMT11" s="98" t="s">
        <v>669</v>
      </c>
      <c r="IMU11" s="98" t="s">
        <v>669</v>
      </c>
      <c r="IMV11" s="98" t="s">
        <v>669</v>
      </c>
      <c r="IMW11" s="98" t="s">
        <v>669</v>
      </c>
      <c r="IMX11" s="98" t="s">
        <v>669</v>
      </c>
      <c r="IMY11" s="98" t="s">
        <v>669</v>
      </c>
      <c r="IMZ11" s="98" t="s">
        <v>669</v>
      </c>
      <c r="INA11" s="98" t="s">
        <v>669</v>
      </c>
      <c r="INB11" s="98" t="s">
        <v>669</v>
      </c>
      <c r="INC11" s="98" t="s">
        <v>669</v>
      </c>
      <c r="IND11" s="98" t="s">
        <v>669</v>
      </c>
      <c r="INE11" s="98" t="s">
        <v>669</v>
      </c>
      <c r="INF11" s="98" t="s">
        <v>669</v>
      </c>
      <c r="ING11" s="98" t="s">
        <v>669</v>
      </c>
      <c r="INH11" s="98" t="s">
        <v>669</v>
      </c>
      <c r="INI11" s="98" t="s">
        <v>669</v>
      </c>
      <c r="INJ11" s="98" t="s">
        <v>669</v>
      </c>
      <c r="INK11" s="98" t="s">
        <v>669</v>
      </c>
      <c r="INL11" s="98" t="s">
        <v>669</v>
      </c>
      <c r="INM11" s="98" t="s">
        <v>669</v>
      </c>
      <c r="INN11" s="98" t="s">
        <v>669</v>
      </c>
      <c r="INO11" s="98" t="s">
        <v>669</v>
      </c>
      <c r="INP11" s="98" t="s">
        <v>669</v>
      </c>
      <c r="INQ11" s="98" t="s">
        <v>669</v>
      </c>
      <c r="INR11" s="98" t="s">
        <v>669</v>
      </c>
      <c r="INS11" s="98" t="s">
        <v>669</v>
      </c>
      <c r="INT11" s="98" t="s">
        <v>669</v>
      </c>
      <c r="INU11" s="98" t="s">
        <v>669</v>
      </c>
      <c r="INV11" s="98" t="s">
        <v>669</v>
      </c>
      <c r="INW11" s="98" t="s">
        <v>669</v>
      </c>
      <c r="INX11" s="98" t="s">
        <v>669</v>
      </c>
      <c r="INY11" s="98" t="s">
        <v>669</v>
      </c>
      <c r="INZ11" s="98" t="s">
        <v>669</v>
      </c>
      <c r="IOA11" s="98" t="s">
        <v>669</v>
      </c>
      <c r="IOB11" s="98" t="s">
        <v>669</v>
      </c>
      <c r="IOC11" s="98" t="s">
        <v>669</v>
      </c>
      <c r="IOD11" s="98" t="s">
        <v>669</v>
      </c>
      <c r="IOE11" s="98" t="s">
        <v>669</v>
      </c>
      <c r="IOF11" s="98" t="s">
        <v>669</v>
      </c>
      <c r="IOG11" s="98" t="s">
        <v>669</v>
      </c>
      <c r="IOH11" s="98" t="s">
        <v>669</v>
      </c>
      <c r="IOI11" s="98" t="s">
        <v>669</v>
      </c>
      <c r="IOJ11" s="98" t="s">
        <v>669</v>
      </c>
      <c r="IOK11" s="98" t="s">
        <v>669</v>
      </c>
      <c r="IOL11" s="98" t="s">
        <v>669</v>
      </c>
      <c r="IOM11" s="98" t="s">
        <v>669</v>
      </c>
      <c r="ION11" s="98" t="s">
        <v>669</v>
      </c>
      <c r="IOO11" s="98" t="s">
        <v>669</v>
      </c>
      <c r="IOP11" s="98" t="s">
        <v>669</v>
      </c>
      <c r="IOQ11" s="98" t="s">
        <v>669</v>
      </c>
      <c r="IOR11" s="98" t="s">
        <v>669</v>
      </c>
      <c r="IOS11" s="98" t="s">
        <v>669</v>
      </c>
      <c r="IOT11" s="98" t="s">
        <v>669</v>
      </c>
      <c r="IOU11" s="98" t="s">
        <v>669</v>
      </c>
      <c r="IOV11" s="98" t="s">
        <v>669</v>
      </c>
      <c r="IOW11" s="98" t="s">
        <v>669</v>
      </c>
      <c r="IOX11" s="98" t="s">
        <v>669</v>
      </c>
      <c r="IOY11" s="98" t="s">
        <v>669</v>
      </c>
      <c r="IOZ11" s="98" t="s">
        <v>669</v>
      </c>
      <c r="IPA11" s="98" t="s">
        <v>669</v>
      </c>
      <c r="IPB11" s="98" t="s">
        <v>669</v>
      </c>
      <c r="IPC11" s="98" t="s">
        <v>669</v>
      </c>
      <c r="IPD11" s="98" t="s">
        <v>669</v>
      </c>
      <c r="IPE11" s="98" t="s">
        <v>669</v>
      </c>
      <c r="IPF11" s="98" t="s">
        <v>669</v>
      </c>
      <c r="IPG11" s="98" t="s">
        <v>669</v>
      </c>
      <c r="IPH11" s="98" t="s">
        <v>669</v>
      </c>
      <c r="IPI11" s="98" t="s">
        <v>669</v>
      </c>
      <c r="IPJ11" s="98" t="s">
        <v>669</v>
      </c>
      <c r="IPK11" s="98" t="s">
        <v>669</v>
      </c>
      <c r="IPL11" s="98" t="s">
        <v>669</v>
      </c>
      <c r="IPM11" s="98" t="s">
        <v>669</v>
      </c>
      <c r="IPN11" s="98" t="s">
        <v>669</v>
      </c>
      <c r="IPO11" s="98" t="s">
        <v>669</v>
      </c>
      <c r="IPP11" s="98" t="s">
        <v>669</v>
      </c>
      <c r="IPQ11" s="98" t="s">
        <v>669</v>
      </c>
      <c r="IPR11" s="98" t="s">
        <v>669</v>
      </c>
      <c r="IPS11" s="98" t="s">
        <v>669</v>
      </c>
      <c r="IPT11" s="98" t="s">
        <v>669</v>
      </c>
      <c r="IPU11" s="98" t="s">
        <v>669</v>
      </c>
      <c r="IPV11" s="98" t="s">
        <v>669</v>
      </c>
      <c r="IPW11" s="98" t="s">
        <v>669</v>
      </c>
      <c r="IPX11" s="98" t="s">
        <v>669</v>
      </c>
      <c r="IPY11" s="98" t="s">
        <v>669</v>
      </c>
      <c r="IPZ11" s="98" t="s">
        <v>669</v>
      </c>
      <c r="IQA11" s="98" t="s">
        <v>669</v>
      </c>
      <c r="IQB11" s="98" t="s">
        <v>669</v>
      </c>
      <c r="IQC11" s="98" t="s">
        <v>669</v>
      </c>
      <c r="IQD11" s="98" t="s">
        <v>669</v>
      </c>
      <c r="IQE11" s="98" t="s">
        <v>669</v>
      </c>
      <c r="IQF11" s="98" t="s">
        <v>669</v>
      </c>
      <c r="IQG11" s="98" t="s">
        <v>669</v>
      </c>
      <c r="IQH11" s="98" t="s">
        <v>669</v>
      </c>
      <c r="IQI11" s="98" t="s">
        <v>669</v>
      </c>
      <c r="IQJ11" s="98" t="s">
        <v>669</v>
      </c>
      <c r="IQK11" s="98" t="s">
        <v>669</v>
      </c>
      <c r="IQL11" s="98" t="s">
        <v>669</v>
      </c>
      <c r="IQM11" s="98" t="s">
        <v>669</v>
      </c>
      <c r="IQN11" s="98" t="s">
        <v>669</v>
      </c>
      <c r="IQO11" s="98" t="s">
        <v>669</v>
      </c>
      <c r="IQP11" s="98" t="s">
        <v>669</v>
      </c>
      <c r="IQQ11" s="98" t="s">
        <v>669</v>
      </c>
      <c r="IQR11" s="98" t="s">
        <v>669</v>
      </c>
      <c r="IQS11" s="98" t="s">
        <v>669</v>
      </c>
      <c r="IQT11" s="98" t="s">
        <v>669</v>
      </c>
      <c r="IQU11" s="98" t="s">
        <v>669</v>
      </c>
      <c r="IQV11" s="98" t="s">
        <v>669</v>
      </c>
      <c r="IQW11" s="98" t="s">
        <v>669</v>
      </c>
      <c r="IQX11" s="98" t="s">
        <v>669</v>
      </c>
      <c r="IQY11" s="98" t="s">
        <v>669</v>
      </c>
      <c r="IQZ11" s="98" t="s">
        <v>669</v>
      </c>
      <c r="IRA11" s="98" t="s">
        <v>669</v>
      </c>
      <c r="IRB11" s="98" t="s">
        <v>669</v>
      </c>
      <c r="IRC11" s="98" t="s">
        <v>669</v>
      </c>
      <c r="IRD11" s="98" t="s">
        <v>669</v>
      </c>
      <c r="IRE11" s="98" t="s">
        <v>669</v>
      </c>
      <c r="IRF11" s="98" t="s">
        <v>669</v>
      </c>
      <c r="IRG11" s="98" t="s">
        <v>669</v>
      </c>
      <c r="IRH11" s="98" t="s">
        <v>669</v>
      </c>
      <c r="IRI11" s="98" t="s">
        <v>669</v>
      </c>
      <c r="IRJ11" s="98" t="s">
        <v>669</v>
      </c>
      <c r="IRK11" s="98" t="s">
        <v>669</v>
      </c>
      <c r="IRL11" s="98" t="s">
        <v>669</v>
      </c>
      <c r="IRM11" s="98" t="s">
        <v>669</v>
      </c>
      <c r="IRN11" s="98" t="s">
        <v>669</v>
      </c>
      <c r="IRO11" s="98" t="s">
        <v>669</v>
      </c>
      <c r="IRP11" s="98" t="s">
        <v>669</v>
      </c>
      <c r="IRQ11" s="98" t="s">
        <v>669</v>
      </c>
      <c r="IRR11" s="98" t="s">
        <v>669</v>
      </c>
      <c r="IRS11" s="98" t="s">
        <v>669</v>
      </c>
      <c r="IRT11" s="98" t="s">
        <v>669</v>
      </c>
      <c r="IRU11" s="98" t="s">
        <v>669</v>
      </c>
      <c r="IRV11" s="98" t="s">
        <v>669</v>
      </c>
      <c r="IRW11" s="98" t="s">
        <v>669</v>
      </c>
      <c r="IRX11" s="98" t="s">
        <v>669</v>
      </c>
      <c r="IRY11" s="98" t="s">
        <v>669</v>
      </c>
      <c r="IRZ11" s="98" t="s">
        <v>669</v>
      </c>
      <c r="ISA11" s="98" t="s">
        <v>669</v>
      </c>
      <c r="ISB11" s="98" t="s">
        <v>669</v>
      </c>
      <c r="ISC11" s="98" t="s">
        <v>669</v>
      </c>
      <c r="ISD11" s="98" t="s">
        <v>669</v>
      </c>
      <c r="ISE11" s="98" t="s">
        <v>669</v>
      </c>
      <c r="ISF11" s="98" t="s">
        <v>669</v>
      </c>
      <c r="ISG11" s="98" t="s">
        <v>669</v>
      </c>
      <c r="ISH11" s="98" t="s">
        <v>669</v>
      </c>
      <c r="ISI11" s="98" t="s">
        <v>669</v>
      </c>
      <c r="ISJ11" s="98" t="s">
        <v>669</v>
      </c>
      <c r="ISK11" s="98" t="s">
        <v>669</v>
      </c>
      <c r="ISL11" s="98" t="s">
        <v>669</v>
      </c>
      <c r="ISM11" s="98" t="s">
        <v>669</v>
      </c>
      <c r="ISN11" s="98" t="s">
        <v>669</v>
      </c>
      <c r="ISO11" s="98" t="s">
        <v>669</v>
      </c>
      <c r="ISP11" s="98" t="s">
        <v>669</v>
      </c>
      <c r="ISQ11" s="98" t="s">
        <v>669</v>
      </c>
      <c r="ISR11" s="98" t="s">
        <v>669</v>
      </c>
      <c r="ISS11" s="98" t="s">
        <v>669</v>
      </c>
      <c r="IST11" s="98" t="s">
        <v>669</v>
      </c>
      <c r="ISU11" s="98" t="s">
        <v>669</v>
      </c>
      <c r="ISV11" s="98" t="s">
        <v>669</v>
      </c>
      <c r="ISW11" s="98" t="s">
        <v>669</v>
      </c>
      <c r="ISX11" s="98" t="s">
        <v>669</v>
      </c>
      <c r="ISY11" s="98" t="s">
        <v>669</v>
      </c>
      <c r="ISZ11" s="98" t="s">
        <v>669</v>
      </c>
      <c r="ITA11" s="98" t="s">
        <v>669</v>
      </c>
      <c r="ITB11" s="98" t="s">
        <v>669</v>
      </c>
      <c r="ITC11" s="98" t="s">
        <v>669</v>
      </c>
      <c r="ITD11" s="98" t="s">
        <v>669</v>
      </c>
      <c r="ITE11" s="98" t="s">
        <v>669</v>
      </c>
      <c r="ITF11" s="98" t="s">
        <v>669</v>
      </c>
      <c r="ITG11" s="98" t="s">
        <v>669</v>
      </c>
      <c r="ITH11" s="98" t="s">
        <v>669</v>
      </c>
      <c r="ITI11" s="98" t="s">
        <v>669</v>
      </c>
      <c r="ITJ11" s="98" t="s">
        <v>669</v>
      </c>
      <c r="ITK11" s="98" t="s">
        <v>669</v>
      </c>
      <c r="ITL11" s="98" t="s">
        <v>669</v>
      </c>
      <c r="ITM11" s="98" t="s">
        <v>669</v>
      </c>
      <c r="ITN11" s="98" t="s">
        <v>669</v>
      </c>
      <c r="ITO11" s="98" t="s">
        <v>669</v>
      </c>
      <c r="ITP11" s="98" t="s">
        <v>669</v>
      </c>
      <c r="ITQ11" s="98" t="s">
        <v>669</v>
      </c>
      <c r="ITR11" s="98" t="s">
        <v>669</v>
      </c>
      <c r="ITS11" s="98" t="s">
        <v>669</v>
      </c>
      <c r="ITT11" s="98" t="s">
        <v>669</v>
      </c>
      <c r="ITU11" s="98" t="s">
        <v>669</v>
      </c>
      <c r="ITV11" s="98" t="s">
        <v>669</v>
      </c>
      <c r="ITW11" s="98" t="s">
        <v>669</v>
      </c>
      <c r="ITX11" s="98" t="s">
        <v>669</v>
      </c>
      <c r="ITY11" s="98" t="s">
        <v>669</v>
      </c>
      <c r="ITZ11" s="98" t="s">
        <v>669</v>
      </c>
      <c r="IUA11" s="98" t="s">
        <v>669</v>
      </c>
      <c r="IUB11" s="98" t="s">
        <v>669</v>
      </c>
      <c r="IUC11" s="98" t="s">
        <v>669</v>
      </c>
      <c r="IUD11" s="98" t="s">
        <v>669</v>
      </c>
      <c r="IUE11" s="98" t="s">
        <v>669</v>
      </c>
      <c r="IUF11" s="98" t="s">
        <v>669</v>
      </c>
      <c r="IUG11" s="98" t="s">
        <v>669</v>
      </c>
      <c r="IUH11" s="98" t="s">
        <v>669</v>
      </c>
      <c r="IUI11" s="98" t="s">
        <v>669</v>
      </c>
      <c r="IUJ11" s="98" t="s">
        <v>669</v>
      </c>
      <c r="IUK11" s="98" t="s">
        <v>669</v>
      </c>
      <c r="IUL11" s="98" t="s">
        <v>669</v>
      </c>
      <c r="IUM11" s="98" t="s">
        <v>669</v>
      </c>
      <c r="IUN11" s="98" t="s">
        <v>669</v>
      </c>
      <c r="IUO11" s="98" t="s">
        <v>669</v>
      </c>
      <c r="IUP11" s="98" t="s">
        <v>669</v>
      </c>
      <c r="IUQ11" s="98" t="s">
        <v>669</v>
      </c>
      <c r="IUR11" s="98" t="s">
        <v>669</v>
      </c>
      <c r="IUS11" s="98" t="s">
        <v>669</v>
      </c>
      <c r="IUT11" s="98" t="s">
        <v>669</v>
      </c>
      <c r="IUU11" s="98" t="s">
        <v>669</v>
      </c>
      <c r="IUV11" s="98" t="s">
        <v>669</v>
      </c>
      <c r="IUW11" s="98" t="s">
        <v>669</v>
      </c>
      <c r="IUX11" s="98" t="s">
        <v>669</v>
      </c>
      <c r="IUY11" s="98" t="s">
        <v>669</v>
      </c>
      <c r="IUZ11" s="98" t="s">
        <v>669</v>
      </c>
      <c r="IVA11" s="98" t="s">
        <v>669</v>
      </c>
      <c r="IVB11" s="98" t="s">
        <v>669</v>
      </c>
      <c r="IVC11" s="98" t="s">
        <v>669</v>
      </c>
      <c r="IVD11" s="98" t="s">
        <v>669</v>
      </c>
      <c r="IVE11" s="98" t="s">
        <v>669</v>
      </c>
      <c r="IVF11" s="98" t="s">
        <v>669</v>
      </c>
      <c r="IVG11" s="98" t="s">
        <v>669</v>
      </c>
      <c r="IVH11" s="98" t="s">
        <v>669</v>
      </c>
      <c r="IVI11" s="98" t="s">
        <v>669</v>
      </c>
      <c r="IVJ11" s="98" t="s">
        <v>669</v>
      </c>
      <c r="IVK11" s="98" t="s">
        <v>669</v>
      </c>
      <c r="IVL11" s="98" t="s">
        <v>669</v>
      </c>
      <c r="IVM11" s="98" t="s">
        <v>669</v>
      </c>
      <c r="IVN11" s="98" t="s">
        <v>669</v>
      </c>
      <c r="IVO11" s="98" t="s">
        <v>669</v>
      </c>
      <c r="IVP11" s="98" t="s">
        <v>669</v>
      </c>
      <c r="IVQ11" s="98" t="s">
        <v>669</v>
      </c>
      <c r="IVR11" s="98" t="s">
        <v>669</v>
      </c>
      <c r="IVS11" s="98" t="s">
        <v>669</v>
      </c>
      <c r="IVT11" s="98" t="s">
        <v>669</v>
      </c>
      <c r="IVU11" s="98" t="s">
        <v>669</v>
      </c>
      <c r="IVV11" s="98" t="s">
        <v>669</v>
      </c>
      <c r="IVW11" s="98" t="s">
        <v>669</v>
      </c>
      <c r="IVX11" s="98" t="s">
        <v>669</v>
      </c>
      <c r="IVY11" s="98" t="s">
        <v>669</v>
      </c>
      <c r="IVZ11" s="98" t="s">
        <v>669</v>
      </c>
      <c r="IWA11" s="98" t="s">
        <v>669</v>
      </c>
      <c r="IWB11" s="98" t="s">
        <v>669</v>
      </c>
      <c r="IWC11" s="98" t="s">
        <v>669</v>
      </c>
      <c r="IWD11" s="98" t="s">
        <v>669</v>
      </c>
      <c r="IWE11" s="98" t="s">
        <v>669</v>
      </c>
      <c r="IWF11" s="98" t="s">
        <v>669</v>
      </c>
      <c r="IWG11" s="98" t="s">
        <v>669</v>
      </c>
      <c r="IWH11" s="98" t="s">
        <v>669</v>
      </c>
      <c r="IWI11" s="98" t="s">
        <v>669</v>
      </c>
      <c r="IWJ11" s="98" t="s">
        <v>669</v>
      </c>
      <c r="IWK11" s="98" t="s">
        <v>669</v>
      </c>
      <c r="IWL11" s="98" t="s">
        <v>669</v>
      </c>
      <c r="IWM11" s="98" t="s">
        <v>669</v>
      </c>
      <c r="IWN11" s="98" t="s">
        <v>669</v>
      </c>
      <c r="IWO11" s="98" t="s">
        <v>669</v>
      </c>
      <c r="IWP11" s="98" t="s">
        <v>669</v>
      </c>
      <c r="IWQ11" s="98" t="s">
        <v>669</v>
      </c>
      <c r="IWR11" s="98" t="s">
        <v>669</v>
      </c>
      <c r="IWS11" s="98" t="s">
        <v>669</v>
      </c>
      <c r="IWT11" s="98" t="s">
        <v>669</v>
      </c>
      <c r="IWU11" s="98" t="s">
        <v>669</v>
      </c>
      <c r="IWV11" s="98" t="s">
        <v>669</v>
      </c>
      <c r="IWW11" s="98" t="s">
        <v>669</v>
      </c>
      <c r="IWX11" s="98" t="s">
        <v>669</v>
      </c>
      <c r="IWY11" s="98" t="s">
        <v>669</v>
      </c>
      <c r="IWZ11" s="98" t="s">
        <v>669</v>
      </c>
      <c r="IXA11" s="98" t="s">
        <v>669</v>
      </c>
      <c r="IXB11" s="98" t="s">
        <v>669</v>
      </c>
      <c r="IXC11" s="98" t="s">
        <v>669</v>
      </c>
      <c r="IXD11" s="98" t="s">
        <v>669</v>
      </c>
      <c r="IXE11" s="98" t="s">
        <v>669</v>
      </c>
      <c r="IXF11" s="98" t="s">
        <v>669</v>
      </c>
      <c r="IXG11" s="98" t="s">
        <v>669</v>
      </c>
      <c r="IXH11" s="98" t="s">
        <v>669</v>
      </c>
      <c r="IXI11" s="98" t="s">
        <v>669</v>
      </c>
      <c r="IXJ11" s="98" t="s">
        <v>669</v>
      </c>
      <c r="IXK11" s="98" t="s">
        <v>669</v>
      </c>
      <c r="IXL11" s="98" t="s">
        <v>669</v>
      </c>
      <c r="IXM11" s="98" t="s">
        <v>669</v>
      </c>
      <c r="IXN11" s="98" t="s">
        <v>669</v>
      </c>
      <c r="IXO11" s="98" t="s">
        <v>669</v>
      </c>
      <c r="IXP11" s="98" t="s">
        <v>669</v>
      </c>
      <c r="IXQ11" s="98" t="s">
        <v>669</v>
      </c>
      <c r="IXR11" s="98" t="s">
        <v>669</v>
      </c>
      <c r="IXS11" s="98" t="s">
        <v>669</v>
      </c>
      <c r="IXT11" s="98" t="s">
        <v>669</v>
      </c>
      <c r="IXU11" s="98" t="s">
        <v>669</v>
      </c>
      <c r="IXV11" s="98" t="s">
        <v>669</v>
      </c>
      <c r="IXW11" s="98" t="s">
        <v>669</v>
      </c>
      <c r="IXX11" s="98" t="s">
        <v>669</v>
      </c>
      <c r="IXY11" s="98" t="s">
        <v>669</v>
      </c>
      <c r="IXZ11" s="98" t="s">
        <v>669</v>
      </c>
      <c r="IYA11" s="98" t="s">
        <v>669</v>
      </c>
      <c r="IYB11" s="98" t="s">
        <v>669</v>
      </c>
      <c r="IYC11" s="98" t="s">
        <v>669</v>
      </c>
      <c r="IYD11" s="98" t="s">
        <v>669</v>
      </c>
      <c r="IYE11" s="98" t="s">
        <v>669</v>
      </c>
      <c r="IYF11" s="98" t="s">
        <v>669</v>
      </c>
      <c r="IYG11" s="98" t="s">
        <v>669</v>
      </c>
      <c r="IYH11" s="98" t="s">
        <v>669</v>
      </c>
      <c r="IYI11" s="98" t="s">
        <v>669</v>
      </c>
      <c r="IYJ11" s="98" t="s">
        <v>669</v>
      </c>
      <c r="IYK11" s="98" t="s">
        <v>669</v>
      </c>
      <c r="IYL11" s="98" t="s">
        <v>669</v>
      </c>
      <c r="IYM11" s="98" t="s">
        <v>669</v>
      </c>
      <c r="IYN11" s="98" t="s">
        <v>669</v>
      </c>
      <c r="IYO11" s="98" t="s">
        <v>669</v>
      </c>
      <c r="IYP11" s="98" t="s">
        <v>669</v>
      </c>
      <c r="IYQ11" s="98" t="s">
        <v>669</v>
      </c>
      <c r="IYR11" s="98" t="s">
        <v>669</v>
      </c>
      <c r="IYS11" s="98" t="s">
        <v>669</v>
      </c>
      <c r="IYT11" s="98" t="s">
        <v>669</v>
      </c>
      <c r="IYU11" s="98" t="s">
        <v>669</v>
      </c>
      <c r="IYV11" s="98" t="s">
        <v>669</v>
      </c>
      <c r="IYW11" s="98" t="s">
        <v>669</v>
      </c>
      <c r="IYX11" s="98" t="s">
        <v>669</v>
      </c>
      <c r="IYY11" s="98" t="s">
        <v>669</v>
      </c>
      <c r="IYZ11" s="98" t="s">
        <v>669</v>
      </c>
      <c r="IZA11" s="98" t="s">
        <v>669</v>
      </c>
      <c r="IZB11" s="98" t="s">
        <v>669</v>
      </c>
      <c r="IZC11" s="98" t="s">
        <v>669</v>
      </c>
      <c r="IZD11" s="98" t="s">
        <v>669</v>
      </c>
      <c r="IZE11" s="98" t="s">
        <v>669</v>
      </c>
      <c r="IZF11" s="98" t="s">
        <v>669</v>
      </c>
      <c r="IZG11" s="98" t="s">
        <v>669</v>
      </c>
      <c r="IZH11" s="98" t="s">
        <v>669</v>
      </c>
      <c r="IZI11" s="98" t="s">
        <v>669</v>
      </c>
      <c r="IZJ11" s="98" t="s">
        <v>669</v>
      </c>
      <c r="IZK11" s="98" t="s">
        <v>669</v>
      </c>
      <c r="IZL11" s="98" t="s">
        <v>669</v>
      </c>
      <c r="IZM11" s="98" t="s">
        <v>669</v>
      </c>
      <c r="IZN11" s="98" t="s">
        <v>669</v>
      </c>
      <c r="IZO11" s="98" t="s">
        <v>669</v>
      </c>
      <c r="IZP11" s="98" t="s">
        <v>669</v>
      </c>
      <c r="IZQ11" s="98" t="s">
        <v>669</v>
      </c>
      <c r="IZR11" s="98" t="s">
        <v>669</v>
      </c>
      <c r="IZS11" s="98" t="s">
        <v>669</v>
      </c>
      <c r="IZT11" s="98" t="s">
        <v>669</v>
      </c>
      <c r="IZU11" s="98" t="s">
        <v>669</v>
      </c>
      <c r="IZV11" s="98" t="s">
        <v>669</v>
      </c>
      <c r="IZW11" s="98" t="s">
        <v>669</v>
      </c>
      <c r="IZX11" s="98" t="s">
        <v>669</v>
      </c>
      <c r="IZY11" s="98" t="s">
        <v>669</v>
      </c>
      <c r="IZZ11" s="98" t="s">
        <v>669</v>
      </c>
      <c r="JAA11" s="98" t="s">
        <v>669</v>
      </c>
      <c r="JAB11" s="98" t="s">
        <v>669</v>
      </c>
      <c r="JAC11" s="98" t="s">
        <v>669</v>
      </c>
      <c r="JAD11" s="98" t="s">
        <v>669</v>
      </c>
      <c r="JAE11" s="98" t="s">
        <v>669</v>
      </c>
      <c r="JAF11" s="98" t="s">
        <v>669</v>
      </c>
      <c r="JAG11" s="98" t="s">
        <v>669</v>
      </c>
      <c r="JAH11" s="98" t="s">
        <v>669</v>
      </c>
      <c r="JAI11" s="98" t="s">
        <v>669</v>
      </c>
      <c r="JAJ11" s="98" t="s">
        <v>669</v>
      </c>
      <c r="JAK11" s="98" t="s">
        <v>669</v>
      </c>
      <c r="JAL11" s="98" t="s">
        <v>669</v>
      </c>
      <c r="JAM11" s="98" t="s">
        <v>669</v>
      </c>
      <c r="JAN11" s="98" t="s">
        <v>669</v>
      </c>
      <c r="JAO11" s="98" t="s">
        <v>669</v>
      </c>
      <c r="JAP11" s="98" t="s">
        <v>669</v>
      </c>
      <c r="JAQ11" s="98" t="s">
        <v>669</v>
      </c>
      <c r="JAR11" s="98" t="s">
        <v>669</v>
      </c>
      <c r="JAS11" s="98" t="s">
        <v>669</v>
      </c>
      <c r="JAT11" s="98" t="s">
        <v>669</v>
      </c>
      <c r="JAU11" s="98" t="s">
        <v>669</v>
      </c>
      <c r="JAV11" s="98" t="s">
        <v>669</v>
      </c>
      <c r="JAW11" s="98" t="s">
        <v>669</v>
      </c>
      <c r="JAX11" s="98" t="s">
        <v>669</v>
      </c>
      <c r="JAY11" s="98" t="s">
        <v>669</v>
      </c>
      <c r="JAZ11" s="98" t="s">
        <v>669</v>
      </c>
      <c r="JBA11" s="98" t="s">
        <v>669</v>
      </c>
      <c r="JBB11" s="98" t="s">
        <v>669</v>
      </c>
      <c r="JBC11" s="98" t="s">
        <v>669</v>
      </c>
      <c r="JBD11" s="98" t="s">
        <v>669</v>
      </c>
      <c r="JBE11" s="98" t="s">
        <v>669</v>
      </c>
      <c r="JBF11" s="98" t="s">
        <v>669</v>
      </c>
      <c r="JBG11" s="98" t="s">
        <v>669</v>
      </c>
      <c r="JBH11" s="98" t="s">
        <v>669</v>
      </c>
      <c r="JBI11" s="98" t="s">
        <v>669</v>
      </c>
      <c r="JBJ11" s="98" t="s">
        <v>669</v>
      </c>
      <c r="JBK11" s="98" t="s">
        <v>669</v>
      </c>
      <c r="JBL11" s="98" t="s">
        <v>669</v>
      </c>
      <c r="JBM11" s="98" t="s">
        <v>669</v>
      </c>
      <c r="JBN11" s="98" t="s">
        <v>669</v>
      </c>
      <c r="JBO11" s="98" t="s">
        <v>669</v>
      </c>
      <c r="JBP11" s="98" t="s">
        <v>669</v>
      </c>
      <c r="JBQ11" s="98" t="s">
        <v>669</v>
      </c>
      <c r="JBR11" s="98" t="s">
        <v>669</v>
      </c>
      <c r="JBS11" s="98" t="s">
        <v>669</v>
      </c>
      <c r="JBT11" s="98" t="s">
        <v>669</v>
      </c>
      <c r="JBU11" s="98" t="s">
        <v>669</v>
      </c>
      <c r="JBV11" s="98" t="s">
        <v>669</v>
      </c>
      <c r="JBW11" s="98" t="s">
        <v>669</v>
      </c>
      <c r="JBX11" s="98" t="s">
        <v>669</v>
      </c>
      <c r="JBY11" s="98" t="s">
        <v>669</v>
      </c>
      <c r="JBZ11" s="98" t="s">
        <v>669</v>
      </c>
      <c r="JCA11" s="98" t="s">
        <v>669</v>
      </c>
      <c r="JCB11" s="98" t="s">
        <v>669</v>
      </c>
      <c r="JCC11" s="98" t="s">
        <v>669</v>
      </c>
      <c r="JCD11" s="98" t="s">
        <v>669</v>
      </c>
      <c r="JCE11" s="98" t="s">
        <v>669</v>
      </c>
      <c r="JCF11" s="98" t="s">
        <v>669</v>
      </c>
      <c r="JCG11" s="98" t="s">
        <v>669</v>
      </c>
      <c r="JCH11" s="98" t="s">
        <v>669</v>
      </c>
      <c r="JCI11" s="98" t="s">
        <v>669</v>
      </c>
      <c r="JCJ11" s="98" t="s">
        <v>669</v>
      </c>
      <c r="JCK11" s="98" t="s">
        <v>669</v>
      </c>
      <c r="JCL11" s="98" t="s">
        <v>669</v>
      </c>
      <c r="JCM11" s="98" t="s">
        <v>669</v>
      </c>
      <c r="JCN11" s="98" t="s">
        <v>669</v>
      </c>
      <c r="JCO11" s="98" t="s">
        <v>669</v>
      </c>
      <c r="JCP11" s="98" t="s">
        <v>669</v>
      </c>
      <c r="JCQ11" s="98" t="s">
        <v>669</v>
      </c>
      <c r="JCR11" s="98" t="s">
        <v>669</v>
      </c>
      <c r="JCS11" s="98" t="s">
        <v>669</v>
      </c>
      <c r="JCT11" s="98" t="s">
        <v>669</v>
      </c>
      <c r="JCU11" s="98" t="s">
        <v>669</v>
      </c>
      <c r="JCV11" s="98" t="s">
        <v>669</v>
      </c>
      <c r="JCW11" s="98" t="s">
        <v>669</v>
      </c>
      <c r="JCX11" s="98" t="s">
        <v>669</v>
      </c>
      <c r="JCY11" s="98" t="s">
        <v>669</v>
      </c>
      <c r="JCZ11" s="98" t="s">
        <v>669</v>
      </c>
      <c r="JDA11" s="98" t="s">
        <v>669</v>
      </c>
      <c r="JDB11" s="98" t="s">
        <v>669</v>
      </c>
      <c r="JDC11" s="98" t="s">
        <v>669</v>
      </c>
      <c r="JDD11" s="98" t="s">
        <v>669</v>
      </c>
      <c r="JDE11" s="98" t="s">
        <v>669</v>
      </c>
      <c r="JDF11" s="98" t="s">
        <v>669</v>
      </c>
      <c r="JDG11" s="98" t="s">
        <v>669</v>
      </c>
      <c r="JDH11" s="98" t="s">
        <v>669</v>
      </c>
      <c r="JDI11" s="98" t="s">
        <v>669</v>
      </c>
      <c r="JDJ11" s="98" t="s">
        <v>669</v>
      </c>
      <c r="JDK11" s="98" t="s">
        <v>669</v>
      </c>
      <c r="JDL11" s="98" t="s">
        <v>669</v>
      </c>
      <c r="JDM11" s="98" t="s">
        <v>669</v>
      </c>
      <c r="JDN11" s="98" t="s">
        <v>669</v>
      </c>
      <c r="JDO11" s="98" t="s">
        <v>669</v>
      </c>
      <c r="JDP11" s="98" t="s">
        <v>669</v>
      </c>
      <c r="JDQ11" s="98" t="s">
        <v>669</v>
      </c>
      <c r="JDR11" s="98" t="s">
        <v>669</v>
      </c>
      <c r="JDS11" s="98" t="s">
        <v>669</v>
      </c>
      <c r="JDT11" s="98" t="s">
        <v>669</v>
      </c>
      <c r="JDU11" s="98" t="s">
        <v>669</v>
      </c>
      <c r="JDV11" s="98" t="s">
        <v>669</v>
      </c>
      <c r="JDW11" s="98" t="s">
        <v>669</v>
      </c>
      <c r="JDX11" s="98" t="s">
        <v>669</v>
      </c>
      <c r="JDY11" s="98" t="s">
        <v>669</v>
      </c>
      <c r="JDZ11" s="98" t="s">
        <v>669</v>
      </c>
      <c r="JEA11" s="98" t="s">
        <v>669</v>
      </c>
      <c r="JEB11" s="98" t="s">
        <v>669</v>
      </c>
      <c r="JEC11" s="98" t="s">
        <v>669</v>
      </c>
      <c r="JED11" s="98" t="s">
        <v>669</v>
      </c>
      <c r="JEE11" s="98" t="s">
        <v>669</v>
      </c>
      <c r="JEF11" s="98" t="s">
        <v>669</v>
      </c>
      <c r="JEG11" s="98" t="s">
        <v>669</v>
      </c>
      <c r="JEH11" s="98" t="s">
        <v>669</v>
      </c>
      <c r="JEI11" s="98" t="s">
        <v>669</v>
      </c>
      <c r="JEJ11" s="98" t="s">
        <v>669</v>
      </c>
      <c r="JEK11" s="98" t="s">
        <v>669</v>
      </c>
      <c r="JEL11" s="98" t="s">
        <v>669</v>
      </c>
      <c r="JEM11" s="98" t="s">
        <v>669</v>
      </c>
      <c r="JEN11" s="98" t="s">
        <v>669</v>
      </c>
      <c r="JEO11" s="98" t="s">
        <v>669</v>
      </c>
      <c r="JEP11" s="98" t="s">
        <v>669</v>
      </c>
      <c r="JEQ11" s="98" t="s">
        <v>669</v>
      </c>
      <c r="JER11" s="98" t="s">
        <v>669</v>
      </c>
      <c r="JES11" s="98" t="s">
        <v>669</v>
      </c>
      <c r="JET11" s="98" t="s">
        <v>669</v>
      </c>
      <c r="JEU11" s="98" t="s">
        <v>669</v>
      </c>
      <c r="JEV11" s="98" t="s">
        <v>669</v>
      </c>
      <c r="JEW11" s="98" t="s">
        <v>669</v>
      </c>
      <c r="JEX11" s="98" t="s">
        <v>669</v>
      </c>
      <c r="JEY11" s="98" t="s">
        <v>669</v>
      </c>
      <c r="JEZ11" s="98" t="s">
        <v>669</v>
      </c>
      <c r="JFA11" s="98" t="s">
        <v>669</v>
      </c>
      <c r="JFB11" s="98" t="s">
        <v>669</v>
      </c>
      <c r="JFC11" s="98" t="s">
        <v>669</v>
      </c>
      <c r="JFD11" s="98" t="s">
        <v>669</v>
      </c>
      <c r="JFE11" s="98" t="s">
        <v>669</v>
      </c>
      <c r="JFF11" s="98" t="s">
        <v>669</v>
      </c>
      <c r="JFG11" s="98" t="s">
        <v>669</v>
      </c>
      <c r="JFH11" s="98" t="s">
        <v>669</v>
      </c>
      <c r="JFI11" s="98" t="s">
        <v>669</v>
      </c>
      <c r="JFJ11" s="98" t="s">
        <v>669</v>
      </c>
      <c r="JFK11" s="98" t="s">
        <v>669</v>
      </c>
      <c r="JFL11" s="98" t="s">
        <v>669</v>
      </c>
      <c r="JFM11" s="98" t="s">
        <v>669</v>
      </c>
      <c r="JFN11" s="98" t="s">
        <v>669</v>
      </c>
      <c r="JFO11" s="98" t="s">
        <v>669</v>
      </c>
      <c r="JFP11" s="98" t="s">
        <v>669</v>
      </c>
      <c r="JFQ11" s="98" t="s">
        <v>669</v>
      </c>
      <c r="JFR11" s="98" t="s">
        <v>669</v>
      </c>
      <c r="JFS11" s="98" t="s">
        <v>669</v>
      </c>
      <c r="JFT11" s="98" t="s">
        <v>669</v>
      </c>
      <c r="JFU11" s="98" t="s">
        <v>669</v>
      </c>
      <c r="JFV11" s="98" t="s">
        <v>669</v>
      </c>
      <c r="JFW11" s="98" t="s">
        <v>669</v>
      </c>
      <c r="JFX11" s="98" t="s">
        <v>669</v>
      </c>
      <c r="JFY11" s="98" t="s">
        <v>669</v>
      </c>
      <c r="JFZ11" s="98" t="s">
        <v>669</v>
      </c>
      <c r="JGA11" s="98" t="s">
        <v>669</v>
      </c>
      <c r="JGB11" s="98" t="s">
        <v>669</v>
      </c>
      <c r="JGC11" s="98" t="s">
        <v>669</v>
      </c>
      <c r="JGD11" s="98" t="s">
        <v>669</v>
      </c>
      <c r="JGE11" s="98" t="s">
        <v>669</v>
      </c>
      <c r="JGF11" s="98" t="s">
        <v>669</v>
      </c>
      <c r="JGG11" s="98" t="s">
        <v>669</v>
      </c>
      <c r="JGH11" s="98" t="s">
        <v>669</v>
      </c>
      <c r="JGI11" s="98" t="s">
        <v>669</v>
      </c>
      <c r="JGJ11" s="98" t="s">
        <v>669</v>
      </c>
      <c r="JGK11" s="98" t="s">
        <v>669</v>
      </c>
      <c r="JGL11" s="98" t="s">
        <v>669</v>
      </c>
      <c r="JGM11" s="98" t="s">
        <v>669</v>
      </c>
      <c r="JGN11" s="98" t="s">
        <v>669</v>
      </c>
      <c r="JGO11" s="98" t="s">
        <v>669</v>
      </c>
      <c r="JGP11" s="98" t="s">
        <v>669</v>
      </c>
      <c r="JGQ11" s="98" t="s">
        <v>669</v>
      </c>
      <c r="JGR11" s="98" t="s">
        <v>669</v>
      </c>
      <c r="JGS11" s="98" t="s">
        <v>669</v>
      </c>
      <c r="JGT11" s="98" t="s">
        <v>669</v>
      </c>
      <c r="JGU11" s="98" t="s">
        <v>669</v>
      </c>
      <c r="JGV11" s="98" t="s">
        <v>669</v>
      </c>
      <c r="JGW11" s="98" t="s">
        <v>669</v>
      </c>
      <c r="JGX11" s="98" t="s">
        <v>669</v>
      </c>
      <c r="JGY11" s="98" t="s">
        <v>669</v>
      </c>
      <c r="JGZ11" s="98" t="s">
        <v>669</v>
      </c>
      <c r="JHA11" s="98" t="s">
        <v>669</v>
      </c>
      <c r="JHB11" s="98" t="s">
        <v>669</v>
      </c>
      <c r="JHC11" s="98" t="s">
        <v>669</v>
      </c>
      <c r="JHD11" s="98" t="s">
        <v>669</v>
      </c>
      <c r="JHE11" s="98" t="s">
        <v>669</v>
      </c>
      <c r="JHF11" s="98" t="s">
        <v>669</v>
      </c>
      <c r="JHG11" s="98" t="s">
        <v>669</v>
      </c>
      <c r="JHH11" s="98" t="s">
        <v>669</v>
      </c>
      <c r="JHI11" s="98" t="s">
        <v>669</v>
      </c>
      <c r="JHJ11" s="98" t="s">
        <v>669</v>
      </c>
      <c r="JHK11" s="98" t="s">
        <v>669</v>
      </c>
      <c r="JHL11" s="98" t="s">
        <v>669</v>
      </c>
      <c r="JHM11" s="98" t="s">
        <v>669</v>
      </c>
      <c r="JHN11" s="98" t="s">
        <v>669</v>
      </c>
      <c r="JHO11" s="98" t="s">
        <v>669</v>
      </c>
      <c r="JHP11" s="98" t="s">
        <v>669</v>
      </c>
      <c r="JHQ11" s="98" t="s">
        <v>669</v>
      </c>
      <c r="JHR11" s="98" t="s">
        <v>669</v>
      </c>
      <c r="JHS11" s="98" t="s">
        <v>669</v>
      </c>
      <c r="JHT11" s="98" t="s">
        <v>669</v>
      </c>
      <c r="JHU11" s="98" t="s">
        <v>669</v>
      </c>
      <c r="JHV11" s="98" t="s">
        <v>669</v>
      </c>
      <c r="JHW11" s="98" t="s">
        <v>669</v>
      </c>
      <c r="JHX11" s="98" t="s">
        <v>669</v>
      </c>
      <c r="JHY11" s="98" t="s">
        <v>669</v>
      </c>
      <c r="JHZ11" s="98" t="s">
        <v>669</v>
      </c>
      <c r="JIA11" s="98" t="s">
        <v>669</v>
      </c>
      <c r="JIB11" s="98" t="s">
        <v>669</v>
      </c>
      <c r="JIC11" s="98" t="s">
        <v>669</v>
      </c>
      <c r="JID11" s="98" t="s">
        <v>669</v>
      </c>
      <c r="JIE11" s="98" t="s">
        <v>669</v>
      </c>
      <c r="JIF11" s="98" t="s">
        <v>669</v>
      </c>
      <c r="JIG11" s="98" t="s">
        <v>669</v>
      </c>
      <c r="JIH11" s="98" t="s">
        <v>669</v>
      </c>
      <c r="JII11" s="98" t="s">
        <v>669</v>
      </c>
      <c r="JIJ11" s="98" t="s">
        <v>669</v>
      </c>
      <c r="JIK11" s="98" t="s">
        <v>669</v>
      </c>
      <c r="JIL11" s="98" t="s">
        <v>669</v>
      </c>
      <c r="JIM11" s="98" t="s">
        <v>669</v>
      </c>
      <c r="JIN11" s="98" t="s">
        <v>669</v>
      </c>
      <c r="JIO11" s="98" t="s">
        <v>669</v>
      </c>
      <c r="JIP11" s="98" t="s">
        <v>669</v>
      </c>
      <c r="JIQ11" s="98" t="s">
        <v>669</v>
      </c>
      <c r="JIR11" s="98" t="s">
        <v>669</v>
      </c>
      <c r="JIS11" s="98" t="s">
        <v>669</v>
      </c>
      <c r="JIT11" s="98" t="s">
        <v>669</v>
      </c>
      <c r="JIU11" s="98" t="s">
        <v>669</v>
      </c>
      <c r="JIV11" s="98" t="s">
        <v>669</v>
      </c>
      <c r="JIW11" s="98" t="s">
        <v>669</v>
      </c>
      <c r="JIX11" s="98" t="s">
        <v>669</v>
      </c>
      <c r="JIY11" s="98" t="s">
        <v>669</v>
      </c>
      <c r="JIZ11" s="98" t="s">
        <v>669</v>
      </c>
      <c r="JJA11" s="98" t="s">
        <v>669</v>
      </c>
      <c r="JJB11" s="98" t="s">
        <v>669</v>
      </c>
      <c r="JJC11" s="98" t="s">
        <v>669</v>
      </c>
      <c r="JJD11" s="98" t="s">
        <v>669</v>
      </c>
      <c r="JJE11" s="98" t="s">
        <v>669</v>
      </c>
      <c r="JJF11" s="98" t="s">
        <v>669</v>
      </c>
      <c r="JJG11" s="98" t="s">
        <v>669</v>
      </c>
      <c r="JJH11" s="98" t="s">
        <v>669</v>
      </c>
      <c r="JJI11" s="98" t="s">
        <v>669</v>
      </c>
      <c r="JJJ11" s="98" t="s">
        <v>669</v>
      </c>
      <c r="JJK11" s="98" t="s">
        <v>669</v>
      </c>
      <c r="JJL11" s="98" t="s">
        <v>669</v>
      </c>
      <c r="JJM11" s="98" t="s">
        <v>669</v>
      </c>
      <c r="JJN11" s="98" t="s">
        <v>669</v>
      </c>
      <c r="JJO11" s="98" t="s">
        <v>669</v>
      </c>
      <c r="JJP11" s="98" t="s">
        <v>669</v>
      </c>
      <c r="JJQ11" s="98" t="s">
        <v>669</v>
      </c>
      <c r="JJR11" s="98" t="s">
        <v>669</v>
      </c>
      <c r="JJS11" s="98" t="s">
        <v>669</v>
      </c>
      <c r="JJT11" s="98" t="s">
        <v>669</v>
      </c>
      <c r="JJU11" s="98" t="s">
        <v>669</v>
      </c>
      <c r="JJV11" s="98" t="s">
        <v>669</v>
      </c>
      <c r="JJW11" s="98" t="s">
        <v>669</v>
      </c>
      <c r="JJX11" s="98" t="s">
        <v>669</v>
      </c>
      <c r="JJY11" s="98" t="s">
        <v>669</v>
      </c>
      <c r="JJZ11" s="98" t="s">
        <v>669</v>
      </c>
      <c r="JKA11" s="98" t="s">
        <v>669</v>
      </c>
      <c r="JKB11" s="98" t="s">
        <v>669</v>
      </c>
      <c r="JKC11" s="98" t="s">
        <v>669</v>
      </c>
      <c r="JKD11" s="98" t="s">
        <v>669</v>
      </c>
      <c r="JKE11" s="98" t="s">
        <v>669</v>
      </c>
      <c r="JKF11" s="98" t="s">
        <v>669</v>
      </c>
      <c r="JKG11" s="98" t="s">
        <v>669</v>
      </c>
      <c r="JKH11" s="98" t="s">
        <v>669</v>
      </c>
      <c r="JKI11" s="98" t="s">
        <v>669</v>
      </c>
      <c r="JKJ11" s="98" t="s">
        <v>669</v>
      </c>
      <c r="JKK11" s="98" t="s">
        <v>669</v>
      </c>
      <c r="JKL11" s="98" t="s">
        <v>669</v>
      </c>
      <c r="JKM11" s="98" t="s">
        <v>669</v>
      </c>
      <c r="JKN11" s="98" t="s">
        <v>669</v>
      </c>
      <c r="JKO11" s="98" t="s">
        <v>669</v>
      </c>
      <c r="JKP11" s="98" t="s">
        <v>669</v>
      </c>
      <c r="JKQ11" s="98" t="s">
        <v>669</v>
      </c>
      <c r="JKR11" s="98" t="s">
        <v>669</v>
      </c>
      <c r="JKS11" s="98" t="s">
        <v>669</v>
      </c>
      <c r="JKT11" s="98" t="s">
        <v>669</v>
      </c>
      <c r="JKU11" s="98" t="s">
        <v>669</v>
      </c>
      <c r="JKV11" s="98" t="s">
        <v>669</v>
      </c>
      <c r="JKW11" s="98" t="s">
        <v>669</v>
      </c>
      <c r="JKX11" s="98" t="s">
        <v>669</v>
      </c>
      <c r="JKY11" s="98" t="s">
        <v>669</v>
      </c>
      <c r="JKZ11" s="98" t="s">
        <v>669</v>
      </c>
      <c r="JLA11" s="98" t="s">
        <v>669</v>
      </c>
      <c r="JLB11" s="98" t="s">
        <v>669</v>
      </c>
      <c r="JLC11" s="98" t="s">
        <v>669</v>
      </c>
      <c r="JLD11" s="98" t="s">
        <v>669</v>
      </c>
      <c r="JLE11" s="98" t="s">
        <v>669</v>
      </c>
      <c r="JLF11" s="98" t="s">
        <v>669</v>
      </c>
      <c r="JLG11" s="98" t="s">
        <v>669</v>
      </c>
      <c r="JLH11" s="98" t="s">
        <v>669</v>
      </c>
      <c r="JLI11" s="98" t="s">
        <v>669</v>
      </c>
      <c r="JLJ11" s="98" t="s">
        <v>669</v>
      </c>
      <c r="JLK11" s="98" t="s">
        <v>669</v>
      </c>
      <c r="JLL11" s="98" t="s">
        <v>669</v>
      </c>
      <c r="JLM11" s="98" t="s">
        <v>669</v>
      </c>
      <c r="JLN11" s="98" t="s">
        <v>669</v>
      </c>
      <c r="JLO11" s="98" t="s">
        <v>669</v>
      </c>
      <c r="JLP11" s="98" t="s">
        <v>669</v>
      </c>
      <c r="JLQ11" s="98" t="s">
        <v>669</v>
      </c>
      <c r="JLR11" s="98" t="s">
        <v>669</v>
      </c>
      <c r="JLS11" s="98" t="s">
        <v>669</v>
      </c>
      <c r="JLT11" s="98" t="s">
        <v>669</v>
      </c>
      <c r="JLU11" s="98" t="s">
        <v>669</v>
      </c>
      <c r="JLV11" s="98" t="s">
        <v>669</v>
      </c>
      <c r="JLW11" s="98" t="s">
        <v>669</v>
      </c>
      <c r="JLX11" s="98" t="s">
        <v>669</v>
      </c>
      <c r="JLY11" s="98" t="s">
        <v>669</v>
      </c>
      <c r="JLZ11" s="98" t="s">
        <v>669</v>
      </c>
      <c r="JMA11" s="98" t="s">
        <v>669</v>
      </c>
      <c r="JMB11" s="98" t="s">
        <v>669</v>
      </c>
      <c r="JMC11" s="98" t="s">
        <v>669</v>
      </c>
      <c r="JMD11" s="98" t="s">
        <v>669</v>
      </c>
      <c r="JME11" s="98" t="s">
        <v>669</v>
      </c>
      <c r="JMF11" s="98" t="s">
        <v>669</v>
      </c>
      <c r="JMG11" s="98" t="s">
        <v>669</v>
      </c>
      <c r="JMH11" s="98" t="s">
        <v>669</v>
      </c>
      <c r="JMI11" s="98" t="s">
        <v>669</v>
      </c>
      <c r="JMJ11" s="98" t="s">
        <v>669</v>
      </c>
      <c r="JMK11" s="98" t="s">
        <v>669</v>
      </c>
      <c r="JML11" s="98" t="s">
        <v>669</v>
      </c>
      <c r="JMM11" s="98" t="s">
        <v>669</v>
      </c>
      <c r="JMN11" s="98" t="s">
        <v>669</v>
      </c>
      <c r="JMO11" s="98" t="s">
        <v>669</v>
      </c>
      <c r="JMP11" s="98" t="s">
        <v>669</v>
      </c>
      <c r="JMQ11" s="98" t="s">
        <v>669</v>
      </c>
      <c r="JMR11" s="98" t="s">
        <v>669</v>
      </c>
      <c r="JMS11" s="98" t="s">
        <v>669</v>
      </c>
      <c r="JMT11" s="98" t="s">
        <v>669</v>
      </c>
      <c r="JMU11" s="98" t="s">
        <v>669</v>
      </c>
      <c r="JMV11" s="98" t="s">
        <v>669</v>
      </c>
      <c r="JMW11" s="98" t="s">
        <v>669</v>
      </c>
      <c r="JMX11" s="98" t="s">
        <v>669</v>
      </c>
      <c r="JMY11" s="98" t="s">
        <v>669</v>
      </c>
      <c r="JMZ11" s="98" t="s">
        <v>669</v>
      </c>
      <c r="JNA11" s="98" t="s">
        <v>669</v>
      </c>
      <c r="JNB11" s="98" t="s">
        <v>669</v>
      </c>
      <c r="JNC11" s="98" t="s">
        <v>669</v>
      </c>
      <c r="JND11" s="98" t="s">
        <v>669</v>
      </c>
      <c r="JNE11" s="98" t="s">
        <v>669</v>
      </c>
      <c r="JNF11" s="98" t="s">
        <v>669</v>
      </c>
      <c r="JNG11" s="98" t="s">
        <v>669</v>
      </c>
      <c r="JNH11" s="98" t="s">
        <v>669</v>
      </c>
      <c r="JNI11" s="98" t="s">
        <v>669</v>
      </c>
      <c r="JNJ11" s="98" t="s">
        <v>669</v>
      </c>
      <c r="JNK11" s="98" t="s">
        <v>669</v>
      </c>
      <c r="JNL11" s="98" t="s">
        <v>669</v>
      </c>
      <c r="JNM11" s="98" t="s">
        <v>669</v>
      </c>
      <c r="JNN11" s="98" t="s">
        <v>669</v>
      </c>
      <c r="JNO11" s="98" t="s">
        <v>669</v>
      </c>
      <c r="JNP11" s="98" t="s">
        <v>669</v>
      </c>
      <c r="JNQ11" s="98" t="s">
        <v>669</v>
      </c>
      <c r="JNR11" s="98" t="s">
        <v>669</v>
      </c>
      <c r="JNS11" s="98" t="s">
        <v>669</v>
      </c>
      <c r="JNT11" s="98" t="s">
        <v>669</v>
      </c>
      <c r="JNU11" s="98" t="s">
        <v>669</v>
      </c>
      <c r="JNV11" s="98" t="s">
        <v>669</v>
      </c>
      <c r="JNW11" s="98" t="s">
        <v>669</v>
      </c>
      <c r="JNX11" s="98" t="s">
        <v>669</v>
      </c>
      <c r="JNY11" s="98" t="s">
        <v>669</v>
      </c>
      <c r="JNZ11" s="98" t="s">
        <v>669</v>
      </c>
      <c r="JOA11" s="98" t="s">
        <v>669</v>
      </c>
      <c r="JOB11" s="98" t="s">
        <v>669</v>
      </c>
      <c r="JOC11" s="98" t="s">
        <v>669</v>
      </c>
      <c r="JOD11" s="98" t="s">
        <v>669</v>
      </c>
      <c r="JOE11" s="98" t="s">
        <v>669</v>
      </c>
      <c r="JOF11" s="98" t="s">
        <v>669</v>
      </c>
      <c r="JOG11" s="98" t="s">
        <v>669</v>
      </c>
      <c r="JOH11" s="98" t="s">
        <v>669</v>
      </c>
      <c r="JOI11" s="98" t="s">
        <v>669</v>
      </c>
      <c r="JOJ11" s="98" t="s">
        <v>669</v>
      </c>
      <c r="JOK11" s="98" t="s">
        <v>669</v>
      </c>
      <c r="JOL11" s="98" t="s">
        <v>669</v>
      </c>
      <c r="JOM11" s="98" t="s">
        <v>669</v>
      </c>
      <c r="JON11" s="98" t="s">
        <v>669</v>
      </c>
      <c r="JOO11" s="98" t="s">
        <v>669</v>
      </c>
      <c r="JOP11" s="98" t="s">
        <v>669</v>
      </c>
      <c r="JOQ11" s="98" t="s">
        <v>669</v>
      </c>
      <c r="JOR11" s="98" t="s">
        <v>669</v>
      </c>
      <c r="JOS11" s="98" t="s">
        <v>669</v>
      </c>
      <c r="JOT11" s="98" t="s">
        <v>669</v>
      </c>
      <c r="JOU11" s="98" t="s">
        <v>669</v>
      </c>
      <c r="JOV11" s="98" t="s">
        <v>669</v>
      </c>
      <c r="JOW11" s="98" t="s">
        <v>669</v>
      </c>
      <c r="JOX11" s="98" t="s">
        <v>669</v>
      </c>
      <c r="JOY11" s="98" t="s">
        <v>669</v>
      </c>
      <c r="JOZ11" s="98" t="s">
        <v>669</v>
      </c>
      <c r="JPA11" s="98" t="s">
        <v>669</v>
      </c>
      <c r="JPB11" s="98" t="s">
        <v>669</v>
      </c>
      <c r="JPC11" s="98" t="s">
        <v>669</v>
      </c>
      <c r="JPD11" s="98" t="s">
        <v>669</v>
      </c>
      <c r="JPE11" s="98" t="s">
        <v>669</v>
      </c>
      <c r="JPF11" s="98" t="s">
        <v>669</v>
      </c>
      <c r="JPG11" s="98" t="s">
        <v>669</v>
      </c>
      <c r="JPH11" s="98" t="s">
        <v>669</v>
      </c>
      <c r="JPI11" s="98" t="s">
        <v>669</v>
      </c>
      <c r="JPJ11" s="98" t="s">
        <v>669</v>
      </c>
      <c r="JPK11" s="98" t="s">
        <v>669</v>
      </c>
      <c r="JPL11" s="98" t="s">
        <v>669</v>
      </c>
      <c r="JPM11" s="98" t="s">
        <v>669</v>
      </c>
      <c r="JPN11" s="98" t="s">
        <v>669</v>
      </c>
      <c r="JPO11" s="98" t="s">
        <v>669</v>
      </c>
      <c r="JPP11" s="98" t="s">
        <v>669</v>
      </c>
      <c r="JPQ11" s="98" t="s">
        <v>669</v>
      </c>
      <c r="JPR11" s="98" t="s">
        <v>669</v>
      </c>
      <c r="JPS11" s="98" t="s">
        <v>669</v>
      </c>
      <c r="JPT11" s="98" t="s">
        <v>669</v>
      </c>
      <c r="JPU11" s="98" t="s">
        <v>669</v>
      </c>
      <c r="JPV11" s="98" t="s">
        <v>669</v>
      </c>
      <c r="JPW11" s="98" t="s">
        <v>669</v>
      </c>
      <c r="JPX11" s="98" t="s">
        <v>669</v>
      </c>
      <c r="JPY11" s="98" t="s">
        <v>669</v>
      </c>
      <c r="JPZ11" s="98" t="s">
        <v>669</v>
      </c>
      <c r="JQA11" s="98" t="s">
        <v>669</v>
      </c>
      <c r="JQB11" s="98" t="s">
        <v>669</v>
      </c>
      <c r="JQC11" s="98" t="s">
        <v>669</v>
      </c>
      <c r="JQD11" s="98" t="s">
        <v>669</v>
      </c>
      <c r="JQE11" s="98" t="s">
        <v>669</v>
      </c>
      <c r="JQF11" s="98" t="s">
        <v>669</v>
      </c>
      <c r="JQG11" s="98" t="s">
        <v>669</v>
      </c>
      <c r="JQH11" s="98" t="s">
        <v>669</v>
      </c>
      <c r="JQI11" s="98" t="s">
        <v>669</v>
      </c>
      <c r="JQJ11" s="98" t="s">
        <v>669</v>
      </c>
      <c r="JQK11" s="98" t="s">
        <v>669</v>
      </c>
      <c r="JQL11" s="98" t="s">
        <v>669</v>
      </c>
      <c r="JQM11" s="98" t="s">
        <v>669</v>
      </c>
      <c r="JQN11" s="98" t="s">
        <v>669</v>
      </c>
      <c r="JQO11" s="98" t="s">
        <v>669</v>
      </c>
      <c r="JQP11" s="98" t="s">
        <v>669</v>
      </c>
      <c r="JQQ11" s="98" t="s">
        <v>669</v>
      </c>
      <c r="JQR11" s="98" t="s">
        <v>669</v>
      </c>
      <c r="JQS11" s="98" t="s">
        <v>669</v>
      </c>
      <c r="JQT11" s="98" t="s">
        <v>669</v>
      </c>
      <c r="JQU11" s="98" t="s">
        <v>669</v>
      </c>
      <c r="JQV11" s="98" t="s">
        <v>669</v>
      </c>
      <c r="JQW11" s="98" t="s">
        <v>669</v>
      </c>
      <c r="JQX11" s="98" t="s">
        <v>669</v>
      </c>
      <c r="JQY11" s="98" t="s">
        <v>669</v>
      </c>
      <c r="JQZ11" s="98" t="s">
        <v>669</v>
      </c>
      <c r="JRA11" s="98" t="s">
        <v>669</v>
      </c>
      <c r="JRB11" s="98" t="s">
        <v>669</v>
      </c>
      <c r="JRC11" s="98" t="s">
        <v>669</v>
      </c>
      <c r="JRD11" s="98" t="s">
        <v>669</v>
      </c>
      <c r="JRE11" s="98" t="s">
        <v>669</v>
      </c>
      <c r="JRF11" s="98" t="s">
        <v>669</v>
      </c>
      <c r="JRG11" s="98" t="s">
        <v>669</v>
      </c>
      <c r="JRH11" s="98" t="s">
        <v>669</v>
      </c>
      <c r="JRI11" s="98" t="s">
        <v>669</v>
      </c>
      <c r="JRJ11" s="98" t="s">
        <v>669</v>
      </c>
      <c r="JRK11" s="98" t="s">
        <v>669</v>
      </c>
      <c r="JRL11" s="98" t="s">
        <v>669</v>
      </c>
      <c r="JRM11" s="98" t="s">
        <v>669</v>
      </c>
      <c r="JRN11" s="98" t="s">
        <v>669</v>
      </c>
      <c r="JRO11" s="98" t="s">
        <v>669</v>
      </c>
      <c r="JRP11" s="98" t="s">
        <v>669</v>
      </c>
      <c r="JRQ11" s="98" t="s">
        <v>669</v>
      </c>
      <c r="JRR11" s="98" t="s">
        <v>669</v>
      </c>
      <c r="JRS11" s="98" t="s">
        <v>669</v>
      </c>
      <c r="JRT11" s="98" t="s">
        <v>669</v>
      </c>
      <c r="JRU11" s="98" t="s">
        <v>669</v>
      </c>
      <c r="JRV11" s="98" t="s">
        <v>669</v>
      </c>
      <c r="JRW11" s="98" t="s">
        <v>669</v>
      </c>
      <c r="JRX11" s="98" t="s">
        <v>669</v>
      </c>
      <c r="JRY11" s="98" t="s">
        <v>669</v>
      </c>
      <c r="JRZ11" s="98" t="s">
        <v>669</v>
      </c>
      <c r="JSA11" s="98" t="s">
        <v>669</v>
      </c>
      <c r="JSB11" s="98" t="s">
        <v>669</v>
      </c>
      <c r="JSC11" s="98" t="s">
        <v>669</v>
      </c>
      <c r="JSD11" s="98" t="s">
        <v>669</v>
      </c>
      <c r="JSE11" s="98" t="s">
        <v>669</v>
      </c>
      <c r="JSF11" s="98" t="s">
        <v>669</v>
      </c>
      <c r="JSG11" s="98" t="s">
        <v>669</v>
      </c>
      <c r="JSH11" s="98" t="s">
        <v>669</v>
      </c>
      <c r="JSI11" s="98" t="s">
        <v>669</v>
      </c>
      <c r="JSJ11" s="98" t="s">
        <v>669</v>
      </c>
      <c r="JSK11" s="98" t="s">
        <v>669</v>
      </c>
      <c r="JSL11" s="98" t="s">
        <v>669</v>
      </c>
      <c r="JSM11" s="98" t="s">
        <v>669</v>
      </c>
      <c r="JSN11" s="98" t="s">
        <v>669</v>
      </c>
      <c r="JSO11" s="98" t="s">
        <v>669</v>
      </c>
      <c r="JSP11" s="98" t="s">
        <v>669</v>
      </c>
      <c r="JSQ11" s="98" t="s">
        <v>669</v>
      </c>
      <c r="JSR11" s="98" t="s">
        <v>669</v>
      </c>
      <c r="JSS11" s="98" t="s">
        <v>669</v>
      </c>
      <c r="JST11" s="98" t="s">
        <v>669</v>
      </c>
      <c r="JSU11" s="98" t="s">
        <v>669</v>
      </c>
      <c r="JSV11" s="98" t="s">
        <v>669</v>
      </c>
      <c r="JSW11" s="98" t="s">
        <v>669</v>
      </c>
      <c r="JSX11" s="98" t="s">
        <v>669</v>
      </c>
      <c r="JSY11" s="98" t="s">
        <v>669</v>
      </c>
      <c r="JSZ11" s="98" t="s">
        <v>669</v>
      </c>
      <c r="JTA11" s="98" t="s">
        <v>669</v>
      </c>
      <c r="JTB11" s="98" t="s">
        <v>669</v>
      </c>
      <c r="JTC11" s="98" t="s">
        <v>669</v>
      </c>
      <c r="JTD11" s="98" t="s">
        <v>669</v>
      </c>
      <c r="JTE11" s="98" t="s">
        <v>669</v>
      </c>
      <c r="JTF11" s="98" t="s">
        <v>669</v>
      </c>
      <c r="JTG11" s="98" t="s">
        <v>669</v>
      </c>
      <c r="JTH11" s="98" t="s">
        <v>669</v>
      </c>
      <c r="JTI11" s="98" t="s">
        <v>669</v>
      </c>
      <c r="JTJ11" s="98" t="s">
        <v>669</v>
      </c>
      <c r="JTK11" s="98" t="s">
        <v>669</v>
      </c>
      <c r="JTL11" s="98" t="s">
        <v>669</v>
      </c>
      <c r="JTM11" s="98" t="s">
        <v>669</v>
      </c>
      <c r="JTN11" s="98" t="s">
        <v>669</v>
      </c>
      <c r="JTO11" s="98" t="s">
        <v>669</v>
      </c>
      <c r="JTP11" s="98" t="s">
        <v>669</v>
      </c>
      <c r="JTQ11" s="98" t="s">
        <v>669</v>
      </c>
      <c r="JTR11" s="98" t="s">
        <v>669</v>
      </c>
      <c r="JTS11" s="98" t="s">
        <v>669</v>
      </c>
      <c r="JTT11" s="98" t="s">
        <v>669</v>
      </c>
      <c r="JTU11" s="98" t="s">
        <v>669</v>
      </c>
      <c r="JTV11" s="98" t="s">
        <v>669</v>
      </c>
      <c r="JTW11" s="98" t="s">
        <v>669</v>
      </c>
      <c r="JTX11" s="98" t="s">
        <v>669</v>
      </c>
      <c r="JTY11" s="98" t="s">
        <v>669</v>
      </c>
      <c r="JTZ11" s="98" t="s">
        <v>669</v>
      </c>
      <c r="JUA11" s="98" t="s">
        <v>669</v>
      </c>
      <c r="JUB11" s="98" t="s">
        <v>669</v>
      </c>
      <c r="JUC11" s="98" t="s">
        <v>669</v>
      </c>
      <c r="JUD11" s="98" t="s">
        <v>669</v>
      </c>
      <c r="JUE11" s="98" t="s">
        <v>669</v>
      </c>
      <c r="JUF11" s="98" t="s">
        <v>669</v>
      </c>
      <c r="JUG11" s="98" t="s">
        <v>669</v>
      </c>
      <c r="JUH11" s="98" t="s">
        <v>669</v>
      </c>
      <c r="JUI11" s="98" t="s">
        <v>669</v>
      </c>
      <c r="JUJ11" s="98" t="s">
        <v>669</v>
      </c>
      <c r="JUK11" s="98" t="s">
        <v>669</v>
      </c>
      <c r="JUL11" s="98" t="s">
        <v>669</v>
      </c>
      <c r="JUM11" s="98" t="s">
        <v>669</v>
      </c>
      <c r="JUN11" s="98" t="s">
        <v>669</v>
      </c>
      <c r="JUO11" s="98" t="s">
        <v>669</v>
      </c>
      <c r="JUP11" s="98" t="s">
        <v>669</v>
      </c>
      <c r="JUQ11" s="98" t="s">
        <v>669</v>
      </c>
      <c r="JUR11" s="98" t="s">
        <v>669</v>
      </c>
      <c r="JUS11" s="98" t="s">
        <v>669</v>
      </c>
      <c r="JUT11" s="98" t="s">
        <v>669</v>
      </c>
      <c r="JUU11" s="98" t="s">
        <v>669</v>
      </c>
      <c r="JUV11" s="98" t="s">
        <v>669</v>
      </c>
      <c r="JUW11" s="98" t="s">
        <v>669</v>
      </c>
      <c r="JUX11" s="98" t="s">
        <v>669</v>
      </c>
      <c r="JUY11" s="98" t="s">
        <v>669</v>
      </c>
      <c r="JUZ11" s="98" t="s">
        <v>669</v>
      </c>
      <c r="JVA11" s="98" t="s">
        <v>669</v>
      </c>
      <c r="JVB11" s="98" t="s">
        <v>669</v>
      </c>
      <c r="JVC11" s="98" t="s">
        <v>669</v>
      </c>
      <c r="JVD11" s="98" t="s">
        <v>669</v>
      </c>
      <c r="JVE11" s="98" t="s">
        <v>669</v>
      </c>
      <c r="JVF11" s="98" t="s">
        <v>669</v>
      </c>
      <c r="JVG11" s="98" t="s">
        <v>669</v>
      </c>
      <c r="JVH11" s="98" t="s">
        <v>669</v>
      </c>
      <c r="JVI11" s="98" t="s">
        <v>669</v>
      </c>
      <c r="JVJ11" s="98" t="s">
        <v>669</v>
      </c>
      <c r="JVK11" s="98" t="s">
        <v>669</v>
      </c>
      <c r="JVL11" s="98" t="s">
        <v>669</v>
      </c>
      <c r="JVM11" s="98" t="s">
        <v>669</v>
      </c>
      <c r="JVN11" s="98" t="s">
        <v>669</v>
      </c>
      <c r="JVO11" s="98" t="s">
        <v>669</v>
      </c>
      <c r="JVP11" s="98" t="s">
        <v>669</v>
      </c>
      <c r="JVQ11" s="98" t="s">
        <v>669</v>
      </c>
      <c r="JVR11" s="98" t="s">
        <v>669</v>
      </c>
      <c r="JVS11" s="98" t="s">
        <v>669</v>
      </c>
      <c r="JVT11" s="98" t="s">
        <v>669</v>
      </c>
      <c r="JVU11" s="98" t="s">
        <v>669</v>
      </c>
      <c r="JVV11" s="98" t="s">
        <v>669</v>
      </c>
      <c r="JVW11" s="98" t="s">
        <v>669</v>
      </c>
      <c r="JVX11" s="98" t="s">
        <v>669</v>
      </c>
      <c r="JVY11" s="98" t="s">
        <v>669</v>
      </c>
      <c r="JVZ11" s="98" t="s">
        <v>669</v>
      </c>
      <c r="JWA11" s="98" t="s">
        <v>669</v>
      </c>
      <c r="JWB11" s="98" t="s">
        <v>669</v>
      </c>
      <c r="JWC11" s="98" t="s">
        <v>669</v>
      </c>
      <c r="JWD11" s="98" t="s">
        <v>669</v>
      </c>
      <c r="JWE11" s="98" t="s">
        <v>669</v>
      </c>
      <c r="JWF11" s="98" t="s">
        <v>669</v>
      </c>
      <c r="JWG11" s="98" t="s">
        <v>669</v>
      </c>
      <c r="JWH11" s="98" t="s">
        <v>669</v>
      </c>
      <c r="JWI11" s="98" t="s">
        <v>669</v>
      </c>
      <c r="JWJ11" s="98" t="s">
        <v>669</v>
      </c>
      <c r="JWK11" s="98" t="s">
        <v>669</v>
      </c>
      <c r="JWL11" s="98" t="s">
        <v>669</v>
      </c>
      <c r="JWM11" s="98" t="s">
        <v>669</v>
      </c>
      <c r="JWN11" s="98" t="s">
        <v>669</v>
      </c>
      <c r="JWO11" s="98" t="s">
        <v>669</v>
      </c>
      <c r="JWP11" s="98" t="s">
        <v>669</v>
      </c>
      <c r="JWQ11" s="98" t="s">
        <v>669</v>
      </c>
      <c r="JWR11" s="98" t="s">
        <v>669</v>
      </c>
      <c r="JWS11" s="98" t="s">
        <v>669</v>
      </c>
      <c r="JWT11" s="98" t="s">
        <v>669</v>
      </c>
      <c r="JWU11" s="98" t="s">
        <v>669</v>
      </c>
      <c r="JWV11" s="98" t="s">
        <v>669</v>
      </c>
      <c r="JWW11" s="98" t="s">
        <v>669</v>
      </c>
      <c r="JWX11" s="98" t="s">
        <v>669</v>
      </c>
      <c r="JWY11" s="98" t="s">
        <v>669</v>
      </c>
      <c r="JWZ11" s="98" t="s">
        <v>669</v>
      </c>
      <c r="JXA11" s="98" t="s">
        <v>669</v>
      </c>
      <c r="JXB11" s="98" t="s">
        <v>669</v>
      </c>
      <c r="JXC11" s="98" t="s">
        <v>669</v>
      </c>
      <c r="JXD11" s="98" t="s">
        <v>669</v>
      </c>
      <c r="JXE11" s="98" t="s">
        <v>669</v>
      </c>
      <c r="JXF11" s="98" t="s">
        <v>669</v>
      </c>
      <c r="JXG11" s="98" t="s">
        <v>669</v>
      </c>
      <c r="JXH11" s="98" t="s">
        <v>669</v>
      </c>
      <c r="JXI11" s="98" t="s">
        <v>669</v>
      </c>
      <c r="JXJ11" s="98" t="s">
        <v>669</v>
      </c>
      <c r="JXK11" s="98" t="s">
        <v>669</v>
      </c>
      <c r="JXL11" s="98" t="s">
        <v>669</v>
      </c>
      <c r="JXM11" s="98" t="s">
        <v>669</v>
      </c>
      <c r="JXN11" s="98" t="s">
        <v>669</v>
      </c>
      <c r="JXO11" s="98" t="s">
        <v>669</v>
      </c>
      <c r="JXP11" s="98" t="s">
        <v>669</v>
      </c>
      <c r="JXQ11" s="98" t="s">
        <v>669</v>
      </c>
      <c r="JXR11" s="98" t="s">
        <v>669</v>
      </c>
      <c r="JXS11" s="98" t="s">
        <v>669</v>
      </c>
      <c r="JXT11" s="98" t="s">
        <v>669</v>
      </c>
      <c r="JXU11" s="98" t="s">
        <v>669</v>
      </c>
      <c r="JXV11" s="98" t="s">
        <v>669</v>
      </c>
      <c r="JXW11" s="98" t="s">
        <v>669</v>
      </c>
      <c r="JXX11" s="98" t="s">
        <v>669</v>
      </c>
      <c r="JXY11" s="98" t="s">
        <v>669</v>
      </c>
      <c r="JXZ11" s="98" t="s">
        <v>669</v>
      </c>
      <c r="JYA11" s="98" t="s">
        <v>669</v>
      </c>
      <c r="JYB11" s="98" t="s">
        <v>669</v>
      </c>
      <c r="JYC11" s="98" t="s">
        <v>669</v>
      </c>
      <c r="JYD11" s="98" t="s">
        <v>669</v>
      </c>
      <c r="JYE11" s="98" t="s">
        <v>669</v>
      </c>
      <c r="JYF11" s="98" t="s">
        <v>669</v>
      </c>
      <c r="JYG11" s="98" t="s">
        <v>669</v>
      </c>
      <c r="JYH11" s="98" t="s">
        <v>669</v>
      </c>
      <c r="JYI11" s="98" t="s">
        <v>669</v>
      </c>
      <c r="JYJ11" s="98" t="s">
        <v>669</v>
      </c>
      <c r="JYK11" s="98" t="s">
        <v>669</v>
      </c>
      <c r="JYL11" s="98" t="s">
        <v>669</v>
      </c>
      <c r="JYM11" s="98" t="s">
        <v>669</v>
      </c>
      <c r="JYN11" s="98" t="s">
        <v>669</v>
      </c>
      <c r="JYO11" s="98" t="s">
        <v>669</v>
      </c>
      <c r="JYP11" s="98" t="s">
        <v>669</v>
      </c>
      <c r="JYQ11" s="98" t="s">
        <v>669</v>
      </c>
      <c r="JYR11" s="98" t="s">
        <v>669</v>
      </c>
      <c r="JYS11" s="98" t="s">
        <v>669</v>
      </c>
      <c r="JYT11" s="98" t="s">
        <v>669</v>
      </c>
      <c r="JYU11" s="98" t="s">
        <v>669</v>
      </c>
      <c r="JYV11" s="98" t="s">
        <v>669</v>
      </c>
      <c r="JYW11" s="98" t="s">
        <v>669</v>
      </c>
      <c r="JYX11" s="98" t="s">
        <v>669</v>
      </c>
      <c r="JYY11" s="98" t="s">
        <v>669</v>
      </c>
      <c r="JYZ11" s="98" t="s">
        <v>669</v>
      </c>
      <c r="JZA11" s="98" t="s">
        <v>669</v>
      </c>
      <c r="JZB11" s="98" t="s">
        <v>669</v>
      </c>
      <c r="JZC11" s="98" t="s">
        <v>669</v>
      </c>
      <c r="JZD11" s="98" t="s">
        <v>669</v>
      </c>
      <c r="JZE11" s="98" t="s">
        <v>669</v>
      </c>
      <c r="JZF11" s="98" t="s">
        <v>669</v>
      </c>
      <c r="JZG11" s="98" t="s">
        <v>669</v>
      </c>
      <c r="JZH11" s="98" t="s">
        <v>669</v>
      </c>
      <c r="JZI11" s="98" t="s">
        <v>669</v>
      </c>
      <c r="JZJ11" s="98" t="s">
        <v>669</v>
      </c>
      <c r="JZK11" s="98" t="s">
        <v>669</v>
      </c>
      <c r="JZL11" s="98" t="s">
        <v>669</v>
      </c>
      <c r="JZM11" s="98" t="s">
        <v>669</v>
      </c>
      <c r="JZN11" s="98" t="s">
        <v>669</v>
      </c>
      <c r="JZO11" s="98" t="s">
        <v>669</v>
      </c>
      <c r="JZP11" s="98" t="s">
        <v>669</v>
      </c>
      <c r="JZQ11" s="98" t="s">
        <v>669</v>
      </c>
      <c r="JZR11" s="98" t="s">
        <v>669</v>
      </c>
      <c r="JZS11" s="98" t="s">
        <v>669</v>
      </c>
      <c r="JZT11" s="98" t="s">
        <v>669</v>
      </c>
      <c r="JZU11" s="98" t="s">
        <v>669</v>
      </c>
      <c r="JZV11" s="98" t="s">
        <v>669</v>
      </c>
      <c r="JZW11" s="98" t="s">
        <v>669</v>
      </c>
      <c r="JZX11" s="98" t="s">
        <v>669</v>
      </c>
      <c r="JZY11" s="98" t="s">
        <v>669</v>
      </c>
      <c r="JZZ11" s="98" t="s">
        <v>669</v>
      </c>
      <c r="KAA11" s="98" t="s">
        <v>669</v>
      </c>
      <c r="KAB11" s="98" t="s">
        <v>669</v>
      </c>
      <c r="KAC11" s="98" t="s">
        <v>669</v>
      </c>
      <c r="KAD11" s="98" t="s">
        <v>669</v>
      </c>
      <c r="KAE11" s="98" t="s">
        <v>669</v>
      </c>
      <c r="KAF11" s="98" t="s">
        <v>669</v>
      </c>
      <c r="KAG11" s="98" t="s">
        <v>669</v>
      </c>
      <c r="KAH11" s="98" t="s">
        <v>669</v>
      </c>
      <c r="KAI11" s="98" t="s">
        <v>669</v>
      </c>
      <c r="KAJ11" s="98" t="s">
        <v>669</v>
      </c>
      <c r="KAK11" s="98" t="s">
        <v>669</v>
      </c>
      <c r="KAL11" s="98" t="s">
        <v>669</v>
      </c>
      <c r="KAM11" s="98" t="s">
        <v>669</v>
      </c>
      <c r="KAN11" s="98" t="s">
        <v>669</v>
      </c>
      <c r="KAO11" s="98" t="s">
        <v>669</v>
      </c>
      <c r="KAP11" s="98" t="s">
        <v>669</v>
      </c>
      <c r="KAQ11" s="98" t="s">
        <v>669</v>
      </c>
      <c r="KAR11" s="98" t="s">
        <v>669</v>
      </c>
      <c r="KAS11" s="98" t="s">
        <v>669</v>
      </c>
      <c r="KAT11" s="98" t="s">
        <v>669</v>
      </c>
      <c r="KAU11" s="98" t="s">
        <v>669</v>
      </c>
      <c r="KAV11" s="98" t="s">
        <v>669</v>
      </c>
      <c r="KAW11" s="98" t="s">
        <v>669</v>
      </c>
      <c r="KAX11" s="98" t="s">
        <v>669</v>
      </c>
      <c r="KAY11" s="98" t="s">
        <v>669</v>
      </c>
      <c r="KAZ11" s="98" t="s">
        <v>669</v>
      </c>
      <c r="KBA11" s="98" t="s">
        <v>669</v>
      </c>
      <c r="KBB11" s="98" t="s">
        <v>669</v>
      </c>
      <c r="KBC11" s="98" t="s">
        <v>669</v>
      </c>
      <c r="KBD11" s="98" t="s">
        <v>669</v>
      </c>
      <c r="KBE11" s="98" t="s">
        <v>669</v>
      </c>
      <c r="KBF11" s="98" t="s">
        <v>669</v>
      </c>
      <c r="KBG11" s="98" t="s">
        <v>669</v>
      </c>
      <c r="KBH11" s="98" t="s">
        <v>669</v>
      </c>
      <c r="KBI11" s="98" t="s">
        <v>669</v>
      </c>
      <c r="KBJ11" s="98" t="s">
        <v>669</v>
      </c>
      <c r="KBK11" s="98" t="s">
        <v>669</v>
      </c>
      <c r="KBL11" s="98" t="s">
        <v>669</v>
      </c>
      <c r="KBM11" s="98" t="s">
        <v>669</v>
      </c>
      <c r="KBN11" s="98" t="s">
        <v>669</v>
      </c>
      <c r="KBO11" s="98" t="s">
        <v>669</v>
      </c>
      <c r="KBP11" s="98" t="s">
        <v>669</v>
      </c>
      <c r="KBQ11" s="98" t="s">
        <v>669</v>
      </c>
      <c r="KBR11" s="98" t="s">
        <v>669</v>
      </c>
      <c r="KBS11" s="98" t="s">
        <v>669</v>
      </c>
      <c r="KBT11" s="98" t="s">
        <v>669</v>
      </c>
      <c r="KBU11" s="98" t="s">
        <v>669</v>
      </c>
      <c r="KBV11" s="98" t="s">
        <v>669</v>
      </c>
      <c r="KBW11" s="98" t="s">
        <v>669</v>
      </c>
      <c r="KBX11" s="98" t="s">
        <v>669</v>
      </c>
      <c r="KBY11" s="98" t="s">
        <v>669</v>
      </c>
      <c r="KBZ11" s="98" t="s">
        <v>669</v>
      </c>
      <c r="KCA11" s="98" t="s">
        <v>669</v>
      </c>
      <c r="KCB11" s="98" t="s">
        <v>669</v>
      </c>
      <c r="KCC11" s="98" t="s">
        <v>669</v>
      </c>
      <c r="KCD11" s="98" t="s">
        <v>669</v>
      </c>
      <c r="KCE11" s="98" t="s">
        <v>669</v>
      </c>
      <c r="KCF11" s="98" t="s">
        <v>669</v>
      </c>
      <c r="KCG11" s="98" t="s">
        <v>669</v>
      </c>
      <c r="KCH11" s="98" t="s">
        <v>669</v>
      </c>
      <c r="KCI11" s="98" t="s">
        <v>669</v>
      </c>
      <c r="KCJ11" s="98" t="s">
        <v>669</v>
      </c>
      <c r="KCK11" s="98" t="s">
        <v>669</v>
      </c>
      <c r="KCL11" s="98" t="s">
        <v>669</v>
      </c>
      <c r="KCM11" s="98" t="s">
        <v>669</v>
      </c>
      <c r="KCN11" s="98" t="s">
        <v>669</v>
      </c>
      <c r="KCO11" s="98" t="s">
        <v>669</v>
      </c>
      <c r="KCP11" s="98" t="s">
        <v>669</v>
      </c>
      <c r="KCQ11" s="98" t="s">
        <v>669</v>
      </c>
      <c r="KCR11" s="98" t="s">
        <v>669</v>
      </c>
      <c r="KCS11" s="98" t="s">
        <v>669</v>
      </c>
      <c r="KCT11" s="98" t="s">
        <v>669</v>
      </c>
      <c r="KCU11" s="98" t="s">
        <v>669</v>
      </c>
      <c r="KCV11" s="98" t="s">
        <v>669</v>
      </c>
      <c r="KCW11" s="98" t="s">
        <v>669</v>
      </c>
      <c r="KCX11" s="98" t="s">
        <v>669</v>
      </c>
      <c r="KCY11" s="98" t="s">
        <v>669</v>
      </c>
      <c r="KCZ11" s="98" t="s">
        <v>669</v>
      </c>
      <c r="KDA11" s="98" t="s">
        <v>669</v>
      </c>
      <c r="KDB11" s="98" t="s">
        <v>669</v>
      </c>
      <c r="KDC11" s="98" t="s">
        <v>669</v>
      </c>
      <c r="KDD11" s="98" t="s">
        <v>669</v>
      </c>
      <c r="KDE11" s="98" t="s">
        <v>669</v>
      </c>
      <c r="KDF11" s="98" t="s">
        <v>669</v>
      </c>
      <c r="KDG11" s="98" t="s">
        <v>669</v>
      </c>
      <c r="KDH11" s="98" t="s">
        <v>669</v>
      </c>
      <c r="KDI11" s="98" t="s">
        <v>669</v>
      </c>
      <c r="KDJ11" s="98" t="s">
        <v>669</v>
      </c>
      <c r="KDK11" s="98" t="s">
        <v>669</v>
      </c>
      <c r="KDL11" s="98" t="s">
        <v>669</v>
      </c>
      <c r="KDM11" s="98" t="s">
        <v>669</v>
      </c>
      <c r="KDN11" s="98" t="s">
        <v>669</v>
      </c>
      <c r="KDO11" s="98" t="s">
        <v>669</v>
      </c>
      <c r="KDP11" s="98" t="s">
        <v>669</v>
      </c>
      <c r="KDQ11" s="98" t="s">
        <v>669</v>
      </c>
      <c r="KDR11" s="98" t="s">
        <v>669</v>
      </c>
      <c r="KDS11" s="98" t="s">
        <v>669</v>
      </c>
      <c r="KDT11" s="98" t="s">
        <v>669</v>
      </c>
      <c r="KDU11" s="98" t="s">
        <v>669</v>
      </c>
      <c r="KDV11" s="98" t="s">
        <v>669</v>
      </c>
      <c r="KDW11" s="98" t="s">
        <v>669</v>
      </c>
      <c r="KDX11" s="98" t="s">
        <v>669</v>
      </c>
      <c r="KDY11" s="98" t="s">
        <v>669</v>
      </c>
      <c r="KDZ11" s="98" t="s">
        <v>669</v>
      </c>
      <c r="KEA11" s="98" t="s">
        <v>669</v>
      </c>
      <c r="KEB11" s="98" t="s">
        <v>669</v>
      </c>
      <c r="KEC11" s="98" t="s">
        <v>669</v>
      </c>
      <c r="KED11" s="98" t="s">
        <v>669</v>
      </c>
      <c r="KEE11" s="98" t="s">
        <v>669</v>
      </c>
      <c r="KEF11" s="98" t="s">
        <v>669</v>
      </c>
      <c r="KEG11" s="98" t="s">
        <v>669</v>
      </c>
      <c r="KEH11" s="98" t="s">
        <v>669</v>
      </c>
      <c r="KEI11" s="98" t="s">
        <v>669</v>
      </c>
      <c r="KEJ11" s="98" t="s">
        <v>669</v>
      </c>
      <c r="KEK11" s="98" t="s">
        <v>669</v>
      </c>
      <c r="KEL11" s="98" t="s">
        <v>669</v>
      </c>
      <c r="KEM11" s="98" t="s">
        <v>669</v>
      </c>
      <c r="KEN11" s="98" t="s">
        <v>669</v>
      </c>
      <c r="KEO11" s="98" t="s">
        <v>669</v>
      </c>
      <c r="KEP11" s="98" t="s">
        <v>669</v>
      </c>
      <c r="KEQ11" s="98" t="s">
        <v>669</v>
      </c>
      <c r="KER11" s="98" t="s">
        <v>669</v>
      </c>
      <c r="KES11" s="98" t="s">
        <v>669</v>
      </c>
      <c r="KET11" s="98" t="s">
        <v>669</v>
      </c>
      <c r="KEU11" s="98" t="s">
        <v>669</v>
      </c>
      <c r="KEV11" s="98" t="s">
        <v>669</v>
      </c>
      <c r="KEW11" s="98" t="s">
        <v>669</v>
      </c>
      <c r="KEX11" s="98" t="s">
        <v>669</v>
      </c>
      <c r="KEY11" s="98" t="s">
        <v>669</v>
      </c>
      <c r="KEZ11" s="98" t="s">
        <v>669</v>
      </c>
      <c r="KFA11" s="98" t="s">
        <v>669</v>
      </c>
      <c r="KFB11" s="98" t="s">
        <v>669</v>
      </c>
      <c r="KFC11" s="98" t="s">
        <v>669</v>
      </c>
      <c r="KFD11" s="98" t="s">
        <v>669</v>
      </c>
      <c r="KFE11" s="98" t="s">
        <v>669</v>
      </c>
      <c r="KFF11" s="98" t="s">
        <v>669</v>
      </c>
      <c r="KFG11" s="98" t="s">
        <v>669</v>
      </c>
      <c r="KFH11" s="98" t="s">
        <v>669</v>
      </c>
      <c r="KFI11" s="98" t="s">
        <v>669</v>
      </c>
      <c r="KFJ11" s="98" t="s">
        <v>669</v>
      </c>
      <c r="KFK11" s="98" t="s">
        <v>669</v>
      </c>
      <c r="KFL11" s="98" t="s">
        <v>669</v>
      </c>
      <c r="KFM11" s="98" t="s">
        <v>669</v>
      </c>
      <c r="KFN11" s="98" t="s">
        <v>669</v>
      </c>
      <c r="KFO11" s="98" t="s">
        <v>669</v>
      </c>
      <c r="KFP11" s="98" t="s">
        <v>669</v>
      </c>
      <c r="KFQ11" s="98" t="s">
        <v>669</v>
      </c>
      <c r="KFR11" s="98" t="s">
        <v>669</v>
      </c>
      <c r="KFS11" s="98" t="s">
        <v>669</v>
      </c>
      <c r="KFT11" s="98" t="s">
        <v>669</v>
      </c>
      <c r="KFU11" s="98" t="s">
        <v>669</v>
      </c>
      <c r="KFV11" s="98" t="s">
        <v>669</v>
      </c>
      <c r="KFW11" s="98" t="s">
        <v>669</v>
      </c>
      <c r="KFX11" s="98" t="s">
        <v>669</v>
      </c>
      <c r="KFY11" s="98" t="s">
        <v>669</v>
      </c>
      <c r="KFZ11" s="98" t="s">
        <v>669</v>
      </c>
      <c r="KGA11" s="98" t="s">
        <v>669</v>
      </c>
      <c r="KGB11" s="98" t="s">
        <v>669</v>
      </c>
      <c r="KGC11" s="98" t="s">
        <v>669</v>
      </c>
      <c r="KGD11" s="98" t="s">
        <v>669</v>
      </c>
      <c r="KGE11" s="98" t="s">
        <v>669</v>
      </c>
      <c r="KGF11" s="98" t="s">
        <v>669</v>
      </c>
      <c r="KGG11" s="98" t="s">
        <v>669</v>
      </c>
      <c r="KGH11" s="98" t="s">
        <v>669</v>
      </c>
      <c r="KGI11" s="98" t="s">
        <v>669</v>
      </c>
      <c r="KGJ11" s="98" t="s">
        <v>669</v>
      </c>
      <c r="KGK11" s="98" t="s">
        <v>669</v>
      </c>
      <c r="KGL11" s="98" t="s">
        <v>669</v>
      </c>
      <c r="KGM11" s="98" t="s">
        <v>669</v>
      </c>
      <c r="KGN11" s="98" t="s">
        <v>669</v>
      </c>
      <c r="KGO11" s="98" t="s">
        <v>669</v>
      </c>
      <c r="KGP11" s="98" t="s">
        <v>669</v>
      </c>
      <c r="KGQ11" s="98" t="s">
        <v>669</v>
      </c>
      <c r="KGR11" s="98" t="s">
        <v>669</v>
      </c>
      <c r="KGS11" s="98" t="s">
        <v>669</v>
      </c>
      <c r="KGT11" s="98" t="s">
        <v>669</v>
      </c>
      <c r="KGU11" s="98" t="s">
        <v>669</v>
      </c>
      <c r="KGV11" s="98" t="s">
        <v>669</v>
      </c>
      <c r="KGW11" s="98" t="s">
        <v>669</v>
      </c>
      <c r="KGX11" s="98" t="s">
        <v>669</v>
      </c>
      <c r="KGY11" s="98" t="s">
        <v>669</v>
      </c>
      <c r="KGZ11" s="98" t="s">
        <v>669</v>
      </c>
      <c r="KHA11" s="98" t="s">
        <v>669</v>
      </c>
      <c r="KHB11" s="98" t="s">
        <v>669</v>
      </c>
      <c r="KHC11" s="98" t="s">
        <v>669</v>
      </c>
      <c r="KHD11" s="98" t="s">
        <v>669</v>
      </c>
      <c r="KHE11" s="98" t="s">
        <v>669</v>
      </c>
      <c r="KHF11" s="98" t="s">
        <v>669</v>
      </c>
      <c r="KHG11" s="98" t="s">
        <v>669</v>
      </c>
      <c r="KHH11" s="98" t="s">
        <v>669</v>
      </c>
      <c r="KHI11" s="98" t="s">
        <v>669</v>
      </c>
      <c r="KHJ11" s="98" t="s">
        <v>669</v>
      </c>
      <c r="KHK11" s="98" t="s">
        <v>669</v>
      </c>
      <c r="KHL11" s="98" t="s">
        <v>669</v>
      </c>
      <c r="KHM11" s="98" t="s">
        <v>669</v>
      </c>
      <c r="KHN11" s="98" t="s">
        <v>669</v>
      </c>
      <c r="KHO11" s="98" t="s">
        <v>669</v>
      </c>
      <c r="KHP11" s="98" t="s">
        <v>669</v>
      </c>
      <c r="KHQ11" s="98" t="s">
        <v>669</v>
      </c>
      <c r="KHR11" s="98" t="s">
        <v>669</v>
      </c>
      <c r="KHS11" s="98" t="s">
        <v>669</v>
      </c>
      <c r="KHT11" s="98" t="s">
        <v>669</v>
      </c>
      <c r="KHU11" s="98" t="s">
        <v>669</v>
      </c>
      <c r="KHV11" s="98" t="s">
        <v>669</v>
      </c>
      <c r="KHW11" s="98" t="s">
        <v>669</v>
      </c>
      <c r="KHX11" s="98" t="s">
        <v>669</v>
      </c>
      <c r="KHY11" s="98" t="s">
        <v>669</v>
      </c>
      <c r="KHZ11" s="98" t="s">
        <v>669</v>
      </c>
      <c r="KIA11" s="98" t="s">
        <v>669</v>
      </c>
      <c r="KIB11" s="98" t="s">
        <v>669</v>
      </c>
      <c r="KIC11" s="98" t="s">
        <v>669</v>
      </c>
      <c r="KID11" s="98" t="s">
        <v>669</v>
      </c>
      <c r="KIE11" s="98" t="s">
        <v>669</v>
      </c>
      <c r="KIF11" s="98" t="s">
        <v>669</v>
      </c>
      <c r="KIG11" s="98" t="s">
        <v>669</v>
      </c>
      <c r="KIH11" s="98" t="s">
        <v>669</v>
      </c>
      <c r="KII11" s="98" t="s">
        <v>669</v>
      </c>
      <c r="KIJ11" s="98" t="s">
        <v>669</v>
      </c>
      <c r="KIK11" s="98" t="s">
        <v>669</v>
      </c>
      <c r="KIL11" s="98" t="s">
        <v>669</v>
      </c>
      <c r="KIM11" s="98" t="s">
        <v>669</v>
      </c>
      <c r="KIN11" s="98" t="s">
        <v>669</v>
      </c>
      <c r="KIO11" s="98" t="s">
        <v>669</v>
      </c>
      <c r="KIP11" s="98" t="s">
        <v>669</v>
      </c>
      <c r="KIQ11" s="98" t="s">
        <v>669</v>
      </c>
      <c r="KIR11" s="98" t="s">
        <v>669</v>
      </c>
      <c r="KIS11" s="98" t="s">
        <v>669</v>
      </c>
      <c r="KIT11" s="98" t="s">
        <v>669</v>
      </c>
      <c r="KIU11" s="98" t="s">
        <v>669</v>
      </c>
      <c r="KIV11" s="98" t="s">
        <v>669</v>
      </c>
      <c r="KIW11" s="98" t="s">
        <v>669</v>
      </c>
      <c r="KIX11" s="98" t="s">
        <v>669</v>
      </c>
      <c r="KIY11" s="98" t="s">
        <v>669</v>
      </c>
      <c r="KIZ11" s="98" t="s">
        <v>669</v>
      </c>
      <c r="KJA11" s="98" t="s">
        <v>669</v>
      </c>
      <c r="KJB11" s="98" t="s">
        <v>669</v>
      </c>
      <c r="KJC11" s="98" t="s">
        <v>669</v>
      </c>
      <c r="KJD11" s="98" t="s">
        <v>669</v>
      </c>
      <c r="KJE11" s="98" t="s">
        <v>669</v>
      </c>
      <c r="KJF11" s="98" t="s">
        <v>669</v>
      </c>
      <c r="KJG11" s="98" t="s">
        <v>669</v>
      </c>
      <c r="KJH11" s="98" t="s">
        <v>669</v>
      </c>
      <c r="KJI11" s="98" t="s">
        <v>669</v>
      </c>
      <c r="KJJ11" s="98" t="s">
        <v>669</v>
      </c>
      <c r="KJK11" s="98" t="s">
        <v>669</v>
      </c>
      <c r="KJL11" s="98" t="s">
        <v>669</v>
      </c>
      <c r="KJM11" s="98" t="s">
        <v>669</v>
      </c>
      <c r="KJN11" s="98" t="s">
        <v>669</v>
      </c>
      <c r="KJO11" s="98" t="s">
        <v>669</v>
      </c>
      <c r="KJP11" s="98" t="s">
        <v>669</v>
      </c>
      <c r="KJQ11" s="98" t="s">
        <v>669</v>
      </c>
      <c r="KJR11" s="98" t="s">
        <v>669</v>
      </c>
      <c r="KJS11" s="98" t="s">
        <v>669</v>
      </c>
      <c r="KJT11" s="98" t="s">
        <v>669</v>
      </c>
      <c r="KJU11" s="98" t="s">
        <v>669</v>
      </c>
      <c r="KJV11" s="98" t="s">
        <v>669</v>
      </c>
      <c r="KJW11" s="98" t="s">
        <v>669</v>
      </c>
      <c r="KJX11" s="98" t="s">
        <v>669</v>
      </c>
      <c r="KJY11" s="98" t="s">
        <v>669</v>
      </c>
      <c r="KJZ11" s="98" t="s">
        <v>669</v>
      </c>
      <c r="KKA11" s="98" t="s">
        <v>669</v>
      </c>
      <c r="KKB11" s="98" t="s">
        <v>669</v>
      </c>
      <c r="KKC11" s="98" t="s">
        <v>669</v>
      </c>
      <c r="KKD11" s="98" t="s">
        <v>669</v>
      </c>
      <c r="KKE11" s="98" t="s">
        <v>669</v>
      </c>
      <c r="KKF11" s="98" t="s">
        <v>669</v>
      </c>
      <c r="KKG11" s="98" t="s">
        <v>669</v>
      </c>
      <c r="KKH11" s="98" t="s">
        <v>669</v>
      </c>
      <c r="KKI11" s="98" t="s">
        <v>669</v>
      </c>
      <c r="KKJ11" s="98" t="s">
        <v>669</v>
      </c>
      <c r="KKK11" s="98" t="s">
        <v>669</v>
      </c>
      <c r="KKL11" s="98" t="s">
        <v>669</v>
      </c>
      <c r="KKM11" s="98" t="s">
        <v>669</v>
      </c>
      <c r="KKN11" s="98" t="s">
        <v>669</v>
      </c>
      <c r="KKO11" s="98" t="s">
        <v>669</v>
      </c>
      <c r="KKP11" s="98" t="s">
        <v>669</v>
      </c>
      <c r="KKQ11" s="98" t="s">
        <v>669</v>
      </c>
      <c r="KKR11" s="98" t="s">
        <v>669</v>
      </c>
      <c r="KKS11" s="98" t="s">
        <v>669</v>
      </c>
      <c r="KKT11" s="98" t="s">
        <v>669</v>
      </c>
      <c r="KKU11" s="98" t="s">
        <v>669</v>
      </c>
      <c r="KKV11" s="98" t="s">
        <v>669</v>
      </c>
      <c r="KKW11" s="98" t="s">
        <v>669</v>
      </c>
      <c r="KKX11" s="98" t="s">
        <v>669</v>
      </c>
      <c r="KKY11" s="98" t="s">
        <v>669</v>
      </c>
      <c r="KKZ11" s="98" t="s">
        <v>669</v>
      </c>
      <c r="KLA11" s="98" t="s">
        <v>669</v>
      </c>
      <c r="KLB11" s="98" t="s">
        <v>669</v>
      </c>
      <c r="KLC11" s="98" t="s">
        <v>669</v>
      </c>
      <c r="KLD11" s="98" t="s">
        <v>669</v>
      </c>
      <c r="KLE11" s="98" t="s">
        <v>669</v>
      </c>
      <c r="KLF11" s="98" t="s">
        <v>669</v>
      </c>
      <c r="KLG11" s="98" t="s">
        <v>669</v>
      </c>
      <c r="KLH11" s="98" t="s">
        <v>669</v>
      </c>
      <c r="KLI11" s="98" t="s">
        <v>669</v>
      </c>
      <c r="KLJ11" s="98" t="s">
        <v>669</v>
      </c>
      <c r="KLK11" s="98" t="s">
        <v>669</v>
      </c>
      <c r="KLL11" s="98" t="s">
        <v>669</v>
      </c>
      <c r="KLM11" s="98" t="s">
        <v>669</v>
      </c>
      <c r="KLN11" s="98" t="s">
        <v>669</v>
      </c>
      <c r="KLO11" s="98" t="s">
        <v>669</v>
      </c>
      <c r="KLP11" s="98" t="s">
        <v>669</v>
      </c>
      <c r="KLQ11" s="98" t="s">
        <v>669</v>
      </c>
      <c r="KLR11" s="98" t="s">
        <v>669</v>
      </c>
      <c r="KLS11" s="98" t="s">
        <v>669</v>
      </c>
      <c r="KLT11" s="98" t="s">
        <v>669</v>
      </c>
      <c r="KLU11" s="98" t="s">
        <v>669</v>
      </c>
      <c r="KLV11" s="98" t="s">
        <v>669</v>
      </c>
      <c r="KLW11" s="98" t="s">
        <v>669</v>
      </c>
      <c r="KLX11" s="98" t="s">
        <v>669</v>
      </c>
      <c r="KLY11" s="98" t="s">
        <v>669</v>
      </c>
      <c r="KLZ11" s="98" t="s">
        <v>669</v>
      </c>
      <c r="KMA11" s="98" t="s">
        <v>669</v>
      </c>
      <c r="KMB11" s="98" t="s">
        <v>669</v>
      </c>
      <c r="KMC11" s="98" t="s">
        <v>669</v>
      </c>
      <c r="KMD11" s="98" t="s">
        <v>669</v>
      </c>
      <c r="KME11" s="98" t="s">
        <v>669</v>
      </c>
      <c r="KMF11" s="98" t="s">
        <v>669</v>
      </c>
      <c r="KMG11" s="98" t="s">
        <v>669</v>
      </c>
      <c r="KMH11" s="98" t="s">
        <v>669</v>
      </c>
      <c r="KMI11" s="98" t="s">
        <v>669</v>
      </c>
      <c r="KMJ11" s="98" t="s">
        <v>669</v>
      </c>
      <c r="KMK11" s="98" t="s">
        <v>669</v>
      </c>
      <c r="KML11" s="98" t="s">
        <v>669</v>
      </c>
      <c r="KMM11" s="98" t="s">
        <v>669</v>
      </c>
      <c r="KMN11" s="98" t="s">
        <v>669</v>
      </c>
      <c r="KMO11" s="98" t="s">
        <v>669</v>
      </c>
      <c r="KMP11" s="98" t="s">
        <v>669</v>
      </c>
      <c r="KMQ11" s="98" t="s">
        <v>669</v>
      </c>
      <c r="KMR11" s="98" t="s">
        <v>669</v>
      </c>
      <c r="KMS11" s="98" t="s">
        <v>669</v>
      </c>
      <c r="KMT11" s="98" t="s">
        <v>669</v>
      </c>
      <c r="KMU11" s="98" t="s">
        <v>669</v>
      </c>
      <c r="KMV11" s="98" t="s">
        <v>669</v>
      </c>
      <c r="KMW11" s="98" t="s">
        <v>669</v>
      </c>
      <c r="KMX11" s="98" t="s">
        <v>669</v>
      </c>
      <c r="KMY11" s="98" t="s">
        <v>669</v>
      </c>
      <c r="KMZ11" s="98" t="s">
        <v>669</v>
      </c>
      <c r="KNA11" s="98" t="s">
        <v>669</v>
      </c>
      <c r="KNB11" s="98" t="s">
        <v>669</v>
      </c>
      <c r="KNC11" s="98" t="s">
        <v>669</v>
      </c>
      <c r="KND11" s="98" t="s">
        <v>669</v>
      </c>
      <c r="KNE11" s="98" t="s">
        <v>669</v>
      </c>
      <c r="KNF11" s="98" t="s">
        <v>669</v>
      </c>
      <c r="KNG11" s="98" t="s">
        <v>669</v>
      </c>
      <c r="KNH11" s="98" t="s">
        <v>669</v>
      </c>
      <c r="KNI11" s="98" t="s">
        <v>669</v>
      </c>
      <c r="KNJ11" s="98" t="s">
        <v>669</v>
      </c>
      <c r="KNK11" s="98" t="s">
        <v>669</v>
      </c>
      <c r="KNL11" s="98" t="s">
        <v>669</v>
      </c>
      <c r="KNM11" s="98" t="s">
        <v>669</v>
      </c>
      <c r="KNN11" s="98" t="s">
        <v>669</v>
      </c>
      <c r="KNO11" s="98" t="s">
        <v>669</v>
      </c>
      <c r="KNP11" s="98" t="s">
        <v>669</v>
      </c>
      <c r="KNQ11" s="98" t="s">
        <v>669</v>
      </c>
      <c r="KNR11" s="98" t="s">
        <v>669</v>
      </c>
      <c r="KNS11" s="98" t="s">
        <v>669</v>
      </c>
      <c r="KNT11" s="98" t="s">
        <v>669</v>
      </c>
      <c r="KNU11" s="98" t="s">
        <v>669</v>
      </c>
      <c r="KNV11" s="98" t="s">
        <v>669</v>
      </c>
      <c r="KNW11" s="98" t="s">
        <v>669</v>
      </c>
      <c r="KNX11" s="98" t="s">
        <v>669</v>
      </c>
      <c r="KNY11" s="98" t="s">
        <v>669</v>
      </c>
      <c r="KNZ11" s="98" t="s">
        <v>669</v>
      </c>
      <c r="KOA11" s="98" t="s">
        <v>669</v>
      </c>
      <c r="KOB11" s="98" t="s">
        <v>669</v>
      </c>
      <c r="KOC11" s="98" t="s">
        <v>669</v>
      </c>
      <c r="KOD11" s="98" t="s">
        <v>669</v>
      </c>
      <c r="KOE11" s="98" t="s">
        <v>669</v>
      </c>
      <c r="KOF11" s="98" t="s">
        <v>669</v>
      </c>
      <c r="KOG11" s="98" t="s">
        <v>669</v>
      </c>
      <c r="KOH11" s="98" t="s">
        <v>669</v>
      </c>
      <c r="KOI11" s="98" t="s">
        <v>669</v>
      </c>
      <c r="KOJ11" s="98" t="s">
        <v>669</v>
      </c>
      <c r="KOK11" s="98" t="s">
        <v>669</v>
      </c>
      <c r="KOL11" s="98" t="s">
        <v>669</v>
      </c>
      <c r="KOM11" s="98" t="s">
        <v>669</v>
      </c>
      <c r="KON11" s="98" t="s">
        <v>669</v>
      </c>
      <c r="KOO11" s="98" t="s">
        <v>669</v>
      </c>
      <c r="KOP11" s="98" t="s">
        <v>669</v>
      </c>
      <c r="KOQ11" s="98" t="s">
        <v>669</v>
      </c>
      <c r="KOR11" s="98" t="s">
        <v>669</v>
      </c>
      <c r="KOS11" s="98" t="s">
        <v>669</v>
      </c>
      <c r="KOT11" s="98" t="s">
        <v>669</v>
      </c>
      <c r="KOU11" s="98" t="s">
        <v>669</v>
      </c>
      <c r="KOV11" s="98" t="s">
        <v>669</v>
      </c>
      <c r="KOW11" s="98" t="s">
        <v>669</v>
      </c>
      <c r="KOX11" s="98" t="s">
        <v>669</v>
      </c>
      <c r="KOY11" s="98" t="s">
        <v>669</v>
      </c>
      <c r="KOZ11" s="98" t="s">
        <v>669</v>
      </c>
      <c r="KPA11" s="98" t="s">
        <v>669</v>
      </c>
      <c r="KPB11" s="98" t="s">
        <v>669</v>
      </c>
      <c r="KPC11" s="98" t="s">
        <v>669</v>
      </c>
      <c r="KPD11" s="98" t="s">
        <v>669</v>
      </c>
      <c r="KPE11" s="98" t="s">
        <v>669</v>
      </c>
      <c r="KPF11" s="98" t="s">
        <v>669</v>
      </c>
      <c r="KPG11" s="98" t="s">
        <v>669</v>
      </c>
      <c r="KPH11" s="98" t="s">
        <v>669</v>
      </c>
      <c r="KPI11" s="98" t="s">
        <v>669</v>
      </c>
      <c r="KPJ11" s="98" t="s">
        <v>669</v>
      </c>
      <c r="KPK11" s="98" t="s">
        <v>669</v>
      </c>
      <c r="KPL11" s="98" t="s">
        <v>669</v>
      </c>
      <c r="KPM11" s="98" t="s">
        <v>669</v>
      </c>
      <c r="KPN11" s="98" t="s">
        <v>669</v>
      </c>
      <c r="KPO11" s="98" t="s">
        <v>669</v>
      </c>
      <c r="KPP11" s="98" t="s">
        <v>669</v>
      </c>
      <c r="KPQ11" s="98" t="s">
        <v>669</v>
      </c>
      <c r="KPR11" s="98" t="s">
        <v>669</v>
      </c>
      <c r="KPS11" s="98" t="s">
        <v>669</v>
      </c>
      <c r="KPT11" s="98" t="s">
        <v>669</v>
      </c>
      <c r="KPU11" s="98" t="s">
        <v>669</v>
      </c>
      <c r="KPV11" s="98" t="s">
        <v>669</v>
      </c>
      <c r="KPW11" s="98" t="s">
        <v>669</v>
      </c>
      <c r="KPX11" s="98" t="s">
        <v>669</v>
      </c>
      <c r="KPY11" s="98" t="s">
        <v>669</v>
      </c>
      <c r="KPZ11" s="98" t="s">
        <v>669</v>
      </c>
      <c r="KQA11" s="98" t="s">
        <v>669</v>
      </c>
      <c r="KQB11" s="98" t="s">
        <v>669</v>
      </c>
      <c r="KQC11" s="98" t="s">
        <v>669</v>
      </c>
      <c r="KQD11" s="98" t="s">
        <v>669</v>
      </c>
      <c r="KQE11" s="98" t="s">
        <v>669</v>
      </c>
      <c r="KQF11" s="98" t="s">
        <v>669</v>
      </c>
      <c r="KQG11" s="98" t="s">
        <v>669</v>
      </c>
      <c r="KQH11" s="98" t="s">
        <v>669</v>
      </c>
      <c r="KQI11" s="98" t="s">
        <v>669</v>
      </c>
      <c r="KQJ11" s="98" t="s">
        <v>669</v>
      </c>
      <c r="KQK11" s="98" t="s">
        <v>669</v>
      </c>
      <c r="KQL11" s="98" t="s">
        <v>669</v>
      </c>
      <c r="KQM11" s="98" t="s">
        <v>669</v>
      </c>
      <c r="KQN11" s="98" t="s">
        <v>669</v>
      </c>
      <c r="KQO11" s="98" t="s">
        <v>669</v>
      </c>
      <c r="KQP11" s="98" t="s">
        <v>669</v>
      </c>
      <c r="KQQ11" s="98" t="s">
        <v>669</v>
      </c>
      <c r="KQR11" s="98" t="s">
        <v>669</v>
      </c>
      <c r="KQS11" s="98" t="s">
        <v>669</v>
      </c>
      <c r="KQT11" s="98" t="s">
        <v>669</v>
      </c>
      <c r="KQU11" s="98" t="s">
        <v>669</v>
      </c>
      <c r="KQV11" s="98" t="s">
        <v>669</v>
      </c>
      <c r="KQW11" s="98" t="s">
        <v>669</v>
      </c>
      <c r="KQX11" s="98" t="s">
        <v>669</v>
      </c>
      <c r="KQY11" s="98" t="s">
        <v>669</v>
      </c>
      <c r="KQZ11" s="98" t="s">
        <v>669</v>
      </c>
      <c r="KRA11" s="98" t="s">
        <v>669</v>
      </c>
      <c r="KRB11" s="98" t="s">
        <v>669</v>
      </c>
      <c r="KRC11" s="98" t="s">
        <v>669</v>
      </c>
      <c r="KRD11" s="98" t="s">
        <v>669</v>
      </c>
      <c r="KRE11" s="98" t="s">
        <v>669</v>
      </c>
      <c r="KRF11" s="98" t="s">
        <v>669</v>
      </c>
      <c r="KRG11" s="98" t="s">
        <v>669</v>
      </c>
      <c r="KRH11" s="98" t="s">
        <v>669</v>
      </c>
      <c r="KRI11" s="98" t="s">
        <v>669</v>
      </c>
      <c r="KRJ11" s="98" t="s">
        <v>669</v>
      </c>
      <c r="KRK11" s="98" t="s">
        <v>669</v>
      </c>
      <c r="KRL11" s="98" t="s">
        <v>669</v>
      </c>
      <c r="KRM11" s="98" t="s">
        <v>669</v>
      </c>
      <c r="KRN11" s="98" t="s">
        <v>669</v>
      </c>
      <c r="KRO11" s="98" t="s">
        <v>669</v>
      </c>
      <c r="KRP11" s="98" t="s">
        <v>669</v>
      </c>
      <c r="KRQ11" s="98" t="s">
        <v>669</v>
      </c>
      <c r="KRR11" s="98" t="s">
        <v>669</v>
      </c>
      <c r="KRS11" s="98" t="s">
        <v>669</v>
      </c>
      <c r="KRT11" s="98" t="s">
        <v>669</v>
      </c>
      <c r="KRU11" s="98" t="s">
        <v>669</v>
      </c>
      <c r="KRV11" s="98" t="s">
        <v>669</v>
      </c>
      <c r="KRW11" s="98" t="s">
        <v>669</v>
      </c>
      <c r="KRX11" s="98" t="s">
        <v>669</v>
      </c>
      <c r="KRY11" s="98" t="s">
        <v>669</v>
      </c>
      <c r="KRZ11" s="98" t="s">
        <v>669</v>
      </c>
      <c r="KSA11" s="98" t="s">
        <v>669</v>
      </c>
      <c r="KSB11" s="98" t="s">
        <v>669</v>
      </c>
      <c r="KSC11" s="98" t="s">
        <v>669</v>
      </c>
      <c r="KSD11" s="98" t="s">
        <v>669</v>
      </c>
      <c r="KSE11" s="98" t="s">
        <v>669</v>
      </c>
      <c r="KSF11" s="98" t="s">
        <v>669</v>
      </c>
      <c r="KSG11" s="98" t="s">
        <v>669</v>
      </c>
      <c r="KSH11" s="98" t="s">
        <v>669</v>
      </c>
      <c r="KSI11" s="98" t="s">
        <v>669</v>
      </c>
      <c r="KSJ11" s="98" t="s">
        <v>669</v>
      </c>
      <c r="KSK11" s="98" t="s">
        <v>669</v>
      </c>
      <c r="KSL11" s="98" t="s">
        <v>669</v>
      </c>
      <c r="KSM11" s="98" t="s">
        <v>669</v>
      </c>
      <c r="KSN11" s="98" t="s">
        <v>669</v>
      </c>
      <c r="KSO11" s="98" t="s">
        <v>669</v>
      </c>
      <c r="KSP11" s="98" t="s">
        <v>669</v>
      </c>
      <c r="KSQ11" s="98" t="s">
        <v>669</v>
      </c>
      <c r="KSR11" s="98" t="s">
        <v>669</v>
      </c>
      <c r="KSS11" s="98" t="s">
        <v>669</v>
      </c>
      <c r="KST11" s="98" t="s">
        <v>669</v>
      </c>
      <c r="KSU11" s="98" t="s">
        <v>669</v>
      </c>
      <c r="KSV11" s="98" t="s">
        <v>669</v>
      </c>
      <c r="KSW11" s="98" t="s">
        <v>669</v>
      </c>
      <c r="KSX11" s="98" t="s">
        <v>669</v>
      </c>
      <c r="KSY11" s="98" t="s">
        <v>669</v>
      </c>
      <c r="KSZ11" s="98" t="s">
        <v>669</v>
      </c>
      <c r="KTA11" s="98" t="s">
        <v>669</v>
      </c>
      <c r="KTB11" s="98" t="s">
        <v>669</v>
      </c>
      <c r="KTC11" s="98" t="s">
        <v>669</v>
      </c>
      <c r="KTD11" s="98" t="s">
        <v>669</v>
      </c>
      <c r="KTE11" s="98" t="s">
        <v>669</v>
      </c>
      <c r="KTF11" s="98" t="s">
        <v>669</v>
      </c>
      <c r="KTG11" s="98" t="s">
        <v>669</v>
      </c>
      <c r="KTH11" s="98" t="s">
        <v>669</v>
      </c>
      <c r="KTI11" s="98" t="s">
        <v>669</v>
      </c>
      <c r="KTJ11" s="98" t="s">
        <v>669</v>
      </c>
      <c r="KTK11" s="98" t="s">
        <v>669</v>
      </c>
      <c r="KTL11" s="98" t="s">
        <v>669</v>
      </c>
      <c r="KTM11" s="98" t="s">
        <v>669</v>
      </c>
      <c r="KTN11" s="98" t="s">
        <v>669</v>
      </c>
      <c r="KTO11" s="98" t="s">
        <v>669</v>
      </c>
      <c r="KTP11" s="98" t="s">
        <v>669</v>
      </c>
      <c r="KTQ11" s="98" t="s">
        <v>669</v>
      </c>
      <c r="KTR11" s="98" t="s">
        <v>669</v>
      </c>
      <c r="KTS11" s="98" t="s">
        <v>669</v>
      </c>
      <c r="KTT11" s="98" t="s">
        <v>669</v>
      </c>
      <c r="KTU11" s="98" t="s">
        <v>669</v>
      </c>
      <c r="KTV11" s="98" t="s">
        <v>669</v>
      </c>
      <c r="KTW11" s="98" t="s">
        <v>669</v>
      </c>
      <c r="KTX11" s="98" t="s">
        <v>669</v>
      </c>
      <c r="KTY11" s="98" t="s">
        <v>669</v>
      </c>
      <c r="KTZ11" s="98" t="s">
        <v>669</v>
      </c>
      <c r="KUA11" s="98" t="s">
        <v>669</v>
      </c>
      <c r="KUB11" s="98" t="s">
        <v>669</v>
      </c>
      <c r="KUC11" s="98" t="s">
        <v>669</v>
      </c>
      <c r="KUD11" s="98" t="s">
        <v>669</v>
      </c>
      <c r="KUE11" s="98" t="s">
        <v>669</v>
      </c>
      <c r="KUF11" s="98" t="s">
        <v>669</v>
      </c>
      <c r="KUG11" s="98" t="s">
        <v>669</v>
      </c>
      <c r="KUH11" s="98" t="s">
        <v>669</v>
      </c>
      <c r="KUI11" s="98" t="s">
        <v>669</v>
      </c>
      <c r="KUJ11" s="98" t="s">
        <v>669</v>
      </c>
      <c r="KUK11" s="98" t="s">
        <v>669</v>
      </c>
      <c r="KUL11" s="98" t="s">
        <v>669</v>
      </c>
      <c r="KUM11" s="98" t="s">
        <v>669</v>
      </c>
      <c r="KUN11" s="98" t="s">
        <v>669</v>
      </c>
      <c r="KUO11" s="98" t="s">
        <v>669</v>
      </c>
      <c r="KUP11" s="98" t="s">
        <v>669</v>
      </c>
      <c r="KUQ11" s="98" t="s">
        <v>669</v>
      </c>
      <c r="KUR11" s="98" t="s">
        <v>669</v>
      </c>
      <c r="KUS11" s="98" t="s">
        <v>669</v>
      </c>
      <c r="KUT11" s="98" t="s">
        <v>669</v>
      </c>
      <c r="KUU11" s="98" t="s">
        <v>669</v>
      </c>
      <c r="KUV11" s="98" t="s">
        <v>669</v>
      </c>
      <c r="KUW11" s="98" t="s">
        <v>669</v>
      </c>
      <c r="KUX11" s="98" t="s">
        <v>669</v>
      </c>
      <c r="KUY11" s="98" t="s">
        <v>669</v>
      </c>
      <c r="KUZ11" s="98" t="s">
        <v>669</v>
      </c>
      <c r="KVA11" s="98" t="s">
        <v>669</v>
      </c>
      <c r="KVB11" s="98" t="s">
        <v>669</v>
      </c>
      <c r="KVC11" s="98" t="s">
        <v>669</v>
      </c>
      <c r="KVD11" s="98" t="s">
        <v>669</v>
      </c>
      <c r="KVE11" s="98" t="s">
        <v>669</v>
      </c>
      <c r="KVF11" s="98" t="s">
        <v>669</v>
      </c>
      <c r="KVG11" s="98" t="s">
        <v>669</v>
      </c>
      <c r="KVH11" s="98" t="s">
        <v>669</v>
      </c>
      <c r="KVI11" s="98" t="s">
        <v>669</v>
      </c>
      <c r="KVJ11" s="98" t="s">
        <v>669</v>
      </c>
      <c r="KVK11" s="98" t="s">
        <v>669</v>
      </c>
      <c r="KVL11" s="98" t="s">
        <v>669</v>
      </c>
      <c r="KVM11" s="98" t="s">
        <v>669</v>
      </c>
      <c r="KVN11" s="98" t="s">
        <v>669</v>
      </c>
      <c r="KVO11" s="98" t="s">
        <v>669</v>
      </c>
      <c r="KVP11" s="98" t="s">
        <v>669</v>
      </c>
      <c r="KVQ11" s="98" t="s">
        <v>669</v>
      </c>
      <c r="KVR11" s="98" t="s">
        <v>669</v>
      </c>
      <c r="KVS11" s="98" t="s">
        <v>669</v>
      </c>
      <c r="KVT11" s="98" t="s">
        <v>669</v>
      </c>
      <c r="KVU11" s="98" t="s">
        <v>669</v>
      </c>
      <c r="KVV11" s="98" t="s">
        <v>669</v>
      </c>
      <c r="KVW11" s="98" t="s">
        <v>669</v>
      </c>
      <c r="KVX11" s="98" t="s">
        <v>669</v>
      </c>
      <c r="KVY11" s="98" t="s">
        <v>669</v>
      </c>
      <c r="KVZ11" s="98" t="s">
        <v>669</v>
      </c>
      <c r="KWA11" s="98" t="s">
        <v>669</v>
      </c>
      <c r="KWB11" s="98" t="s">
        <v>669</v>
      </c>
      <c r="KWC11" s="98" t="s">
        <v>669</v>
      </c>
      <c r="KWD11" s="98" t="s">
        <v>669</v>
      </c>
      <c r="KWE11" s="98" t="s">
        <v>669</v>
      </c>
      <c r="KWF11" s="98" t="s">
        <v>669</v>
      </c>
      <c r="KWG11" s="98" t="s">
        <v>669</v>
      </c>
      <c r="KWH11" s="98" t="s">
        <v>669</v>
      </c>
      <c r="KWI11" s="98" t="s">
        <v>669</v>
      </c>
      <c r="KWJ11" s="98" t="s">
        <v>669</v>
      </c>
      <c r="KWK11" s="98" t="s">
        <v>669</v>
      </c>
      <c r="KWL11" s="98" t="s">
        <v>669</v>
      </c>
      <c r="KWM11" s="98" t="s">
        <v>669</v>
      </c>
      <c r="KWN11" s="98" t="s">
        <v>669</v>
      </c>
      <c r="KWO11" s="98" t="s">
        <v>669</v>
      </c>
      <c r="KWP11" s="98" t="s">
        <v>669</v>
      </c>
      <c r="KWQ11" s="98" t="s">
        <v>669</v>
      </c>
      <c r="KWR11" s="98" t="s">
        <v>669</v>
      </c>
      <c r="KWS11" s="98" t="s">
        <v>669</v>
      </c>
      <c r="KWT11" s="98" t="s">
        <v>669</v>
      </c>
      <c r="KWU11" s="98" t="s">
        <v>669</v>
      </c>
      <c r="KWV11" s="98" t="s">
        <v>669</v>
      </c>
      <c r="KWW11" s="98" t="s">
        <v>669</v>
      </c>
      <c r="KWX11" s="98" t="s">
        <v>669</v>
      </c>
      <c r="KWY11" s="98" t="s">
        <v>669</v>
      </c>
      <c r="KWZ11" s="98" t="s">
        <v>669</v>
      </c>
      <c r="KXA11" s="98" t="s">
        <v>669</v>
      </c>
      <c r="KXB11" s="98" t="s">
        <v>669</v>
      </c>
      <c r="KXC11" s="98" t="s">
        <v>669</v>
      </c>
      <c r="KXD11" s="98" t="s">
        <v>669</v>
      </c>
      <c r="KXE11" s="98" t="s">
        <v>669</v>
      </c>
      <c r="KXF11" s="98" t="s">
        <v>669</v>
      </c>
      <c r="KXG11" s="98" t="s">
        <v>669</v>
      </c>
      <c r="KXH11" s="98" t="s">
        <v>669</v>
      </c>
      <c r="KXI11" s="98" t="s">
        <v>669</v>
      </c>
      <c r="KXJ11" s="98" t="s">
        <v>669</v>
      </c>
      <c r="KXK11" s="98" t="s">
        <v>669</v>
      </c>
      <c r="KXL11" s="98" t="s">
        <v>669</v>
      </c>
      <c r="KXM11" s="98" t="s">
        <v>669</v>
      </c>
      <c r="KXN11" s="98" t="s">
        <v>669</v>
      </c>
      <c r="KXO11" s="98" t="s">
        <v>669</v>
      </c>
      <c r="KXP11" s="98" t="s">
        <v>669</v>
      </c>
      <c r="KXQ11" s="98" t="s">
        <v>669</v>
      </c>
      <c r="KXR11" s="98" t="s">
        <v>669</v>
      </c>
      <c r="KXS11" s="98" t="s">
        <v>669</v>
      </c>
      <c r="KXT11" s="98" t="s">
        <v>669</v>
      </c>
      <c r="KXU11" s="98" t="s">
        <v>669</v>
      </c>
      <c r="KXV11" s="98" t="s">
        <v>669</v>
      </c>
      <c r="KXW11" s="98" t="s">
        <v>669</v>
      </c>
      <c r="KXX11" s="98" t="s">
        <v>669</v>
      </c>
      <c r="KXY11" s="98" t="s">
        <v>669</v>
      </c>
      <c r="KXZ11" s="98" t="s">
        <v>669</v>
      </c>
      <c r="KYA11" s="98" t="s">
        <v>669</v>
      </c>
      <c r="KYB11" s="98" t="s">
        <v>669</v>
      </c>
      <c r="KYC11" s="98" t="s">
        <v>669</v>
      </c>
      <c r="KYD11" s="98" t="s">
        <v>669</v>
      </c>
      <c r="KYE11" s="98" t="s">
        <v>669</v>
      </c>
      <c r="KYF11" s="98" t="s">
        <v>669</v>
      </c>
      <c r="KYG11" s="98" t="s">
        <v>669</v>
      </c>
      <c r="KYH11" s="98" t="s">
        <v>669</v>
      </c>
      <c r="KYI11" s="98" t="s">
        <v>669</v>
      </c>
      <c r="KYJ11" s="98" t="s">
        <v>669</v>
      </c>
      <c r="KYK11" s="98" t="s">
        <v>669</v>
      </c>
      <c r="KYL11" s="98" t="s">
        <v>669</v>
      </c>
      <c r="KYM11" s="98" t="s">
        <v>669</v>
      </c>
      <c r="KYN11" s="98" t="s">
        <v>669</v>
      </c>
      <c r="KYO11" s="98" t="s">
        <v>669</v>
      </c>
      <c r="KYP11" s="98" t="s">
        <v>669</v>
      </c>
      <c r="KYQ11" s="98" t="s">
        <v>669</v>
      </c>
      <c r="KYR11" s="98" t="s">
        <v>669</v>
      </c>
      <c r="KYS11" s="98" t="s">
        <v>669</v>
      </c>
      <c r="KYT11" s="98" t="s">
        <v>669</v>
      </c>
      <c r="KYU11" s="98" t="s">
        <v>669</v>
      </c>
      <c r="KYV11" s="98" t="s">
        <v>669</v>
      </c>
      <c r="KYW11" s="98" t="s">
        <v>669</v>
      </c>
      <c r="KYX11" s="98" t="s">
        <v>669</v>
      </c>
      <c r="KYY11" s="98" t="s">
        <v>669</v>
      </c>
      <c r="KYZ11" s="98" t="s">
        <v>669</v>
      </c>
      <c r="KZA11" s="98" t="s">
        <v>669</v>
      </c>
      <c r="KZB11" s="98" t="s">
        <v>669</v>
      </c>
      <c r="KZC11" s="98" t="s">
        <v>669</v>
      </c>
      <c r="KZD11" s="98" t="s">
        <v>669</v>
      </c>
      <c r="KZE11" s="98" t="s">
        <v>669</v>
      </c>
      <c r="KZF11" s="98" t="s">
        <v>669</v>
      </c>
      <c r="KZG11" s="98" t="s">
        <v>669</v>
      </c>
      <c r="KZH11" s="98" t="s">
        <v>669</v>
      </c>
      <c r="KZI11" s="98" t="s">
        <v>669</v>
      </c>
      <c r="KZJ11" s="98" t="s">
        <v>669</v>
      </c>
      <c r="KZK11" s="98" t="s">
        <v>669</v>
      </c>
      <c r="KZL11" s="98" t="s">
        <v>669</v>
      </c>
      <c r="KZM11" s="98" t="s">
        <v>669</v>
      </c>
      <c r="KZN11" s="98" t="s">
        <v>669</v>
      </c>
      <c r="KZO11" s="98" t="s">
        <v>669</v>
      </c>
      <c r="KZP11" s="98" t="s">
        <v>669</v>
      </c>
      <c r="KZQ11" s="98" t="s">
        <v>669</v>
      </c>
      <c r="KZR11" s="98" t="s">
        <v>669</v>
      </c>
      <c r="KZS11" s="98" t="s">
        <v>669</v>
      </c>
      <c r="KZT11" s="98" t="s">
        <v>669</v>
      </c>
      <c r="KZU11" s="98" t="s">
        <v>669</v>
      </c>
      <c r="KZV11" s="98" t="s">
        <v>669</v>
      </c>
      <c r="KZW11" s="98" t="s">
        <v>669</v>
      </c>
      <c r="KZX11" s="98" t="s">
        <v>669</v>
      </c>
      <c r="KZY11" s="98" t="s">
        <v>669</v>
      </c>
      <c r="KZZ11" s="98" t="s">
        <v>669</v>
      </c>
      <c r="LAA11" s="98" t="s">
        <v>669</v>
      </c>
      <c r="LAB11" s="98" t="s">
        <v>669</v>
      </c>
      <c r="LAC11" s="98" t="s">
        <v>669</v>
      </c>
      <c r="LAD11" s="98" t="s">
        <v>669</v>
      </c>
      <c r="LAE11" s="98" t="s">
        <v>669</v>
      </c>
      <c r="LAF11" s="98" t="s">
        <v>669</v>
      </c>
      <c r="LAG11" s="98" t="s">
        <v>669</v>
      </c>
      <c r="LAH11" s="98" t="s">
        <v>669</v>
      </c>
      <c r="LAI11" s="98" t="s">
        <v>669</v>
      </c>
      <c r="LAJ11" s="98" t="s">
        <v>669</v>
      </c>
      <c r="LAK11" s="98" t="s">
        <v>669</v>
      </c>
      <c r="LAL11" s="98" t="s">
        <v>669</v>
      </c>
      <c r="LAM11" s="98" t="s">
        <v>669</v>
      </c>
      <c r="LAN11" s="98" t="s">
        <v>669</v>
      </c>
      <c r="LAO11" s="98" t="s">
        <v>669</v>
      </c>
      <c r="LAP11" s="98" t="s">
        <v>669</v>
      </c>
      <c r="LAQ11" s="98" t="s">
        <v>669</v>
      </c>
      <c r="LAR11" s="98" t="s">
        <v>669</v>
      </c>
      <c r="LAS11" s="98" t="s">
        <v>669</v>
      </c>
      <c r="LAT11" s="98" t="s">
        <v>669</v>
      </c>
      <c r="LAU11" s="98" t="s">
        <v>669</v>
      </c>
      <c r="LAV11" s="98" t="s">
        <v>669</v>
      </c>
      <c r="LAW11" s="98" t="s">
        <v>669</v>
      </c>
      <c r="LAX11" s="98" t="s">
        <v>669</v>
      </c>
      <c r="LAY11" s="98" t="s">
        <v>669</v>
      </c>
      <c r="LAZ11" s="98" t="s">
        <v>669</v>
      </c>
      <c r="LBA11" s="98" t="s">
        <v>669</v>
      </c>
      <c r="LBB11" s="98" t="s">
        <v>669</v>
      </c>
      <c r="LBC11" s="98" t="s">
        <v>669</v>
      </c>
      <c r="LBD11" s="98" t="s">
        <v>669</v>
      </c>
      <c r="LBE11" s="98" t="s">
        <v>669</v>
      </c>
      <c r="LBF11" s="98" t="s">
        <v>669</v>
      </c>
      <c r="LBG11" s="98" t="s">
        <v>669</v>
      </c>
      <c r="LBH11" s="98" t="s">
        <v>669</v>
      </c>
      <c r="LBI11" s="98" t="s">
        <v>669</v>
      </c>
      <c r="LBJ11" s="98" t="s">
        <v>669</v>
      </c>
      <c r="LBK11" s="98" t="s">
        <v>669</v>
      </c>
      <c r="LBL11" s="98" t="s">
        <v>669</v>
      </c>
      <c r="LBM11" s="98" t="s">
        <v>669</v>
      </c>
      <c r="LBN11" s="98" t="s">
        <v>669</v>
      </c>
      <c r="LBO11" s="98" t="s">
        <v>669</v>
      </c>
      <c r="LBP11" s="98" t="s">
        <v>669</v>
      </c>
      <c r="LBQ11" s="98" t="s">
        <v>669</v>
      </c>
      <c r="LBR11" s="98" t="s">
        <v>669</v>
      </c>
      <c r="LBS11" s="98" t="s">
        <v>669</v>
      </c>
      <c r="LBT11" s="98" t="s">
        <v>669</v>
      </c>
      <c r="LBU11" s="98" t="s">
        <v>669</v>
      </c>
      <c r="LBV11" s="98" t="s">
        <v>669</v>
      </c>
      <c r="LBW11" s="98" t="s">
        <v>669</v>
      </c>
      <c r="LBX11" s="98" t="s">
        <v>669</v>
      </c>
      <c r="LBY11" s="98" t="s">
        <v>669</v>
      </c>
      <c r="LBZ11" s="98" t="s">
        <v>669</v>
      </c>
      <c r="LCA11" s="98" t="s">
        <v>669</v>
      </c>
      <c r="LCB11" s="98" t="s">
        <v>669</v>
      </c>
      <c r="LCC11" s="98" t="s">
        <v>669</v>
      </c>
      <c r="LCD11" s="98" t="s">
        <v>669</v>
      </c>
      <c r="LCE11" s="98" t="s">
        <v>669</v>
      </c>
      <c r="LCF11" s="98" t="s">
        <v>669</v>
      </c>
      <c r="LCG11" s="98" t="s">
        <v>669</v>
      </c>
      <c r="LCH11" s="98" t="s">
        <v>669</v>
      </c>
      <c r="LCI11" s="98" t="s">
        <v>669</v>
      </c>
      <c r="LCJ11" s="98" t="s">
        <v>669</v>
      </c>
      <c r="LCK11" s="98" t="s">
        <v>669</v>
      </c>
      <c r="LCL11" s="98" t="s">
        <v>669</v>
      </c>
      <c r="LCM11" s="98" t="s">
        <v>669</v>
      </c>
      <c r="LCN11" s="98" t="s">
        <v>669</v>
      </c>
      <c r="LCO11" s="98" t="s">
        <v>669</v>
      </c>
      <c r="LCP11" s="98" t="s">
        <v>669</v>
      </c>
      <c r="LCQ11" s="98" t="s">
        <v>669</v>
      </c>
      <c r="LCR11" s="98" t="s">
        <v>669</v>
      </c>
      <c r="LCS11" s="98" t="s">
        <v>669</v>
      </c>
      <c r="LCT11" s="98" t="s">
        <v>669</v>
      </c>
      <c r="LCU11" s="98" t="s">
        <v>669</v>
      </c>
      <c r="LCV11" s="98" t="s">
        <v>669</v>
      </c>
      <c r="LCW11" s="98" t="s">
        <v>669</v>
      </c>
      <c r="LCX11" s="98" t="s">
        <v>669</v>
      </c>
      <c r="LCY11" s="98" t="s">
        <v>669</v>
      </c>
      <c r="LCZ11" s="98" t="s">
        <v>669</v>
      </c>
      <c r="LDA11" s="98" t="s">
        <v>669</v>
      </c>
      <c r="LDB11" s="98" t="s">
        <v>669</v>
      </c>
      <c r="LDC11" s="98" t="s">
        <v>669</v>
      </c>
      <c r="LDD11" s="98" t="s">
        <v>669</v>
      </c>
      <c r="LDE11" s="98" t="s">
        <v>669</v>
      </c>
      <c r="LDF11" s="98" t="s">
        <v>669</v>
      </c>
      <c r="LDG11" s="98" t="s">
        <v>669</v>
      </c>
      <c r="LDH11" s="98" t="s">
        <v>669</v>
      </c>
      <c r="LDI11" s="98" t="s">
        <v>669</v>
      </c>
      <c r="LDJ11" s="98" t="s">
        <v>669</v>
      </c>
      <c r="LDK11" s="98" t="s">
        <v>669</v>
      </c>
      <c r="LDL11" s="98" t="s">
        <v>669</v>
      </c>
      <c r="LDM11" s="98" t="s">
        <v>669</v>
      </c>
      <c r="LDN11" s="98" t="s">
        <v>669</v>
      </c>
      <c r="LDO11" s="98" t="s">
        <v>669</v>
      </c>
      <c r="LDP11" s="98" t="s">
        <v>669</v>
      </c>
      <c r="LDQ11" s="98" t="s">
        <v>669</v>
      </c>
      <c r="LDR11" s="98" t="s">
        <v>669</v>
      </c>
      <c r="LDS11" s="98" t="s">
        <v>669</v>
      </c>
      <c r="LDT11" s="98" t="s">
        <v>669</v>
      </c>
      <c r="LDU11" s="98" t="s">
        <v>669</v>
      </c>
      <c r="LDV11" s="98" t="s">
        <v>669</v>
      </c>
      <c r="LDW11" s="98" t="s">
        <v>669</v>
      </c>
      <c r="LDX11" s="98" t="s">
        <v>669</v>
      </c>
      <c r="LDY11" s="98" t="s">
        <v>669</v>
      </c>
      <c r="LDZ11" s="98" t="s">
        <v>669</v>
      </c>
      <c r="LEA11" s="98" t="s">
        <v>669</v>
      </c>
      <c r="LEB11" s="98" t="s">
        <v>669</v>
      </c>
      <c r="LEC11" s="98" t="s">
        <v>669</v>
      </c>
      <c r="LED11" s="98" t="s">
        <v>669</v>
      </c>
      <c r="LEE11" s="98" t="s">
        <v>669</v>
      </c>
      <c r="LEF11" s="98" t="s">
        <v>669</v>
      </c>
      <c r="LEG11" s="98" t="s">
        <v>669</v>
      </c>
      <c r="LEH11" s="98" t="s">
        <v>669</v>
      </c>
      <c r="LEI11" s="98" t="s">
        <v>669</v>
      </c>
      <c r="LEJ11" s="98" t="s">
        <v>669</v>
      </c>
      <c r="LEK11" s="98" t="s">
        <v>669</v>
      </c>
      <c r="LEL11" s="98" t="s">
        <v>669</v>
      </c>
      <c r="LEM11" s="98" t="s">
        <v>669</v>
      </c>
      <c r="LEN11" s="98" t="s">
        <v>669</v>
      </c>
      <c r="LEO11" s="98" t="s">
        <v>669</v>
      </c>
      <c r="LEP11" s="98" t="s">
        <v>669</v>
      </c>
      <c r="LEQ11" s="98" t="s">
        <v>669</v>
      </c>
      <c r="LER11" s="98" t="s">
        <v>669</v>
      </c>
      <c r="LES11" s="98" t="s">
        <v>669</v>
      </c>
      <c r="LET11" s="98" t="s">
        <v>669</v>
      </c>
      <c r="LEU11" s="98" t="s">
        <v>669</v>
      </c>
      <c r="LEV11" s="98" t="s">
        <v>669</v>
      </c>
      <c r="LEW11" s="98" t="s">
        <v>669</v>
      </c>
      <c r="LEX11" s="98" t="s">
        <v>669</v>
      </c>
      <c r="LEY11" s="98" t="s">
        <v>669</v>
      </c>
      <c r="LEZ11" s="98" t="s">
        <v>669</v>
      </c>
      <c r="LFA11" s="98" t="s">
        <v>669</v>
      </c>
      <c r="LFB11" s="98" t="s">
        <v>669</v>
      </c>
      <c r="LFC11" s="98" t="s">
        <v>669</v>
      </c>
      <c r="LFD11" s="98" t="s">
        <v>669</v>
      </c>
      <c r="LFE11" s="98" t="s">
        <v>669</v>
      </c>
      <c r="LFF11" s="98" t="s">
        <v>669</v>
      </c>
      <c r="LFG11" s="98" t="s">
        <v>669</v>
      </c>
      <c r="LFH11" s="98" t="s">
        <v>669</v>
      </c>
      <c r="LFI11" s="98" t="s">
        <v>669</v>
      </c>
      <c r="LFJ11" s="98" t="s">
        <v>669</v>
      </c>
      <c r="LFK11" s="98" t="s">
        <v>669</v>
      </c>
      <c r="LFL11" s="98" t="s">
        <v>669</v>
      </c>
      <c r="LFM11" s="98" t="s">
        <v>669</v>
      </c>
      <c r="LFN11" s="98" t="s">
        <v>669</v>
      </c>
      <c r="LFO11" s="98" t="s">
        <v>669</v>
      </c>
      <c r="LFP11" s="98" t="s">
        <v>669</v>
      </c>
      <c r="LFQ11" s="98" t="s">
        <v>669</v>
      </c>
      <c r="LFR11" s="98" t="s">
        <v>669</v>
      </c>
      <c r="LFS11" s="98" t="s">
        <v>669</v>
      </c>
      <c r="LFT11" s="98" t="s">
        <v>669</v>
      </c>
      <c r="LFU11" s="98" t="s">
        <v>669</v>
      </c>
      <c r="LFV11" s="98" t="s">
        <v>669</v>
      </c>
      <c r="LFW11" s="98" t="s">
        <v>669</v>
      </c>
      <c r="LFX11" s="98" t="s">
        <v>669</v>
      </c>
      <c r="LFY11" s="98" t="s">
        <v>669</v>
      </c>
      <c r="LFZ11" s="98" t="s">
        <v>669</v>
      </c>
      <c r="LGA11" s="98" t="s">
        <v>669</v>
      </c>
      <c r="LGB11" s="98" t="s">
        <v>669</v>
      </c>
      <c r="LGC11" s="98" t="s">
        <v>669</v>
      </c>
      <c r="LGD11" s="98" t="s">
        <v>669</v>
      </c>
      <c r="LGE11" s="98" t="s">
        <v>669</v>
      </c>
      <c r="LGF11" s="98" t="s">
        <v>669</v>
      </c>
      <c r="LGG11" s="98" t="s">
        <v>669</v>
      </c>
      <c r="LGH11" s="98" t="s">
        <v>669</v>
      </c>
      <c r="LGI11" s="98" t="s">
        <v>669</v>
      </c>
      <c r="LGJ11" s="98" t="s">
        <v>669</v>
      </c>
      <c r="LGK11" s="98" t="s">
        <v>669</v>
      </c>
      <c r="LGL11" s="98" t="s">
        <v>669</v>
      </c>
      <c r="LGM11" s="98" t="s">
        <v>669</v>
      </c>
      <c r="LGN11" s="98" t="s">
        <v>669</v>
      </c>
      <c r="LGO11" s="98" t="s">
        <v>669</v>
      </c>
      <c r="LGP11" s="98" t="s">
        <v>669</v>
      </c>
      <c r="LGQ11" s="98" t="s">
        <v>669</v>
      </c>
      <c r="LGR11" s="98" t="s">
        <v>669</v>
      </c>
      <c r="LGS11" s="98" t="s">
        <v>669</v>
      </c>
      <c r="LGT11" s="98" t="s">
        <v>669</v>
      </c>
      <c r="LGU11" s="98" t="s">
        <v>669</v>
      </c>
      <c r="LGV11" s="98" t="s">
        <v>669</v>
      </c>
      <c r="LGW11" s="98" t="s">
        <v>669</v>
      </c>
      <c r="LGX11" s="98" t="s">
        <v>669</v>
      </c>
      <c r="LGY11" s="98" t="s">
        <v>669</v>
      </c>
      <c r="LGZ11" s="98" t="s">
        <v>669</v>
      </c>
      <c r="LHA11" s="98" t="s">
        <v>669</v>
      </c>
      <c r="LHB11" s="98" t="s">
        <v>669</v>
      </c>
      <c r="LHC11" s="98" t="s">
        <v>669</v>
      </c>
      <c r="LHD11" s="98" t="s">
        <v>669</v>
      </c>
      <c r="LHE11" s="98" t="s">
        <v>669</v>
      </c>
      <c r="LHF11" s="98" t="s">
        <v>669</v>
      </c>
      <c r="LHG11" s="98" t="s">
        <v>669</v>
      </c>
      <c r="LHH11" s="98" t="s">
        <v>669</v>
      </c>
      <c r="LHI11" s="98" t="s">
        <v>669</v>
      </c>
      <c r="LHJ11" s="98" t="s">
        <v>669</v>
      </c>
      <c r="LHK11" s="98" t="s">
        <v>669</v>
      </c>
      <c r="LHL11" s="98" t="s">
        <v>669</v>
      </c>
      <c r="LHM11" s="98" t="s">
        <v>669</v>
      </c>
      <c r="LHN11" s="98" t="s">
        <v>669</v>
      </c>
      <c r="LHO11" s="98" t="s">
        <v>669</v>
      </c>
      <c r="LHP11" s="98" t="s">
        <v>669</v>
      </c>
      <c r="LHQ11" s="98" t="s">
        <v>669</v>
      </c>
      <c r="LHR11" s="98" t="s">
        <v>669</v>
      </c>
      <c r="LHS11" s="98" t="s">
        <v>669</v>
      </c>
      <c r="LHT11" s="98" t="s">
        <v>669</v>
      </c>
      <c r="LHU11" s="98" t="s">
        <v>669</v>
      </c>
      <c r="LHV11" s="98" t="s">
        <v>669</v>
      </c>
      <c r="LHW11" s="98" t="s">
        <v>669</v>
      </c>
      <c r="LHX11" s="98" t="s">
        <v>669</v>
      </c>
      <c r="LHY11" s="98" t="s">
        <v>669</v>
      </c>
      <c r="LHZ11" s="98" t="s">
        <v>669</v>
      </c>
      <c r="LIA11" s="98" t="s">
        <v>669</v>
      </c>
      <c r="LIB11" s="98" t="s">
        <v>669</v>
      </c>
      <c r="LIC11" s="98" t="s">
        <v>669</v>
      </c>
      <c r="LID11" s="98" t="s">
        <v>669</v>
      </c>
      <c r="LIE11" s="98" t="s">
        <v>669</v>
      </c>
      <c r="LIF11" s="98" t="s">
        <v>669</v>
      </c>
      <c r="LIG11" s="98" t="s">
        <v>669</v>
      </c>
      <c r="LIH11" s="98" t="s">
        <v>669</v>
      </c>
      <c r="LII11" s="98" t="s">
        <v>669</v>
      </c>
      <c r="LIJ11" s="98" t="s">
        <v>669</v>
      </c>
      <c r="LIK11" s="98" t="s">
        <v>669</v>
      </c>
      <c r="LIL11" s="98" t="s">
        <v>669</v>
      </c>
      <c r="LIM11" s="98" t="s">
        <v>669</v>
      </c>
      <c r="LIN11" s="98" t="s">
        <v>669</v>
      </c>
      <c r="LIO11" s="98" t="s">
        <v>669</v>
      </c>
      <c r="LIP11" s="98" t="s">
        <v>669</v>
      </c>
      <c r="LIQ11" s="98" t="s">
        <v>669</v>
      </c>
      <c r="LIR11" s="98" t="s">
        <v>669</v>
      </c>
      <c r="LIS11" s="98" t="s">
        <v>669</v>
      </c>
      <c r="LIT11" s="98" t="s">
        <v>669</v>
      </c>
      <c r="LIU11" s="98" t="s">
        <v>669</v>
      </c>
      <c r="LIV11" s="98" t="s">
        <v>669</v>
      </c>
      <c r="LIW11" s="98" t="s">
        <v>669</v>
      </c>
      <c r="LIX11" s="98" t="s">
        <v>669</v>
      </c>
      <c r="LIY11" s="98" t="s">
        <v>669</v>
      </c>
      <c r="LIZ11" s="98" t="s">
        <v>669</v>
      </c>
      <c r="LJA11" s="98" t="s">
        <v>669</v>
      </c>
      <c r="LJB11" s="98" t="s">
        <v>669</v>
      </c>
      <c r="LJC11" s="98" t="s">
        <v>669</v>
      </c>
      <c r="LJD11" s="98" t="s">
        <v>669</v>
      </c>
      <c r="LJE11" s="98" t="s">
        <v>669</v>
      </c>
      <c r="LJF11" s="98" t="s">
        <v>669</v>
      </c>
      <c r="LJG11" s="98" t="s">
        <v>669</v>
      </c>
      <c r="LJH11" s="98" t="s">
        <v>669</v>
      </c>
      <c r="LJI11" s="98" t="s">
        <v>669</v>
      </c>
      <c r="LJJ11" s="98" t="s">
        <v>669</v>
      </c>
      <c r="LJK11" s="98" t="s">
        <v>669</v>
      </c>
      <c r="LJL11" s="98" t="s">
        <v>669</v>
      </c>
      <c r="LJM11" s="98" t="s">
        <v>669</v>
      </c>
      <c r="LJN11" s="98" t="s">
        <v>669</v>
      </c>
      <c r="LJO11" s="98" t="s">
        <v>669</v>
      </c>
      <c r="LJP11" s="98" t="s">
        <v>669</v>
      </c>
      <c r="LJQ11" s="98" t="s">
        <v>669</v>
      </c>
      <c r="LJR11" s="98" t="s">
        <v>669</v>
      </c>
      <c r="LJS11" s="98" t="s">
        <v>669</v>
      </c>
      <c r="LJT11" s="98" t="s">
        <v>669</v>
      </c>
      <c r="LJU11" s="98" t="s">
        <v>669</v>
      </c>
      <c r="LJV11" s="98" t="s">
        <v>669</v>
      </c>
      <c r="LJW11" s="98" t="s">
        <v>669</v>
      </c>
      <c r="LJX11" s="98" t="s">
        <v>669</v>
      </c>
      <c r="LJY11" s="98" t="s">
        <v>669</v>
      </c>
      <c r="LJZ11" s="98" t="s">
        <v>669</v>
      </c>
      <c r="LKA11" s="98" t="s">
        <v>669</v>
      </c>
      <c r="LKB11" s="98" t="s">
        <v>669</v>
      </c>
      <c r="LKC11" s="98" t="s">
        <v>669</v>
      </c>
      <c r="LKD11" s="98" t="s">
        <v>669</v>
      </c>
      <c r="LKE11" s="98" t="s">
        <v>669</v>
      </c>
      <c r="LKF11" s="98" t="s">
        <v>669</v>
      </c>
      <c r="LKG11" s="98" t="s">
        <v>669</v>
      </c>
      <c r="LKH11" s="98" t="s">
        <v>669</v>
      </c>
      <c r="LKI11" s="98" t="s">
        <v>669</v>
      </c>
      <c r="LKJ11" s="98" t="s">
        <v>669</v>
      </c>
      <c r="LKK11" s="98" t="s">
        <v>669</v>
      </c>
      <c r="LKL11" s="98" t="s">
        <v>669</v>
      </c>
      <c r="LKM11" s="98" t="s">
        <v>669</v>
      </c>
      <c r="LKN11" s="98" t="s">
        <v>669</v>
      </c>
      <c r="LKO11" s="98" t="s">
        <v>669</v>
      </c>
      <c r="LKP11" s="98" t="s">
        <v>669</v>
      </c>
      <c r="LKQ11" s="98" t="s">
        <v>669</v>
      </c>
      <c r="LKR11" s="98" t="s">
        <v>669</v>
      </c>
      <c r="LKS11" s="98" t="s">
        <v>669</v>
      </c>
      <c r="LKT11" s="98" t="s">
        <v>669</v>
      </c>
      <c r="LKU11" s="98" t="s">
        <v>669</v>
      </c>
      <c r="LKV11" s="98" t="s">
        <v>669</v>
      </c>
      <c r="LKW11" s="98" t="s">
        <v>669</v>
      </c>
      <c r="LKX11" s="98" t="s">
        <v>669</v>
      </c>
      <c r="LKY11" s="98" t="s">
        <v>669</v>
      </c>
      <c r="LKZ11" s="98" t="s">
        <v>669</v>
      </c>
      <c r="LLA11" s="98" t="s">
        <v>669</v>
      </c>
      <c r="LLB11" s="98" t="s">
        <v>669</v>
      </c>
      <c r="LLC11" s="98" t="s">
        <v>669</v>
      </c>
      <c r="LLD11" s="98" t="s">
        <v>669</v>
      </c>
      <c r="LLE11" s="98" t="s">
        <v>669</v>
      </c>
      <c r="LLF11" s="98" t="s">
        <v>669</v>
      </c>
      <c r="LLG11" s="98" t="s">
        <v>669</v>
      </c>
      <c r="LLH11" s="98" t="s">
        <v>669</v>
      </c>
      <c r="LLI11" s="98" t="s">
        <v>669</v>
      </c>
      <c r="LLJ11" s="98" t="s">
        <v>669</v>
      </c>
      <c r="LLK11" s="98" t="s">
        <v>669</v>
      </c>
      <c r="LLL11" s="98" t="s">
        <v>669</v>
      </c>
      <c r="LLM11" s="98" t="s">
        <v>669</v>
      </c>
      <c r="LLN11" s="98" t="s">
        <v>669</v>
      </c>
      <c r="LLO11" s="98" t="s">
        <v>669</v>
      </c>
      <c r="LLP11" s="98" t="s">
        <v>669</v>
      </c>
      <c r="LLQ11" s="98" t="s">
        <v>669</v>
      </c>
      <c r="LLR11" s="98" t="s">
        <v>669</v>
      </c>
      <c r="LLS11" s="98" t="s">
        <v>669</v>
      </c>
      <c r="LLT11" s="98" t="s">
        <v>669</v>
      </c>
      <c r="LLU11" s="98" t="s">
        <v>669</v>
      </c>
      <c r="LLV11" s="98" t="s">
        <v>669</v>
      </c>
      <c r="LLW11" s="98" t="s">
        <v>669</v>
      </c>
      <c r="LLX11" s="98" t="s">
        <v>669</v>
      </c>
      <c r="LLY11" s="98" t="s">
        <v>669</v>
      </c>
      <c r="LLZ11" s="98" t="s">
        <v>669</v>
      </c>
      <c r="LMA11" s="98" t="s">
        <v>669</v>
      </c>
      <c r="LMB11" s="98" t="s">
        <v>669</v>
      </c>
      <c r="LMC11" s="98" t="s">
        <v>669</v>
      </c>
      <c r="LMD11" s="98" t="s">
        <v>669</v>
      </c>
      <c r="LME11" s="98" t="s">
        <v>669</v>
      </c>
      <c r="LMF11" s="98" t="s">
        <v>669</v>
      </c>
      <c r="LMG11" s="98" t="s">
        <v>669</v>
      </c>
      <c r="LMH11" s="98" t="s">
        <v>669</v>
      </c>
      <c r="LMI11" s="98" t="s">
        <v>669</v>
      </c>
      <c r="LMJ11" s="98" t="s">
        <v>669</v>
      </c>
      <c r="LMK11" s="98" t="s">
        <v>669</v>
      </c>
      <c r="LML11" s="98" t="s">
        <v>669</v>
      </c>
      <c r="LMM11" s="98" t="s">
        <v>669</v>
      </c>
      <c r="LMN11" s="98" t="s">
        <v>669</v>
      </c>
      <c r="LMO11" s="98" t="s">
        <v>669</v>
      </c>
      <c r="LMP11" s="98" t="s">
        <v>669</v>
      </c>
      <c r="LMQ11" s="98" t="s">
        <v>669</v>
      </c>
      <c r="LMR11" s="98" t="s">
        <v>669</v>
      </c>
      <c r="LMS11" s="98" t="s">
        <v>669</v>
      </c>
      <c r="LMT11" s="98" t="s">
        <v>669</v>
      </c>
      <c r="LMU11" s="98" t="s">
        <v>669</v>
      </c>
      <c r="LMV11" s="98" t="s">
        <v>669</v>
      </c>
      <c r="LMW11" s="98" t="s">
        <v>669</v>
      </c>
      <c r="LMX11" s="98" t="s">
        <v>669</v>
      </c>
      <c r="LMY11" s="98" t="s">
        <v>669</v>
      </c>
      <c r="LMZ11" s="98" t="s">
        <v>669</v>
      </c>
      <c r="LNA11" s="98" t="s">
        <v>669</v>
      </c>
      <c r="LNB11" s="98" t="s">
        <v>669</v>
      </c>
      <c r="LNC11" s="98" t="s">
        <v>669</v>
      </c>
      <c r="LND11" s="98" t="s">
        <v>669</v>
      </c>
      <c r="LNE11" s="98" t="s">
        <v>669</v>
      </c>
      <c r="LNF11" s="98" t="s">
        <v>669</v>
      </c>
      <c r="LNG11" s="98" t="s">
        <v>669</v>
      </c>
      <c r="LNH11" s="98" t="s">
        <v>669</v>
      </c>
      <c r="LNI11" s="98" t="s">
        <v>669</v>
      </c>
      <c r="LNJ11" s="98" t="s">
        <v>669</v>
      </c>
      <c r="LNK11" s="98" t="s">
        <v>669</v>
      </c>
      <c r="LNL11" s="98" t="s">
        <v>669</v>
      </c>
      <c r="LNM11" s="98" t="s">
        <v>669</v>
      </c>
      <c r="LNN11" s="98" t="s">
        <v>669</v>
      </c>
      <c r="LNO11" s="98" t="s">
        <v>669</v>
      </c>
      <c r="LNP11" s="98" t="s">
        <v>669</v>
      </c>
      <c r="LNQ11" s="98" t="s">
        <v>669</v>
      </c>
      <c r="LNR11" s="98" t="s">
        <v>669</v>
      </c>
      <c r="LNS11" s="98" t="s">
        <v>669</v>
      </c>
      <c r="LNT11" s="98" t="s">
        <v>669</v>
      </c>
      <c r="LNU11" s="98" t="s">
        <v>669</v>
      </c>
      <c r="LNV11" s="98" t="s">
        <v>669</v>
      </c>
      <c r="LNW11" s="98" t="s">
        <v>669</v>
      </c>
      <c r="LNX11" s="98" t="s">
        <v>669</v>
      </c>
      <c r="LNY11" s="98" t="s">
        <v>669</v>
      </c>
      <c r="LNZ11" s="98" t="s">
        <v>669</v>
      </c>
      <c r="LOA11" s="98" t="s">
        <v>669</v>
      </c>
      <c r="LOB11" s="98" t="s">
        <v>669</v>
      </c>
      <c r="LOC11" s="98" t="s">
        <v>669</v>
      </c>
      <c r="LOD11" s="98" t="s">
        <v>669</v>
      </c>
      <c r="LOE11" s="98" t="s">
        <v>669</v>
      </c>
      <c r="LOF11" s="98" t="s">
        <v>669</v>
      </c>
      <c r="LOG11" s="98" t="s">
        <v>669</v>
      </c>
      <c r="LOH11" s="98" t="s">
        <v>669</v>
      </c>
      <c r="LOI11" s="98" t="s">
        <v>669</v>
      </c>
      <c r="LOJ11" s="98" t="s">
        <v>669</v>
      </c>
      <c r="LOK11" s="98" t="s">
        <v>669</v>
      </c>
      <c r="LOL11" s="98" t="s">
        <v>669</v>
      </c>
      <c r="LOM11" s="98" t="s">
        <v>669</v>
      </c>
      <c r="LON11" s="98" t="s">
        <v>669</v>
      </c>
      <c r="LOO11" s="98" t="s">
        <v>669</v>
      </c>
      <c r="LOP11" s="98" t="s">
        <v>669</v>
      </c>
      <c r="LOQ11" s="98" t="s">
        <v>669</v>
      </c>
      <c r="LOR11" s="98" t="s">
        <v>669</v>
      </c>
      <c r="LOS11" s="98" t="s">
        <v>669</v>
      </c>
      <c r="LOT11" s="98" t="s">
        <v>669</v>
      </c>
      <c r="LOU11" s="98" t="s">
        <v>669</v>
      </c>
      <c r="LOV11" s="98" t="s">
        <v>669</v>
      </c>
      <c r="LOW11" s="98" t="s">
        <v>669</v>
      </c>
      <c r="LOX11" s="98" t="s">
        <v>669</v>
      </c>
      <c r="LOY11" s="98" t="s">
        <v>669</v>
      </c>
      <c r="LOZ11" s="98" t="s">
        <v>669</v>
      </c>
      <c r="LPA11" s="98" t="s">
        <v>669</v>
      </c>
      <c r="LPB11" s="98" t="s">
        <v>669</v>
      </c>
      <c r="LPC11" s="98" t="s">
        <v>669</v>
      </c>
      <c r="LPD11" s="98" t="s">
        <v>669</v>
      </c>
      <c r="LPE11" s="98" t="s">
        <v>669</v>
      </c>
      <c r="LPF11" s="98" t="s">
        <v>669</v>
      </c>
      <c r="LPG11" s="98" t="s">
        <v>669</v>
      </c>
      <c r="LPH11" s="98" t="s">
        <v>669</v>
      </c>
      <c r="LPI11" s="98" t="s">
        <v>669</v>
      </c>
      <c r="LPJ11" s="98" t="s">
        <v>669</v>
      </c>
      <c r="LPK11" s="98" t="s">
        <v>669</v>
      </c>
      <c r="LPL11" s="98" t="s">
        <v>669</v>
      </c>
      <c r="LPM11" s="98" t="s">
        <v>669</v>
      </c>
      <c r="LPN11" s="98" t="s">
        <v>669</v>
      </c>
      <c r="LPO11" s="98" t="s">
        <v>669</v>
      </c>
      <c r="LPP11" s="98" t="s">
        <v>669</v>
      </c>
      <c r="LPQ11" s="98" t="s">
        <v>669</v>
      </c>
      <c r="LPR11" s="98" t="s">
        <v>669</v>
      </c>
      <c r="LPS11" s="98" t="s">
        <v>669</v>
      </c>
      <c r="LPT11" s="98" t="s">
        <v>669</v>
      </c>
      <c r="LPU11" s="98" t="s">
        <v>669</v>
      </c>
      <c r="LPV11" s="98" t="s">
        <v>669</v>
      </c>
      <c r="LPW11" s="98" t="s">
        <v>669</v>
      </c>
      <c r="LPX11" s="98" t="s">
        <v>669</v>
      </c>
      <c r="LPY11" s="98" t="s">
        <v>669</v>
      </c>
      <c r="LPZ11" s="98" t="s">
        <v>669</v>
      </c>
      <c r="LQA11" s="98" t="s">
        <v>669</v>
      </c>
      <c r="LQB11" s="98" t="s">
        <v>669</v>
      </c>
      <c r="LQC11" s="98" t="s">
        <v>669</v>
      </c>
      <c r="LQD11" s="98" t="s">
        <v>669</v>
      </c>
      <c r="LQE11" s="98" t="s">
        <v>669</v>
      </c>
      <c r="LQF11" s="98" t="s">
        <v>669</v>
      </c>
      <c r="LQG11" s="98" t="s">
        <v>669</v>
      </c>
      <c r="LQH11" s="98" t="s">
        <v>669</v>
      </c>
      <c r="LQI11" s="98" t="s">
        <v>669</v>
      </c>
      <c r="LQJ11" s="98" t="s">
        <v>669</v>
      </c>
      <c r="LQK11" s="98" t="s">
        <v>669</v>
      </c>
      <c r="LQL11" s="98" t="s">
        <v>669</v>
      </c>
      <c r="LQM11" s="98" t="s">
        <v>669</v>
      </c>
      <c r="LQN11" s="98" t="s">
        <v>669</v>
      </c>
      <c r="LQO11" s="98" t="s">
        <v>669</v>
      </c>
      <c r="LQP11" s="98" t="s">
        <v>669</v>
      </c>
      <c r="LQQ11" s="98" t="s">
        <v>669</v>
      </c>
      <c r="LQR11" s="98" t="s">
        <v>669</v>
      </c>
      <c r="LQS11" s="98" t="s">
        <v>669</v>
      </c>
      <c r="LQT11" s="98" t="s">
        <v>669</v>
      </c>
      <c r="LQU11" s="98" t="s">
        <v>669</v>
      </c>
      <c r="LQV11" s="98" t="s">
        <v>669</v>
      </c>
      <c r="LQW11" s="98" t="s">
        <v>669</v>
      </c>
      <c r="LQX11" s="98" t="s">
        <v>669</v>
      </c>
      <c r="LQY11" s="98" t="s">
        <v>669</v>
      </c>
      <c r="LQZ11" s="98" t="s">
        <v>669</v>
      </c>
      <c r="LRA11" s="98" t="s">
        <v>669</v>
      </c>
      <c r="LRB11" s="98" t="s">
        <v>669</v>
      </c>
      <c r="LRC11" s="98" t="s">
        <v>669</v>
      </c>
      <c r="LRD11" s="98" t="s">
        <v>669</v>
      </c>
      <c r="LRE11" s="98" t="s">
        <v>669</v>
      </c>
      <c r="LRF11" s="98" t="s">
        <v>669</v>
      </c>
      <c r="LRG11" s="98" t="s">
        <v>669</v>
      </c>
      <c r="LRH11" s="98" t="s">
        <v>669</v>
      </c>
      <c r="LRI11" s="98" t="s">
        <v>669</v>
      </c>
      <c r="LRJ11" s="98" t="s">
        <v>669</v>
      </c>
      <c r="LRK11" s="98" t="s">
        <v>669</v>
      </c>
      <c r="LRL11" s="98" t="s">
        <v>669</v>
      </c>
      <c r="LRM11" s="98" t="s">
        <v>669</v>
      </c>
      <c r="LRN11" s="98" t="s">
        <v>669</v>
      </c>
      <c r="LRO11" s="98" t="s">
        <v>669</v>
      </c>
      <c r="LRP11" s="98" t="s">
        <v>669</v>
      </c>
      <c r="LRQ11" s="98" t="s">
        <v>669</v>
      </c>
      <c r="LRR11" s="98" t="s">
        <v>669</v>
      </c>
      <c r="LRS11" s="98" t="s">
        <v>669</v>
      </c>
      <c r="LRT11" s="98" t="s">
        <v>669</v>
      </c>
      <c r="LRU11" s="98" t="s">
        <v>669</v>
      </c>
      <c r="LRV11" s="98" t="s">
        <v>669</v>
      </c>
      <c r="LRW11" s="98" t="s">
        <v>669</v>
      </c>
      <c r="LRX11" s="98" t="s">
        <v>669</v>
      </c>
      <c r="LRY11" s="98" t="s">
        <v>669</v>
      </c>
      <c r="LRZ11" s="98" t="s">
        <v>669</v>
      </c>
      <c r="LSA11" s="98" t="s">
        <v>669</v>
      </c>
      <c r="LSB11" s="98" t="s">
        <v>669</v>
      </c>
      <c r="LSC11" s="98" t="s">
        <v>669</v>
      </c>
      <c r="LSD11" s="98" t="s">
        <v>669</v>
      </c>
      <c r="LSE11" s="98" t="s">
        <v>669</v>
      </c>
      <c r="LSF11" s="98" t="s">
        <v>669</v>
      </c>
      <c r="LSG11" s="98" t="s">
        <v>669</v>
      </c>
      <c r="LSH11" s="98" t="s">
        <v>669</v>
      </c>
      <c r="LSI11" s="98" t="s">
        <v>669</v>
      </c>
      <c r="LSJ11" s="98" t="s">
        <v>669</v>
      </c>
      <c r="LSK11" s="98" t="s">
        <v>669</v>
      </c>
      <c r="LSL11" s="98" t="s">
        <v>669</v>
      </c>
      <c r="LSM11" s="98" t="s">
        <v>669</v>
      </c>
      <c r="LSN11" s="98" t="s">
        <v>669</v>
      </c>
      <c r="LSO11" s="98" t="s">
        <v>669</v>
      </c>
      <c r="LSP11" s="98" t="s">
        <v>669</v>
      </c>
      <c r="LSQ11" s="98" t="s">
        <v>669</v>
      </c>
      <c r="LSR11" s="98" t="s">
        <v>669</v>
      </c>
      <c r="LSS11" s="98" t="s">
        <v>669</v>
      </c>
      <c r="LST11" s="98" t="s">
        <v>669</v>
      </c>
      <c r="LSU11" s="98" t="s">
        <v>669</v>
      </c>
      <c r="LSV11" s="98" t="s">
        <v>669</v>
      </c>
      <c r="LSW11" s="98" t="s">
        <v>669</v>
      </c>
      <c r="LSX11" s="98" t="s">
        <v>669</v>
      </c>
      <c r="LSY11" s="98" t="s">
        <v>669</v>
      </c>
      <c r="LSZ11" s="98" t="s">
        <v>669</v>
      </c>
      <c r="LTA11" s="98" t="s">
        <v>669</v>
      </c>
      <c r="LTB11" s="98" t="s">
        <v>669</v>
      </c>
      <c r="LTC11" s="98" t="s">
        <v>669</v>
      </c>
      <c r="LTD11" s="98" t="s">
        <v>669</v>
      </c>
      <c r="LTE11" s="98" t="s">
        <v>669</v>
      </c>
      <c r="LTF11" s="98" t="s">
        <v>669</v>
      </c>
      <c r="LTG11" s="98" t="s">
        <v>669</v>
      </c>
      <c r="LTH11" s="98" t="s">
        <v>669</v>
      </c>
      <c r="LTI11" s="98" t="s">
        <v>669</v>
      </c>
      <c r="LTJ11" s="98" t="s">
        <v>669</v>
      </c>
      <c r="LTK11" s="98" t="s">
        <v>669</v>
      </c>
      <c r="LTL11" s="98" t="s">
        <v>669</v>
      </c>
      <c r="LTM11" s="98" t="s">
        <v>669</v>
      </c>
      <c r="LTN11" s="98" t="s">
        <v>669</v>
      </c>
      <c r="LTO11" s="98" t="s">
        <v>669</v>
      </c>
      <c r="LTP11" s="98" t="s">
        <v>669</v>
      </c>
      <c r="LTQ11" s="98" t="s">
        <v>669</v>
      </c>
      <c r="LTR11" s="98" t="s">
        <v>669</v>
      </c>
      <c r="LTS11" s="98" t="s">
        <v>669</v>
      </c>
      <c r="LTT11" s="98" t="s">
        <v>669</v>
      </c>
      <c r="LTU11" s="98" t="s">
        <v>669</v>
      </c>
      <c r="LTV11" s="98" t="s">
        <v>669</v>
      </c>
      <c r="LTW11" s="98" t="s">
        <v>669</v>
      </c>
      <c r="LTX11" s="98" t="s">
        <v>669</v>
      </c>
      <c r="LTY11" s="98" t="s">
        <v>669</v>
      </c>
      <c r="LTZ11" s="98" t="s">
        <v>669</v>
      </c>
      <c r="LUA11" s="98" t="s">
        <v>669</v>
      </c>
      <c r="LUB11" s="98" t="s">
        <v>669</v>
      </c>
      <c r="LUC11" s="98" t="s">
        <v>669</v>
      </c>
      <c r="LUD11" s="98" t="s">
        <v>669</v>
      </c>
      <c r="LUE11" s="98" t="s">
        <v>669</v>
      </c>
      <c r="LUF11" s="98" t="s">
        <v>669</v>
      </c>
      <c r="LUG11" s="98" t="s">
        <v>669</v>
      </c>
      <c r="LUH11" s="98" t="s">
        <v>669</v>
      </c>
      <c r="LUI11" s="98" t="s">
        <v>669</v>
      </c>
      <c r="LUJ11" s="98" t="s">
        <v>669</v>
      </c>
      <c r="LUK11" s="98" t="s">
        <v>669</v>
      </c>
      <c r="LUL11" s="98" t="s">
        <v>669</v>
      </c>
      <c r="LUM11" s="98" t="s">
        <v>669</v>
      </c>
      <c r="LUN11" s="98" t="s">
        <v>669</v>
      </c>
      <c r="LUO11" s="98" t="s">
        <v>669</v>
      </c>
      <c r="LUP11" s="98" t="s">
        <v>669</v>
      </c>
      <c r="LUQ11" s="98" t="s">
        <v>669</v>
      </c>
      <c r="LUR11" s="98" t="s">
        <v>669</v>
      </c>
      <c r="LUS11" s="98" t="s">
        <v>669</v>
      </c>
      <c r="LUT11" s="98" t="s">
        <v>669</v>
      </c>
      <c r="LUU11" s="98" t="s">
        <v>669</v>
      </c>
      <c r="LUV11" s="98" t="s">
        <v>669</v>
      </c>
      <c r="LUW11" s="98" t="s">
        <v>669</v>
      </c>
      <c r="LUX11" s="98" t="s">
        <v>669</v>
      </c>
      <c r="LUY11" s="98" t="s">
        <v>669</v>
      </c>
      <c r="LUZ11" s="98" t="s">
        <v>669</v>
      </c>
      <c r="LVA11" s="98" t="s">
        <v>669</v>
      </c>
      <c r="LVB11" s="98" t="s">
        <v>669</v>
      </c>
      <c r="LVC11" s="98" t="s">
        <v>669</v>
      </c>
      <c r="LVD11" s="98" t="s">
        <v>669</v>
      </c>
      <c r="LVE11" s="98" t="s">
        <v>669</v>
      </c>
      <c r="LVF11" s="98" t="s">
        <v>669</v>
      </c>
      <c r="LVG11" s="98" t="s">
        <v>669</v>
      </c>
      <c r="LVH11" s="98" t="s">
        <v>669</v>
      </c>
      <c r="LVI11" s="98" t="s">
        <v>669</v>
      </c>
      <c r="LVJ11" s="98" t="s">
        <v>669</v>
      </c>
      <c r="LVK11" s="98" t="s">
        <v>669</v>
      </c>
      <c r="LVL11" s="98" t="s">
        <v>669</v>
      </c>
      <c r="LVM11" s="98" t="s">
        <v>669</v>
      </c>
      <c r="LVN11" s="98" t="s">
        <v>669</v>
      </c>
      <c r="LVO11" s="98" t="s">
        <v>669</v>
      </c>
      <c r="LVP11" s="98" t="s">
        <v>669</v>
      </c>
      <c r="LVQ11" s="98" t="s">
        <v>669</v>
      </c>
      <c r="LVR11" s="98" t="s">
        <v>669</v>
      </c>
      <c r="LVS11" s="98" t="s">
        <v>669</v>
      </c>
      <c r="LVT11" s="98" t="s">
        <v>669</v>
      </c>
      <c r="LVU11" s="98" t="s">
        <v>669</v>
      </c>
      <c r="LVV11" s="98" t="s">
        <v>669</v>
      </c>
      <c r="LVW11" s="98" t="s">
        <v>669</v>
      </c>
      <c r="LVX11" s="98" t="s">
        <v>669</v>
      </c>
      <c r="LVY11" s="98" t="s">
        <v>669</v>
      </c>
      <c r="LVZ11" s="98" t="s">
        <v>669</v>
      </c>
      <c r="LWA11" s="98" t="s">
        <v>669</v>
      </c>
      <c r="LWB11" s="98" t="s">
        <v>669</v>
      </c>
      <c r="LWC11" s="98" t="s">
        <v>669</v>
      </c>
      <c r="LWD11" s="98" t="s">
        <v>669</v>
      </c>
      <c r="LWE11" s="98" t="s">
        <v>669</v>
      </c>
      <c r="LWF11" s="98" t="s">
        <v>669</v>
      </c>
      <c r="LWG11" s="98" t="s">
        <v>669</v>
      </c>
      <c r="LWH11" s="98" t="s">
        <v>669</v>
      </c>
      <c r="LWI11" s="98" t="s">
        <v>669</v>
      </c>
      <c r="LWJ11" s="98" t="s">
        <v>669</v>
      </c>
      <c r="LWK11" s="98" t="s">
        <v>669</v>
      </c>
      <c r="LWL11" s="98" t="s">
        <v>669</v>
      </c>
      <c r="LWM11" s="98" t="s">
        <v>669</v>
      </c>
      <c r="LWN11" s="98" t="s">
        <v>669</v>
      </c>
      <c r="LWO11" s="98" t="s">
        <v>669</v>
      </c>
      <c r="LWP11" s="98" t="s">
        <v>669</v>
      </c>
      <c r="LWQ11" s="98" t="s">
        <v>669</v>
      </c>
      <c r="LWR11" s="98" t="s">
        <v>669</v>
      </c>
      <c r="LWS11" s="98" t="s">
        <v>669</v>
      </c>
      <c r="LWT11" s="98" t="s">
        <v>669</v>
      </c>
      <c r="LWU11" s="98" t="s">
        <v>669</v>
      </c>
      <c r="LWV11" s="98" t="s">
        <v>669</v>
      </c>
      <c r="LWW11" s="98" t="s">
        <v>669</v>
      </c>
      <c r="LWX11" s="98" t="s">
        <v>669</v>
      </c>
      <c r="LWY11" s="98" t="s">
        <v>669</v>
      </c>
      <c r="LWZ11" s="98" t="s">
        <v>669</v>
      </c>
      <c r="LXA11" s="98" t="s">
        <v>669</v>
      </c>
      <c r="LXB11" s="98" t="s">
        <v>669</v>
      </c>
      <c r="LXC11" s="98" t="s">
        <v>669</v>
      </c>
      <c r="LXD11" s="98" t="s">
        <v>669</v>
      </c>
      <c r="LXE11" s="98" t="s">
        <v>669</v>
      </c>
      <c r="LXF11" s="98" t="s">
        <v>669</v>
      </c>
      <c r="LXG11" s="98" t="s">
        <v>669</v>
      </c>
      <c r="LXH11" s="98" t="s">
        <v>669</v>
      </c>
      <c r="LXI11" s="98" t="s">
        <v>669</v>
      </c>
      <c r="LXJ11" s="98" t="s">
        <v>669</v>
      </c>
      <c r="LXK11" s="98" t="s">
        <v>669</v>
      </c>
      <c r="LXL11" s="98" t="s">
        <v>669</v>
      </c>
      <c r="LXM11" s="98" t="s">
        <v>669</v>
      </c>
      <c r="LXN11" s="98" t="s">
        <v>669</v>
      </c>
      <c r="LXO11" s="98" t="s">
        <v>669</v>
      </c>
      <c r="LXP11" s="98" t="s">
        <v>669</v>
      </c>
      <c r="LXQ11" s="98" t="s">
        <v>669</v>
      </c>
      <c r="LXR11" s="98" t="s">
        <v>669</v>
      </c>
      <c r="LXS11" s="98" t="s">
        <v>669</v>
      </c>
      <c r="LXT11" s="98" t="s">
        <v>669</v>
      </c>
      <c r="LXU11" s="98" t="s">
        <v>669</v>
      </c>
      <c r="LXV11" s="98" t="s">
        <v>669</v>
      </c>
      <c r="LXW11" s="98" t="s">
        <v>669</v>
      </c>
      <c r="LXX11" s="98" t="s">
        <v>669</v>
      </c>
      <c r="LXY11" s="98" t="s">
        <v>669</v>
      </c>
      <c r="LXZ11" s="98" t="s">
        <v>669</v>
      </c>
      <c r="LYA11" s="98" t="s">
        <v>669</v>
      </c>
      <c r="LYB11" s="98" t="s">
        <v>669</v>
      </c>
      <c r="LYC11" s="98" t="s">
        <v>669</v>
      </c>
      <c r="LYD11" s="98" t="s">
        <v>669</v>
      </c>
      <c r="LYE11" s="98" t="s">
        <v>669</v>
      </c>
      <c r="LYF11" s="98" t="s">
        <v>669</v>
      </c>
      <c r="LYG11" s="98" t="s">
        <v>669</v>
      </c>
      <c r="LYH11" s="98" t="s">
        <v>669</v>
      </c>
      <c r="LYI11" s="98" t="s">
        <v>669</v>
      </c>
      <c r="LYJ11" s="98" t="s">
        <v>669</v>
      </c>
      <c r="LYK11" s="98" t="s">
        <v>669</v>
      </c>
      <c r="LYL11" s="98" t="s">
        <v>669</v>
      </c>
      <c r="LYM11" s="98" t="s">
        <v>669</v>
      </c>
      <c r="LYN11" s="98" t="s">
        <v>669</v>
      </c>
      <c r="LYO11" s="98" t="s">
        <v>669</v>
      </c>
      <c r="LYP11" s="98" t="s">
        <v>669</v>
      </c>
      <c r="LYQ11" s="98" t="s">
        <v>669</v>
      </c>
      <c r="LYR11" s="98" t="s">
        <v>669</v>
      </c>
      <c r="LYS11" s="98" t="s">
        <v>669</v>
      </c>
      <c r="LYT11" s="98" t="s">
        <v>669</v>
      </c>
      <c r="LYU11" s="98" t="s">
        <v>669</v>
      </c>
      <c r="LYV11" s="98" t="s">
        <v>669</v>
      </c>
      <c r="LYW11" s="98" t="s">
        <v>669</v>
      </c>
      <c r="LYX11" s="98" t="s">
        <v>669</v>
      </c>
      <c r="LYY11" s="98" t="s">
        <v>669</v>
      </c>
      <c r="LYZ11" s="98" t="s">
        <v>669</v>
      </c>
      <c r="LZA11" s="98" t="s">
        <v>669</v>
      </c>
      <c r="LZB11" s="98" t="s">
        <v>669</v>
      </c>
      <c r="LZC11" s="98" t="s">
        <v>669</v>
      </c>
      <c r="LZD11" s="98" t="s">
        <v>669</v>
      </c>
      <c r="LZE11" s="98" t="s">
        <v>669</v>
      </c>
      <c r="LZF11" s="98" t="s">
        <v>669</v>
      </c>
      <c r="LZG11" s="98" t="s">
        <v>669</v>
      </c>
      <c r="LZH11" s="98" t="s">
        <v>669</v>
      </c>
      <c r="LZI11" s="98" t="s">
        <v>669</v>
      </c>
      <c r="LZJ11" s="98" t="s">
        <v>669</v>
      </c>
      <c r="LZK11" s="98" t="s">
        <v>669</v>
      </c>
      <c r="LZL11" s="98" t="s">
        <v>669</v>
      </c>
      <c r="LZM11" s="98" t="s">
        <v>669</v>
      </c>
      <c r="LZN11" s="98" t="s">
        <v>669</v>
      </c>
      <c r="LZO11" s="98" t="s">
        <v>669</v>
      </c>
      <c r="LZP11" s="98" t="s">
        <v>669</v>
      </c>
      <c r="LZQ11" s="98" t="s">
        <v>669</v>
      </c>
      <c r="LZR11" s="98" t="s">
        <v>669</v>
      </c>
      <c r="LZS11" s="98" t="s">
        <v>669</v>
      </c>
      <c r="LZT11" s="98" t="s">
        <v>669</v>
      </c>
      <c r="LZU11" s="98" t="s">
        <v>669</v>
      </c>
      <c r="LZV11" s="98" t="s">
        <v>669</v>
      </c>
      <c r="LZW11" s="98" t="s">
        <v>669</v>
      </c>
      <c r="LZX11" s="98" t="s">
        <v>669</v>
      </c>
      <c r="LZY11" s="98" t="s">
        <v>669</v>
      </c>
      <c r="LZZ11" s="98" t="s">
        <v>669</v>
      </c>
      <c r="MAA11" s="98" t="s">
        <v>669</v>
      </c>
      <c r="MAB11" s="98" t="s">
        <v>669</v>
      </c>
      <c r="MAC11" s="98" t="s">
        <v>669</v>
      </c>
      <c r="MAD11" s="98" t="s">
        <v>669</v>
      </c>
      <c r="MAE11" s="98" t="s">
        <v>669</v>
      </c>
      <c r="MAF11" s="98" t="s">
        <v>669</v>
      </c>
      <c r="MAG11" s="98" t="s">
        <v>669</v>
      </c>
      <c r="MAH11" s="98" t="s">
        <v>669</v>
      </c>
      <c r="MAI11" s="98" t="s">
        <v>669</v>
      </c>
      <c r="MAJ11" s="98" t="s">
        <v>669</v>
      </c>
      <c r="MAK11" s="98" t="s">
        <v>669</v>
      </c>
      <c r="MAL11" s="98" t="s">
        <v>669</v>
      </c>
      <c r="MAM11" s="98" t="s">
        <v>669</v>
      </c>
      <c r="MAN11" s="98" t="s">
        <v>669</v>
      </c>
      <c r="MAO11" s="98" t="s">
        <v>669</v>
      </c>
      <c r="MAP11" s="98" t="s">
        <v>669</v>
      </c>
      <c r="MAQ11" s="98" t="s">
        <v>669</v>
      </c>
      <c r="MAR11" s="98" t="s">
        <v>669</v>
      </c>
      <c r="MAS11" s="98" t="s">
        <v>669</v>
      </c>
      <c r="MAT11" s="98" t="s">
        <v>669</v>
      </c>
      <c r="MAU11" s="98" t="s">
        <v>669</v>
      </c>
      <c r="MAV11" s="98" t="s">
        <v>669</v>
      </c>
      <c r="MAW11" s="98" t="s">
        <v>669</v>
      </c>
      <c r="MAX11" s="98" t="s">
        <v>669</v>
      </c>
      <c r="MAY11" s="98" t="s">
        <v>669</v>
      </c>
      <c r="MAZ11" s="98" t="s">
        <v>669</v>
      </c>
      <c r="MBA11" s="98" t="s">
        <v>669</v>
      </c>
      <c r="MBB11" s="98" t="s">
        <v>669</v>
      </c>
      <c r="MBC11" s="98" t="s">
        <v>669</v>
      </c>
      <c r="MBD11" s="98" t="s">
        <v>669</v>
      </c>
      <c r="MBE11" s="98" t="s">
        <v>669</v>
      </c>
      <c r="MBF11" s="98" t="s">
        <v>669</v>
      </c>
      <c r="MBG11" s="98" t="s">
        <v>669</v>
      </c>
      <c r="MBH11" s="98" t="s">
        <v>669</v>
      </c>
      <c r="MBI11" s="98" t="s">
        <v>669</v>
      </c>
      <c r="MBJ11" s="98" t="s">
        <v>669</v>
      </c>
      <c r="MBK11" s="98" t="s">
        <v>669</v>
      </c>
      <c r="MBL11" s="98" t="s">
        <v>669</v>
      </c>
      <c r="MBM11" s="98" t="s">
        <v>669</v>
      </c>
      <c r="MBN11" s="98" t="s">
        <v>669</v>
      </c>
      <c r="MBO11" s="98" t="s">
        <v>669</v>
      </c>
      <c r="MBP11" s="98" t="s">
        <v>669</v>
      </c>
      <c r="MBQ11" s="98" t="s">
        <v>669</v>
      </c>
      <c r="MBR11" s="98" t="s">
        <v>669</v>
      </c>
      <c r="MBS11" s="98" t="s">
        <v>669</v>
      </c>
      <c r="MBT11" s="98" t="s">
        <v>669</v>
      </c>
      <c r="MBU11" s="98" t="s">
        <v>669</v>
      </c>
      <c r="MBV11" s="98" t="s">
        <v>669</v>
      </c>
      <c r="MBW11" s="98" t="s">
        <v>669</v>
      </c>
      <c r="MBX11" s="98" t="s">
        <v>669</v>
      </c>
      <c r="MBY11" s="98" t="s">
        <v>669</v>
      </c>
      <c r="MBZ11" s="98" t="s">
        <v>669</v>
      </c>
      <c r="MCA11" s="98" t="s">
        <v>669</v>
      </c>
      <c r="MCB11" s="98" t="s">
        <v>669</v>
      </c>
      <c r="MCC11" s="98" t="s">
        <v>669</v>
      </c>
      <c r="MCD11" s="98" t="s">
        <v>669</v>
      </c>
      <c r="MCE11" s="98" t="s">
        <v>669</v>
      </c>
      <c r="MCF11" s="98" t="s">
        <v>669</v>
      </c>
      <c r="MCG11" s="98" t="s">
        <v>669</v>
      </c>
      <c r="MCH11" s="98" t="s">
        <v>669</v>
      </c>
      <c r="MCI11" s="98" t="s">
        <v>669</v>
      </c>
      <c r="MCJ11" s="98" t="s">
        <v>669</v>
      </c>
      <c r="MCK11" s="98" t="s">
        <v>669</v>
      </c>
      <c r="MCL11" s="98" t="s">
        <v>669</v>
      </c>
      <c r="MCM11" s="98" t="s">
        <v>669</v>
      </c>
      <c r="MCN11" s="98" t="s">
        <v>669</v>
      </c>
      <c r="MCO11" s="98" t="s">
        <v>669</v>
      </c>
      <c r="MCP11" s="98" t="s">
        <v>669</v>
      </c>
      <c r="MCQ11" s="98" t="s">
        <v>669</v>
      </c>
      <c r="MCR11" s="98" t="s">
        <v>669</v>
      </c>
      <c r="MCS11" s="98" t="s">
        <v>669</v>
      </c>
      <c r="MCT11" s="98" t="s">
        <v>669</v>
      </c>
      <c r="MCU11" s="98" t="s">
        <v>669</v>
      </c>
      <c r="MCV11" s="98" t="s">
        <v>669</v>
      </c>
      <c r="MCW11" s="98" t="s">
        <v>669</v>
      </c>
      <c r="MCX11" s="98" t="s">
        <v>669</v>
      </c>
      <c r="MCY11" s="98" t="s">
        <v>669</v>
      </c>
      <c r="MCZ11" s="98" t="s">
        <v>669</v>
      </c>
      <c r="MDA11" s="98" t="s">
        <v>669</v>
      </c>
      <c r="MDB11" s="98" t="s">
        <v>669</v>
      </c>
      <c r="MDC11" s="98" t="s">
        <v>669</v>
      </c>
      <c r="MDD11" s="98" t="s">
        <v>669</v>
      </c>
      <c r="MDE11" s="98" t="s">
        <v>669</v>
      </c>
      <c r="MDF11" s="98" t="s">
        <v>669</v>
      </c>
      <c r="MDG11" s="98" t="s">
        <v>669</v>
      </c>
      <c r="MDH11" s="98" t="s">
        <v>669</v>
      </c>
      <c r="MDI11" s="98" t="s">
        <v>669</v>
      </c>
      <c r="MDJ11" s="98" t="s">
        <v>669</v>
      </c>
      <c r="MDK11" s="98" t="s">
        <v>669</v>
      </c>
      <c r="MDL11" s="98" t="s">
        <v>669</v>
      </c>
      <c r="MDM11" s="98" t="s">
        <v>669</v>
      </c>
      <c r="MDN11" s="98" t="s">
        <v>669</v>
      </c>
      <c r="MDO11" s="98" t="s">
        <v>669</v>
      </c>
      <c r="MDP11" s="98" t="s">
        <v>669</v>
      </c>
      <c r="MDQ11" s="98" t="s">
        <v>669</v>
      </c>
      <c r="MDR11" s="98" t="s">
        <v>669</v>
      </c>
      <c r="MDS11" s="98" t="s">
        <v>669</v>
      </c>
      <c r="MDT11" s="98" t="s">
        <v>669</v>
      </c>
      <c r="MDU11" s="98" t="s">
        <v>669</v>
      </c>
      <c r="MDV11" s="98" t="s">
        <v>669</v>
      </c>
      <c r="MDW11" s="98" t="s">
        <v>669</v>
      </c>
      <c r="MDX11" s="98" t="s">
        <v>669</v>
      </c>
      <c r="MDY11" s="98" t="s">
        <v>669</v>
      </c>
      <c r="MDZ11" s="98" t="s">
        <v>669</v>
      </c>
      <c r="MEA11" s="98" t="s">
        <v>669</v>
      </c>
      <c r="MEB11" s="98" t="s">
        <v>669</v>
      </c>
      <c r="MEC11" s="98" t="s">
        <v>669</v>
      </c>
      <c r="MED11" s="98" t="s">
        <v>669</v>
      </c>
      <c r="MEE11" s="98" t="s">
        <v>669</v>
      </c>
      <c r="MEF11" s="98" t="s">
        <v>669</v>
      </c>
      <c r="MEG11" s="98" t="s">
        <v>669</v>
      </c>
      <c r="MEH11" s="98" t="s">
        <v>669</v>
      </c>
      <c r="MEI11" s="98" t="s">
        <v>669</v>
      </c>
      <c r="MEJ11" s="98" t="s">
        <v>669</v>
      </c>
      <c r="MEK11" s="98" t="s">
        <v>669</v>
      </c>
      <c r="MEL11" s="98" t="s">
        <v>669</v>
      </c>
      <c r="MEM11" s="98" t="s">
        <v>669</v>
      </c>
      <c r="MEN11" s="98" t="s">
        <v>669</v>
      </c>
      <c r="MEO11" s="98" t="s">
        <v>669</v>
      </c>
      <c r="MEP11" s="98" t="s">
        <v>669</v>
      </c>
      <c r="MEQ11" s="98" t="s">
        <v>669</v>
      </c>
      <c r="MER11" s="98" t="s">
        <v>669</v>
      </c>
      <c r="MES11" s="98" t="s">
        <v>669</v>
      </c>
      <c r="MET11" s="98" t="s">
        <v>669</v>
      </c>
      <c r="MEU11" s="98" t="s">
        <v>669</v>
      </c>
      <c r="MEV11" s="98" t="s">
        <v>669</v>
      </c>
      <c r="MEW11" s="98" t="s">
        <v>669</v>
      </c>
      <c r="MEX11" s="98" t="s">
        <v>669</v>
      </c>
      <c r="MEY11" s="98" t="s">
        <v>669</v>
      </c>
      <c r="MEZ11" s="98" t="s">
        <v>669</v>
      </c>
      <c r="MFA11" s="98" t="s">
        <v>669</v>
      </c>
      <c r="MFB11" s="98" t="s">
        <v>669</v>
      </c>
      <c r="MFC11" s="98" t="s">
        <v>669</v>
      </c>
      <c r="MFD11" s="98" t="s">
        <v>669</v>
      </c>
      <c r="MFE11" s="98" t="s">
        <v>669</v>
      </c>
      <c r="MFF11" s="98" t="s">
        <v>669</v>
      </c>
      <c r="MFG11" s="98" t="s">
        <v>669</v>
      </c>
      <c r="MFH11" s="98" t="s">
        <v>669</v>
      </c>
      <c r="MFI11" s="98" t="s">
        <v>669</v>
      </c>
      <c r="MFJ11" s="98" t="s">
        <v>669</v>
      </c>
      <c r="MFK11" s="98" t="s">
        <v>669</v>
      </c>
      <c r="MFL11" s="98" t="s">
        <v>669</v>
      </c>
      <c r="MFM11" s="98" t="s">
        <v>669</v>
      </c>
      <c r="MFN11" s="98" t="s">
        <v>669</v>
      </c>
      <c r="MFO11" s="98" t="s">
        <v>669</v>
      </c>
      <c r="MFP11" s="98" t="s">
        <v>669</v>
      </c>
      <c r="MFQ11" s="98" t="s">
        <v>669</v>
      </c>
      <c r="MFR11" s="98" t="s">
        <v>669</v>
      </c>
      <c r="MFS11" s="98" t="s">
        <v>669</v>
      </c>
      <c r="MFT11" s="98" t="s">
        <v>669</v>
      </c>
      <c r="MFU11" s="98" t="s">
        <v>669</v>
      </c>
      <c r="MFV11" s="98" t="s">
        <v>669</v>
      </c>
      <c r="MFW11" s="98" t="s">
        <v>669</v>
      </c>
      <c r="MFX11" s="98" t="s">
        <v>669</v>
      </c>
      <c r="MFY11" s="98" t="s">
        <v>669</v>
      </c>
      <c r="MFZ11" s="98" t="s">
        <v>669</v>
      </c>
      <c r="MGA11" s="98" t="s">
        <v>669</v>
      </c>
      <c r="MGB11" s="98" t="s">
        <v>669</v>
      </c>
      <c r="MGC11" s="98" t="s">
        <v>669</v>
      </c>
      <c r="MGD11" s="98" t="s">
        <v>669</v>
      </c>
      <c r="MGE11" s="98" t="s">
        <v>669</v>
      </c>
      <c r="MGF11" s="98" t="s">
        <v>669</v>
      </c>
      <c r="MGG11" s="98" t="s">
        <v>669</v>
      </c>
      <c r="MGH11" s="98" t="s">
        <v>669</v>
      </c>
      <c r="MGI11" s="98" t="s">
        <v>669</v>
      </c>
      <c r="MGJ11" s="98" t="s">
        <v>669</v>
      </c>
      <c r="MGK11" s="98" t="s">
        <v>669</v>
      </c>
      <c r="MGL11" s="98" t="s">
        <v>669</v>
      </c>
      <c r="MGM11" s="98" t="s">
        <v>669</v>
      </c>
      <c r="MGN11" s="98" t="s">
        <v>669</v>
      </c>
      <c r="MGO11" s="98" t="s">
        <v>669</v>
      </c>
      <c r="MGP11" s="98" t="s">
        <v>669</v>
      </c>
      <c r="MGQ11" s="98" t="s">
        <v>669</v>
      </c>
      <c r="MGR11" s="98" t="s">
        <v>669</v>
      </c>
      <c r="MGS11" s="98" t="s">
        <v>669</v>
      </c>
      <c r="MGT11" s="98" t="s">
        <v>669</v>
      </c>
      <c r="MGU11" s="98" t="s">
        <v>669</v>
      </c>
      <c r="MGV11" s="98" t="s">
        <v>669</v>
      </c>
      <c r="MGW11" s="98" t="s">
        <v>669</v>
      </c>
      <c r="MGX11" s="98" t="s">
        <v>669</v>
      </c>
      <c r="MGY11" s="98" t="s">
        <v>669</v>
      </c>
      <c r="MGZ11" s="98" t="s">
        <v>669</v>
      </c>
      <c r="MHA11" s="98" t="s">
        <v>669</v>
      </c>
      <c r="MHB11" s="98" t="s">
        <v>669</v>
      </c>
      <c r="MHC11" s="98" t="s">
        <v>669</v>
      </c>
      <c r="MHD11" s="98" t="s">
        <v>669</v>
      </c>
      <c r="MHE11" s="98" t="s">
        <v>669</v>
      </c>
      <c r="MHF11" s="98" t="s">
        <v>669</v>
      </c>
      <c r="MHG11" s="98" t="s">
        <v>669</v>
      </c>
      <c r="MHH11" s="98" t="s">
        <v>669</v>
      </c>
      <c r="MHI11" s="98" t="s">
        <v>669</v>
      </c>
      <c r="MHJ11" s="98" t="s">
        <v>669</v>
      </c>
      <c r="MHK11" s="98" t="s">
        <v>669</v>
      </c>
      <c r="MHL11" s="98" t="s">
        <v>669</v>
      </c>
      <c r="MHM11" s="98" t="s">
        <v>669</v>
      </c>
      <c r="MHN11" s="98" t="s">
        <v>669</v>
      </c>
      <c r="MHO11" s="98" t="s">
        <v>669</v>
      </c>
      <c r="MHP11" s="98" t="s">
        <v>669</v>
      </c>
      <c r="MHQ11" s="98" t="s">
        <v>669</v>
      </c>
      <c r="MHR11" s="98" t="s">
        <v>669</v>
      </c>
      <c r="MHS11" s="98" t="s">
        <v>669</v>
      </c>
      <c r="MHT11" s="98" t="s">
        <v>669</v>
      </c>
      <c r="MHU11" s="98" t="s">
        <v>669</v>
      </c>
      <c r="MHV11" s="98" t="s">
        <v>669</v>
      </c>
      <c r="MHW11" s="98" t="s">
        <v>669</v>
      </c>
      <c r="MHX11" s="98" t="s">
        <v>669</v>
      </c>
      <c r="MHY11" s="98" t="s">
        <v>669</v>
      </c>
      <c r="MHZ11" s="98" t="s">
        <v>669</v>
      </c>
      <c r="MIA11" s="98" t="s">
        <v>669</v>
      </c>
      <c r="MIB11" s="98" t="s">
        <v>669</v>
      </c>
      <c r="MIC11" s="98" t="s">
        <v>669</v>
      </c>
      <c r="MID11" s="98" t="s">
        <v>669</v>
      </c>
      <c r="MIE11" s="98" t="s">
        <v>669</v>
      </c>
      <c r="MIF11" s="98" t="s">
        <v>669</v>
      </c>
      <c r="MIG11" s="98" t="s">
        <v>669</v>
      </c>
      <c r="MIH11" s="98" t="s">
        <v>669</v>
      </c>
      <c r="MII11" s="98" t="s">
        <v>669</v>
      </c>
      <c r="MIJ11" s="98" t="s">
        <v>669</v>
      </c>
      <c r="MIK11" s="98" t="s">
        <v>669</v>
      </c>
      <c r="MIL11" s="98" t="s">
        <v>669</v>
      </c>
      <c r="MIM11" s="98" t="s">
        <v>669</v>
      </c>
      <c r="MIN11" s="98" t="s">
        <v>669</v>
      </c>
      <c r="MIO11" s="98" t="s">
        <v>669</v>
      </c>
      <c r="MIP11" s="98" t="s">
        <v>669</v>
      </c>
      <c r="MIQ11" s="98" t="s">
        <v>669</v>
      </c>
      <c r="MIR11" s="98" t="s">
        <v>669</v>
      </c>
      <c r="MIS11" s="98" t="s">
        <v>669</v>
      </c>
      <c r="MIT11" s="98" t="s">
        <v>669</v>
      </c>
      <c r="MIU11" s="98" t="s">
        <v>669</v>
      </c>
      <c r="MIV11" s="98" t="s">
        <v>669</v>
      </c>
      <c r="MIW11" s="98" t="s">
        <v>669</v>
      </c>
      <c r="MIX11" s="98" t="s">
        <v>669</v>
      </c>
      <c r="MIY11" s="98" t="s">
        <v>669</v>
      </c>
      <c r="MIZ11" s="98" t="s">
        <v>669</v>
      </c>
      <c r="MJA11" s="98" t="s">
        <v>669</v>
      </c>
      <c r="MJB11" s="98" t="s">
        <v>669</v>
      </c>
      <c r="MJC11" s="98" t="s">
        <v>669</v>
      </c>
      <c r="MJD11" s="98" t="s">
        <v>669</v>
      </c>
      <c r="MJE11" s="98" t="s">
        <v>669</v>
      </c>
      <c r="MJF11" s="98" t="s">
        <v>669</v>
      </c>
      <c r="MJG11" s="98" t="s">
        <v>669</v>
      </c>
      <c r="MJH11" s="98" t="s">
        <v>669</v>
      </c>
      <c r="MJI11" s="98" t="s">
        <v>669</v>
      </c>
      <c r="MJJ11" s="98" t="s">
        <v>669</v>
      </c>
      <c r="MJK11" s="98" t="s">
        <v>669</v>
      </c>
      <c r="MJL11" s="98" t="s">
        <v>669</v>
      </c>
      <c r="MJM11" s="98" t="s">
        <v>669</v>
      </c>
      <c r="MJN11" s="98" t="s">
        <v>669</v>
      </c>
      <c r="MJO11" s="98" t="s">
        <v>669</v>
      </c>
      <c r="MJP11" s="98" t="s">
        <v>669</v>
      </c>
      <c r="MJQ11" s="98" t="s">
        <v>669</v>
      </c>
      <c r="MJR11" s="98" t="s">
        <v>669</v>
      </c>
      <c r="MJS11" s="98" t="s">
        <v>669</v>
      </c>
      <c r="MJT11" s="98" t="s">
        <v>669</v>
      </c>
      <c r="MJU11" s="98" t="s">
        <v>669</v>
      </c>
      <c r="MJV11" s="98" t="s">
        <v>669</v>
      </c>
      <c r="MJW11" s="98" t="s">
        <v>669</v>
      </c>
      <c r="MJX11" s="98" t="s">
        <v>669</v>
      </c>
      <c r="MJY11" s="98" t="s">
        <v>669</v>
      </c>
      <c r="MJZ11" s="98" t="s">
        <v>669</v>
      </c>
      <c r="MKA11" s="98" t="s">
        <v>669</v>
      </c>
      <c r="MKB11" s="98" t="s">
        <v>669</v>
      </c>
      <c r="MKC11" s="98" t="s">
        <v>669</v>
      </c>
      <c r="MKD11" s="98" t="s">
        <v>669</v>
      </c>
      <c r="MKE11" s="98" t="s">
        <v>669</v>
      </c>
      <c r="MKF11" s="98" t="s">
        <v>669</v>
      </c>
      <c r="MKG11" s="98" t="s">
        <v>669</v>
      </c>
      <c r="MKH11" s="98" t="s">
        <v>669</v>
      </c>
      <c r="MKI11" s="98" t="s">
        <v>669</v>
      </c>
      <c r="MKJ11" s="98" t="s">
        <v>669</v>
      </c>
      <c r="MKK11" s="98" t="s">
        <v>669</v>
      </c>
      <c r="MKL11" s="98" t="s">
        <v>669</v>
      </c>
      <c r="MKM11" s="98" t="s">
        <v>669</v>
      </c>
      <c r="MKN11" s="98" t="s">
        <v>669</v>
      </c>
      <c r="MKO11" s="98" t="s">
        <v>669</v>
      </c>
      <c r="MKP11" s="98" t="s">
        <v>669</v>
      </c>
      <c r="MKQ11" s="98" t="s">
        <v>669</v>
      </c>
      <c r="MKR11" s="98" t="s">
        <v>669</v>
      </c>
      <c r="MKS11" s="98" t="s">
        <v>669</v>
      </c>
      <c r="MKT11" s="98" t="s">
        <v>669</v>
      </c>
      <c r="MKU11" s="98" t="s">
        <v>669</v>
      </c>
      <c r="MKV11" s="98" t="s">
        <v>669</v>
      </c>
      <c r="MKW11" s="98" t="s">
        <v>669</v>
      </c>
      <c r="MKX11" s="98" t="s">
        <v>669</v>
      </c>
      <c r="MKY11" s="98" t="s">
        <v>669</v>
      </c>
      <c r="MKZ11" s="98" t="s">
        <v>669</v>
      </c>
      <c r="MLA11" s="98" t="s">
        <v>669</v>
      </c>
      <c r="MLB11" s="98" t="s">
        <v>669</v>
      </c>
      <c r="MLC11" s="98" t="s">
        <v>669</v>
      </c>
      <c r="MLD11" s="98" t="s">
        <v>669</v>
      </c>
      <c r="MLE11" s="98" t="s">
        <v>669</v>
      </c>
      <c r="MLF11" s="98" t="s">
        <v>669</v>
      </c>
      <c r="MLG11" s="98" t="s">
        <v>669</v>
      </c>
      <c r="MLH11" s="98" t="s">
        <v>669</v>
      </c>
      <c r="MLI11" s="98" t="s">
        <v>669</v>
      </c>
      <c r="MLJ11" s="98" t="s">
        <v>669</v>
      </c>
      <c r="MLK11" s="98" t="s">
        <v>669</v>
      </c>
      <c r="MLL11" s="98" t="s">
        <v>669</v>
      </c>
      <c r="MLM11" s="98" t="s">
        <v>669</v>
      </c>
      <c r="MLN11" s="98" t="s">
        <v>669</v>
      </c>
      <c r="MLO11" s="98" t="s">
        <v>669</v>
      </c>
      <c r="MLP11" s="98" t="s">
        <v>669</v>
      </c>
      <c r="MLQ11" s="98" t="s">
        <v>669</v>
      </c>
      <c r="MLR11" s="98" t="s">
        <v>669</v>
      </c>
      <c r="MLS11" s="98" t="s">
        <v>669</v>
      </c>
      <c r="MLT11" s="98" t="s">
        <v>669</v>
      </c>
      <c r="MLU11" s="98" t="s">
        <v>669</v>
      </c>
      <c r="MLV11" s="98" t="s">
        <v>669</v>
      </c>
      <c r="MLW11" s="98" t="s">
        <v>669</v>
      </c>
      <c r="MLX11" s="98" t="s">
        <v>669</v>
      </c>
      <c r="MLY11" s="98" t="s">
        <v>669</v>
      </c>
      <c r="MLZ11" s="98" t="s">
        <v>669</v>
      </c>
      <c r="MMA11" s="98" t="s">
        <v>669</v>
      </c>
      <c r="MMB11" s="98" t="s">
        <v>669</v>
      </c>
      <c r="MMC11" s="98" t="s">
        <v>669</v>
      </c>
      <c r="MMD11" s="98" t="s">
        <v>669</v>
      </c>
      <c r="MME11" s="98" t="s">
        <v>669</v>
      </c>
      <c r="MMF11" s="98" t="s">
        <v>669</v>
      </c>
      <c r="MMG11" s="98" t="s">
        <v>669</v>
      </c>
      <c r="MMH11" s="98" t="s">
        <v>669</v>
      </c>
      <c r="MMI11" s="98" t="s">
        <v>669</v>
      </c>
      <c r="MMJ11" s="98" t="s">
        <v>669</v>
      </c>
      <c r="MMK11" s="98" t="s">
        <v>669</v>
      </c>
      <c r="MML11" s="98" t="s">
        <v>669</v>
      </c>
      <c r="MMM11" s="98" t="s">
        <v>669</v>
      </c>
      <c r="MMN11" s="98" t="s">
        <v>669</v>
      </c>
      <c r="MMO11" s="98" t="s">
        <v>669</v>
      </c>
      <c r="MMP11" s="98" t="s">
        <v>669</v>
      </c>
      <c r="MMQ11" s="98" t="s">
        <v>669</v>
      </c>
      <c r="MMR11" s="98" t="s">
        <v>669</v>
      </c>
      <c r="MMS11" s="98" t="s">
        <v>669</v>
      </c>
      <c r="MMT11" s="98" t="s">
        <v>669</v>
      </c>
      <c r="MMU11" s="98" t="s">
        <v>669</v>
      </c>
      <c r="MMV11" s="98" t="s">
        <v>669</v>
      </c>
      <c r="MMW11" s="98" t="s">
        <v>669</v>
      </c>
      <c r="MMX11" s="98" t="s">
        <v>669</v>
      </c>
      <c r="MMY11" s="98" t="s">
        <v>669</v>
      </c>
      <c r="MMZ11" s="98" t="s">
        <v>669</v>
      </c>
      <c r="MNA11" s="98" t="s">
        <v>669</v>
      </c>
      <c r="MNB11" s="98" t="s">
        <v>669</v>
      </c>
      <c r="MNC11" s="98" t="s">
        <v>669</v>
      </c>
      <c r="MND11" s="98" t="s">
        <v>669</v>
      </c>
      <c r="MNE11" s="98" t="s">
        <v>669</v>
      </c>
      <c r="MNF11" s="98" t="s">
        <v>669</v>
      </c>
      <c r="MNG11" s="98" t="s">
        <v>669</v>
      </c>
      <c r="MNH11" s="98" t="s">
        <v>669</v>
      </c>
      <c r="MNI11" s="98" t="s">
        <v>669</v>
      </c>
      <c r="MNJ11" s="98" t="s">
        <v>669</v>
      </c>
      <c r="MNK11" s="98" t="s">
        <v>669</v>
      </c>
      <c r="MNL11" s="98" t="s">
        <v>669</v>
      </c>
      <c r="MNM11" s="98" t="s">
        <v>669</v>
      </c>
      <c r="MNN11" s="98" t="s">
        <v>669</v>
      </c>
      <c r="MNO11" s="98" t="s">
        <v>669</v>
      </c>
      <c r="MNP11" s="98" t="s">
        <v>669</v>
      </c>
      <c r="MNQ11" s="98" t="s">
        <v>669</v>
      </c>
      <c r="MNR11" s="98" t="s">
        <v>669</v>
      </c>
      <c r="MNS11" s="98" t="s">
        <v>669</v>
      </c>
      <c r="MNT11" s="98" t="s">
        <v>669</v>
      </c>
      <c r="MNU11" s="98" t="s">
        <v>669</v>
      </c>
      <c r="MNV11" s="98" t="s">
        <v>669</v>
      </c>
      <c r="MNW11" s="98" t="s">
        <v>669</v>
      </c>
      <c r="MNX11" s="98" t="s">
        <v>669</v>
      </c>
      <c r="MNY11" s="98" t="s">
        <v>669</v>
      </c>
      <c r="MNZ11" s="98" t="s">
        <v>669</v>
      </c>
      <c r="MOA11" s="98" t="s">
        <v>669</v>
      </c>
      <c r="MOB11" s="98" t="s">
        <v>669</v>
      </c>
      <c r="MOC11" s="98" t="s">
        <v>669</v>
      </c>
      <c r="MOD11" s="98" t="s">
        <v>669</v>
      </c>
      <c r="MOE11" s="98" t="s">
        <v>669</v>
      </c>
      <c r="MOF11" s="98" t="s">
        <v>669</v>
      </c>
      <c r="MOG11" s="98" t="s">
        <v>669</v>
      </c>
      <c r="MOH11" s="98" t="s">
        <v>669</v>
      </c>
      <c r="MOI11" s="98" t="s">
        <v>669</v>
      </c>
      <c r="MOJ11" s="98" t="s">
        <v>669</v>
      </c>
      <c r="MOK11" s="98" t="s">
        <v>669</v>
      </c>
      <c r="MOL11" s="98" t="s">
        <v>669</v>
      </c>
      <c r="MOM11" s="98" t="s">
        <v>669</v>
      </c>
      <c r="MON11" s="98" t="s">
        <v>669</v>
      </c>
      <c r="MOO11" s="98" t="s">
        <v>669</v>
      </c>
      <c r="MOP11" s="98" t="s">
        <v>669</v>
      </c>
      <c r="MOQ11" s="98" t="s">
        <v>669</v>
      </c>
      <c r="MOR11" s="98" t="s">
        <v>669</v>
      </c>
      <c r="MOS11" s="98" t="s">
        <v>669</v>
      </c>
      <c r="MOT11" s="98" t="s">
        <v>669</v>
      </c>
      <c r="MOU11" s="98" t="s">
        <v>669</v>
      </c>
      <c r="MOV11" s="98" t="s">
        <v>669</v>
      </c>
      <c r="MOW11" s="98" t="s">
        <v>669</v>
      </c>
      <c r="MOX11" s="98" t="s">
        <v>669</v>
      </c>
      <c r="MOY11" s="98" t="s">
        <v>669</v>
      </c>
      <c r="MOZ11" s="98" t="s">
        <v>669</v>
      </c>
      <c r="MPA11" s="98" t="s">
        <v>669</v>
      </c>
      <c r="MPB11" s="98" t="s">
        <v>669</v>
      </c>
      <c r="MPC11" s="98" t="s">
        <v>669</v>
      </c>
      <c r="MPD11" s="98" t="s">
        <v>669</v>
      </c>
      <c r="MPE11" s="98" t="s">
        <v>669</v>
      </c>
      <c r="MPF11" s="98" t="s">
        <v>669</v>
      </c>
      <c r="MPG11" s="98" t="s">
        <v>669</v>
      </c>
      <c r="MPH11" s="98" t="s">
        <v>669</v>
      </c>
      <c r="MPI11" s="98" t="s">
        <v>669</v>
      </c>
      <c r="MPJ11" s="98" t="s">
        <v>669</v>
      </c>
      <c r="MPK11" s="98" t="s">
        <v>669</v>
      </c>
      <c r="MPL11" s="98" t="s">
        <v>669</v>
      </c>
      <c r="MPM11" s="98" t="s">
        <v>669</v>
      </c>
      <c r="MPN11" s="98" t="s">
        <v>669</v>
      </c>
      <c r="MPO11" s="98" t="s">
        <v>669</v>
      </c>
      <c r="MPP11" s="98" t="s">
        <v>669</v>
      </c>
      <c r="MPQ11" s="98" t="s">
        <v>669</v>
      </c>
      <c r="MPR11" s="98" t="s">
        <v>669</v>
      </c>
      <c r="MPS11" s="98" t="s">
        <v>669</v>
      </c>
      <c r="MPT11" s="98" t="s">
        <v>669</v>
      </c>
      <c r="MPU11" s="98" t="s">
        <v>669</v>
      </c>
      <c r="MPV11" s="98" t="s">
        <v>669</v>
      </c>
      <c r="MPW11" s="98" t="s">
        <v>669</v>
      </c>
      <c r="MPX11" s="98" t="s">
        <v>669</v>
      </c>
      <c r="MPY11" s="98" t="s">
        <v>669</v>
      </c>
      <c r="MPZ11" s="98" t="s">
        <v>669</v>
      </c>
      <c r="MQA11" s="98" t="s">
        <v>669</v>
      </c>
      <c r="MQB11" s="98" t="s">
        <v>669</v>
      </c>
      <c r="MQC11" s="98" t="s">
        <v>669</v>
      </c>
      <c r="MQD11" s="98" t="s">
        <v>669</v>
      </c>
      <c r="MQE11" s="98" t="s">
        <v>669</v>
      </c>
      <c r="MQF11" s="98" t="s">
        <v>669</v>
      </c>
      <c r="MQG11" s="98" t="s">
        <v>669</v>
      </c>
      <c r="MQH11" s="98" t="s">
        <v>669</v>
      </c>
      <c r="MQI11" s="98" t="s">
        <v>669</v>
      </c>
      <c r="MQJ11" s="98" t="s">
        <v>669</v>
      </c>
      <c r="MQK11" s="98" t="s">
        <v>669</v>
      </c>
      <c r="MQL11" s="98" t="s">
        <v>669</v>
      </c>
      <c r="MQM11" s="98" t="s">
        <v>669</v>
      </c>
      <c r="MQN11" s="98" t="s">
        <v>669</v>
      </c>
      <c r="MQO11" s="98" t="s">
        <v>669</v>
      </c>
      <c r="MQP11" s="98" t="s">
        <v>669</v>
      </c>
      <c r="MQQ11" s="98" t="s">
        <v>669</v>
      </c>
      <c r="MQR11" s="98" t="s">
        <v>669</v>
      </c>
      <c r="MQS11" s="98" t="s">
        <v>669</v>
      </c>
      <c r="MQT11" s="98" t="s">
        <v>669</v>
      </c>
      <c r="MQU11" s="98" t="s">
        <v>669</v>
      </c>
      <c r="MQV11" s="98" t="s">
        <v>669</v>
      </c>
      <c r="MQW11" s="98" t="s">
        <v>669</v>
      </c>
      <c r="MQX11" s="98" t="s">
        <v>669</v>
      </c>
      <c r="MQY11" s="98" t="s">
        <v>669</v>
      </c>
      <c r="MQZ11" s="98" t="s">
        <v>669</v>
      </c>
      <c r="MRA11" s="98" t="s">
        <v>669</v>
      </c>
      <c r="MRB11" s="98" t="s">
        <v>669</v>
      </c>
      <c r="MRC11" s="98" t="s">
        <v>669</v>
      </c>
      <c r="MRD11" s="98" t="s">
        <v>669</v>
      </c>
      <c r="MRE11" s="98" t="s">
        <v>669</v>
      </c>
      <c r="MRF11" s="98" t="s">
        <v>669</v>
      </c>
      <c r="MRG11" s="98" t="s">
        <v>669</v>
      </c>
      <c r="MRH11" s="98" t="s">
        <v>669</v>
      </c>
      <c r="MRI11" s="98" t="s">
        <v>669</v>
      </c>
      <c r="MRJ11" s="98" t="s">
        <v>669</v>
      </c>
      <c r="MRK11" s="98" t="s">
        <v>669</v>
      </c>
      <c r="MRL11" s="98" t="s">
        <v>669</v>
      </c>
      <c r="MRM11" s="98" t="s">
        <v>669</v>
      </c>
      <c r="MRN11" s="98" t="s">
        <v>669</v>
      </c>
      <c r="MRO11" s="98" t="s">
        <v>669</v>
      </c>
      <c r="MRP11" s="98" t="s">
        <v>669</v>
      </c>
      <c r="MRQ11" s="98" t="s">
        <v>669</v>
      </c>
      <c r="MRR11" s="98" t="s">
        <v>669</v>
      </c>
      <c r="MRS11" s="98" t="s">
        <v>669</v>
      </c>
      <c r="MRT11" s="98" t="s">
        <v>669</v>
      </c>
      <c r="MRU11" s="98" t="s">
        <v>669</v>
      </c>
      <c r="MRV11" s="98" t="s">
        <v>669</v>
      </c>
      <c r="MRW11" s="98" t="s">
        <v>669</v>
      </c>
      <c r="MRX11" s="98" t="s">
        <v>669</v>
      </c>
      <c r="MRY11" s="98" t="s">
        <v>669</v>
      </c>
      <c r="MRZ11" s="98" t="s">
        <v>669</v>
      </c>
      <c r="MSA11" s="98" t="s">
        <v>669</v>
      </c>
      <c r="MSB11" s="98" t="s">
        <v>669</v>
      </c>
      <c r="MSC11" s="98" t="s">
        <v>669</v>
      </c>
      <c r="MSD11" s="98" t="s">
        <v>669</v>
      </c>
      <c r="MSE11" s="98" t="s">
        <v>669</v>
      </c>
      <c r="MSF11" s="98" t="s">
        <v>669</v>
      </c>
      <c r="MSG11" s="98" t="s">
        <v>669</v>
      </c>
      <c r="MSH11" s="98" t="s">
        <v>669</v>
      </c>
      <c r="MSI11" s="98" t="s">
        <v>669</v>
      </c>
      <c r="MSJ11" s="98" t="s">
        <v>669</v>
      </c>
      <c r="MSK11" s="98" t="s">
        <v>669</v>
      </c>
      <c r="MSL11" s="98" t="s">
        <v>669</v>
      </c>
      <c r="MSM11" s="98" t="s">
        <v>669</v>
      </c>
      <c r="MSN11" s="98" t="s">
        <v>669</v>
      </c>
      <c r="MSO11" s="98" t="s">
        <v>669</v>
      </c>
      <c r="MSP11" s="98" t="s">
        <v>669</v>
      </c>
      <c r="MSQ11" s="98" t="s">
        <v>669</v>
      </c>
      <c r="MSR11" s="98" t="s">
        <v>669</v>
      </c>
      <c r="MSS11" s="98" t="s">
        <v>669</v>
      </c>
      <c r="MST11" s="98" t="s">
        <v>669</v>
      </c>
      <c r="MSU11" s="98" t="s">
        <v>669</v>
      </c>
      <c r="MSV11" s="98" t="s">
        <v>669</v>
      </c>
      <c r="MSW11" s="98" t="s">
        <v>669</v>
      </c>
      <c r="MSX11" s="98" t="s">
        <v>669</v>
      </c>
      <c r="MSY11" s="98" t="s">
        <v>669</v>
      </c>
      <c r="MSZ11" s="98" t="s">
        <v>669</v>
      </c>
      <c r="MTA11" s="98" t="s">
        <v>669</v>
      </c>
      <c r="MTB11" s="98" t="s">
        <v>669</v>
      </c>
      <c r="MTC11" s="98" t="s">
        <v>669</v>
      </c>
      <c r="MTD11" s="98" t="s">
        <v>669</v>
      </c>
      <c r="MTE11" s="98" t="s">
        <v>669</v>
      </c>
      <c r="MTF11" s="98" t="s">
        <v>669</v>
      </c>
      <c r="MTG11" s="98" t="s">
        <v>669</v>
      </c>
      <c r="MTH11" s="98" t="s">
        <v>669</v>
      </c>
      <c r="MTI11" s="98" t="s">
        <v>669</v>
      </c>
      <c r="MTJ11" s="98" t="s">
        <v>669</v>
      </c>
      <c r="MTK11" s="98" t="s">
        <v>669</v>
      </c>
      <c r="MTL11" s="98" t="s">
        <v>669</v>
      </c>
      <c r="MTM11" s="98" t="s">
        <v>669</v>
      </c>
      <c r="MTN11" s="98" t="s">
        <v>669</v>
      </c>
      <c r="MTO11" s="98" t="s">
        <v>669</v>
      </c>
      <c r="MTP11" s="98" t="s">
        <v>669</v>
      </c>
      <c r="MTQ11" s="98" t="s">
        <v>669</v>
      </c>
      <c r="MTR11" s="98" t="s">
        <v>669</v>
      </c>
      <c r="MTS11" s="98" t="s">
        <v>669</v>
      </c>
      <c r="MTT11" s="98" t="s">
        <v>669</v>
      </c>
      <c r="MTU11" s="98" t="s">
        <v>669</v>
      </c>
      <c r="MTV11" s="98" t="s">
        <v>669</v>
      </c>
      <c r="MTW11" s="98" t="s">
        <v>669</v>
      </c>
      <c r="MTX11" s="98" t="s">
        <v>669</v>
      </c>
      <c r="MTY11" s="98" t="s">
        <v>669</v>
      </c>
      <c r="MTZ11" s="98" t="s">
        <v>669</v>
      </c>
      <c r="MUA11" s="98" t="s">
        <v>669</v>
      </c>
      <c r="MUB11" s="98" t="s">
        <v>669</v>
      </c>
      <c r="MUC11" s="98" t="s">
        <v>669</v>
      </c>
      <c r="MUD11" s="98" t="s">
        <v>669</v>
      </c>
      <c r="MUE11" s="98" t="s">
        <v>669</v>
      </c>
      <c r="MUF11" s="98" t="s">
        <v>669</v>
      </c>
      <c r="MUG11" s="98" t="s">
        <v>669</v>
      </c>
      <c r="MUH11" s="98" t="s">
        <v>669</v>
      </c>
      <c r="MUI11" s="98" t="s">
        <v>669</v>
      </c>
      <c r="MUJ11" s="98" t="s">
        <v>669</v>
      </c>
      <c r="MUK11" s="98" t="s">
        <v>669</v>
      </c>
      <c r="MUL11" s="98" t="s">
        <v>669</v>
      </c>
      <c r="MUM11" s="98" t="s">
        <v>669</v>
      </c>
      <c r="MUN11" s="98" t="s">
        <v>669</v>
      </c>
      <c r="MUO11" s="98" t="s">
        <v>669</v>
      </c>
      <c r="MUP11" s="98" t="s">
        <v>669</v>
      </c>
      <c r="MUQ11" s="98" t="s">
        <v>669</v>
      </c>
      <c r="MUR11" s="98" t="s">
        <v>669</v>
      </c>
      <c r="MUS11" s="98" t="s">
        <v>669</v>
      </c>
      <c r="MUT11" s="98" t="s">
        <v>669</v>
      </c>
      <c r="MUU11" s="98" t="s">
        <v>669</v>
      </c>
      <c r="MUV11" s="98" t="s">
        <v>669</v>
      </c>
      <c r="MUW11" s="98" t="s">
        <v>669</v>
      </c>
      <c r="MUX11" s="98" t="s">
        <v>669</v>
      </c>
      <c r="MUY11" s="98" t="s">
        <v>669</v>
      </c>
      <c r="MUZ11" s="98" t="s">
        <v>669</v>
      </c>
      <c r="MVA11" s="98" t="s">
        <v>669</v>
      </c>
      <c r="MVB11" s="98" t="s">
        <v>669</v>
      </c>
      <c r="MVC11" s="98" t="s">
        <v>669</v>
      </c>
      <c r="MVD11" s="98" t="s">
        <v>669</v>
      </c>
      <c r="MVE11" s="98" t="s">
        <v>669</v>
      </c>
      <c r="MVF11" s="98" t="s">
        <v>669</v>
      </c>
      <c r="MVG11" s="98" t="s">
        <v>669</v>
      </c>
      <c r="MVH11" s="98" t="s">
        <v>669</v>
      </c>
      <c r="MVI11" s="98" t="s">
        <v>669</v>
      </c>
      <c r="MVJ11" s="98" t="s">
        <v>669</v>
      </c>
      <c r="MVK11" s="98" t="s">
        <v>669</v>
      </c>
      <c r="MVL11" s="98" t="s">
        <v>669</v>
      </c>
      <c r="MVM11" s="98" t="s">
        <v>669</v>
      </c>
      <c r="MVN11" s="98" t="s">
        <v>669</v>
      </c>
      <c r="MVO11" s="98" t="s">
        <v>669</v>
      </c>
      <c r="MVP11" s="98" t="s">
        <v>669</v>
      </c>
      <c r="MVQ11" s="98" t="s">
        <v>669</v>
      </c>
      <c r="MVR11" s="98" t="s">
        <v>669</v>
      </c>
      <c r="MVS11" s="98" t="s">
        <v>669</v>
      </c>
      <c r="MVT11" s="98" t="s">
        <v>669</v>
      </c>
      <c r="MVU11" s="98" t="s">
        <v>669</v>
      </c>
      <c r="MVV11" s="98" t="s">
        <v>669</v>
      </c>
      <c r="MVW11" s="98" t="s">
        <v>669</v>
      </c>
      <c r="MVX11" s="98" t="s">
        <v>669</v>
      </c>
      <c r="MVY11" s="98" t="s">
        <v>669</v>
      </c>
      <c r="MVZ11" s="98" t="s">
        <v>669</v>
      </c>
      <c r="MWA11" s="98" t="s">
        <v>669</v>
      </c>
      <c r="MWB11" s="98" t="s">
        <v>669</v>
      </c>
      <c r="MWC11" s="98" t="s">
        <v>669</v>
      </c>
      <c r="MWD11" s="98" t="s">
        <v>669</v>
      </c>
      <c r="MWE11" s="98" t="s">
        <v>669</v>
      </c>
      <c r="MWF11" s="98" t="s">
        <v>669</v>
      </c>
      <c r="MWG11" s="98" t="s">
        <v>669</v>
      </c>
      <c r="MWH11" s="98" t="s">
        <v>669</v>
      </c>
      <c r="MWI11" s="98" t="s">
        <v>669</v>
      </c>
      <c r="MWJ11" s="98" t="s">
        <v>669</v>
      </c>
      <c r="MWK11" s="98" t="s">
        <v>669</v>
      </c>
      <c r="MWL11" s="98" t="s">
        <v>669</v>
      </c>
      <c r="MWM11" s="98" t="s">
        <v>669</v>
      </c>
      <c r="MWN11" s="98" t="s">
        <v>669</v>
      </c>
      <c r="MWO11" s="98" t="s">
        <v>669</v>
      </c>
      <c r="MWP11" s="98" t="s">
        <v>669</v>
      </c>
      <c r="MWQ11" s="98" t="s">
        <v>669</v>
      </c>
      <c r="MWR11" s="98" t="s">
        <v>669</v>
      </c>
      <c r="MWS11" s="98" t="s">
        <v>669</v>
      </c>
      <c r="MWT11" s="98" t="s">
        <v>669</v>
      </c>
      <c r="MWU11" s="98" t="s">
        <v>669</v>
      </c>
      <c r="MWV11" s="98" t="s">
        <v>669</v>
      </c>
      <c r="MWW11" s="98" t="s">
        <v>669</v>
      </c>
      <c r="MWX11" s="98" t="s">
        <v>669</v>
      </c>
      <c r="MWY11" s="98" t="s">
        <v>669</v>
      </c>
      <c r="MWZ11" s="98" t="s">
        <v>669</v>
      </c>
      <c r="MXA11" s="98" t="s">
        <v>669</v>
      </c>
      <c r="MXB11" s="98" t="s">
        <v>669</v>
      </c>
      <c r="MXC11" s="98" t="s">
        <v>669</v>
      </c>
      <c r="MXD11" s="98" t="s">
        <v>669</v>
      </c>
      <c r="MXE11" s="98" t="s">
        <v>669</v>
      </c>
      <c r="MXF11" s="98" t="s">
        <v>669</v>
      </c>
      <c r="MXG11" s="98" t="s">
        <v>669</v>
      </c>
      <c r="MXH11" s="98" t="s">
        <v>669</v>
      </c>
      <c r="MXI11" s="98" t="s">
        <v>669</v>
      </c>
      <c r="MXJ11" s="98" t="s">
        <v>669</v>
      </c>
      <c r="MXK11" s="98" t="s">
        <v>669</v>
      </c>
      <c r="MXL11" s="98" t="s">
        <v>669</v>
      </c>
      <c r="MXM11" s="98" t="s">
        <v>669</v>
      </c>
      <c r="MXN11" s="98" t="s">
        <v>669</v>
      </c>
      <c r="MXO11" s="98" t="s">
        <v>669</v>
      </c>
      <c r="MXP11" s="98" t="s">
        <v>669</v>
      </c>
      <c r="MXQ11" s="98" t="s">
        <v>669</v>
      </c>
      <c r="MXR11" s="98" t="s">
        <v>669</v>
      </c>
      <c r="MXS11" s="98" t="s">
        <v>669</v>
      </c>
      <c r="MXT11" s="98" t="s">
        <v>669</v>
      </c>
      <c r="MXU11" s="98" t="s">
        <v>669</v>
      </c>
      <c r="MXV11" s="98" t="s">
        <v>669</v>
      </c>
      <c r="MXW11" s="98" t="s">
        <v>669</v>
      </c>
      <c r="MXX11" s="98" t="s">
        <v>669</v>
      </c>
      <c r="MXY11" s="98" t="s">
        <v>669</v>
      </c>
      <c r="MXZ11" s="98" t="s">
        <v>669</v>
      </c>
      <c r="MYA11" s="98" t="s">
        <v>669</v>
      </c>
      <c r="MYB11" s="98" t="s">
        <v>669</v>
      </c>
      <c r="MYC11" s="98" t="s">
        <v>669</v>
      </c>
      <c r="MYD11" s="98" t="s">
        <v>669</v>
      </c>
      <c r="MYE11" s="98" t="s">
        <v>669</v>
      </c>
      <c r="MYF11" s="98" t="s">
        <v>669</v>
      </c>
      <c r="MYG11" s="98" t="s">
        <v>669</v>
      </c>
      <c r="MYH11" s="98" t="s">
        <v>669</v>
      </c>
      <c r="MYI11" s="98" t="s">
        <v>669</v>
      </c>
      <c r="MYJ11" s="98" t="s">
        <v>669</v>
      </c>
      <c r="MYK11" s="98" t="s">
        <v>669</v>
      </c>
      <c r="MYL11" s="98" t="s">
        <v>669</v>
      </c>
      <c r="MYM11" s="98" t="s">
        <v>669</v>
      </c>
      <c r="MYN11" s="98" t="s">
        <v>669</v>
      </c>
      <c r="MYO11" s="98" t="s">
        <v>669</v>
      </c>
      <c r="MYP11" s="98" t="s">
        <v>669</v>
      </c>
      <c r="MYQ11" s="98" t="s">
        <v>669</v>
      </c>
      <c r="MYR11" s="98" t="s">
        <v>669</v>
      </c>
      <c r="MYS11" s="98" t="s">
        <v>669</v>
      </c>
      <c r="MYT11" s="98" t="s">
        <v>669</v>
      </c>
      <c r="MYU11" s="98" t="s">
        <v>669</v>
      </c>
      <c r="MYV11" s="98" t="s">
        <v>669</v>
      </c>
      <c r="MYW11" s="98" t="s">
        <v>669</v>
      </c>
      <c r="MYX11" s="98" t="s">
        <v>669</v>
      </c>
      <c r="MYY11" s="98" t="s">
        <v>669</v>
      </c>
      <c r="MYZ11" s="98" t="s">
        <v>669</v>
      </c>
      <c r="MZA11" s="98" t="s">
        <v>669</v>
      </c>
      <c r="MZB11" s="98" t="s">
        <v>669</v>
      </c>
      <c r="MZC11" s="98" t="s">
        <v>669</v>
      </c>
      <c r="MZD11" s="98" t="s">
        <v>669</v>
      </c>
      <c r="MZE11" s="98" t="s">
        <v>669</v>
      </c>
      <c r="MZF11" s="98" t="s">
        <v>669</v>
      </c>
      <c r="MZG11" s="98" t="s">
        <v>669</v>
      </c>
      <c r="MZH11" s="98" t="s">
        <v>669</v>
      </c>
      <c r="MZI11" s="98" t="s">
        <v>669</v>
      </c>
      <c r="MZJ11" s="98" t="s">
        <v>669</v>
      </c>
      <c r="MZK11" s="98" t="s">
        <v>669</v>
      </c>
      <c r="MZL11" s="98" t="s">
        <v>669</v>
      </c>
      <c r="MZM11" s="98" t="s">
        <v>669</v>
      </c>
      <c r="MZN11" s="98" t="s">
        <v>669</v>
      </c>
      <c r="MZO11" s="98" t="s">
        <v>669</v>
      </c>
      <c r="MZP11" s="98" t="s">
        <v>669</v>
      </c>
      <c r="MZQ11" s="98" t="s">
        <v>669</v>
      </c>
      <c r="MZR11" s="98" t="s">
        <v>669</v>
      </c>
      <c r="MZS11" s="98" t="s">
        <v>669</v>
      </c>
      <c r="MZT11" s="98" t="s">
        <v>669</v>
      </c>
      <c r="MZU11" s="98" t="s">
        <v>669</v>
      </c>
      <c r="MZV11" s="98" t="s">
        <v>669</v>
      </c>
      <c r="MZW11" s="98" t="s">
        <v>669</v>
      </c>
      <c r="MZX11" s="98" t="s">
        <v>669</v>
      </c>
      <c r="MZY11" s="98" t="s">
        <v>669</v>
      </c>
      <c r="MZZ11" s="98" t="s">
        <v>669</v>
      </c>
      <c r="NAA11" s="98" t="s">
        <v>669</v>
      </c>
      <c r="NAB11" s="98" t="s">
        <v>669</v>
      </c>
      <c r="NAC11" s="98" t="s">
        <v>669</v>
      </c>
      <c r="NAD11" s="98" t="s">
        <v>669</v>
      </c>
      <c r="NAE11" s="98" t="s">
        <v>669</v>
      </c>
      <c r="NAF11" s="98" t="s">
        <v>669</v>
      </c>
      <c r="NAG11" s="98" t="s">
        <v>669</v>
      </c>
      <c r="NAH11" s="98" t="s">
        <v>669</v>
      </c>
      <c r="NAI11" s="98" t="s">
        <v>669</v>
      </c>
      <c r="NAJ11" s="98" t="s">
        <v>669</v>
      </c>
      <c r="NAK11" s="98" t="s">
        <v>669</v>
      </c>
      <c r="NAL11" s="98" t="s">
        <v>669</v>
      </c>
      <c r="NAM11" s="98" t="s">
        <v>669</v>
      </c>
      <c r="NAN11" s="98" t="s">
        <v>669</v>
      </c>
      <c r="NAO11" s="98" t="s">
        <v>669</v>
      </c>
      <c r="NAP11" s="98" t="s">
        <v>669</v>
      </c>
      <c r="NAQ11" s="98" t="s">
        <v>669</v>
      </c>
      <c r="NAR11" s="98" t="s">
        <v>669</v>
      </c>
      <c r="NAS11" s="98" t="s">
        <v>669</v>
      </c>
      <c r="NAT11" s="98" t="s">
        <v>669</v>
      </c>
      <c r="NAU11" s="98" t="s">
        <v>669</v>
      </c>
      <c r="NAV11" s="98" t="s">
        <v>669</v>
      </c>
      <c r="NAW11" s="98" t="s">
        <v>669</v>
      </c>
      <c r="NAX11" s="98" t="s">
        <v>669</v>
      </c>
      <c r="NAY11" s="98" t="s">
        <v>669</v>
      </c>
      <c r="NAZ11" s="98" t="s">
        <v>669</v>
      </c>
      <c r="NBA11" s="98" t="s">
        <v>669</v>
      </c>
      <c r="NBB11" s="98" t="s">
        <v>669</v>
      </c>
      <c r="NBC11" s="98" t="s">
        <v>669</v>
      </c>
      <c r="NBD11" s="98" t="s">
        <v>669</v>
      </c>
      <c r="NBE11" s="98" t="s">
        <v>669</v>
      </c>
      <c r="NBF11" s="98" t="s">
        <v>669</v>
      </c>
      <c r="NBG11" s="98" t="s">
        <v>669</v>
      </c>
      <c r="NBH11" s="98" t="s">
        <v>669</v>
      </c>
      <c r="NBI11" s="98" t="s">
        <v>669</v>
      </c>
      <c r="NBJ11" s="98" t="s">
        <v>669</v>
      </c>
      <c r="NBK11" s="98" t="s">
        <v>669</v>
      </c>
      <c r="NBL11" s="98" t="s">
        <v>669</v>
      </c>
      <c r="NBM11" s="98" t="s">
        <v>669</v>
      </c>
      <c r="NBN11" s="98" t="s">
        <v>669</v>
      </c>
      <c r="NBO11" s="98" t="s">
        <v>669</v>
      </c>
      <c r="NBP11" s="98" t="s">
        <v>669</v>
      </c>
      <c r="NBQ11" s="98" t="s">
        <v>669</v>
      </c>
      <c r="NBR11" s="98" t="s">
        <v>669</v>
      </c>
      <c r="NBS11" s="98" t="s">
        <v>669</v>
      </c>
      <c r="NBT11" s="98" t="s">
        <v>669</v>
      </c>
      <c r="NBU11" s="98" t="s">
        <v>669</v>
      </c>
      <c r="NBV11" s="98" t="s">
        <v>669</v>
      </c>
      <c r="NBW11" s="98" t="s">
        <v>669</v>
      </c>
      <c r="NBX11" s="98" t="s">
        <v>669</v>
      </c>
      <c r="NBY11" s="98" t="s">
        <v>669</v>
      </c>
      <c r="NBZ11" s="98" t="s">
        <v>669</v>
      </c>
      <c r="NCA11" s="98" t="s">
        <v>669</v>
      </c>
      <c r="NCB11" s="98" t="s">
        <v>669</v>
      </c>
      <c r="NCC11" s="98" t="s">
        <v>669</v>
      </c>
      <c r="NCD11" s="98" t="s">
        <v>669</v>
      </c>
      <c r="NCE11" s="98" t="s">
        <v>669</v>
      </c>
      <c r="NCF11" s="98" t="s">
        <v>669</v>
      </c>
      <c r="NCG11" s="98" t="s">
        <v>669</v>
      </c>
      <c r="NCH11" s="98" t="s">
        <v>669</v>
      </c>
      <c r="NCI11" s="98" t="s">
        <v>669</v>
      </c>
      <c r="NCJ11" s="98" t="s">
        <v>669</v>
      </c>
      <c r="NCK11" s="98" t="s">
        <v>669</v>
      </c>
      <c r="NCL11" s="98" t="s">
        <v>669</v>
      </c>
      <c r="NCM11" s="98" t="s">
        <v>669</v>
      </c>
      <c r="NCN11" s="98" t="s">
        <v>669</v>
      </c>
      <c r="NCO11" s="98" t="s">
        <v>669</v>
      </c>
      <c r="NCP11" s="98" t="s">
        <v>669</v>
      </c>
      <c r="NCQ11" s="98" t="s">
        <v>669</v>
      </c>
      <c r="NCR11" s="98" t="s">
        <v>669</v>
      </c>
      <c r="NCS11" s="98" t="s">
        <v>669</v>
      </c>
      <c r="NCT11" s="98" t="s">
        <v>669</v>
      </c>
      <c r="NCU11" s="98" t="s">
        <v>669</v>
      </c>
      <c r="NCV11" s="98" t="s">
        <v>669</v>
      </c>
      <c r="NCW11" s="98" t="s">
        <v>669</v>
      </c>
      <c r="NCX11" s="98" t="s">
        <v>669</v>
      </c>
      <c r="NCY11" s="98" t="s">
        <v>669</v>
      </c>
      <c r="NCZ11" s="98" t="s">
        <v>669</v>
      </c>
      <c r="NDA11" s="98" t="s">
        <v>669</v>
      </c>
      <c r="NDB11" s="98" t="s">
        <v>669</v>
      </c>
      <c r="NDC11" s="98" t="s">
        <v>669</v>
      </c>
      <c r="NDD11" s="98" t="s">
        <v>669</v>
      </c>
      <c r="NDE11" s="98" t="s">
        <v>669</v>
      </c>
      <c r="NDF11" s="98" t="s">
        <v>669</v>
      </c>
      <c r="NDG11" s="98" t="s">
        <v>669</v>
      </c>
      <c r="NDH11" s="98" t="s">
        <v>669</v>
      </c>
      <c r="NDI11" s="98" t="s">
        <v>669</v>
      </c>
      <c r="NDJ11" s="98" t="s">
        <v>669</v>
      </c>
      <c r="NDK11" s="98" t="s">
        <v>669</v>
      </c>
      <c r="NDL11" s="98" t="s">
        <v>669</v>
      </c>
      <c r="NDM11" s="98" t="s">
        <v>669</v>
      </c>
      <c r="NDN11" s="98" t="s">
        <v>669</v>
      </c>
      <c r="NDO11" s="98" t="s">
        <v>669</v>
      </c>
      <c r="NDP11" s="98" t="s">
        <v>669</v>
      </c>
      <c r="NDQ11" s="98" t="s">
        <v>669</v>
      </c>
      <c r="NDR11" s="98" t="s">
        <v>669</v>
      </c>
      <c r="NDS11" s="98" t="s">
        <v>669</v>
      </c>
      <c r="NDT11" s="98" t="s">
        <v>669</v>
      </c>
      <c r="NDU11" s="98" t="s">
        <v>669</v>
      </c>
      <c r="NDV11" s="98" t="s">
        <v>669</v>
      </c>
      <c r="NDW11" s="98" t="s">
        <v>669</v>
      </c>
      <c r="NDX11" s="98" t="s">
        <v>669</v>
      </c>
      <c r="NDY11" s="98" t="s">
        <v>669</v>
      </c>
      <c r="NDZ11" s="98" t="s">
        <v>669</v>
      </c>
      <c r="NEA11" s="98" t="s">
        <v>669</v>
      </c>
      <c r="NEB11" s="98" t="s">
        <v>669</v>
      </c>
      <c r="NEC11" s="98" t="s">
        <v>669</v>
      </c>
      <c r="NED11" s="98" t="s">
        <v>669</v>
      </c>
      <c r="NEE11" s="98" t="s">
        <v>669</v>
      </c>
      <c r="NEF11" s="98" t="s">
        <v>669</v>
      </c>
      <c r="NEG11" s="98" t="s">
        <v>669</v>
      </c>
      <c r="NEH11" s="98" t="s">
        <v>669</v>
      </c>
      <c r="NEI11" s="98" t="s">
        <v>669</v>
      </c>
      <c r="NEJ11" s="98" t="s">
        <v>669</v>
      </c>
      <c r="NEK11" s="98" t="s">
        <v>669</v>
      </c>
      <c r="NEL11" s="98" t="s">
        <v>669</v>
      </c>
      <c r="NEM11" s="98" t="s">
        <v>669</v>
      </c>
      <c r="NEN11" s="98" t="s">
        <v>669</v>
      </c>
      <c r="NEO11" s="98" t="s">
        <v>669</v>
      </c>
      <c r="NEP11" s="98" t="s">
        <v>669</v>
      </c>
      <c r="NEQ11" s="98" t="s">
        <v>669</v>
      </c>
      <c r="NER11" s="98" t="s">
        <v>669</v>
      </c>
      <c r="NES11" s="98" t="s">
        <v>669</v>
      </c>
      <c r="NET11" s="98" t="s">
        <v>669</v>
      </c>
      <c r="NEU11" s="98" t="s">
        <v>669</v>
      </c>
      <c r="NEV11" s="98" t="s">
        <v>669</v>
      </c>
      <c r="NEW11" s="98" t="s">
        <v>669</v>
      </c>
      <c r="NEX11" s="98" t="s">
        <v>669</v>
      </c>
      <c r="NEY11" s="98" t="s">
        <v>669</v>
      </c>
      <c r="NEZ11" s="98" t="s">
        <v>669</v>
      </c>
      <c r="NFA11" s="98" t="s">
        <v>669</v>
      </c>
      <c r="NFB11" s="98" t="s">
        <v>669</v>
      </c>
      <c r="NFC11" s="98" t="s">
        <v>669</v>
      </c>
      <c r="NFD11" s="98" t="s">
        <v>669</v>
      </c>
      <c r="NFE11" s="98" t="s">
        <v>669</v>
      </c>
      <c r="NFF11" s="98" t="s">
        <v>669</v>
      </c>
      <c r="NFG11" s="98" t="s">
        <v>669</v>
      </c>
      <c r="NFH11" s="98" t="s">
        <v>669</v>
      </c>
      <c r="NFI11" s="98" t="s">
        <v>669</v>
      </c>
      <c r="NFJ11" s="98" t="s">
        <v>669</v>
      </c>
      <c r="NFK11" s="98" t="s">
        <v>669</v>
      </c>
      <c r="NFL11" s="98" t="s">
        <v>669</v>
      </c>
      <c r="NFM11" s="98" t="s">
        <v>669</v>
      </c>
      <c r="NFN11" s="98" t="s">
        <v>669</v>
      </c>
      <c r="NFO11" s="98" t="s">
        <v>669</v>
      </c>
      <c r="NFP11" s="98" t="s">
        <v>669</v>
      </c>
      <c r="NFQ11" s="98" t="s">
        <v>669</v>
      </c>
      <c r="NFR11" s="98" t="s">
        <v>669</v>
      </c>
      <c r="NFS11" s="98" t="s">
        <v>669</v>
      </c>
      <c r="NFT11" s="98" t="s">
        <v>669</v>
      </c>
      <c r="NFU11" s="98" t="s">
        <v>669</v>
      </c>
      <c r="NFV11" s="98" t="s">
        <v>669</v>
      </c>
      <c r="NFW11" s="98" t="s">
        <v>669</v>
      </c>
      <c r="NFX11" s="98" t="s">
        <v>669</v>
      </c>
      <c r="NFY11" s="98" t="s">
        <v>669</v>
      </c>
      <c r="NFZ11" s="98" t="s">
        <v>669</v>
      </c>
      <c r="NGA11" s="98" t="s">
        <v>669</v>
      </c>
      <c r="NGB11" s="98" t="s">
        <v>669</v>
      </c>
      <c r="NGC11" s="98" t="s">
        <v>669</v>
      </c>
      <c r="NGD11" s="98" t="s">
        <v>669</v>
      </c>
      <c r="NGE11" s="98" t="s">
        <v>669</v>
      </c>
      <c r="NGF11" s="98" t="s">
        <v>669</v>
      </c>
      <c r="NGG11" s="98" t="s">
        <v>669</v>
      </c>
      <c r="NGH11" s="98" t="s">
        <v>669</v>
      </c>
      <c r="NGI11" s="98" t="s">
        <v>669</v>
      </c>
      <c r="NGJ11" s="98" t="s">
        <v>669</v>
      </c>
      <c r="NGK11" s="98" t="s">
        <v>669</v>
      </c>
      <c r="NGL11" s="98" t="s">
        <v>669</v>
      </c>
      <c r="NGM11" s="98" t="s">
        <v>669</v>
      </c>
      <c r="NGN11" s="98" t="s">
        <v>669</v>
      </c>
      <c r="NGO11" s="98" t="s">
        <v>669</v>
      </c>
      <c r="NGP11" s="98" t="s">
        <v>669</v>
      </c>
      <c r="NGQ11" s="98" t="s">
        <v>669</v>
      </c>
      <c r="NGR11" s="98" t="s">
        <v>669</v>
      </c>
      <c r="NGS11" s="98" t="s">
        <v>669</v>
      </c>
      <c r="NGT11" s="98" t="s">
        <v>669</v>
      </c>
      <c r="NGU11" s="98" t="s">
        <v>669</v>
      </c>
      <c r="NGV11" s="98" t="s">
        <v>669</v>
      </c>
      <c r="NGW11" s="98" t="s">
        <v>669</v>
      </c>
      <c r="NGX11" s="98" t="s">
        <v>669</v>
      </c>
      <c r="NGY11" s="98" t="s">
        <v>669</v>
      </c>
      <c r="NGZ11" s="98" t="s">
        <v>669</v>
      </c>
      <c r="NHA11" s="98" t="s">
        <v>669</v>
      </c>
      <c r="NHB11" s="98" t="s">
        <v>669</v>
      </c>
      <c r="NHC11" s="98" t="s">
        <v>669</v>
      </c>
      <c r="NHD11" s="98" t="s">
        <v>669</v>
      </c>
      <c r="NHE11" s="98" t="s">
        <v>669</v>
      </c>
      <c r="NHF11" s="98" t="s">
        <v>669</v>
      </c>
      <c r="NHG11" s="98" t="s">
        <v>669</v>
      </c>
      <c r="NHH11" s="98" t="s">
        <v>669</v>
      </c>
      <c r="NHI11" s="98" t="s">
        <v>669</v>
      </c>
      <c r="NHJ11" s="98" t="s">
        <v>669</v>
      </c>
      <c r="NHK11" s="98" t="s">
        <v>669</v>
      </c>
      <c r="NHL11" s="98" t="s">
        <v>669</v>
      </c>
      <c r="NHM11" s="98" t="s">
        <v>669</v>
      </c>
      <c r="NHN11" s="98" t="s">
        <v>669</v>
      </c>
      <c r="NHO11" s="98" t="s">
        <v>669</v>
      </c>
      <c r="NHP11" s="98" t="s">
        <v>669</v>
      </c>
      <c r="NHQ11" s="98" t="s">
        <v>669</v>
      </c>
      <c r="NHR11" s="98" t="s">
        <v>669</v>
      </c>
      <c r="NHS11" s="98" t="s">
        <v>669</v>
      </c>
      <c r="NHT11" s="98" t="s">
        <v>669</v>
      </c>
      <c r="NHU11" s="98" t="s">
        <v>669</v>
      </c>
      <c r="NHV11" s="98" t="s">
        <v>669</v>
      </c>
      <c r="NHW11" s="98" t="s">
        <v>669</v>
      </c>
      <c r="NHX11" s="98" t="s">
        <v>669</v>
      </c>
      <c r="NHY11" s="98" t="s">
        <v>669</v>
      </c>
      <c r="NHZ11" s="98" t="s">
        <v>669</v>
      </c>
      <c r="NIA11" s="98" t="s">
        <v>669</v>
      </c>
      <c r="NIB11" s="98" t="s">
        <v>669</v>
      </c>
      <c r="NIC11" s="98" t="s">
        <v>669</v>
      </c>
      <c r="NID11" s="98" t="s">
        <v>669</v>
      </c>
      <c r="NIE11" s="98" t="s">
        <v>669</v>
      </c>
      <c r="NIF11" s="98" t="s">
        <v>669</v>
      </c>
      <c r="NIG11" s="98" t="s">
        <v>669</v>
      </c>
      <c r="NIH11" s="98" t="s">
        <v>669</v>
      </c>
      <c r="NII11" s="98" t="s">
        <v>669</v>
      </c>
      <c r="NIJ11" s="98" t="s">
        <v>669</v>
      </c>
      <c r="NIK11" s="98" t="s">
        <v>669</v>
      </c>
      <c r="NIL11" s="98" t="s">
        <v>669</v>
      </c>
      <c r="NIM11" s="98" t="s">
        <v>669</v>
      </c>
      <c r="NIN11" s="98" t="s">
        <v>669</v>
      </c>
      <c r="NIO11" s="98" t="s">
        <v>669</v>
      </c>
      <c r="NIP11" s="98" t="s">
        <v>669</v>
      </c>
      <c r="NIQ11" s="98" t="s">
        <v>669</v>
      </c>
      <c r="NIR11" s="98" t="s">
        <v>669</v>
      </c>
      <c r="NIS11" s="98" t="s">
        <v>669</v>
      </c>
      <c r="NIT11" s="98" t="s">
        <v>669</v>
      </c>
      <c r="NIU11" s="98" t="s">
        <v>669</v>
      </c>
      <c r="NIV11" s="98" t="s">
        <v>669</v>
      </c>
      <c r="NIW11" s="98" t="s">
        <v>669</v>
      </c>
      <c r="NIX11" s="98" t="s">
        <v>669</v>
      </c>
      <c r="NIY11" s="98" t="s">
        <v>669</v>
      </c>
      <c r="NIZ11" s="98" t="s">
        <v>669</v>
      </c>
      <c r="NJA11" s="98" t="s">
        <v>669</v>
      </c>
      <c r="NJB11" s="98" t="s">
        <v>669</v>
      </c>
      <c r="NJC11" s="98" t="s">
        <v>669</v>
      </c>
      <c r="NJD11" s="98" t="s">
        <v>669</v>
      </c>
      <c r="NJE11" s="98" t="s">
        <v>669</v>
      </c>
      <c r="NJF11" s="98" t="s">
        <v>669</v>
      </c>
      <c r="NJG11" s="98" t="s">
        <v>669</v>
      </c>
      <c r="NJH11" s="98" t="s">
        <v>669</v>
      </c>
      <c r="NJI11" s="98" t="s">
        <v>669</v>
      </c>
      <c r="NJJ11" s="98" t="s">
        <v>669</v>
      </c>
      <c r="NJK11" s="98" t="s">
        <v>669</v>
      </c>
      <c r="NJL11" s="98" t="s">
        <v>669</v>
      </c>
      <c r="NJM11" s="98" t="s">
        <v>669</v>
      </c>
      <c r="NJN11" s="98" t="s">
        <v>669</v>
      </c>
      <c r="NJO11" s="98" t="s">
        <v>669</v>
      </c>
      <c r="NJP11" s="98" t="s">
        <v>669</v>
      </c>
      <c r="NJQ11" s="98" t="s">
        <v>669</v>
      </c>
      <c r="NJR11" s="98" t="s">
        <v>669</v>
      </c>
      <c r="NJS11" s="98" t="s">
        <v>669</v>
      </c>
      <c r="NJT11" s="98" t="s">
        <v>669</v>
      </c>
      <c r="NJU11" s="98" t="s">
        <v>669</v>
      </c>
      <c r="NJV11" s="98" t="s">
        <v>669</v>
      </c>
      <c r="NJW11" s="98" t="s">
        <v>669</v>
      </c>
      <c r="NJX11" s="98" t="s">
        <v>669</v>
      </c>
      <c r="NJY11" s="98" t="s">
        <v>669</v>
      </c>
      <c r="NJZ11" s="98" t="s">
        <v>669</v>
      </c>
      <c r="NKA11" s="98" t="s">
        <v>669</v>
      </c>
      <c r="NKB11" s="98" t="s">
        <v>669</v>
      </c>
      <c r="NKC11" s="98" t="s">
        <v>669</v>
      </c>
      <c r="NKD11" s="98" t="s">
        <v>669</v>
      </c>
      <c r="NKE11" s="98" t="s">
        <v>669</v>
      </c>
      <c r="NKF11" s="98" t="s">
        <v>669</v>
      </c>
      <c r="NKG11" s="98" t="s">
        <v>669</v>
      </c>
      <c r="NKH11" s="98" t="s">
        <v>669</v>
      </c>
      <c r="NKI11" s="98" t="s">
        <v>669</v>
      </c>
      <c r="NKJ11" s="98" t="s">
        <v>669</v>
      </c>
      <c r="NKK11" s="98" t="s">
        <v>669</v>
      </c>
      <c r="NKL11" s="98" t="s">
        <v>669</v>
      </c>
      <c r="NKM11" s="98" t="s">
        <v>669</v>
      </c>
      <c r="NKN11" s="98" t="s">
        <v>669</v>
      </c>
      <c r="NKO11" s="98" t="s">
        <v>669</v>
      </c>
      <c r="NKP11" s="98" t="s">
        <v>669</v>
      </c>
      <c r="NKQ11" s="98" t="s">
        <v>669</v>
      </c>
      <c r="NKR11" s="98" t="s">
        <v>669</v>
      </c>
      <c r="NKS11" s="98" t="s">
        <v>669</v>
      </c>
      <c r="NKT11" s="98" t="s">
        <v>669</v>
      </c>
      <c r="NKU11" s="98" t="s">
        <v>669</v>
      </c>
      <c r="NKV11" s="98" t="s">
        <v>669</v>
      </c>
      <c r="NKW11" s="98" t="s">
        <v>669</v>
      </c>
      <c r="NKX11" s="98" t="s">
        <v>669</v>
      </c>
      <c r="NKY11" s="98" t="s">
        <v>669</v>
      </c>
      <c r="NKZ11" s="98" t="s">
        <v>669</v>
      </c>
      <c r="NLA11" s="98" t="s">
        <v>669</v>
      </c>
      <c r="NLB11" s="98" t="s">
        <v>669</v>
      </c>
      <c r="NLC11" s="98" t="s">
        <v>669</v>
      </c>
      <c r="NLD11" s="98" t="s">
        <v>669</v>
      </c>
      <c r="NLE11" s="98" t="s">
        <v>669</v>
      </c>
      <c r="NLF11" s="98" t="s">
        <v>669</v>
      </c>
      <c r="NLG11" s="98" t="s">
        <v>669</v>
      </c>
      <c r="NLH11" s="98" t="s">
        <v>669</v>
      </c>
      <c r="NLI11" s="98" t="s">
        <v>669</v>
      </c>
      <c r="NLJ11" s="98" t="s">
        <v>669</v>
      </c>
      <c r="NLK11" s="98" t="s">
        <v>669</v>
      </c>
      <c r="NLL11" s="98" t="s">
        <v>669</v>
      </c>
      <c r="NLM11" s="98" t="s">
        <v>669</v>
      </c>
      <c r="NLN11" s="98" t="s">
        <v>669</v>
      </c>
      <c r="NLO11" s="98" t="s">
        <v>669</v>
      </c>
      <c r="NLP11" s="98" t="s">
        <v>669</v>
      </c>
      <c r="NLQ11" s="98" t="s">
        <v>669</v>
      </c>
      <c r="NLR11" s="98" t="s">
        <v>669</v>
      </c>
      <c r="NLS11" s="98" t="s">
        <v>669</v>
      </c>
      <c r="NLT11" s="98" t="s">
        <v>669</v>
      </c>
      <c r="NLU11" s="98" t="s">
        <v>669</v>
      </c>
      <c r="NLV11" s="98" t="s">
        <v>669</v>
      </c>
      <c r="NLW11" s="98" t="s">
        <v>669</v>
      </c>
      <c r="NLX11" s="98" t="s">
        <v>669</v>
      </c>
      <c r="NLY11" s="98" t="s">
        <v>669</v>
      </c>
      <c r="NLZ11" s="98" t="s">
        <v>669</v>
      </c>
      <c r="NMA11" s="98" t="s">
        <v>669</v>
      </c>
      <c r="NMB11" s="98" t="s">
        <v>669</v>
      </c>
      <c r="NMC11" s="98" t="s">
        <v>669</v>
      </c>
      <c r="NMD11" s="98" t="s">
        <v>669</v>
      </c>
      <c r="NME11" s="98" t="s">
        <v>669</v>
      </c>
      <c r="NMF11" s="98" t="s">
        <v>669</v>
      </c>
      <c r="NMG11" s="98" t="s">
        <v>669</v>
      </c>
      <c r="NMH11" s="98" t="s">
        <v>669</v>
      </c>
      <c r="NMI11" s="98" t="s">
        <v>669</v>
      </c>
      <c r="NMJ11" s="98" t="s">
        <v>669</v>
      </c>
      <c r="NMK11" s="98" t="s">
        <v>669</v>
      </c>
      <c r="NML11" s="98" t="s">
        <v>669</v>
      </c>
      <c r="NMM11" s="98" t="s">
        <v>669</v>
      </c>
      <c r="NMN11" s="98" t="s">
        <v>669</v>
      </c>
      <c r="NMO11" s="98" t="s">
        <v>669</v>
      </c>
      <c r="NMP11" s="98" t="s">
        <v>669</v>
      </c>
      <c r="NMQ11" s="98" t="s">
        <v>669</v>
      </c>
      <c r="NMR11" s="98" t="s">
        <v>669</v>
      </c>
      <c r="NMS11" s="98" t="s">
        <v>669</v>
      </c>
      <c r="NMT11" s="98" t="s">
        <v>669</v>
      </c>
      <c r="NMU11" s="98" t="s">
        <v>669</v>
      </c>
      <c r="NMV11" s="98" t="s">
        <v>669</v>
      </c>
      <c r="NMW11" s="98" t="s">
        <v>669</v>
      </c>
      <c r="NMX11" s="98" t="s">
        <v>669</v>
      </c>
      <c r="NMY11" s="98" t="s">
        <v>669</v>
      </c>
      <c r="NMZ11" s="98" t="s">
        <v>669</v>
      </c>
      <c r="NNA11" s="98" t="s">
        <v>669</v>
      </c>
      <c r="NNB11" s="98" t="s">
        <v>669</v>
      </c>
      <c r="NNC11" s="98" t="s">
        <v>669</v>
      </c>
      <c r="NND11" s="98" t="s">
        <v>669</v>
      </c>
      <c r="NNE11" s="98" t="s">
        <v>669</v>
      </c>
      <c r="NNF11" s="98" t="s">
        <v>669</v>
      </c>
      <c r="NNG11" s="98" t="s">
        <v>669</v>
      </c>
      <c r="NNH11" s="98" t="s">
        <v>669</v>
      </c>
      <c r="NNI11" s="98" t="s">
        <v>669</v>
      </c>
      <c r="NNJ11" s="98" t="s">
        <v>669</v>
      </c>
      <c r="NNK11" s="98" t="s">
        <v>669</v>
      </c>
      <c r="NNL11" s="98" t="s">
        <v>669</v>
      </c>
      <c r="NNM11" s="98" t="s">
        <v>669</v>
      </c>
      <c r="NNN11" s="98" t="s">
        <v>669</v>
      </c>
      <c r="NNO11" s="98" t="s">
        <v>669</v>
      </c>
      <c r="NNP11" s="98" t="s">
        <v>669</v>
      </c>
      <c r="NNQ11" s="98" t="s">
        <v>669</v>
      </c>
      <c r="NNR11" s="98" t="s">
        <v>669</v>
      </c>
      <c r="NNS11" s="98" t="s">
        <v>669</v>
      </c>
      <c r="NNT11" s="98" t="s">
        <v>669</v>
      </c>
      <c r="NNU11" s="98" t="s">
        <v>669</v>
      </c>
      <c r="NNV11" s="98" t="s">
        <v>669</v>
      </c>
      <c r="NNW11" s="98" t="s">
        <v>669</v>
      </c>
      <c r="NNX11" s="98" t="s">
        <v>669</v>
      </c>
      <c r="NNY11" s="98" t="s">
        <v>669</v>
      </c>
      <c r="NNZ11" s="98" t="s">
        <v>669</v>
      </c>
      <c r="NOA11" s="98" t="s">
        <v>669</v>
      </c>
      <c r="NOB11" s="98" t="s">
        <v>669</v>
      </c>
      <c r="NOC11" s="98" t="s">
        <v>669</v>
      </c>
      <c r="NOD11" s="98" t="s">
        <v>669</v>
      </c>
      <c r="NOE11" s="98" t="s">
        <v>669</v>
      </c>
      <c r="NOF11" s="98" t="s">
        <v>669</v>
      </c>
      <c r="NOG11" s="98" t="s">
        <v>669</v>
      </c>
      <c r="NOH11" s="98" t="s">
        <v>669</v>
      </c>
      <c r="NOI11" s="98" t="s">
        <v>669</v>
      </c>
      <c r="NOJ11" s="98" t="s">
        <v>669</v>
      </c>
      <c r="NOK11" s="98" t="s">
        <v>669</v>
      </c>
      <c r="NOL11" s="98" t="s">
        <v>669</v>
      </c>
      <c r="NOM11" s="98" t="s">
        <v>669</v>
      </c>
      <c r="NON11" s="98" t="s">
        <v>669</v>
      </c>
      <c r="NOO11" s="98" t="s">
        <v>669</v>
      </c>
      <c r="NOP11" s="98" t="s">
        <v>669</v>
      </c>
      <c r="NOQ11" s="98" t="s">
        <v>669</v>
      </c>
      <c r="NOR11" s="98" t="s">
        <v>669</v>
      </c>
      <c r="NOS11" s="98" t="s">
        <v>669</v>
      </c>
      <c r="NOT11" s="98" t="s">
        <v>669</v>
      </c>
      <c r="NOU11" s="98" t="s">
        <v>669</v>
      </c>
      <c r="NOV11" s="98" t="s">
        <v>669</v>
      </c>
      <c r="NOW11" s="98" t="s">
        <v>669</v>
      </c>
      <c r="NOX11" s="98" t="s">
        <v>669</v>
      </c>
      <c r="NOY11" s="98" t="s">
        <v>669</v>
      </c>
      <c r="NOZ11" s="98" t="s">
        <v>669</v>
      </c>
      <c r="NPA11" s="98" t="s">
        <v>669</v>
      </c>
      <c r="NPB11" s="98" t="s">
        <v>669</v>
      </c>
      <c r="NPC11" s="98" t="s">
        <v>669</v>
      </c>
      <c r="NPD11" s="98" t="s">
        <v>669</v>
      </c>
      <c r="NPE11" s="98" t="s">
        <v>669</v>
      </c>
      <c r="NPF11" s="98" t="s">
        <v>669</v>
      </c>
      <c r="NPG11" s="98" t="s">
        <v>669</v>
      </c>
      <c r="NPH11" s="98" t="s">
        <v>669</v>
      </c>
      <c r="NPI11" s="98" t="s">
        <v>669</v>
      </c>
      <c r="NPJ11" s="98" t="s">
        <v>669</v>
      </c>
      <c r="NPK11" s="98" t="s">
        <v>669</v>
      </c>
      <c r="NPL11" s="98" t="s">
        <v>669</v>
      </c>
      <c r="NPM11" s="98" t="s">
        <v>669</v>
      </c>
      <c r="NPN11" s="98" t="s">
        <v>669</v>
      </c>
      <c r="NPO11" s="98" t="s">
        <v>669</v>
      </c>
      <c r="NPP11" s="98" t="s">
        <v>669</v>
      </c>
      <c r="NPQ11" s="98" t="s">
        <v>669</v>
      </c>
      <c r="NPR11" s="98" t="s">
        <v>669</v>
      </c>
      <c r="NPS11" s="98" t="s">
        <v>669</v>
      </c>
      <c r="NPT11" s="98" t="s">
        <v>669</v>
      </c>
      <c r="NPU11" s="98" t="s">
        <v>669</v>
      </c>
      <c r="NPV11" s="98" t="s">
        <v>669</v>
      </c>
      <c r="NPW11" s="98" t="s">
        <v>669</v>
      </c>
      <c r="NPX11" s="98" t="s">
        <v>669</v>
      </c>
      <c r="NPY11" s="98" t="s">
        <v>669</v>
      </c>
      <c r="NPZ11" s="98" t="s">
        <v>669</v>
      </c>
      <c r="NQA11" s="98" t="s">
        <v>669</v>
      </c>
      <c r="NQB11" s="98" t="s">
        <v>669</v>
      </c>
      <c r="NQC11" s="98" t="s">
        <v>669</v>
      </c>
      <c r="NQD11" s="98" t="s">
        <v>669</v>
      </c>
      <c r="NQE11" s="98" t="s">
        <v>669</v>
      </c>
      <c r="NQF11" s="98" t="s">
        <v>669</v>
      </c>
      <c r="NQG11" s="98" t="s">
        <v>669</v>
      </c>
      <c r="NQH11" s="98" t="s">
        <v>669</v>
      </c>
      <c r="NQI11" s="98" t="s">
        <v>669</v>
      </c>
      <c r="NQJ11" s="98" t="s">
        <v>669</v>
      </c>
      <c r="NQK11" s="98" t="s">
        <v>669</v>
      </c>
      <c r="NQL11" s="98" t="s">
        <v>669</v>
      </c>
      <c r="NQM11" s="98" t="s">
        <v>669</v>
      </c>
      <c r="NQN11" s="98" t="s">
        <v>669</v>
      </c>
      <c r="NQO11" s="98" t="s">
        <v>669</v>
      </c>
      <c r="NQP11" s="98" t="s">
        <v>669</v>
      </c>
      <c r="NQQ11" s="98" t="s">
        <v>669</v>
      </c>
      <c r="NQR11" s="98" t="s">
        <v>669</v>
      </c>
      <c r="NQS11" s="98" t="s">
        <v>669</v>
      </c>
      <c r="NQT11" s="98" t="s">
        <v>669</v>
      </c>
      <c r="NQU11" s="98" t="s">
        <v>669</v>
      </c>
      <c r="NQV11" s="98" t="s">
        <v>669</v>
      </c>
      <c r="NQW11" s="98" t="s">
        <v>669</v>
      </c>
      <c r="NQX11" s="98" t="s">
        <v>669</v>
      </c>
      <c r="NQY11" s="98" t="s">
        <v>669</v>
      </c>
      <c r="NQZ11" s="98" t="s">
        <v>669</v>
      </c>
      <c r="NRA11" s="98" t="s">
        <v>669</v>
      </c>
      <c r="NRB11" s="98" t="s">
        <v>669</v>
      </c>
      <c r="NRC11" s="98" t="s">
        <v>669</v>
      </c>
      <c r="NRD11" s="98" t="s">
        <v>669</v>
      </c>
      <c r="NRE11" s="98" t="s">
        <v>669</v>
      </c>
      <c r="NRF11" s="98" t="s">
        <v>669</v>
      </c>
      <c r="NRG11" s="98" t="s">
        <v>669</v>
      </c>
      <c r="NRH11" s="98" t="s">
        <v>669</v>
      </c>
      <c r="NRI11" s="98" t="s">
        <v>669</v>
      </c>
      <c r="NRJ11" s="98" t="s">
        <v>669</v>
      </c>
      <c r="NRK11" s="98" t="s">
        <v>669</v>
      </c>
      <c r="NRL11" s="98" t="s">
        <v>669</v>
      </c>
      <c r="NRM11" s="98" t="s">
        <v>669</v>
      </c>
      <c r="NRN11" s="98" t="s">
        <v>669</v>
      </c>
      <c r="NRO11" s="98" t="s">
        <v>669</v>
      </c>
      <c r="NRP11" s="98" t="s">
        <v>669</v>
      </c>
      <c r="NRQ11" s="98" t="s">
        <v>669</v>
      </c>
      <c r="NRR11" s="98" t="s">
        <v>669</v>
      </c>
      <c r="NRS11" s="98" t="s">
        <v>669</v>
      </c>
      <c r="NRT11" s="98" t="s">
        <v>669</v>
      </c>
      <c r="NRU11" s="98" t="s">
        <v>669</v>
      </c>
      <c r="NRV11" s="98" t="s">
        <v>669</v>
      </c>
      <c r="NRW11" s="98" t="s">
        <v>669</v>
      </c>
      <c r="NRX11" s="98" t="s">
        <v>669</v>
      </c>
      <c r="NRY11" s="98" t="s">
        <v>669</v>
      </c>
      <c r="NRZ11" s="98" t="s">
        <v>669</v>
      </c>
      <c r="NSA11" s="98" t="s">
        <v>669</v>
      </c>
      <c r="NSB11" s="98" t="s">
        <v>669</v>
      </c>
      <c r="NSC11" s="98" t="s">
        <v>669</v>
      </c>
      <c r="NSD11" s="98" t="s">
        <v>669</v>
      </c>
      <c r="NSE11" s="98" t="s">
        <v>669</v>
      </c>
      <c r="NSF11" s="98" t="s">
        <v>669</v>
      </c>
      <c r="NSG11" s="98" t="s">
        <v>669</v>
      </c>
      <c r="NSH11" s="98" t="s">
        <v>669</v>
      </c>
      <c r="NSI11" s="98" t="s">
        <v>669</v>
      </c>
      <c r="NSJ11" s="98" t="s">
        <v>669</v>
      </c>
      <c r="NSK11" s="98" t="s">
        <v>669</v>
      </c>
      <c r="NSL11" s="98" t="s">
        <v>669</v>
      </c>
      <c r="NSM11" s="98" t="s">
        <v>669</v>
      </c>
      <c r="NSN11" s="98" t="s">
        <v>669</v>
      </c>
      <c r="NSO11" s="98" t="s">
        <v>669</v>
      </c>
      <c r="NSP11" s="98" t="s">
        <v>669</v>
      </c>
      <c r="NSQ11" s="98" t="s">
        <v>669</v>
      </c>
      <c r="NSR11" s="98" t="s">
        <v>669</v>
      </c>
      <c r="NSS11" s="98" t="s">
        <v>669</v>
      </c>
      <c r="NST11" s="98" t="s">
        <v>669</v>
      </c>
      <c r="NSU11" s="98" t="s">
        <v>669</v>
      </c>
      <c r="NSV11" s="98" t="s">
        <v>669</v>
      </c>
      <c r="NSW11" s="98" t="s">
        <v>669</v>
      </c>
      <c r="NSX11" s="98" t="s">
        <v>669</v>
      </c>
      <c r="NSY11" s="98" t="s">
        <v>669</v>
      </c>
      <c r="NSZ11" s="98" t="s">
        <v>669</v>
      </c>
      <c r="NTA11" s="98" t="s">
        <v>669</v>
      </c>
      <c r="NTB11" s="98" t="s">
        <v>669</v>
      </c>
      <c r="NTC11" s="98" t="s">
        <v>669</v>
      </c>
      <c r="NTD11" s="98" t="s">
        <v>669</v>
      </c>
      <c r="NTE11" s="98" t="s">
        <v>669</v>
      </c>
      <c r="NTF11" s="98" t="s">
        <v>669</v>
      </c>
      <c r="NTG11" s="98" t="s">
        <v>669</v>
      </c>
      <c r="NTH11" s="98" t="s">
        <v>669</v>
      </c>
      <c r="NTI11" s="98" t="s">
        <v>669</v>
      </c>
      <c r="NTJ11" s="98" t="s">
        <v>669</v>
      </c>
      <c r="NTK11" s="98" t="s">
        <v>669</v>
      </c>
      <c r="NTL11" s="98" t="s">
        <v>669</v>
      </c>
      <c r="NTM11" s="98" t="s">
        <v>669</v>
      </c>
      <c r="NTN11" s="98" t="s">
        <v>669</v>
      </c>
      <c r="NTO11" s="98" t="s">
        <v>669</v>
      </c>
      <c r="NTP11" s="98" t="s">
        <v>669</v>
      </c>
      <c r="NTQ11" s="98" t="s">
        <v>669</v>
      </c>
      <c r="NTR11" s="98" t="s">
        <v>669</v>
      </c>
      <c r="NTS11" s="98" t="s">
        <v>669</v>
      </c>
      <c r="NTT11" s="98" t="s">
        <v>669</v>
      </c>
      <c r="NTU11" s="98" t="s">
        <v>669</v>
      </c>
      <c r="NTV11" s="98" t="s">
        <v>669</v>
      </c>
      <c r="NTW11" s="98" t="s">
        <v>669</v>
      </c>
      <c r="NTX11" s="98" t="s">
        <v>669</v>
      </c>
      <c r="NTY11" s="98" t="s">
        <v>669</v>
      </c>
      <c r="NTZ11" s="98" t="s">
        <v>669</v>
      </c>
      <c r="NUA11" s="98" t="s">
        <v>669</v>
      </c>
      <c r="NUB11" s="98" t="s">
        <v>669</v>
      </c>
      <c r="NUC11" s="98" t="s">
        <v>669</v>
      </c>
      <c r="NUD11" s="98" t="s">
        <v>669</v>
      </c>
      <c r="NUE11" s="98" t="s">
        <v>669</v>
      </c>
      <c r="NUF11" s="98" t="s">
        <v>669</v>
      </c>
      <c r="NUG11" s="98" t="s">
        <v>669</v>
      </c>
      <c r="NUH11" s="98" t="s">
        <v>669</v>
      </c>
      <c r="NUI11" s="98" t="s">
        <v>669</v>
      </c>
      <c r="NUJ11" s="98" t="s">
        <v>669</v>
      </c>
      <c r="NUK11" s="98" t="s">
        <v>669</v>
      </c>
      <c r="NUL11" s="98" t="s">
        <v>669</v>
      </c>
      <c r="NUM11" s="98" t="s">
        <v>669</v>
      </c>
      <c r="NUN11" s="98" t="s">
        <v>669</v>
      </c>
      <c r="NUO11" s="98" t="s">
        <v>669</v>
      </c>
      <c r="NUP11" s="98" t="s">
        <v>669</v>
      </c>
      <c r="NUQ11" s="98" t="s">
        <v>669</v>
      </c>
      <c r="NUR11" s="98" t="s">
        <v>669</v>
      </c>
      <c r="NUS11" s="98" t="s">
        <v>669</v>
      </c>
      <c r="NUT11" s="98" t="s">
        <v>669</v>
      </c>
      <c r="NUU11" s="98" t="s">
        <v>669</v>
      </c>
      <c r="NUV11" s="98" t="s">
        <v>669</v>
      </c>
      <c r="NUW11" s="98" t="s">
        <v>669</v>
      </c>
      <c r="NUX11" s="98" t="s">
        <v>669</v>
      </c>
      <c r="NUY11" s="98" t="s">
        <v>669</v>
      </c>
      <c r="NUZ11" s="98" t="s">
        <v>669</v>
      </c>
      <c r="NVA11" s="98" t="s">
        <v>669</v>
      </c>
      <c r="NVB11" s="98" t="s">
        <v>669</v>
      </c>
      <c r="NVC11" s="98" t="s">
        <v>669</v>
      </c>
      <c r="NVD11" s="98" t="s">
        <v>669</v>
      </c>
      <c r="NVE11" s="98" t="s">
        <v>669</v>
      </c>
      <c r="NVF11" s="98" t="s">
        <v>669</v>
      </c>
      <c r="NVG11" s="98" t="s">
        <v>669</v>
      </c>
      <c r="NVH11" s="98" t="s">
        <v>669</v>
      </c>
      <c r="NVI11" s="98" t="s">
        <v>669</v>
      </c>
      <c r="NVJ11" s="98" t="s">
        <v>669</v>
      </c>
      <c r="NVK11" s="98" t="s">
        <v>669</v>
      </c>
      <c r="NVL11" s="98" t="s">
        <v>669</v>
      </c>
      <c r="NVM11" s="98" t="s">
        <v>669</v>
      </c>
      <c r="NVN11" s="98" t="s">
        <v>669</v>
      </c>
      <c r="NVO11" s="98" t="s">
        <v>669</v>
      </c>
      <c r="NVP11" s="98" t="s">
        <v>669</v>
      </c>
      <c r="NVQ11" s="98" t="s">
        <v>669</v>
      </c>
      <c r="NVR11" s="98" t="s">
        <v>669</v>
      </c>
      <c r="NVS11" s="98" t="s">
        <v>669</v>
      </c>
      <c r="NVT11" s="98" t="s">
        <v>669</v>
      </c>
      <c r="NVU11" s="98" t="s">
        <v>669</v>
      </c>
      <c r="NVV11" s="98" t="s">
        <v>669</v>
      </c>
      <c r="NVW11" s="98" t="s">
        <v>669</v>
      </c>
      <c r="NVX11" s="98" t="s">
        <v>669</v>
      </c>
      <c r="NVY11" s="98" t="s">
        <v>669</v>
      </c>
      <c r="NVZ11" s="98" t="s">
        <v>669</v>
      </c>
      <c r="NWA11" s="98" t="s">
        <v>669</v>
      </c>
      <c r="NWB11" s="98" t="s">
        <v>669</v>
      </c>
      <c r="NWC11" s="98" t="s">
        <v>669</v>
      </c>
      <c r="NWD11" s="98" t="s">
        <v>669</v>
      </c>
      <c r="NWE11" s="98" t="s">
        <v>669</v>
      </c>
      <c r="NWF11" s="98" t="s">
        <v>669</v>
      </c>
      <c r="NWG11" s="98" t="s">
        <v>669</v>
      </c>
      <c r="NWH11" s="98" t="s">
        <v>669</v>
      </c>
      <c r="NWI11" s="98" t="s">
        <v>669</v>
      </c>
      <c r="NWJ11" s="98" t="s">
        <v>669</v>
      </c>
      <c r="NWK11" s="98" t="s">
        <v>669</v>
      </c>
      <c r="NWL11" s="98" t="s">
        <v>669</v>
      </c>
      <c r="NWM11" s="98" t="s">
        <v>669</v>
      </c>
      <c r="NWN11" s="98" t="s">
        <v>669</v>
      </c>
      <c r="NWO11" s="98" t="s">
        <v>669</v>
      </c>
      <c r="NWP11" s="98" t="s">
        <v>669</v>
      </c>
      <c r="NWQ11" s="98" t="s">
        <v>669</v>
      </c>
      <c r="NWR11" s="98" t="s">
        <v>669</v>
      </c>
      <c r="NWS11" s="98" t="s">
        <v>669</v>
      </c>
      <c r="NWT11" s="98" t="s">
        <v>669</v>
      </c>
      <c r="NWU11" s="98" t="s">
        <v>669</v>
      </c>
      <c r="NWV11" s="98" t="s">
        <v>669</v>
      </c>
      <c r="NWW11" s="98" t="s">
        <v>669</v>
      </c>
      <c r="NWX11" s="98" t="s">
        <v>669</v>
      </c>
      <c r="NWY11" s="98" t="s">
        <v>669</v>
      </c>
      <c r="NWZ11" s="98" t="s">
        <v>669</v>
      </c>
      <c r="NXA11" s="98" t="s">
        <v>669</v>
      </c>
      <c r="NXB11" s="98" t="s">
        <v>669</v>
      </c>
      <c r="NXC11" s="98" t="s">
        <v>669</v>
      </c>
      <c r="NXD11" s="98" t="s">
        <v>669</v>
      </c>
      <c r="NXE11" s="98" t="s">
        <v>669</v>
      </c>
      <c r="NXF11" s="98" t="s">
        <v>669</v>
      </c>
      <c r="NXG11" s="98" t="s">
        <v>669</v>
      </c>
      <c r="NXH11" s="98" t="s">
        <v>669</v>
      </c>
      <c r="NXI11" s="98" t="s">
        <v>669</v>
      </c>
      <c r="NXJ11" s="98" t="s">
        <v>669</v>
      </c>
      <c r="NXK11" s="98" t="s">
        <v>669</v>
      </c>
      <c r="NXL11" s="98" t="s">
        <v>669</v>
      </c>
      <c r="NXM11" s="98" t="s">
        <v>669</v>
      </c>
      <c r="NXN11" s="98" t="s">
        <v>669</v>
      </c>
      <c r="NXO11" s="98" t="s">
        <v>669</v>
      </c>
      <c r="NXP11" s="98" t="s">
        <v>669</v>
      </c>
      <c r="NXQ11" s="98" t="s">
        <v>669</v>
      </c>
      <c r="NXR11" s="98" t="s">
        <v>669</v>
      </c>
      <c r="NXS11" s="98" t="s">
        <v>669</v>
      </c>
      <c r="NXT11" s="98" t="s">
        <v>669</v>
      </c>
      <c r="NXU11" s="98" t="s">
        <v>669</v>
      </c>
      <c r="NXV11" s="98" t="s">
        <v>669</v>
      </c>
      <c r="NXW11" s="98" t="s">
        <v>669</v>
      </c>
      <c r="NXX11" s="98" t="s">
        <v>669</v>
      </c>
      <c r="NXY11" s="98" t="s">
        <v>669</v>
      </c>
      <c r="NXZ11" s="98" t="s">
        <v>669</v>
      </c>
      <c r="NYA11" s="98" t="s">
        <v>669</v>
      </c>
      <c r="NYB11" s="98" t="s">
        <v>669</v>
      </c>
      <c r="NYC11" s="98" t="s">
        <v>669</v>
      </c>
      <c r="NYD11" s="98" t="s">
        <v>669</v>
      </c>
      <c r="NYE11" s="98" t="s">
        <v>669</v>
      </c>
      <c r="NYF11" s="98" t="s">
        <v>669</v>
      </c>
      <c r="NYG11" s="98" t="s">
        <v>669</v>
      </c>
      <c r="NYH11" s="98" t="s">
        <v>669</v>
      </c>
      <c r="NYI11" s="98" t="s">
        <v>669</v>
      </c>
      <c r="NYJ11" s="98" t="s">
        <v>669</v>
      </c>
      <c r="NYK11" s="98" t="s">
        <v>669</v>
      </c>
      <c r="NYL11" s="98" t="s">
        <v>669</v>
      </c>
      <c r="NYM11" s="98" t="s">
        <v>669</v>
      </c>
      <c r="NYN11" s="98" t="s">
        <v>669</v>
      </c>
      <c r="NYO11" s="98" t="s">
        <v>669</v>
      </c>
      <c r="NYP11" s="98" t="s">
        <v>669</v>
      </c>
      <c r="NYQ11" s="98" t="s">
        <v>669</v>
      </c>
      <c r="NYR11" s="98" t="s">
        <v>669</v>
      </c>
      <c r="NYS11" s="98" t="s">
        <v>669</v>
      </c>
      <c r="NYT11" s="98" t="s">
        <v>669</v>
      </c>
      <c r="NYU11" s="98" t="s">
        <v>669</v>
      </c>
      <c r="NYV11" s="98" t="s">
        <v>669</v>
      </c>
      <c r="NYW11" s="98" t="s">
        <v>669</v>
      </c>
      <c r="NYX11" s="98" t="s">
        <v>669</v>
      </c>
      <c r="NYY11" s="98" t="s">
        <v>669</v>
      </c>
      <c r="NYZ11" s="98" t="s">
        <v>669</v>
      </c>
      <c r="NZA11" s="98" t="s">
        <v>669</v>
      </c>
      <c r="NZB11" s="98" t="s">
        <v>669</v>
      </c>
      <c r="NZC11" s="98" t="s">
        <v>669</v>
      </c>
      <c r="NZD11" s="98" t="s">
        <v>669</v>
      </c>
      <c r="NZE11" s="98" t="s">
        <v>669</v>
      </c>
      <c r="NZF11" s="98" t="s">
        <v>669</v>
      </c>
      <c r="NZG11" s="98" t="s">
        <v>669</v>
      </c>
      <c r="NZH11" s="98" t="s">
        <v>669</v>
      </c>
      <c r="NZI11" s="98" t="s">
        <v>669</v>
      </c>
      <c r="NZJ11" s="98" t="s">
        <v>669</v>
      </c>
      <c r="NZK11" s="98" t="s">
        <v>669</v>
      </c>
      <c r="NZL11" s="98" t="s">
        <v>669</v>
      </c>
      <c r="NZM11" s="98" t="s">
        <v>669</v>
      </c>
      <c r="NZN11" s="98" t="s">
        <v>669</v>
      </c>
      <c r="NZO11" s="98" t="s">
        <v>669</v>
      </c>
      <c r="NZP11" s="98" t="s">
        <v>669</v>
      </c>
      <c r="NZQ11" s="98" t="s">
        <v>669</v>
      </c>
      <c r="NZR11" s="98" t="s">
        <v>669</v>
      </c>
      <c r="NZS11" s="98" t="s">
        <v>669</v>
      </c>
      <c r="NZT11" s="98" t="s">
        <v>669</v>
      </c>
      <c r="NZU11" s="98" t="s">
        <v>669</v>
      </c>
      <c r="NZV11" s="98" t="s">
        <v>669</v>
      </c>
      <c r="NZW11" s="98" t="s">
        <v>669</v>
      </c>
      <c r="NZX11" s="98" t="s">
        <v>669</v>
      </c>
      <c r="NZY11" s="98" t="s">
        <v>669</v>
      </c>
      <c r="NZZ11" s="98" t="s">
        <v>669</v>
      </c>
      <c r="OAA11" s="98" t="s">
        <v>669</v>
      </c>
      <c r="OAB11" s="98" t="s">
        <v>669</v>
      </c>
      <c r="OAC11" s="98" t="s">
        <v>669</v>
      </c>
      <c r="OAD11" s="98" t="s">
        <v>669</v>
      </c>
      <c r="OAE11" s="98" t="s">
        <v>669</v>
      </c>
      <c r="OAF11" s="98" t="s">
        <v>669</v>
      </c>
      <c r="OAG11" s="98" t="s">
        <v>669</v>
      </c>
      <c r="OAH11" s="98" t="s">
        <v>669</v>
      </c>
      <c r="OAI11" s="98" t="s">
        <v>669</v>
      </c>
      <c r="OAJ11" s="98" t="s">
        <v>669</v>
      </c>
      <c r="OAK11" s="98" t="s">
        <v>669</v>
      </c>
      <c r="OAL11" s="98" t="s">
        <v>669</v>
      </c>
      <c r="OAM11" s="98" t="s">
        <v>669</v>
      </c>
      <c r="OAN11" s="98" t="s">
        <v>669</v>
      </c>
      <c r="OAO11" s="98" t="s">
        <v>669</v>
      </c>
      <c r="OAP11" s="98" t="s">
        <v>669</v>
      </c>
      <c r="OAQ11" s="98" t="s">
        <v>669</v>
      </c>
      <c r="OAR11" s="98" t="s">
        <v>669</v>
      </c>
      <c r="OAS11" s="98" t="s">
        <v>669</v>
      </c>
      <c r="OAT11" s="98" t="s">
        <v>669</v>
      </c>
      <c r="OAU11" s="98" t="s">
        <v>669</v>
      </c>
      <c r="OAV11" s="98" t="s">
        <v>669</v>
      </c>
      <c r="OAW11" s="98" t="s">
        <v>669</v>
      </c>
      <c r="OAX11" s="98" t="s">
        <v>669</v>
      </c>
      <c r="OAY11" s="98" t="s">
        <v>669</v>
      </c>
      <c r="OAZ11" s="98" t="s">
        <v>669</v>
      </c>
      <c r="OBA11" s="98" t="s">
        <v>669</v>
      </c>
      <c r="OBB11" s="98" t="s">
        <v>669</v>
      </c>
      <c r="OBC11" s="98" t="s">
        <v>669</v>
      </c>
      <c r="OBD11" s="98" t="s">
        <v>669</v>
      </c>
      <c r="OBE11" s="98" t="s">
        <v>669</v>
      </c>
      <c r="OBF11" s="98" t="s">
        <v>669</v>
      </c>
      <c r="OBG11" s="98" t="s">
        <v>669</v>
      </c>
      <c r="OBH11" s="98" t="s">
        <v>669</v>
      </c>
      <c r="OBI11" s="98" t="s">
        <v>669</v>
      </c>
      <c r="OBJ11" s="98" t="s">
        <v>669</v>
      </c>
      <c r="OBK11" s="98" t="s">
        <v>669</v>
      </c>
      <c r="OBL11" s="98" t="s">
        <v>669</v>
      </c>
      <c r="OBM11" s="98" t="s">
        <v>669</v>
      </c>
      <c r="OBN11" s="98" t="s">
        <v>669</v>
      </c>
      <c r="OBO11" s="98" t="s">
        <v>669</v>
      </c>
      <c r="OBP11" s="98" t="s">
        <v>669</v>
      </c>
      <c r="OBQ11" s="98" t="s">
        <v>669</v>
      </c>
      <c r="OBR11" s="98" t="s">
        <v>669</v>
      </c>
      <c r="OBS11" s="98" t="s">
        <v>669</v>
      </c>
      <c r="OBT11" s="98" t="s">
        <v>669</v>
      </c>
      <c r="OBU11" s="98" t="s">
        <v>669</v>
      </c>
      <c r="OBV11" s="98" t="s">
        <v>669</v>
      </c>
      <c r="OBW11" s="98" t="s">
        <v>669</v>
      </c>
      <c r="OBX11" s="98" t="s">
        <v>669</v>
      </c>
      <c r="OBY11" s="98" t="s">
        <v>669</v>
      </c>
      <c r="OBZ11" s="98" t="s">
        <v>669</v>
      </c>
      <c r="OCA11" s="98" t="s">
        <v>669</v>
      </c>
      <c r="OCB11" s="98" t="s">
        <v>669</v>
      </c>
      <c r="OCC11" s="98" t="s">
        <v>669</v>
      </c>
      <c r="OCD11" s="98" t="s">
        <v>669</v>
      </c>
      <c r="OCE11" s="98" t="s">
        <v>669</v>
      </c>
      <c r="OCF11" s="98" t="s">
        <v>669</v>
      </c>
      <c r="OCG11" s="98" t="s">
        <v>669</v>
      </c>
      <c r="OCH11" s="98" t="s">
        <v>669</v>
      </c>
      <c r="OCI11" s="98" t="s">
        <v>669</v>
      </c>
      <c r="OCJ11" s="98" t="s">
        <v>669</v>
      </c>
      <c r="OCK11" s="98" t="s">
        <v>669</v>
      </c>
      <c r="OCL11" s="98" t="s">
        <v>669</v>
      </c>
      <c r="OCM11" s="98" t="s">
        <v>669</v>
      </c>
      <c r="OCN11" s="98" t="s">
        <v>669</v>
      </c>
      <c r="OCO11" s="98" t="s">
        <v>669</v>
      </c>
      <c r="OCP11" s="98" t="s">
        <v>669</v>
      </c>
      <c r="OCQ11" s="98" t="s">
        <v>669</v>
      </c>
      <c r="OCR11" s="98" t="s">
        <v>669</v>
      </c>
      <c r="OCS11" s="98" t="s">
        <v>669</v>
      </c>
      <c r="OCT11" s="98" t="s">
        <v>669</v>
      </c>
      <c r="OCU11" s="98" t="s">
        <v>669</v>
      </c>
      <c r="OCV11" s="98" t="s">
        <v>669</v>
      </c>
      <c r="OCW11" s="98" t="s">
        <v>669</v>
      </c>
      <c r="OCX11" s="98" t="s">
        <v>669</v>
      </c>
      <c r="OCY11" s="98" t="s">
        <v>669</v>
      </c>
      <c r="OCZ11" s="98" t="s">
        <v>669</v>
      </c>
      <c r="ODA11" s="98" t="s">
        <v>669</v>
      </c>
      <c r="ODB11" s="98" t="s">
        <v>669</v>
      </c>
      <c r="ODC11" s="98" t="s">
        <v>669</v>
      </c>
      <c r="ODD11" s="98" t="s">
        <v>669</v>
      </c>
      <c r="ODE11" s="98" t="s">
        <v>669</v>
      </c>
      <c r="ODF11" s="98" t="s">
        <v>669</v>
      </c>
      <c r="ODG11" s="98" t="s">
        <v>669</v>
      </c>
      <c r="ODH11" s="98" t="s">
        <v>669</v>
      </c>
      <c r="ODI11" s="98" t="s">
        <v>669</v>
      </c>
      <c r="ODJ11" s="98" t="s">
        <v>669</v>
      </c>
      <c r="ODK11" s="98" t="s">
        <v>669</v>
      </c>
      <c r="ODL11" s="98" t="s">
        <v>669</v>
      </c>
      <c r="ODM11" s="98" t="s">
        <v>669</v>
      </c>
      <c r="ODN11" s="98" t="s">
        <v>669</v>
      </c>
      <c r="ODO11" s="98" t="s">
        <v>669</v>
      </c>
      <c r="ODP11" s="98" t="s">
        <v>669</v>
      </c>
      <c r="ODQ11" s="98" t="s">
        <v>669</v>
      </c>
      <c r="ODR11" s="98" t="s">
        <v>669</v>
      </c>
      <c r="ODS11" s="98" t="s">
        <v>669</v>
      </c>
      <c r="ODT11" s="98" t="s">
        <v>669</v>
      </c>
      <c r="ODU11" s="98" t="s">
        <v>669</v>
      </c>
      <c r="ODV11" s="98" t="s">
        <v>669</v>
      </c>
      <c r="ODW11" s="98" t="s">
        <v>669</v>
      </c>
      <c r="ODX11" s="98" t="s">
        <v>669</v>
      </c>
      <c r="ODY11" s="98" t="s">
        <v>669</v>
      </c>
      <c r="ODZ11" s="98" t="s">
        <v>669</v>
      </c>
      <c r="OEA11" s="98" t="s">
        <v>669</v>
      </c>
      <c r="OEB11" s="98" t="s">
        <v>669</v>
      </c>
      <c r="OEC11" s="98" t="s">
        <v>669</v>
      </c>
      <c r="OED11" s="98" t="s">
        <v>669</v>
      </c>
      <c r="OEE11" s="98" t="s">
        <v>669</v>
      </c>
      <c r="OEF11" s="98" t="s">
        <v>669</v>
      </c>
      <c r="OEG11" s="98" t="s">
        <v>669</v>
      </c>
      <c r="OEH11" s="98" t="s">
        <v>669</v>
      </c>
      <c r="OEI11" s="98" t="s">
        <v>669</v>
      </c>
      <c r="OEJ11" s="98" t="s">
        <v>669</v>
      </c>
      <c r="OEK11" s="98" t="s">
        <v>669</v>
      </c>
      <c r="OEL11" s="98" t="s">
        <v>669</v>
      </c>
      <c r="OEM11" s="98" t="s">
        <v>669</v>
      </c>
      <c r="OEN11" s="98" t="s">
        <v>669</v>
      </c>
      <c r="OEO11" s="98" t="s">
        <v>669</v>
      </c>
      <c r="OEP11" s="98" t="s">
        <v>669</v>
      </c>
      <c r="OEQ11" s="98" t="s">
        <v>669</v>
      </c>
      <c r="OER11" s="98" t="s">
        <v>669</v>
      </c>
      <c r="OES11" s="98" t="s">
        <v>669</v>
      </c>
      <c r="OET11" s="98" t="s">
        <v>669</v>
      </c>
      <c r="OEU11" s="98" t="s">
        <v>669</v>
      </c>
      <c r="OEV11" s="98" t="s">
        <v>669</v>
      </c>
      <c r="OEW11" s="98" t="s">
        <v>669</v>
      </c>
      <c r="OEX11" s="98" t="s">
        <v>669</v>
      </c>
      <c r="OEY11" s="98" t="s">
        <v>669</v>
      </c>
      <c r="OEZ11" s="98" t="s">
        <v>669</v>
      </c>
      <c r="OFA11" s="98" t="s">
        <v>669</v>
      </c>
      <c r="OFB11" s="98" t="s">
        <v>669</v>
      </c>
      <c r="OFC11" s="98" t="s">
        <v>669</v>
      </c>
      <c r="OFD11" s="98" t="s">
        <v>669</v>
      </c>
      <c r="OFE11" s="98" t="s">
        <v>669</v>
      </c>
      <c r="OFF11" s="98" t="s">
        <v>669</v>
      </c>
      <c r="OFG11" s="98" t="s">
        <v>669</v>
      </c>
      <c r="OFH11" s="98" t="s">
        <v>669</v>
      </c>
      <c r="OFI11" s="98" t="s">
        <v>669</v>
      </c>
      <c r="OFJ11" s="98" t="s">
        <v>669</v>
      </c>
      <c r="OFK11" s="98" t="s">
        <v>669</v>
      </c>
      <c r="OFL11" s="98" t="s">
        <v>669</v>
      </c>
      <c r="OFM11" s="98" t="s">
        <v>669</v>
      </c>
      <c r="OFN11" s="98" t="s">
        <v>669</v>
      </c>
      <c r="OFO11" s="98" t="s">
        <v>669</v>
      </c>
      <c r="OFP11" s="98" t="s">
        <v>669</v>
      </c>
      <c r="OFQ11" s="98" t="s">
        <v>669</v>
      </c>
      <c r="OFR11" s="98" t="s">
        <v>669</v>
      </c>
      <c r="OFS11" s="98" t="s">
        <v>669</v>
      </c>
      <c r="OFT11" s="98" t="s">
        <v>669</v>
      </c>
      <c r="OFU11" s="98" t="s">
        <v>669</v>
      </c>
      <c r="OFV11" s="98" t="s">
        <v>669</v>
      </c>
      <c r="OFW11" s="98" t="s">
        <v>669</v>
      </c>
      <c r="OFX11" s="98" t="s">
        <v>669</v>
      </c>
      <c r="OFY11" s="98" t="s">
        <v>669</v>
      </c>
      <c r="OFZ11" s="98" t="s">
        <v>669</v>
      </c>
      <c r="OGA11" s="98" t="s">
        <v>669</v>
      </c>
      <c r="OGB11" s="98" t="s">
        <v>669</v>
      </c>
      <c r="OGC11" s="98" t="s">
        <v>669</v>
      </c>
      <c r="OGD11" s="98" t="s">
        <v>669</v>
      </c>
      <c r="OGE11" s="98" t="s">
        <v>669</v>
      </c>
      <c r="OGF11" s="98" t="s">
        <v>669</v>
      </c>
      <c r="OGG11" s="98" t="s">
        <v>669</v>
      </c>
      <c r="OGH11" s="98" t="s">
        <v>669</v>
      </c>
      <c r="OGI11" s="98" t="s">
        <v>669</v>
      </c>
      <c r="OGJ11" s="98" t="s">
        <v>669</v>
      </c>
      <c r="OGK11" s="98" t="s">
        <v>669</v>
      </c>
      <c r="OGL11" s="98" t="s">
        <v>669</v>
      </c>
      <c r="OGM11" s="98" t="s">
        <v>669</v>
      </c>
      <c r="OGN11" s="98" t="s">
        <v>669</v>
      </c>
      <c r="OGO11" s="98" t="s">
        <v>669</v>
      </c>
      <c r="OGP11" s="98" t="s">
        <v>669</v>
      </c>
      <c r="OGQ11" s="98" t="s">
        <v>669</v>
      </c>
      <c r="OGR11" s="98" t="s">
        <v>669</v>
      </c>
      <c r="OGS11" s="98" t="s">
        <v>669</v>
      </c>
      <c r="OGT11" s="98" t="s">
        <v>669</v>
      </c>
      <c r="OGU11" s="98" t="s">
        <v>669</v>
      </c>
      <c r="OGV11" s="98" t="s">
        <v>669</v>
      </c>
      <c r="OGW11" s="98" t="s">
        <v>669</v>
      </c>
      <c r="OGX11" s="98" t="s">
        <v>669</v>
      </c>
      <c r="OGY11" s="98" t="s">
        <v>669</v>
      </c>
      <c r="OGZ11" s="98" t="s">
        <v>669</v>
      </c>
      <c r="OHA11" s="98" t="s">
        <v>669</v>
      </c>
      <c r="OHB11" s="98" t="s">
        <v>669</v>
      </c>
      <c r="OHC11" s="98" t="s">
        <v>669</v>
      </c>
      <c r="OHD11" s="98" t="s">
        <v>669</v>
      </c>
      <c r="OHE11" s="98" t="s">
        <v>669</v>
      </c>
      <c r="OHF11" s="98" t="s">
        <v>669</v>
      </c>
      <c r="OHG11" s="98" t="s">
        <v>669</v>
      </c>
      <c r="OHH11" s="98" t="s">
        <v>669</v>
      </c>
      <c r="OHI11" s="98" t="s">
        <v>669</v>
      </c>
      <c r="OHJ11" s="98" t="s">
        <v>669</v>
      </c>
      <c r="OHK11" s="98" t="s">
        <v>669</v>
      </c>
      <c r="OHL11" s="98" t="s">
        <v>669</v>
      </c>
      <c r="OHM11" s="98" t="s">
        <v>669</v>
      </c>
      <c r="OHN11" s="98" t="s">
        <v>669</v>
      </c>
      <c r="OHO11" s="98" t="s">
        <v>669</v>
      </c>
      <c r="OHP11" s="98" t="s">
        <v>669</v>
      </c>
      <c r="OHQ11" s="98" t="s">
        <v>669</v>
      </c>
      <c r="OHR11" s="98" t="s">
        <v>669</v>
      </c>
      <c r="OHS11" s="98" t="s">
        <v>669</v>
      </c>
      <c r="OHT11" s="98" t="s">
        <v>669</v>
      </c>
      <c r="OHU11" s="98" t="s">
        <v>669</v>
      </c>
      <c r="OHV11" s="98" t="s">
        <v>669</v>
      </c>
      <c r="OHW11" s="98" t="s">
        <v>669</v>
      </c>
      <c r="OHX11" s="98" t="s">
        <v>669</v>
      </c>
      <c r="OHY11" s="98" t="s">
        <v>669</v>
      </c>
      <c r="OHZ11" s="98" t="s">
        <v>669</v>
      </c>
      <c r="OIA11" s="98" t="s">
        <v>669</v>
      </c>
      <c r="OIB11" s="98" t="s">
        <v>669</v>
      </c>
      <c r="OIC11" s="98" t="s">
        <v>669</v>
      </c>
      <c r="OID11" s="98" t="s">
        <v>669</v>
      </c>
      <c r="OIE11" s="98" t="s">
        <v>669</v>
      </c>
      <c r="OIF11" s="98" t="s">
        <v>669</v>
      </c>
      <c r="OIG11" s="98" t="s">
        <v>669</v>
      </c>
      <c r="OIH11" s="98" t="s">
        <v>669</v>
      </c>
      <c r="OII11" s="98" t="s">
        <v>669</v>
      </c>
      <c r="OIJ11" s="98" t="s">
        <v>669</v>
      </c>
      <c r="OIK11" s="98" t="s">
        <v>669</v>
      </c>
      <c r="OIL11" s="98" t="s">
        <v>669</v>
      </c>
      <c r="OIM11" s="98" t="s">
        <v>669</v>
      </c>
      <c r="OIN11" s="98" t="s">
        <v>669</v>
      </c>
      <c r="OIO11" s="98" t="s">
        <v>669</v>
      </c>
      <c r="OIP11" s="98" t="s">
        <v>669</v>
      </c>
      <c r="OIQ11" s="98" t="s">
        <v>669</v>
      </c>
      <c r="OIR11" s="98" t="s">
        <v>669</v>
      </c>
      <c r="OIS11" s="98" t="s">
        <v>669</v>
      </c>
      <c r="OIT11" s="98" t="s">
        <v>669</v>
      </c>
      <c r="OIU11" s="98" t="s">
        <v>669</v>
      </c>
      <c r="OIV11" s="98" t="s">
        <v>669</v>
      </c>
      <c r="OIW11" s="98" t="s">
        <v>669</v>
      </c>
      <c r="OIX11" s="98" t="s">
        <v>669</v>
      </c>
      <c r="OIY11" s="98" t="s">
        <v>669</v>
      </c>
      <c r="OIZ11" s="98" t="s">
        <v>669</v>
      </c>
      <c r="OJA11" s="98" t="s">
        <v>669</v>
      </c>
      <c r="OJB11" s="98" t="s">
        <v>669</v>
      </c>
      <c r="OJC11" s="98" t="s">
        <v>669</v>
      </c>
      <c r="OJD11" s="98" t="s">
        <v>669</v>
      </c>
      <c r="OJE11" s="98" t="s">
        <v>669</v>
      </c>
      <c r="OJF11" s="98" t="s">
        <v>669</v>
      </c>
      <c r="OJG11" s="98" t="s">
        <v>669</v>
      </c>
      <c r="OJH11" s="98" t="s">
        <v>669</v>
      </c>
      <c r="OJI11" s="98" t="s">
        <v>669</v>
      </c>
      <c r="OJJ11" s="98" t="s">
        <v>669</v>
      </c>
      <c r="OJK11" s="98" t="s">
        <v>669</v>
      </c>
      <c r="OJL11" s="98" t="s">
        <v>669</v>
      </c>
      <c r="OJM11" s="98" t="s">
        <v>669</v>
      </c>
      <c r="OJN11" s="98" t="s">
        <v>669</v>
      </c>
      <c r="OJO11" s="98" t="s">
        <v>669</v>
      </c>
      <c r="OJP11" s="98" t="s">
        <v>669</v>
      </c>
      <c r="OJQ11" s="98" t="s">
        <v>669</v>
      </c>
      <c r="OJR11" s="98" t="s">
        <v>669</v>
      </c>
      <c r="OJS11" s="98" t="s">
        <v>669</v>
      </c>
      <c r="OJT11" s="98" t="s">
        <v>669</v>
      </c>
      <c r="OJU11" s="98" t="s">
        <v>669</v>
      </c>
      <c r="OJV11" s="98" t="s">
        <v>669</v>
      </c>
      <c r="OJW11" s="98" t="s">
        <v>669</v>
      </c>
      <c r="OJX11" s="98" t="s">
        <v>669</v>
      </c>
      <c r="OJY11" s="98" t="s">
        <v>669</v>
      </c>
      <c r="OJZ11" s="98" t="s">
        <v>669</v>
      </c>
      <c r="OKA11" s="98" t="s">
        <v>669</v>
      </c>
      <c r="OKB11" s="98" t="s">
        <v>669</v>
      </c>
      <c r="OKC11" s="98" t="s">
        <v>669</v>
      </c>
      <c r="OKD11" s="98" t="s">
        <v>669</v>
      </c>
      <c r="OKE11" s="98" t="s">
        <v>669</v>
      </c>
      <c r="OKF11" s="98" t="s">
        <v>669</v>
      </c>
      <c r="OKG11" s="98" t="s">
        <v>669</v>
      </c>
      <c r="OKH11" s="98" t="s">
        <v>669</v>
      </c>
      <c r="OKI11" s="98" t="s">
        <v>669</v>
      </c>
      <c r="OKJ11" s="98" t="s">
        <v>669</v>
      </c>
      <c r="OKK11" s="98" t="s">
        <v>669</v>
      </c>
      <c r="OKL11" s="98" t="s">
        <v>669</v>
      </c>
      <c r="OKM11" s="98" t="s">
        <v>669</v>
      </c>
      <c r="OKN11" s="98" t="s">
        <v>669</v>
      </c>
      <c r="OKO11" s="98" t="s">
        <v>669</v>
      </c>
      <c r="OKP11" s="98" t="s">
        <v>669</v>
      </c>
      <c r="OKQ11" s="98" t="s">
        <v>669</v>
      </c>
      <c r="OKR11" s="98" t="s">
        <v>669</v>
      </c>
      <c r="OKS11" s="98" t="s">
        <v>669</v>
      </c>
      <c r="OKT11" s="98" t="s">
        <v>669</v>
      </c>
      <c r="OKU11" s="98" t="s">
        <v>669</v>
      </c>
      <c r="OKV11" s="98" t="s">
        <v>669</v>
      </c>
      <c r="OKW11" s="98" t="s">
        <v>669</v>
      </c>
      <c r="OKX11" s="98" t="s">
        <v>669</v>
      </c>
      <c r="OKY11" s="98" t="s">
        <v>669</v>
      </c>
      <c r="OKZ11" s="98" t="s">
        <v>669</v>
      </c>
      <c r="OLA11" s="98" t="s">
        <v>669</v>
      </c>
      <c r="OLB11" s="98" t="s">
        <v>669</v>
      </c>
      <c r="OLC11" s="98" t="s">
        <v>669</v>
      </c>
      <c r="OLD11" s="98" t="s">
        <v>669</v>
      </c>
      <c r="OLE11" s="98" t="s">
        <v>669</v>
      </c>
      <c r="OLF11" s="98" t="s">
        <v>669</v>
      </c>
      <c r="OLG11" s="98" t="s">
        <v>669</v>
      </c>
      <c r="OLH11" s="98" t="s">
        <v>669</v>
      </c>
      <c r="OLI11" s="98" t="s">
        <v>669</v>
      </c>
      <c r="OLJ11" s="98" t="s">
        <v>669</v>
      </c>
      <c r="OLK11" s="98" t="s">
        <v>669</v>
      </c>
      <c r="OLL11" s="98" t="s">
        <v>669</v>
      </c>
      <c r="OLM11" s="98" t="s">
        <v>669</v>
      </c>
      <c r="OLN11" s="98" t="s">
        <v>669</v>
      </c>
      <c r="OLO11" s="98" t="s">
        <v>669</v>
      </c>
      <c r="OLP11" s="98" t="s">
        <v>669</v>
      </c>
      <c r="OLQ11" s="98" t="s">
        <v>669</v>
      </c>
      <c r="OLR11" s="98" t="s">
        <v>669</v>
      </c>
      <c r="OLS11" s="98" t="s">
        <v>669</v>
      </c>
      <c r="OLT11" s="98" t="s">
        <v>669</v>
      </c>
      <c r="OLU11" s="98" t="s">
        <v>669</v>
      </c>
      <c r="OLV11" s="98" t="s">
        <v>669</v>
      </c>
      <c r="OLW11" s="98" t="s">
        <v>669</v>
      </c>
      <c r="OLX11" s="98" t="s">
        <v>669</v>
      </c>
      <c r="OLY11" s="98" t="s">
        <v>669</v>
      </c>
      <c r="OLZ11" s="98" t="s">
        <v>669</v>
      </c>
      <c r="OMA11" s="98" t="s">
        <v>669</v>
      </c>
      <c r="OMB11" s="98" t="s">
        <v>669</v>
      </c>
      <c r="OMC11" s="98" t="s">
        <v>669</v>
      </c>
      <c r="OMD11" s="98" t="s">
        <v>669</v>
      </c>
      <c r="OME11" s="98" t="s">
        <v>669</v>
      </c>
      <c r="OMF11" s="98" t="s">
        <v>669</v>
      </c>
      <c r="OMG11" s="98" t="s">
        <v>669</v>
      </c>
      <c r="OMH11" s="98" t="s">
        <v>669</v>
      </c>
      <c r="OMI11" s="98" t="s">
        <v>669</v>
      </c>
      <c r="OMJ11" s="98" t="s">
        <v>669</v>
      </c>
      <c r="OMK11" s="98" t="s">
        <v>669</v>
      </c>
      <c r="OML11" s="98" t="s">
        <v>669</v>
      </c>
      <c r="OMM11" s="98" t="s">
        <v>669</v>
      </c>
      <c r="OMN11" s="98" t="s">
        <v>669</v>
      </c>
      <c r="OMO11" s="98" t="s">
        <v>669</v>
      </c>
      <c r="OMP11" s="98" t="s">
        <v>669</v>
      </c>
      <c r="OMQ11" s="98" t="s">
        <v>669</v>
      </c>
      <c r="OMR11" s="98" t="s">
        <v>669</v>
      </c>
      <c r="OMS11" s="98" t="s">
        <v>669</v>
      </c>
      <c r="OMT11" s="98" t="s">
        <v>669</v>
      </c>
      <c r="OMU11" s="98" t="s">
        <v>669</v>
      </c>
      <c r="OMV11" s="98" t="s">
        <v>669</v>
      </c>
      <c r="OMW11" s="98" t="s">
        <v>669</v>
      </c>
      <c r="OMX11" s="98" t="s">
        <v>669</v>
      </c>
      <c r="OMY11" s="98" t="s">
        <v>669</v>
      </c>
      <c r="OMZ11" s="98" t="s">
        <v>669</v>
      </c>
      <c r="ONA11" s="98" t="s">
        <v>669</v>
      </c>
      <c r="ONB11" s="98" t="s">
        <v>669</v>
      </c>
      <c r="ONC11" s="98" t="s">
        <v>669</v>
      </c>
      <c r="OND11" s="98" t="s">
        <v>669</v>
      </c>
      <c r="ONE11" s="98" t="s">
        <v>669</v>
      </c>
      <c r="ONF11" s="98" t="s">
        <v>669</v>
      </c>
      <c r="ONG11" s="98" t="s">
        <v>669</v>
      </c>
      <c r="ONH11" s="98" t="s">
        <v>669</v>
      </c>
      <c r="ONI11" s="98" t="s">
        <v>669</v>
      </c>
      <c r="ONJ11" s="98" t="s">
        <v>669</v>
      </c>
      <c r="ONK11" s="98" t="s">
        <v>669</v>
      </c>
      <c r="ONL11" s="98" t="s">
        <v>669</v>
      </c>
      <c r="ONM11" s="98" t="s">
        <v>669</v>
      </c>
      <c r="ONN11" s="98" t="s">
        <v>669</v>
      </c>
      <c r="ONO11" s="98" t="s">
        <v>669</v>
      </c>
      <c r="ONP11" s="98" t="s">
        <v>669</v>
      </c>
      <c r="ONQ11" s="98" t="s">
        <v>669</v>
      </c>
      <c r="ONR11" s="98" t="s">
        <v>669</v>
      </c>
      <c r="ONS11" s="98" t="s">
        <v>669</v>
      </c>
      <c r="ONT11" s="98" t="s">
        <v>669</v>
      </c>
      <c r="ONU11" s="98" t="s">
        <v>669</v>
      </c>
      <c r="ONV11" s="98" t="s">
        <v>669</v>
      </c>
      <c r="ONW11" s="98" t="s">
        <v>669</v>
      </c>
      <c r="ONX11" s="98" t="s">
        <v>669</v>
      </c>
      <c r="ONY11" s="98" t="s">
        <v>669</v>
      </c>
      <c r="ONZ11" s="98" t="s">
        <v>669</v>
      </c>
      <c r="OOA11" s="98" t="s">
        <v>669</v>
      </c>
      <c r="OOB11" s="98" t="s">
        <v>669</v>
      </c>
      <c r="OOC11" s="98" t="s">
        <v>669</v>
      </c>
      <c r="OOD11" s="98" t="s">
        <v>669</v>
      </c>
      <c r="OOE11" s="98" t="s">
        <v>669</v>
      </c>
      <c r="OOF11" s="98" t="s">
        <v>669</v>
      </c>
      <c r="OOG11" s="98" t="s">
        <v>669</v>
      </c>
      <c r="OOH11" s="98" t="s">
        <v>669</v>
      </c>
      <c r="OOI11" s="98" t="s">
        <v>669</v>
      </c>
      <c r="OOJ11" s="98" t="s">
        <v>669</v>
      </c>
      <c r="OOK11" s="98" t="s">
        <v>669</v>
      </c>
      <c r="OOL11" s="98" t="s">
        <v>669</v>
      </c>
      <c r="OOM11" s="98" t="s">
        <v>669</v>
      </c>
      <c r="OON11" s="98" t="s">
        <v>669</v>
      </c>
      <c r="OOO11" s="98" t="s">
        <v>669</v>
      </c>
      <c r="OOP11" s="98" t="s">
        <v>669</v>
      </c>
      <c r="OOQ11" s="98" t="s">
        <v>669</v>
      </c>
      <c r="OOR11" s="98" t="s">
        <v>669</v>
      </c>
      <c r="OOS11" s="98" t="s">
        <v>669</v>
      </c>
      <c r="OOT11" s="98" t="s">
        <v>669</v>
      </c>
      <c r="OOU11" s="98" t="s">
        <v>669</v>
      </c>
      <c r="OOV11" s="98" t="s">
        <v>669</v>
      </c>
      <c r="OOW11" s="98" t="s">
        <v>669</v>
      </c>
      <c r="OOX11" s="98" t="s">
        <v>669</v>
      </c>
      <c r="OOY11" s="98" t="s">
        <v>669</v>
      </c>
      <c r="OOZ11" s="98" t="s">
        <v>669</v>
      </c>
      <c r="OPA11" s="98" t="s">
        <v>669</v>
      </c>
      <c r="OPB11" s="98" t="s">
        <v>669</v>
      </c>
      <c r="OPC11" s="98" t="s">
        <v>669</v>
      </c>
      <c r="OPD11" s="98" t="s">
        <v>669</v>
      </c>
      <c r="OPE11" s="98" t="s">
        <v>669</v>
      </c>
      <c r="OPF11" s="98" t="s">
        <v>669</v>
      </c>
      <c r="OPG11" s="98" t="s">
        <v>669</v>
      </c>
      <c r="OPH11" s="98" t="s">
        <v>669</v>
      </c>
      <c r="OPI11" s="98" t="s">
        <v>669</v>
      </c>
      <c r="OPJ11" s="98" t="s">
        <v>669</v>
      </c>
      <c r="OPK11" s="98" t="s">
        <v>669</v>
      </c>
      <c r="OPL11" s="98" t="s">
        <v>669</v>
      </c>
      <c r="OPM11" s="98" t="s">
        <v>669</v>
      </c>
      <c r="OPN11" s="98" t="s">
        <v>669</v>
      </c>
      <c r="OPO11" s="98" t="s">
        <v>669</v>
      </c>
      <c r="OPP11" s="98" t="s">
        <v>669</v>
      </c>
      <c r="OPQ11" s="98" t="s">
        <v>669</v>
      </c>
      <c r="OPR11" s="98" t="s">
        <v>669</v>
      </c>
      <c r="OPS11" s="98" t="s">
        <v>669</v>
      </c>
      <c r="OPT11" s="98" t="s">
        <v>669</v>
      </c>
      <c r="OPU11" s="98" t="s">
        <v>669</v>
      </c>
      <c r="OPV11" s="98" t="s">
        <v>669</v>
      </c>
      <c r="OPW11" s="98" t="s">
        <v>669</v>
      </c>
      <c r="OPX11" s="98" t="s">
        <v>669</v>
      </c>
      <c r="OPY11" s="98" t="s">
        <v>669</v>
      </c>
      <c r="OPZ11" s="98" t="s">
        <v>669</v>
      </c>
      <c r="OQA11" s="98" t="s">
        <v>669</v>
      </c>
      <c r="OQB11" s="98" t="s">
        <v>669</v>
      </c>
      <c r="OQC11" s="98" t="s">
        <v>669</v>
      </c>
      <c r="OQD11" s="98" t="s">
        <v>669</v>
      </c>
      <c r="OQE11" s="98" t="s">
        <v>669</v>
      </c>
      <c r="OQF11" s="98" t="s">
        <v>669</v>
      </c>
      <c r="OQG11" s="98" t="s">
        <v>669</v>
      </c>
      <c r="OQH11" s="98" t="s">
        <v>669</v>
      </c>
      <c r="OQI11" s="98" t="s">
        <v>669</v>
      </c>
      <c r="OQJ11" s="98" t="s">
        <v>669</v>
      </c>
      <c r="OQK11" s="98" t="s">
        <v>669</v>
      </c>
      <c r="OQL11" s="98" t="s">
        <v>669</v>
      </c>
      <c r="OQM11" s="98" t="s">
        <v>669</v>
      </c>
      <c r="OQN11" s="98" t="s">
        <v>669</v>
      </c>
      <c r="OQO11" s="98" t="s">
        <v>669</v>
      </c>
      <c r="OQP11" s="98" t="s">
        <v>669</v>
      </c>
      <c r="OQQ11" s="98" t="s">
        <v>669</v>
      </c>
      <c r="OQR11" s="98" t="s">
        <v>669</v>
      </c>
      <c r="OQS11" s="98" t="s">
        <v>669</v>
      </c>
      <c r="OQT11" s="98" t="s">
        <v>669</v>
      </c>
      <c r="OQU11" s="98" t="s">
        <v>669</v>
      </c>
      <c r="OQV11" s="98" t="s">
        <v>669</v>
      </c>
      <c r="OQW11" s="98" t="s">
        <v>669</v>
      </c>
      <c r="OQX11" s="98" t="s">
        <v>669</v>
      </c>
      <c r="OQY11" s="98" t="s">
        <v>669</v>
      </c>
      <c r="OQZ11" s="98" t="s">
        <v>669</v>
      </c>
      <c r="ORA11" s="98" t="s">
        <v>669</v>
      </c>
      <c r="ORB11" s="98" t="s">
        <v>669</v>
      </c>
      <c r="ORC11" s="98" t="s">
        <v>669</v>
      </c>
      <c r="ORD11" s="98" t="s">
        <v>669</v>
      </c>
      <c r="ORE11" s="98" t="s">
        <v>669</v>
      </c>
      <c r="ORF11" s="98" t="s">
        <v>669</v>
      </c>
      <c r="ORG11" s="98" t="s">
        <v>669</v>
      </c>
      <c r="ORH11" s="98" t="s">
        <v>669</v>
      </c>
      <c r="ORI11" s="98" t="s">
        <v>669</v>
      </c>
      <c r="ORJ11" s="98" t="s">
        <v>669</v>
      </c>
      <c r="ORK11" s="98" t="s">
        <v>669</v>
      </c>
      <c r="ORL11" s="98" t="s">
        <v>669</v>
      </c>
      <c r="ORM11" s="98" t="s">
        <v>669</v>
      </c>
      <c r="ORN11" s="98" t="s">
        <v>669</v>
      </c>
      <c r="ORO11" s="98" t="s">
        <v>669</v>
      </c>
      <c r="ORP11" s="98" t="s">
        <v>669</v>
      </c>
      <c r="ORQ11" s="98" t="s">
        <v>669</v>
      </c>
      <c r="ORR11" s="98" t="s">
        <v>669</v>
      </c>
      <c r="ORS11" s="98" t="s">
        <v>669</v>
      </c>
      <c r="ORT11" s="98" t="s">
        <v>669</v>
      </c>
      <c r="ORU11" s="98" t="s">
        <v>669</v>
      </c>
      <c r="ORV11" s="98" t="s">
        <v>669</v>
      </c>
      <c r="ORW11" s="98" t="s">
        <v>669</v>
      </c>
      <c r="ORX11" s="98" t="s">
        <v>669</v>
      </c>
      <c r="ORY11" s="98" t="s">
        <v>669</v>
      </c>
      <c r="ORZ11" s="98" t="s">
        <v>669</v>
      </c>
      <c r="OSA11" s="98" t="s">
        <v>669</v>
      </c>
      <c r="OSB11" s="98" t="s">
        <v>669</v>
      </c>
      <c r="OSC11" s="98" t="s">
        <v>669</v>
      </c>
      <c r="OSD11" s="98" t="s">
        <v>669</v>
      </c>
      <c r="OSE11" s="98" t="s">
        <v>669</v>
      </c>
      <c r="OSF11" s="98" t="s">
        <v>669</v>
      </c>
      <c r="OSG11" s="98" t="s">
        <v>669</v>
      </c>
      <c r="OSH11" s="98" t="s">
        <v>669</v>
      </c>
      <c r="OSI11" s="98" t="s">
        <v>669</v>
      </c>
      <c r="OSJ11" s="98" t="s">
        <v>669</v>
      </c>
      <c r="OSK11" s="98" t="s">
        <v>669</v>
      </c>
      <c r="OSL11" s="98" t="s">
        <v>669</v>
      </c>
      <c r="OSM11" s="98" t="s">
        <v>669</v>
      </c>
      <c r="OSN11" s="98" t="s">
        <v>669</v>
      </c>
      <c r="OSO11" s="98" t="s">
        <v>669</v>
      </c>
      <c r="OSP11" s="98" t="s">
        <v>669</v>
      </c>
      <c r="OSQ11" s="98" t="s">
        <v>669</v>
      </c>
      <c r="OSR11" s="98" t="s">
        <v>669</v>
      </c>
      <c r="OSS11" s="98" t="s">
        <v>669</v>
      </c>
      <c r="OST11" s="98" t="s">
        <v>669</v>
      </c>
      <c r="OSU11" s="98" t="s">
        <v>669</v>
      </c>
      <c r="OSV11" s="98" t="s">
        <v>669</v>
      </c>
      <c r="OSW11" s="98" t="s">
        <v>669</v>
      </c>
      <c r="OSX11" s="98" t="s">
        <v>669</v>
      </c>
      <c r="OSY11" s="98" t="s">
        <v>669</v>
      </c>
      <c r="OSZ11" s="98" t="s">
        <v>669</v>
      </c>
      <c r="OTA11" s="98" t="s">
        <v>669</v>
      </c>
      <c r="OTB11" s="98" t="s">
        <v>669</v>
      </c>
      <c r="OTC11" s="98" t="s">
        <v>669</v>
      </c>
      <c r="OTD11" s="98" t="s">
        <v>669</v>
      </c>
      <c r="OTE11" s="98" t="s">
        <v>669</v>
      </c>
      <c r="OTF11" s="98" t="s">
        <v>669</v>
      </c>
      <c r="OTG11" s="98" t="s">
        <v>669</v>
      </c>
      <c r="OTH11" s="98" t="s">
        <v>669</v>
      </c>
      <c r="OTI11" s="98" t="s">
        <v>669</v>
      </c>
      <c r="OTJ11" s="98" t="s">
        <v>669</v>
      </c>
      <c r="OTK11" s="98" t="s">
        <v>669</v>
      </c>
      <c r="OTL11" s="98" t="s">
        <v>669</v>
      </c>
      <c r="OTM11" s="98" t="s">
        <v>669</v>
      </c>
      <c r="OTN11" s="98" t="s">
        <v>669</v>
      </c>
      <c r="OTO11" s="98" t="s">
        <v>669</v>
      </c>
      <c r="OTP11" s="98" t="s">
        <v>669</v>
      </c>
      <c r="OTQ11" s="98" t="s">
        <v>669</v>
      </c>
      <c r="OTR11" s="98" t="s">
        <v>669</v>
      </c>
      <c r="OTS11" s="98" t="s">
        <v>669</v>
      </c>
      <c r="OTT11" s="98" t="s">
        <v>669</v>
      </c>
      <c r="OTU11" s="98" t="s">
        <v>669</v>
      </c>
      <c r="OTV11" s="98" t="s">
        <v>669</v>
      </c>
      <c r="OTW11" s="98" t="s">
        <v>669</v>
      </c>
      <c r="OTX11" s="98" t="s">
        <v>669</v>
      </c>
      <c r="OTY11" s="98" t="s">
        <v>669</v>
      </c>
      <c r="OTZ11" s="98" t="s">
        <v>669</v>
      </c>
      <c r="OUA11" s="98" t="s">
        <v>669</v>
      </c>
      <c r="OUB11" s="98" t="s">
        <v>669</v>
      </c>
      <c r="OUC11" s="98" t="s">
        <v>669</v>
      </c>
      <c r="OUD11" s="98" t="s">
        <v>669</v>
      </c>
      <c r="OUE11" s="98" t="s">
        <v>669</v>
      </c>
      <c r="OUF11" s="98" t="s">
        <v>669</v>
      </c>
      <c r="OUG11" s="98" t="s">
        <v>669</v>
      </c>
      <c r="OUH11" s="98" t="s">
        <v>669</v>
      </c>
      <c r="OUI11" s="98" t="s">
        <v>669</v>
      </c>
      <c r="OUJ11" s="98" t="s">
        <v>669</v>
      </c>
      <c r="OUK11" s="98" t="s">
        <v>669</v>
      </c>
      <c r="OUL11" s="98" t="s">
        <v>669</v>
      </c>
      <c r="OUM11" s="98" t="s">
        <v>669</v>
      </c>
      <c r="OUN11" s="98" t="s">
        <v>669</v>
      </c>
      <c r="OUO11" s="98" t="s">
        <v>669</v>
      </c>
      <c r="OUP11" s="98" t="s">
        <v>669</v>
      </c>
      <c r="OUQ11" s="98" t="s">
        <v>669</v>
      </c>
      <c r="OUR11" s="98" t="s">
        <v>669</v>
      </c>
      <c r="OUS11" s="98" t="s">
        <v>669</v>
      </c>
      <c r="OUT11" s="98" t="s">
        <v>669</v>
      </c>
      <c r="OUU11" s="98" t="s">
        <v>669</v>
      </c>
      <c r="OUV11" s="98" t="s">
        <v>669</v>
      </c>
      <c r="OUW11" s="98" t="s">
        <v>669</v>
      </c>
      <c r="OUX11" s="98" t="s">
        <v>669</v>
      </c>
      <c r="OUY11" s="98" t="s">
        <v>669</v>
      </c>
      <c r="OUZ11" s="98" t="s">
        <v>669</v>
      </c>
      <c r="OVA11" s="98" t="s">
        <v>669</v>
      </c>
      <c r="OVB11" s="98" t="s">
        <v>669</v>
      </c>
      <c r="OVC11" s="98" t="s">
        <v>669</v>
      </c>
      <c r="OVD11" s="98" t="s">
        <v>669</v>
      </c>
      <c r="OVE11" s="98" t="s">
        <v>669</v>
      </c>
      <c r="OVF11" s="98" t="s">
        <v>669</v>
      </c>
      <c r="OVG11" s="98" t="s">
        <v>669</v>
      </c>
      <c r="OVH11" s="98" t="s">
        <v>669</v>
      </c>
      <c r="OVI11" s="98" t="s">
        <v>669</v>
      </c>
      <c r="OVJ11" s="98" t="s">
        <v>669</v>
      </c>
      <c r="OVK11" s="98" t="s">
        <v>669</v>
      </c>
      <c r="OVL11" s="98" t="s">
        <v>669</v>
      </c>
      <c r="OVM11" s="98" t="s">
        <v>669</v>
      </c>
      <c r="OVN11" s="98" t="s">
        <v>669</v>
      </c>
      <c r="OVO11" s="98" t="s">
        <v>669</v>
      </c>
      <c r="OVP11" s="98" t="s">
        <v>669</v>
      </c>
      <c r="OVQ11" s="98" t="s">
        <v>669</v>
      </c>
      <c r="OVR11" s="98" t="s">
        <v>669</v>
      </c>
      <c r="OVS11" s="98" t="s">
        <v>669</v>
      </c>
      <c r="OVT11" s="98" t="s">
        <v>669</v>
      </c>
      <c r="OVU11" s="98" t="s">
        <v>669</v>
      </c>
      <c r="OVV11" s="98" t="s">
        <v>669</v>
      </c>
      <c r="OVW11" s="98" t="s">
        <v>669</v>
      </c>
      <c r="OVX11" s="98" t="s">
        <v>669</v>
      </c>
      <c r="OVY11" s="98" t="s">
        <v>669</v>
      </c>
      <c r="OVZ11" s="98" t="s">
        <v>669</v>
      </c>
      <c r="OWA11" s="98" t="s">
        <v>669</v>
      </c>
      <c r="OWB11" s="98" t="s">
        <v>669</v>
      </c>
      <c r="OWC11" s="98" t="s">
        <v>669</v>
      </c>
      <c r="OWD11" s="98" t="s">
        <v>669</v>
      </c>
      <c r="OWE11" s="98" t="s">
        <v>669</v>
      </c>
      <c r="OWF11" s="98" t="s">
        <v>669</v>
      </c>
      <c r="OWG11" s="98" t="s">
        <v>669</v>
      </c>
      <c r="OWH11" s="98" t="s">
        <v>669</v>
      </c>
      <c r="OWI11" s="98" t="s">
        <v>669</v>
      </c>
      <c r="OWJ11" s="98" t="s">
        <v>669</v>
      </c>
      <c r="OWK11" s="98" t="s">
        <v>669</v>
      </c>
      <c r="OWL11" s="98" t="s">
        <v>669</v>
      </c>
      <c r="OWM11" s="98" t="s">
        <v>669</v>
      </c>
      <c r="OWN11" s="98" t="s">
        <v>669</v>
      </c>
      <c r="OWO11" s="98" t="s">
        <v>669</v>
      </c>
      <c r="OWP11" s="98" t="s">
        <v>669</v>
      </c>
      <c r="OWQ11" s="98" t="s">
        <v>669</v>
      </c>
      <c r="OWR11" s="98" t="s">
        <v>669</v>
      </c>
      <c r="OWS11" s="98" t="s">
        <v>669</v>
      </c>
      <c r="OWT11" s="98" t="s">
        <v>669</v>
      </c>
      <c r="OWU11" s="98" t="s">
        <v>669</v>
      </c>
      <c r="OWV11" s="98" t="s">
        <v>669</v>
      </c>
      <c r="OWW11" s="98" t="s">
        <v>669</v>
      </c>
      <c r="OWX11" s="98" t="s">
        <v>669</v>
      </c>
      <c r="OWY11" s="98" t="s">
        <v>669</v>
      </c>
      <c r="OWZ11" s="98" t="s">
        <v>669</v>
      </c>
      <c r="OXA11" s="98" t="s">
        <v>669</v>
      </c>
      <c r="OXB11" s="98" t="s">
        <v>669</v>
      </c>
      <c r="OXC11" s="98" t="s">
        <v>669</v>
      </c>
      <c r="OXD11" s="98" t="s">
        <v>669</v>
      </c>
      <c r="OXE11" s="98" t="s">
        <v>669</v>
      </c>
      <c r="OXF11" s="98" t="s">
        <v>669</v>
      </c>
      <c r="OXG11" s="98" t="s">
        <v>669</v>
      </c>
      <c r="OXH11" s="98" t="s">
        <v>669</v>
      </c>
      <c r="OXI11" s="98" t="s">
        <v>669</v>
      </c>
      <c r="OXJ11" s="98" t="s">
        <v>669</v>
      </c>
      <c r="OXK11" s="98" t="s">
        <v>669</v>
      </c>
      <c r="OXL11" s="98" t="s">
        <v>669</v>
      </c>
      <c r="OXM11" s="98" t="s">
        <v>669</v>
      </c>
      <c r="OXN11" s="98" t="s">
        <v>669</v>
      </c>
      <c r="OXO11" s="98" t="s">
        <v>669</v>
      </c>
      <c r="OXP11" s="98" t="s">
        <v>669</v>
      </c>
      <c r="OXQ11" s="98" t="s">
        <v>669</v>
      </c>
      <c r="OXR11" s="98" t="s">
        <v>669</v>
      </c>
      <c r="OXS11" s="98" t="s">
        <v>669</v>
      </c>
      <c r="OXT11" s="98" t="s">
        <v>669</v>
      </c>
      <c r="OXU11" s="98" t="s">
        <v>669</v>
      </c>
      <c r="OXV11" s="98" t="s">
        <v>669</v>
      </c>
      <c r="OXW11" s="98" t="s">
        <v>669</v>
      </c>
      <c r="OXX11" s="98" t="s">
        <v>669</v>
      </c>
      <c r="OXY11" s="98" t="s">
        <v>669</v>
      </c>
      <c r="OXZ11" s="98" t="s">
        <v>669</v>
      </c>
      <c r="OYA11" s="98" t="s">
        <v>669</v>
      </c>
      <c r="OYB11" s="98" t="s">
        <v>669</v>
      </c>
      <c r="OYC11" s="98" t="s">
        <v>669</v>
      </c>
      <c r="OYD11" s="98" t="s">
        <v>669</v>
      </c>
      <c r="OYE11" s="98" t="s">
        <v>669</v>
      </c>
      <c r="OYF11" s="98" t="s">
        <v>669</v>
      </c>
      <c r="OYG11" s="98" t="s">
        <v>669</v>
      </c>
      <c r="OYH11" s="98" t="s">
        <v>669</v>
      </c>
      <c r="OYI11" s="98" t="s">
        <v>669</v>
      </c>
      <c r="OYJ11" s="98" t="s">
        <v>669</v>
      </c>
      <c r="OYK11" s="98" t="s">
        <v>669</v>
      </c>
      <c r="OYL11" s="98" t="s">
        <v>669</v>
      </c>
      <c r="OYM11" s="98" t="s">
        <v>669</v>
      </c>
      <c r="OYN11" s="98" t="s">
        <v>669</v>
      </c>
      <c r="OYO11" s="98" t="s">
        <v>669</v>
      </c>
      <c r="OYP11" s="98" t="s">
        <v>669</v>
      </c>
      <c r="OYQ11" s="98" t="s">
        <v>669</v>
      </c>
      <c r="OYR11" s="98" t="s">
        <v>669</v>
      </c>
      <c r="OYS11" s="98" t="s">
        <v>669</v>
      </c>
      <c r="OYT11" s="98" t="s">
        <v>669</v>
      </c>
      <c r="OYU11" s="98" t="s">
        <v>669</v>
      </c>
      <c r="OYV11" s="98" t="s">
        <v>669</v>
      </c>
      <c r="OYW11" s="98" t="s">
        <v>669</v>
      </c>
      <c r="OYX11" s="98" t="s">
        <v>669</v>
      </c>
      <c r="OYY11" s="98" t="s">
        <v>669</v>
      </c>
      <c r="OYZ11" s="98" t="s">
        <v>669</v>
      </c>
      <c r="OZA11" s="98" t="s">
        <v>669</v>
      </c>
      <c r="OZB11" s="98" t="s">
        <v>669</v>
      </c>
      <c r="OZC11" s="98" t="s">
        <v>669</v>
      </c>
      <c r="OZD11" s="98" t="s">
        <v>669</v>
      </c>
      <c r="OZE11" s="98" t="s">
        <v>669</v>
      </c>
      <c r="OZF11" s="98" t="s">
        <v>669</v>
      </c>
      <c r="OZG11" s="98" t="s">
        <v>669</v>
      </c>
      <c r="OZH11" s="98" t="s">
        <v>669</v>
      </c>
      <c r="OZI11" s="98" t="s">
        <v>669</v>
      </c>
      <c r="OZJ11" s="98" t="s">
        <v>669</v>
      </c>
      <c r="OZK11" s="98" t="s">
        <v>669</v>
      </c>
      <c r="OZL11" s="98" t="s">
        <v>669</v>
      </c>
      <c r="OZM11" s="98" t="s">
        <v>669</v>
      </c>
      <c r="OZN11" s="98" t="s">
        <v>669</v>
      </c>
      <c r="OZO11" s="98" t="s">
        <v>669</v>
      </c>
      <c r="OZP11" s="98" t="s">
        <v>669</v>
      </c>
      <c r="OZQ11" s="98" t="s">
        <v>669</v>
      </c>
      <c r="OZR11" s="98" t="s">
        <v>669</v>
      </c>
      <c r="OZS11" s="98" t="s">
        <v>669</v>
      </c>
      <c r="OZT11" s="98" t="s">
        <v>669</v>
      </c>
      <c r="OZU11" s="98" t="s">
        <v>669</v>
      </c>
      <c r="OZV11" s="98" t="s">
        <v>669</v>
      </c>
      <c r="OZW11" s="98" t="s">
        <v>669</v>
      </c>
      <c r="OZX11" s="98" t="s">
        <v>669</v>
      </c>
      <c r="OZY11" s="98" t="s">
        <v>669</v>
      </c>
      <c r="OZZ11" s="98" t="s">
        <v>669</v>
      </c>
      <c r="PAA11" s="98" t="s">
        <v>669</v>
      </c>
      <c r="PAB11" s="98" t="s">
        <v>669</v>
      </c>
      <c r="PAC11" s="98" t="s">
        <v>669</v>
      </c>
      <c r="PAD11" s="98" t="s">
        <v>669</v>
      </c>
      <c r="PAE11" s="98" t="s">
        <v>669</v>
      </c>
      <c r="PAF11" s="98" t="s">
        <v>669</v>
      </c>
      <c r="PAG11" s="98" t="s">
        <v>669</v>
      </c>
      <c r="PAH11" s="98" t="s">
        <v>669</v>
      </c>
      <c r="PAI11" s="98" t="s">
        <v>669</v>
      </c>
      <c r="PAJ11" s="98" t="s">
        <v>669</v>
      </c>
      <c r="PAK11" s="98" t="s">
        <v>669</v>
      </c>
      <c r="PAL11" s="98" t="s">
        <v>669</v>
      </c>
      <c r="PAM11" s="98" t="s">
        <v>669</v>
      </c>
      <c r="PAN11" s="98" t="s">
        <v>669</v>
      </c>
      <c r="PAO11" s="98" t="s">
        <v>669</v>
      </c>
      <c r="PAP11" s="98" t="s">
        <v>669</v>
      </c>
      <c r="PAQ11" s="98" t="s">
        <v>669</v>
      </c>
      <c r="PAR11" s="98" t="s">
        <v>669</v>
      </c>
      <c r="PAS11" s="98" t="s">
        <v>669</v>
      </c>
      <c r="PAT11" s="98" t="s">
        <v>669</v>
      </c>
      <c r="PAU11" s="98" t="s">
        <v>669</v>
      </c>
      <c r="PAV11" s="98" t="s">
        <v>669</v>
      </c>
      <c r="PAW11" s="98" t="s">
        <v>669</v>
      </c>
      <c r="PAX11" s="98" t="s">
        <v>669</v>
      </c>
      <c r="PAY11" s="98" t="s">
        <v>669</v>
      </c>
      <c r="PAZ11" s="98" t="s">
        <v>669</v>
      </c>
      <c r="PBA11" s="98" t="s">
        <v>669</v>
      </c>
      <c r="PBB11" s="98" t="s">
        <v>669</v>
      </c>
      <c r="PBC11" s="98" t="s">
        <v>669</v>
      </c>
      <c r="PBD11" s="98" t="s">
        <v>669</v>
      </c>
      <c r="PBE11" s="98" t="s">
        <v>669</v>
      </c>
      <c r="PBF11" s="98" t="s">
        <v>669</v>
      </c>
      <c r="PBG11" s="98" t="s">
        <v>669</v>
      </c>
      <c r="PBH11" s="98" t="s">
        <v>669</v>
      </c>
      <c r="PBI11" s="98" t="s">
        <v>669</v>
      </c>
      <c r="PBJ11" s="98" t="s">
        <v>669</v>
      </c>
      <c r="PBK11" s="98" t="s">
        <v>669</v>
      </c>
      <c r="PBL11" s="98" t="s">
        <v>669</v>
      </c>
      <c r="PBM11" s="98" t="s">
        <v>669</v>
      </c>
      <c r="PBN11" s="98" t="s">
        <v>669</v>
      </c>
      <c r="PBO11" s="98" t="s">
        <v>669</v>
      </c>
      <c r="PBP11" s="98" t="s">
        <v>669</v>
      </c>
      <c r="PBQ11" s="98" t="s">
        <v>669</v>
      </c>
      <c r="PBR11" s="98" t="s">
        <v>669</v>
      </c>
      <c r="PBS11" s="98" t="s">
        <v>669</v>
      </c>
      <c r="PBT11" s="98" t="s">
        <v>669</v>
      </c>
      <c r="PBU11" s="98" t="s">
        <v>669</v>
      </c>
      <c r="PBV11" s="98" t="s">
        <v>669</v>
      </c>
      <c r="PBW11" s="98" t="s">
        <v>669</v>
      </c>
      <c r="PBX11" s="98" t="s">
        <v>669</v>
      </c>
      <c r="PBY11" s="98" t="s">
        <v>669</v>
      </c>
      <c r="PBZ11" s="98" t="s">
        <v>669</v>
      </c>
      <c r="PCA11" s="98" t="s">
        <v>669</v>
      </c>
      <c r="PCB11" s="98" t="s">
        <v>669</v>
      </c>
      <c r="PCC11" s="98" t="s">
        <v>669</v>
      </c>
      <c r="PCD11" s="98" t="s">
        <v>669</v>
      </c>
      <c r="PCE11" s="98" t="s">
        <v>669</v>
      </c>
      <c r="PCF11" s="98" t="s">
        <v>669</v>
      </c>
      <c r="PCG11" s="98" t="s">
        <v>669</v>
      </c>
      <c r="PCH11" s="98" t="s">
        <v>669</v>
      </c>
      <c r="PCI11" s="98" t="s">
        <v>669</v>
      </c>
      <c r="PCJ11" s="98" t="s">
        <v>669</v>
      </c>
      <c r="PCK11" s="98" t="s">
        <v>669</v>
      </c>
      <c r="PCL11" s="98" t="s">
        <v>669</v>
      </c>
      <c r="PCM11" s="98" t="s">
        <v>669</v>
      </c>
      <c r="PCN11" s="98" t="s">
        <v>669</v>
      </c>
      <c r="PCO11" s="98" t="s">
        <v>669</v>
      </c>
      <c r="PCP11" s="98" t="s">
        <v>669</v>
      </c>
      <c r="PCQ11" s="98" t="s">
        <v>669</v>
      </c>
      <c r="PCR11" s="98" t="s">
        <v>669</v>
      </c>
      <c r="PCS11" s="98" t="s">
        <v>669</v>
      </c>
      <c r="PCT11" s="98" t="s">
        <v>669</v>
      </c>
      <c r="PCU11" s="98" t="s">
        <v>669</v>
      </c>
      <c r="PCV11" s="98" t="s">
        <v>669</v>
      </c>
      <c r="PCW11" s="98" t="s">
        <v>669</v>
      </c>
      <c r="PCX11" s="98" t="s">
        <v>669</v>
      </c>
      <c r="PCY11" s="98" t="s">
        <v>669</v>
      </c>
      <c r="PCZ11" s="98" t="s">
        <v>669</v>
      </c>
      <c r="PDA11" s="98" t="s">
        <v>669</v>
      </c>
      <c r="PDB11" s="98" t="s">
        <v>669</v>
      </c>
      <c r="PDC11" s="98" t="s">
        <v>669</v>
      </c>
      <c r="PDD11" s="98" t="s">
        <v>669</v>
      </c>
      <c r="PDE11" s="98" t="s">
        <v>669</v>
      </c>
      <c r="PDF11" s="98" t="s">
        <v>669</v>
      </c>
      <c r="PDG11" s="98" t="s">
        <v>669</v>
      </c>
      <c r="PDH11" s="98" t="s">
        <v>669</v>
      </c>
      <c r="PDI11" s="98" t="s">
        <v>669</v>
      </c>
      <c r="PDJ11" s="98" t="s">
        <v>669</v>
      </c>
      <c r="PDK11" s="98" t="s">
        <v>669</v>
      </c>
      <c r="PDL11" s="98" t="s">
        <v>669</v>
      </c>
      <c r="PDM11" s="98" t="s">
        <v>669</v>
      </c>
      <c r="PDN11" s="98" t="s">
        <v>669</v>
      </c>
      <c r="PDO11" s="98" t="s">
        <v>669</v>
      </c>
      <c r="PDP11" s="98" t="s">
        <v>669</v>
      </c>
      <c r="PDQ11" s="98" t="s">
        <v>669</v>
      </c>
      <c r="PDR11" s="98" t="s">
        <v>669</v>
      </c>
      <c r="PDS11" s="98" t="s">
        <v>669</v>
      </c>
      <c r="PDT11" s="98" t="s">
        <v>669</v>
      </c>
      <c r="PDU11" s="98" t="s">
        <v>669</v>
      </c>
      <c r="PDV11" s="98" t="s">
        <v>669</v>
      </c>
      <c r="PDW11" s="98" t="s">
        <v>669</v>
      </c>
      <c r="PDX11" s="98" t="s">
        <v>669</v>
      </c>
      <c r="PDY11" s="98" t="s">
        <v>669</v>
      </c>
      <c r="PDZ11" s="98" t="s">
        <v>669</v>
      </c>
      <c r="PEA11" s="98" t="s">
        <v>669</v>
      </c>
      <c r="PEB11" s="98" t="s">
        <v>669</v>
      </c>
      <c r="PEC11" s="98" t="s">
        <v>669</v>
      </c>
      <c r="PED11" s="98" t="s">
        <v>669</v>
      </c>
      <c r="PEE11" s="98" t="s">
        <v>669</v>
      </c>
      <c r="PEF11" s="98" t="s">
        <v>669</v>
      </c>
      <c r="PEG11" s="98" t="s">
        <v>669</v>
      </c>
      <c r="PEH11" s="98" t="s">
        <v>669</v>
      </c>
      <c r="PEI11" s="98" t="s">
        <v>669</v>
      </c>
      <c r="PEJ11" s="98" t="s">
        <v>669</v>
      </c>
      <c r="PEK11" s="98" t="s">
        <v>669</v>
      </c>
      <c r="PEL11" s="98" t="s">
        <v>669</v>
      </c>
      <c r="PEM11" s="98" t="s">
        <v>669</v>
      </c>
      <c r="PEN11" s="98" t="s">
        <v>669</v>
      </c>
      <c r="PEO11" s="98" t="s">
        <v>669</v>
      </c>
      <c r="PEP11" s="98" t="s">
        <v>669</v>
      </c>
      <c r="PEQ11" s="98" t="s">
        <v>669</v>
      </c>
      <c r="PER11" s="98" t="s">
        <v>669</v>
      </c>
      <c r="PES11" s="98" t="s">
        <v>669</v>
      </c>
      <c r="PET11" s="98" t="s">
        <v>669</v>
      </c>
      <c r="PEU11" s="98" t="s">
        <v>669</v>
      </c>
      <c r="PEV11" s="98" t="s">
        <v>669</v>
      </c>
      <c r="PEW11" s="98" t="s">
        <v>669</v>
      </c>
      <c r="PEX11" s="98" t="s">
        <v>669</v>
      </c>
      <c r="PEY11" s="98" t="s">
        <v>669</v>
      </c>
      <c r="PEZ11" s="98" t="s">
        <v>669</v>
      </c>
      <c r="PFA11" s="98" t="s">
        <v>669</v>
      </c>
      <c r="PFB11" s="98" t="s">
        <v>669</v>
      </c>
      <c r="PFC11" s="98" t="s">
        <v>669</v>
      </c>
      <c r="PFD11" s="98" t="s">
        <v>669</v>
      </c>
      <c r="PFE11" s="98" t="s">
        <v>669</v>
      </c>
      <c r="PFF11" s="98" t="s">
        <v>669</v>
      </c>
      <c r="PFG11" s="98" t="s">
        <v>669</v>
      </c>
      <c r="PFH11" s="98" t="s">
        <v>669</v>
      </c>
      <c r="PFI11" s="98" t="s">
        <v>669</v>
      </c>
      <c r="PFJ11" s="98" t="s">
        <v>669</v>
      </c>
      <c r="PFK11" s="98" t="s">
        <v>669</v>
      </c>
      <c r="PFL11" s="98" t="s">
        <v>669</v>
      </c>
      <c r="PFM11" s="98" t="s">
        <v>669</v>
      </c>
      <c r="PFN11" s="98" t="s">
        <v>669</v>
      </c>
      <c r="PFO11" s="98" t="s">
        <v>669</v>
      </c>
      <c r="PFP11" s="98" t="s">
        <v>669</v>
      </c>
      <c r="PFQ11" s="98" t="s">
        <v>669</v>
      </c>
      <c r="PFR11" s="98" t="s">
        <v>669</v>
      </c>
      <c r="PFS11" s="98" t="s">
        <v>669</v>
      </c>
      <c r="PFT11" s="98" t="s">
        <v>669</v>
      </c>
      <c r="PFU11" s="98" t="s">
        <v>669</v>
      </c>
      <c r="PFV11" s="98" t="s">
        <v>669</v>
      </c>
      <c r="PFW11" s="98" t="s">
        <v>669</v>
      </c>
      <c r="PFX11" s="98" t="s">
        <v>669</v>
      </c>
      <c r="PFY11" s="98" t="s">
        <v>669</v>
      </c>
      <c r="PFZ11" s="98" t="s">
        <v>669</v>
      </c>
      <c r="PGA11" s="98" t="s">
        <v>669</v>
      </c>
      <c r="PGB11" s="98" t="s">
        <v>669</v>
      </c>
      <c r="PGC11" s="98" t="s">
        <v>669</v>
      </c>
      <c r="PGD11" s="98" t="s">
        <v>669</v>
      </c>
      <c r="PGE11" s="98" t="s">
        <v>669</v>
      </c>
      <c r="PGF11" s="98" t="s">
        <v>669</v>
      </c>
      <c r="PGG11" s="98" t="s">
        <v>669</v>
      </c>
      <c r="PGH11" s="98" t="s">
        <v>669</v>
      </c>
      <c r="PGI11" s="98" t="s">
        <v>669</v>
      </c>
      <c r="PGJ11" s="98" t="s">
        <v>669</v>
      </c>
      <c r="PGK11" s="98" t="s">
        <v>669</v>
      </c>
      <c r="PGL11" s="98" t="s">
        <v>669</v>
      </c>
      <c r="PGM11" s="98" t="s">
        <v>669</v>
      </c>
      <c r="PGN11" s="98" t="s">
        <v>669</v>
      </c>
      <c r="PGO11" s="98" t="s">
        <v>669</v>
      </c>
      <c r="PGP11" s="98" t="s">
        <v>669</v>
      </c>
      <c r="PGQ11" s="98" t="s">
        <v>669</v>
      </c>
      <c r="PGR11" s="98" t="s">
        <v>669</v>
      </c>
      <c r="PGS11" s="98" t="s">
        <v>669</v>
      </c>
      <c r="PGT11" s="98" t="s">
        <v>669</v>
      </c>
      <c r="PGU11" s="98" t="s">
        <v>669</v>
      </c>
      <c r="PGV11" s="98" t="s">
        <v>669</v>
      </c>
      <c r="PGW11" s="98" t="s">
        <v>669</v>
      </c>
      <c r="PGX11" s="98" t="s">
        <v>669</v>
      </c>
      <c r="PGY11" s="98" t="s">
        <v>669</v>
      </c>
      <c r="PGZ11" s="98" t="s">
        <v>669</v>
      </c>
      <c r="PHA11" s="98" t="s">
        <v>669</v>
      </c>
      <c r="PHB11" s="98" t="s">
        <v>669</v>
      </c>
      <c r="PHC11" s="98" t="s">
        <v>669</v>
      </c>
      <c r="PHD11" s="98" t="s">
        <v>669</v>
      </c>
      <c r="PHE11" s="98" t="s">
        <v>669</v>
      </c>
      <c r="PHF11" s="98" t="s">
        <v>669</v>
      </c>
      <c r="PHG11" s="98" t="s">
        <v>669</v>
      </c>
      <c r="PHH11" s="98" t="s">
        <v>669</v>
      </c>
      <c r="PHI11" s="98" t="s">
        <v>669</v>
      </c>
      <c r="PHJ11" s="98" t="s">
        <v>669</v>
      </c>
      <c r="PHK11" s="98" t="s">
        <v>669</v>
      </c>
      <c r="PHL11" s="98" t="s">
        <v>669</v>
      </c>
      <c r="PHM11" s="98" t="s">
        <v>669</v>
      </c>
      <c r="PHN11" s="98" t="s">
        <v>669</v>
      </c>
      <c r="PHO11" s="98" t="s">
        <v>669</v>
      </c>
      <c r="PHP11" s="98" t="s">
        <v>669</v>
      </c>
      <c r="PHQ11" s="98" t="s">
        <v>669</v>
      </c>
      <c r="PHR11" s="98" t="s">
        <v>669</v>
      </c>
      <c r="PHS11" s="98" t="s">
        <v>669</v>
      </c>
      <c r="PHT11" s="98" t="s">
        <v>669</v>
      </c>
      <c r="PHU11" s="98" t="s">
        <v>669</v>
      </c>
      <c r="PHV11" s="98" t="s">
        <v>669</v>
      </c>
      <c r="PHW11" s="98" t="s">
        <v>669</v>
      </c>
      <c r="PHX11" s="98" t="s">
        <v>669</v>
      </c>
      <c r="PHY11" s="98" t="s">
        <v>669</v>
      </c>
      <c r="PHZ11" s="98" t="s">
        <v>669</v>
      </c>
      <c r="PIA11" s="98" t="s">
        <v>669</v>
      </c>
      <c r="PIB11" s="98" t="s">
        <v>669</v>
      </c>
      <c r="PIC11" s="98" t="s">
        <v>669</v>
      </c>
      <c r="PID11" s="98" t="s">
        <v>669</v>
      </c>
      <c r="PIE11" s="98" t="s">
        <v>669</v>
      </c>
      <c r="PIF11" s="98" t="s">
        <v>669</v>
      </c>
      <c r="PIG11" s="98" t="s">
        <v>669</v>
      </c>
      <c r="PIH11" s="98" t="s">
        <v>669</v>
      </c>
      <c r="PII11" s="98" t="s">
        <v>669</v>
      </c>
      <c r="PIJ11" s="98" t="s">
        <v>669</v>
      </c>
      <c r="PIK11" s="98" t="s">
        <v>669</v>
      </c>
      <c r="PIL11" s="98" t="s">
        <v>669</v>
      </c>
      <c r="PIM11" s="98" t="s">
        <v>669</v>
      </c>
      <c r="PIN11" s="98" t="s">
        <v>669</v>
      </c>
      <c r="PIO11" s="98" t="s">
        <v>669</v>
      </c>
      <c r="PIP11" s="98" t="s">
        <v>669</v>
      </c>
      <c r="PIQ11" s="98" t="s">
        <v>669</v>
      </c>
      <c r="PIR11" s="98" t="s">
        <v>669</v>
      </c>
      <c r="PIS11" s="98" t="s">
        <v>669</v>
      </c>
      <c r="PIT11" s="98" t="s">
        <v>669</v>
      </c>
      <c r="PIU11" s="98" t="s">
        <v>669</v>
      </c>
      <c r="PIV11" s="98" t="s">
        <v>669</v>
      </c>
      <c r="PIW11" s="98" t="s">
        <v>669</v>
      </c>
      <c r="PIX11" s="98" t="s">
        <v>669</v>
      </c>
      <c r="PIY11" s="98" t="s">
        <v>669</v>
      </c>
      <c r="PIZ11" s="98" t="s">
        <v>669</v>
      </c>
      <c r="PJA11" s="98" t="s">
        <v>669</v>
      </c>
      <c r="PJB11" s="98" t="s">
        <v>669</v>
      </c>
      <c r="PJC11" s="98" t="s">
        <v>669</v>
      </c>
      <c r="PJD11" s="98" t="s">
        <v>669</v>
      </c>
      <c r="PJE11" s="98" t="s">
        <v>669</v>
      </c>
      <c r="PJF11" s="98" t="s">
        <v>669</v>
      </c>
      <c r="PJG11" s="98" t="s">
        <v>669</v>
      </c>
      <c r="PJH11" s="98" t="s">
        <v>669</v>
      </c>
      <c r="PJI11" s="98" t="s">
        <v>669</v>
      </c>
      <c r="PJJ11" s="98" t="s">
        <v>669</v>
      </c>
      <c r="PJK11" s="98" t="s">
        <v>669</v>
      </c>
      <c r="PJL11" s="98" t="s">
        <v>669</v>
      </c>
      <c r="PJM11" s="98" t="s">
        <v>669</v>
      </c>
      <c r="PJN11" s="98" t="s">
        <v>669</v>
      </c>
      <c r="PJO11" s="98" t="s">
        <v>669</v>
      </c>
      <c r="PJP11" s="98" t="s">
        <v>669</v>
      </c>
      <c r="PJQ11" s="98" t="s">
        <v>669</v>
      </c>
      <c r="PJR11" s="98" t="s">
        <v>669</v>
      </c>
      <c r="PJS11" s="98" t="s">
        <v>669</v>
      </c>
      <c r="PJT11" s="98" t="s">
        <v>669</v>
      </c>
      <c r="PJU11" s="98" t="s">
        <v>669</v>
      </c>
      <c r="PJV11" s="98" t="s">
        <v>669</v>
      </c>
      <c r="PJW11" s="98" t="s">
        <v>669</v>
      </c>
      <c r="PJX11" s="98" t="s">
        <v>669</v>
      </c>
      <c r="PJY11" s="98" t="s">
        <v>669</v>
      </c>
      <c r="PJZ11" s="98" t="s">
        <v>669</v>
      </c>
      <c r="PKA11" s="98" t="s">
        <v>669</v>
      </c>
      <c r="PKB11" s="98" t="s">
        <v>669</v>
      </c>
      <c r="PKC11" s="98" t="s">
        <v>669</v>
      </c>
      <c r="PKD11" s="98" t="s">
        <v>669</v>
      </c>
      <c r="PKE11" s="98" t="s">
        <v>669</v>
      </c>
      <c r="PKF11" s="98" t="s">
        <v>669</v>
      </c>
      <c r="PKG11" s="98" t="s">
        <v>669</v>
      </c>
      <c r="PKH11" s="98" t="s">
        <v>669</v>
      </c>
      <c r="PKI11" s="98" t="s">
        <v>669</v>
      </c>
      <c r="PKJ11" s="98" t="s">
        <v>669</v>
      </c>
      <c r="PKK11" s="98" t="s">
        <v>669</v>
      </c>
      <c r="PKL11" s="98" t="s">
        <v>669</v>
      </c>
      <c r="PKM11" s="98" t="s">
        <v>669</v>
      </c>
      <c r="PKN11" s="98" t="s">
        <v>669</v>
      </c>
      <c r="PKO11" s="98" t="s">
        <v>669</v>
      </c>
      <c r="PKP11" s="98" t="s">
        <v>669</v>
      </c>
      <c r="PKQ11" s="98" t="s">
        <v>669</v>
      </c>
      <c r="PKR11" s="98" t="s">
        <v>669</v>
      </c>
      <c r="PKS11" s="98" t="s">
        <v>669</v>
      </c>
      <c r="PKT11" s="98" t="s">
        <v>669</v>
      </c>
      <c r="PKU11" s="98" t="s">
        <v>669</v>
      </c>
      <c r="PKV11" s="98" t="s">
        <v>669</v>
      </c>
      <c r="PKW11" s="98" t="s">
        <v>669</v>
      </c>
      <c r="PKX11" s="98" t="s">
        <v>669</v>
      </c>
      <c r="PKY11" s="98" t="s">
        <v>669</v>
      </c>
      <c r="PKZ11" s="98" t="s">
        <v>669</v>
      </c>
      <c r="PLA11" s="98" t="s">
        <v>669</v>
      </c>
      <c r="PLB11" s="98" t="s">
        <v>669</v>
      </c>
      <c r="PLC11" s="98" t="s">
        <v>669</v>
      </c>
      <c r="PLD11" s="98" t="s">
        <v>669</v>
      </c>
      <c r="PLE11" s="98" t="s">
        <v>669</v>
      </c>
      <c r="PLF11" s="98" t="s">
        <v>669</v>
      </c>
      <c r="PLG11" s="98" t="s">
        <v>669</v>
      </c>
      <c r="PLH11" s="98" t="s">
        <v>669</v>
      </c>
      <c r="PLI11" s="98" t="s">
        <v>669</v>
      </c>
      <c r="PLJ11" s="98" t="s">
        <v>669</v>
      </c>
      <c r="PLK11" s="98" t="s">
        <v>669</v>
      </c>
      <c r="PLL11" s="98" t="s">
        <v>669</v>
      </c>
      <c r="PLM11" s="98" t="s">
        <v>669</v>
      </c>
      <c r="PLN11" s="98" t="s">
        <v>669</v>
      </c>
      <c r="PLO11" s="98" t="s">
        <v>669</v>
      </c>
      <c r="PLP11" s="98" t="s">
        <v>669</v>
      </c>
      <c r="PLQ11" s="98" t="s">
        <v>669</v>
      </c>
      <c r="PLR11" s="98" t="s">
        <v>669</v>
      </c>
      <c r="PLS11" s="98" t="s">
        <v>669</v>
      </c>
      <c r="PLT11" s="98" t="s">
        <v>669</v>
      </c>
      <c r="PLU11" s="98" t="s">
        <v>669</v>
      </c>
      <c r="PLV11" s="98" t="s">
        <v>669</v>
      </c>
      <c r="PLW11" s="98" t="s">
        <v>669</v>
      </c>
      <c r="PLX11" s="98" t="s">
        <v>669</v>
      </c>
      <c r="PLY11" s="98" t="s">
        <v>669</v>
      </c>
      <c r="PLZ11" s="98" t="s">
        <v>669</v>
      </c>
      <c r="PMA11" s="98" t="s">
        <v>669</v>
      </c>
      <c r="PMB11" s="98" t="s">
        <v>669</v>
      </c>
      <c r="PMC11" s="98" t="s">
        <v>669</v>
      </c>
      <c r="PMD11" s="98" t="s">
        <v>669</v>
      </c>
      <c r="PME11" s="98" t="s">
        <v>669</v>
      </c>
      <c r="PMF11" s="98" t="s">
        <v>669</v>
      </c>
      <c r="PMG11" s="98" t="s">
        <v>669</v>
      </c>
      <c r="PMH11" s="98" t="s">
        <v>669</v>
      </c>
      <c r="PMI11" s="98" t="s">
        <v>669</v>
      </c>
      <c r="PMJ11" s="98" t="s">
        <v>669</v>
      </c>
      <c r="PMK11" s="98" t="s">
        <v>669</v>
      </c>
      <c r="PML11" s="98" t="s">
        <v>669</v>
      </c>
      <c r="PMM11" s="98" t="s">
        <v>669</v>
      </c>
      <c r="PMN11" s="98" t="s">
        <v>669</v>
      </c>
      <c r="PMO11" s="98" t="s">
        <v>669</v>
      </c>
      <c r="PMP11" s="98" t="s">
        <v>669</v>
      </c>
      <c r="PMQ11" s="98" t="s">
        <v>669</v>
      </c>
      <c r="PMR11" s="98" t="s">
        <v>669</v>
      </c>
      <c r="PMS11" s="98" t="s">
        <v>669</v>
      </c>
      <c r="PMT11" s="98" t="s">
        <v>669</v>
      </c>
      <c r="PMU11" s="98" t="s">
        <v>669</v>
      </c>
      <c r="PMV11" s="98" t="s">
        <v>669</v>
      </c>
      <c r="PMW11" s="98" t="s">
        <v>669</v>
      </c>
      <c r="PMX11" s="98" t="s">
        <v>669</v>
      </c>
      <c r="PMY11" s="98" t="s">
        <v>669</v>
      </c>
      <c r="PMZ11" s="98" t="s">
        <v>669</v>
      </c>
      <c r="PNA11" s="98" t="s">
        <v>669</v>
      </c>
      <c r="PNB11" s="98" t="s">
        <v>669</v>
      </c>
      <c r="PNC11" s="98" t="s">
        <v>669</v>
      </c>
      <c r="PND11" s="98" t="s">
        <v>669</v>
      </c>
      <c r="PNE11" s="98" t="s">
        <v>669</v>
      </c>
      <c r="PNF11" s="98" t="s">
        <v>669</v>
      </c>
      <c r="PNG11" s="98" t="s">
        <v>669</v>
      </c>
      <c r="PNH11" s="98" t="s">
        <v>669</v>
      </c>
      <c r="PNI11" s="98" t="s">
        <v>669</v>
      </c>
      <c r="PNJ11" s="98" t="s">
        <v>669</v>
      </c>
      <c r="PNK11" s="98" t="s">
        <v>669</v>
      </c>
      <c r="PNL11" s="98" t="s">
        <v>669</v>
      </c>
      <c r="PNM11" s="98" t="s">
        <v>669</v>
      </c>
      <c r="PNN11" s="98" t="s">
        <v>669</v>
      </c>
      <c r="PNO11" s="98" t="s">
        <v>669</v>
      </c>
      <c r="PNP11" s="98" t="s">
        <v>669</v>
      </c>
      <c r="PNQ11" s="98" t="s">
        <v>669</v>
      </c>
      <c r="PNR11" s="98" t="s">
        <v>669</v>
      </c>
      <c r="PNS11" s="98" t="s">
        <v>669</v>
      </c>
      <c r="PNT11" s="98" t="s">
        <v>669</v>
      </c>
      <c r="PNU11" s="98" t="s">
        <v>669</v>
      </c>
      <c r="PNV11" s="98" t="s">
        <v>669</v>
      </c>
      <c r="PNW11" s="98" t="s">
        <v>669</v>
      </c>
      <c r="PNX11" s="98" t="s">
        <v>669</v>
      </c>
      <c r="PNY11" s="98" t="s">
        <v>669</v>
      </c>
      <c r="PNZ11" s="98" t="s">
        <v>669</v>
      </c>
      <c r="POA11" s="98" t="s">
        <v>669</v>
      </c>
      <c r="POB11" s="98" t="s">
        <v>669</v>
      </c>
      <c r="POC11" s="98" t="s">
        <v>669</v>
      </c>
      <c r="POD11" s="98" t="s">
        <v>669</v>
      </c>
      <c r="POE11" s="98" t="s">
        <v>669</v>
      </c>
      <c r="POF11" s="98" t="s">
        <v>669</v>
      </c>
      <c r="POG11" s="98" t="s">
        <v>669</v>
      </c>
      <c r="POH11" s="98" t="s">
        <v>669</v>
      </c>
      <c r="POI11" s="98" t="s">
        <v>669</v>
      </c>
      <c r="POJ11" s="98" t="s">
        <v>669</v>
      </c>
      <c r="POK11" s="98" t="s">
        <v>669</v>
      </c>
      <c r="POL11" s="98" t="s">
        <v>669</v>
      </c>
      <c r="POM11" s="98" t="s">
        <v>669</v>
      </c>
      <c r="PON11" s="98" t="s">
        <v>669</v>
      </c>
      <c r="POO11" s="98" t="s">
        <v>669</v>
      </c>
      <c r="POP11" s="98" t="s">
        <v>669</v>
      </c>
      <c r="POQ11" s="98" t="s">
        <v>669</v>
      </c>
      <c r="POR11" s="98" t="s">
        <v>669</v>
      </c>
      <c r="POS11" s="98" t="s">
        <v>669</v>
      </c>
      <c r="POT11" s="98" t="s">
        <v>669</v>
      </c>
      <c r="POU11" s="98" t="s">
        <v>669</v>
      </c>
      <c r="POV11" s="98" t="s">
        <v>669</v>
      </c>
      <c r="POW11" s="98" t="s">
        <v>669</v>
      </c>
      <c r="POX11" s="98" t="s">
        <v>669</v>
      </c>
      <c r="POY11" s="98" t="s">
        <v>669</v>
      </c>
      <c r="POZ11" s="98" t="s">
        <v>669</v>
      </c>
      <c r="PPA11" s="98" t="s">
        <v>669</v>
      </c>
      <c r="PPB11" s="98" t="s">
        <v>669</v>
      </c>
      <c r="PPC11" s="98" t="s">
        <v>669</v>
      </c>
      <c r="PPD11" s="98" t="s">
        <v>669</v>
      </c>
      <c r="PPE11" s="98" t="s">
        <v>669</v>
      </c>
      <c r="PPF11" s="98" t="s">
        <v>669</v>
      </c>
      <c r="PPG11" s="98" t="s">
        <v>669</v>
      </c>
      <c r="PPH11" s="98" t="s">
        <v>669</v>
      </c>
      <c r="PPI11" s="98" t="s">
        <v>669</v>
      </c>
      <c r="PPJ11" s="98" t="s">
        <v>669</v>
      </c>
      <c r="PPK11" s="98" t="s">
        <v>669</v>
      </c>
      <c r="PPL11" s="98" t="s">
        <v>669</v>
      </c>
      <c r="PPM11" s="98" t="s">
        <v>669</v>
      </c>
      <c r="PPN11" s="98" t="s">
        <v>669</v>
      </c>
      <c r="PPO11" s="98" t="s">
        <v>669</v>
      </c>
      <c r="PPP11" s="98" t="s">
        <v>669</v>
      </c>
      <c r="PPQ11" s="98" t="s">
        <v>669</v>
      </c>
      <c r="PPR11" s="98" t="s">
        <v>669</v>
      </c>
      <c r="PPS11" s="98" t="s">
        <v>669</v>
      </c>
      <c r="PPT11" s="98" t="s">
        <v>669</v>
      </c>
      <c r="PPU11" s="98" t="s">
        <v>669</v>
      </c>
      <c r="PPV11" s="98" t="s">
        <v>669</v>
      </c>
      <c r="PPW11" s="98" t="s">
        <v>669</v>
      </c>
      <c r="PPX11" s="98" t="s">
        <v>669</v>
      </c>
      <c r="PPY11" s="98" t="s">
        <v>669</v>
      </c>
      <c r="PPZ11" s="98" t="s">
        <v>669</v>
      </c>
      <c r="PQA11" s="98" t="s">
        <v>669</v>
      </c>
      <c r="PQB11" s="98" t="s">
        <v>669</v>
      </c>
      <c r="PQC11" s="98" t="s">
        <v>669</v>
      </c>
      <c r="PQD11" s="98" t="s">
        <v>669</v>
      </c>
      <c r="PQE11" s="98" t="s">
        <v>669</v>
      </c>
      <c r="PQF11" s="98" t="s">
        <v>669</v>
      </c>
      <c r="PQG11" s="98" t="s">
        <v>669</v>
      </c>
      <c r="PQH11" s="98" t="s">
        <v>669</v>
      </c>
      <c r="PQI11" s="98" t="s">
        <v>669</v>
      </c>
      <c r="PQJ11" s="98" t="s">
        <v>669</v>
      </c>
      <c r="PQK11" s="98" t="s">
        <v>669</v>
      </c>
      <c r="PQL11" s="98" t="s">
        <v>669</v>
      </c>
      <c r="PQM11" s="98" t="s">
        <v>669</v>
      </c>
      <c r="PQN11" s="98" t="s">
        <v>669</v>
      </c>
      <c r="PQO11" s="98" t="s">
        <v>669</v>
      </c>
      <c r="PQP11" s="98" t="s">
        <v>669</v>
      </c>
      <c r="PQQ11" s="98" t="s">
        <v>669</v>
      </c>
      <c r="PQR11" s="98" t="s">
        <v>669</v>
      </c>
      <c r="PQS11" s="98" t="s">
        <v>669</v>
      </c>
      <c r="PQT11" s="98" t="s">
        <v>669</v>
      </c>
      <c r="PQU11" s="98" t="s">
        <v>669</v>
      </c>
      <c r="PQV11" s="98" t="s">
        <v>669</v>
      </c>
      <c r="PQW11" s="98" t="s">
        <v>669</v>
      </c>
      <c r="PQX11" s="98" t="s">
        <v>669</v>
      </c>
      <c r="PQY11" s="98" t="s">
        <v>669</v>
      </c>
      <c r="PQZ11" s="98" t="s">
        <v>669</v>
      </c>
      <c r="PRA11" s="98" t="s">
        <v>669</v>
      </c>
      <c r="PRB11" s="98" t="s">
        <v>669</v>
      </c>
      <c r="PRC11" s="98" t="s">
        <v>669</v>
      </c>
      <c r="PRD11" s="98" t="s">
        <v>669</v>
      </c>
      <c r="PRE11" s="98" t="s">
        <v>669</v>
      </c>
      <c r="PRF11" s="98" t="s">
        <v>669</v>
      </c>
      <c r="PRG11" s="98" t="s">
        <v>669</v>
      </c>
      <c r="PRH11" s="98" t="s">
        <v>669</v>
      </c>
      <c r="PRI11" s="98" t="s">
        <v>669</v>
      </c>
      <c r="PRJ11" s="98" t="s">
        <v>669</v>
      </c>
      <c r="PRK11" s="98" t="s">
        <v>669</v>
      </c>
      <c r="PRL11" s="98" t="s">
        <v>669</v>
      </c>
      <c r="PRM11" s="98" t="s">
        <v>669</v>
      </c>
      <c r="PRN11" s="98" t="s">
        <v>669</v>
      </c>
      <c r="PRO11" s="98" t="s">
        <v>669</v>
      </c>
      <c r="PRP11" s="98" t="s">
        <v>669</v>
      </c>
      <c r="PRQ11" s="98" t="s">
        <v>669</v>
      </c>
      <c r="PRR11" s="98" t="s">
        <v>669</v>
      </c>
      <c r="PRS11" s="98" t="s">
        <v>669</v>
      </c>
      <c r="PRT11" s="98" t="s">
        <v>669</v>
      </c>
      <c r="PRU11" s="98" t="s">
        <v>669</v>
      </c>
      <c r="PRV11" s="98" t="s">
        <v>669</v>
      </c>
      <c r="PRW11" s="98" t="s">
        <v>669</v>
      </c>
      <c r="PRX11" s="98" t="s">
        <v>669</v>
      </c>
      <c r="PRY11" s="98" t="s">
        <v>669</v>
      </c>
      <c r="PRZ11" s="98" t="s">
        <v>669</v>
      </c>
      <c r="PSA11" s="98" t="s">
        <v>669</v>
      </c>
      <c r="PSB11" s="98" t="s">
        <v>669</v>
      </c>
      <c r="PSC11" s="98" t="s">
        <v>669</v>
      </c>
      <c r="PSD11" s="98" t="s">
        <v>669</v>
      </c>
      <c r="PSE11" s="98" t="s">
        <v>669</v>
      </c>
      <c r="PSF11" s="98" t="s">
        <v>669</v>
      </c>
      <c r="PSG11" s="98" t="s">
        <v>669</v>
      </c>
      <c r="PSH11" s="98" t="s">
        <v>669</v>
      </c>
      <c r="PSI11" s="98" t="s">
        <v>669</v>
      </c>
      <c r="PSJ11" s="98" t="s">
        <v>669</v>
      </c>
      <c r="PSK11" s="98" t="s">
        <v>669</v>
      </c>
      <c r="PSL11" s="98" t="s">
        <v>669</v>
      </c>
      <c r="PSM11" s="98" t="s">
        <v>669</v>
      </c>
      <c r="PSN11" s="98" t="s">
        <v>669</v>
      </c>
      <c r="PSO11" s="98" t="s">
        <v>669</v>
      </c>
      <c r="PSP11" s="98" t="s">
        <v>669</v>
      </c>
      <c r="PSQ11" s="98" t="s">
        <v>669</v>
      </c>
      <c r="PSR11" s="98" t="s">
        <v>669</v>
      </c>
      <c r="PSS11" s="98" t="s">
        <v>669</v>
      </c>
      <c r="PST11" s="98" t="s">
        <v>669</v>
      </c>
      <c r="PSU11" s="98" t="s">
        <v>669</v>
      </c>
      <c r="PSV11" s="98" t="s">
        <v>669</v>
      </c>
      <c r="PSW11" s="98" t="s">
        <v>669</v>
      </c>
      <c r="PSX11" s="98" t="s">
        <v>669</v>
      </c>
      <c r="PSY11" s="98" t="s">
        <v>669</v>
      </c>
      <c r="PSZ11" s="98" t="s">
        <v>669</v>
      </c>
      <c r="PTA11" s="98" t="s">
        <v>669</v>
      </c>
      <c r="PTB11" s="98" t="s">
        <v>669</v>
      </c>
      <c r="PTC11" s="98" t="s">
        <v>669</v>
      </c>
      <c r="PTD11" s="98" t="s">
        <v>669</v>
      </c>
      <c r="PTE11" s="98" t="s">
        <v>669</v>
      </c>
      <c r="PTF11" s="98" t="s">
        <v>669</v>
      </c>
      <c r="PTG11" s="98" t="s">
        <v>669</v>
      </c>
      <c r="PTH11" s="98" t="s">
        <v>669</v>
      </c>
      <c r="PTI11" s="98" t="s">
        <v>669</v>
      </c>
      <c r="PTJ11" s="98" t="s">
        <v>669</v>
      </c>
      <c r="PTK11" s="98" t="s">
        <v>669</v>
      </c>
      <c r="PTL11" s="98" t="s">
        <v>669</v>
      </c>
      <c r="PTM11" s="98" t="s">
        <v>669</v>
      </c>
      <c r="PTN11" s="98" t="s">
        <v>669</v>
      </c>
      <c r="PTO11" s="98" t="s">
        <v>669</v>
      </c>
      <c r="PTP11" s="98" t="s">
        <v>669</v>
      </c>
      <c r="PTQ11" s="98" t="s">
        <v>669</v>
      </c>
      <c r="PTR11" s="98" t="s">
        <v>669</v>
      </c>
      <c r="PTS11" s="98" t="s">
        <v>669</v>
      </c>
      <c r="PTT11" s="98" t="s">
        <v>669</v>
      </c>
      <c r="PTU11" s="98" t="s">
        <v>669</v>
      </c>
      <c r="PTV11" s="98" t="s">
        <v>669</v>
      </c>
      <c r="PTW11" s="98" t="s">
        <v>669</v>
      </c>
      <c r="PTX11" s="98" t="s">
        <v>669</v>
      </c>
      <c r="PTY11" s="98" t="s">
        <v>669</v>
      </c>
      <c r="PTZ11" s="98" t="s">
        <v>669</v>
      </c>
      <c r="PUA11" s="98" t="s">
        <v>669</v>
      </c>
      <c r="PUB11" s="98" t="s">
        <v>669</v>
      </c>
      <c r="PUC11" s="98" t="s">
        <v>669</v>
      </c>
      <c r="PUD11" s="98" t="s">
        <v>669</v>
      </c>
      <c r="PUE11" s="98" t="s">
        <v>669</v>
      </c>
      <c r="PUF11" s="98" t="s">
        <v>669</v>
      </c>
      <c r="PUG11" s="98" t="s">
        <v>669</v>
      </c>
      <c r="PUH11" s="98" t="s">
        <v>669</v>
      </c>
      <c r="PUI11" s="98" t="s">
        <v>669</v>
      </c>
      <c r="PUJ11" s="98" t="s">
        <v>669</v>
      </c>
      <c r="PUK11" s="98" t="s">
        <v>669</v>
      </c>
      <c r="PUL11" s="98" t="s">
        <v>669</v>
      </c>
      <c r="PUM11" s="98" t="s">
        <v>669</v>
      </c>
      <c r="PUN11" s="98" t="s">
        <v>669</v>
      </c>
      <c r="PUO11" s="98" t="s">
        <v>669</v>
      </c>
      <c r="PUP11" s="98" t="s">
        <v>669</v>
      </c>
      <c r="PUQ11" s="98" t="s">
        <v>669</v>
      </c>
      <c r="PUR11" s="98" t="s">
        <v>669</v>
      </c>
      <c r="PUS11" s="98" t="s">
        <v>669</v>
      </c>
      <c r="PUT11" s="98" t="s">
        <v>669</v>
      </c>
      <c r="PUU11" s="98" t="s">
        <v>669</v>
      </c>
      <c r="PUV11" s="98" t="s">
        <v>669</v>
      </c>
      <c r="PUW11" s="98" t="s">
        <v>669</v>
      </c>
      <c r="PUX11" s="98" t="s">
        <v>669</v>
      </c>
      <c r="PUY11" s="98" t="s">
        <v>669</v>
      </c>
      <c r="PUZ11" s="98" t="s">
        <v>669</v>
      </c>
      <c r="PVA11" s="98" t="s">
        <v>669</v>
      </c>
      <c r="PVB11" s="98" t="s">
        <v>669</v>
      </c>
      <c r="PVC11" s="98" t="s">
        <v>669</v>
      </c>
      <c r="PVD11" s="98" t="s">
        <v>669</v>
      </c>
      <c r="PVE11" s="98" t="s">
        <v>669</v>
      </c>
      <c r="PVF11" s="98" t="s">
        <v>669</v>
      </c>
      <c r="PVG11" s="98" t="s">
        <v>669</v>
      </c>
      <c r="PVH11" s="98" t="s">
        <v>669</v>
      </c>
      <c r="PVI11" s="98" t="s">
        <v>669</v>
      </c>
      <c r="PVJ11" s="98" t="s">
        <v>669</v>
      </c>
      <c r="PVK11" s="98" t="s">
        <v>669</v>
      </c>
      <c r="PVL11" s="98" t="s">
        <v>669</v>
      </c>
      <c r="PVM11" s="98" t="s">
        <v>669</v>
      </c>
      <c r="PVN11" s="98" t="s">
        <v>669</v>
      </c>
      <c r="PVO11" s="98" t="s">
        <v>669</v>
      </c>
      <c r="PVP11" s="98" t="s">
        <v>669</v>
      </c>
      <c r="PVQ11" s="98" t="s">
        <v>669</v>
      </c>
      <c r="PVR11" s="98" t="s">
        <v>669</v>
      </c>
      <c r="PVS11" s="98" t="s">
        <v>669</v>
      </c>
      <c r="PVT11" s="98" t="s">
        <v>669</v>
      </c>
      <c r="PVU11" s="98" t="s">
        <v>669</v>
      </c>
      <c r="PVV11" s="98" t="s">
        <v>669</v>
      </c>
      <c r="PVW11" s="98" t="s">
        <v>669</v>
      </c>
      <c r="PVX11" s="98" t="s">
        <v>669</v>
      </c>
      <c r="PVY11" s="98" t="s">
        <v>669</v>
      </c>
      <c r="PVZ11" s="98" t="s">
        <v>669</v>
      </c>
      <c r="PWA11" s="98" t="s">
        <v>669</v>
      </c>
      <c r="PWB11" s="98" t="s">
        <v>669</v>
      </c>
      <c r="PWC11" s="98" t="s">
        <v>669</v>
      </c>
      <c r="PWD11" s="98" t="s">
        <v>669</v>
      </c>
      <c r="PWE11" s="98" t="s">
        <v>669</v>
      </c>
      <c r="PWF11" s="98" t="s">
        <v>669</v>
      </c>
      <c r="PWG11" s="98" t="s">
        <v>669</v>
      </c>
      <c r="PWH11" s="98" t="s">
        <v>669</v>
      </c>
      <c r="PWI11" s="98" t="s">
        <v>669</v>
      </c>
      <c r="PWJ11" s="98" t="s">
        <v>669</v>
      </c>
      <c r="PWK11" s="98" t="s">
        <v>669</v>
      </c>
      <c r="PWL11" s="98" t="s">
        <v>669</v>
      </c>
      <c r="PWM11" s="98" t="s">
        <v>669</v>
      </c>
      <c r="PWN11" s="98" t="s">
        <v>669</v>
      </c>
      <c r="PWO11" s="98" t="s">
        <v>669</v>
      </c>
      <c r="PWP11" s="98" t="s">
        <v>669</v>
      </c>
      <c r="PWQ11" s="98" t="s">
        <v>669</v>
      </c>
      <c r="PWR11" s="98" t="s">
        <v>669</v>
      </c>
      <c r="PWS11" s="98" t="s">
        <v>669</v>
      </c>
      <c r="PWT11" s="98" t="s">
        <v>669</v>
      </c>
      <c r="PWU11" s="98" t="s">
        <v>669</v>
      </c>
      <c r="PWV11" s="98" t="s">
        <v>669</v>
      </c>
      <c r="PWW11" s="98" t="s">
        <v>669</v>
      </c>
      <c r="PWX11" s="98" t="s">
        <v>669</v>
      </c>
      <c r="PWY11" s="98" t="s">
        <v>669</v>
      </c>
      <c r="PWZ11" s="98" t="s">
        <v>669</v>
      </c>
      <c r="PXA11" s="98" t="s">
        <v>669</v>
      </c>
      <c r="PXB11" s="98" t="s">
        <v>669</v>
      </c>
      <c r="PXC11" s="98" t="s">
        <v>669</v>
      </c>
      <c r="PXD11" s="98" t="s">
        <v>669</v>
      </c>
      <c r="PXE11" s="98" t="s">
        <v>669</v>
      </c>
      <c r="PXF11" s="98" t="s">
        <v>669</v>
      </c>
      <c r="PXG11" s="98" t="s">
        <v>669</v>
      </c>
      <c r="PXH11" s="98" t="s">
        <v>669</v>
      </c>
      <c r="PXI11" s="98" t="s">
        <v>669</v>
      </c>
      <c r="PXJ11" s="98" t="s">
        <v>669</v>
      </c>
      <c r="PXK11" s="98" t="s">
        <v>669</v>
      </c>
      <c r="PXL11" s="98" t="s">
        <v>669</v>
      </c>
      <c r="PXM11" s="98" t="s">
        <v>669</v>
      </c>
      <c r="PXN11" s="98" t="s">
        <v>669</v>
      </c>
      <c r="PXO11" s="98" t="s">
        <v>669</v>
      </c>
      <c r="PXP11" s="98" t="s">
        <v>669</v>
      </c>
      <c r="PXQ11" s="98" t="s">
        <v>669</v>
      </c>
      <c r="PXR11" s="98" t="s">
        <v>669</v>
      </c>
      <c r="PXS11" s="98" t="s">
        <v>669</v>
      </c>
      <c r="PXT11" s="98" t="s">
        <v>669</v>
      </c>
      <c r="PXU11" s="98" t="s">
        <v>669</v>
      </c>
      <c r="PXV11" s="98" t="s">
        <v>669</v>
      </c>
      <c r="PXW11" s="98" t="s">
        <v>669</v>
      </c>
      <c r="PXX11" s="98" t="s">
        <v>669</v>
      </c>
      <c r="PXY11" s="98" t="s">
        <v>669</v>
      </c>
      <c r="PXZ11" s="98" t="s">
        <v>669</v>
      </c>
      <c r="PYA11" s="98" t="s">
        <v>669</v>
      </c>
      <c r="PYB11" s="98" t="s">
        <v>669</v>
      </c>
      <c r="PYC11" s="98" t="s">
        <v>669</v>
      </c>
      <c r="PYD11" s="98" t="s">
        <v>669</v>
      </c>
      <c r="PYE11" s="98" t="s">
        <v>669</v>
      </c>
      <c r="PYF11" s="98" t="s">
        <v>669</v>
      </c>
      <c r="PYG11" s="98" t="s">
        <v>669</v>
      </c>
      <c r="PYH11" s="98" t="s">
        <v>669</v>
      </c>
      <c r="PYI11" s="98" t="s">
        <v>669</v>
      </c>
      <c r="PYJ11" s="98" t="s">
        <v>669</v>
      </c>
      <c r="PYK11" s="98" t="s">
        <v>669</v>
      </c>
      <c r="PYL11" s="98" t="s">
        <v>669</v>
      </c>
      <c r="PYM11" s="98" t="s">
        <v>669</v>
      </c>
      <c r="PYN11" s="98" t="s">
        <v>669</v>
      </c>
      <c r="PYO11" s="98" t="s">
        <v>669</v>
      </c>
      <c r="PYP11" s="98" t="s">
        <v>669</v>
      </c>
      <c r="PYQ11" s="98" t="s">
        <v>669</v>
      </c>
      <c r="PYR11" s="98" t="s">
        <v>669</v>
      </c>
      <c r="PYS11" s="98" t="s">
        <v>669</v>
      </c>
      <c r="PYT11" s="98" t="s">
        <v>669</v>
      </c>
      <c r="PYU11" s="98" t="s">
        <v>669</v>
      </c>
      <c r="PYV11" s="98" t="s">
        <v>669</v>
      </c>
      <c r="PYW11" s="98" t="s">
        <v>669</v>
      </c>
      <c r="PYX11" s="98" t="s">
        <v>669</v>
      </c>
      <c r="PYY11" s="98" t="s">
        <v>669</v>
      </c>
      <c r="PYZ11" s="98" t="s">
        <v>669</v>
      </c>
      <c r="PZA11" s="98" t="s">
        <v>669</v>
      </c>
      <c r="PZB11" s="98" t="s">
        <v>669</v>
      </c>
      <c r="PZC11" s="98" t="s">
        <v>669</v>
      </c>
      <c r="PZD11" s="98" t="s">
        <v>669</v>
      </c>
      <c r="PZE11" s="98" t="s">
        <v>669</v>
      </c>
      <c r="PZF11" s="98" t="s">
        <v>669</v>
      </c>
      <c r="PZG11" s="98" t="s">
        <v>669</v>
      </c>
      <c r="PZH11" s="98" t="s">
        <v>669</v>
      </c>
      <c r="PZI11" s="98" t="s">
        <v>669</v>
      </c>
      <c r="PZJ11" s="98" t="s">
        <v>669</v>
      </c>
      <c r="PZK11" s="98" t="s">
        <v>669</v>
      </c>
      <c r="PZL11" s="98" t="s">
        <v>669</v>
      </c>
      <c r="PZM11" s="98" t="s">
        <v>669</v>
      </c>
      <c r="PZN11" s="98" t="s">
        <v>669</v>
      </c>
      <c r="PZO11" s="98" t="s">
        <v>669</v>
      </c>
      <c r="PZP11" s="98" t="s">
        <v>669</v>
      </c>
      <c r="PZQ11" s="98" t="s">
        <v>669</v>
      </c>
      <c r="PZR11" s="98" t="s">
        <v>669</v>
      </c>
      <c r="PZS11" s="98" t="s">
        <v>669</v>
      </c>
      <c r="PZT11" s="98" t="s">
        <v>669</v>
      </c>
      <c r="PZU11" s="98" t="s">
        <v>669</v>
      </c>
      <c r="PZV11" s="98" t="s">
        <v>669</v>
      </c>
      <c r="PZW11" s="98" t="s">
        <v>669</v>
      </c>
      <c r="PZX11" s="98" t="s">
        <v>669</v>
      </c>
      <c r="PZY11" s="98" t="s">
        <v>669</v>
      </c>
      <c r="PZZ11" s="98" t="s">
        <v>669</v>
      </c>
      <c r="QAA11" s="98" t="s">
        <v>669</v>
      </c>
      <c r="QAB11" s="98" t="s">
        <v>669</v>
      </c>
      <c r="QAC11" s="98" t="s">
        <v>669</v>
      </c>
      <c r="QAD11" s="98" t="s">
        <v>669</v>
      </c>
      <c r="QAE11" s="98" t="s">
        <v>669</v>
      </c>
      <c r="QAF11" s="98" t="s">
        <v>669</v>
      </c>
      <c r="QAG11" s="98" t="s">
        <v>669</v>
      </c>
      <c r="QAH11" s="98" t="s">
        <v>669</v>
      </c>
      <c r="QAI11" s="98" t="s">
        <v>669</v>
      </c>
      <c r="QAJ11" s="98" t="s">
        <v>669</v>
      </c>
      <c r="QAK11" s="98" t="s">
        <v>669</v>
      </c>
      <c r="QAL11" s="98" t="s">
        <v>669</v>
      </c>
      <c r="QAM11" s="98" t="s">
        <v>669</v>
      </c>
      <c r="QAN11" s="98" t="s">
        <v>669</v>
      </c>
      <c r="QAO11" s="98" t="s">
        <v>669</v>
      </c>
      <c r="QAP11" s="98" t="s">
        <v>669</v>
      </c>
      <c r="QAQ11" s="98" t="s">
        <v>669</v>
      </c>
      <c r="QAR11" s="98" t="s">
        <v>669</v>
      </c>
      <c r="QAS11" s="98" t="s">
        <v>669</v>
      </c>
      <c r="QAT11" s="98" t="s">
        <v>669</v>
      </c>
      <c r="QAU11" s="98" t="s">
        <v>669</v>
      </c>
      <c r="QAV11" s="98" t="s">
        <v>669</v>
      </c>
      <c r="QAW11" s="98" t="s">
        <v>669</v>
      </c>
      <c r="QAX11" s="98" t="s">
        <v>669</v>
      </c>
      <c r="QAY11" s="98" t="s">
        <v>669</v>
      </c>
      <c r="QAZ11" s="98" t="s">
        <v>669</v>
      </c>
      <c r="QBA11" s="98" t="s">
        <v>669</v>
      </c>
      <c r="QBB11" s="98" t="s">
        <v>669</v>
      </c>
      <c r="QBC11" s="98" t="s">
        <v>669</v>
      </c>
      <c r="QBD11" s="98" t="s">
        <v>669</v>
      </c>
      <c r="QBE11" s="98" t="s">
        <v>669</v>
      </c>
      <c r="QBF11" s="98" t="s">
        <v>669</v>
      </c>
      <c r="QBG11" s="98" t="s">
        <v>669</v>
      </c>
      <c r="QBH11" s="98" t="s">
        <v>669</v>
      </c>
      <c r="QBI11" s="98" t="s">
        <v>669</v>
      </c>
      <c r="QBJ11" s="98" t="s">
        <v>669</v>
      </c>
      <c r="QBK11" s="98" t="s">
        <v>669</v>
      </c>
      <c r="QBL11" s="98" t="s">
        <v>669</v>
      </c>
      <c r="QBM11" s="98" t="s">
        <v>669</v>
      </c>
      <c r="QBN11" s="98" t="s">
        <v>669</v>
      </c>
      <c r="QBO11" s="98" t="s">
        <v>669</v>
      </c>
      <c r="QBP11" s="98" t="s">
        <v>669</v>
      </c>
      <c r="QBQ11" s="98" t="s">
        <v>669</v>
      </c>
      <c r="QBR11" s="98" t="s">
        <v>669</v>
      </c>
      <c r="QBS11" s="98" t="s">
        <v>669</v>
      </c>
      <c r="QBT11" s="98" t="s">
        <v>669</v>
      </c>
      <c r="QBU11" s="98" t="s">
        <v>669</v>
      </c>
      <c r="QBV11" s="98" t="s">
        <v>669</v>
      </c>
      <c r="QBW11" s="98" t="s">
        <v>669</v>
      </c>
      <c r="QBX11" s="98" t="s">
        <v>669</v>
      </c>
      <c r="QBY11" s="98" t="s">
        <v>669</v>
      </c>
      <c r="QBZ11" s="98" t="s">
        <v>669</v>
      </c>
      <c r="QCA11" s="98" t="s">
        <v>669</v>
      </c>
      <c r="QCB11" s="98" t="s">
        <v>669</v>
      </c>
      <c r="QCC11" s="98" t="s">
        <v>669</v>
      </c>
      <c r="QCD11" s="98" t="s">
        <v>669</v>
      </c>
      <c r="QCE11" s="98" t="s">
        <v>669</v>
      </c>
      <c r="QCF11" s="98" t="s">
        <v>669</v>
      </c>
      <c r="QCG11" s="98" t="s">
        <v>669</v>
      </c>
      <c r="QCH11" s="98" t="s">
        <v>669</v>
      </c>
      <c r="QCI11" s="98" t="s">
        <v>669</v>
      </c>
      <c r="QCJ11" s="98" t="s">
        <v>669</v>
      </c>
      <c r="QCK11" s="98" t="s">
        <v>669</v>
      </c>
      <c r="QCL11" s="98" t="s">
        <v>669</v>
      </c>
      <c r="QCM11" s="98" t="s">
        <v>669</v>
      </c>
      <c r="QCN11" s="98" t="s">
        <v>669</v>
      </c>
      <c r="QCO11" s="98" t="s">
        <v>669</v>
      </c>
      <c r="QCP11" s="98" t="s">
        <v>669</v>
      </c>
      <c r="QCQ11" s="98" t="s">
        <v>669</v>
      </c>
      <c r="QCR11" s="98" t="s">
        <v>669</v>
      </c>
      <c r="QCS11" s="98" t="s">
        <v>669</v>
      </c>
      <c r="QCT11" s="98" t="s">
        <v>669</v>
      </c>
      <c r="QCU11" s="98" t="s">
        <v>669</v>
      </c>
      <c r="QCV11" s="98" t="s">
        <v>669</v>
      </c>
      <c r="QCW11" s="98" t="s">
        <v>669</v>
      </c>
      <c r="QCX11" s="98" t="s">
        <v>669</v>
      </c>
      <c r="QCY11" s="98" t="s">
        <v>669</v>
      </c>
      <c r="QCZ11" s="98" t="s">
        <v>669</v>
      </c>
      <c r="QDA11" s="98" t="s">
        <v>669</v>
      </c>
      <c r="QDB11" s="98" t="s">
        <v>669</v>
      </c>
      <c r="QDC11" s="98" t="s">
        <v>669</v>
      </c>
      <c r="QDD11" s="98" t="s">
        <v>669</v>
      </c>
      <c r="QDE11" s="98" t="s">
        <v>669</v>
      </c>
      <c r="QDF11" s="98" t="s">
        <v>669</v>
      </c>
      <c r="QDG11" s="98" t="s">
        <v>669</v>
      </c>
      <c r="QDH11" s="98" t="s">
        <v>669</v>
      </c>
      <c r="QDI11" s="98" t="s">
        <v>669</v>
      </c>
      <c r="QDJ11" s="98" t="s">
        <v>669</v>
      </c>
      <c r="QDK11" s="98" t="s">
        <v>669</v>
      </c>
      <c r="QDL11" s="98" t="s">
        <v>669</v>
      </c>
      <c r="QDM11" s="98" t="s">
        <v>669</v>
      </c>
      <c r="QDN11" s="98" t="s">
        <v>669</v>
      </c>
      <c r="QDO11" s="98" t="s">
        <v>669</v>
      </c>
      <c r="QDP11" s="98" t="s">
        <v>669</v>
      </c>
      <c r="QDQ11" s="98" t="s">
        <v>669</v>
      </c>
      <c r="QDR11" s="98" t="s">
        <v>669</v>
      </c>
      <c r="QDS11" s="98" t="s">
        <v>669</v>
      </c>
      <c r="QDT11" s="98" t="s">
        <v>669</v>
      </c>
      <c r="QDU11" s="98" t="s">
        <v>669</v>
      </c>
      <c r="QDV11" s="98" t="s">
        <v>669</v>
      </c>
      <c r="QDW11" s="98" t="s">
        <v>669</v>
      </c>
      <c r="QDX11" s="98" t="s">
        <v>669</v>
      </c>
      <c r="QDY11" s="98" t="s">
        <v>669</v>
      </c>
      <c r="QDZ11" s="98" t="s">
        <v>669</v>
      </c>
      <c r="QEA11" s="98" t="s">
        <v>669</v>
      </c>
      <c r="QEB11" s="98" t="s">
        <v>669</v>
      </c>
      <c r="QEC11" s="98" t="s">
        <v>669</v>
      </c>
      <c r="QED11" s="98" t="s">
        <v>669</v>
      </c>
      <c r="QEE11" s="98" t="s">
        <v>669</v>
      </c>
      <c r="QEF11" s="98" t="s">
        <v>669</v>
      </c>
      <c r="QEG11" s="98" t="s">
        <v>669</v>
      </c>
      <c r="QEH11" s="98" t="s">
        <v>669</v>
      </c>
      <c r="QEI11" s="98" t="s">
        <v>669</v>
      </c>
      <c r="QEJ11" s="98" t="s">
        <v>669</v>
      </c>
      <c r="QEK11" s="98" t="s">
        <v>669</v>
      </c>
      <c r="QEL11" s="98" t="s">
        <v>669</v>
      </c>
      <c r="QEM11" s="98" t="s">
        <v>669</v>
      </c>
      <c r="QEN11" s="98" t="s">
        <v>669</v>
      </c>
      <c r="QEO11" s="98" t="s">
        <v>669</v>
      </c>
      <c r="QEP11" s="98" t="s">
        <v>669</v>
      </c>
      <c r="QEQ11" s="98" t="s">
        <v>669</v>
      </c>
      <c r="QER11" s="98" t="s">
        <v>669</v>
      </c>
      <c r="QES11" s="98" t="s">
        <v>669</v>
      </c>
      <c r="QET11" s="98" t="s">
        <v>669</v>
      </c>
      <c r="QEU11" s="98" t="s">
        <v>669</v>
      </c>
      <c r="QEV11" s="98" t="s">
        <v>669</v>
      </c>
      <c r="QEW11" s="98" t="s">
        <v>669</v>
      </c>
      <c r="QEX11" s="98" t="s">
        <v>669</v>
      </c>
      <c r="QEY11" s="98" t="s">
        <v>669</v>
      </c>
      <c r="QEZ11" s="98" t="s">
        <v>669</v>
      </c>
      <c r="QFA11" s="98" t="s">
        <v>669</v>
      </c>
      <c r="QFB11" s="98" t="s">
        <v>669</v>
      </c>
      <c r="QFC11" s="98" t="s">
        <v>669</v>
      </c>
      <c r="QFD11" s="98" t="s">
        <v>669</v>
      </c>
      <c r="QFE11" s="98" t="s">
        <v>669</v>
      </c>
      <c r="QFF11" s="98" t="s">
        <v>669</v>
      </c>
      <c r="QFG11" s="98" t="s">
        <v>669</v>
      </c>
      <c r="QFH11" s="98" t="s">
        <v>669</v>
      </c>
      <c r="QFI11" s="98" t="s">
        <v>669</v>
      </c>
      <c r="QFJ11" s="98" t="s">
        <v>669</v>
      </c>
      <c r="QFK11" s="98" t="s">
        <v>669</v>
      </c>
      <c r="QFL11" s="98" t="s">
        <v>669</v>
      </c>
      <c r="QFM11" s="98" t="s">
        <v>669</v>
      </c>
      <c r="QFN11" s="98" t="s">
        <v>669</v>
      </c>
      <c r="QFO11" s="98" t="s">
        <v>669</v>
      </c>
      <c r="QFP11" s="98" t="s">
        <v>669</v>
      </c>
      <c r="QFQ11" s="98" t="s">
        <v>669</v>
      </c>
      <c r="QFR11" s="98" t="s">
        <v>669</v>
      </c>
      <c r="QFS11" s="98" t="s">
        <v>669</v>
      </c>
      <c r="QFT11" s="98" t="s">
        <v>669</v>
      </c>
      <c r="QFU11" s="98" t="s">
        <v>669</v>
      </c>
      <c r="QFV11" s="98" t="s">
        <v>669</v>
      </c>
      <c r="QFW11" s="98" t="s">
        <v>669</v>
      </c>
      <c r="QFX11" s="98" t="s">
        <v>669</v>
      </c>
      <c r="QFY11" s="98" t="s">
        <v>669</v>
      </c>
      <c r="QFZ11" s="98" t="s">
        <v>669</v>
      </c>
      <c r="QGA11" s="98" t="s">
        <v>669</v>
      </c>
      <c r="QGB11" s="98" t="s">
        <v>669</v>
      </c>
      <c r="QGC11" s="98" t="s">
        <v>669</v>
      </c>
      <c r="QGD11" s="98" t="s">
        <v>669</v>
      </c>
      <c r="QGE11" s="98" t="s">
        <v>669</v>
      </c>
      <c r="QGF11" s="98" t="s">
        <v>669</v>
      </c>
      <c r="QGG11" s="98" t="s">
        <v>669</v>
      </c>
      <c r="QGH11" s="98" t="s">
        <v>669</v>
      </c>
      <c r="QGI11" s="98" t="s">
        <v>669</v>
      </c>
      <c r="QGJ11" s="98" t="s">
        <v>669</v>
      </c>
      <c r="QGK11" s="98" t="s">
        <v>669</v>
      </c>
      <c r="QGL11" s="98" t="s">
        <v>669</v>
      </c>
      <c r="QGM11" s="98" t="s">
        <v>669</v>
      </c>
      <c r="QGN11" s="98" t="s">
        <v>669</v>
      </c>
      <c r="QGO11" s="98" t="s">
        <v>669</v>
      </c>
      <c r="QGP11" s="98" t="s">
        <v>669</v>
      </c>
      <c r="QGQ11" s="98" t="s">
        <v>669</v>
      </c>
      <c r="QGR11" s="98" t="s">
        <v>669</v>
      </c>
      <c r="QGS11" s="98" t="s">
        <v>669</v>
      </c>
      <c r="QGT11" s="98" t="s">
        <v>669</v>
      </c>
      <c r="QGU11" s="98" t="s">
        <v>669</v>
      </c>
      <c r="QGV11" s="98" t="s">
        <v>669</v>
      </c>
      <c r="QGW11" s="98" t="s">
        <v>669</v>
      </c>
      <c r="QGX11" s="98" t="s">
        <v>669</v>
      </c>
      <c r="QGY11" s="98" t="s">
        <v>669</v>
      </c>
      <c r="QGZ11" s="98" t="s">
        <v>669</v>
      </c>
      <c r="QHA11" s="98" t="s">
        <v>669</v>
      </c>
      <c r="QHB11" s="98" t="s">
        <v>669</v>
      </c>
      <c r="QHC11" s="98" t="s">
        <v>669</v>
      </c>
      <c r="QHD11" s="98" t="s">
        <v>669</v>
      </c>
      <c r="QHE11" s="98" t="s">
        <v>669</v>
      </c>
      <c r="QHF11" s="98" t="s">
        <v>669</v>
      </c>
      <c r="QHG11" s="98" t="s">
        <v>669</v>
      </c>
      <c r="QHH11" s="98" t="s">
        <v>669</v>
      </c>
      <c r="QHI11" s="98" t="s">
        <v>669</v>
      </c>
      <c r="QHJ11" s="98" t="s">
        <v>669</v>
      </c>
      <c r="QHK11" s="98" t="s">
        <v>669</v>
      </c>
      <c r="QHL11" s="98" t="s">
        <v>669</v>
      </c>
      <c r="QHM11" s="98" t="s">
        <v>669</v>
      </c>
      <c r="QHN11" s="98" t="s">
        <v>669</v>
      </c>
      <c r="QHO11" s="98" t="s">
        <v>669</v>
      </c>
      <c r="QHP11" s="98" t="s">
        <v>669</v>
      </c>
      <c r="QHQ11" s="98" t="s">
        <v>669</v>
      </c>
      <c r="QHR11" s="98" t="s">
        <v>669</v>
      </c>
      <c r="QHS11" s="98" t="s">
        <v>669</v>
      </c>
      <c r="QHT11" s="98" t="s">
        <v>669</v>
      </c>
      <c r="QHU11" s="98" t="s">
        <v>669</v>
      </c>
      <c r="QHV11" s="98" t="s">
        <v>669</v>
      </c>
      <c r="QHW11" s="98" t="s">
        <v>669</v>
      </c>
      <c r="QHX11" s="98" t="s">
        <v>669</v>
      </c>
      <c r="QHY11" s="98" t="s">
        <v>669</v>
      </c>
      <c r="QHZ11" s="98" t="s">
        <v>669</v>
      </c>
      <c r="QIA11" s="98" t="s">
        <v>669</v>
      </c>
      <c r="QIB11" s="98" t="s">
        <v>669</v>
      </c>
      <c r="QIC11" s="98" t="s">
        <v>669</v>
      </c>
      <c r="QID11" s="98" t="s">
        <v>669</v>
      </c>
      <c r="QIE11" s="98" t="s">
        <v>669</v>
      </c>
      <c r="QIF11" s="98" t="s">
        <v>669</v>
      </c>
      <c r="QIG11" s="98" t="s">
        <v>669</v>
      </c>
      <c r="QIH11" s="98" t="s">
        <v>669</v>
      </c>
      <c r="QII11" s="98" t="s">
        <v>669</v>
      </c>
      <c r="QIJ11" s="98" t="s">
        <v>669</v>
      </c>
      <c r="QIK11" s="98" t="s">
        <v>669</v>
      </c>
      <c r="QIL11" s="98" t="s">
        <v>669</v>
      </c>
      <c r="QIM11" s="98" t="s">
        <v>669</v>
      </c>
      <c r="QIN11" s="98" t="s">
        <v>669</v>
      </c>
      <c r="QIO11" s="98" t="s">
        <v>669</v>
      </c>
      <c r="QIP11" s="98" t="s">
        <v>669</v>
      </c>
      <c r="QIQ11" s="98" t="s">
        <v>669</v>
      </c>
      <c r="QIR11" s="98" t="s">
        <v>669</v>
      </c>
      <c r="QIS11" s="98" t="s">
        <v>669</v>
      </c>
      <c r="QIT11" s="98" t="s">
        <v>669</v>
      </c>
      <c r="QIU11" s="98" t="s">
        <v>669</v>
      </c>
      <c r="QIV11" s="98" t="s">
        <v>669</v>
      </c>
      <c r="QIW11" s="98" t="s">
        <v>669</v>
      </c>
      <c r="QIX11" s="98" t="s">
        <v>669</v>
      </c>
      <c r="QIY11" s="98" t="s">
        <v>669</v>
      </c>
      <c r="QIZ11" s="98" t="s">
        <v>669</v>
      </c>
      <c r="QJA11" s="98" t="s">
        <v>669</v>
      </c>
      <c r="QJB11" s="98" t="s">
        <v>669</v>
      </c>
      <c r="QJC11" s="98" t="s">
        <v>669</v>
      </c>
      <c r="QJD11" s="98" t="s">
        <v>669</v>
      </c>
      <c r="QJE11" s="98" t="s">
        <v>669</v>
      </c>
      <c r="QJF11" s="98" t="s">
        <v>669</v>
      </c>
      <c r="QJG11" s="98" t="s">
        <v>669</v>
      </c>
      <c r="QJH11" s="98" t="s">
        <v>669</v>
      </c>
      <c r="QJI11" s="98" t="s">
        <v>669</v>
      </c>
      <c r="QJJ11" s="98" t="s">
        <v>669</v>
      </c>
      <c r="QJK11" s="98" t="s">
        <v>669</v>
      </c>
      <c r="QJL11" s="98" t="s">
        <v>669</v>
      </c>
      <c r="QJM11" s="98" t="s">
        <v>669</v>
      </c>
      <c r="QJN11" s="98" t="s">
        <v>669</v>
      </c>
      <c r="QJO11" s="98" t="s">
        <v>669</v>
      </c>
      <c r="QJP11" s="98" t="s">
        <v>669</v>
      </c>
      <c r="QJQ11" s="98" t="s">
        <v>669</v>
      </c>
      <c r="QJR11" s="98" t="s">
        <v>669</v>
      </c>
      <c r="QJS11" s="98" t="s">
        <v>669</v>
      </c>
      <c r="QJT11" s="98" t="s">
        <v>669</v>
      </c>
      <c r="QJU11" s="98" t="s">
        <v>669</v>
      </c>
      <c r="QJV11" s="98" t="s">
        <v>669</v>
      </c>
      <c r="QJW11" s="98" t="s">
        <v>669</v>
      </c>
      <c r="QJX11" s="98" t="s">
        <v>669</v>
      </c>
      <c r="QJY11" s="98" t="s">
        <v>669</v>
      </c>
      <c r="QJZ11" s="98" t="s">
        <v>669</v>
      </c>
      <c r="QKA11" s="98" t="s">
        <v>669</v>
      </c>
      <c r="QKB11" s="98" t="s">
        <v>669</v>
      </c>
      <c r="QKC11" s="98" t="s">
        <v>669</v>
      </c>
      <c r="QKD11" s="98" t="s">
        <v>669</v>
      </c>
      <c r="QKE11" s="98" t="s">
        <v>669</v>
      </c>
      <c r="QKF11" s="98" t="s">
        <v>669</v>
      </c>
      <c r="QKG11" s="98" t="s">
        <v>669</v>
      </c>
      <c r="QKH11" s="98" t="s">
        <v>669</v>
      </c>
      <c r="QKI11" s="98" t="s">
        <v>669</v>
      </c>
      <c r="QKJ11" s="98" t="s">
        <v>669</v>
      </c>
      <c r="QKK11" s="98" t="s">
        <v>669</v>
      </c>
      <c r="QKL11" s="98" t="s">
        <v>669</v>
      </c>
      <c r="QKM11" s="98" t="s">
        <v>669</v>
      </c>
      <c r="QKN11" s="98" t="s">
        <v>669</v>
      </c>
      <c r="QKO11" s="98" t="s">
        <v>669</v>
      </c>
      <c r="QKP11" s="98" t="s">
        <v>669</v>
      </c>
      <c r="QKQ11" s="98" t="s">
        <v>669</v>
      </c>
      <c r="QKR11" s="98" t="s">
        <v>669</v>
      </c>
      <c r="QKS11" s="98" t="s">
        <v>669</v>
      </c>
      <c r="QKT11" s="98" t="s">
        <v>669</v>
      </c>
      <c r="QKU11" s="98" t="s">
        <v>669</v>
      </c>
      <c r="QKV11" s="98" t="s">
        <v>669</v>
      </c>
      <c r="QKW11" s="98" t="s">
        <v>669</v>
      </c>
      <c r="QKX11" s="98" t="s">
        <v>669</v>
      </c>
      <c r="QKY11" s="98" t="s">
        <v>669</v>
      </c>
      <c r="QKZ11" s="98" t="s">
        <v>669</v>
      </c>
      <c r="QLA11" s="98" t="s">
        <v>669</v>
      </c>
      <c r="QLB11" s="98" t="s">
        <v>669</v>
      </c>
      <c r="QLC11" s="98" t="s">
        <v>669</v>
      </c>
      <c r="QLD11" s="98" t="s">
        <v>669</v>
      </c>
      <c r="QLE11" s="98" t="s">
        <v>669</v>
      </c>
      <c r="QLF11" s="98" t="s">
        <v>669</v>
      </c>
      <c r="QLG11" s="98" t="s">
        <v>669</v>
      </c>
      <c r="QLH11" s="98" t="s">
        <v>669</v>
      </c>
      <c r="QLI11" s="98" t="s">
        <v>669</v>
      </c>
      <c r="QLJ11" s="98" t="s">
        <v>669</v>
      </c>
      <c r="QLK11" s="98" t="s">
        <v>669</v>
      </c>
      <c r="QLL11" s="98" t="s">
        <v>669</v>
      </c>
      <c r="QLM11" s="98" t="s">
        <v>669</v>
      </c>
      <c r="QLN11" s="98" t="s">
        <v>669</v>
      </c>
      <c r="QLO11" s="98" t="s">
        <v>669</v>
      </c>
      <c r="QLP11" s="98" t="s">
        <v>669</v>
      </c>
      <c r="QLQ11" s="98" t="s">
        <v>669</v>
      </c>
      <c r="QLR11" s="98" t="s">
        <v>669</v>
      </c>
      <c r="QLS11" s="98" t="s">
        <v>669</v>
      </c>
      <c r="QLT11" s="98" t="s">
        <v>669</v>
      </c>
      <c r="QLU11" s="98" t="s">
        <v>669</v>
      </c>
      <c r="QLV11" s="98" t="s">
        <v>669</v>
      </c>
      <c r="QLW11" s="98" t="s">
        <v>669</v>
      </c>
      <c r="QLX11" s="98" t="s">
        <v>669</v>
      </c>
      <c r="QLY11" s="98" t="s">
        <v>669</v>
      </c>
      <c r="QLZ11" s="98" t="s">
        <v>669</v>
      </c>
      <c r="QMA11" s="98" t="s">
        <v>669</v>
      </c>
      <c r="QMB11" s="98" t="s">
        <v>669</v>
      </c>
      <c r="QMC11" s="98" t="s">
        <v>669</v>
      </c>
      <c r="QMD11" s="98" t="s">
        <v>669</v>
      </c>
      <c r="QME11" s="98" t="s">
        <v>669</v>
      </c>
      <c r="QMF11" s="98" t="s">
        <v>669</v>
      </c>
      <c r="QMG11" s="98" t="s">
        <v>669</v>
      </c>
      <c r="QMH11" s="98" t="s">
        <v>669</v>
      </c>
      <c r="QMI11" s="98" t="s">
        <v>669</v>
      </c>
      <c r="QMJ11" s="98" t="s">
        <v>669</v>
      </c>
      <c r="QMK11" s="98" t="s">
        <v>669</v>
      </c>
      <c r="QML11" s="98" t="s">
        <v>669</v>
      </c>
      <c r="QMM11" s="98" t="s">
        <v>669</v>
      </c>
      <c r="QMN11" s="98" t="s">
        <v>669</v>
      </c>
      <c r="QMO11" s="98" t="s">
        <v>669</v>
      </c>
      <c r="QMP11" s="98" t="s">
        <v>669</v>
      </c>
      <c r="QMQ11" s="98" t="s">
        <v>669</v>
      </c>
      <c r="QMR11" s="98" t="s">
        <v>669</v>
      </c>
      <c r="QMS11" s="98" t="s">
        <v>669</v>
      </c>
      <c r="QMT11" s="98" t="s">
        <v>669</v>
      </c>
      <c r="QMU11" s="98" t="s">
        <v>669</v>
      </c>
      <c r="QMV11" s="98" t="s">
        <v>669</v>
      </c>
      <c r="QMW11" s="98" t="s">
        <v>669</v>
      </c>
      <c r="QMX11" s="98" t="s">
        <v>669</v>
      </c>
      <c r="QMY11" s="98" t="s">
        <v>669</v>
      </c>
      <c r="QMZ11" s="98" t="s">
        <v>669</v>
      </c>
      <c r="QNA11" s="98" t="s">
        <v>669</v>
      </c>
      <c r="QNB11" s="98" t="s">
        <v>669</v>
      </c>
      <c r="QNC11" s="98" t="s">
        <v>669</v>
      </c>
      <c r="QND11" s="98" t="s">
        <v>669</v>
      </c>
      <c r="QNE11" s="98" t="s">
        <v>669</v>
      </c>
      <c r="QNF11" s="98" t="s">
        <v>669</v>
      </c>
      <c r="QNG11" s="98" t="s">
        <v>669</v>
      </c>
      <c r="QNH11" s="98" t="s">
        <v>669</v>
      </c>
      <c r="QNI11" s="98" t="s">
        <v>669</v>
      </c>
      <c r="QNJ11" s="98" t="s">
        <v>669</v>
      </c>
      <c r="QNK11" s="98" t="s">
        <v>669</v>
      </c>
      <c r="QNL11" s="98" t="s">
        <v>669</v>
      </c>
      <c r="QNM11" s="98" t="s">
        <v>669</v>
      </c>
      <c r="QNN11" s="98" t="s">
        <v>669</v>
      </c>
      <c r="QNO11" s="98" t="s">
        <v>669</v>
      </c>
      <c r="QNP11" s="98" t="s">
        <v>669</v>
      </c>
      <c r="QNQ11" s="98" t="s">
        <v>669</v>
      </c>
      <c r="QNR11" s="98" t="s">
        <v>669</v>
      </c>
      <c r="QNS11" s="98" t="s">
        <v>669</v>
      </c>
      <c r="QNT11" s="98" t="s">
        <v>669</v>
      </c>
      <c r="QNU11" s="98" t="s">
        <v>669</v>
      </c>
      <c r="QNV11" s="98" t="s">
        <v>669</v>
      </c>
      <c r="QNW11" s="98" t="s">
        <v>669</v>
      </c>
      <c r="QNX11" s="98" t="s">
        <v>669</v>
      </c>
      <c r="QNY11" s="98" t="s">
        <v>669</v>
      </c>
      <c r="QNZ11" s="98" t="s">
        <v>669</v>
      </c>
      <c r="QOA11" s="98" t="s">
        <v>669</v>
      </c>
      <c r="QOB11" s="98" t="s">
        <v>669</v>
      </c>
      <c r="QOC11" s="98" t="s">
        <v>669</v>
      </c>
      <c r="QOD11" s="98" t="s">
        <v>669</v>
      </c>
      <c r="QOE11" s="98" t="s">
        <v>669</v>
      </c>
      <c r="QOF11" s="98" t="s">
        <v>669</v>
      </c>
      <c r="QOG11" s="98" t="s">
        <v>669</v>
      </c>
      <c r="QOH11" s="98" t="s">
        <v>669</v>
      </c>
      <c r="QOI11" s="98" t="s">
        <v>669</v>
      </c>
      <c r="QOJ11" s="98" t="s">
        <v>669</v>
      </c>
      <c r="QOK11" s="98" t="s">
        <v>669</v>
      </c>
      <c r="QOL11" s="98" t="s">
        <v>669</v>
      </c>
      <c r="QOM11" s="98" t="s">
        <v>669</v>
      </c>
      <c r="QON11" s="98" t="s">
        <v>669</v>
      </c>
      <c r="QOO11" s="98" t="s">
        <v>669</v>
      </c>
      <c r="QOP11" s="98" t="s">
        <v>669</v>
      </c>
      <c r="QOQ11" s="98" t="s">
        <v>669</v>
      </c>
      <c r="QOR11" s="98" t="s">
        <v>669</v>
      </c>
      <c r="QOS11" s="98" t="s">
        <v>669</v>
      </c>
      <c r="QOT11" s="98" t="s">
        <v>669</v>
      </c>
      <c r="QOU11" s="98" t="s">
        <v>669</v>
      </c>
      <c r="QOV11" s="98" t="s">
        <v>669</v>
      </c>
      <c r="QOW11" s="98" t="s">
        <v>669</v>
      </c>
      <c r="QOX11" s="98" t="s">
        <v>669</v>
      </c>
      <c r="QOY11" s="98" t="s">
        <v>669</v>
      </c>
      <c r="QOZ11" s="98" t="s">
        <v>669</v>
      </c>
      <c r="QPA11" s="98" t="s">
        <v>669</v>
      </c>
      <c r="QPB11" s="98" t="s">
        <v>669</v>
      </c>
      <c r="QPC11" s="98" t="s">
        <v>669</v>
      </c>
      <c r="QPD11" s="98" t="s">
        <v>669</v>
      </c>
      <c r="QPE11" s="98" t="s">
        <v>669</v>
      </c>
      <c r="QPF11" s="98" t="s">
        <v>669</v>
      </c>
      <c r="QPG11" s="98" t="s">
        <v>669</v>
      </c>
      <c r="QPH11" s="98" t="s">
        <v>669</v>
      </c>
      <c r="QPI11" s="98" t="s">
        <v>669</v>
      </c>
      <c r="QPJ11" s="98" t="s">
        <v>669</v>
      </c>
      <c r="QPK11" s="98" t="s">
        <v>669</v>
      </c>
      <c r="QPL11" s="98" t="s">
        <v>669</v>
      </c>
      <c r="QPM11" s="98" t="s">
        <v>669</v>
      </c>
      <c r="QPN11" s="98" t="s">
        <v>669</v>
      </c>
      <c r="QPO11" s="98" t="s">
        <v>669</v>
      </c>
      <c r="QPP11" s="98" t="s">
        <v>669</v>
      </c>
      <c r="QPQ11" s="98" t="s">
        <v>669</v>
      </c>
      <c r="QPR11" s="98" t="s">
        <v>669</v>
      </c>
      <c r="QPS11" s="98" t="s">
        <v>669</v>
      </c>
      <c r="QPT11" s="98" t="s">
        <v>669</v>
      </c>
      <c r="QPU11" s="98" t="s">
        <v>669</v>
      </c>
      <c r="QPV11" s="98" t="s">
        <v>669</v>
      </c>
      <c r="QPW11" s="98" t="s">
        <v>669</v>
      </c>
      <c r="QPX11" s="98" t="s">
        <v>669</v>
      </c>
      <c r="QPY11" s="98" t="s">
        <v>669</v>
      </c>
      <c r="QPZ11" s="98" t="s">
        <v>669</v>
      </c>
      <c r="QQA11" s="98" t="s">
        <v>669</v>
      </c>
      <c r="QQB11" s="98" t="s">
        <v>669</v>
      </c>
      <c r="QQC11" s="98" t="s">
        <v>669</v>
      </c>
      <c r="QQD11" s="98" t="s">
        <v>669</v>
      </c>
      <c r="QQE11" s="98" t="s">
        <v>669</v>
      </c>
      <c r="QQF11" s="98" t="s">
        <v>669</v>
      </c>
      <c r="QQG11" s="98" t="s">
        <v>669</v>
      </c>
      <c r="QQH11" s="98" t="s">
        <v>669</v>
      </c>
      <c r="QQI11" s="98" t="s">
        <v>669</v>
      </c>
      <c r="QQJ11" s="98" t="s">
        <v>669</v>
      </c>
      <c r="QQK11" s="98" t="s">
        <v>669</v>
      </c>
      <c r="QQL11" s="98" t="s">
        <v>669</v>
      </c>
      <c r="QQM11" s="98" t="s">
        <v>669</v>
      </c>
      <c r="QQN11" s="98" t="s">
        <v>669</v>
      </c>
      <c r="QQO11" s="98" t="s">
        <v>669</v>
      </c>
      <c r="QQP11" s="98" t="s">
        <v>669</v>
      </c>
      <c r="QQQ11" s="98" t="s">
        <v>669</v>
      </c>
      <c r="QQR11" s="98" t="s">
        <v>669</v>
      </c>
      <c r="QQS11" s="98" t="s">
        <v>669</v>
      </c>
      <c r="QQT11" s="98" t="s">
        <v>669</v>
      </c>
      <c r="QQU11" s="98" t="s">
        <v>669</v>
      </c>
      <c r="QQV11" s="98" t="s">
        <v>669</v>
      </c>
      <c r="QQW11" s="98" t="s">
        <v>669</v>
      </c>
      <c r="QQX11" s="98" t="s">
        <v>669</v>
      </c>
      <c r="QQY11" s="98" t="s">
        <v>669</v>
      </c>
      <c r="QQZ11" s="98" t="s">
        <v>669</v>
      </c>
      <c r="QRA11" s="98" t="s">
        <v>669</v>
      </c>
      <c r="QRB11" s="98" t="s">
        <v>669</v>
      </c>
      <c r="QRC11" s="98" t="s">
        <v>669</v>
      </c>
      <c r="QRD11" s="98" t="s">
        <v>669</v>
      </c>
      <c r="QRE11" s="98" t="s">
        <v>669</v>
      </c>
      <c r="QRF11" s="98" t="s">
        <v>669</v>
      </c>
      <c r="QRG11" s="98" t="s">
        <v>669</v>
      </c>
      <c r="QRH11" s="98" t="s">
        <v>669</v>
      </c>
      <c r="QRI11" s="98" t="s">
        <v>669</v>
      </c>
      <c r="QRJ11" s="98" t="s">
        <v>669</v>
      </c>
      <c r="QRK11" s="98" t="s">
        <v>669</v>
      </c>
      <c r="QRL11" s="98" t="s">
        <v>669</v>
      </c>
      <c r="QRM11" s="98" t="s">
        <v>669</v>
      </c>
      <c r="QRN11" s="98" t="s">
        <v>669</v>
      </c>
      <c r="QRO11" s="98" t="s">
        <v>669</v>
      </c>
      <c r="QRP11" s="98" t="s">
        <v>669</v>
      </c>
      <c r="QRQ11" s="98" t="s">
        <v>669</v>
      </c>
      <c r="QRR11" s="98" t="s">
        <v>669</v>
      </c>
      <c r="QRS11" s="98" t="s">
        <v>669</v>
      </c>
      <c r="QRT11" s="98" t="s">
        <v>669</v>
      </c>
      <c r="QRU11" s="98" t="s">
        <v>669</v>
      </c>
      <c r="QRV11" s="98" t="s">
        <v>669</v>
      </c>
      <c r="QRW11" s="98" t="s">
        <v>669</v>
      </c>
      <c r="QRX11" s="98" t="s">
        <v>669</v>
      </c>
      <c r="QRY11" s="98" t="s">
        <v>669</v>
      </c>
      <c r="QRZ11" s="98" t="s">
        <v>669</v>
      </c>
      <c r="QSA11" s="98" t="s">
        <v>669</v>
      </c>
      <c r="QSB11" s="98" t="s">
        <v>669</v>
      </c>
      <c r="QSC11" s="98" t="s">
        <v>669</v>
      </c>
      <c r="QSD11" s="98" t="s">
        <v>669</v>
      </c>
      <c r="QSE11" s="98" t="s">
        <v>669</v>
      </c>
      <c r="QSF11" s="98" t="s">
        <v>669</v>
      </c>
      <c r="QSG11" s="98" t="s">
        <v>669</v>
      </c>
      <c r="QSH11" s="98" t="s">
        <v>669</v>
      </c>
      <c r="QSI11" s="98" t="s">
        <v>669</v>
      </c>
      <c r="QSJ11" s="98" t="s">
        <v>669</v>
      </c>
      <c r="QSK11" s="98" t="s">
        <v>669</v>
      </c>
      <c r="QSL11" s="98" t="s">
        <v>669</v>
      </c>
      <c r="QSM11" s="98" t="s">
        <v>669</v>
      </c>
      <c r="QSN11" s="98" t="s">
        <v>669</v>
      </c>
      <c r="QSO11" s="98" t="s">
        <v>669</v>
      </c>
      <c r="QSP11" s="98" t="s">
        <v>669</v>
      </c>
      <c r="QSQ11" s="98" t="s">
        <v>669</v>
      </c>
      <c r="QSR11" s="98" t="s">
        <v>669</v>
      </c>
      <c r="QSS11" s="98" t="s">
        <v>669</v>
      </c>
      <c r="QST11" s="98" t="s">
        <v>669</v>
      </c>
      <c r="QSU11" s="98" t="s">
        <v>669</v>
      </c>
      <c r="QSV11" s="98" t="s">
        <v>669</v>
      </c>
      <c r="QSW11" s="98" t="s">
        <v>669</v>
      </c>
      <c r="QSX11" s="98" t="s">
        <v>669</v>
      </c>
      <c r="QSY11" s="98" t="s">
        <v>669</v>
      </c>
      <c r="QSZ11" s="98" t="s">
        <v>669</v>
      </c>
      <c r="QTA11" s="98" t="s">
        <v>669</v>
      </c>
      <c r="QTB11" s="98" t="s">
        <v>669</v>
      </c>
      <c r="QTC11" s="98" t="s">
        <v>669</v>
      </c>
      <c r="QTD11" s="98" t="s">
        <v>669</v>
      </c>
      <c r="QTE11" s="98" t="s">
        <v>669</v>
      </c>
      <c r="QTF11" s="98" t="s">
        <v>669</v>
      </c>
      <c r="QTG11" s="98" t="s">
        <v>669</v>
      </c>
      <c r="QTH11" s="98" t="s">
        <v>669</v>
      </c>
      <c r="QTI11" s="98" t="s">
        <v>669</v>
      </c>
      <c r="QTJ11" s="98" t="s">
        <v>669</v>
      </c>
      <c r="QTK11" s="98" t="s">
        <v>669</v>
      </c>
      <c r="QTL11" s="98" t="s">
        <v>669</v>
      </c>
      <c r="QTM11" s="98" t="s">
        <v>669</v>
      </c>
      <c r="QTN11" s="98" t="s">
        <v>669</v>
      </c>
      <c r="QTO11" s="98" t="s">
        <v>669</v>
      </c>
      <c r="QTP11" s="98" t="s">
        <v>669</v>
      </c>
      <c r="QTQ11" s="98" t="s">
        <v>669</v>
      </c>
      <c r="QTR11" s="98" t="s">
        <v>669</v>
      </c>
      <c r="QTS11" s="98" t="s">
        <v>669</v>
      </c>
      <c r="QTT11" s="98" t="s">
        <v>669</v>
      </c>
      <c r="QTU11" s="98" t="s">
        <v>669</v>
      </c>
      <c r="QTV11" s="98" t="s">
        <v>669</v>
      </c>
      <c r="QTW11" s="98" t="s">
        <v>669</v>
      </c>
      <c r="QTX11" s="98" t="s">
        <v>669</v>
      </c>
      <c r="QTY11" s="98" t="s">
        <v>669</v>
      </c>
      <c r="QTZ11" s="98" t="s">
        <v>669</v>
      </c>
      <c r="QUA11" s="98" t="s">
        <v>669</v>
      </c>
      <c r="QUB11" s="98" t="s">
        <v>669</v>
      </c>
      <c r="QUC11" s="98" t="s">
        <v>669</v>
      </c>
      <c r="QUD11" s="98" t="s">
        <v>669</v>
      </c>
      <c r="QUE11" s="98" t="s">
        <v>669</v>
      </c>
      <c r="QUF11" s="98" t="s">
        <v>669</v>
      </c>
      <c r="QUG11" s="98" t="s">
        <v>669</v>
      </c>
      <c r="QUH11" s="98" t="s">
        <v>669</v>
      </c>
      <c r="QUI11" s="98" t="s">
        <v>669</v>
      </c>
      <c r="QUJ11" s="98" t="s">
        <v>669</v>
      </c>
      <c r="QUK11" s="98" t="s">
        <v>669</v>
      </c>
      <c r="QUL11" s="98" t="s">
        <v>669</v>
      </c>
      <c r="QUM11" s="98" t="s">
        <v>669</v>
      </c>
      <c r="QUN11" s="98" t="s">
        <v>669</v>
      </c>
      <c r="QUO11" s="98" t="s">
        <v>669</v>
      </c>
      <c r="QUP11" s="98" t="s">
        <v>669</v>
      </c>
      <c r="QUQ11" s="98" t="s">
        <v>669</v>
      </c>
      <c r="QUR11" s="98" t="s">
        <v>669</v>
      </c>
      <c r="QUS11" s="98" t="s">
        <v>669</v>
      </c>
      <c r="QUT11" s="98" t="s">
        <v>669</v>
      </c>
      <c r="QUU11" s="98" t="s">
        <v>669</v>
      </c>
      <c r="QUV11" s="98" t="s">
        <v>669</v>
      </c>
      <c r="QUW11" s="98" t="s">
        <v>669</v>
      </c>
      <c r="QUX11" s="98" t="s">
        <v>669</v>
      </c>
      <c r="QUY11" s="98" t="s">
        <v>669</v>
      </c>
      <c r="QUZ11" s="98" t="s">
        <v>669</v>
      </c>
      <c r="QVA11" s="98" t="s">
        <v>669</v>
      </c>
      <c r="QVB11" s="98" t="s">
        <v>669</v>
      </c>
      <c r="QVC11" s="98" t="s">
        <v>669</v>
      </c>
      <c r="QVD11" s="98" t="s">
        <v>669</v>
      </c>
      <c r="QVE11" s="98" t="s">
        <v>669</v>
      </c>
      <c r="QVF11" s="98" t="s">
        <v>669</v>
      </c>
      <c r="QVG11" s="98" t="s">
        <v>669</v>
      </c>
      <c r="QVH11" s="98" t="s">
        <v>669</v>
      </c>
      <c r="QVI11" s="98" t="s">
        <v>669</v>
      </c>
      <c r="QVJ11" s="98" t="s">
        <v>669</v>
      </c>
      <c r="QVK11" s="98" t="s">
        <v>669</v>
      </c>
      <c r="QVL11" s="98" t="s">
        <v>669</v>
      </c>
      <c r="QVM11" s="98" t="s">
        <v>669</v>
      </c>
      <c r="QVN11" s="98" t="s">
        <v>669</v>
      </c>
      <c r="QVO11" s="98" t="s">
        <v>669</v>
      </c>
      <c r="QVP11" s="98" t="s">
        <v>669</v>
      </c>
      <c r="QVQ11" s="98" t="s">
        <v>669</v>
      </c>
      <c r="QVR11" s="98" t="s">
        <v>669</v>
      </c>
      <c r="QVS11" s="98" t="s">
        <v>669</v>
      </c>
      <c r="QVT11" s="98" t="s">
        <v>669</v>
      </c>
      <c r="QVU11" s="98" t="s">
        <v>669</v>
      </c>
      <c r="QVV11" s="98" t="s">
        <v>669</v>
      </c>
      <c r="QVW11" s="98" t="s">
        <v>669</v>
      </c>
      <c r="QVX11" s="98" t="s">
        <v>669</v>
      </c>
      <c r="QVY11" s="98" t="s">
        <v>669</v>
      </c>
      <c r="QVZ11" s="98" t="s">
        <v>669</v>
      </c>
      <c r="QWA11" s="98" t="s">
        <v>669</v>
      </c>
      <c r="QWB11" s="98" t="s">
        <v>669</v>
      </c>
      <c r="QWC11" s="98" t="s">
        <v>669</v>
      </c>
      <c r="QWD11" s="98" t="s">
        <v>669</v>
      </c>
      <c r="QWE11" s="98" t="s">
        <v>669</v>
      </c>
      <c r="QWF11" s="98" t="s">
        <v>669</v>
      </c>
      <c r="QWG11" s="98" t="s">
        <v>669</v>
      </c>
      <c r="QWH11" s="98" t="s">
        <v>669</v>
      </c>
      <c r="QWI11" s="98" t="s">
        <v>669</v>
      </c>
      <c r="QWJ11" s="98" t="s">
        <v>669</v>
      </c>
      <c r="QWK11" s="98" t="s">
        <v>669</v>
      </c>
      <c r="QWL11" s="98" t="s">
        <v>669</v>
      </c>
      <c r="QWM11" s="98" t="s">
        <v>669</v>
      </c>
      <c r="QWN11" s="98" t="s">
        <v>669</v>
      </c>
      <c r="QWO11" s="98" t="s">
        <v>669</v>
      </c>
      <c r="QWP11" s="98" t="s">
        <v>669</v>
      </c>
      <c r="QWQ11" s="98" t="s">
        <v>669</v>
      </c>
      <c r="QWR11" s="98" t="s">
        <v>669</v>
      </c>
      <c r="QWS11" s="98" t="s">
        <v>669</v>
      </c>
      <c r="QWT11" s="98" t="s">
        <v>669</v>
      </c>
      <c r="QWU11" s="98" t="s">
        <v>669</v>
      </c>
      <c r="QWV11" s="98" t="s">
        <v>669</v>
      </c>
      <c r="QWW11" s="98" t="s">
        <v>669</v>
      </c>
      <c r="QWX11" s="98" t="s">
        <v>669</v>
      </c>
      <c r="QWY11" s="98" t="s">
        <v>669</v>
      </c>
      <c r="QWZ11" s="98" t="s">
        <v>669</v>
      </c>
      <c r="QXA11" s="98" t="s">
        <v>669</v>
      </c>
      <c r="QXB11" s="98" t="s">
        <v>669</v>
      </c>
      <c r="QXC11" s="98" t="s">
        <v>669</v>
      </c>
      <c r="QXD11" s="98" t="s">
        <v>669</v>
      </c>
      <c r="QXE11" s="98" t="s">
        <v>669</v>
      </c>
      <c r="QXF11" s="98" t="s">
        <v>669</v>
      </c>
      <c r="QXG11" s="98" t="s">
        <v>669</v>
      </c>
      <c r="QXH11" s="98" t="s">
        <v>669</v>
      </c>
      <c r="QXI11" s="98" t="s">
        <v>669</v>
      </c>
      <c r="QXJ11" s="98" t="s">
        <v>669</v>
      </c>
      <c r="QXK11" s="98" t="s">
        <v>669</v>
      </c>
      <c r="QXL11" s="98" t="s">
        <v>669</v>
      </c>
      <c r="QXM11" s="98" t="s">
        <v>669</v>
      </c>
      <c r="QXN11" s="98" t="s">
        <v>669</v>
      </c>
      <c r="QXO11" s="98" t="s">
        <v>669</v>
      </c>
      <c r="QXP11" s="98" t="s">
        <v>669</v>
      </c>
      <c r="QXQ11" s="98" t="s">
        <v>669</v>
      </c>
      <c r="QXR11" s="98" t="s">
        <v>669</v>
      </c>
      <c r="QXS11" s="98" t="s">
        <v>669</v>
      </c>
      <c r="QXT11" s="98" t="s">
        <v>669</v>
      </c>
      <c r="QXU11" s="98" t="s">
        <v>669</v>
      </c>
      <c r="QXV11" s="98" t="s">
        <v>669</v>
      </c>
      <c r="QXW11" s="98" t="s">
        <v>669</v>
      </c>
      <c r="QXX11" s="98" t="s">
        <v>669</v>
      </c>
      <c r="QXY11" s="98" t="s">
        <v>669</v>
      </c>
      <c r="QXZ11" s="98" t="s">
        <v>669</v>
      </c>
      <c r="QYA11" s="98" t="s">
        <v>669</v>
      </c>
      <c r="QYB11" s="98" t="s">
        <v>669</v>
      </c>
      <c r="QYC11" s="98" t="s">
        <v>669</v>
      </c>
      <c r="QYD11" s="98" t="s">
        <v>669</v>
      </c>
      <c r="QYE11" s="98" t="s">
        <v>669</v>
      </c>
      <c r="QYF11" s="98" t="s">
        <v>669</v>
      </c>
      <c r="QYG11" s="98" t="s">
        <v>669</v>
      </c>
      <c r="QYH11" s="98" t="s">
        <v>669</v>
      </c>
      <c r="QYI11" s="98" t="s">
        <v>669</v>
      </c>
      <c r="QYJ11" s="98" t="s">
        <v>669</v>
      </c>
      <c r="QYK11" s="98" t="s">
        <v>669</v>
      </c>
      <c r="QYL11" s="98" t="s">
        <v>669</v>
      </c>
      <c r="QYM11" s="98" t="s">
        <v>669</v>
      </c>
      <c r="QYN11" s="98" t="s">
        <v>669</v>
      </c>
      <c r="QYO11" s="98" t="s">
        <v>669</v>
      </c>
      <c r="QYP11" s="98" t="s">
        <v>669</v>
      </c>
      <c r="QYQ11" s="98" t="s">
        <v>669</v>
      </c>
      <c r="QYR11" s="98" t="s">
        <v>669</v>
      </c>
      <c r="QYS11" s="98" t="s">
        <v>669</v>
      </c>
      <c r="QYT11" s="98" t="s">
        <v>669</v>
      </c>
      <c r="QYU11" s="98" t="s">
        <v>669</v>
      </c>
      <c r="QYV11" s="98" t="s">
        <v>669</v>
      </c>
      <c r="QYW11" s="98" t="s">
        <v>669</v>
      </c>
      <c r="QYX11" s="98" t="s">
        <v>669</v>
      </c>
      <c r="QYY11" s="98" t="s">
        <v>669</v>
      </c>
      <c r="QYZ11" s="98" t="s">
        <v>669</v>
      </c>
      <c r="QZA11" s="98" t="s">
        <v>669</v>
      </c>
      <c r="QZB11" s="98" t="s">
        <v>669</v>
      </c>
      <c r="QZC11" s="98" t="s">
        <v>669</v>
      </c>
      <c r="QZD11" s="98" t="s">
        <v>669</v>
      </c>
      <c r="QZE11" s="98" t="s">
        <v>669</v>
      </c>
      <c r="QZF11" s="98" t="s">
        <v>669</v>
      </c>
      <c r="QZG11" s="98" t="s">
        <v>669</v>
      </c>
      <c r="QZH11" s="98" t="s">
        <v>669</v>
      </c>
      <c r="QZI11" s="98" t="s">
        <v>669</v>
      </c>
      <c r="QZJ11" s="98" t="s">
        <v>669</v>
      </c>
      <c r="QZK11" s="98" t="s">
        <v>669</v>
      </c>
      <c r="QZL11" s="98" t="s">
        <v>669</v>
      </c>
      <c r="QZM11" s="98" t="s">
        <v>669</v>
      </c>
      <c r="QZN11" s="98" t="s">
        <v>669</v>
      </c>
      <c r="QZO11" s="98" t="s">
        <v>669</v>
      </c>
      <c r="QZP11" s="98" t="s">
        <v>669</v>
      </c>
      <c r="QZQ11" s="98" t="s">
        <v>669</v>
      </c>
      <c r="QZR11" s="98" t="s">
        <v>669</v>
      </c>
      <c r="QZS11" s="98" t="s">
        <v>669</v>
      </c>
      <c r="QZT11" s="98" t="s">
        <v>669</v>
      </c>
      <c r="QZU11" s="98" t="s">
        <v>669</v>
      </c>
      <c r="QZV11" s="98" t="s">
        <v>669</v>
      </c>
      <c r="QZW11" s="98" t="s">
        <v>669</v>
      </c>
      <c r="QZX11" s="98" t="s">
        <v>669</v>
      </c>
      <c r="QZY11" s="98" t="s">
        <v>669</v>
      </c>
      <c r="QZZ11" s="98" t="s">
        <v>669</v>
      </c>
      <c r="RAA11" s="98" t="s">
        <v>669</v>
      </c>
      <c r="RAB11" s="98" t="s">
        <v>669</v>
      </c>
      <c r="RAC11" s="98" t="s">
        <v>669</v>
      </c>
      <c r="RAD11" s="98" t="s">
        <v>669</v>
      </c>
      <c r="RAE11" s="98" t="s">
        <v>669</v>
      </c>
      <c r="RAF11" s="98" t="s">
        <v>669</v>
      </c>
      <c r="RAG11" s="98" t="s">
        <v>669</v>
      </c>
      <c r="RAH11" s="98" t="s">
        <v>669</v>
      </c>
      <c r="RAI11" s="98" t="s">
        <v>669</v>
      </c>
      <c r="RAJ11" s="98" t="s">
        <v>669</v>
      </c>
      <c r="RAK11" s="98" t="s">
        <v>669</v>
      </c>
      <c r="RAL11" s="98" t="s">
        <v>669</v>
      </c>
      <c r="RAM11" s="98" t="s">
        <v>669</v>
      </c>
      <c r="RAN11" s="98" t="s">
        <v>669</v>
      </c>
      <c r="RAO11" s="98" t="s">
        <v>669</v>
      </c>
      <c r="RAP11" s="98" t="s">
        <v>669</v>
      </c>
      <c r="RAQ11" s="98" t="s">
        <v>669</v>
      </c>
      <c r="RAR11" s="98" t="s">
        <v>669</v>
      </c>
      <c r="RAS11" s="98" t="s">
        <v>669</v>
      </c>
      <c r="RAT11" s="98" t="s">
        <v>669</v>
      </c>
      <c r="RAU11" s="98" t="s">
        <v>669</v>
      </c>
      <c r="RAV11" s="98" t="s">
        <v>669</v>
      </c>
      <c r="RAW11" s="98" t="s">
        <v>669</v>
      </c>
      <c r="RAX11" s="98" t="s">
        <v>669</v>
      </c>
      <c r="RAY11" s="98" t="s">
        <v>669</v>
      </c>
      <c r="RAZ11" s="98" t="s">
        <v>669</v>
      </c>
      <c r="RBA11" s="98" t="s">
        <v>669</v>
      </c>
      <c r="RBB11" s="98" t="s">
        <v>669</v>
      </c>
      <c r="RBC11" s="98" t="s">
        <v>669</v>
      </c>
      <c r="RBD11" s="98" t="s">
        <v>669</v>
      </c>
      <c r="RBE11" s="98" t="s">
        <v>669</v>
      </c>
      <c r="RBF11" s="98" t="s">
        <v>669</v>
      </c>
      <c r="RBG11" s="98" t="s">
        <v>669</v>
      </c>
      <c r="RBH11" s="98" t="s">
        <v>669</v>
      </c>
      <c r="RBI11" s="98" t="s">
        <v>669</v>
      </c>
      <c r="RBJ11" s="98" t="s">
        <v>669</v>
      </c>
      <c r="RBK11" s="98" t="s">
        <v>669</v>
      </c>
      <c r="RBL11" s="98" t="s">
        <v>669</v>
      </c>
      <c r="RBM11" s="98" t="s">
        <v>669</v>
      </c>
      <c r="RBN11" s="98" t="s">
        <v>669</v>
      </c>
      <c r="RBO11" s="98" t="s">
        <v>669</v>
      </c>
      <c r="RBP11" s="98" t="s">
        <v>669</v>
      </c>
      <c r="RBQ11" s="98" t="s">
        <v>669</v>
      </c>
      <c r="RBR11" s="98" t="s">
        <v>669</v>
      </c>
      <c r="RBS11" s="98" t="s">
        <v>669</v>
      </c>
      <c r="RBT11" s="98" t="s">
        <v>669</v>
      </c>
      <c r="RBU11" s="98" t="s">
        <v>669</v>
      </c>
      <c r="RBV11" s="98" t="s">
        <v>669</v>
      </c>
      <c r="RBW11" s="98" t="s">
        <v>669</v>
      </c>
      <c r="RBX11" s="98" t="s">
        <v>669</v>
      </c>
      <c r="RBY11" s="98" t="s">
        <v>669</v>
      </c>
      <c r="RBZ11" s="98" t="s">
        <v>669</v>
      </c>
      <c r="RCA11" s="98" t="s">
        <v>669</v>
      </c>
      <c r="RCB11" s="98" t="s">
        <v>669</v>
      </c>
      <c r="RCC11" s="98" t="s">
        <v>669</v>
      </c>
      <c r="RCD11" s="98" t="s">
        <v>669</v>
      </c>
      <c r="RCE11" s="98" t="s">
        <v>669</v>
      </c>
      <c r="RCF11" s="98" t="s">
        <v>669</v>
      </c>
      <c r="RCG11" s="98" t="s">
        <v>669</v>
      </c>
      <c r="RCH11" s="98" t="s">
        <v>669</v>
      </c>
      <c r="RCI11" s="98" t="s">
        <v>669</v>
      </c>
      <c r="RCJ11" s="98" t="s">
        <v>669</v>
      </c>
      <c r="RCK11" s="98" t="s">
        <v>669</v>
      </c>
      <c r="RCL11" s="98" t="s">
        <v>669</v>
      </c>
      <c r="RCM11" s="98" t="s">
        <v>669</v>
      </c>
      <c r="RCN11" s="98" t="s">
        <v>669</v>
      </c>
      <c r="RCO11" s="98" t="s">
        <v>669</v>
      </c>
      <c r="RCP11" s="98" t="s">
        <v>669</v>
      </c>
      <c r="RCQ11" s="98" t="s">
        <v>669</v>
      </c>
      <c r="RCR11" s="98" t="s">
        <v>669</v>
      </c>
      <c r="RCS11" s="98" t="s">
        <v>669</v>
      </c>
      <c r="RCT11" s="98" t="s">
        <v>669</v>
      </c>
      <c r="RCU11" s="98" t="s">
        <v>669</v>
      </c>
      <c r="RCV11" s="98" t="s">
        <v>669</v>
      </c>
      <c r="RCW11" s="98" t="s">
        <v>669</v>
      </c>
      <c r="RCX11" s="98" t="s">
        <v>669</v>
      </c>
      <c r="RCY11" s="98" t="s">
        <v>669</v>
      </c>
      <c r="RCZ11" s="98" t="s">
        <v>669</v>
      </c>
      <c r="RDA11" s="98" t="s">
        <v>669</v>
      </c>
      <c r="RDB11" s="98" t="s">
        <v>669</v>
      </c>
      <c r="RDC11" s="98" t="s">
        <v>669</v>
      </c>
      <c r="RDD11" s="98" t="s">
        <v>669</v>
      </c>
      <c r="RDE11" s="98" t="s">
        <v>669</v>
      </c>
      <c r="RDF11" s="98" t="s">
        <v>669</v>
      </c>
      <c r="RDG11" s="98" t="s">
        <v>669</v>
      </c>
      <c r="RDH11" s="98" t="s">
        <v>669</v>
      </c>
      <c r="RDI11" s="98" t="s">
        <v>669</v>
      </c>
      <c r="RDJ11" s="98" t="s">
        <v>669</v>
      </c>
      <c r="RDK11" s="98" t="s">
        <v>669</v>
      </c>
      <c r="RDL11" s="98" t="s">
        <v>669</v>
      </c>
      <c r="RDM11" s="98" t="s">
        <v>669</v>
      </c>
      <c r="RDN11" s="98" t="s">
        <v>669</v>
      </c>
      <c r="RDO11" s="98" t="s">
        <v>669</v>
      </c>
      <c r="RDP11" s="98" t="s">
        <v>669</v>
      </c>
      <c r="RDQ11" s="98" t="s">
        <v>669</v>
      </c>
      <c r="RDR11" s="98" t="s">
        <v>669</v>
      </c>
      <c r="RDS11" s="98" t="s">
        <v>669</v>
      </c>
      <c r="RDT11" s="98" t="s">
        <v>669</v>
      </c>
      <c r="RDU11" s="98" t="s">
        <v>669</v>
      </c>
      <c r="RDV11" s="98" t="s">
        <v>669</v>
      </c>
      <c r="RDW11" s="98" t="s">
        <v>669</v>
      </c>
      <c r="RDX11" s="98" t="s">
        <v>669</v>
      </c>
      <c r="RDY11" s="98" t="s">
        <v>669</v>
      </c>
      <c r="RDZ11" s="98" t="s">
        <v>669</v>
      </c>
      <c r="REA11" s="98" t="s">
        <v>669</v>
      </c>
      <c r="REB11" s="98" t="s">
        <v>669</v>
      </c>
      <c r="REC11" s="98" t="s">
        <v>669</v>
      </c>
      <c r="RED11" s="98" t="s">
        <v>669</v>
      </c>
      <c r="REE11" s="98" t="s">
        <v>669</v>
      </c>
      <c r="REF11" s="98" t="s">
        <v>669</v>
      </c>
      <c r="REG11" s="98" t="s">
        <v>669</v>
      </c>
      <c r="REH11" s="98" t="s">
        <v>669</v>
      </c>
      <c r="REI11" s="98" t="s">
        <v>669</v>
      </c>
      <c r="REJ11" s="98" t="s">
        <v>669</v>
      </c>
      <c r="REK11" s="98" t="s">
        <v>669</v>
      </c>
      <c r="REL11" s="98" t="s">
        <v>669</v>
      </c>
      <c r="REM11" s="98" t="s">
        <v>669</v>
      </c>
      <c r="REN11" s="98" t="s">
        <v>669</v>
      </c>
      <c r="REO11" s="98" t="s">
        <v>669</v>
      </c>
      <c r="REP11" s="98" t="s">
        <v>669</v>
      </c>
      <c r="REQ11" s="98" t="s">
        <v>669</v>
      </c>
      <c r="RER11" s="98" t="s">
        <v>669</v>
      </c>
      <c r="RES11" s="98" t="s">
        <v>669</v>
      </c>
      <c r="RET11" s="98" t="s">
        <v>669</v>
      </c>
      <c r="REU11" s="98" t="s">
        <v>669</v>
      </c>
      <c r="REV11" s="98" t="s">
        <v>669</v>
      </c>
      <c r="REW11" s="98" t="s">
        <v>669</v>
      </c>
      <c r="REX11" s="98" t="s">
        <v>669</v>
      </c>
      <c r="REY11" s="98" t="s">
        <v>669</v>
      </c>
      <c r="REZ11" s="98" t="s">
        <v>669</v>
      </c>
      <c r="RFA11" s="98" t="s">
        <v>669</v>
      </c>
      <c r="RFB11" s="98" t="s">
        <v>669</v>
      </c>
      <c r="RFC11" s="98" t="s">
        <v>669</v>
      </c>
      <c r="RFD11" s="98" t="s">
        <v>669</v>
      </c>
      <c r="RFE11" s="98" t="s">
        <v>669</v>
      </c>
      <c r="RFF11" s="98" t="s">
        <v>669</v>
      </c>
      <c r="RFG11" s="98" t="s">
        <v>669</v>
      </c>
      <c r="RFH11" s="98" t="s">
        <v>669</v>
      </c>
      <c r="RFI11" s="98" t="s">
        <v>669</v>
      </c>
      <c r="RFJ11" s="98" t="s">
        <v>669</v>
      </c>
      <c r="RFK11" s="98" t="s">
        <v>669</v>
      </c>
      <c r="RFL11" s="98" t="s">
        <v>669</v>
      </c>
      <c r="RFM11" s="98" t="s">
        <v>669</v>
      </c>
      <c r="RFN11" s="98" t="s">
        <v>669</v>
      </c>
      <c r="RFO11" s="98" t="s">
        <v>669</v>
      </c>
      <c r="RFP11" s="98" t="s">
        <v>669</v>
      </c>
      <c r="RFQ11" s="98" t="s">
        <v>669</v>
      </c>
      <c r="RFR11" s="98" t="s">
        <v>669</v>
      </c>
      <c r="RFS11" s="98" t="s">
        <v>669</v>
      </c>
      <c r="RFT11" s="98" t="s">
        <v>669</v>
      </c>
      <c r="RFU11" s="98" t="s">
        <v>669</v>
      </c>
      <c r="RFV11" s="98" t="s">
        <v>669</v>
      </c>
      <c r="RFW11" s="98" t="s">
        <v>669</v>
      </c>
      <c r="RFX11" s="98" t="s">
        <v>669</v>
      </c>
      <c r="RFY11" s="98" t="s">
        <v>669</v>
      </c>
      <c r="RFZ11" s="98" t="s">
        <v>669</v>
      </c>
      <c r="RGA11" s="98" t="s">
        <v>669</v>
      </c>
      <c r="RGB11" s="98" t="s">
        <v>669</v>
      </c>
      <c r="RGC11" s="98" t="s">
        <v>669</v>
      </c>
      <c r="RGD11" s="98" t="s">
        <v>669</v>
      </c>
      <c r="RGE11" s="98" t="s">
        <v>669</v>
      </c>
      <c r="RGF11" s="98" t="s">
        <v>669</v>
      </c>
      <c r="RGG11" s="98" t="s">
        <v>669</v>
      </c>
      <c r="RGH11" s="98" t="s">
        <v>669</v>
      </c>
      <c r="RGI11" s="98" t="s">
        <v>669</v>
      </c>
      <c r="RGJ11" s="98" t="s">
        <v>669</v>
      </c>
      <c r="RGK11" s="98" t="s">
        <v>669</v>
      </c>
      <c r="RGL11" s="98" t="s">
        <v>669</v>
      </c>
      <c r="RGM11" s="98" t="s">
        <v>669</v>
      </c>
      <c r="RGN11" s="98" t="s">
        <v>669</v>
      </c>
      <c r="RGO11" s="98" t="s">
        <v>669</v>
      </c>
      <c r="RGP11" s="98" t="s">
        <v>669</v>
      </c>
      <c r="RGQ11" s="98" t="s">
        <v>669</v>
      </c>
      <c r="RGR11" s="98" t="s">
        <v>669</v>
      </c>
      <c r="RGS11" s="98" t="s">
        <v>669</v>
      </c>
      <c r="RGT11" s="98" t="s">
        <v>669</v>
      </c>
      <c r="RGU11" s="98" t="s">
        <v>669</v>
      </c>
      <c r="RGV11" s="98" t="s">
        <v>669</v>
      </c>
      <c r="RGW11" s="98" t="s">
        <v>669</v>
      </c>
      <c r="RGX11" s="98" t="s">
        <v>669</v>
      </c>
      <c r="RGY11" s="98" t="s">
        <v>669</v>
      </c>
      <c r="RGZ11" s="98" t="s">
        <v>669</v>
      </c>
      <c r="RHA11" s="98" t="s">
        <v>669</v>
      </c>
      <c r="RHB11" s="98" t="s">
        <v>669</v>
      </c>
      <c r="RHC11" s="98" t="s">
        <v>669</v>
      </c>
      <c r="RHD11" s="98" t="s">
        <v>669</v>
      </c>
      <c r="RHE11" s="98" t="s">
        <v>669</v>
      </c>
      <c r="RHF11" s="98" t="s">
        <v>669</v>
      </c>
      <c r="RHG11" s="98" t="s">
        <v>669</v>
      </c>
      <c r="RHH11" s="98" t="s">
        <v>669</v>
      </c>
      <c r="RHI11" s="98" t="s">
        <v>669</v>
      </c>
      <c r="RHJ11" s="98" t="s">
        <v>669</v>
      </c>
      <c r="RHK11" s="98" t="s">
        <v>669</v>
      </c>
      <c r="RHL11" s="98" t="s">
        <v>669</v>
      </c>
      <c r="RHM11" s="98" t="s">
        <v>669</v>
      </c>
      <c r="RHN11" s="98" t="s">
        <v>669</v>
      </c>
      <c r="RHO11" s="98" t="s">
        <v>669</v>
      </c>
      <c r="RHP11" s="98" t="s">
        <v>669</v>
      </c>
      <c r="RHQ11" s="98" t="s">
        <v>669</v>
      </c>
      <c r="RHR11" s="98" t="s">
        <v>669</v>
      </c>
      <c r="RHS11" s="98" t="s">
        <v>669</v>
      </c>
      <c r="RHT11" s="98" t="s">
        <v>669</v>
      </c>
      <c r="RHU11" s="98" t="s">
        <v>669</v>
      </c>
      <c r="RHV11" s="98" t="s">
        <v>669</v>
      </c>
      <c r="RHW11" s="98" t="s">
        <v>669</v>
      </c>
      <c r="RHX11" s="98" t="s">
        <v>669</v>
      </c>
      <c r="RHY11" s="98" t="s">
        <v>669</v>
      </c>
      <c r="RHZ11" s="98" t="s">
        <v>669</v>
      </c>
      <c r="RIA11" s="98" t="s">
        <v>669</v>
      </c>
      <c r="RIB11" s="98" t="s">
        <v>669</v>
      </c>
      <c r="RIC11" s="98" t="s">
        <v>669</v>
      </c>
      <c r="RID11" s="98" t="s">
        <v>669</v>
      </c>
      <c r="RIE11" s="98" t="s">
        <v>669</v>
      </c>
      <c r="RIF11" s="98" t="s">
        <v>669</v>
      </c>
      <c r="RIG11" s="98" t="s">
        <v>669</v>
      </c>
      <c r="RIH11" s="98" t="s">
        <v>669</v>
      </c>
      <c r="RII11" s="98" t="s">
        <v>669</v>
      </c>
      <c r="RIJ11" s="98" t="s">
        <v>669</v>
      </c>
      <c r="RIK11" s="98" t="s">
        <v>669</v>
      </c>
      <c r="RIL11" s="98" t="s">
        <v>669</v>
      </c>
      <c r="RIM11" s="98" t="s">
        <v>669</v>
      </c>
      <c r="RIN11" s="98" t="s">
        <v>669</v>
      </c>
      <c r="RIO11" s="98" t="s">
        <v>669</v>
      </c>
      <c r="RIP11" s="98" t="s">
        <v>669</v>
      </c>
      <c r="RIQ11" s="98" t="s">
        <v>669</v>
      </c>
      <c r="RIR11" s="98" t="s">
        <v>669</v>
      </c>
      <c r="RIS11" s="98" t="s">
        <v>669</v>
      </c>
      <c r="RIT11" s="98" t="s">
        <v>669</v>
      </c>
      <c r="RIU11" s="98" t="s">
        <v>669</v>
      </c>
      <c r="RIV11" s="98" t="s">
        <v>669</v>
      </c>
      <c r="RIW11" s="98" t="s">
        <v>669</v>
      </c>
      <c r="RIX11" s="98" t="s">
        <v>669</v>
      </c>
      <c r="RIY11" s="98" t="s">
        <v>669</v>
      </c>
      <c r="RIZ11" s="98" t="s">
        <v>669</v>
      </c>
      <c r="RJA11" s="98" t="s">
        <v>669</v>
      </c>
      <c r="RJB11" s="98" t="s">
        <v>669</v>
      </c>
      <c r="RJC11" s="98" t="s">
        <v>669</v>
      </c>
      <c r="RJD11" s="98" t="s">
        <v>669</v>
      </c>
      <c r="RJE11" s="98" t="s">
        <v>669</v>
      </c>
      <c r="RJF11" s="98" t="s">
        <v>669</v>
      </c>
      <c r="RJG11" s="98" t="s">
        <v>669</v>
      </c>
      <c r="RJH11" s="98" t="s">
        <v>669</v>
      </c>
      <c r="RJI11" s="98" t="s">
        <v>669</v>
      </c>
      <c r="RJJ11" s="98" t="s">
        <v>669</v>
      </c>
      <c r="RJK11" s="98" t="s">
        <v>669</v>
      </c>
      <c r="RJL11" s="98" t="s">
        <v>669</v>
      </c>
      <c r="RJM11" s="98" t="s">
        <v>669</v>
      </c>
      <c r="RJN11" s="98" t="s">
        <v>669</v>
      </c>
      <c r="RJO11" s="98" t="s">
        <v>669</v>
      </c>
      <c r="RJP11" s="98" t="s">
        <v>669</v>
      </c>
      <c r="RJQ11" s="98" t="s">
        <v>669</v>
      </c>
      <c r="RJR11" s="98" t="s">
        <v>669</v>
      </c>
      <c r="RJS11" s="98" t="s">
        <v>669</v>
      </c>
      <c r="RJT11" s="98" t="s">
        <v>669</v>
      </c>
      <c r="RJU11" s="98" t="s">
        <v>669</v>
      </c>
      <c r="RJV11" s="98" t="s">
        <v>669</v>
      </c>
      <c r="RJW11" s="98" t="s">
        <v>669</v>
      </c>
      <c r="RJX11" s="98" t="s">
        <v>669</v>
      </c>
      <c r="RJY11" s="98" t="s">
        <v>669</v>
      </c>
      <c r="RJZ11" s="98" t="s">
        <v>669</v>
      </c>
      <c r="RKA11" s="98" t="s">
        <v>669</v>
      </c>
      <c r="RKB11" s="98" t="s">
        <v>669</v>
      </c>
      <c r="RKC11" s="98" t="s">
        <v>669</v>
      </c>
      <c r="RKD11" s="98" t="s">
        <v>669</v>
      </c>
      <c r="RKE11" s="98" t="s">
        <v>669</v>
      </c>
      <c r="RKF11" s="98" t="s">
        <v>669</v>
      </c>
      <c r="RKG11" s="98" t="s">
        <v>669</v>
      </c>
      <c r="RKH11" s="98" t="s">
        <v>669</v>
      </c>
      <c r="RKI11" s="98" t="s">
        <v>669</v>
      </c>
      <c r="RKJ11" s="98" t="s">
        <v>669</v>
      </c>
      <c r="RKK11" s="98" t="s">
        <v>669</v>
      </c>
      <c r="RKL11" s="98" t="s">
        <v>669</v>
      </c>
      <c r="RKM11" s="98" t="s">
        <v>669</v>
      </c>
      <c r="RKN11" s="98" t="s">
        <v>669</v>
      </c>
      <c r="RKO11" s="98" t="s">
        <v>669</v>
      </c>
      <c r="RKP11" s="98" t="s">
        <v>669</v>
      </c>
      <c r="RKQ11" s="98" t="s">
        <v>669</v>
      </c>
      <c r="RKR11" s="98" t="s">
        <v>669</v>
      </c>
      <c r="RKS11" s="98" t="s">
        <v>669</v>
      </c>
      <c r="RKT11" s="98" t="s">
        <v>669</v>
      </c>
      <c r="RKU11" s="98" t="s">
        <v>669</v>
      </c>
      <c r="RKV11" s="98" t="s">
        <v>669</v>
      </c>
      <c r="RKW11" s="98" t="s">
        <v>669</v>
      </c>
      <c r="RKX11" s="98" t="s">
        <v>669</v>
      </c>
      <c r="RKY11" s="98" t="s">
        <v>669</v>
      </c>
      <c r="RKZ11" s="98" t="s">
        <v>669</v>
      </c>
      <c r="RLA11" s="98" t="s">
        <v>669</v>
      </c>
      <c r="RLB11" s="98" t="s">
        <v>669</v>
      </c>
      <c r="RLC11" s="98" t="s">
        <v>669</v>
      </c>
      <c r="RLD11" s="98" t="s">
        <v>669</v>
      </c>
      <c r="RLE11" s="98" t="s">
        <v>669</v>
      </c>
      <c r="RLF11" s="98" t="s">
        <v>669</v>
      </c>
      <c r="RLG11" s="98" t="s">
        <v>669</v>
      </c>
      <c r="RLH11" s="98" t="s">
        <v>669</v>
      </c>
      <c r="RLI11" s="98" t="s">
        <v>669</v>
      </c>
      <c r="RLJ11" s="98" t="s">
        <v>669</v>
      </c>
      <c r="RLK11" s="98" t="s">
        <v>669</v>
      </c>
      <c r="RLL11" s="98" t="s">
        <v>669</v>
      </c>
      <c r="RLM11" s="98" t="s">
        <v>669</v>
      </c>
      <c r="RLN11" s="98" t="s">
        <v>669</v>
      </c>
      <c r="RLO11" s="98" t="s">
        <v>669</v>
      </c>
      <c r="RLP11" s="98" t="s">
        <v>669</v>
      </c>
      <c r="RLQ11" s="98" t="s">
        <v>669</v>
      </c>
      <c r="RLR11" s="98" t="s">
        <v>669</v>
      </c>
      <c r="RLS11" s="98" t="s">
        <v>669</v>
      </c>
      <c r="RLT11" s="98" t="s">
        <v>669</v>
      </c>
      <c r="RLU11" s="98" t="s">
        <v>669</v>
      </c>
      <c r="RLV11" s="98" t="s">
        <v>669</v>
      </c>
      <c r="RLW11" s="98" t="s">
        <v>669</v>
      </c>
      <c r="RLX11" s="98" t="s">
        <v>669</v>
      </c>
      <c r="RLY11" s="98" t="s">
        <v>669</v>
      </c>
      <c r="RLZ11" s="98" t="s">
        <v>669</v>
      </c>
      <c r="RMA11" s="98" t="s">
        <v>669</v>
      </c>
      <c r="RMB11" s="98" t="s">
        <v>669</v>
      </c>
      <c r="RMC11" s="98" t="s">
        <v>669</v>
      </c>
      <c r="RMD11" s="98" t="s">
        <v>669</v>
      </c>
      <c r="RME11" s="98" t="s">
        <v>669</v>
      </c>
      <c r="RMF11" s="98" t="s">
        <v>669</v>
      </c>
      <c r="RMG11" s="98" t="s">
        <v>669</v>
      </c>
      <c r="RMH11" s="98" t="s">
        <v>669</v>
      </c>
      <c r="RMI11" s="98" t="s">
        <v>669</v>
      </c>
      <c r="RMJ11" s="98" t="s">
        <v>669</v>
      </c>
      <c r="RMK11" s="98" t="s">
        <v>669</v>
      </c>
      <c r="RML11" s="98" t="s">
        <v>669</v>
      </c>
      <c r="RMM11" s="98" t="s">
        <v>669</v>
      </c>
      <c r="RMN11" s="98" t="s">
        <v>669</v>
      </c>
      <c r="RMO11" s="98" t="s">
        <v>669</v>
      </c>
      <c r="RMP11" s="98" t="s">
        <v>669</v>
      </c>
      <c r="RMQ11" s="98" t="s">
        <v>669</v>
      </c>
      <c r="RMR11" s="98" t="s">
        <v>669</v>
      </c>
      <c r="RMS11" s="98" t="s">
        <v>669</v>
      </c>
      <c r="RMT11" s="98" t="s">
        <v>669</v>
      </c>
      <c r="RMU11" s="98" t="s">
        <v>669</v>
      </c>
      <c r="RMV11" s="98" t="s">
        <v>669</v>
      </c>
      <c r="RMW11" s="98" t="s">
        <v>669</v>
      </c>
      <c r="RMX11" s="98" t="s">
        <v>669</v>
      </c>
      <c r="RMY11" s="98" t="s">
        <v>669</v>
      </c>
      <c r="RMZ11" s="98" t="s">
        <v>669</v>
      </c>
      <c r="RNA11" s="98" t="s">
        <v>669</v>
      </c>
      <c r="RNB11" s="98" t="s">
        <v>669</v>
      </c>
      <c r="RNC11" s="98" t="s">
        <v>669</v>
      </c>
      <c r="RND11" s="98" t="s">
        <v>669</v>
      </c>
      <c r="RNE11" s="98" t="s">
        <v>669</v>
      </c>
      <c r="RNF11" s="98" t="s">
        <v>669</v>
      </c>
      <c r="RNG11" s="98" t="s">
        <v>669</v>
      </c>
      <c r="RNH11" s="98" t="s">
        <v>669</v>
      </c>
      <c r="RNI11" s="98" t="s">
        <v>669</v>
      </c>
      <c r="RNJ11" s="98" t="s">
        <v>669</v>
      </c>
      <c r="RNK11" s="98" t="s">
        <v>669</v>
      </c>
      <c r="RNL11" s="98" t="s">
        <v>669</v>
      </c>
      <c r="RNM11" s="98" t="s">
        <v>669</v>
      </c>
      <c r="RNN11" s="98" t="s">
        <v>669</v>
      </c>
      <c r="RNO11" s="98" t="s">
        <v>669</v>
      </c>
      <c r="RNP11" s="98" t="s">
        <v>669</v>
      </c>
      <c r="RNQ11" s="98" t="s">
        <v>669</v>
      </c>
      <c r="RNR11" s="98" t="s">
        <v>669</v>
      </c>
      <c r="RNS11" s="98" t="s">
        <v>669</v>
      </c>
      <c r="RNT11" s="98" t="s">
        <v>669</v>
      </c>
      <c r="RNU11" s="98" t="s">
        <v>669</v>
      </c>
      <c r="RNV11" s="98" t="s">
        <v>669</v>
      </c>
      <c r="RNW11" s="98" t="s">
        <v>669</v>
      </c>
      <c r="RNX11" s="98" t="s">
        <v>669</v>
      </c>
      <c r="RNY11" s="98" t="s">
        <v>669</v>
      </c>
      <c r="RNZ11" s="98" t="s">
        <v>669</v>
      </c>
      <c r="ROA11" s="98" t="s">
        <v>669</v>
      </c>
      <c r="ROB11" s="98" t="s">
        <v>669</v>
      </c>
      <c r="ROC11" s="98" t="s">
        <v>669</v>
      </c>
      <c r="ROD11" s="98" t="s">
        <v>669</v>
      </c>
      <c r="ROE11" s="98" t="s">
        <v>669</v>
      </c>
      <c r="ROF11" s="98" t="s">
        <v>669</v>
      </c>
      <c r="ROG11" s="98" t="s">
        <v>669</v>
      </c>
      <c r="ROH11" s="98" t="s">
        <v>669</v>
      </c>
      <c r="ROI11" s="98" t="s">
        <v>669</v>
      </c>
      <c r="ROJ11" s="98" t="s">
        <v>669</v>
      </c>
      <c r="ROK11" s="98" t="s">
        <v>669</v>
      </c>
      <c r="ROL11" s="98" t="s">
        <v>669</v>
      </c>
      <c r="ROM11" s="98" t="s">
        <v>669</v>
      </c>
      <c r="RON11" s="98" t="s">
        <v>669</v>
      </c>
      <c r="ROO11" s="98" t="s">
        <v>669</v>
      </c>
      <c r="ROP11" s="98" t="s">
        <v>669</v>
      </c>
      <c r="ROQ11" s="98" t="s">
        <v>669</v>
      </c>
      <c r="ROR11" s="98" t="s">
        <v>669</v>
      </c>
      <c r="ROS11" s="98" t="s">
        <v>669</v>
      </c>
      <c r="ROT11" s="98" t="s">
        <v>669</v>
      </c>
      <c r="ROU11" s="98" t="s">
        <v>669</v>
      </c>
      <c r="ROV11" s="98" t="s">
        <v>669</v>
      </c>
      <c r="ROW11" s="98" t="s">
        <v>669</v>
      </c>
      <c r="ROX11" s="98" t="s">
        <v>669</v>
      </c>
      <c r="ROY11" s="98" t="s">
        <v>669</v>
      </c>
      <c r="ROZ11" s="98" t="s">
        <v>669</v>
      </c>
      <c r="RPA11" s="98" t="s">
        <v>669</v>
      </c>
      <c r="RPB11" s="98" t="s">
        <v>669</v>
      </c>
      <c r="RPC11" s="98" t="s">
        <v>669</v>
      </c>
      <c r="RPD11" s="98" t="s">
        <v>669</v>
      </c>
      <c r="RPE11" s="98" t="s">
        <v>669</v>
      </c>
      <c r="RPF11" s="98" t="s">
        <v>669</v>
      </c>
      <c r="RPG11" s="98" t="s">
        <v>669</v>
      </c>
      <c r="RPH11" s="98" t="s">
        <v>669</v>
      </c>
      <c r="RPI11" s="98" t="s">
        <v>669</v>
      </c>
      <c r="RPJ11" s="98" t="s">
        <v>669</v>
      </c>
      <c r="RPK11" s="98" t="s">
        <v>669</v>
      </c>
      <c r="RPL11" s="98" t="s">
        <v>669</v>
      </c>
      <c r="RPM11" s="98" t="s">
        <v>669</v>
      </c>
      <c r="RPN11" s="98" t="s">
        <v>669</v>
      </c>
      <c r="RPO11" s="98" t="s">
        <v>669</v>
      </c>
      <c r="RPP11" s="98" t="s">
        <v>669</v>
      </c>
      <c r="RPQ11" s="98" t="s">
        <v>669</v>
      </c>
      <c r="RPR11" s="98" t="s">
        <v>669</v>
      </c>
      <c r="RPS11" s="98" t="s">
        <v>669</v>
      </c>
      <c r="RPT11" s="98" t="s">
        <v>669</v>
      </c>
      <c r="RPU11" s="98" t="s">
        <v>669</v>
      </c>
      <c r="RPV11" s="98" t="s">
        <v>669</v>
      </c>
      <c r="RPW11" s="98" t="s">
        <v>669</v>
      </c>
      <c r="RPX11" s="98" t="s">
        <v>669</v>
      </c>
      <c r="RPY11" s="98" t="s">
        <v>669</v>
      </c>
      <c r="RPZ11" s="98" t="s">
        <v>669</v>
      </c>
      <c r="RQA11" s="98" t="s">
        <v>669</v>
      </c>
      <c r="RQB11" s="98" t="s">
        <v>669</v>
      </c>
      <c r="RQC11" s="98" t="s">
        <v>669</v>
      </c>
      <c r="RQD11" s="98" t="s">
        <v>669</v>
      </c>
      <c r="RQE11" s="98" t="s">
        <v>669</v>
      </c>
      <c r="RQF11" s="98" t="s">
        <v>669</v>
      </c>
      <c r="RQG11" s="98" t="s">
        <v>669</v>
      </c>
      <c r="RQH11" s="98" t="s">
        <v>669</v>
      </c>
      <c r="RQI11" s="98" t="s">
        <v>669</v>
      </c>
      <c r="RQJ11" s="98" t="s">
        <v>669</v>
      </c>
      <c r="RQK11" s="98" t="s">
        <v>669</v>
      </c>
      <c r="RQL11" s="98" t="s">
        <v>669</v>
      </c>
      <c r="RQM11" s="98" t="s">
        <v>669</v>
      </c>
      <c r="RQN11" s="98" t="s">
        <v>669</v>
      </c>
      <c r="RQO11" s="98" t="s">
        <v>669</v>
      </c>
      <c r="RQP11" s="98" t="s">
        <v>669</v>
      </c>
      <c r="RQQ11" s="98" t="s">
        <v>669</v>
      </c>
      <c r="RQR11" s="98" t="s">
        <v>669</v>
      </c>
      <c r="RQS11" s="98" t="s">
        <v>669</v>
      </c>
      <c r="RQT11" s="98" t="s">
        <v>669</v>
      </c>
      <c r="RQU11" s="98" t="s">
        <v>669</v>
      </c>
      <c r="RQV11" s="98" t="s">
        <v>669</v>
      </c>
      <c r="RQW11" s="98" t="s">
        <v>669</v>
      </c>
      <c r="RQX11" s="98" t="s">
        <v>669</v>
      </c>
      <c r="RQY11" s="98" t="s">
        <v>669</v>
      </c>
      <c r="RQZ11" s="98" t="s">
        <v>669</v>
      </c>
      <c r="RRA11" s="98" t="s">
        <v>669</v>
      </c>
      <c r="RRB11" s="98" t="s">
        <v>669</v>
      </c>
      <c r="RRC11" s="98" t="s">
        <v>669</v>
      </c>
      <c r="RRD11" s="98" t="s">
        <v>669</v>
      </c>
      <c r="RRE11" s="98" t="s">
        <v>669</v>
      </c>
      <c r="RRF11" s="98" t="s">
        <v>669</v>
      </c>
      <c r="RRG11" s="98" t="s">
        <v>669</v>
      </c>
      <c r="RRH11" s="98" t="s">
        <v>669</v>
      </c>
      <c r="RRI11" s="98" t="s">
        <v>669</v>
      </c>
      <c r="RRJ11" s="98" t="s">
        <v>669</v>
      </c>
      <c r="RRK11" s="98" t="s">
        <v>669</v>
      </c>
      <c r="RRL11" s="98" t="s">
        <v>669</v>
      </c>
      <c r="RRM11" s="98" t="s">
        <v>669</v>
      </c>
      <c r="RRN11" s="98" t="s">
        <v>669</v>
      </c>
      <c r="RRO11" s="98" t="s">
        <v>669</v>
      </c>
      <c r="RRP11" s="98" t="s">
        <v>669</v>
      </c>
      <c r="RRQ11" s="98" t="s">
        <v>669</v>
      </c>
      <c r="RRR11" s="98" t="s">
        <v>669</v>
      </c>
      <c r="RRS11" s="98" t="s">
        <v>669</v>
      </c>
      <c r="RRT11" s="98" t="s">
        <v>669</v>
      </c>
      <c r="RRU11" s="98" t="s">
        <v>669</v>
      </c>
      <c r="RRV11" s="98" t="s">
        <v>669</v>
      </c>
      <c r="RRW11" s="98" t="s">
        <v>669</v>
      </c>
      <c r="RRX11" s="98" t="s">
        <v>669</v>
      </c>
      <c r="RRY11" s="98" t="s">
        <v>669</v>
      </c>
      <c r="RRZ11" s="98" t="s">
        <v>669</v>
      </c>
      <c r="RSA11" s="98" t="s">
        <v>669</v>
      </c>
      <c r="RSB11" s="98" t="s">
        <v>669</v>
      </c>
      <c r="RSC11" s="98" t="s">
        <v>669</v>
      </c>
      <c r="RSD11" s="98" t="s">
        <v>669</v>
      </c>
      <c r="RSE11" s="98" t="s">
        <v>669</v>
      </c>
      <c r="RSF11" s="98" t="s">
        <v>669</v>
      </c>
      <c r="RSG11" s="98" t="s">
        <v>669</v>
      </c>
      <c r="RSH11" s="98" t="s">
        <v>669</v>
      </c>
      <c r="RSI11" s="98" t="s">
        <v>669</v>
      </c>
      <c r="RSJ11" s="98" t="s">
        <v>669</v>
      </c>
      <c r="RSK11" s="98" t="s">
        <v>669</v>
      </c>
      <c r="RSL11" s="98" t="s">
        <v>669</v>
      </c>
      <c r="RSM11" s="98" t="s">
        <v>669</v>
      </c>
      <c r="RSN11" s="98" t="s">
        <v>669</v>
      </c>
      <c r="RSO11" s="98" t="s">
        <v>669</v>
      </c>
      <c r="RSP11" s="98" t="s">
        <v>669</v>
      </c>
      <c r="RSQ11" s="98" t="s">
        <v>669</v>
      </c>
      <c r="RSR11" s="98" t="s">
        <v>669</v>
      </c>
      <c r="RSS11" s="98" t="s">
        <v>669</v>
      </c>
      <c r="RST11" s="98" t="s">
        <v>669</v>
      </c>
      <c r="RSU11" s="98" t="s">
        <v>669</v>
      </c>
      <c r="RSV11" s="98" t="s">
        <v>669</v>
      </c>
      <c r="RSW11" s="98" t="s">
        <v>669</v>
      </c>
      <c r="RSX11" s="98" t="s">
        <v>669</v>
      </c>
      <c r="RSY11" s="98" t="s">
        <v>669</v>
      </c>
      <c r="RSZ11" s="98" t="s">
        <v>669</v>
      </c>
      <c r="RTA11" s="98" t="s">
        <v>669</v>
      </c>
      <c r="RTB11" s="98" t="s">
        <v>669</v>
      </c>
      <c r="RTC11" s="98" t="s">
        <v>669</v>
      </c>
      <c r="RTD11" s="98" t="s">
        <v>669</v>
      </c>
      <c r="RTE11" s="98" t="s">
        <v>669</v>
      </c>
      <c r="RTF11" s="98" t="s">
        <v>669</v>
      </c>
      <c r="RTG11" s="98" t="s">
        <v>669</v>
      </c>
      <c r="RTH11" s="98" t="s">
        <v>669</v>
      </c>
      <c r="RTI11" s="98" t="s">
        <v>669</v>
      </c>
      <c r="RTJ11" s="98" t="s">
        <v>669</v>
      </c>
      <c r="RTK11" s="98" t="s">
        <v>669</v>
      </c>
      <c r="RTL11" s="98" t="s">
        <v>669</v>
      </c>
      <c r="RTM11" s="98" t="s">
        <v>669</v>
      </c>
      <c r="RTN11" s="98" t="s">
        <v>669</v>
      </c>
      <c r="RTO11" s="98" t="s">
        <v>669</v>
      </c>
      <c r="RTP11" s="98" t="s">
        <v>669</v>
      </c>
      <c r="RTQ11" s="98" t="s">
        <v>669</v>
      </c>
      <c r="RTR11" s="98" t="s">
        <v>669</v>
      </c>
      <c r="RTS11" s="98" t="s">
        <v>669</v>
      </c>
      <c r="RTT11" s="98" t="s">
        <v>669</v>
      </c>
      <c r="RTU11" s="98" t="s">
        <v>669</v>
      </c>
      <c r="RTV11" s="98" t="s">
        <v>669</v>
      </c>
      <c r="RTW11" s="98" t="s">
        <v>669</v>
      </c>
      <c r="RTX11" s="98" t="s">
        <v>669</v>
      </c>
      <c r="RTY11" s="98" t="s">
        <v>669</v>
      </c>
      <c r="RTZ11" s="98" t="s">
        <v>669</v>
      </c>
      <c r="RUA11" s="98" t="s">
        <v>669</v>
      </c>
      <c r="RUB11" s="98" t="s">
        <v>669</v>
      </c>
      <c r="RUC11" s="98" t="s">
        <v>669</v>
      </c>
      <c r="RUD11" s="98" t="s">
        <v>669</v>
      </c>
      <c r="RUE11" s="98" t="s">
        <v>669</v>
      </c>
      <c r="RUF11" s="98" t="s">
        <v>669</v>
      </c>
      <c r="RUG11" s="98" t="s">
        <v>669</v>
      </c>
      <c r="RUH11" s="98" t="s">
        <v>669</v>
      </c>
      <c r="RUI11" s="98" t="s">
        <v>669</v>
      </c>
      <c r="RUJ11" s="98" t="s">
        <v>669</v>
      </c>
      <c r="RUK11" s="98" t="s">
        <v>669</v>
      </c>
      <c r="RUL11" s="98" t="s">
        <v>669</v>
      </c>
      <c r="RUM11" s="98" t="s">
        <v>669</v>
      </c>
      <c r="RUN11" s="98" t="s">
        <v>669</v>
      </c>
      <c r="RUO11" s="98" t="s">
        <v>669</v>
      </c>
      <c r="RUP11" s="98" t="s">
        <v>669</v>
      </c>
      <c r="RUQ11" s="98" t="s">
        <v>669</v>
      </c>
      <c r="RUR11" s="98" t="s">
        <v>669</v>
      </c>
      <c r="RUS11" s="98" t="s">
        <v>669</v>
      </c>
      <c r="RUT11" s="98" t="s">
        <v>669</v>
      </c>
      <c r="RUU11" s="98" t="s">
        <v>669</v>
      </c>
      <c r="RUV11" s="98" t="s">
        <v>669</v>
      </c>
      <c r="RUW11" s="98" t="s">
        <v>669</v>
      </c>
      <c r="RUX11" s="98" t="s">
        <v>669</v>
      </c>
      <c r="RUY11" s="98" t="s">
        <v>669</v>
      </c>
      <c r="RUZ11" s="98" t="s">
        <v>669</v>
      </c>
      <c r="RVA11" s="98" t="s">
        <v>669</v>
      </c>
      <c r="RVB11" s="98" t="s">
        <v>669</v>
      </c>
      <c r="RVC11" s="98" t="s">
        <v>669</v>
      </c>
      <c r="RVD11" s="98" t="s">
        <v>669</v>
      </c>
      <c r="RVE11" s="98" t="s">
        <v>669</v>
      </c>
      <c r="RVF11" s="98" t="s">
        <v>669</v>
      </c>
      <c r="RVG11" s="98" t="s">
        <v>669</v>
      </c>
      <c r="RVH11" s="98" t="s">
        <v>669</v>
      </c>
      <c r="RVI11" s="98" t="s">
        <v>669</v>
      </c>
      <c r="RVJ11" s="98" t="s">
        <v>669</v>
      </c>
      <c r="RVK11" s="98" t="s">
        <v>669</v>
      </c>
      <c r="RVL11" s="98" t="s">
        <v>669</v>
      </c>
      <c r="RVM11" s="98" t="s">
        <v>669</v>
      </c>
      <c r="RVN11" s="98" t="s">
        <v>669</v>
      </c>
      <c r="RVO11" s="98" t="s">
        <v>669</v>
      </c>
      <c r="RVP11" s="98" t="s">
        <v>669</v>
      </c>
      <c r="RVQ11" s="98" t="s">
        <v>669</v>
      </c>
      <c r="RVR11" s="98" t="s">
        <v>669</v>
      </c>
      <c r="RVS11" s="98" t="s">
        <v>669</v>
      </c>
      <c r="RVT11" s="98" t="s">
        <v>669</v>
      </c>
      <c r="RVU11" s="98" t="s">
        <v>669</v>
      </c>
      <c r="RVV11" s="98" t="s">
        <v>669</v>
      </c>
      <c r="RVW11" s="98" t="s">
        <v>669</v>
      </c>
      <c r="RVX11" s="98" t="s">
        <v>669</v>
      </c>
      <c r="RVY11" s="98" t="s">
        <v>669</v>
      </c>
      <c r="RVZ11" s="98" t="s">
        <v>669</v>
      </c>
      <c r="RWA11" s="98" t="s">
        <v>669</v>
      </c>
      <c r="RWB11" s="98" t="s">
        <v>669</v>
      </c>
      <c r="RWC11" s="98" t="s">
        <v>669</v>
      </c>
      <c r="RWD11" s="98" t="s">
        <v>669</v>
      </c>
      <c r="RWE11" s="98" t="s">
        <v>669</v>
      </c>
      <c r="RWF11" s="98" t="s">
        <v>669</v>
      </c>
      <c r="RWG11" s="98" t="s">
        <v>669</v>
      </c>
      <c r="RWH11" s="98" t="s">
        <v>669</v>
      </c>
      <c r="RWI11" s="98" t="s">
        <v>669</v>
      </c>
      <c r="RWJ11" s="98" t="s">
        <v>669</v>
      </c>
      <c r="RWK11" s="98" t="s">
        <v>669</v>
      </c>
      <c r="RWL11" s="98" t="s">
        <v>669</v>
      </c>
      <c r="RWM11" s="98" t="s">
        <v>669</v>
      </c>
      <c r="RWN11" s="98" t="s">
        <v>669</v>
      </c>
      <c r="RWO11" s="98" t="s">
        <v>669</v>
      </c>
      <c r="RWP11" s="98" t="s">
        <v>669</v>
      </c>
      <c r="RWQ11" s="98" t="s">
        <v>669</v>
      </c>
      <c r="RWR11" s="98" t="s">
        <v>669</v>
      </c>
      <c r="RWS11" s="98" t="s">
        <v>669</v>
      </c>
      <c r="RWT11" s="98" t="s">
        <v>669</v>
      </c>
      <c r="RWU11" s="98" t="s">
        <v>669</v>
      </c>
      <c r="RWV11" s="98" t="s">
        <v>669</v>
      </c>
      <c r="RWW11" s="98" t="s">
        <v>669</v>
      </c>
      <c r="RWX11" s="98" t="s">
        <v>669</v>
      </c>
      <c r="RWY11" s="98" t="s">
        <v>669</v>
      </c>
      <c r="RWZ11" s="98" t="s">
        <v>669</v>
      </c>
      <c r="RXA11" s="98" t="s">
        <v>669</v>
      </c>
      <c r="RXB11" s="98" t="s">
        <v>669</v>
      </c>
      <c r="RXC11" s="98" t="s">
        <v>669</v>
      </c>
      <c r="RXD11" s="98" t="s">
        <v>669</v>
      </c>
      <c r="RXE11" s="98" t="s">
        <v>669</v>
      </c>
      <c r="RXF11" s="98" t="s">
        <v>669</v>
      </c>
      <c r="RXG11" s="98" t="s">
        <v>669</v>
      </c>
      <c r="RXH11" s="98" t="s">
        <v>669</v>
      </c>
      <c r="RXI11" s="98" t="s">
        <v>669</v>
      </c>
      <c r="RXJ11" s="98" t="s">
        <v>669</v>
      </c>
      <c r="RXK11" s="98" t="s">
        <v>669</v>
      </c>
      <c r="RXL11" s="98" t="s">
        <v>669</v>
      </c>
      <c r="RXM11" s="98" t="s">
        <v>669</v>
      </c>
      <c r="RXN11" s="98" t="s">
        <v>669</v>
      </c>
      <c r="RXO11" s="98" t="s">
        <v>669</v>
      </c>
      <c r="RXP11" s="98" t="s">
        <v>669</v>
      </c>
      <c r="RXQ11" s="98" t="s">
        <v>669</v>
      </c>
      <c r="RXR11" s="98" t="s">
        <v>669</v>
      </c>
      <c r="RXS11" s="98" t="s">
        <v>669</v>
      </c>
      <c r="RXT11" s="98" t="s">
        <v>669</v>
      </c>
      <c r="RXU11" s="98" t="s">
        <v>669</v>
      </c>
      <c r="RXV11" s="98" t="s">
        <v>669</v>
      </c>
      <c r="RXW11" s="98" t="s">
        <v>669</v>
      </c>
      <c r="RXX11" s="98" t="s">
        <v>669</v>
      </c>
      <c r="RXY11" s="98" t="s">
        <v>669</v>
      </c>
      <c r="RXZ11" s="98" t="s">
        <v>669</v>
      </c>
      <c r="RYA11" s="98" t="s">
        <v>669</v>
      </c>
      <c r="RYB11" s="98" t="s">
        <v>669</v>
      </c>
      <c r="RYC11" s="98" t="s">
        <v>669</v>
      </c>
      <c r="RYD11" s="98" t="s">
        <v>669</v>
      </c>
      <c r="RYE11" s="98" t="s">
        <v>669</v>
      </c>
      <c r="RYF11" s="98" t="s">
        <v>669</v>
      </c>
      <c r="RYG11" s="98" t="s">
        <v>669</v>
      </c>
      <c r="RYH11" s="98" t="s">
        <v>669</v>
      </c>
      <c r="RYI11" s="98" t="s">
        <v>669</v>
      </c>
      <c r="RYJ11" s="98" t="s">
        <v>669</v>
      </c>
      <c r="RYK11" s="98" t="s">
        <v>669</v>
      </c>
      <c r="RYL11" s="98" t="s">
        <v>669</v>
      </c>
      <c r="RYM11" s="98" t="s">
        <v>669</v>
      </c>
      <c r="RYN11" s="98" t="s">
        <v>669</v>
      </c>
      <c r="RYO11" s="98" t="s">
        <v>669</v>
      </c>
      <c r="RYP11" s="98" t="s">
        <v>669</v>
      </c>
      <c r="RYQ11" s="98" t="s">
        <v>669</v>
      </c>
      <c r="RYR11" s="98" t="s">
        <v>669</v>
      </c>
      <c r="RYS11" s="98" t="s">
        <v>669</v>
      </c>
      <c r="RYT11" s="98" t="s">
        <v>669</v>
      </c>
      <c r="RYU11" s="98" t="s">
        <v>669</v>
      </c>
      <c r="RYV11" s="98" t="s">
        <v>669</v>
      </c>
      <c r="RYW11" s="98" t="s">
        <v>669</v>
      </c>
      <c r="RYX11" s="98" t="s">
        <v>669</v>
      </c>
      <c r="RYY11" s="98" t="s">
        <v>669</v>
      </c>
      <c r="RYZ11" s="98" t="s">
        <v>669</v>
      </c>
      <c r="RZA11" s="98" t="s">
        <v>669</v>
      </c>
      <c r="RZB11" s="98" t="s">
        <v>669</v>
      </c>
      <c r="RZC11" s="98" t="s">
        <v>669</v>
      </c>
      <c r="RZD11" s="98" t="s">
        <v>669</v>
      </c>
      <c r="RZE11" s="98" t="s">
        <v>669</v>
      </c>
      <c r="RZF11" s="98" t="s">
        <v>669</v>
      </c>
      <c r="RZG11" s="98" t="s">
        <v>669</v>
      </c>
      <c r="RZH11" s="98" t="s">
        <v>669</v>
      </c>
      <c r="RZI11" s="98" t="s">
        <v>669</v>
      </c>
      <c r="RZJ11" s="98" t="s">
        <v>669</v>
      </c>
      <c r="RZK11" s="98" t="s">
        <v>669</v>
      </c>
      <c r="RZL11" s="98" t="s">
        <v>669</v>
      </c>
      <c r="RZM11" s="98" t="s">
        <v>669</v>
      </c>
      <c r="RZN11" s="98" t="s">
        <v>669</v>
      </c>
      <c r="RZO11" s="98" t="s">
        <v>669</v>
      </c>
      <c r="RZP11" s="98" t="s">
        <v>669</v>
      </c>
      <c r="RZQ11" s="98" t="s">
        <v>669</v>
      </c>
      <c r="RZR11" s="98" t="s">
        <v>669</v>
      </c>
      <c r="RZS11" s="98" t="s">
        <v>669</v>
      </c>
      <c r="RZT11" s="98" t="s">
        <v>669</v>
      </c>
      <c r="RZU11" s="98" t="s">
        <v>669</v>
      </c>
      <c r="RZV11" s="98" t="s">
        <v>669</v>
      </c>
      <c r="RZW11" s="98" t="s">
        <v>669</v>
      </c>
      <c r="RZX11" s="98" t="s">
        <v>669</v>
      </c>
      <c r="RZY11" s="98" t="s">
        <v>669</v>
      </c>
      <c r="RZZ11" s="98" t="s">
        <v>669</v>
      </c>
      <c r="SAA11" s="98" t="s">
        <v>669</v>
      </c>
      <c r="SAB11" s="98" t="s">
        <v>669</v>
      </c>
      <c r="SAC11" s="98" t="s">
        <v>669</v>
      </c>
      <c r="SAD11" s="98" t="s">
        <v>669</v>
      </c>
      <c r="SAE11" s="98" t="s">
        <v>669</v>
      </c>
      <c r="SAF11" s="98" t="s">
        <v>669</v>
      </c>
      <c r="SAG11" s="98" t="s">
        <v>669</v>
      </c>
      <c r="SAH11" s="98" t="s">
        <v>669</v>
      </c>
      <c r="SAI11" s="98" t="s">
        <v>669</v>
      </c>
      <c r="SAJ11" s="98" t="s">
        <v>669</v>
      </c>
      <c r="SAK11" s="98" t="s">
        <v>669</v>
      </c>
      <c r="SAL11" s="98" t="s">
        <v>669</v>
      </c>
      <c r="SAM11" s="98" t="s">
        <v>669</v>
      </c>
      <c r="SAN11" s="98" t="s">
        <v>669</v>
      </c>
      <c r="SAO11" s="98" t="s">
        <v>669</v>
      </c>
      <c r="SAP11" s="98" t="s">
        <v>669</v>
      </c>
      <c r="SAQ11" s="98" t="s">
        <v>669</v>
      </c>
      <c r="SAR11" s="98" t="s">
        <v>669</v>
      </c>
      <c r="SAS11" s="98" t="s">
        <v>669</v>
      </c>
      <c r="SAT11" s="98" t="s">
        <v>669</v>
      </c>
      <c r="SAU11" s="98" t="s">
        <v>669</v>
      </c>
      <c r="SAV11" s="98" t="s">
        <v>669</v>
      </c>
      <c r="SAW11" s="98" t="s">
        <v>669</v>
      </c>
      <c r="SAX11" s="98" t="s">
        <v>669</v>
      </c>
      <c r="SAY11" s="98" t="s">
        <v>669</v>
      </c>
      <c r="SAZ11" s="98" t="s">
        <v>669</v>
      </c>
      <c r="SBA11" s="98" t="s">
        <v>669</v>
      </c>
      <c r="SBB11" s="98" t="s">
        <v>669</v>
      </c>
      <c r="SBC11" s="98" t="s">
        <v>669</v>
      </c>
      <c r="SBD11" s="98" t="s">
        <v>669</v>
      </c>
      <c r="SBE11" s="98" t="s">
        <v>669</v>
      </c>
      <c r="SBF11" s="98" t="s">
        <v>669</v>
      </c>
      <c r="SBG11" s="98" t="s">
        <v>669</v>
      </c>
      <c r="SBH11" s="98" t="s">
        <v>669</v>
      </c>
      <c r="SBI11" s="98" t="s">
        <v>669</v>
      </c>
      <c r="SBJ11" s="98" t="s">
        <v>669</v>
      </c>
      <c r="SBK11" s="98" t="s">
        <v>669</v>
      </c>
      <c r="SBL11" s="98" t="s">
        <v>669</v>
      </c>
      <c r="SBM11" s="98" t="s">
        <v>669</v>
      </c>
      <c r="SBN11" s="98" t="s">
        <v>669</v>
      </c>
      <c r="SBO11" s="98" t="s">
        <v>669</v>
      </c>
      <c r="SBP11" s="98" t="s">
        <v>669</v>
      </c>
      <c r="SBQ11" s="98" t="s">
        <v>669</v>
      </c>
      <c r="SBR11" s="98" t="s">
        <v>669</v>
      </c>
      <c r="SBS11" s="98" t="s">
        <v>669</v>
      </c>
      <c r="SBT11" s="98" t="s">
        <v>669</v>
      </c>
      <c r="SBU11" s="98" t="s">
        <v>669</v>
      </c>
      <c r="SBV11" s="98" t="s">
        <v>669</v>
      </c>
      <c r="SBW11" s="98" t="s">
        <v>669</v>
      </c>
      <c r="SBX11" s="98" t="s">
        <v>669</v>
      </c>
      <c r="SBY11" s="98" t="s">
        <v>669</v>
      </c>
      <c r="SBZ11" s="98" t="s">
        <v>669</v>
      </c>
      <c r="SCA11" s="98" t="s">
        <v>669</v>
      </c>
      <c r="SCB11" s="98" t="s">
        <v>669</v>
      </c>
      <c r="SCC11" s="98" t="s">
        <v>669</v>
      </c>
      <c r="SCD11" s="98" t="s">
        <v>669</v>
      </c>
      <c r="SCE11" s="98" t="s">
        <v>669</v>
      </c>
      <c r="SCF11" s="98" t="s">
        <v>669</v>
      </c>
      <c r="SCG11" s="98" t="s">
        <v>669</v>
      </c>
      <c r="SCH11" s="98" t="s">
        <v>669</v>
      </c>
      <c r="SCI11" s="98" t="s">
        <v>669</v>
      </c>
      <c r="SCJ11" s="98" t="s">
        <v>669</v>
      </c>
      <c r="SCK11" s="98" t="s">
        <v>669</v>
      </c>
      <c r="SCL11" s="98" t="s">
        <v>669</v>
      </c>
      <c r="SCM11" s="98" t="s">
        <v>669</v>
      </c>
      <c r="SCN11" s="98" t="s">
        <v>669</v>
      </c>
      <c r="SCO11" s="98" t="s">
        <v>669</v>
      </c>
      <c r="SCP11" s="98" t="s">
        <v>669</v>
      </c>
      <c r="SCQ11" s="98" t="s">
        <v>669</v>
      </c>
      <c r="SCR11" s="98" t="s">
        <v>669</v>
      </c>
      <c r="SCS11" s="98" t="s">
        <v>669</v>
      </c>
      <c r="SCT11" s="98" t="s">
        <v>669</v>
      </c>
      <c r="SCU11" s="98" t="s">
        <v>669</v>
      </c>
      <c r="SCV11" s="98" t="s">
        <v>669</v>
      </c>
      <c r="SCW11" s="98" t="s">
        <v>669</v>
      </c>
      <c r="SCX11" s="98" t="s">
        <v>669</v>
      </c>
      <c r="SCY11" s="98" t="s">
        <v>669</v>
      </c>
      <c r="SCZ11" s="98" t="s">
        <v>669</v>
      </c>
      <c r="SDA11" s="98" t="s">
        <v>669</v>
      </c>
      <c r="SDB11" s="98" t="s">
        <v>669</v>
      </c>
      <c r="SDC11" s="98" t="s">
        <v>669</v>
      </c>
      <c r="SDD11" s="98" t="s">
        <v>669</v>
      </c>
      <c r="SDE11" s="98" t="s">
        <v>669</v>
      </c>
      <c r="SDF11" s="98" t="s">
        <v>669</v>
      </c>
      <c r="SDG11" s="98" t="s">
        <v>669</v>
      </c>
      <c r="SDH11" s="98" t="s">
        <v>669</v>
      </c>
      <c r="SDI11" s="98" t="s">
        <v>669</v>
      </c>
      <c r="SDJ11" s="98" t="s">
        <v>669</v>
      </c>
      <c r="SDK11" s="98" t="s">
        <v>669</v>
      </c>
      <c r="SDL11" s="98" t="s">
        <v>669</v>
      </c>
      <c r="SDM11" s="98" t="s">
        <v>669</v>
      </c>
      <c r="SDN11" s="98" t="s">
        <v>669</v>
      </c>
      <c r="SDO11" s="98" t="s">
        <v>669</v>
      </c>
      <c r="SDP11" s="98" t="s">
        <v>669</v>
      </c>
      <c r="SDQ11" s="98" t="s">
        <v>669</v>
      </c>
      <c r="SDR11" s="98" t="s">
        <v>669</v>
      </c>
      <c r="SDS11" s="98" t="s">
        <v>669</v>
      </c>
      <c r="SDT11" s="98" t="s">
        <v>669</v>
      </c>
      <c r="SDU11" s="98" t="s">
        <v>669</v>
      </c>
      <c r="SDV11" s="98" t="s">
        <v>669</v>
      </c>
      <c r="SDW11" s="98" t="s">
        <v>669</v>
      </c>
      <c r="SDX11" s="98" t="s">
        <v>669</v>
      </c>
      <c r="SDY11" s="98" t="s">
        <v>669</v>
      </c>
      <c r="SDZ11" s="98" t="s">
        <v>669</v>
      </c>
      <c r="SEA11" s="98" t="s">
        <v>669</v>
      </c>
      <c r="SEB11" s="98" t="s">
        <v>669</v>
      </c>
      <c r="SEC11" s="98" t="s">
        <v>669</v>
      </c>
      <c r="SED11" s="98" t="s">
        <v>669</v>
      </c>
      <c r="SEE11" s="98" t="s">
        <v>669</v>
      </c>
      <c r="SEF11" s="98" t="s">
        <v>669</v>
      </c>
      <c r="SEG11" s="98" t="s">
        <v>669</v>
      </c>
      <c r="SEH11" s="98" t="s">
        <v>669</v>
      </c>
      <c r="SEI11" s="98" t="s">
        <v>669</v>
      </c>
      <c r="SEJ11" s="98" t="s">
        <v>669</v>
      </c>
      <c r="SEK11" s="98" t="s">
        <v>669</v>
      </c>
      <c r="SEL11" s="98" t="s">
        <v>669</v>
      </c>
      <c r="SEM11" s="98" t="s">
        <v>669</v>
      </c>
      <c r="SEN11" s="98" t="s">
        <v>669</v>
      </c>
      <c r="SEO11" s="98" t="s">
        <v>669</v>
      </c>
      <c r="SEP11" s="98" t="s">
        <v>669</v>
      </c>
      <c r="SEQ11" s="98" t="s">
        <v>669</v>
      </c>
      <c r="SER11" s="98" t="s">
        <v>669</v>
      </c>
      <c r="SES11" s="98" t="s">
        <v>669</v>
      </c>
      <c r="SET11" s="98" t="s">
        <v>669</v>
      </c>
      <c r="SEU11" s="98" t="s">
        <v>669</v>
      </c>
      <c r="SEV11" s="98" t="s">
        <v>669</v>
      </c>
      <c r="SEW11" s="98" t="s">
        <v>669</v>
      </c>
      <c r="SEX11" s="98" t="s">
        <v>669</v>
      </c>
      <c r="SEY11" s="98" t="s">
        <v>669</v>
      </c>
      <c r="SEZ11" s="98" t="s">
        <v>669</v>
      </c>
      <c r="SFA11" s="98" t="s">
        <v>669</v>
      </c>
      <c r="SFB11" s="98" t="s">
        <v>669</v>
      </c>
      <c r="SFC11" s="98" t="s">
        <v>669</v>
      </c>
      <c r="SFD11" s="98" t="s">
        <v>669</v>
      </c>
      <c r="SFE11" s="98" t="s">
        <v>669</v>
      </c>
      <c r="SFF11" s="98" t="s">
        <v>669</v>
      </c>
      <c r="SFG11" s="98" t="s">
        <v>669</v>
      </c>
      <c r="SFH11" s="98" t="s">
        <v>669</v>
      </c>
      <c r="SFI11" s="98" t="s">
        <v>669</v>
      </c>
      <c r="SFJ11" s="98" t="s">
        <v>669</v>
      </c>
      <c r="SFK11" s="98" t="s">
        <v>669</v>
      </c>
      <c r="SFL11" s="98" t="s">
        <v>669</v>
      </c>
      <c r="SFM11" s="98" t="s">
        <v>669</v>
      </c>
      <c r="SFN11" s="98" t="s">
        <v>669</v>
      </c>
      <c r="SFO11" s="98" t="s">
        <v>669</v>
      </c>
      <c r="SFP11" s="98" t="s">
        <v>669</v>
      </c>
      <c r="SFQ11" s="98" t="s">
        <v>669</v>
      </c>
      <c r="SFR11" s="98" t="s">
        <v>669</v>
      </c>
      <c r="SFS11" s="98" t="s">
        <v>669</v>
      </c>
      <c r="SFT11" s="98" t="s">
        <v>669</v>
      </c>
      <c r="SFU11" s="98" t="s">
        <v>669</v>
      </c>
      <c r="SFV11" s="98" t="s">
        <v>669</v>
      </c>
      <c r="SFW11" s="98" t="s">
        <v>669</v>
      </c>
      <c r="SFX11" s="98" t="s">
        <v>669</v>
      </c>
      <c r="SFY11" s="98" t="s">
        <v>669</v>
      </c>
      <c r="SFZ11" s="98" t="s">
        <v>669</v>
      </c>
      <c r="SGA11" s="98" t="s">
        <v>669</v>
      </c>
      <c r="SGB11" s="98" t="s">
        <v>669</v>
      </c>
      <c r="SGC11" s="98" t="s">
        <v>669</v>
      </c>
      <c r="SGD11" s="98" t="s">
        <v>669</v>
      </c>
      <c r="SGE11" s="98" t="s">
        <v>669</v>
      </c>
      <c r="SGF11" s="98" t="s">
        <v>669</v>
      </c>
      <c r="SGG11" s="98" t="s">
        <v>669</v>
      </c>
      <c r="SGH11" s="98" t="s">
        <v>669</v>
      </c>
      <c r="SGI11" s="98" t="s">
        <v>669</v>
      </c>
      <c r="SGJ11" s="98" t="s">
        <v>669</v>
      </c>
      <c r="SGK11" s="98" t="s">
        <v>669</v>
      </c>
      <c r="SGL11" s="98" t="s">
        <v>669</v>
      </c>
      <c r="SGM11" s="98" t="s">
        <v>669</v>
      </c>
      <c r="SGN11" s="98" t="s">
        <v>669</v>
      </c>
      <c r="SGO11" s="98" t="s">
        <v>669</v>
      </c>
      <c r="SGP11" s="98" t="s">
        <v>669</v>
      </c>
      <c r="SGQ11" s="98" t="s">
        <v>669</v>
      </c>
      <c r="SGR11" s="98" t="s">
        <v>669</v>
      </c>
      <c r="SGS11" s="98" t="s">
        <v>669</v>
      </c>
      <c r="SGT11" s="98" t="s">
        <v>669</v>
      </c>
      <c r="SGU11" s="98" t="s">
        <v>669</v>
      </c>
      <c r="SGV11" s="98" t="s">
        <v>669</v>
      </c>
      <c r="SGW11" s="98" t="s">
        <v>669</v>
      </c>
      <c r="SGX11" s="98" t="s">
        <v>669</v>
      </c>
      <c r="SGY11" s="98" t="s">
        <v>669</v>
      </c>
      <c r="SGZ11" s="98" t="s">
        <v>669</v>
      </c>
      <c r="SHA11" s="98" t="s">
        <v>669</v>
      </c>
      <c r="SHB11" s="98" t="s">
        <v>669</v>
      </c>
      <c r="SHC11" s="98" t="s">
        <v>669</v>
      </c>
      <c r="SHD11" s="98" t="s">
        <v>669</v>
      </c>
      <c r="SHE11" s="98" t="s">
        <v>669</v>
      </c>
      <c r="SHF11" s="98" t="s">
        <v>669</v>
      </c>
      <c r="SHG11" s="98" t="s">
        <v>669</v>
      </c>
      <c r="SHH11" s="98" t="s">
        <v>669</v>
      </c>
      <c r="SHI11" s="98" t="s">
        <v>669</v>
      </c>
      <c r="SHJ11" s="98" t="s">
        <v>669</v>
      </c>
      <c r="SHK11" s="98" t="s">
        <v>669</v>
      </c>
      <c r="SHL11" s="98" t="s">
        <v>669</v>
      </c>
      <c r="SHM11" s="98" t="s">
        <v>669</v>
      </c>
      <c r="SHN11" s="98" t="s">
        <v>669</v>
      </c>
      <c r="SHO11" s="98" t="s">
        <v>669</v>
      </c>
      <c r="SHP11" s="98" t="s">
        <v>669</v>
      </c>
      <c r="SHQ11" s="98" t="s">
        <v>669</v>
      </c>
      <c r="SHR11" s="98" t="s">
        <v>669</v>
      </c>
      <c r="SHS11" s="98" t="s">
        <v>669</v>
      </c>
      <c r="SHT11" s="98" t="s">
        <v>669</v>
      </c>
      <c r="SHU11" s="98" t="s">
        <v>669</v>
      </c>
      <c r="SHV11" s="98" t="s">
        <v>669</v>
      </c>
      <c r="SHW11" s="98" t="s">
        <v>669</v>
      </c>
      <c r="SHX11" s="98" t="s">
        <v>669</v>
      </c>
      <c r="SHY11" s="98" t="s">
        <v>669</v>
      </c>
      <c r="SHZ11" s="98" t="s">
        <v>669</v>
      </c>
      <c r="SIA11" s="98" t="s">
        <v>669</v>
      </c>
      <c r="SIB11" s="98" t="s">
        <v>669</v>
      </c>
      <c r="SIC11" s="98" t="s">
        <v>669</v>
      </c>
      <c r="SID11" s="98" t="s">
        <v>669</v>
      </c>
      <c r="SIE11" s="98" t="s">
        <v>669</v>
      </c>
      <c r="SIF11" s="98" t="s">
        <v>669</v>
      </c>
      <c r="SIG11" s="98" t="s">
        <v>669</v>
      </c>
      <c r="SIH11" s="98" t="s">
        <v>669</v>
      </c>
      <c r="SII11" s="98" t="s">
        <v>669</v>
      </c>
      <c r="SIJ11" s="98" t="s">
        <v>669</v>
      </c>
      <c r="SIK11" s="98" t="s">
        <v>669</v>
      </c>
      <c r="SIL11" s="98" t="s">
        <v>669</v>
      </c>
      <c r="SIM11" s="98" t="s">
        <v>669</v>
      </c>
      <c r="SIN11" s="98" t="s">
        <v>669</v>
      </c>
      <c r="SIO11" s="98" t="s">
        <v>669</v>
      </c>
      <c r="SIP11" s="98" t="s">
        <v>669</v>
      </c>
      <c r="SIQ11" s="98" t="s">
        <v>669</v>
      </c>
      <c r="SIR11" s="98" t="s">
        <v>669</v>
      </c>
      <c r="SIS11" s="98" t="s">
        <v>669</v>
      </c>
      <c r="SIT11" s="98" t="s">
        <v>669</v>
      </c>
      <c r="SIU11" s="98" t="s">
        <v>669</v>
      </c>
      <c r="SIV11" s="98" t="s">
        <v>669</v>
      </c>
      <c r="SIW11" s="98" t="s">
        <v>669</v>
      </c>
      <c r="SIX11" s="98" t="s">
        <v>669</v>
      </c>
      <c r="SIY11" s="98" t="s">
        <v>669</v>
      </c>
      <c r="SIZ11" s="98" t="s">
        <v>669</v>
      </c>
      <c r="SJA11" s="98" t="s">
        <v>669</v>
      </c>
      <c r="SJB11" s="98" t="s">
        <v>669</v>
      </c>
      <c r="SJC11" s="98" t="s">
        <v>669</v>
      </c>
      <c r="SJD11" s="98" t="s">
        <v>669</v>
      </c>
      <c r="SJE11" s="98" t="s">
        <v>669</v>
      </c>
      <c r="SJF11" s="98" t="s">
        <v>669</v>
      </c>
      <c r="SJG11" s="98" t="s">
        <v>669</v>
      </c>
      <c r="SJH11" s="98" t="s">
        <v>669</v>
      </c>
      <c r="SJI11" s="98" t="s">
        <v>669</v>
      </c>
      <c r="SJJ11" s="98" t="s">
        <v>669</v>
      </c>
      <c r="SJK11" s="98" t="s">
        <v>669</v>
      </c>
      <c r="SJL11" s="98" t="s">
        <v>669</v>
      </c>
      <c r="SJM11" s="98" t="s">
        <v>669</v>
      </c>
      <c r="SJN11" s="98" t="s">
        <v>669</v>
      </c>
      <c r="SJO11" s="98" t="s">
        <v>669</v>
      </c>
      <c r="SJP11" s="98" t="s">
        <v>669</v>
      </c>
      <c r="SJQ11" s="98" t="s">
        <v>669</v>
      </c>
      <c r="SJR11" s="98" t="s">
        <v>669</v>
      </c>
      <c r="SJS11" s="98" t="s">
        <v>669</v>
      </c>
      <c r="SJT11" s="98" t="s">
        <v>669</v>
      </c>
      <c r="SJU11" s="98" t="s">
        <v>669</v>
      </c>
      <c r="SJV11" s="98" t="s">
        <v>669</v>
      </c>
      <c r="SJW11" s="98" t="s">
        <v>669</v>
      </c>
      <c r="SJX11" s="98" t="s">
        <v>669</v>
      </c>
      <c r="SJY11" s="98" t="s">
        <v>669</v>
      </c>
      <c r="SJZ11" s="98" t="s">
        <v>669</v>
      </c>
      <c r="SKA11" s="98" t="s">
        <v>669</v>
      </c>
      <c r="SKB11" s="98" t="s">
        <v>669</v>
      </c>
      <c r="SKC11" s="98" t="s">
        <v>669</v>
      </c>
      <c r="SKD11" s="98" t="s">
        <v>669</v>
      </c>
      <c r="SKE11" s="98" t="s">
        <v>669</v>
      </c>
      <c r="SKF11" s="98" t="s">
        <v>669</v>
      </c>
      <c r="SKG11" s="98" t="s">
        <v>669</v>
      </c>
      <c r="SKH11" s="98" t="s">
        <v>669</v>
      </c>
      <c r="SKI11" s="98" t="s">
        <v>669</v>
      </c>
      <c r="SKJ11" s="98" t="s">
        <v>669</v>
      </c>
      <c r="SKK11" s="98" t="s">
        <v>669</v>
      </c>
      <c r="SKL11" s="98" t="s">
        <v>669</v>
      </c>
      <c r="SKM11" s="98" t="s">
        <v>669</v>
      </c>
      <c r="SKN11" s="98" t="s">
        <v>669</v>
      </c>
      <c r="SKO11" s="98" t="s">
        <v>669</v>
      </c>
      <c r="SKP11" s="98" t="s">
        <v>669</v>
      </c>
      <c r="SKQ11" s="98" t="s">
        <v>669</v>
      </c>
      <c r="SKR11" s="98" t="s">
        <v>669</v>
      </c>
      <c r="SKS11" s="98" t="s">
        <v>669</v>
      </c>
      <c r="SKT11" s="98" t="s">
        <v>669</v>
      </c>
      <c r="SKU11" s="98" t="s">
        <v>669</v>
      </c>
      <c r="SKV11" s="98" t="s">
        <v>669</v>
      </c>
      <c r="SKW11" s="98" t="s">
        <v>669</v>
      </c>
      <c r="SKX11" s="98" t="s">
        <v>669</v>
      </c>
      <c r="SKY11" s="98" t="s">
        <v>669</v>
      </c>
      <c r="SKZ11" s="98" t="s">
        <v>669</v>
      </c>
      <c r="SLA11" s="98" t="s">
        <v>669</v>
      </c>
      <c r="SLB11" s="98" t="s">
        <v>669</v>
      </c>
      <c r="SLC11" s="98" t="s">
        <v>669</v>
      </c>
      <c r="SLD11" s="98" t="s">
        <v>669</v>
      </c>
      <c r="SLE11" s="98" t="s">
        <v>669</v>
      </c>
      <c r="SLF11" s="98" t="s">
        <v>669</v>
      </c>
      <c r="SLG11" s="98" t="s">
        <v>669</v>
      </c>
      <c r="SLH11" s="98" t="s">
        <v>669</v>
      </c>
      <c r="SLI11" s="98" t="s">
        <v>669</v>
      </c>
      <c r="SLJ11" s="98" t="s">
        <v>669</v>
      </c>
      <c r="SLK11" s="98" t="s">
        <v>669</v>
      </c>
      <c r="SLL11" s="98" t="s">
        <v>669</v>
      </c>
      <c r="SLM11" s="98" t="s">
        <v>669</v>
      </c>
      <c r="SLN11" s="98" t="s">
        <v>669</v>
      </c>
      <c r="SLO11" s="98" t="s">
        <v>669</v>
      </c>
      <c r="SLP11" s="98" t="s">
        <v>669</v>
      </c>
      <c r="SLQ11" s="98" t="s">
        <v>669</v>
      </c>
      <c r="SLR11" s="98" t="s">
        <v>669</v>
      </c>
      <c r="SLS11" s="98" t="s">
        <v>669</v>
      </c>
      <c r="SLT11" s="98" t="s">
        <v>669</v>
      </c>
      <c r="SLU11" s="98" t="s">
        <v>669</v>
      </c>
      <c r="SLV11" s="98" t="s">
        <v>669</v>
      </c>
      <c r="SLW11" s="98" t="s">
        <v>669</v>
      </c>
      <c r="SLX11" s="98" t="s">
        <v>669</v>
      </c>
      <c r="SLY11" s="98" t="s">
        <v>669</v>
      </c>
      <c r="SLZ11" s="98" t="s">
        <v>669</v>
      </c>
      <c r="SMA11" s="98" t="s">
        <v>669</v>
      </c>
      <c r="SMB11" s="98" t="s">
        <v>669</v>
      </c>
      <c r="SMC11" s="98" t="s">
        <v>669</v>
      </c>
      <c r="SMD11" s="98" t="s">
        <v>669</v>
      </c>
      <c r="SME11" s="98" t="s">
        <v>669</v>
      </c>
      <c r="SMF11" s="98" t="s">
        <v>669</v>
      </c>
      <c r="SMG11" s="98" t="s">
        <v>669</v>
      </c>
      <c r="SMH11" s="98" t="s">
        <v>669</v>
      </c>
      <c r="SMI11" s="98" t="s">
        <v>669</v>
      </c>
      <c r="SMJ11" s="98" t="s">
        <v>669</v>
      </c>
      <c r="SMK11" s="98" t="s">
        <v>669</v>
      </c>
      <c r="SML11" s="98" t="s">
        <v>669</v>
      </c>
      <c r="SMM11" s="98" t="s">
        <v>669</v>
      </c>
      <c r="SMN11" s="98" t="s">
        <v>669</v>
      </c>
      <c r="SMO11" s="98" t="s">
        <v>669</v>
      </c>
      <c r="SMP11" s="98" t="s">
        <v>669</v>
      </c>
      <c r="SMQ11" s="98" t="s">
        <v>669</v>
      </c>
      <c r="SMR11" s="98" t="s">
        <v>669</v>
      </c>
      <c r="SMS11" s="98" t="s">
        <v>669</v>
      </c>
      <c r="SMT11" s="98" t="s">
        <v>669</v>
      </c>
      <c r="SMU11" s="98" t="s">
        <v>669</v>
      </c>
      <c r="SMV11" s="98" t="s">
        <v>669</v>
      </c>
      <c r="SMW11" s="98" t="s">
        <v>669</v>
      </c>
      <c r="SMX11" s="98" t="s">
        <v>669</v>
      </c>
      <c r="SMY11" s="98" t="s">
        <v>669</v>
      </c>
      <c r="SMZ11" s="98" t="s">
        <v>669</v>
      </c>
      <c r="SNA11" s="98" t="s">
        <v>669</v>
      </c>
      <c r="SNB11" s="98" t="s">
        <v>669</v>
      </c>
      <c r="SNC11" s="98" t="s">
        <v>669</v>
      </c>
      <c r="SND11" s="98" t="s">
        <v>669</v>
      </c>
      <c r="SNE11" s="98" t="s">
        <v>669</v>
      </c>
      <c r="SNF11" s="98" t="s">
        <v>669</v>
      </c>
      <c r="SNG11" s="98" t="s">
        <v>669</v>
      </c>
      <c r="SNH11" s="98" t="s">
        <v>669</v>
      </c>
      <c r="SNI11" s="98" t="s">
        <v>669</v>
      </c>
      <c r="SNJ11" s="98" t="s">
        <v>669</v>
      </c>
      <c r="SNK11" s="98" t="s">
        <v>669</v>
      </c>
      <c r="SNL11" s="98" t="s">
        <v>669</v>
      </c>
      <c r="SNM11" s="98" t="s">
        <v>669</v>
      </c>
      <c r="SNN11" s="98" t="s">
        <v>669</v>
      </c>
      <c r="SNO11" s="98" t="s">
        <v>669</v>
      </c>
      <c r="SNP11" s="98" t="s">
        <v>669</v>
      </c>
      <c r="SNQ11" s="98" t="s">
        <v>669</v>
      </c>
      <c r="SNR11" s="98" t="s">
        <v>669</v>
      </c>
      <c r="SNS11" s="98" t="s">
        <v>669</v>
      </c>
      <c r="SNT11" s="98" t="s">
        <v>669</v>
      </c>
      <c r="SNU11" s="98" t="s">
        <v>669</v>
      </c>
      <c r="SNV11" s="98" t="s">
        <v>669</v>
      </c>
      <c r="SNW11" s="98" t="s">
        <v>669</v>
      </c>
      <c r="SNX11" s="98" t="s">
        <v>669</v>
      </c>
      <c r="SNY11" s="98" t="s">
        <v>669</v>
      </c>
      <c r="SNZ11" s="98" t="s">
        <v>669</v>
      </c>
      <c r="SOA11" s="98" t="s">
        <v>669</v>
      </c>
      <c r="SOB11" s="98" t="s">
        <v>669</v>
      </c>
      <c r="SOC11" s="98" t="s">
        <v>669</v>
      </c>
      <c r="SOD11" s="98" t="s">
        <v>669</v>
      </c>
      <c r="SOE11" s="98" t="s">
        <v>669</v>
      </c>
      <c r="SOF11" s="98" t="s">
        <v>669</v>
      </c>
      <c r="SOG11" s="98" t="s">
        <v>669</v>
      </c>
      <c r="SOH11" s="98" t="s">
        <v>669</v>
      </c>
      <c r="SOI11" s="98" t="s">
        <v>669</v>
      </c>
      <c r="SOJ11" s="98" t="s">
        <v>669</v>
      </c>
      <c r="SOK11" s="98" t="s">
        <v>669</v>
      </c>
      <c r="SOL11" s="98" t="s">
        <v>669</v>
      </c>
      <c r="SOM11" s="98" t="s">
        <v>669</v>
      </c>
      <c r="SON11" s="98" t="s">
        <v>669</v>
      </c>
      <c r="SOO11" s="98" t="s">
        <v>669</v>
      </c>
      <c r="SOP11" s="98" t="s">
        <v>669</v>
      </c>
      <c r="SOQ11" s="98" t="s">
        <v>669</v>
      </c>
      <c r="SOR11" s="98" t="s">
        <v>669</v>
      </c>
      <c r="SOS11" s="98" t="s">
        <v>669</v>
      </c>
      <c r="SOT11" s="98" t="s">
        <v>669</v>
      </c>
      <c r="SOU11" s="98" t="s">
        <v>669</v>
      </c>
      <c r="SOV11" s="98" t="s">
        <v>669</v>
      </c>
      <c r="SOW11" s="98" t="s">
        <v>669</v>
      </c>
      <c r="SOX11" s="98" t="s">
        <v>669</v>
      </c>
      <c r="SOY11" s="98" t="s">
        <v>669</v>
      </c>
      <c r="SOZ11" s="98" t="s">
        <v>669</v>
      </c>
      <c r="SPA11" s="98" t="s">
        <v>669</v>
      </c>
      <c r="SPB11" s="98" t="s">
        <v>669</v>
      </c>
      <c r="SPC11" s="98" t="s">
        <v>669</v>
      </c>
      <c r="SPD11" s="98" t="s">
        <v>669</v>
      </c>
      <c r="SPE11" s="98" t="s">
        <v>669</v>
      </c>
      <c r="SPF11" s="98" t="s">
        <v>669</v>
      </c>
      <c r="SPG11" s="98" t="s">
        <v>669</v>
      </c>
      <c r="SPH11" s="98" t="s">
        <v>669</v>
      </c>
      <c r="SPI11" s="98" t="s">
        <v>669</v>
      </c>
      <c r="SPJ11" s="98" t="s">
        <v>669</v>
      </c>
      <c r="SPK11" s="98" t="s">
        <v>669</v>
      </c>
      <c r="SPL11" s="98" t="s">
        <v>669</v>
      </c>
      <c r="SPM11" s="98" t="s">
        <v>669</v>
      </c>
      <c r="SPN11" s="98" t="s">
        <v>669</v>
      </c>
      <c r="SPO11" s="98" t="s">
        <v>669</v>
      </c>
      <c r="SPP11" s="98" t="s">
        <v>669</v>
      </c>
      <c r="SPQ11" s="98" t="s">
        <v>669</v>
      </c>
      <c r="SPR11" s="98" t="s">
        <v>669</v>
      </c>
      <c r="SPS11" s="98" t="s">
        <v>669</v>
      </c>
      <c r="SPT11" s="98" t="s">
        <v>669</v>
      </c>
      <c r="SPU11" s="98" t="s">
        <v>669</v>
      </c>
      <c r="SPV11" s="98" t="s">
        <v>669</v>
      </c>
      <c r="SPW11" s="98" t="s">
        <v>669</v>
      </c>
      <c r="SPX11" s="98" t="s">
        <v>669</v>
      </c>
      <c r="SPY11" s="98" t="s">
        <v>669</v>
      </c>
      <c r="SPZ11" s="98" t="s">
        <v>669</v>
      </c>
      <c r="SQA11" s="98" t="s">
        <v>669</v>
      </c>
      <c r="SQB11" s="98" t="s">
        <v>669</v>
      </c>
      <c r="SQC11" s="98" t="s">
        <v>669</v>
      </c>
      <c r="SQD11" s="98" t="s">
        <v>669</v>
      </c>
      <c r="SQE11" s="98" t="s">
        <v>669</v>
      </c>
      <c r="SQF11" s="98" t="s">
        <v>669</v>
      </c>
      <c r="SQG11" s="98" t="s">
        <v>669</v>
      </c>
      <c r="SQH11" s="98" t="s">
        <v>669</v>
      </c>
      <c r="SQI11" s="98" t="s">
        <v>669</v>
      </c>
      <c r="SQJ11" s="98" t="s">
        <v>669</v>
      </c>
      <c r="SQK11" s="98" t="s">
        <v>669</v>
      </c>
      <c r="SQL11" s="98" t="s">
        <v>669</v>
      </c>
      <c r="SQM11" s="98" t="s">
        <v>669</v>
      </c>
      <c r="SQN11" s="98" t="s">
        <v>669</v>
      </c>
      <c r="SQO11" s="98" t="s">
        <v>669</v>
      </c>
      <c r="SQP11" s="98" t="s">
        <v>669</v>
      </c>
      <c r="SQQ11" s="98" t="s">
        <v>669</v>
      </c>
      <c r="SQR11" s="98" t="s">
        <v>669</v>
      </c>
      <c r="SQS11" s="98" t="s">
        <v>669</v>
      </c>
      <c r="SQT11" s="98" t="s">
        <v>669</v>
      </c>
      <c r="SQU11" s="98" t="s">
        <v>669</v>
      </c>
      <c r="SQV11" s="98" t="s">
        <v>669</v>
      </c>
      <c r="SQW11" s="98" t="s">
        <v>669</v>
      </c>
      <c r="SQX11" s="98" t="s">
        <v>669</v>
      </c>
      <c r="SQY11" s="98" t="s">
        <v>669</v>
      </c>
      <c r="SQZ11" s="98" t="s">
        <v>669</v>
      </c>
      <c r="SRA11" s="98" t="s">
        <v>669</v>
      </c>
      <c r="SRB11" s="98" t="s">
        <v>669</v>
      </c>
      <c r="SRC11" s="98" t="s">
        <v>669</v>
      </c>
      <c r="SRD11" s="98" t="s">
        <v>669</v>
      </c>
      <c r="SRE11" s="98" t="s">
        <v>669</v>
      </c>
      <c r="SRF11" s="98" t="s">
        <v>669</v>
      </c>
      <c r="SRG11" s="98" t="s">
        <v>669</v>
      </c>
      <c r="SRH11" s="98" t="s">
        <v>669</v>
      </c>
      <c r="SRI11" s="98" t="s">
        <v>669</v>
      </c>
      <c r="SRJ11" s="98" t="s">
        <v>669</v>
      </c>
      <c r="SRK11" s="98" t="s">
        <v>669</v>
      </c>
      <c r="SRL11" s="98" t="s">
        <v>669</v>
      </c>
      <c r="SRM11" s="98" t="s">
        <v>669</v>
      </c>
      <c r="SRN11" s="98" t="s">
        <v>669</v>
      </c>
      <c r="SRO11" s="98" t="s">
        <v>669</v>
      </c>
      <c r="SRP11" s="98" t="s">
        <v>669</v>
      </c>
      <c r="SRQ11" s="98" t="s">
        <v>669</v>
      </c>
      <c r="SRR11" s="98" t="s">
        <v>669</v>
      </c>
      <c r="SRS11" s="98" t="s">
        <v>669</v>
      </c>
      <c r="SRT11" s="98" t="s">
        <v>669</v>
      </c>
      <c r="SRU11" s="98" t="s">
        <v>669</v>
      </c>
      <c r="SRV11" s="98" t="s">
        <v>669</v>
      </c>
      <c r="SRW11" s="98" t="s">
        <v>669</v>
      </c>
      <c r="SRX11" s="98" t="s">
        <v>669</v>
      </c>
      <c r="SRY11" s="98" t="s">
        <v>669</v>
      </c>
      <c r="SRZ11" s="98" t="s">
        <v>669</v>
      </c>
      <c r="SSA11" s="98" t="s">
        <v>669</v>
      </c>
      <c r="SSB11" s="98" t="s">
        <v>669</v>
      </c>
      <c r="SSC11" s="98" t="s">
        <v>669</v>
      </c>
      <c r="SSD11" s="98" t="s">
        <v>669</v>
      </c>
      <c r="SSE11" s="98" t="s">
        <v>669</v>
      </c>
      <c r="SSF11" s="98" t="s">
        <v>669</v>
      </c>
      <c r="SSG11" s="98" t="s">
        <v>669</v>
      </c>
      <c r="SSH11" s="98" t="s">
        <v>669</v>
      </c>
      <c r="SSI11" s="98" t="s">
        <v>669</v>
      </c>
      <c r="SSJ11" s="98" t="s">
        <v>669</v>
      </c>
      <c r="SSK11" s="98" t="s">
        <v>669</v>
      </c>
      <c r="SSL11" s="98" t="s">
        <v>669</v>
      </c>
      <c r="SSM11" s="98" t="s">
        <v>669</v>
      </c>
      <c r="SSN11" s="98" t="s">
        <v>669</v>
      </c>
      <c r="SSO11" s="98" t="s">
        <v>669</v>
      </c>
      <c r="SSP11" s="98" t="s">
        <v>669</v>
      </c>
      <c r="SSQ11" s="98" t="s">
        <v>669</v>
      </c>
      <c r="SSR11" s="98" t="s">
        <v>669</v>
      </c>
      <c r="SSS11" s="98" t="s">
        <v>669</v>
      </c>
      <c r="SST11" s="98" t="s">
        <v>669</v>
      </c>
      <c r="SSU11" s="98" t="s">
        <v>669</v>
      </c>
      <c r="SSV11" s="98" t="s">
        <v>669</v>
      </c>
      <c r="SSW11" s="98" t="s">
        <v>669</v>
      </c>
      <c r="SSX11" s="98" t="s">
        <v>669</v>
      </c>
      <c r="SSY11" s="98" t="s">
        <v>669</v>
      </c>
      <c r="SSZ11" s="98" t="s">
        <v>669</v>
      </c>
      <c r="STA11" s="98" t="s">
        <v>669</v>
      </c>
      <c r="STB11" s="98" t="s">
        <v>669</v>
      </c>
      <c r="STC11" s="98" t="s">
        <v>669</v>
      </c>
      <c r="STD11" s="98" t="s">
        <v>669</v>
      </c>
      <c r="STE11" s="98" t="s">
        <v>669</v>
      </c>
      <c r="STF11" s="98" t="s">
        <v>669</v>
      </c>
      <c r="STG11" s="98" t="s">
        <v>669</v>
      </c>
      <c r="STH11" s="98" t="s">
        <v>669</v>
      </c>
      <c r="STI11" s="98" t="s">
        <v>669</v>
      </c>
      <c r="STJ11" s="98" t="s">
        <v>669</v>
      </c>
      <c r="STK11" s="98" t="s">
        <v>669</v>
      </c>
      <c r="STL11" s="98" t="s">
        <v>669</v>
      </c>
      <c r="STM11" s="98" t="s">
        <v>669</v>
      </c>
      <c r="STN11" s="98" t="s">
        <v>669</v>
      </c>
      <c r="STO11" s="98" t="s">
        <v>669</v>
      </c>
      <c r="STP11" s="98" t="s">
        <v>669</v>
      </c>
      <c r="STQ11" s="98" t="s">
        <v>669</v>
      </c>
      <c r="STR11" s="98" t="s">
        <v>669</v>
      </c>
      <c r="STS11" s="98" t="s">
        <v>669</v>
      </c>
      <c r="STT11" s="98" t="s">
        <v>669</v>
      </c>
      <c r="STU11" s="98" t="s">
        <v>669</v>
      </c>
      <c r="STV11" s="98" t="s">
        <v>669</v>
      </c>
      <c r="STW11" s="98" t="s">
        <v>669</v>
      </c>
      <c r="STX11" s="98" t="s">
        <v>669</v>
      </c>
      <c r="STY11" s="98" t="s">
        <v>669</v>
      </c>
      <c r="STZ11" s="98" t="s">
        <v>669</v>
      </c>
      <c r="SUA11" s="98" t="s">
        <v>669</v>
      </c>
      <c r="SUB11" s="98" t="s">
        <v>669</v>
      </c>
      <c r="SUC11" s="98" t="s">
        <v>669</v>
      </c>
      <c r="SUD11" s="98" t="s">
        <v>669</v>
      </c>
      <c r="SUE11" s="98" t="s">
        <v>669</v>
      </c>
      <c r="SUF11" s="98" t="s">
        <v>669</v>
      </c>
      <c r="SUG11" s="98" t="s">
        <v>669</v>
      </c>
      <c r="SUH11" s="98" t="s">
        <v>669</v>
      </c>
      <c r="SUI11" s="98" t="s">
        <v>669</v>
      </c>
      <c r="SUJ11" s="98" t="s">
        <v>669</v>
      </c>
      <c r="SUK11" s="98" t="s">
        <v>669</v>
      </c>
      <c r="SUL11" s="98" t="s">
        <v>669</v>
      </c>
      <c r="SUM11" s="98" t="s">
        <v>669</v>
      </c>
      <c r="SUN11" s="98" t="s">
        <v>669</v>
      </c>
      <c r="SUO11" s="98" t="s">
        <v>669</v>
      </c>
      <c r="SUP11" s="98" t="s">
        <v>669</v>
      </c>
      <c r="SUQ11" s="98" t="s">
        <v>669</v>
      </c>
      <c r="SUR11" s="98" t="s">
        <v>669</v>
      </c>
      <c r="SUS11" s="98" t="s">
        <v>669</v>
      </c>
      <c r="SUT11" s="98" t="s">
        <v>669</v>
      </c>
      <c r="SUU11" s="98" t="s">
        <v>669</v>
      </c>
      <c r="SUV11" s="98" t="s">
        <v>669</v>
      </c>
      <c r="SUW11" s="98" t="s">
        <v>669</v>
      </c>
      <c r="SUX11" s="98" t="s">
        <v>669</v>
      </c>
      <c r="SUY11" s="98" t="s">
        <v>669</v>
      </c>
      <c r="SUZ11" s="98" t="s">
        <v>669</v>
      </c>
      <c r="SVA11" s="98" t="s">
        <v>669</v>
      </c>
      <c r="SVB11" s="98" t="s">
        <v>669</v>
      </c>
      <c r="SVC11" s="98" t="s">
        <v>669</v>
      </c>
      <c r="SVD11" s="98" t="s">
        <v>669</v>
      </c>
      <c r="SVE11" s="98" t="s">
        <v>669</v>
      </c>
      <c r="SVF11" s="98" t="s">
        <v>669</v>
      </c>
      <c r="SVG11" s="98" t="s">
        <v>669</v>
      </c>
      <c r="SVH11" s="98" t="s">
        <v>669</v>
      </c>
      <c r="SVI11" s="98" t="s">
        <v>669</v>
      </c>
      <c r="SVJ11" s="98" t="s">
        <v>669</v>
      </c>
      <c r="SVK11" s="98" t="s">
        <v>669</v>
      </c>
      <c r="SVL11" s="98" t="s">
        <v>669</v>
      </c>
      <c r="SVM11" s="98" t="s">
        <v>669</v>
      </c>
      <c r="SVN11" s="98" t="s">
        <v>669</v>
      </c>
      <c r="SVO11" s="98" t="s">
        <v>669</v>
      </c>
      <c r="SVP11" s="98" t="s">
        <v>669</v>
      </c>
      <c r="SVQ11" s="98" t="s">
        <v>669</v>
      </c>
      <c r="SVR11" s="98" t="s">
        <v>669</v>
      </c>
      <c r="SVS11" s="98" t="s">
        <v>669</v>
      </c>
      <c r="SVT11" s="98" t="s">
        <v>669</v>
      </c>
      <c r="SVU11" s="98" t="s">
        <v>669</v>
      </c>
      <c r="SVV11" s="98" t="s">
        <v>669</v>
      </c>
      <c r="SVW11" s="98" t="s">
        <v>669</v>
      </c>
      <c r="SVX11" s="98" t="s">
        <v>669</v>
      </c>
      <c r="SVY11" s="98" t="s">
        <v>669</v>
      </c>
      <c r="SVZ11" s="98" t="s">
        <v>669</v>
      </c>
      <c r="SWA11" s="98" t="s">
        <v>669</v>
      </c>
      <c r="SWB11" s="98" t="s">
        <v>669</v>
      </c>
      <c r="SWC11" s="98" t="s">
        <v>669</v>
      </c>
      <c r="SWD11" s="98" t="s">
        <v>669</v>
      </c>
      <c r="SWE11" s="98" t="s">
        <v>669</v>
      </c>
      <c r="SWF11" s="98" t="s">
        <v>669</v>
      </c>
      <c r="SWG11" s="98" t="s">
        <v>669</v>
      </c>
      <c r="SWH11" s="98" t="s">
        <v>669</v>
      </c>
      <c r="SWI11" s="98" t="s">
        <v>669</v>
      </c>
      <c r="SWJ11" s="98" t="s">
        <v>669</v>
      </c>
      <c r="SWK11" s="98" t="s">
        <v>669</v>
      </c>
      <c r="SWL11" s="98" t="s">
        <v>669</v>
      </c>
      <c r="SWM11" s="98" t="s">
        <v>669</v>
      </c>
      <c r="SWN11" s="98" t="s">
        <v>669</v>
      </c>
      <c r="SWO11" s="98" t="s">
        <v>669</v>
      </c>
      <c r="SWP11" s="98" t="s">
        <v>669</v>
      </c>
      <c r="SWQ11" s="98" t="s">
        <v>669</v>
      </c>
      <c r="SWR11" s="98" t="s">
        <v>669</v>
      </c>
      <c r="SWS11" s="98" t="s">
        <v>669</v>
      </c>
      <c r="SWT11" s="98" t="s">
        <v>669</v>
      </c>
      <c r="SWU11" s="98" t="s">
        <v>669</v>
      </c>
      <c r="SWV11" s="98" t="s">
        <v>669</v>
      </c>
      <c r="SWW11" s="98" t="s">
        <v>669</v>
      </c>
      <c r="SWX11" s="98" t="s">
        <v>669</v>
      </c>
      <c r="SWY11" s="98" t="s">
        <v>669</v>
      </c>
      <c r="SWZ11" s="98" t="s">
        <v>669</v>
      </c>
      <c r="SXA11" s="98" t="s">
        <v>669</v>
      </c>
      <c r="SXB11" s="98" t="s">
        <v>669</v>
      </c>
      <c r="SXC11" s="98" t="s">
        <v>669</v>
      </c>
      <c r="SXD11" s="98" t="s">
        <v>669</v>
      </c>
      <c r="SXE11" s="98" t="s">
        <v>669</v>
      </c>
      <c r="SXF11" s="98" t="s">
        <v>669</v>
      </c>
      <c r="SXG11" s="98" t="s">
        <v>669</v>
      </c>
      <c r="SXH11" s="98" t="s">
        <v>669</v>
      </c>
      <c r="SXI11" s="98" t="s">
        <v>669</v>
      </c>
      <c r="SXJ11" s="98" t="s">
        <v>669</v>
      </c>
      <c r="SXK11" s="98" t="s">
        <v>669</v>
      </c>
      <c r="SXL11" s="98" t="s">
        <v>669</v>
      </c>
      <c r="SXM11" s="98" t="s">
        <v>669</v>
      </c>
      <c r="SXN11" s="98" t="s">
        <v>669</v>
      </c>
      <c r="SXO11" s="98" t="s">
        <v>669</v>
      </c>
      <c r="SXP11" s="98" t="s">
        <v>669</v>
      </c>
      <c r="SXQ11" s="98" t="s">
        <v>669</v>
      </c>
      <c r="SXR11" s="98" t="s">
        <v>669</v>
      </c>
      <c r="SXS11" s="98" t="s">
        <v>669</v>
      </c>
      <c r="SXT11" s="98" t="s">
        <v>669</v>
      </c>
      <c r="SXU11" s="98" t="s">
        <v>669</v>
      </c>
      <c r="SXV11" s="98" t="s">
        <v>669</v>
      </c>
      <c r="SXW11" s="98" t="s">
        <v>669</v>
      </c>
      <c r="SXX11" s="98" t="s">
        <v>669</v>
      </c>
      <c r="SXY11" s="98" t="s">
        <v>669</v>
      </c>
      <c r="SXZ11" s="98" t="s">
        <v>669</v>
      </c>
      <c r="SYA11" s="98" t="s">
        <v>669</v>
      </c>
      <c r="SYB11" s="98" t="s">
        <v>669</v>
      </c>
      <c r="SYC11" s="98" t="s">
        <v>669</v>
      </c>
      <c r="SYD11" s="98" t="s">
        <v>669</v>
      </c>
      <c r="SYE11" s="98" t="s">
        <v>669</v>
      </c>
      <c r="SYF11" s="98" t="s">
        <v>669</v>
      </c>
      <c r="SYG11" s="98" t="s">
        <v>669</v>
      </c>
      <c r="SYH11" s="98" t="s">
        <v>669</v>
      </c>
      <c r="SYI11" s="98" t="s">
        <v>669</v>
      </c>
      <c r="SYJ11" s="98" t="s">
        <v>669</v>
      </c>
      <c r="SYK11" s="98" t="s">
        <v>669</v>
      </c>
      <c r="SYL11" s="98" t="s">
        <v>669</v>
      </c>
      <c r="SYM11" s="98" t="s">
        <v>669</v>
      </c>
      <c r="SYN11" s="98" t="s">
        <v>669</v>
      </c>
      <c r="SYO11" s="98" t="s">
        <v>669</v>
      </c>
      <c r="SYP11" s="98" t="s">
        <v>669</v>
      </c>
      <c r="SYQ11" s="98" t="s">
        <v>669</v>
      </c>
      <c r="SYR11" s="98" t="s">
        <v>669</v>
      </c>
      <c r="SYS11" s="98" t="s">
        <v>669</v>
      </c>
      <c r="SYT11" s="98" t="s">
        <v>669</v>
      </c>
      <c r="SYU11" s="98" t="s">
        <v>669</v>
      </c>
      <c r="SYV11" s="98" t="s">
        <v>669</v>
      </c>
      <c r="SYW11" s="98" t="s">
        <v>669</v>
      </c>
      <c r="SYX11" s="98" t="s">
        <v>669</v>
      </c>
      <c r="SYY11" s="98" t="s">
        <v>669</v>
      </c>
      <c r="SYZ11" s="98" t="s">
        <v>669</v>
      </c>
      <c r="SZA11" s="98" t="s">
        <v>669</v>
      </c>
      <c r="SZB11" s="98" t="s">
        <v>669</v>
      </c>
      <c r="SZC11" s="98" t="s">
        <v>669</v>
      </c>
      <c r="SZD11" s="98" t="s">
        <v>669</v>
      </c>
      <c r="SZE11" s="98" t="s">
        <v>669</v>
      </c>
      <c r="SZF11" s="98" t="s">
        <v>669</v>
      </c>
      <c r="SZG11" s="98" t="s">
        <v>669</v>
      </c>
      <c r="SZH11" s="98" t="s">
        <v>669</v>
      </c>
      <c r="SZI11" s="98" t="s">
        <v>669</v>
      </c>
      <c r="SZJ11" s="98" t="s">
        <v>669</v>
      </c>
      <c r="SZK11" s="98" t="s">
        <v>669</v>
      </c>
      <c r="SZL11" s="98" t="s">
        <v>669</v>
      </c>
      <c r="SZM11" s="98" t="s">
        <v>669</v>
      </c>
      <c r="SZN11" s="98" t="s">
        <v>669</v>
      </c>
      <c r="SZO11" s="98" t="s">
        <v>669</v>
      </c>
      <c r="SZP11" s="98" t="s">
        <v>669</v>
      </c>
      <c r="SZQ11" s="98" t="s">
        <v>669</v>
      </c>
      <c r="SZR11" s="98" t="s">
        <v>669</v>
      </c>
      <c r="SZS11" s="98" t="s">
        <v>669</v>
      </c>
      <c r="SZT11" s="98" t="s">
        <v>669</v>
      </c>
      <c r="SZU11" s="98" t="s">
        <v>669</v>
      </c>
      <c r="SZV11" s="98" t="s">
        <v>669</v>
      </c>
      <c r="SZW11" s="98" t="s">
        <v>669</v>
      </c>
      <c r="SZX11" s="98" t="s">
        <v>669</v>
      </c>
      <c r="SZY11" s="98" t="s">
        <v>669</v>
      </c>
      <c r="SZZ11" s="98" t="s">
        <v>669</v>
      </c>
      <c r="TAA11" s="98" t="s">
        <v>669</v>
      </c>
      <c r="TAB11" s="98" t="s">
        <v>669</v>
      </c>
      <c r="TAC11" s="98" t="s">
        <v>669</v>
      </c>
      <c r="TAD11" s="98" t="s">
        <v>669</v>
      </c>
      <c r="TAE11" s="98" t="s">
        <v>669</v>
      </c>
      <c r="TAF11" s="98" t="s">
        <v>669</v>
      </c>
      <c r="TAG11" s="98" t="s">
        <v>669</v>
      </c>
      <c r="TAH11" s="98" t="s">
        <v>669</v>
      </c>
      <c r="TAI11" s="98" t="s">
        <v>669</v>
      </c>
      <c r="TAJ11" s="98" t="s">
        <v>669</v>
      </c>
      <c r="TAK11" s="98" t="s">
        <v>669</v>
      </c>
      <c r="TAL11" s="98" t="s">
        <v>669</v>
      </c>
      <c r="TAM11" s="98" t="s">
        <v>669</v>
      </c>
      <c r="TAN11" s="98" t="s">
        <v>669</v>
      </c>
      <c r="TAO11" s="98" t="s">
        <v>669</v>
      </c>
      <c r="TAP11" s="98" t="s">
        <v>669</v>
      </c>
      <c r="TAQ11" s="98" t="s">
        <v>669</v>
      </c>
      <c r="TAR11" s="98" t="s">
        <v>669</v>
      </c>
      <c r="TAS11" s="98" t="s">
        <v>669</v>
      </c>
      <c r="TAT11" s="98" t="s">
        <v>669</v>
      </c>
      <c r="TAU11" s="98" t="s">
        <v>669</v>
      </c>
      <c r="TAV11" s="98" t="s">
        <v>669</v>
      </c>
      <c r="TAW11" s="98" t="s">
        <v>669</v>
      </c>
      <c r="TAX11" s="98" t="s">
        <v>669</v>
      </c>
      <c r="TAY11" s="98" t="s">
        <v>669</v>
      </c>
      <c r="TAZ11" s="98" t="s">
        <v>669</v>
      </c>
      <c r="TBA11" s="98" t="s">
        <v>669</v>
      </c>
      <c r="TBB11" s="98" t="s">
        <v>669</v>
      </c>
      <c r="TBC11" s="98" t="s">
        <v>669</v>
      </c>
      <c r="TBD11" s="98" t="s">
        <v>669</v>
      </c>
      <c r="TBE11" s="98" t="s">
        <v>669</v>
      </c>
      <c r="TBF11" s="98" t="s">
        <v>669</v>
      </c>
      <c r="TBG11" s="98" t="s">
        <v>669</v>
      </c>
      <c r="TBH11" s="98" t="s">
        <v>669</v>
      </c>
      <c r="TBI11" s="98" t="s">
        <v>669</v>
      </c>
      <c r="TBJ11" s="98" t="s">
        <v>669</v>
      </c>
      <c r="TBK11" s="98" t="s">
        <v>669</v>
      </c>
      <c r="TBL11" s="98" t="s">
        <v>669</v>
      </c>
      <c r="TBM11" s="98" t="s">
        <v>669</v>
      </c>
      <c r="TBN11" s="98" t="s">
        <v>669</v>
      </c>
      <c r="TBO11" s="98" t="s">
        <v>669</v>
      </c>
      <c r="TBP11" s="98" t="s">
        <v>669</v>
      </c>
      <c r="TBQ11" s="98" t="s">
        <v>669</v>
      </c>
      <c r="TBR11" s="98" t="s">
        <v>669</v>
      </c>
      <c r="TBS11" s="98" t="s">
        <v>669</v>
      </c>
      <c r="TBT11" s="98" t="s">
        <v>669</v>
      </c>
      <c r="TBU11" s="98" t="s">
        <v>669</v>
      </c>
      <c r="TBV11" s="98" t="s">
        <v>669</v>
      </c>
      <c r="TBW11" s="98" t="s">
        <v>669</v>
      </c>
      <c r="TBX11" s="98" t="s">
        <v>669</v>
      </c>
      <c r="TBY11" s="98" t="s">
        <v>669</v>
      </c>
      <c r="TBZ11" s="98" t="s">
        <v>669</v>
      </c>
      <c r="TCA11" s="98" t="s">
        <v>669</v>
      </c>
      <c r="TCB11" s="98" t="s">
        <v>669</v>
      </c>
      <c r="TCC11" s="98" t="s">
        <v>669</v>
      </c>
      <c r="TCD11" s="98" t="s">
        <v>669</v>
      </c>
      <c r="TCE11" s="98" t="s">
        <v>669</v>
      </c>
      <c r="TCF11" s="98" t="s">
        <v>669</v>
      </c>
      <c r="TCG11" s="98" t="s">
        <v>669</v>
      </c>
      <c r="TCH11" s="98" t="s">
        <v>669</v>
      </c>
      <c r="TCI11" s="98" t="s">
        <v>669</v>
      </c>
      <c r="TCJ11" s="98" t="s">
        <v>669</v>
      </c>
      <c r="TCK11" s="98" t="s">
        <v>669</v>
      </c>
      <c r="TCL11" s="98" t="s">
        <v>669</v>
      </c>
      <c r="TCM11" s="98" t="s">
        <v>669</v>
      </c>
      <c r="TCN11" s="98" t="s">
        <v>669</v>
      </c>
      <c r="TCO11" s="98" t="s">
        <v>669</v>
      </c>
      <c r="TCP11" s="98" t="s">
        <v>669</v>
      </c>
      <c r="TCQ11" s="98" t="s">
        <v>669</v>
      </c>
      <c r="TCR11" s="98" t="s">
        <v>669</v>
      </c>
      <c r="TCS11" s="98" t="s">
        <v>669</v>
      </c>
      <c r="TCT11" s="98" t="s">
        <v>669</v>
      </c>
      <c r="TCU11" s="98" t="s">
        <v>669</v>
      </c>
      <c r="TCV11" s="98" t="s">
        <v>669</v>
      </c>
      <c r="TCW11" s="98" t="s">
        <v>669</v>
      </c>
      <c r="TCX11" s="98" t="s">
        <v>669</v>
      </c>
      <c r="TCY11" s="98" t="s">
        <v>669</v>
      </c>
      <c r="TCZ11" s="98" t="s">
        <v>669</v>
      </c>
      <c r="TDA11" s="98" t="s">
        <v>669</v>
      </c>
      <c r="TDB11" s="98" t="s">
        <v>669</v>
      </c>
      <c r="TDC11" s="98" t="s">
        <v>669</v>
      </c>
      <c r="TDD11" s="98" t="s">
        <v>669</v>
      </c>
      <c r="TDE11" s="98" t="s">
        <v>669</v>
      </c>
      <c r="TDF11" s="98" t="s">
        <v>669</v>
      </c>
      <c r="TDG11" s="98" t="s">
        <v>669</v>
      </c>
      <c r="TDH11" s="98" t="s">
        <v>669</v>
      </c>
      <c r="TDI11" s="98" t="s">
        <v>669</v>
      </c>
      <c r="TDJ11" s="98" t="s">
        <v>669</v>
      </c>
      <c r="TDK11" s="98" t="s">
        <v>669</v>
      </c>
      <c r="TDL11" s="98" t="s">
        <v>669</v>
      </c>
      <c r="TDM11" s="98" t="s">
        <v>669</v>
      </c>
      <c r="TDN11" s="98" t="s">
        <v>669</v>
      </c>
      <c r="TDO11" s="98" t="s">
        <v>669</v>
      </c>
      <c r="TDP11" s="98" t="s">
        <v>669</v>
      </c>
      <c r="TDQ11" s="98" t="s">
        <v>669</v>
      </c>
      <c r="TDR11" s="98" t="s">
        <v>669</v>
      </c>
      <c r="TDS11" s="98" t="s">
        <v>669</v>
      </c>
      <c r="TDT11" s="98" t="s">
        <v>669</v>
      </c>
      <c r="TDU11" s="98" t="s">
        <v>669</v>
      </c>
      <c r="TDV11" s="98" t="s">
        <v>669</v>
      </c>
      <c r="TDW11" s="98" t="s">
        <v>669</v>
      </c>
      <c r="TDX11" s="98" t="s">
        <v>669</v>
      </c>
      <c r="TDY11" s="98" t="s">
        <v>669</v>
      </c>
      <c r="TDZ11" s="98" t="s">
        <v>669</v>
      </c>
      <c r="TEA11" s="98" t="s">
        <v>669</v>
      </c>
      <c r="TEB11" s="98" t="s">
        <v>669</v>
      </c>
      <c r="TEC11" s="98" t="s">
        <v>669</v>
      </c>
      <c r="TED11" s="98" t="s">
        <v>669</v>
      </c>
      <c r="TEE11" s="98" t="s">
        <v>669</v>
      </c>
      <c r="TEF11" s="98" t="s">
        <v>669</v>
      </c>
      <c r="TEG11" s="98" t="s">
        <v>669</v>
      </c>
      <c r="TEH11" s="98" t="s">
        <v>669</v>
      </c>
      <c r="TEI11" s="98" t="s">
        <v>669</v>
      </c>
      <c r="TEJ11" s="98" t="s">
        <v>669</v>
      </c>
      <c r="TEK11" s="98" t="s">
        <v>669</v>
      </c>
      <c r="TEL11" s="98" t="s">
        <v>669</v>
      </c>
      <c r="TEM11" s="98" t="s">
        <v>669</v>
      </c>
      <c r="TEN11" s="98" t="s">
        <v>669</v>
      </c>
      <c r="TEO11" s="98" t="s">
        <v>669</v>
      </c>
      <c r="TEP11" s="98" t="s">
        <v>669</v>
      </c>
      <c r="TEQ11" s="98" t="s">
        <v>669</v>
      </c>
      <c r="TER11" s="98" t="s">
        <v>669</v>
      </c>
      <c r="TES11" s="98" t="s">
        <v>669</v>
      </c>
      <c r="TET11" s="98" t="s">
        <v>669</v>
      </c>
      <c r="TEU11" s="98" t="s">
        <v>669</v>
      </c>
      <c r="TEV11" s="98" t="s">
        <v>669</v>
      </c>
      <c r="TEW11" s="98" t="s">
        <v>669</v>
      </c>
      <c r="TEX11" s="98" t="s">
        <v>669</v>
      </c>
      <c r="TEY11" s="98" t="s">
        <v>669</v>
      </c>
      <c r="TEZ11" s="98" t="s">
        <v>669</v>
      </c>
      <c r="TFA11" s="98" t="s">
        <v>669</v>
      </c>
      <c r="TFB11" s="98" t="s">
        <v>669</v>
      </c>
      <c r="TFC11" s="98" t="s">
        <v>669</v>
      </c>
      <c r="TFD11" s="98" t="s">
        <v>669</v>
      </c>
      <c r="TFE11" s="98" t="s">
        <v>669</v>
      </c>
      <c r="TFF11" s="98" t="s">
        <v>669</v>
      </c>
      <c r="TFG11" s="98" t="s">
        <v>669</v>
      </c>
      <c r="TFH11" s="98" t="s">
        <v>669</v>
      </c>
      <c r="TFI11" s="98" t="s">
        <v>669</v>
      </c>
      <c r="TFJ11" s="98" t="s">
        <v>669</v>
      </c>
      <c r="TFK11" s="98" t="s">
        <v>669</v>
      </c>
      <c r="TFL11" s="98" t="s">
        <v>669</v>
      </c>
      <c r="TFM11" s="98" t="s">
        <v>669</v>
      </c>
      <c r="TFN11" s="98" t="s">
        <v>669</v>
      </c>
      <c r="TFO11" s="98" t="s">
        <v>669</v>
      </c>
      <c r="TFP11" s="98" t="s">
        <v>669</v>
      </c>
      <c r="TFQ11" s="98" t="s">
        <v>669</v>
      </c>
      <c r="TFR11" s="98" t="s">
        <v>669</v>
      </c>
      <c r="TFS11" s="98" t="s">
        <v>669</v>
      </c>
      <c r="TFT11" s="98" t="s">
        <v>669</v>
      </c>
      <c r="TFU11" s="98" t="s">
        <v>669</v>
      </c>
      <c r="TFV11" s="98" t="s">
        <v>669</v>
      </c>
      <c r="TFW11" s="98" t="s">
        <v>669</v>
      </c>
      <c r="TFX11" s="98" t="s">
        <v>669</v>
      </c>
      <c r="TFY11" s="98" t="s">
        <v>669</v>
      </c>
      <c r="TFZ11" s="98" t="s">
        <v>669</v>
      </c>
      <c r="TGA11" s="98" t="s">
        <v>669</v>
      </c>
      <c r="TGB11" s="98" t="s">
        <v>669</v>
      </c>
      <c r="TGC11" s="98" t="s">
        <v>669</v>
      </c>
      <c r="TGD11" s="98" t="s">
        <v>669</v>
      </c>
      <c r="TGE11" s="98" t="s">
        <v>669</v>
      </c>
      <c r="TGF11" s="98" t="s">
        <v>669</v>
      </c>
      <c r="TGG11" s="98" t="s">
        <v>669</v>
      </c>
      <c r="TGH11" s="98" t="s">
        <v>669</v>
      </c>
      <c r="TGI11" s="98" t="s">
        <v>669</v>
      </c>
      <c r="TGJ11" s="98" t="s">
        <v>669</v>
      </c>
      <c r="TGK11" s="98" t="s">
        <v>669</v>
      </c>
      <c r="TGL11" s="98" t="s">
        <v>669</v>
      </c>
      <c r="TGM11" s="98" t="s">
        <v>669</v>
      </c>
      <c r="TGN11" s="98" t="s">
        <v>669</v>
      </c>
      <c r="TGO11" s="98" t="s">
        <v>669</v>
      </c>
      <c r="TGP11" s="98" t="s">
        <v>669</v>
      </c>
      <c r="TGQ11" s="98" t="s">
        <v>669</v>
      </c>
      <c r="TGR11" s="98" t="s">
        <v>669</v>
      </c>
      <c r="TGS11" s="98" t="s">
        <v>669</v>
      </c>
      <c r="TGT11" s="98" t="s">
        <v>669</v>
      </c>
      <c r="TGU11" s="98" t="s">
        <v>669</v>
      </c>
      <c r="TGV11" s="98" t="s">
        <v>669</v>
      </c>
      <c r="TGW11" s="98" t="s">
        <v>669</v>
      </c>
      <c r="TGX11" s="98" t="s">
        <v>669</v>
      </c>
      <c r="TGY11" s="98" t="s">
        <v>669</v>
      </c>
      <c r="TGZ11" s="98" t="s">
        <v>669</v>
      </c>
      <c r="THA11" s="98" t="s">
        <v>669</v>
      </c>
      <c r="THB11" s="98" t="s">
        <v>669</v>
      </c>
      <c r="THC11" s="98" t="s">
        <v>669</v>
      </c>
      <c r="THD11" s="98" t="s">
        <v>669</v>
      </c>
      <c r="THE11" s="98" t="s">
        <v>669</v>
      </c>
      <c r="THF11" s="98" t="s">
        <v>669</v>
      </c>
      <c r="THG11" s="98" t="s">
        <v>669</v>
      </c>
      <c r="THH11" s="98" t="s">
        <v>669</v>
      </c>
      <c r="THI11" s="98" t="s">
        <v>669</v>
      </c>
      <c r="THJ11" s="98" t="s">
        <v>669</v>
      </c>
      <c r="THK11" s="98" t="s">
        <v>669</v>
      </c>
      <c r="THL11" s="98" t="s">
        <v>669</v>
      </c>
      <c r="THM11" s="98" t="s">
        <v>669</v>
      </c>
      <c r="THN11" s="98" t="s">
        <v>669</v>
      </c>
      <c r="THO11" s="98" t="s">
        <v>669</v>
      </c>
      <c r="THP11" s="98" t="s">
        <v>669</v>
      </c>
      <c r="THQ11" s="98" t="s">
        <v>669</v>
      </c>
      <c r="THR11" s="98" t="s">
        <v>669</v>
      </c>
      <c r="THS11" s="98" t="s">
        <v>669</v>
      </c>
      <c r="THT11" s="98" t="s">
        <v>669</v>
      </c>
      <c r="THU11" s="98" t="s">
        <v>669</v>
      </c>
      <c r="THV11" s="98" t="s">
        <v>669</v>
      </c>
      <c r="THW11" s="98" t="s">
        <v>669</v>
      </c>
      <c r="THX11" s="98" t="s">
        <v>669</v>
      </c>
      <c r="THY11" s="98" t="s">
        <v>669</v>
      </c>
      <c r="THZ11" s="98" t="s">
        <v>669</v>
      </c>
      <c r="TIA11" s="98" t="s">
        <v>669</v>
      </c>
      <c r="TIB11" s="98" t="s">
        <v>669</v>
      </c>
      <c r="TIC11" s="98" t="s">
        <v>669</v>
      </c>
      <c r="TID11" s="98" t="s">
        <v>669</v>
      </c>
      <c r="TIE11" s="98" t="s">
        <v>669</v>
      </c>
      <c r="TIF11" s="98" t="s">
        <v>669</v>
      </c>
      <c r="TIG11" s="98" t="s">
        <v>669</v>
      </c>
      <c r="TIH11" s="98" t="s">
        <v>669</v>
      </c>
      <c r="TII11" s="98" t="s">
        <v>669</v>
      </c>
      <c r="TIJ11" s="98" t="s">
        <v>669</v>
      </c>
      <c r="TIK11" s="98" t="s">
        <v>669</v>
      </c>
      <c r="TIL11" s="98" t="s">
        <v>669</v>
      </c>
      <c r="TIM11" s="98" t="s">
        <v>669</v>
      </c>
      <c r="TIN11" s="98" t="s">
        <v>669</v>
      </c>
      <c r="TIO11" s="98" t="s">
        <v>669</v>
      </c>
      <c r="TIP11" s="98" t="s">
        <v>669</v>
      </c>
      <c r="TIQ11" s="98" t="s">
        <v>669</v>
      </c>
      <c r="TIR11" s="98" t="s">
        <v>669</v>
      </c>
      <c r="TIS11" s="98" t="s">
        <v>669</v>
      </c>
      <c r="TIT11" s="98" t="s">
        <v>669</v>
      </c>
      <c r="TIU11" s="98" t="s">
        <v>669</v>
      </c>
      <c r="TIV11" s="98" t="s">
        <v>669</v>
      </c>
      <c r="TIW11" s="98" t="s">
        <v>669</v>
      </c>
      <c r="TIX11" s="98" t="s">
        <v>669</v>
      </c>
      <c r="TIY11" s="98" t="s">
        <v>669</v>
      </c>
      <c r="TIZ11" s="98" t="s">
        <v>669</v>
      </c>
      <c r="TJA11" s="98" t="s">
        <v>669</v>
      </c>
      <c r="TJB11" s="98" t="s">
        <v>669</v>
      </c>
      <c r="TJC11" s="98" t="s">
        <v>669</v>
      </c>
      <c r="TJD11" s="98" t="s">
        <v>669</v>
      </c>
      <c r="TJE11" s="98" t="s">
        <v>669</v>
      </c>
      <c r="TJF11" s="98" t="s">
        <v>669</v>
      </c>
      <c r="TJG11" s="98" t="s">
        <v>669</v>
      </c>
      <c r="TJH11" s="98" t="s">
        <v>669</v>
      </c>
      <c r="TJI11" s="98" t="s">
        <v>669</v>
      </c>
      <c r="TJJ11" s="98" t="s">
        <v>669</v>
      </c>
      <c r="TJK11" s="98" t="s">
        <v>669</v>
      </c>
      <c r="TJL11" s="98" t="s">
        <v>669</v>
      </c>
      <c r="TJM11" s="98" t="s">
        <v>669</v>
      </c>
      <c r="TJN11" s="98" t="s">
        <v>669</v>
      </c>
      <c r="TJO11" s="98" t="s">
        <v>669</v>
      </c>
      <c r="TJP11" s="98" t="s">
        <v>669</v>
      </c>
      <c r="TJQ11" s="98" t="s">
        <v>669</v>
      </c>
      <c r="TJR11" s="98" t="s">
        <v>669</v>
      </c>
      <c r="TJS11" s="98" t="s">
        <v>669</v>
      </c>
      <c r="TJT11" s="98" t="s">
        <v>669</v>
      </c>
      <c r="TJU11" s="98" t="s">
        <v>669</v>
      </c>
      <c r="TJV11" s="98" t="s">
        <v>669</v>
      </c>
      <c r="TJW11" s="98" t="s">
        <v>669</v>
      </c>
      <c r="TJX11" s="98" t="s">
        <v>669</v>
      </c>
      <c r="TJY11" s="98" t="s">
        <v>669</v>
      </c>
      <c r="TJZ11" s="98" t="s">
        <v>669</v>
      </c>
      <c r="TKA11" s="98" t="s">
        <v>669</v>
      </c>
      <c r="TKB11" s="98" t="s">
        <v>669</v>
      </c>
      <c r="TKC11" s="98" t="s">
        <v>669</v>
      </c>
      <c r="TKD11" s="98" t="s">
        <v>669</v>
      </c>
      <c r="TKE11" s="98" t="s">
        <v>669</v>
      </c>
      <c r="TKF11" s="98" t="s">
        <v>669</v>
      </c>
      <c r="TKG11" s="98" t="s">
        <v>669</v>
      </c>
      <c r="TKH11" s="98" t="s">
        <v>669</v>
      </c>
      <c r="TKI11" s="98" t="s">
        <v>669</v>
      </c>
      <c r="TKJ11" s="98" t="s">
        <v>669</v>
      </c>
      <c r="TKK11" s="98" t="s">
        <v>669</v>
      </c>
      <c r="TKL11" s="98" t="s">
        <v>669</v>
      </c>
      <c r="TKM11" s="98" t="s">
        <v>669</v>
      </c>
      <c r="TKN11" s="98" t="s">
        <v>669</v>
      </c>
      <c r="TKO11" s="98" t="s">
        <v>669</v>
      </c>
      <c r="TKP11" s="98" t="s">
        <v>669</v>
      </c>
      <c r="TKQ11" s="98" t="s">
        <v>669</v>
      </c>
      <c r="TKR11" s="98" t="s">
        <v>669</v>
      </c>
      <c r="TKS11" s="98" t="s">
        <v>669</v>
      </c>
      <c r="TKT11" s="98" t="s">
        <v>669</v>
      </c>
      <c r="TKU11" s="98" t="s">
        <v>669</v>
      </c>
      <c r="TKV11" s="98" t="s">
        <v>669</v>
      </c>
      <c r="TKW11" s="98" t="s">
        <v>669</v>
      </c>
      <c r="TKX11" s="98" t="s">
        <v>669</v>
      </c>
      <c r="TKY11" s="98" t="s">
        <v>669</v>
      </c>
      <c r="TKZ11" s="98" t="s">
        <v>669</v>
      </c>
      <c r="TLA11" s="98" t="s">
        <v>669</v>
      </c>
      <c r="TLB11" s="98" t="s">
        <v>669</v>
      </c>
      <c r="TLC11" s="98" t="s">
        <v>669</v>
      </c>
      <c r="TLD11" s="98" t="s">
        <v>669</v>
      </c>
      <c r="TLE11" s="98" t="s">
        <v>669</v>
      </c>
      <c r="TLF11" s="98" t="s">
        <v>669</v>
      </c>
      <c r="TLG11" s="98" t="s">
        <v>669</v>
      </c>
      <c r="TLH11" s="98" t="s">
        <v>669</v>
      </c>
      <c r="TLI11" s="98" t="s">
        <v>669</v>
      </c>
      <c r="TLJ11" s="98" t="s">
        <v>669</v>
      </c>
      <c r="TLK11" s="98" t="s">
        <v>669</v>
      </c>
      <c r="TLL11" s="98" t="s">
        <v>669</v>
      </c>
      <c r="TLM11" s="98" t="s">
        <v>669</v>
      </c>
      <c r="TLN11" s="98" t="s">
        <v>669</v>
      </c>
      <c r="TLO11" s="98" t="s">
        <v>669</v>
      </c>
      <c r="TLP11" s="98" t="s">
        <v>669</v>
      </c>
      <c r="TLQ11" s="98" t="s">
        <v>669</v>
      </c>
      <c r="TLR11" s="98" t="s">
        <v>669</v>
      </c>
      <c r="TLS11" s="98" t="s">
        <v>669</v>
      </c>
      <c r="TLT11" s="98" t="s">
        <v>669</v>
      </c>
      <c r="TLU11" s="98" t="s">
        <v>669</v>
      </c>
      <c r="TLV11" s="98" t="s">
        <v>669</v>
      </c>
      <c r="TLW11" s="98" t="s">
        <v>669</v>
      </c>
      <c r="TLX11" s="98" t="s">
        <v>669</v>
      </c>
      <c r="TLY11" s="98" t="s">
        <v>669</v>
      </c>
      <c r="TLZ11" s="98" t="s">
        <v>669</v>
      </c>
      <c r="TMA11" s="98" t="s">
        <v>669</v>
      </c>
      <c r="TMB11" s="98" t="s">
        <v>669</v>
      </c>
      <c r="TMC11" s="98" t="s">
        <v>669</v>
      </c>
      <c r="TMD11" s="98" t="s">
        <v>669</v>
      </c>
      <c r="TME11" s="98" t="s">
        <v>669</v>
      </c>
      <c r="TMF11" s="98" t="s">
        <v>669</v>
      </c>
      <c r="TMG11" s="98" t="s">
        <v>669</v>
      </c>
      <c r="TMH11" s="98" t="s">
        <v>669</v>
      </c>
      <c r="TMI11" s="98" t="s">
        <v>669</v>
      </c>
      <c r="TMJ11" s="98" t="s">
        <v>669</v>
      </c>
      <c r="TMK11" s="98" t="s">
        <v>669</v>
      </c>
      <c r="TML11" s="98" t="s">
        <v>669</v>
      </c>
      <c r="TMM11" s="98" t="s">
        <v>669</v>
      </c>
      <c r="TMN11" s="98" t="s">
        <v>669</v>
      </c>
      <c r="TMO11" s="98" t="s">
        <v>669</v>
      </c>
      <c r="TMP11" s="98" t="s">
        <v>669</v>
      </c>
      <c r="TMQ11" s="98" t="s">
        <v>669</v>
      </c>
      <c r="TMR11" s="98" t="s">
        <v>669</v>
      </c>
      <c r="TMS11" s="98" t="s">
        <v>669</v>
      </c>
      <c r="TMT11" s="98" t="s">
        <v>669</v>
      </c>
      <c r="TMU11" s="98" t="s">
        <v>669</v>
      </c>
      <c r="TMV11" s="98" t="s">
        <v>669</v>
      </c>
      <c r="TMW11" s="98" t="s">
        <v>669</v>
      </c>
      <c r="TMX11" s="98" t="s">
        <v>669</v>
      </c>
      <c r="TMY11" s="98" t="s">
        <v>669</v>
      </c>
      <c r="TMZ11" s="98" t="s">
        <v>669</v>
      </c>
      <c r="TNA11" s="98" t="s">
        <v>669</v>
      </c>
      <c r="TNB11" s="98" t="s">
        <v>669</v>
      </c>
      <c r="TNC11" s="98" t="s">
        <v>669</v>
      </c>
      <c r="TND11" s="98" t="s">
        <v>669</v>
      </c>
      <c r="TNE11" s="98" t="s">
        <v>669</v>
      </c>
      <c r="TNF11" s="98" t="s">
        <v>669</v>
      </c>
      <c r="TNG11" s="98" t="s">
        <v>669</v>
      </c>
      <c r="TNH11" s="98" t="s">
        <v>669</v>
      </c>
      <c r="TNI11" s="98" t="s">
        <v>669</v>
      </c>
      <c r="TNJ11" s="98" t="s">
        <v>669</v>
      </c>
      <c r="TNK11" s="98" t="s">
        <v>669</v>
      </c>
      <c r="TNL11" s="98" t="s">
        <v>669</v>
      </c>
      <c r="TNM11" s="98" t="s">
        <v>669</v>
      </c>
      <c r="TNN11" s="98" t="s">
        <v>669</v>
      </c>
      <c r="TNO11" s="98" t="s">
        <v>669</v>
      </c>
      <c r="TNP11" s="98" t="s">
        <v>669</v>
      </c>
      <c r="TNQ11" s="98" t="s">
        <v>669</v>
      </c>
      <c r="TNR11" s="98" t="s">
        <v>669</v>
      </c>
      <c r="TNS11" s="98" t="s">
        <v>669</v>
      </c>
      <c r="TNT11" s="98" t="s">
        <v>669</v>
      </c>
      <c r="TNU11" s="98" t="s">
        <v>669</v>
      </c>
      <c r="TNV11" s="98" t="s">
        <v>669</v>
      </c>
      <c r="TNW11" s="98" t="s">
        <v>669</v>
      </c>
      <c r="TNX11" s="98" t="s">
        <v>669</v>
      </c>
      <c r="TNY11" s="98" t="s">
        <v>669</v>
      </c>
      <c r="TNZ11" s="98" t="s">
        <v>669</v>
      </c>
      <c r="TOA11" s="98" t="s">
        <v>669</v>
      </c>
      <c r="TOB11" s="98" t="s">
        <v>669</v>
      </c>
      <c r="TOC11" s="98" t="s">
        <v>669</v>
      </c>
      <c r="TOD11" s="98" t="s">
        <v>669</v>
      </c>
      <c r="TOE11" s="98" t="s">
        <v>669</v>
      </c>
      <c r="TOF11" s="98" t="s">
        <v>669</v>
      </c>
      <c r="TOG11" s="98" t="s">
        <v>669</v>
      </c>
      <c r="TOH11" s="98" t="s">
        <v>669</v>
      </c>
      <c r="TOI11" s="98" t="s">
        <v>669</v>
      </c>
      <c r="TOJ11" s="98" t="s">
        <v>669</v>
      </c>
      <c r="TOK11" s="98" t="s">
        <v>669</v>
      </c>
      <c r="TOL11" s="98" t="s">
        <v>669</v>
      </c>
      <c r="TOM11" s="98" t="s">
        <v>669</v>
      </c>
      <c r="TON11" s="98" t="s">
        <v>669</v>
      </c>
      <c r="TOO11" s="98" t="s">
        <v>669</v>
      </c>
      <c r="TOP11" s="98" t="s">
        <v>669</v>
      </c>
      <c r="TOQ11" s="98" t="s">
        <v>669</v>
      </c>
      <c r="TOR11" s="98" t="s">
        <v>669</v>
      </c>
      <c r="TOS11" s="98" t="s">
        <v>669</v>
      </c>
      <c r="TOT11" s="98" t="s">
        <v>669</v>
      </c>
      <c r="TOU11" s="98" t="s">
        <v>669</v>
      </c>
      <c r="TOV11" s="98" t="s">
        <v>669</v>
      </c>
      <c r="TOW11" s="98" t="s">
        <v>669</v>
      </c>
      <c r="TOX11" s="98" t="s">
        <v>669</v>
      </c>
      <c r="TOY11" s="98" t="s">
        <v>669</v>
      </c>
      <c r="TOZ11" s="98" t="s">
        <v>669</v>
      </c>
      <c r="TPA11" s="98" t="s">
        <v>669</v>
      </c>
      <c r="TPB11" s="98" t="s">
        <v>669</v>
      </c>
      <c r="TPC11" s="98" t="s">
        <v>669</v>
      </c>
      <c r="TPD11" s="98" t="s">
        <v>669</v>
      </c>
      <c r="TPE11" s="98" t="s">
        <v>669</v>
      </c>
      <c r="TPF11" s="98" t="s">
        <v>669</v>
      </c>
      <c r="TPG11" s="98" t="s">
        <v>669</v>
      </c>
      <c r="TPH11" s="98" t="s">
        <v>669</v>
      </c>
      <c r="TPI11" s="98" t="s">
        <v>669</v>
      </c>
      <c r="TPJ11" s="98" t="s">
        <v>669</v>
      </c>
      <c r="TPK11" s="98" t="s">
        <v>669</v>
      </c>
      <c r="TPL11" s="98" t="s">
        <v>669</v>
      </c>
      <c r="TPM11" s="98" t="s">
        <v>669</v>
      </c>
      <c r="TPN11" s="98" t="s">
        <v>669</v>
      </c>
      <c r="TPO11" s="98" t="s">
        <v>669</v>
      </c>
      <c r="TPP11" s="98" t="s">
        <v>669</v>
      </c>
      <c r="TPQ11" s="98" t="s">
        <v>669</v>
      </c>
      <c r="TPR11" s="98" t="s">
        <v>669</v>
      </c>
      <c r="TPS11" s="98" t="s">
        <v>669</v>
      </c>
      <c r="TPT11" s="98" t="s">
        <v>669</v>
      </c>
      <c r="TPU11" s="98" t="s">
        <v>669</v>
      </c>
      <c r="TPV11" s="98" t="s">
        <v>669</v>
      </c>
      <c r="TPW11" s="98" t="s">
        <v>669</v>
      </c>
      <c r="TPX11" s="98" t="s">
        <v>669</v>
      </c>
      <c r="TPY11" s="98" t="s">
        <v>669</v>
      </c>
      <c r="TPZ11" s="98" t="s">
        <v>669</v>
      </c>
      <c r="TQA11" s="98" t="s">
        <v>669</v>
      </c>
      <c r="TQB11" s="98" t="s">
        <v>669</v>
      </c>
      <c r="TQC11" s="98" t="s">
        <v>669</v>
      </c>
      <c r="TQD11" s="98" t="s">
        <v>669</v>
      </c>
      <c r="TQE11" s="98" t="s">
        <v>669</v>
      </c>
      <c r="TQF11" s="98" t="s">
        <v>669</v>
      </c>
      <c r="TQG11" s="98" t="s">
        <v>669</v>
      </c>
      <c r="TQH11" s="98" t="s">
        <v>669</v>
      </c>
      <c r="TQI11" s="98" t="s">
        <v>669</v>
      </c>
      <c r="TQJ11" s="98" t="s">
        <v>669</v>
      </c>
      <c r="TQK11" s="98" t="s">
        <v>669</v>
      </c>
      <c r="TQL11" s="98" t="s">
        <v>669</v>
      </c>
      <c r="TQM11" s="98" t="s">
        <v>669</v>
      </c>
      <c r="TQN11" s="98" t="s">
        <v>669</v>
      </c>
      <c r="TQO11" s="98" t="s">
        <v>669</v>
      </c>
      <c r="TQP11" s="98" t="s">
        <v>669</v>
      </c>
      <c r="TQQ11" s="98" t="s">
        <v>669</v>
      </c>
      <c r="TQR11" s="98" t="s">
        <v>669</v>
      </c>
      <c r="TQS11" s="98" t="s">
        <v>669</v>
      </c>
      <c r="TQT11" s="98" t="s">
        <v>669</v>
      </c>
      <c r="TQU11" s="98" t="s">
        <v>669</v>
      </c>
      <c r="TQV11" s="98" t="s">
        <v>669</v>
      </c>
      <c r="TQW11" s="98" t="s">
        <v>669</v>
      </c>
      <c r="TQX11" s="98" t="s">
        <v>669</v>
      </c>
      <c r="TQY11" s="98" t="s">
        <v>669</v>
      </c>
      <c r="TQZ11" s="98" t="s">
        <v>669</v>
      </c>
      <c r="TRA11" s="98" t="s">
        <v>669</v>
      </c>
      <c r="TRB11" s="98" t="s">
        <v>669</v>
      </c>
      <c r="TRC11" s="98" t="s">
        <v>669</v>
      </c>
      <c r="TRD11" s="98" t="s">
        <v>669</v>
      </c>
      <c r="TRE11" s="98" t="s">
        <v>669</v>
      </c>
      <c r="TRF11" s="98" t="s">
        <v>669</v>
      </c>
      <c r="TRG11" s="98" t="s">
        <v>669</v>
      </c>
      <c r="TRH11" s="98" t="s">
        <v>669</v>
      </c>
      <c r="TRI11" s="98" t="s">
        <v>669</v>
      </c>
      <c r="TRJ11" s="98" t="s">
        <v>669</v>
      </c>
      <c r="TRK11" s="98" t="s">
        <v>669</v>
      </c>
      <c r="TRL11" s="98" t="s">
        <v>669</v>
      </c>
      <c r="TRM11" s="98" t="s">
        <v>669</v>
      </c>
      <c r="TRN11" s="98" t="s">
        <v>669</v>
      </c>
      <c r="TRO11" s="98" t="s">
        <v>669</v>
      </c>
      <c r="TRP11" s="98" t="s">
        <v>669</v>
      </c>
      <c r="TRQ11" s="98" t="s">
        <v>669</v>
      </c>
      <c r="TRR11" s="98" t="s">
        <v>669</v>
      </c>
      <c r="TRS11" s="98" t="s">
        <v>669</v>
      </c>
      <c r="TRT11" s="98" t="s">
        <v>669</v>
      </c>
      <c r="TRU11" s="98" t="s">
        <v>669</v>
      </c>
      <c r="TRV11" s="98" t="s">
        <v>669</v>
      </c>
      <c r="TRW11" s="98" t="s">
        <v>669</v>
      </c>
      <c r="TRX11" s="98" t="s">
        <v>669</v>
      </c>
      <c r="TRY11" s="98" t="s">
        <v>669</v>
      </c>
      <c r="TRZ11" s="98" t="s">
        <v>669</v>
      </c>
      <c r="TSA11" s="98" t="s">
        <v>669</v>
      </c>
      <c r="TSB11" s="98" t="s">
        <v>669</v>
      </c>
      <c r="TSC11" s="98" t="s">
        <v>669</v>
      </c>
      <c r="TSD11" s="98" t="s">
        <v>669</v>
      </c>
      <c r="TSE11" s="98" t="s">
        <v>669</v>
      </c>
      <c r="TSF11" s="98" t="s">
        <v>669</v>
      </c>
      <c r="TSG11" s="98" t="s">
        <v>669</v>
      </c>
      <c r="TSH11" s="98" t="s">
        <v>669</v>
      </c>
      <c r="TSI11" s="98" t="s">
        <v>669</v>
      </c>
      <c r="TSJ11" s="98" t="s">
        <v>669</v>
      </c>
      <c r="TSK11" s="98" t="s">
        <v>669</v>
      </c>
      <c r="TSL11" s="98" t="s">
        <v>669</v>
      </c>
      <c r="TSM11" s="98" t="s">
        <v>669</v>
      </c>
      <c r="TSN11" s="98" t="s">
        <v>669</v>
      </c>
      <c r="TSO11" s="98" t="s">
        <v>669</v>
      </c>
      <c r="TSP11" s="98" t="s">
        <v>669</v>
      </c>
      <c r="TSQ11" s="98" t="s">
        <v>669</v>
      </c>
      <c r="TSR11" s="98" t="s">
        <v>669</v>
      </c>
      <c r="TSS11" s="98" t="s">
        <v>669</v>
      </c>
      <c r="TST11" s="98" t="s">
        <v>669</v>
      </c>
      <c r="TSU11" s="98" t="s">
        <v>669</v>
      </c>
      <c r="TSV11" s="98" t="s">
        <v>669</v>
      </c>
      <c r="TSW11" s="98" t="s">
        <v>669</v>
      </c>
      <c r="TSX11" s="98" t="s">
        <v>669</v>
      </c>
      <c r="TSY11" s="98" t="s">
        <v>669</v>
      </c>
      <c r="TSZ11" s="98" t="s">
        <v>669</v>
      </c>
      <c r="TTA11" s="98" t="s">
        <v>669</v>
      </c>
      <c r="TTB11" s="98" t="s">
        <v>669</v>
      </c>
      <c r="TTC11" s="98" t="s">
        <v>669</v>
      </c>
      <c r="TTD11" s="98" t="s">
        <v>669</v>
      </c>
      <c r="TTE11" s="98" t="s">
        <v>669</v>
      </c>
      <c r="TTF11" s="98" t="s">
        <v>669</v>
      </c>
      <c r="TTG11" s="98" t="s">
        <v>669</v>
      </c>
      <c r="TTH11" s="98" t="s">
        <v>669</v>
      </c>
      <c r="TTI11" s="98" t="s">
        <v>669</v>
      </c>
      <c r="TTJ11" s="98" t="s">
        <v>669</v>
      </c>
      <c r="TTK11" s="98" t="s">
        <v>669</v>
      </c>
      <c r="TTL11" s="98" t="s">
        <v>669</v>
      </c>
      <c r="TTM11" s="98" t="s">
        <v>669</v>
      </c>
      <c r="TTN11" s="98" t="s">
        <v>669</v>
      </c>
      <c r="TTO11" s="98" t="s">
        <v>669</v>
      </c>
      <c r="TTP11" s="98" t="s">
        <v>669</v>
      </c>
      <c r="TTQ11" s="98" t="s">
        <v>669</v>
      </c>
      <c r="TTR11" s="98" t="s">
        <v>669</v>
      </c>
      <c r="TTS11" s="98" t="s">
        <v>669</v>
      </c>
      <c r="TTT11" s="98" t="s">
        <v>669</v>
      </c>
      <c r="TTU11" s="98" t="s">
        <v>669</v>
      </c>
      <c r="TTV11" s="98" t="s">
        <v>669</v>
      </c>
      <c r="TTW11" s="98" t="s">
        <v>669</v>
      </c>
      <c r="TTX11" s="98" t="s">
        <v>669</v>
      </c>
      <c r="TTY11" s="98" t="s">
        <v>669</v>
      </c>
      <c r="TTZ11" s="98" t="s">
        <v>669</v>
      </c>
      <c r="TUA11" s="98" t="s">
        <v>669</v>
      </c>
      <c r="TUB11" s="98" t="s">
        <v>669</v>
      </c>
      <c r="TUC11" s="98" t="s">
        <v>669</v>
      </c>
      <c r="TUD11" s="98" t="s">
        <v>669</v>
      </c>
      <c r="TUE11" s="98" t="s">
        <v>669</v>
      </c>
      <c r="TUF11" s="98" t="s">
        <v>669</v>
      </c>
      <c r="TUG11" s="98" t="s">
        <v>669</v>
      </c>
      <c r="TUH11" s="98" t="s">
        <v>669</v>
      </c>
      <c r="TUI11" s="98" t="s">
        <v>669</v>
      </c>
      <c r="TUJ11" s="98" t="s">
        <v>669</v>
      </c>
      <c r="TUK11" s="98" t="s">
        <v>669</v>
      </c>
      <c r="TUL11" s="98" t="s">
        <v>669</v>
      </c>
      <c r="TUM11" s="98" t="s">
        <v>669</v>
      </c>
      <c r="TUN11" s="98" t="s">
        <v>669</v>
      </c>
      <c r="TUO11" s="98" t="s">
        <v>669</v>
      </c>
      <c r="TUP11" s="98" t="s">
        <v>669</v>
      </c>
      <c r="TUQ11" s="98" t="s">
        <v>669</v>
      </c>
      <c r="TUR11" s="98" t="s">
        <v>669</v>
      </c>
      <c r="TUS11" s="98" t="s">
        <v>669</v>
      </c>
      <c r="TUT11" s="98" t="s">
        <v>669</v>
      </c>
      <c r="TUU11" s="98" t="s">
        <v>669</v>
      </c>
      <c r="TUV11" s="98" t="s">
        <v>669</v>
      </c>
      <c r="TUW11" s="98" t="s">
        <v>669</v>
      </c>
      <c r="TUX11" s="98" t="s">
        <v>669</v>
      </c>
      <c r="TUY11" s="98" t="s">
        <v>669</v>
      </c>
      <c r="TUZ11" s="98" t="s">
        <v>669</v>
      </c>
      <c r="TVA11" s="98" t="s">
        <v>669</v>
      </c>
      <c r="TVB11" s="98" t="s">
        <v>669</v>
      </c>
      <c r="TVC11" s="98" t="s">
        <v>669</v>
      </c>
      <c r="TVD11" s="98" t="s">
        <v>669</v>
      </c>
      <c r="TVE11" s="98" t="s">
        <v>669</v>
      </c>
      <c r="TVF11" s="98" t="s">
        <v>669</v>
      </c>
      <c r="TVG11" s="98" t="s">
        <v>669</v>
      </c>
      <c r="TVH11" s="98" t="s">
        <v>669</v>
      </c>
      <c r="TVI11" s="98" t="s">
        <v>669</v>
      </c>
      <c r="TVJ11" s="98" t="s">
        <v>669</v>
      </c>
      <c r="TVK11" s="98" t="s">
        <v>669</v>
      </c>
      <c r="TVL11" s="98" t="s">
        <v>669</v>
      </c>
      <c r="TVM11" s="98" t="s">
        <v>669</v>
      </c>
      <c r="TVN11" s="98" t="s">
        <v>669</v>
      </c>
      <c r="TVO11" s="98" t="s">
        <v>669</v>
      </c>
      <c r="TVP11" s="98" t="s">
        <v>669</v>
      </c>
      <c r="TVQ11" s="98" t="s">
        <v>669</v>
      </c>
      <c r="TVR11" s="98" t="s">
        <v>669</v>
      </c>
      <c r="TVS11" s="98" t="s">
        <v>669</v>
      </c>
      <c r="TVT11" s="98" t="s">
        <v>669</v>
      </c>
      <c r="TVU11" s="98" t="s">
        <v>669</v>
      </c>
      <c r="TVV11" s="98" t="s">
        <v>669</v>
      </c>
      <c r="TVW11" s="98" t="s">
        <v>669</v>
      </c>
      <c r="TVX11" s="98" t="s">
        <v>669</v>
      </c>
      <c r="TVY11" s="98" t="s">
        <v>669</v>
      </c>
      <c r="TVZ11" s="98" t="s">
        <v>669</v>
      </c>
      <c r="TWA11" s="98" t="s">
        <v>669</v>
      </c>
      <c r="TWB11" s="98" t="s">
        <v>669</v>
      </c>
      <c r="TWC11" s="98" t="s">
        <v>669</v>
      </c>
      <c r="TWD11" s="98" t="s">
        <v>669</v>
      </c>
      <c r="TWE11" s="98" t="s">
        <v>669</v>
      </c>
      <c r="TWF11" s="98" t="s">
        <v>669</v>
      </c>
      <c r="TWG11" s="98" t="s">
        <v>669</v>
      </c>
      <c r="TWH11" s="98" t="s">
        <v>669</v>
      </c>
      <c r="TWI11" s="98" t="s">
        <v>669</v>
      </c>
      <c r="TWJ11" s="98" t="s">
        <v>669</v>
      </c>
      <c r="TWK11" s="98" t="s">
        <v>669</v>
      </c>
      <c r="TWL11" s="98" t="s">
        <v>669</v>
      </c>
      <c r="TWM11" s="98" t="s">
        <v>669</v>
      </c>
      <c r="TWN11" s="98" t="s">
        <v>669</v>
      </c>
      <c r="TWO11" s="98" t="s">
        <v>669</v>
      </c>
      <c r="TWP11" s="98" t="s">
        <v>669</v>
      </c>
      <c r="TWQ11" s="98" t="s">
        <v>669</v>
      </c>
      <c r="TWR11" s="98" t="s">
        <v>669</v>
      </c>
      <c r="TWS11" s="98" t="s">
        <v>669</v>
      </c>
      <c r="TWT11" s="98" t="s">
        <v>669</v>
      </c>
      <c r="TWU11" s="98" t="s">
        <v>669</v>
      </c>
      <c r="TWV11" s="98" t="s">
        <v>669</v>
      </c>
      <c r="TWW11" s="98" t="s">
        <v>669</v>
      </c>
      <c r="TWX11" s="98" t="s">
        <v>669</v>
      </c>
      <c r="TWY11" s="98" t="s">
        <v>669</v>
      </c>
      <c r="TWZ11" s="98" t="s">
        <v>669</v>
      </c>
      <c r="TXA11" s="98" t="s">
        <v>669</v>
      </c>
      <c r="TXB11" s="98" t="s">
        <v>669</v>
      </c>
      <c r="TXC11" s="98" t="s">
        <v>669</v>
      </c>
      <c r="TXD11" s="98" t="s">
        <v>669</v>
      </c>
      <c r="TXE11" s="98" t="s">
        <v>669</v>
      </c>
      <c r="TXF11" s="98" t="s">
        <v>669</v>
      </c>
      <c r="TXG11" s="98" t="s">
        <v>669</v>
      </c>
      <c r="TXH11" s="98" t="s">
        <v>669</v>
      </c>
      <c r="TXI11" s="98" t="s">
        <v>669</v>
      </c>
      <c r="TXJ11" s="98" t="s">
        <v>669</v>
      </c>
      <c r="TXK11" s="98" t="s">
        <v>669</v>
      </c>
      <c r="TXL11" s="98" t="s">
        <v>669</v>
      </c>
      <c r="TXM11" s="98" t="s">
        <v>669</v>
      </c>
      <c r="TXN11" s="98" t="s">
        <v>669</v>
      </c>
      <c r="TXO11" s="98" t="s">
        <v>669</v>
      </c>
      <c r="TXP11" s="98" t="s">
        <v>669</v>
      </c>
      <c r="TXQ11" s="98" t="s">
        <v>669</v>
      </c>
      <c r="TXR11" s="98" t="s">
        <v>669</v>
      </c>
      <c r="TXS11" s="98" t="s">
        <v>669</v>
      </c>
      <c r="TXT11" s="98" t="s">
        <v>669</v>
      </c>
      <c r="TXU11" s="98" t="s">
        <v>669</v>
      </c>
      <c r="TXV11" s="98" t="s">
        <v>669</v>
      </c>
      <c r="TXW11" s="98" t="s">
        <v>669</v>
      </c>
      <c r="TXX11" s="98" t="s">
        <v>669</v>
      </c>
      <c r="TXY11" s="98" t="s">
        <v>669</v>
      </c>
      <c r="TXZ11" s="98" t="s">
        <v>669</v>
      </c>
      <c r="TYA11" s="98" t="s">
        <v>669</v>
      </c>
      <c r="TYB11" s="98" t="s">
        <v>669</v>
      </c>
      <c r="TYC11" s="98" t="s">
        <v>669</v>
      </c>
      <c r="TYD11" s="98" t="s">
        <v>669</v>
      </c>
      <c r="TYE11" s="98" t="s">
        <v>669</v>
      </c>
      <c r="TYF11" s="98" t="s">
        <v>669</v>
      </c>
      <c r="TYG11" s="98" t="s">
        <v>669</v>
      </c>
      <c r="TYH11" s="98" t="s">
        <v>669</v>
      </c>
      <c r="TYI11" s="98" t="s">
        <v>669</v>
      </c>
      <c r="TYJ11" s="98" t="s">
        <v>669</v>
      </c>
      <c r="TYK11" s="98" t="s">
        <v>669</v>
      </c>
      <c r="TYL11" s="98" t="s">
        <v>669</v>
      </c>
      <c r="TYM11" s="98" t="s">
        <v>669</v>
      </c>
      <c r="TYN11" s="98" t="s">
        <v>669</v>
      </c>
      <c r="TYO11" s="98" t="s">
        <v>669</v>
      </c>
      <c r="TYP11" s="98" t="s">
        <v>669</v>
      </c>
      <c r="TYQ11" s="98" t="s">
        <v>669</v>
      </c>
      <c r="TYR11" s="98" t="s">
        <v>669</v>
      </c>
      <c r="TYS11" s="98" t="s">
        <v>669</v>
      </c>
      <c r="TYT11" s="98" t="s">
        <v>669</v>
      </c>
      <c r="TYU11" s="98" t="s">
        <v>669</v>
      </c>
      <c r="TYV11" s="98" t="s">
        <v>669</v>
      </c>
      <c r="TYW11" s="98" t="s">
        <v>669</v>
      </c>
      <c r="TYX11" s="98" t="s">
        <v>669</v>
      </c>
      <c r="TYY11" s="98" t="s">
        <v>669</v>
      </c>
      <c r="TYZ11" s="98" t="s">
        <v>669</v>
      </c>
      <c r="TZA11" s="98" t="s">
        <v>669</v>
      </c>
      <c r="TZB11" s="98" t="s">
        <v>669</v>
      </c>
      <c r="TZC11" s="98" t="s">
        <v>669</v>
      </c>
      <c r="TZD11" s="98" t="s">
        <v>669</v>
      </c>
      <c r="TZE11" s="98" t="s">
        <v>669</v>
      </c>
      <c r="TZF11" s="98" t="s">
        <v>669</v>
      </c>
      <c r="TZG11" s="98" t="s">
        <v>669</v>
      </c>
      <c r="TZH11" s="98" t="s">
        <v>669</v>
      </c>
      <c r="TZI11" s="98" t="s">
        <v>669</v>
      </c>
      <c r="TZJ11" s="98" t="s">
        <v>669</v>
      </c>
      <c r="TZK11" s="98" t="s">
        <v>669</v>
      </c>
      <c r="TZL11" s="98" t="s">
        <v>669</v>
      </c>
      <c r="TZM11" s="98" t="s">
        <v>669</v>
      </c>
      <c r="TZN11" s="98" t="s">
        <v>669</v>
      </c>
      <c r="TZO11" s="98" t="s">
        <v>669</v>
      </c>
      <c r="TZP11" s="98" t="s">
        <v>669</v>
      </c>
      <c r="TZQ11" s="98" t="s">
        <v>669</v>
      </c>
      <c r="TZR11" s="98" t="s">
        <v>669</v>
      </c>
      <c r="TZS11" s="98" t="s">
        <v>669</v>
      </c>
      <c r="TZT11" s="98" t="s">
        <v>669</v>
      </c>
      <c r="TZU11" s="98" t="s">
        <v>669</v>
      </c>
      <c r="TZV11" s="98" t="s">
        <v>669</v>
      </c>
      <c r="TZW11" s="98" t="s">
        <v>669</v>
      </c>
      <c r="TZX11" s="98" t="s">
        <v>669</v>
      </c>
      <c r="TZY11" s="98" t="s">
        <v>669</v>
      </c>
      <c r="TZZ11" s="98" t="s">
        <v>669</v>
      </c>
      <c r="UAA11" s="98" t="s">
        <v>669</v>
      </c>
      <c r="UAB11" s="98" t="s">
        <v>669</v>
      </c>
      <c r="UAC11" s="98" t="s">
        <v>669</v>
      </c>
      <c r="UAD11" s="98" t="s">
        <v>669</v>
      </c>
      <c r="UAE11" s="98" t="s">
        <v>669</v>
      </c>
      <c r="UAF11" s="98" t="s">
        <v>669</v>
      </c>
      <c r="UAG11" s="98" t="s">
        <v>669</v>
      </c>
      <c r="UAH11" s="98" t="s">
        <v>669</v>
      </c>
      <c r="UAI11" s="98" t="s">
        <v>669</v>
      </c>
      <c r="UAJ11" s="98" t="s">
        <v>669</v>
      </c>
      <c r="UAK11" s="98" t="s">
        <v>669</v>
      </c>
      <c r="UAL11" s="98" t="s">
        <v>669</v>
      </c>
      <c r="UAM11" s="98" t="s">
        <v>669</v>
      </c>
      <c r="UAN11" s="98" t="s">
        <v>669</v>
      </c>
      <c r="UAO11" s="98" t="s">
        <v>669</v>
      </c>
      <c r="UAP11" s="98" t="s">
        <v>669</v>
      </c>
      <c r="UAQ11" s="98" t="s">
        <v>669</v>
      </c>
      <c r="UAR11" s="98" t="s">
        <v>669</v>
      </c>
      <c r="UAS11" s="98" t="s">
        <v>669</v>
      </c>
      <c r="UAT11" s="98" t="s">
        <v>669</v>
      </c>
      <c r="UAU11" s="98" t="s">
        <v>669</v>
      </c>
      <c r="UAV11" s="98" t="s">
        <v>669</v>
      </c>
      <c r="UAW11" s="98" t="s">
        <v>669</v>
      </c>
      <c r="UAX11" s="98" t="s">
        <v>669</v>
      </c>
      <c r="UAY11" s="98" t="s">
        <v>669</v>
      </c>
      <c r="UAZ11" s="98" t="s">
        <v>669</v>
      </c>
      <c r="UBA11" s="98" t="s">
        <v>669</v>
      </c>
      <c r="UBB11" s="98" t="s">
        <v>669</v>
      </c>
      <c r="UBC11" s="98" t="s">
        <v>669</v>
      </c>
      <c r="UBD11" s="98" t="s">
        <v>669</v>
      </c>
      <c r="UBE11" s="98" t="s">
        <v>669</v>
      </c>
      <c r="UBF11" s="98" t="s">
        <v>669</v>
      </c>
      <c r="UBG11" s="98" t="s">
        <v>669</v>
      </c>
      <c r="UBH11" s="98" t="s">
        <v>669</v>
      </c>
      <c r="UBI11" s="98" t="s">
        <v>669</v>
      </c>
      <c r="UBJ11" s="98" t="s">
        <v>669</v>
      </c>
      <c r="UBK11" s="98" t="s">
        <v>669</v>
      </c>
      <c r="UBL11" s="98" t="s">
        <v>669</v>
      </c>
      <c r="UBM11" s="98" t="s">
        <v>669</v>
      </c>
      <c r="UBN11" s="98" t="s">
        <v>669</v>
      </c>
      <c r="UBO11" s="98" t="s">
        <v>669</v>
      </c>
      <c r="UBP11" s="98" t="s">
        <v>669</v>
      </c>
      <c r="UBQ11" s="98" t="s">
        <v>669</v>
      </c>
      <c r="UBR11" s="98" t="s">
        <v>669</v>
      </c>
      <c r="UBS11" s="98" t="s">
        <v>669</v>
      </c>
      <c r="UBT11" s="98" t="s">
        <v>669</v>
      </c>
      <c r="UBU11" s="98" t="s">
        <v>669</v>
      </c>
      <c r="UBV11" s="98" t="s">
        <v>669</v>
      </c>
      <c r="UBW11" s="98" t="s">
        <v>669</v>
      </c>
      <c r="UBX11" s="98" t="s">
        <v>669</v>
      </c>
      <c r="UBY11" s="98" t="s">
        <v>669</v>
      </c>
      <c r="UBZ11" s="98" t="s">
        <v>669</v>
      </c>
      <c r="UCA11" s="98" t="s">
        <v>669</v>
      </c>
      <c r="UCB11" s="98" t="s">
        <v>669</v>
      </c>
      <c r="UCC11" s="98" t="s">
        <v>669</v>
      </c>
      <c r="UCD11" s="98" t="s">
        <v>669</v>
      </c>
      <c r="UCE11" s="98" t="s">
        <v>669</v>
      </c>
      <c r="UCF11" s="98" t="s">
        <v>669</v>
      </c>
      <c r="UCG11" s="98" t="s">
        <v>669</v>
      </c>
      <c r="UCH11" s="98" t="s">
        <v>669</v>
      </c>
      <c r="UCI11" s="98" t="s">
        <v>669</v>
      </c>
      <c r="UCJ11" s="98" t="s">
        <v>669</v>
      </c>
      <c r="UCK11" s="98" t="s">
        <v>669</v>
      </c>
      <c r="UCL11" s="98" t="s">
        <v>669</v>
      </c>
      <c r="UCM11" s="98" t="s">
        <v>669</v>
      </c>
      <c r="UCN11" s="98" t="s">
        <v>669</v>
      </c>
      <c r="UCO11" s="98" t="s">
        <v>669</v>
      </c>
      <c r="UCP11" s="98" t="s">
        <v>669</v>
      </c>
      <c r="UCQ11" s="98" t="s">
        <v>669</v>
      </c>
      <c r="UCR11" s="98" t="s">
        <v>669</v>
      </c>
      <c r="UCS11" s="98" t="s">
        <v>669</v>
      </c>
      <c r="UCT11" s="98" t="s">
        <v>669</v>
      </c>
      <c r="UCU11" s="98" t="s">
        <v>669</v>
      </c>
      <c r="UCV11" s="98" t="s">
        <v>669</v>
      </c>
      <c r="UCW11" s="98" t="s">
        <v>669</v>
      </c>
      <c r="UCX11" s="98" t="s">
        <v>669</v>
      </c>
      <c r="UCY11" s="98" t="s">
        <v>669</v>
      </c>
      <c r="UCZ11" s="98" t="s">
        <v>669</v>
      </c>
      <c r="UDA11" s="98" t="s">
        <v>669</v>
      </c>
      <c r="UDB11" s="98" t="s">
        <v>669</v>
      </c>
      <c r="UDC11" s="98" t="s">
        <v>669</v>
      </c>
      <c r="UDD11" s="98" t="s">
        <v>669</v>
      </c>
      <c r="UDE11" s="98" t="s">
        <v>669</v>
      </c>
      <c r="UDF11" s="98" t="s">
        <v>669</v>
      </c>
      <c r="UDG11" s="98" t="s">
        <v>669</v>
      </c>
      <c r="UDH11" s="98" t="s">
        <v>669</v>
      </c>
      <c r="UDI11" s="98" t="s">
        <v>669</v>
      </c>
      <c r="UDJ11" s="98" t="s">
        <v>669</v>
      </c>
      <c r="UDK11" s="98" t="s">
        <v>669</v>
      </c>
      <c r="UDL11" s="98" t="s">
        <v>669</v>
      </c>
      <c r="UDM11" s="98" t="s">
        <v>669</v>
      </c>
      <c r="UDN11" s="98" t="s">
        <v>669</v>
      </c>
      <c r="UDO11" s="98" t="s">
        <v>669</v>
      </c>
      <c r="UDP11" s="98" t="s">
        <v>669</v>
      </c>
      <c r="UDQ11" s="98" t="s">
        <v>669</v>
      </c>
      <c r="UDR11" s="98" t="s">
        <v>669</v>
      </c>
      <c r="UDS11" s="98" t="s">
        <v>669</v>
      </c>
      <c r="UDT11" s="98" t="s">
        <v>669</v>
      </c>
      <c r="UDU11" s="98" t="s">
        <v>669</v>
      </c>
      <c r="UDV11" s="98" t="s">
        <v>669</v>
      </c>
      <c r="UDW11" s="98" t="s">
        <v>669</v>
      </c>
      <c r="UDX11" s="98" t="s">
        <v>669</v>
      </c>
      <c r="UDY11" s="98" t="s">
        <v>669</v>
      </c>
      <c r="UDZ11" s="98" t="s">
        <v>669</v>
      </c>
      <c r="UEA11" s="98" t="s">
        <v>669</v>
      </c>
      <c r="UEB11" s="98" t="s">
        <v>669</v>
      </c>
      <c r="UEC11" s="98" t="s">
        <v>669</v>
      </c>
      <c r="UED11" s="98" t="s">
        <v>669</v>
      </c>
      <c r="UEE11" s="98" t="s">
        <v>669</v>
      </c>
      <c r="UEF11" s="98" t="s">
        <v>669</v>
      </c>
      <c r="UEG11" s="98" t="s">
        <v>669</v>
      </c>
      <c r="UEH11" s="98" t="s">
        <v>669</v>
      </c>
      <c r="UEI11" s="98" t="s">
        <v>669</v>
      </c>
      <c r="UEJ11" s="98" t="s">
        <v>669</v>
      </c>
      <c r="UEK11" s="98" t="s">
        <v>669</v>
      </c>
      <c r="UEL11" s="98" t="s">
        <v>669</v>
      </c>
      <c r="UEM11" s="98" t="s">
        <v>669</v>
      </c>
      <c r="UEN11" s="98" t="s">
        <v>669</v>
      </c>
      <c r="UEO11" s="98" t="s">
        <v>669</v>
      </c>
      <c r="UEP11" s="98" t="s">
        <v>669</v>
      </c>
      <c r="UEQ11" s="98" t="s">
        <v>669</v>
      </c>
      <c r="UER11" s="98" t="s">
        <v>669</v>
      </c>
      <c r="UES11" s="98" t="s">
        <v>669</v>
      </c>
      <c r="UET11" s="98" t="s">
        <v>669</v>
      </c>
      <c r="UEU11" s="98" t="s">
        <v>669</v>
      </c>
      <c r="UEV11" s="98" t="s">
        <v>669</v>
      </c>
      <c r="UEW11" s="98" t="s">
        <v>669</v>
      </c>
      <c r="UEX11" s="98" t="s">
        <v>669</v>
      </c>
      <c r="UEY11" s="98" t="s">
        <v>669</v>
      </c>
      <c r="UEZ11" s="98" t="s">
        <v>669</v>
      </c>
      <c r="UFA11" s="98" t="s">
        <v>669</v>
      </c>
      <c r="UFB11" s="98" t="s">
        <v>669</v>
      </c>
      <c r="UFC11" s="98" t="s">
        <v>669</v>
      </c>
      <c r="UFD11" s="98" t="s">
        <v>669</v>
      </c>
      <c r="UFE11" s="98" t="s">
        <v>669</v>
      </c>
      <c r="UFF11" s="98" t="s">
        <v>669</v>
      </c>
      <c r="UFG11" s="98" t="s">
        <v>669</v>
      </c>
      <c r="UFH11" s="98" t="s">
        <v>669</v>
      </c>
      <c r="UFI11" s="98" t="s">
        <v>669</v>
      </c>
      <c r="UFJ11" s="98" t="s">
        <v>669</v>
      </c>
      <c r="UFK11" s="98" t="s">
        <v>669</v>
      </c>
      <c r="UFL11" s="98" t="s">
        <v>669</v>
      </c>
      <c r="UFM11" s="98" t="s">
        <v>669</v>
      </c>
      <c r="UFN11" s="98" t="s">
        <v>669</v>
      </c>
      <c r="UFO11" s="98" t="s">
        <v>669</v>
      </c>
      <c r="UFP11" s="98" t="s">
        <v>669</v>
      </c>
      <c r="UFQ11" s="98" t="s">
        <v>669</v>
      </c>
      <c r="UFR11" s="98" t="s">
        <v>669</v>
      </c>
      <c r="UFS11" s="98" t="s">
        <v>669</v>
      </c>
      <c r="UFT11" s="98" t="s">
        <v>669</v>
      </c>
      <c r="UFU11" s="98" t="s">
        <v>669</v>
      </c>
      <c r="UFV11" s="98" t="s">
        <v>669</v>
      </c>
      <c r="UFW11" s="98" t="s">
        <v>669</v>
      </c>
      <c r="UFX11" s="98" t="s">
        <v>669</v>
      </c>
      <c r="UFY11" s="98" t="s">
        <v>669</v>
      </c>
      <c r="UFZ11" s="98" t="s">
        <v>669</v>
      </c>
      <c r="UGA11" s="98" t="s">
        <v>669</v>
      </c>
      <c r="UGB11" s="98" t="s">
        <v>669</v>
      </c>
      <c r="UGC11" s="98" t="s">
        <v>669</v>
      </c>
      <c r="UGD11" s="98" t="s">
        <v>669</v>
      </c>
      <c r="UGE11" s="98" t="s">
        <v>669</v>
      </c>
      <c r="UGF11" s="98" t="s">
        <v>669</v>
      </c>
      <c r="UGG11" s="98" t="s">
        <v>669</v>
      </c>
      <c r="UGH11" s="98" t="s">
        <v>669</v>
      </c>
      <c r="UGI11" s="98" t="s">
        <v>669</v>
      </c>
      <c r="UGJ11" s="98" t="s">
        <v>669</v>
      </c>
      <c r="UGK11" s="98" t="s">
        <v>669</v>
      </c>
      <c r="UGL11" s="98" t="s">
        <v>669</v>
      </c>
      <c r="UGM11" s="98" t="s">
        <v>669</v>
      </c>
      <c r="UGN11" s="98" t="s">
        <v>669</v>
      </c>
      <c r="UGO11" s="98" t="s">
        <v>669</v>
      </c>
      <c r="UGP11" s="98" t="s">
        <v>669</v>
      </c>
      <c r="UGQ11" s="98" t="s">
        <v>669</v>
      </c>
      <c r="UGR11" s="98" t="s">
        <v>669</v>
      </c>
      <c r="UGS11" s="98" t="s">
        <v>669</v>
      </c>
      <c r="UGT11" s="98" t="s">
        <v>669</v>
      </c>
      <c r="UGU11" s="98" t="s">
        <v>669</v>
      </c>
      <c r="UGV11" s="98" t="s">
        <v>669</v>
      </c>
      <c r="UGW11" s="98" t="s">
        <v>669</v>
      </c>
      <c r="UGX11" s="98" t="s">
        <v>669</v>
      </c>
      <c r="UGY11" s="98" t="s">
        <v>669</v>
      </c>
      <c r="UGZ11" s="98" t="s">
        <v>669</v>
      </c>
      <c r="UHA11" s="98" t="s">
        <v>669</v>
      </c>
      <c r="UHB11" s="98" t="s">
        <v>669</v>
      </c>
      <c r="UHC11" s="98" t="s">
        <v>669</v>
      </c>
      <c r="UHD11" s="98" t="s">
        <v>669</v>
      </c>
      <c r="UHE11" s="98" t="s">
        <v>669</v>
      </c>
      <c r="UHF11" s="98" t="s">
        <v>669</v>
      </c>
      <c r="UHG11" s="98" t="s">
        <v>669</v>
      </c>
      <c r="UHH11" s="98" t="s">
        <v>669</v>
      </c>
      <c r="UHI11" s="98" t="s">
        <v>669</v>
      </c>
      <c r="UHJ11" s="98" t="s">
        <v>669</v>
      </c>
      <c r="UHK11" s="98" t="s">
        <v>669</v>
      </c>
      <c r="UHL11" s="98" t="s">
        <v>669</v>
      </c>
      <c r="UHM11" s="98" t="s">
        <v>669</v>
      </c>
      <c r="UHN11" s="98" t="s">
        <v>669</v>
      </c>
      <c r="UHO11" s="98" t="s">
        <v>669</v>
      </c>
      <c r="UHP11" s="98" t="s">
        <v>669</v>
      </c>
      <c r="UHQ11" s="98" t="s">
        <v>669</v>
      </c>
      <c r="UHR11" s="98" t="s">
        <v>669</v>
      </c>
      <c r="UHS11" s="98" t="s">
        <v>669</v>
      </c>
      <c r="UHT11" s="98" t="s">
        <v>669</v>
      </c>
      <c r="UHU11" s="98" t="s">
        <v>669</v>
      </c>
      <c r="UHV11" s="98" t="s">
        <v>669</v>
      </c>
      <c r="UHW11" s="98" t="s">
        <v>669</v>
      </c>
      <c r="UHX11" s="98" t="s">
        <v>669</v>
      </c>
      <c r="UHY11" s="98" t="s">
        <v>669</v>
      </c>
      <c r="UHZ11" s="98" t="s">
        <v>669</v>
      </c>
      <c r="UIA11" s="98" t="s">
        <v>669</v>
      </c>
      <c r="UIB11" s="98" t="s">
        <v>669</v>
      </c>
      <c r="UIC11" s="98" t="s">
        <v>669</v>
      </c>
      <c r="UID11" s="98" t="s">
        <v>669</v>
      </c>
      <c r="UIE11" s="98" t="s">
        <v>669</v>
      </c>
      <c r="UIF11" s="98" t="s">
        <v>669</v>
      </c>
      <c r="UIG11" s="98" t="s">
        <v>669</v>
      </c>
      <c r="UIH11" s="98" t="s">
        <v>669</v>
      </c>
      <c r="UII11" s="98" t="s">
        <v>669</v>
      </c>
      <c r="UIJ11" s="98" t="s">
        <v>669</v>
      </c>
      <c r="UIK11" s="98" t="s">
        <v>669</v>
      </c>
      <c r="UIL11" s="98" t="s">
        <v>669</v>
      </c>
      <c r="UIM11" s="98" t="s">
        <v>669</v>
      </c>
      <c r="UIN11" s="98" t="s">
        <v>669</v>
      </c>
      <c r="UIO11" s="98" t="s">
        <v>669</v>
      </c>
      <c r="UIP11" s="98" t="s">
        <v>669</v>
      </c>
      <c r="UIQ11" s="98" t="s">
        <v>669</v>
      </c>
      <c r="UIR11" s="98" t="s">
        <v>669</v>
      </c>
      <c r="UIS11" s="98" t="s">
        <v>669</v>
      </c>
      <c r="UIT11" s="98" t="s">
        <v>669</v>
      </c>
      <c r="UIU11" s="98" t="s">
        <v>669</v>
      </c>
      <c r="UIV11" s="98" t="s">
        <v>669</v>
      </c>
      <c r="UIW11" s="98" t="s">
        <v>669</v>
      </c>
      <c r="UIX11" s="98" t="s">
        <v>669</v>
      </c>
      <c r="UIY11" s="98" t="s">
        <v>669</v>
      </c>
      <c r="UIZ11" s="98" t="s">
        <v>669</v>
      </c>
      <c r="UJA11" s="98" t="s">
        <v>669</v>
      </c>
      <c r="UJB11" s="98" t="s">
        <v>669</v>
      </c>
      <c r="UJC11" s="98" t="s">
        <v>669</v>
      </c>
      <c r="UJD11" s="98" t="s">
        <v>669</v>
      </c>
      <c r="UJE11" s="98" t="s">
        <v>669</v>
      </c>
      <c r="UJF11" s="98" t="s">
        <v>669</v>
      </c>
      <c r="UJG11" s="98" t="s">
        <v>669</v>
      </c>
      <c r="UJH11" s="98" t="s">
        <v>669</v>
      </c>
      <c r="UJI11" s="98" t="s">
        <v>669</v>
      </c>
      <c r="UJJ11" s="98" t="s">
        <v>669</v>
      </c>
      <c r="UJK11" s="98" t="s">
        <v>669</v>
      </c>
      <c r="UJL11" s="98" t="s">
        <v>669</v>
      </c>
      <c r="UJM11" s="98" t="s">
        <v>669</v>
      </c>
      <c r="UJN11" s="98" t="s">
        <v>669</v>
      </c>
      <c r="UJO11" s="98" t="s">
        <v>669</v>
      </c>
      <c r="UJP11" s="98" t="s">
        <v>669</v>
      </c>
      <c r="UJQ11" s="98" t="s">
        <v>669</v>
      </c>
      <c r="UJR11" s="98" t="s">
        <v>669</v>
      </c>
      <c r="UJS11" s="98" t="s">
        <v>669</v>
      </c>
      <c r="UJT11" s="98" t="s">
        <v>669</v>
      </c>
      <c r="UJU11" s="98" t="s">
        <v>669</v>
      </c>
      <c r="UJV11" s="98" t="s">
        <v>669</v>
      </c>
      <c r="UJW11" s="98" t="s">
        <v>669</v>
      </c>
      <c r="UJX11" s="98" t="s">
        <v>669</v>
      </c>
      <c r="UJY11" s="98" t="s">
        <v>669</v>
      </c>
      <c r="UJZ11" s="98" t="s">
        <v>669</v>
      </c>
      <c r="UKA11" s="98" t="s">
        <v>669</v>
      </c>
      <c r="UKB11" s="98" t="s">
        <v>669</v>
      </c>
      <c r="UKC11" s="98" t="s">
        <v>669</v>
      </c>
      <c r="UKD11" s="98" t="s">
        <v>669</v>
      </c>
      <c r="UKE11" s="98" t="s">
        <v>669</v>
      </c>
      <c r="UKF11" s="98" t="s">
        <v>669</v>
      </c>
      <c r="UKG11" s="98" t="s">
        <v>669</v>
      </c>
      <c r="UKH11" s="98" t="s">
        <v>669</v>
      </c>
      <c r="UKI11" s="98" t="s">
        <v>669</v>
      </c>
      <c r="UKJ11" s="98" t="s">
        <v>669</v>
      </c>
      <c r="UKK11" s="98" t="s">
        <v>669</v>
      </c>
      <c r="UKL11" s="98" t="s">
        <v>669</v>
      </c>
      <c r="UKM11" s="98" t="s">
        <v>669</v>
      </c>
      <c r="UKN11" s="98" t="s">
        <v>669</v>
      </c>
      <c r="UKO11" s="98" t="s">
        <v>669</v>
      </c>
      <c r="UKP11" s="98" t="s">
        <v>669</v>
      </c>
      <c r="UKQ11" s="98" t="s">
        <v>669</v>
      </c>
      <c r="UKR11" s="98" t="s">
        <v>669</v>
      </c>
      <c r="UKS11" s="98" t="s">
        <v>669</v>
      </c>
      <c r="UKT11" s="98" t="s">
        <v>669</v>
      </c>
      <c r="UKU11" s="98" t="s">
        <v>669</v>
      </c>
      <c r="UKV11" s="98" t="s">
        <v>669</v>
      </c>
      <c r="UKW11" s="98" t="s">
        <v>669</v>
      </c>
      <c r="UKX11" s="98" t="s">
        <v>669</v>
      </c>
      <c r="UKY11" s="98" t="s">
        <v>669</v>
      </c>
      <c r="UKZ11" s="98" t="s">
        <v>669</v>
      </c>
      <c r="ULA11" s="98" t="s">
        <v>669</v>
      </c>
      <c r="ULB11" s="98" t="s">
        <v>669</v>
      </c>
      <c r="ULC11" s="98" t="s">
        <v>669</v>
      </c>
      <c r="ULD11" s="98" t="s">
        <v>669</v>
      </c>
      <c r="ULE11" s="98" t="s">
        <v>669</v>
      </c>
      <c r="ULF11" s="98" t="s">
        <v>669</v>
      </c>
      <c r="ULG11" s="98" t="s">
        <v>669</v>
      </c>
      <c r="ULH11" s="98" t="s">
        <v>669</v>
      </c>
      <c r="ULI11" s="98" t="s">
        <v>669</v>
      </c>
      <c r="ULJ11" s="98" t="s">
        <v>669</v>
      </c>
      <c r="ULK11" s="98" t="s">
        <v>669</v>
      </c>
      <c r="ULL11" s="98" t="s">
        <v>669</v>
      </c>
      <c r="ULM11" s="98" t="s">
        <v>669</v>
      </c>
      <c r="ULN11" s="98" t="s">
        <v>669</v>
      </c>
      <c r="ULO11" s="98" t="s">
        <v>669</v>
      </c>
      <c r="ULP11" s="98" t="s">
        <v>669</v>
      </c>
      <c r="ULQ11" s="98" t="s">
        <v>669</v>
      </c>
      <c r="ULR11" s="98" t="s">
        <v>669</v>
      </c>
      <c r="ULS11" s="98" t="s">
        <v>669</v>
      </c>
      <c r="ULT11" s="98" t="s">
        <v>669</v>
      </c>
      <c r="ULU11" s="98" t="s">
        <v>669</v>
      </c>
      <c r="ULV11" s="98" t="s">
        <v>669</v>
      </c>
      <c r="ULW11" s="98" t="s">
        <v>669</v>
      </c>
      <c r="ULX11" s="98" t="s">
        <v>669</v>
      </c>
      <c r="ULY11" s="98" t="s">
        <v>669</v>
      </c>
      <c r="ULZ11" s="98" t="s">
        <v>669</v>
      </c>
      <c r="UMA11" s="98" t="s">
        <v>669</v>
      </c>
      <c r="UMB11" s="98" t="s">
        <v>669</v>
      </c>
      <c r="UMC11" s="98" t="s">
        <v>669</v>
      </c>
      <c r="UMD11" s="98" t="s">
        <v>669</v>
      </c>
      <c r="UME11" s="98" t="s">
        <v>669</v>
      </c>
      <c r="UMF11" s="98" t="s">
        <v>669</v>
      </c>
      <c r="UMG11" s="98" t="s">
        <v>669</v>
      </c>
      <c r="UMH11" s="98" t="s">
        <v>669</v>
      </c>
      <c r="UMI11" s="98" t="s">
        <v>669</v>
      </c>
      <c r="UMJ11" s="98" t="s">
        <v>669</v>
      </c>
      <c r="UMK11" s="98" t="s">
        <v>669</v>
      </c>
      <c r="UML11" s="98" t="s">
        <v>669</v>
      </c>
      <c r="UMM11" s="98" t="s">
        <v>669</v>
      </c>
      <c r="UMN11" s="98" t="s">
        <v>669</v>
      </c>
      <c r="UMO11" s="98" t="s">
        <v>669</v>
      </c>
      <c r="UMP11" s="98" t="s">
        <v>669</v>
      </c>
      <c r="UMQ11" s="98" t="s">
        <v>669</v>
      </c>
      <c r="UMR11" s="98" t="s">
        <v>669</v>
      </c>
      <c r="UMS11" s="98" t="s">
        <v>669</v>
      </c>
      <c r="UMT11" s="98" t="s">
        <v>669</v>
      </c>
      <c r="UMU11" s="98" t="s">
        <v>669</v>
      </c>
      <c r="UMV11" s="98" t="s">
        <v>669</v>
      </c>
      <c r="UMW11" s="98" t="s">
        <v>669</v>
      </c>
      <c r="UMX11" s="98" t="s">
        <v>669</v>
      </c>
      <c r="UMY11" s="98" t="s">
        <v>669</v>
      </c>
      <c r="UMZ11" s="98" t="s">
        <v>669</v>
      </c>
      <c r="UNA11" s="98" t="s">
        <v>669</v>
      </c>
      <c r="UNB11" s="98" t="s">
        <v>669</v>
      </c>
      <c r="UNC11" s="98" t="s">
        <v>669</v>
      </c>
      <c r="UND11" s="98" t="s">
        <v>669</v>
      </c>
      <c r="UNE11" s="98" t="s">
        <v>669</v>
      </c>
      <c r="UNF11" s="98" t="s">
        <v>669</v>
      </c>
      <c r="UNG11" s="98" t="s">
        <v>669</v>
      </c>
      <c r="UNH11" s="98" t="s">
        <v>669</v>
      </c>
      <c r="UNI11" s="98" t="s">
        <v>669</v>
      </c>
      <c r="UNJ11" s="98" t="s">
        <v>669</v>
      </c>
      <c r="UNK11" s="98" t="s">
        <v>669</v>
      </c>
      <c r="UNL11" s="98" t="s">
        <v>669</v>
      </c>
      <c r="UNM11" s="98" t="s">
        <v>669</v>
      </c>
      <c r="UNN11" s="98" t="s">
        <v>669</v>
      </c>
      <c r="UNO11" s="98" t="s">
        <v>669</v>
      </c>
      <c r="UNP11" s="98" t="s">
        <v>669</v>
      </c>
      <c r="UNQ11" s="98" t="s">
        <v>669</v>
      </c>
      <c r="UNR11" s="98" t="s">
        <v>669</v>
      </c>
      <c r="UNS11" s="98" t="s">
        <v>669</v>
      </c>
      <c r="UNT11" s="98" t="s">
        <v>669</v>
      </c>
      <c r="UNU11" s="98" t="s">
        <v>669</v>
      </c>
      <c r="UNV11" s="98" t="s">
        <v>669</v>
      </c>
      <c r="UNW11" s="98" t="s">
        <v>669</v>
      </c>
      <c r="UNX11" s="98" t="s">
        <v>669</v>
      </c>
      <c r="UNY11" s="98" t="s">
        <v>669</v>
      </c>
      <c r="UNZ11" s="98" t="s">
        <v>669</v>
      </c>
      <c r="UOA11" s="98" t="s">
        <v>669</v>
      </c>
      <c r="UOB11" s="98" t="s">
        <v>669</v>
      </c>
      <c r="UOC11" s="98" t="s">
        <v>669</v>
      </c>
      <c r="UOD11" s="98" t="s">
        <v>669</v>
      </c>
      <c r="UOE11" s="98" t="s">
        <v>669</v>
      </c>
      <c r="UOF11" s="98" t="s">
        <v>669</v>
      </c>
      <c r="UOG11" s="98" t="s">
        <v>669</v>
      </c>
      <c r="UOH11" s="98" t="s">
        <v>669</v>
      </c>
      <c r="UOI11" s="98" t="s">
        <v>669</v>
      </c>
      <c r="UOJ11" s="98" t="s">
        <v>669</v>
      </c>
      <c r="UOK11" s="98" t="s">
        <v>669</v>
      </c>
      <c r="UOL11" s="98" t="s">
        <v>669</v>
      </c>
      <c r="UOM11" s="98" t="s">
        <v>669</v>
      </c>
      <c r="UON11" s="98" t="s">
        <v>669</v>
      </c>
      <c r="UOO11" s="98" t="s">
        <v>669</v>
      </c>
      <c r="UOP11" s="98" t="s">
        <v>669</v>
      </c>
      <c r="UOQ11" s="98" t="s">
        <v>669</v>
      </c>
      <c r="UOR11" s="98" t="s">
        <v>669</v>
      </c>
      <c r="UOS11" s="98" t="s">
        <v>669</v>
      </c>
      <c r="UOT11" s="98" t="s">
        <v>669</v>
      </c>
      <c r="UOU11" s="98" t="s">
        <v>669</v>
      </c>
      <c r="UOV11" s="98" t="s">
        <v>669</v>
      </c>
      <c r="UOW11" s="98" t="s">
        <v>669</v>
      </c>
      <c r="UOX11" s="98" t="s">
        <v>669</v>
      </c>
      <c r="UOY11" s="98" t="s">
        <v>669</v>
      </c>
      <c r="UOZ11" s="98" t="s">
        <v>669</v>
      </c>
      <c r="UPA11" s="98" t="s">
        <v>669</v>
      </c>
      <c r="UPB11" s="98" t="s">
        <v>669</v>
      </c>
      <c r="UPC11" s="98" t="s">
        <v>669</v>
      </c>
      <c r="UPD11" s="98" t="s">
        <v>669</v>
      </c>
      <c r="UPE11" s="98" t="s">
        <v>669</v>
      </c>
      <c r="UPF11" s="98" t="s">
        <v>669</v>
      </c>
      <c r="UPG11" s="98" t="s">
        <v>669</v>
      </c>
      <c r="UPH11" s="98" t="s">
        <v>669</v>
      </c>
      <c r="UPI11" s="98" t="s">
        <v>669</v>
      </c>
      <c r="UPJ11" s="98" t="s">
        <v>669</v>
      </c>
      <c r="UPK11" s="98" t="s">
        <v>669</v>
      </c>
      <c r="UPL11" s="98" t="s">
        <v>669</v>
      </c>
      <c r="UPM11" s="98" t="s">
        <v>669</v>
      </c>
      <c r="UPN11" s="98" t="s">
        <v>669</v>
      </c>
      <c r="UPO11" s="98" t="s">
        <v>669</v>
      </c>
      <c r="UPP11" s="98" t="s">
        <v>669</v>
      </c>
      <c r="UPQ11" s="98" t="s">
        <v>669</v>
      </c>
      <c r="UPR11" s="98" t="s">
        <v>669</v>
      </c>
      <c r="UPS11" s="98" t="s">
        <v>669</v>
      </c>
      <c r="UPT11" s="98" t="s">
        <v>669</v>
      </c>
      <c r="UPU11" s="98" t="s">
        <v>669</v>
      </c>
      <c r="UPV11" s="98" t="s">
        <v>669</v>
      </c>
      <c r="UPW11" s="98" t="s">
        <v>669</v>
      </c>
      <c r="UPX11" s="98" t="s">
        <v>669</v>
      </c>
      <c r="UPY11" s="98" t="s">
        <v>669</v>
      </c>
      <c r="UPZ11" s="98" t="s">
        <v>669</v>
      </c>
      <c r="UQA11" s="98" t="s">
        <v>669</v>
      </c>
      <c r="UQB11" s="98" t="s">
        <v>669</v>
      </c>
      <c r="UQC11" s="98" t="s">
        <v>669</v>
      </c>
      <c r="UQD11" s="98" t="s">
        <v>669</v>
      </c>
      <c r="UQE11" s="98" t="s">
        <v>669</v>
      </c>
      <c r="UQF11" s="98" t="s">
        <v>669</v>
      </c>
      <c r="UQG11" s="98" t="s">
        <v>669</v>
      </c>
      <c r="UQH11" s="98" t="s">
        <v>669</v>
      </c>
      <c r="UQI11" s="98" t="s">
        <v>669</v>
      </c>
      <c r="UQJ11" s="98" t="s">
        <v>669</v>
      </c>
      <c r="UQK11" s="98" t="s">
        <v>669</v>
      </c>
      <c r="UQL11" s="98" t="s">
        <v>669</v>
      </c>
      <c r="UQM11" s="98" t="s">
        <v>669</v>
      </c>
      <c r="UQN11" s="98" t="s">
        <v>669</v>
      </c>
      <c r="UQO11" s="98" t="s">
        <v>669</v>
      </c>
      <c r="UQP11" s="98" t="s">
        <v>669</v>
      </c>
      <c r="UQQ11" s="98" t="s">
        <v>669</v>
      </c>
      <c r="UQR11" s="98" t="s">
        <v>669</v>
      </c>
      <c r="UQS11" s="98" t="s">
        <v>669</v>
      </c>
      <c r="UQT11" s="98" t="s">
        <v>669</v>
      </c>
      <c r="UQU11" s="98" t="s">
        <v>669</v>
      </c>
      <c r="UQV11" s="98" t="s">
        <v>669</v>
      </c>
      <c r="UQW11" s="98" t="s">
        <v>669</v>
      </c>
      <c r="UQX11" s="98" t="s">
        <v>669</v>
      </c>
      <c r="UQY11" s="98" t="s">
        <v>669</v>
      </c>
      <c r="UQZ11" s="98" t="s">
        <v>669</v>
      </c>
      <c r="URA11" s="98" t="s">
        <v>669</v>
      </c>
      <c r="URB11" s="98" t="s">
        <v>669</v>
      </c>
      <c r="URC11" s="98" t="s">
        <v>669</v>
      </c>
      <c r="URD11" s="98" t="s">
        <v>669</v>
      </c>
      <c r="URE11" s="98" t="s">
        <v>669</v>
      </c>
      <c r="URF11" s="98" t="s">
        <v>669</v>
      </c>
      <c r="URG11" s="98" t="s">
        <v>669</v>
      </c>
      <c r="URH11" s="98" t="s">
        <v>669</v>
      </c>
      <c r="URI11" s="98" t="s">
        <v>669</v>
      </c>
      <c r="URJ11" s="98" t="s">
        <v>669</v>
      </c>
      <c r="URK11" s="98" t="s">
        <v>669</v>
      </c>
      <c r="URL11" s="98" t="s">
        <v>669</v>
      </c>
      <c r="URM11" s="98" t="s">
        <v>669</v>
      </c>
      <c r="URN11" s="98" t="s">
        <v>669</v>
      </c>
      <c r="URO11" s="98" t="s">
        <v>669</v>
      </c>
      <c r="URP11" s="98" t="s">
        <v>669</v>
      </c>
      <c r="URQ11" s="98" t="s">
        <v>669</v>
      </c>
      <c r="URR11" s="98" t="s">
        <v>669</v>
      </c>
      <c r="URS11" s="98" t="s">
        <v>669</v>
      </c>
      <c r="URT11" s="98" t="s">
        <v>669</v>
      </c>
      <c r="URU11" s="98" t="s">
        <v>669</v>
      </c>
      <c r="URV11" s="98" t="s">
        <v>669</v>
      </c>
      <c r="URW11" s="98" t="s">
        <v>669</v>
      </c>
      <c r="URX11" s="98" t="s">
        <v>669</v>
      </c>
      <c r="URY11" s="98" t="s">
        <v>669</v>
      </c>
      <c r="URZ11" s="98" t="s">
        <v>669</v>
      </c>
      <c r="USA11" s="98" t="s">
        <v>669</v>
      </c>
      <c r="USB11" s="98" t="s">
        <v>669</v>
      </c>
      <c r="USC11" s="98" t="s">
        <v>669</v>
      </c>
      <c r="USD11" s="98" t="s">
        <v>669</v>
      </c>
      <c r="USE11" s="98" t="s">
        <v>669</v>
      </c>
      <c r="USF11" s="98" t="s">
        <v>669</v>
      </c>
      <c r="USG11" s="98" t="s">
        <v>669</v>
      </c>
      <c r="USH11" s="98" t="s">
        <v>669</v>
      </c>
      <c r="USI11" s="98" t="s">
        <v>669</v>
      </c>
      <c r="USJ11" s="98" t="s">
        <v>669</v>
      </c>
      <c r="USK11" s="98" t="s">
        <v>669</v>
      </c>
      <c r="USL11" s="98" t="s">
        <v>669</v>
      </c>
      <c r="USM11" s="98" t="s">
        <v>669</v>
      </c>
      <c r="USN11" s="98" t="s">
        <v>669</v>
      </c>
      <c r="USO11" s="98" t="s">
        <v>669</v>
      </c>
      <c r="USP11" s="98" t="s">
        <v>669</v>
      </c>
      <c r="USQ11" s="98" t="s">
        <v>669</v>
      </c>
      <c r="USR11" s="98" t="s">
        <v>669</v>
      </c>
      <c r="USS11" s="98" t="s">
        <v>669</v>
      </c>
      <c r="UST11" s="98" t="s">
        <v>669</v>
      </c>
      <c r="USU11" s="98" t="s">
        <v>669</v>
      </c>
      <c r="USV11" s="98" t="s">
        <v>669</v>
      </c>
      <c r="USW11" s="98" t="s">
        <v>669</v>
      </c>
      <c r="USX11" s="98" t="s">
        <v>669</v>
      </c>
      <c r="USY11" s="98" t="s">
        <v>669</v>
      </c>
      <c r="USZ11" s="98" t="s">
        <v>669</v>
      </c>
      <c r="UTA11" s="98" t="s">
        <v>669</v>
      </c>
      <c r="UTB11" s="98" t="s">
        <v>669</v>
      </c>
      <c r="UTC11" s="98" t="s">
        <v>669</v>
      </c>
      <c r="UTD11" s="98" t="s">
        <v>669</v>
      </c>
      <c r="UTE11" s="98" t="s">
        <v>669</v>
      </c>
      <c r="UTF11" s="98" t="s">
        <v>669</v>
      </c>
      <c r="UTG11" s="98" t="s">
        <v>669</v>
      </c>
      <c r="UTH11" s="98" t="s">
        <v>669</v>
      </c>
      <c r="UTI11" s="98" t="s">
        <v>669</v>
      </c>
      <c r="UTJ11" s="98" t="s">
        <v>669</v>
      </c>
      <c r="UTK11" s="98" t="s">
        <v>669</v>
      </c>
      <c r="UTL11" s="98" t="s">
        <v>669</v>
      </c>
      <c r="UTM11" s="98" t="s">
        <v>669</v>
      </c>
      <c r="UTN11" s="98" t="s">
        <v>669</v>
      </c>
      <c r="UTO11" s="98" t="s">
        <v>669</v>
      </c>
      <c r="UTP11" s="98" t="s">
        <v>669</v>
      </c>
      <c r="UTQ11" s="98" t="s">
        <v>669</v>
      </c>
      <c r="UTR11" s="98" t="s">
        <v>669</v>
      </c>
      <c r="UTS11" s="98" t="s">
        <v>669</v>
      </c>
      <c r="UTT11" s="98" t="s">
        <v>669</v>
      </c>
      <c r="UTU11" s="98" t="s">
        <v>669</v>
      </c>
      <c r="UTV11" s="98" t="s">
        <v>669</v>
      </c>
      <c r="UTW11" s="98" t="s">
        <v>669</v>
      </c>
      <c r="UTX11" s="98" t="s">
        <v>669</v>
      </c>
      <c r="UTY11" s="98" t="s">
        <v>669</v>
      </c>
      <c r="UTZ11" s="98" t="s">
        <v>669</v>
      </c>
      <c r="UUA11" s="98" t="s">
        <v>669</v>
      </c>
      <c r="UUB11" s="98" t="s">
        <v>669</v>
      </c>
      <c r="UUC11" s="98" t="s">
        <v>669</v>
      </c>
      <c r="UUD11" s="98" t="s">
        <v>669</v>
      </c>
      <c r="UUE11" s="98" t="s">
        <v>669</v>
      </c>
      <c r="UUF11" s="98" t="s">
        <v>669</v>
      </c>
      <c r="UUG11" s="98" t="s">
        <v>669</v>
      </c>
      <c r="UUH11" s="98" t="s">
        <v>669</v>
      </c>
      <c r="UUI11" s="98" t="s">
        <v>669</v>
      </c>
      <c r="UUJ11" s="98" t="s">
        <v>669</v>
      </c>
      <c r="UUK11" s="98" t="s">
        <v>669</v>
      </c>
      <c r="UUL11" s="98" t="s">
        <v>669</v>
      </c>
      <c r="UUM11" s="98" t="s">
        <v>669</v>
      </c>
      <c r="UUN11" s="98" t="s">
        <v>669</v>
      </c>
      <c r="UUO11" s="98" t="s">
        <v>669</v>
      </c>
      <c r="UUP11" s="98" t="s">
        <v>669</v>
      </c>
      <c r="UUQ11" s="98" t="s">
        <v>669</v>
      </c>
      <c r="UUR11" s="98" t="s">
        <v>669</v>
      </c>
      <c r="UUS11" s="98" t="s">
        <v>669</v>
      </c>
      <c r="UUT11" s="98" t="s">
        <v>669</v>
      </c>
      <c r="UUU11" s="98" t="s">
        <v>669</v>
      </c>
      <c r="UUV11" s="98" t="s">
        <v>669</v>
      </c>
      <c r="UUW11" s="98" t="s">
        <v>669</v>
      </c>
      <c r="UUX11" s="98" t="s">
        <v>669</v>
      </c>
      <c r="UUY11" s="98" t="s">
        <v>669</v>
      </c>
      <c r="UUZ11" s="98" t="s">
        <v>669</v>
      </c>
      <c r="UVA11" s="98" t="s">
        <v>669</v>
      </c>
      <c r="UVB11" s="98" t="s">
        <v>669</v>
      </c>
      <c r="UVC11" s="98" t="s">
        <v>669</v>
      </c>
      <c r="UVD11" s="98" t="s">
        <v>669</v>
      </c>
      <c r="UVE11" s="98" t="s">
        <v>669</v>
      </c>
      <c r="UVF11" s="98" t="s">
        <v>669</v>
      </c>
      <c r="UVG11" s="98" t="s">
        <v>669</v>
      </c>
      <c r="UVH11" s="98" t="s">
        <v>669</v>
      </c>
      <c r="UVI11" s="98" t="s">
        <v>669</v>
      </c>
      <c r="UVJ11" s="98" t="s">
        <v>669</v>
      </c>
      <c r="UVK11" s="98" t="s">
        <v>669</v>
      </c>
      <c r="UVL11" s="98" t="s">
        <v>669</v>
      </c>
      <c r="UVM11" s="98" t="s">
        <v>669</v>
      </c>
      <c r="UVN11" s="98" t="s">
        <v>669</v>
      </c>
      <c r="UVO11" s="98" t="s">
        <v>669</v>
      </c>
      <c r="UVP11" s="98" t="s">
        <v>669</v>
      </c>
      <c r="UVQ11" s="98" t="s">
        <v>669</v>
      </c>
      <c r="UVR11" s="98" t="s">
        <v>669</v>
      </c>
      <c r="UVS11" s="98" t="s">
        <v>669</v>
      </c>
      <c r="UVT11" s="98" t="s">
        <v>669</v>
      </c>
      <c r="UVU11" s="98" t="s">
        <v>669</v>
      </c>
      <c r="UVV11" s="98" t="s">
        <v>669</v>
      </c>
      <c r="UVW11" s="98" t="s">
        <v>669</v>
      </c>
      <c r="UVX11" s="98" t="s">
        <v>669</v>
      </c>
      <c r="UVY11" s="98" t="s">
        <v>669</v>
      </c>
      <c r="UVZ11" s="98" t="s">
        <v>669</v>
      </c>
      <c r="UWA11" s="98" t="s">
        <v>669</v>
      </c>
      <c r="UWB11" s="98" t="s">
        <v>669</v>
      </c>
      <c r="UWC11" s="98" t="s">
        <v>669</v>
      </c>
      <c r="UWD11" s="98" t="s">
        <v>669</v>
      </c>
      <c r="UWE11" s="98" t="s">
        <v>669</v>
      </c>
      <c r="UWF11" s="98" t="s">
        <v>669</v>
      </c>
      <c r="UWG11" s="98" t="s">
        <v>669</v>
      </c>
      <c r="UWH11" s="98" t="s">
        <v>669</v>
      </c>
      <c r="UWI11" s="98" t="s">
        <v>669</v>
      </c>
      <c r="UWJ11" s="98" t="s">
        <v>669</v>
      </c>
      <c r="UWK11" s="98" t="s">
        <v>669</v>
      </c>
      <c r="UWL11" s="98" t="s">
        <v>669</v>
      </c>
      <c r="UWM11" s="98" t="s">
        <v>669</v>
      </c>
      <c r="UWN11" s="98" t="s">
        <v>669</v>
      </c>
      <c r="UWO11" s="98" t="s">
        <v>669</v>
      </c>
      <c r="UWP11" s="98" t="s">
        <v>669</v>
      </c>
      <c r="UWQ11" s="98" t="s">
        <v>669</v>
      </c>
      <c r="UWR11" s="98" t="s">
        <v>669</v>
      </c>
      <c r="UWS11" s="98" t="s">
        <v>669</v>
      </c>
      <c r="UWT11" s="98" t="s">
        <v>669</v>
      </c>
      <c r="UWU11" s="98" t="s">
        <v>669</v>
      </c>
      <c r="UWV11" s="98" t="s">
        <v>669</v>
      </c>
      <c r="UWW11" s="98" t="s">
        <v>669</v>
      </c>
      <c r="UWX11" s="98" t="s">
        <v>669</v>
      </c>
      <c r="UWY11" s="98" t="s">
        <v>669</v>
      </c>
      <c r="UWZ11" s="98" t="s">
        <v>669</v>
      </c>
      <c r="UXA11" s="98" t="s">
        <v>669</v>
      </c>
      <c r="UXB11" s="98" t="s">
        <v>669</v>
      </c>
      <c r="UXC11" s="98" t="s">
        <v>669</v>
      </c>
      <c r="UXD11" s="98" t="s">
        <v>669</v>
      </c>
      <c r="UXE11" s="98" t="s">
        <v>669</v>
      </c>
      <c r="UXF11" s="98" t="s">
        <v>669</v>
      </c>
      <c r="UXG11" s="98" t="s">
        <v>669</v>
      </c>
      <c r="UXH11" s="98" t="s">
        <v>669</v>
      </c>
      <c r="UXI11" s="98" t="s">
        <v>669</v>
      </c>
      <c r="UXJ11" s="98" t="s">
        <v>669</v>
      </c>
      <c r="UXK11" s="98" t="s">
        <v>669</v>
      </c>
      <c r="UXL11" s="98" t="s">
        <v>669</v>
      </c>
      <c r="UXM11" s="98" t="s">
        <v>669</v>
      </c>
      <c r="UXN11" s="98" t="s">
        <v>669</v>
      </c>
      <c r="UXO11" s="98" t="s">
        <v>669</v>
      </c>
      <c r="UXP11" s="98" t="s">
        <v>669</v>
      </c>
      <c r="UXQ11" s="98" t="s">
        <v>669</v>
      </c>
      <c r="UXR11" s="98" t="s">
        <v>669</v>
      </c>
      <c r="UXS11" s="98" t="s">
        <v>669</v>
      </c>
      <c r="UXT11" s="98" t="s">
        <v>669</v>
      </c>
      <c r="UXU11" s="98" t="s">
        <v>669</v>
      </c>
      <c r="UXV11" s="98" t="s">
        <v>669</v>
      </c>
      <c r="UXW11" s="98" t="s">
        <v>669</v>
      </c>
      <c r="UXX11" s="98" t="s">
        <v>669</v>
      </c>
      <c r="UXY11" s="98" t="s">
        <v>669</v>
      </c>
      <c r="UXZ11" s="98" t="s">
        <v>669</v>
      </c>
      <c r="UYA11" s="98" t="s">
        <v>669</v>
      </c>
      <c r="UYB11" s="98" t="s">
        <v>669</v>
      </c>
      <c r="UYC11" s="98" t="s">
        <v>669</v>
      </c>
      <c r="UYD11" s="98" t="s">
        <v>669</v>
      </c>
      <c r="UYE11" s="98" t="s">
        <v>669</v>
      </c>
      <c r="UYF11" s="98" t="s">
        <v>669</v>
      </c>
      <c r="UYG11" s="98" t="s">
        <v>669</v>
      </c>
      <c r="UYH11" s="98" t="s">
        <v>669</v>
      </c>
      <c r="UYI11" s="98" t="s">
        <v>669</v>
      </c>
      <c r="UYJ11" s="98" t="s">
        <v>669</v>
      </c>
      <c r="UYK11" s="98" t="s">
        <v>669</v>
      </c>
      <c r="UYL11" s="98" t="s">
        <v>669</v>
      </c>
      <c r="UYM11" s="98" t="s">
        <v>669</v>
      </c>
      <c r="UYN11" s="98" t="s">
        <v>669</v>
      </c>
      <c r="UYO11" s="98" t="s">
        <v>669</v>
      </c>
      <c r="UYP11" s="98" t="s">
        <v>669</v>
      </c>
      <c r="UYQ11" s="98" t="s">
        <v>669</v>
      </c>
      <c r="UYR11" s="98" t="s">
        <v>669</v>
      </c>
      <c r="UYS11" s="98" t="s">
        <v>669</v>
      </c>
      <c r="UYT11" s="98" t="s">
        <v>669</v>
      </c>
      <c r="UYU11" s="98" t="s">
        <v>669</v>
      </c>
      <c r="UYV11" s="98" t="s">
        <v>669</v>
      </c>
      <c r="UYW11" s="98" t="s">
        <v>669</v>
      </c>
      <c r="UYX11" s="98" t="s">
        <v>669</v>
      </c>
      <c r="UYY11" s="98" t="s">
        <v>669</v>
      </c>
      <c r="UYZ11" s="98" t="s">
        <v>669</v>
      </c>
      <c r="UZA11" s="98" t="s">
        <v>669</v>
      </c>
      <c r="UZB11" s="98" t="s">
        <v>669</v>
      </c>
      <c r="UZC11" s="98" t="s">
        <v>669</v>
      </c>
      <c r="UZD11" s="98" t="s">
        <v>669</v>
      </c>
      <c r="UZE11" s="98" t="s">
        <v>669</v>
      </c>
      <c r="UZF11" s="98" t="s">
        <v>669</v>
      </c>
      <c r="UZG11" s="98" t="s">
        <v>669</v>
      </c>
      <c r="UZH11" s="98" t="s">
        <v>669</v>
      </c>
      <c r="UZI11" s="98" t="s">
        <v>669</v>
      </c>
      <c r="UZJ11" s="98" t="s">
        <v>669</v>
      </c>
      <c r="UZK11" s="98" t="s">
        <v>669</v>
      </c>
      <c r="UZL11" s="98" t="s">
        <v>669</v>
      </c>
      <c r="UZM11" s="98" t="s">
        <v>669</v>
      </c>
      <c r="UZN11" s="98" t="s">
        <v>669</v>
      </c>
      <c r="UZO11" s="98" t="s">
        <v>669</v>
      </c>
      <c r="UZP11" s="98" t="s">
        <v>669</v>
      </c>
      <c r="UZQ11" s="98" t="s">
        <v>669</v>
      </c>
      <c r="UZR11" s="98" t="s">
        <v>669</v>
      </c>
      <c r="UZS11" s="98" t="s">
        <v>669</v>
      </c>
      <c r="UZT11" s="98" t="s">
        <v>669</v>
      </c>
      <c r="UZU11" s="98" t="s">
        <v>669</v>
      </c>
      <c r="UZV11" s="98" t="s">
        <v>669</v>
      </c>
      <c r="UZW11" s="98" t="s">
        <v>669</v>
      </c>
      <c r="UZX11" s="98" t="s">
        <v>669</v>
      </c>
      <c r="UZY11" s="98" t="s">
        <v>669</v>
      </c>
      <c r="UZZ11" s="98" t="s">
        <v>669</v>
      </c>
      <c r="VAA11" s="98" t="s">
        <v>669</v>
      </c>
      <c r="VAB11" s="98" t="s">
        <v>669</v>
      </c>
      <c r="VAC11" s="98" t="s">
        <v>669</v>
      </c>
      <c r="VAD11" s="98" t="s">
        <v>669</v>
      </c>
      <c r="VAE11" s="98" t="s">
        <v>669</v>
      </c>
      <c r="VAF11" s="98" t="s">
        <v>669</v>
      </c>
      <c r="VAG11" s="98" t="s">
        <v>669</v>
      </c>
      <c r="VAH11" s="98" t="s">
        <v>669</v>
      </c>
      <c r="VAI11" s="98" t="s">
        <v>669</v>
      </c>
      <c r="VAJ11" s="98" t="s">
        <v>669</v>
      </c>
      <c r="VAK11" s="98" t="s">
        <v>669</v>
      </c>
      <c r="VAL11" s="98" t="s">
        <v>669</v>
      </c>
      <c r="VAM11" s="98" t="s">
        <v>669</v>
      </c>
      <c r="VAN11" s="98" t="s">
        <v>669</v>
      </c>
      <c r="VAO11" s="98" t="s">
        <v>669</v>
      </c>
      <c r="VAP11" s="98" t="s">
        <v>669</v>
      </c>
      <c r="VAQ11" s="98" t="s">
        <v>669</v>
      </c>
      <c r="VAR11" s="98" t="s">
        <v>669</v>
      </c>
      <c r="VAS11" s="98" t="s">
        <v>669</v>
      </c>
      <c r="VAT11" s="98" t="s">
        <v>669</v>
      </c>
      <c r="VAU11" s="98" t="s">
        <v>669</v>
      </c>
      <c r="VAV11" s="98" t="s">
        <v>669</v>
      </c>
      <c r="VAW11" s="98" t="s">
        <v>669</v>
      </c>
      <c r="VAX11" s="98" t="s">
        <v>669</v>
      </c>
      <c r="VAY11" s="98" t="s">
        <v>669</v>
      </c>
      <c r="VAZ11" s="98" t="s">
        <v>669</v>
      </c>
      <c r="VBA11" s="98" t="s">
        <v>669</v>
      </c>
      <c r="VBB11" s="98" t="s">
        <v>669</v>
      </c>
      <c r="VBC11" s="98" t="s">
        <v>669</v>
      </c>
      <c r="VBD11" s="98" t="s">
        <v>669</v>
      </c>
      <c r="VBE11" s="98" t="s">
        <v>669</v>
      </c>
      <c r="VBF11" s="98" t="s">
        <v>669</v>
      </c>
      <c r="VBG11" s="98" t="s">
        <v>669</v>
      </c>
      <c r="VBH11" s="98" t="s">
        <v>669</v>
      </c>
      <c r="VBI11" s="98" t="s">
        <v>669</v>
      </c>
      <c r="VBJ11" s="98" t="s">
        <v>669</v>
      </c>
      <c r="VBK11" s="98" t="s">
        <v>669</v>
      </c>
      <c r="VBL11" s="98" t="s">
        <v>669</v>
      </c>
      <c r="VBM11" s="98" t="s">
        <v>669</v>
      </c>
      <c r="VBN11" s="98" t="s">
        <v>669</v>
      </c>
      <c r="VBO11" s="98" t="s">
        <v>669</v>
      </c>
      <c r="VBP11" s="98" t="s">
        <v>669</v>
      </c>
      <c r="VBQ11" s="98" t="s">
        <v>669</v>
      </c>
      <c r="VBR11" s="98" t="s">
        <v>669</v>
      </c>
      <c r="VBS11" s="98" t="s">
        <v>669</v>
      </c>
      <c r="VBT11" s="98" t="s">
        <v>669</v>
      </c>
      <c r="VBU11" s="98" t="s">
        <v>669</v>
      </c>
      <c r="VBV11" s="98" t="s">
        <v>669</v>
      </c>
      <c r="VBW11" s="98" t="s">
        <v>669</v>
      </c>
      <c r="VBX11" s="98" t="s">
        <v>669</v>
      </c>
      <c r="VBY11" s="98" t="s">
        <v>669</v>
      </c>
      <c r="VBZ11" s="98" t="s">
        <v>669</v>
      </c>
      <c r="VCA11" s="98" t="s">
        <v>669</v>
      </c>
      <c r="VCB11" s="98" t="s">
        <v>669</v>
      </c>
      <c r="VCC11" s="98" t="s">
        <v>669</v>
      </c>
      <c r="VCD11" s="98" t="s">
        <v>669</v>
      </c>
      <c r="VCE11" s="98" t="s">
        <v>669</v>
      </c>
      <c r="VCF11" s="98" t="s">
        <v>669</v>
      </c>
      <c r="VCG11" s="98" t="s">
        <v>669</v>
      </c>
      <c r="VCH11" s="98" t="s">
        <v>669</v>
      </c>
      <c r="VCI11" s="98" t="s">
        <v>669</v>
      </c>
      <c r="VCJ11" s="98" t="s">
        <v>669</v>
      </c>
      <c r="VCK11" s="98" t="s">
        <v>669</v>
      </c>
      <c r="VCL11" s="98" t="s">
        <v>669</v>
      </c>
      <c r="VCM11" s="98" t="s">
        <v>669</v>
      </c>
      <c r="VCN11" s="98" t="s">
        <v>669</v>
      </c>
      <c r="VCO11" s="98" t="s">
        <v>669</v>
      </c>
      <c r="VCP11" s="98" t="s">
        <v>669</v>
      </c>
      <c r="VCQ11" s="98" t="s">
        <v>669</v>
      </c>
      <c r="VCR11" s="98" t="s">
        <v>669</v>
      </c>
      <c r="VCS11" s="98" t="s">
        <v>669</v>
      </c>
      <c r="VCT11" s="98" t="s">
        <v>669</v>
      </c>
      <c r="VCU11" s="98" t="s">
        <v>669</v>
      </c>
      <c r="VCV11" s="98" t="s">
        <v>669</v>
      </c>
      <c r="VCW11" s="98" t="s">
        <v>669</v>
      </c>
      <c r="VCX11" s="98" t="s">
        <v>669</v>
      </c>
      <c r="VCY11" s="98" t="s">
        <v>669</v>
      </c>
      <c r="VCZ11" s="98" t="s">
        <v>669</v>
      </c>
      <c r="VDA11" s="98" t="s">
        <v>669</v>
      </c>
      <c r="VDB11" s="98" t="s">
        <v>669</v>
      </c>
      <c r="VDC11" s="98" t="s">
        <v>669</v>
      </c>
      <c r="VDD11" s="98" t="s">
        <v>669</v>
      </c>
      <c r="VDE11" s="98" t="s">
        <v>669</v>
      </c>
      <c r="VDF11" s="98" t="s">
        <v>669</v>
      </c>
      <c r="VDG11" s="98" t="s">
        <v>669</v>
      </c>
      <c r="VDH11" s="98" t="s">
        <v>669</v>
      </c>
      <c r="VDI11" s="98" t="s">
        <v>669</v>
      </c>
      <c r="VDJ11" s="98" t="s">
        <v>669</v>
      </c>
      <c r="VDK11" s="98" t="s">
        <v>669</v>
      </c>
      <c r="VDL11" s="98" t="s">
        <v>669</v>
      </c>
      <c r="VDM11" s="98" t="s">
        <v>669</v>
      </c>
      <c r="VDN11" s="98" t="s">
        <v>669</v>
      </c>
      <c r="VDO11" s="98" t="s">
        <v>669</v>
      </c>
      <c r="VDP11" s="98" t="s">
        <v>669</v>
      </c>
      <c r="VDQ11" s="98" t="s">
        <v>669</v>
      </c>
      <c r="VDR11" s="98" t="s">
        <v>669</v>
      </c>
      <c r="VDS11" s="98" t="s">
        <v>669</v>
      </c>
      <c r="VDT11" s="98" t="s">
        <v>669</v>
      </c>
      <c r="VDU11" s="98" t="s">
        <v>669</v>
      </c>
      <c r="VDV11" s="98" t="s">
        <v>669</v>
      </c>
      <c r="VDW11" s="98" t="s">
        <v>669</v>
      </c>
      <c r="VDX11" s="98" t="s">
        <v>669</v>
      </c>
      <c r="VDY11" s="98" t="s">
        <v>669</v>
      </c>
      <c r="VDZ11" s="98" t="s">
        <v>669</v>
      </c>
      <c r="VEA11" s="98" t="s">
        <v>669</v>
      </c>
      <c r="VEB11" s="98" t="s">
        <v>669</v>
      </c>
      <c r="VEC11" s="98" t="s">
        <v>669</v>
      </c>
      <c r="VED11" s="98" t="s">
        <v>669</v>
      </c>
      <c r="VEE11" s="98" t="s">
        <v>669</v>
      </c>
      <c r="VEF11" s="98" t="s">
        <v>669</v>
      </c>
      <c r="VEG11" s="98" t="s">
        <v>669</v>
      </c>
      <c r="VEH11" s="98" t="s">
        <v>669</v>
      </c>
      <c r="VEI11" s="98" t="s">
        <v>669</v>
      </c>
      <c r="VEJ11" s="98" t="s">
        <v>669</v>
      </c>
      <c r="VEK11" s="98" t="s">
        <v>669</v>
      </c>
      <c r="VEL11" s="98" t="s">
        <v>669</v>
      </c>
      <c r="VEM11" s="98" t="s">
        <v>669</v>
      </c>
      <c r="VEN11" s="98" t="s">
        <v>669</v>
      </c>
      <c r="VEO11" s="98" t="s">
        <v>669</v>
      </c>
      <c r="VEP11" s="98" t="s">
        <v>669</v>
      </c>
      <c r="VEQ11" s="98" t="s">
        <v>669</v>
      </c>
      <c r="VER11" s="98" t="s">
        <v>669</v>
      </c>
      <c r="VES11" s="98" t="s">
        <v>669</v>
      </c>
      <c r="VET11" s="98" t="s">
        <v>669</v>
      </c>
      <c r="VEU11" s="98" t="s">
        <v>669</v>
      </c>
      <c r="VEV11" s="98" t="s">
        <v>669</v>
      </c>
      <c r="VEW11" s="98" t="s">
        <v>669</v>
      </c>
      <c r="VEX11" s="98" t="s">
        <v>669</v>
      </c>
      <c r="VEY11" s="98" t="s">
        <v>669</v>
      </c>
      <c r="VEZ11" s="98" t="s">
        <v>669</v>
      </c>
      <c r="VFA11" s="98" t="s">
        <v>669</v>
      </c>
      <c r="VFB11" s="98" t="s">
        <v>669</v>
      </c>
      <c r="VFC11" s="98" t="s">
        <v>669</v>
      </c>
      <c r="VFD11" s="98" t="s">
        <v>669</v>
      </c>
      <c r="VFE11" s="98" t="s">
        <v>669</v>
      </c>
      <c r="VFF11" s="98" t="s">
        <v>669</v>
      </c>
      <c r="VFG11" s="98" t="s">
        <v>669</v>
      </c>
      <c r="VFH11" s="98" t="s">
        <v>669</v>
      </c>
      <c r="VFI11" s="98" t="s">
        <v>669</v>
      </c>
      <c r="VFJ11" s="98" t="s">
        <v>669</v>
      </c>
      <c r="VFK11" s="98" t="s">
        <v>669</v>
      </c>
      <c r="VFL11" s="98" t="s">
        <v>669</v>
      </c>
      <c r="VFM11" s="98" t="s">
        <v>669</v>
      </c>
      <c r="VFN11" s="98" t="s">
        <v>669</v>
      </c>
      <c r="VFO11" s="98" t="s">
        <v>669</v>
      </c>
      <c r="VFP11" s="98" t="s">
        <v>669</v>
      </c>
      <c r="VFQ11" s="98" t="s">
        <v>669</v>
      </c>
      <c r="VFR11" s="98" t="s">
        <v>669</v>
      </c>
      <c r="VFS11" s="98" t="s">
        <v>669</v>
      </c>
      <c r="VFT11" s="98" t="s">
        <v>669</v>
      </c>
      <c r="VFU11" s="98" t="s">
        <v>669</v>
      </c>
      <c r="VFV11" s="98" t="s">
        <v>669</v>
      </c>
      <c r="VFW11" s="98" t="s">
        <v>669</v>
      </c>
      <c r="VFX11" s="98" t="s">
        <v>669</v>
      </c>
      <c r="VFY11" s="98" t="s">
        <v>669</v>
      </c>
      <c r="VFZ11" s="98" t="s">
        <v>669</v>
      </c>
      <c r="VGA11" s="98" t="s">
        <v>669</v>
      </c>
      <c r="VGB11" s="98" t="s">
        <v>669</v>
      </c>
      <c r="VGC11" s="98" t="s">
        <v>669</v>
      </c>
      <c r="VGD11" s="98" t="s">
        <v>669</v>
      </c>
      <c r="VGE11" s="98" t="s">
        <v>669</v>
      </c>
      <c r="VGF11" s="98" t="s">
        <v>669</v>
      </c>
      <c r="VGG11" s="98" t="s">
        <v>669</v>
      </c>
      <c r="VGH11" s="98" t="s">
        <v>669</v>
      </c>
      <c r="VGI11" s="98" t="s">
        <v>669</v>
      </c>
      <c r="VGJ11" s="98" t="s">
        <v>669</v>
      </c>
      <c r="VGK11" s="98" t="s">
        <v>669</v>
      </c>
      <c r="VGL11" s="98" t="s">
        <v>669</v>
      </c>
      <c r="VGM11" s="98" t="s">
        <v>669</v>
      </c>
      <c r="VGN11" s="98" t="s">
        <v>669</v>
      </c>
      <c r="VGO11" s="98" t="s">
        <v>669</v>
      </c>
      <c r="VGP11" s="98" t="s">
        <v>669</v>
      </c>
      <c r="VGQ11" s="98" t="s">
        <v>669</v>
      </c>
      <c r="VGR11" s="98" t="s">
        <v>669</v>
      </c>
      <c r="VGS11" s="98" t="s">
        <v>669</v>
      </c>
      <c r="VGT11" s="98" t="s">
        <v>669</v>
      </c>
      <c r="VGU11" s="98" t="s">
        <v>669</v>
      </c>
      <c r="VGV11" s="98" t="s">
        <v>669</v>
      </c>
      <c r="VGW11" s="98" t="s">
        <v>669</v>
      </c>
      <c r="VGX11" s="98" t="s">
        <v>669</v>
      </c>
      <c r="VGY11" s="98" t="s">
        <v>669</v>
      </c>
      <c r="VGZ11" s="98" t="s">
        <v>669</v>
      </c>
      <c r="VHA11" s="98" t="s">
        <v>669</v>
      </c>
      <c r="VHB11" s="98" t="s">
        <v>669</v>
      </c>
      <c r="VHC11" s="98" t="s">
        <v>669</v>
      </c>
      <c r="VHD11" s="98" t="s">
        <v>669</v>
      </c>
      <c r="VHE11" s="98" t="s">
        <v>669</v>
      </c>
      <c r="VHF11" s="98" t="s">
        <v>669</v>
      </c>
      <c r="VHG11" s="98" t="s">
        <v>669</v>
      </c>
      <c r="VHH11" s="98" t="s">
        <v>669</v>
      </c>
      <c r="VHI11" s="98" t="s">
        <v>669</v>
      </c>
      <c r="VHJ11" s="98" t="s">
        <v>669</v>
      </c>
      <c r="VHK11" s="98" t="s">
        <v>669</v>
      </c>
      <c r="VHL11" s="98" t="s">
        <v>669</v>
      </c>
      <c r="VHM11" s="98" t="s">
        <v>669</v>
      </c>
      <c r="VHN11" s="98" t="s">
        <v>669</v>
      </c>
      <c r="VHO11" s="98" t="s">
        <v>669</v>
      </c>
      <c r="VHP11" s="98" t="s">
        <v>669</v>
      </c>
      <c r="VHQ11" s="98" t="s">
        <v>669</v>
      </c>
      <c r="VHR11" s="98" t="s">
        <v>669</v>
      </c>
      <c r="VHS11" s="98" t="s">
        <v>669</v>
      </c>
      <c r="VHT11" s="98" t="s">
        <v>669</v>
      </c>
      <c r="VHU11" s="98" t="s">
        <v>669</v>
      </c>
      <c r="VHV11" s="98" t="s">
        <v>669</v>
      </c>
      <c r="VHW11" s="98" t="s">
        <v>669</v>
      </c>
      <c r="VHX11" s="98" t="s">
        <v>669</v>
      </c>
      <c r="VHY11" s="98" t="s">
        <v>669</v>
      </c>
      <c r="VHZ11" s="98" t="s">
        <v>669</v>
      </c>
      <c r="VIA11" s="98" t="s">
        <v>669</v>
      </c>
      <c r="VIB11" s="98" t="s">
        <v>669</v>
      </c>
      <c r="VIC11" s="98" t="s">
        <v>669</v>
      </c>
      <c r="VID11" s="98" t="s">
        <v>669</v>
      </c>
      <c r="VIE11" s="98" t="s">
        <v>669</v>
      </c>
      <c r="VIF11" s="98" t="s">
        <v>669</v>
      </c>
      <c r="VIG11" s="98" t="s">
        <v>669</v>
      </c>
      <c r="VIH11" s="98" t="s">
        <v>669</v>
      </c>
      <c r="VII11" s="98" t="s">
        <v>669</v>
      </c>
      <c r="VIJ11" s="98" t="s">
        <v>669</v>
      </c>
      <c r="VIK11" s="98" t="s">
        <v>669</v>
      </c>
      <c r="VIL11" s="98" t="s">
        <v>669</v>
      </c>
      <c r="VIM11" s="98" t="s">
        <v>669</v>
      </c>
      <c r="VIN11" s="98" t="s">
        <v>669</v>
      </c>
      <c r="VIO11" s="98" t="s">
        <v>669</v>
      </c>
      <c r="VIP11" s="98" t="s">
        <v>669</v>
      </c>
      <c r="VIQ11" s="98" t="s">
        <v>669</v>
      </c>
      <c r="VIR11" s="98" t="s">
        <v>669</v>
      </c>
      <c r="VIS11" s="98" t="s">
        <v>669</v>
      </c>
      <c r="VIT11" s="98" t="s">
        <v>669</v>
      </c>
      <c r="VIU11" s="98" t="s">
        <v>669</v>
      </c>
      <c r="VIV11" s="98" t="s">
        <v>669</v>
      </c>
      <c r="VIW11" s="98" t="s">
        <v>669</v>
      </c>
      <c r="VIX11" s="98" t="s">
        <v>669</v>
      </c>
      <c r="VIY11" s="98" t="s">
        <v>669</v>
      </c>
      <c r="VIZ11" s="98" t="s">
        <v>669</v>
      </c>
      <c r="VJA11" s="98" t="s">
        <v>669</v>
      </c>
      <c r="VJB11" s="98" t="s">
        <v>669</v>
      </c>
      <c r="VJC11" s="98" t="s">
        <v>669</v>
      </c>
      <c r="VJD11" s="98" t="s">
        <v>669</v>
      </c>
      <c r="VJE11" s="98" t="s">
        <v>669</v>
      </c>
      <c r="VJF11" s="98" t="s">
        <v>669</v>
      </c>
      <c r="VJG11" s="98" t="s">
        <v>669</v>
      </c>
      <c r="VJH11" s="98" t="s">
        <v>669</v>
      </c>
      <c r="VJI11" s="98" t="s">
        <v>669</v>
      </c>
      <c r="VJJ11" s="98" t="s">
        <v>669</v>
      </c>
      <c r="VJK11" s="98" t="s">
        <v>669</v>
      </c>
      <c r="VJL11" s="98" t="s">
        <v>669</v>
      </c>
      <c r="VJM11" s="98" t="s">
        <v>669</v>
      </c>
      <c r="VJN11" s="98" t="s">
        <v>669</v>
      </c>
      <c r="VJO11" s="98" t="s">
        <v>669</v>
      </c>
      <c r="VJP11" s="98" t="s">
        <v>669</v>
      </c>
      <c r="VJQ11" s="98" t="s">
        <v>669</v>
      </c>
      <c r="VJR11" s="98" t="s">
        <v>669</v>
      </c>
      <c r="VJS11" s="98" t="s">
        <v>669</v>
      </c>
      <c r="VJT11" s="98" t="s">
        <v>669</v>
      </c>
      <c r="VJU11" s="98" t="s">
        <v>669</v>
      </c>
      <c r="VJV11" s="98" t="s">
        <v>669</v>
      </c>
      <c r="VJW11" s="98" t="s">
        <v>669</v>
      </c>
      <c r="VJX11" s="98" t="s">
        <v>669</v>
      </c>
      <c r="VJY11" s="98" t="s">
        <v>669</v>
      </c>
      <c r="VJZ11" s="98" t="s">
        <v>669</v>
      </c>
      <c r="VKA11" s="98" t="s">
        <v>669</v>
      </c>
      <c r="VKB11" s="98" t="s">
        <v>669</v>
      </c>
      <c r="VKC11" s="98" t="s">
        <v>669</v>
      </c>
      <c r="VKD11" s="98" t="s">
        <v>669</v>
      </c>
      <c r="VKE11" s="98" t="s">
        <v>669</v>
      </c>
      <c r="VKF11" s="98" t="s">
        <v>669</v>
      </c>
      <c r="VKG11" s="98" t="s">
        <v>669</v>
      </c>
      <c r="VKH11" s="98" t="s">
        <v>669</v>
      </c>
      <c r="VKI11" s="98" t="s">
        <v>669</v>
      </c>
      <c r="VKJ11" s="98" t="s">
        <v>669</v>
      </c>
      <c r="VKK11" s="98" t="s">
        <v>669</v>
      </c>
      <c r="VKL11" s="98" t="s">
        <v>669</v>
      </c>
      <c r="VKM11" s="98" t="s">
        <v>669</v>
      </c>
      <c r="VKN11" s="98" t="s">
        <v>669</v>
      </c>
      <c r="VKO11" s="98" t="s">
        <v>669</v>
      </c>
      <c r="VKP11" s="98" t="s">
        <v>669</v>
      </c>
      <c r="VKQ11" s="98" t="s">
        <v>669</v>
      </c>
      <c r="VKR11" s="98" t="s">
        <v>669</v>
      </c>
      <c r="VKS11" s="98" t="s">
        <v>669</v>
      </c>
      <c r="VKT11" s="98" t="s">
        <v>669</v>
      </c>
      <c r="VKU11" s="98" t="s">
        <v>669</v>
      </c>
      <c r="VKV11" s="98" t="s">
        <v>669</v>
      </c>
      <c r="VKW11" s="98" t="s">
        <v>669</v>
      </c>
      <c r="VKX11" s="98" t="s">
        <v>669</v>
      </c>
      <c r="VKY11" s="98" t="s">
        <v>669</v>
      </c>
      <c r="VKZ11" s="98" t="s">
        <v>669</v>
      </c>
      <c r="VLA11" s="98" t="s">
        <v>669</v>
      </c>
      <c r="VLB11" s="98" t="s">
        <v>669</v>
      </c>
      <c r="VLC11" s="98" t="s">
        <v>669</v>
      </c>
      <c r="VLD11" s="98" t="s">
        <v>669</v>
      </c>
      <c r="VLE11" s="98" t="s">
        <v>669</v>
      </c>
      <c r="VLF11" s="98" t="s">
        <v>669</v>
      </c>
      <c r="VLG11" s="98" t="s">
        <v>669</v>
      </c>
      <c r="VLH11" s="98" t="s">
        <v>669</v>
      </c>
      <c r="VLI11" s="98" t="s">
        <v>669</v>
      </c>
      <c r="VLJ11" s="98" t="s">
        <v>669</v>
      </c>
      <c r="VLK11" s="98" t="s">
        <v>669</v>
      </c>
      <c r="VLL11" s="98" t="s">
        <v>669</v>
      </c>
      <c r="VLM11" s="98" t="s">
        <v>669</v>
      </c>
      <c r="VLN11" s="98" t="s">
        <v>669</v>
      </c>
      <c r="VLO11" s="98" t="s">
        <v>669</v>
      </c>
      <c r="VLP11" s="98" t="s">
        <v>669</v>
      </c>
      <c r="VLQ11" s="98" t="s">
        <v>669</v>
      </c>
      <c r="VLR11" s="98" t="s">
        <v>669</v>
      </c>
      <c r="VLS11" s="98" t="s">
        <v>669</v>
      </c>
      <c r="VLT11" s="98" t="s">
        <v>669</v>
      </c>
      <c r="VLU11" s="98" t="s">
        <v>669</v>
      </c>
      <c r="VLV11" s="98" t="s">
        <v>669</v>
      </c>
      <c r="VLW11" s="98" t="s">
        <v>669</v>
      </c>
      <c r="VLX11" s="98" t="s">
        <v>669</v>
      </c>
      <c r="VLY11" s="98" t="s">
        <v>669</v>
      </c>
      <c r="VLZ11" s="98" t="s">
        <v>669</v>
      </c>
      <c r="VMA11" s="98" t="s">
        <v>669</v>
      </c>
      <c r="VMB11" s="98" t="s">
        <v>669</v>
      </c>
      <c r="VMC11" s="98" t="s">
        <v>669</v>
      </c>
      <c r="VMD11" s="98" t="s">
        <v>669</v>
      </c>
      <c r="VME11" s="98" t="s">
        <v>669</v>
      </c>
      <c r="VMF11" s="98" t="s">
        <v>669</v>
      </c>
      <c r="VMG11" s="98" t="s">
        <v>669</v>
      </c>
      <c r="VMH11" s="98" t="s">
        <v>669</v>
      </c>
      <c r="VMI11" s="98" t="s">
        <v>669</v>
      </c>
      <c r="VMJ11" s="98" t="s">
        <v>669</v>
      </c>
      <c r="VMK11" s="98" t="s">
        <v>669</v>
      </c>
      <c r="VML11" s="98" t="s">
        <v>669</v>
      </c>
      <c r="VMM11" s="98" t="s">
        <v>669</v>
      </c>
      <c r="VMN11" s="98" t="s">
        <v>669</v>
      </c>
      <c r="VMO11" s="98" t="s">
        <v>669</v>
      </c>
      <c r="VMP11" s="98" t="s">
        <v>669</v>
      </c>
      <c r="VMQ11" s="98" t="s">
        <v>669</v>
      </c>
      <c r="VMR11" s="98" t="s">
        <v>669</v>
      </c>
      <c r="VMS11" s="98" t="s">
        <v>669</v>
      </c>
      <c r="VMT11" s="98" t="s">
        <v>669</v>
      </c>
      <c r="VMU11" s="98" t="s">
        <v>669</v>
      </c>
      <c r="VMV11" s="98" t="s">
        <v>669</v>
      </c>
      <c r="VMW11" s="98" t="s">
        <v>669</v>
      </c>
      <c r="VMX11" s="98" t="s">
        <v>669</v>
      </c>
      <c r="VMY11" s="98" t="s">
        <v>669</v>
      </c>
      <c r="VMZ11" s="98" t="s">
        <v>669</v>
      </c>
      <c r="VNA11" s="98" t="s">
        <v>669</v>
      </c>
      <c r="VNB11" s="98" t="s">
        <v>669</v>
      </c>
      <c r="VNC11" s="98" t="s">
        <v>669</v>
      </c>
      <c r="VND11" s="98" t="s">
        <v>669</v>
      </c>
      <c r="VNE11" s="98" t="s">
        <v>669</v>
      </c>
      <c r="VNF11" s="98" t="s">
        <v>669</v>
      </c>
      <c r="VNG11" s="98" t="s">
        <v>669</v>
      </c>
      <c r="VNH11" s="98" t="s">
        <v>669</v>
      </c>
      <c r="VNI11" s="98" t="s">
        <v>669</v>
      </c>
      <c r="VNJ11" s="98" t="s">
        <v>669</v>
      </c>
      <c r="VNK11" s="98" t="s">
        <v>669</v>
      </c>
      <c r="VNL11" s="98" t="s">
        <v>669</v>
      </c>
      <c r="VNM11" s="98" t="s">
        <v>669</v>
      </c>
      <c r="VNN11" s="98" t="s">
        <v>669</v>
      </c>
      <c r="VNO11" s="98" t="s">
        <v>669</v>
      </c>
      <c r="VNP11" s="98" t="s">
        <v>669</v>
      </c>
      <c r="VNQ11" s="98" t="s">
        <v>669</v>
      </c>
      <c r="VNR11" s="98" t="s">
        <v>669</v>
      </c>
      <c r="VNS11" s="98" t="s">
        <v>669</v>
      </c>
      <c r="VNT11" s="98" t="s">
        <v>669</v>
      </c>
      <c r="VNU11" s="98" t="s">
        <v>669</v>
      </c>
      <c r="VNV11" s="98" t="s">
        <v>669</v>
      </c>
      <c r="VNW11" s="98" t="s">
        <v>669</v>
      </c>
      <c r="VNX11" s="98" t="s">
        <v>669</v>
      </c>
      <c r="VNY11" s="98" t="s">
        <v>669</v>
      </c>
      <c r="VNZ11" s="98" t="s">
        <v>669</v>
      </c>
      <c r="VOA11" s="98" t="s">
        <v>669</v>
      </c>
      <c r="VOB11" s="98" t="s">
        <v>669</v>
      </c>
      <c r="VOC11" s="98" t="s">
        <v>669</v>
      </c>
      <c r="VOD11" s="98" t="s">
        <v>669</v>
      </c>
      <c r="VOE11" s="98" t="s">
        <v>669</v>
      </c>
      <c r="VOF11" s="98" t="s">
        <v>669</v>
      </c>
      <c r="VOG11" s="98" t="s">
        <v>669</v>
      </c>
      <c r="VOH11" s="98" t="s">
        <v>669</v>
      </c>
      <c r="VOI11" s="98" t="s">
        <v>669</v>
      </c>
      <c r="VOJ11" s="98" t="s">
        <v>669</v>
      </c>
      <c r="VOK11" s="98" t="s">
        <v>669</v>
      </c>
      <c r="VOL11" s="98" t="s">
        <v>669</v>
      </c>
      <c r="VOM11" s="98" t="s">
        <v>669</v>
      </c>
      <c r="VON11" s="98" t="s">
        <v>669</v>
      </c>
      <c r="VOO11" s="98" t="s">
        <v>669</v>
      </c>
      <c r="VOP11" s="98" t="s">
        <v>669</v>
      </c>
      <c r="VOQ11" s="98" t="s">
        <v>669</v>
      </c>
      <c r="VOR11" s="98" t="s">
        <v>669</v>
      </c>
      <c r="VOS11" s="98" t="s">
        <v>669</v>
      </c>
      <c r="VOT11" s="98" t="s">
        <v>669</v>
      </c>
      <c r="VOU11" s="98" t="s">
        <v>669</v>
      </c>
      <c r="VOV11" s="98" t="s">
        <v>669</v>
      </c>
      <c r="VOW11" s="98" t="s">
        <v>669</v>
      </c>
      <c r="VOX11" s="98" t="s">
        <v>669</v>
      </c>
      <c r="VOY11" s="98" t="s">
        <v>669</v>
      </c>
      <c r="VOZ11" s="98" t="s">
        <v>669</v>
      </c>
      <c r="VPA11" s="98" t="s">
        <v>669</v>
      </c>
      <c r="VPB11" s="98" t="s">
        <v>669</v>
      </c>
      <c r="VPC11" s="98" t="s">
        <v>669</v>
      </c>
      <c r="VPD11" s="98" t="s">
        <v>669</v>
      </c>
      <c r="VPE11" s="98" t="s">
        <v>669</v>
      </c>
      <c r="VPF11" s="98" t="s">
        <v>669</v>
      </c>
      <c r="VPG11" s="98" t="s">
        <v>669</v>
      </c>
      <c r="VPH11" s="98" t="s">
        <v>669</v>
      </c>
      <c r="VPI11" s="98" t="s">
        <v>669</v>
      </c>
      <c r="VPJ11" s="98" t="s">
        <v>669</v>
      </c>
      <c r="VPK11" s="98" t="s">
        <v>669</v>
      </c>
      <c r="VPL11" s="98" t="s">
        <v>669</v>
      </c>
      <c r="VPM11" s="98" t="s">
        <v>669</v>
      </c>
      <c r="VPN11" s="98" t="s">
        <v>669</v>
      </c>
      <c r="VPO11" s="98" t="s">
        <v>669</v>
      </c>
      <c r="VPP11" s="98" t="s">
        <v>669</v>
      </c>
      <c r="VPQ11" s="98" t="s">
        <v>669</v>
      </c>
      <c r="VPR11" s="98" t="s">
        <v>669</v>
      </c>
      <c r="VPS11" s="98" t="s">
        <v>669</v>
      </c>
      <c r="VPT11" s="98" t="s">
        <v>669</v>
      </c>
      <c r="VPU11" s="98" t="s">
        <v>669</v>
      </c>
      <c r="VPV11" s="98" t="s">
        <v>669</v>
      </c>
      <c r="VPW11" s="98" t="s">
        <v>669</v>
      </c>
      <c r="VPX11" s="98" t="s">
        <v>669</v>
      </c>
      <c r="VPY11" s="98" t="s">
        <v>669</v>
      </c>
      <c r="VPZ11" s="98" t="s">
        <v>669</v>
      </c>
      <c r="VQA11" s="98" t="s">
        <v>669</v>
      </c>
      <c r="VQB11" s="98" t="s">
        <v>669</v>
      </c>
      <c r="VQC11" s="98" t="s">
        <v>669</v>
      </c>
      <c r="VQD11" s="98" t="s">
        <v>669</v>
      </c>
      <c r="VQE11" s="98" t="s">
        <v>669</v>
      </c>
      <c r="VQF11" s="98" t="s">
        <v>669</v>
      </c>
      <c r="VQG11" s="98" t="s">
        <v>669</v>
      </c>
      <c r="VQH11" s="98" t="s">
        <v>669</v>
      </c>
      <c r="VQI11" s="98" t="s">
        <v>669</v>
      </c>
      <c r="VQJ11" s="98" t="s">
        <v>669</v>
      </c>
      <c r="VQK11" s="98" t="s">
        <v>669</v>
      </c>
      <c r="VQL11" s="98" t="s">
        <v>669</v>
      </c>
      <c r="VQM11" s="98" t="s">
        <v>669</v>
      </c>
      <c r="VQN11" s="98" t="s">
        <v>669</v>
      </c>
      <c r="VQO11" s="98" t="s">
        <v>669</v>
      </c>
      <c r="VQP11" s="98" t="s">
        <v>669</v>
      </c>
      <c r="VQQ11" s="98" t="s">
        <v>669</v>
      </c>
      <c r="VQR11" s="98" t="s">
        <v>669</v>
      </c>
      <c r="VQS11" s="98" t="s">
        <v>669</v>
      </c>
      <c r="VQT11" s="98" t="s">
        <v>669</v>
      </c>
      <c r="VQU11" s="98" t="s">
        <v>669</v>
      </c>
      <c r="VQV11" s="98" t="s">
        <v>669</v>
      </c>
      <c r="VQW11" s="98" t="s">
        <v>669</v>
      </c>
      <c r="VQX11" s="98" t="s">
        <v>669</v>
      </c>
      <c r="VQY11" s="98" t="s">
        <v>669</v>
      </c>
      <c r="VQZ11" s="98" t="s">
        <v>669</v>
      </c>
      <c r="VRA11" s="98" t="s">
        <v>669</v>
      </c>
      <c r="VRB11" s="98" t="s">
        <v>669</v>
      </c>
      <c r="VRC11" s="98" t="s">
        <v>669</v>
      </c>
      <c r="VRD11" s="98" t="s">
        <v>669</v>
      </c>
      <c r="VRE11" s="98" t="s">
        <v>669</v>
      </c>
      <c r="VRF11" s="98" t="s">
        <v>669</v>
      </c>
      <c r="VRG11" s="98" t="s">
        <v>669</v>
      </c>
      <c r="VRH11" s="98" t="s">
        <v>669</v>
      </c>
      <c r="VRI11" s="98" t="s">
        <v>669</v>
      </c>
      <c r="VRJ11" s="98" t="s">
        <v>669</v>
      </c>
      <c r="VRK11" s="98" t="s">
        <v>669</v>
      </c>
      <c r="VRL11" s="98" t="s">
        <v>669</v>
      </c>
      <c r="VRM11" s="98" t="s">
        <v>669</v>
      </c>
      <c r="VRN11" s="98" t="s">
        <v>669</v>
      </c>
      <c r="VRO11" s="98" t="s">
        <v>669</v>
      </c>
      <c r="VRP11" s="98" t="s">
        <v>669</v>
      </c>
      <c r="VRQ11" s="98" t="s">
        <v>669</v>
      </c>
      <c r="VRR11" s="98" t="s">
        <v>669</v>
      </c>
      <c r="VRS11" s="98" t="s">
        <v>669</v>
      </c>
      <c r="VRT11" s="98" t="s">
        <v>669</v>
      </c>
      <c r="VRU11" s="98" t="s">
        <v>669</v>
      </c>
      <c r="VRV11" s="98" t="s">
        <v>669</v>
      </c>
      <c r="VRW11" s="98" t="s">
        <v>669</v>
      </c>
      <c r="VRX11" s="98" t="s">
        <v>669</v>
      </c>
      <c r="VRY11" s="98" t="s">
        <v>669</v>
      </c>
      <c r="VRZ11" s="98" t="s">
        <v>669</v>
      </c>
      <c r="VSA11" s="98" t="s">
        <v>669</v>
      </c>
      <c r="VSB11" s="98" t="s">
        <v>669</v>
      </c>
      <c r="VSC11" s="98" t="s">
        <v>669</v>
      </c>
      <c r="VSD11" s="98" t="s">
        <v>669</v>
      </c>
      <c r="VSE11" s="98" t="s">
        <v>669</v>
      </c>
      <c r="VSF11" s="98" t="s">
        <v>669</v>
      </c>
      <c r="VSG11" s="98" t="s">
        <v>669</v>
      </c>
      <c r="VSH11" s="98" t="s">
        <v>669</v>
      </c>
      <c r="VSI11" s="98" t="s">
        <v>669</v>
      </c>
      <c r="VSJ11" s="98" t="s">
        <v>669</v>
      </c>
      <c r="VSK11" s="98" t="s">
        <v>669</v>
      </c>
      <c r="VSL11" s="98" t="s">
        <v>669</v>
      </c>
      <c r="VSM11" s="98" t="s">
        <v>669</v>
      </c>
      <c r="VSN11" s="98" t="s">
        <v>669</v>
      </c>
      <c r="VSO11" s="98" t="s">
        <v>669</v>
      </c>
      <c r="VSP11" s="98" t="s">
        <v>669</v>
      </c>
      <c r="VSQ11" s="98" t="s">
        <v>669</v>
      </c>
      <c r="VSR11" s="98" t="s">
        <v>669</v>
      </c>
      <c r="VSS11" s="98" t="s">
        <v>669</v>
      </c>
      <c r="VST11" s="98" t="s">
        <v>669</v>
      </c>
      <c r="VSU11" s="98" t="s">
        <v>669</v>
      </c>
      <c r="VSV11" s="98" t="s">
        <v>669</v>
      </c>
      <c r="VSW11" s="98" t="s">
        <v>669</v>
      </c>
      <c r="VSX11" s="98" t="s">
        <v>669</v>
      </c>
      <c r="VSY11" s="98" t="s">
        <v>669</v>
      </c>
      <c r="VSZ11" s="98" t="s">
        <v>669</v>
      </c>
      <c r="VTA11" s="98" t="s">
        <v>669</v>
      </c>
      <c r="VTB11" s="98" t="s">
        <v>669</v>
      </c>
      <c r="VTC11" s="98" t="s">
        <v>669</v>
      </c>
      <c r="VTD11" s="98" t="s">
        <v>669</v>
      </c>
      <c r="VTE11" s="98" t="s">
        <v>669</v>
      </c>
      <c r="VTF11" s="98" t="s">
        <v>669</v>
      </c>
      <c r="VTG11" s="98" t="s">
        <v>669</v>
      </c>
      <c r="VTH11" s="98" t="s">
        <v>669</v>
      </c>
      <c r="VTI11" s="98" t="s">
        <v>669</v>
      </c>
      <c r="VTJ11" s="98" t="s">
        <v>669</v>
      </c>
      <c r="VTK11" s="98" t="s">
        <v>669</v>
      </c>
      <c r="VTL11" s="98" t="s">
        <v>669</v>
      </c>
      <c r="VTM11" s="98" t="s">
        <v>669</v>
      </c>
      <c r="VTN11" s="98" t="s">
        <v>669</v>
      </c>
      <c r="VTO11" s="98" t="s">
        <v>669</v>
      </c>
      <c r="VTP11" s="98" t="s">
        <v>669</v>
      </c>
      <c r="VTQ11" s="98" t="s">
        <v>669</v>
      </c>
      <c r="VTR11" s="98" t="s">
        <v>669</v>
      </c>
      <c r="VTS11" s="98" t="s">
        <v>669</v>
      </c>
      <c r="VTT11" s="98" t="s">
        <v>669</v>
      </c>
      <c r="VTU11" s="98" t="s">
        <v>669</v>
      </c>
      <c r="VTV11" s="98" t="s">
        <v>669</v>
      </c>
      <c r="VTW11" s="98" t="s">
        <v>669</v>
      </c>
      <c r="VTX11" s="98" t="s">
        <v>669</v>
      </c>
      <c r="VTY11" s="98" t="s">
        <v>669</v>
      </c>
      <c r="VTZ11" s="98" t="s">
        <v>669</v>
      </c>
      <c r="VUA11" s="98" t="s">
        <v>669</v>
      </c>
      <c r="VUB11" s="98" t="s">
        <v>669</v>
      </c>
      <c r="VUC11" s="98" t="s">
        <v>669</v>
      </c>
      <c r="VUD11" s="98" t="s">
        <v>669</v>
      </c>
      <c r="VUE11" s="98" t="s">
        <v>669</v>
      </c>
      <c r="VUF11" s="98" t="s">
        <v>669</v>
      </c>
      <c r="VUG11" s="98" t="s">
        <v>669</v>
      </c>
      <c r="VUH11" s="98" t="s">
        <v>669</v>
      </c>
      <c r="VUI11" s="98" t="s">
        <v>669</v>
      </c>
      <c r="VUJ11" s="98" t="s">
        <v>669</v>
      </c>
      <c r="VUK11" s="98" t="s">
        <v>669</v>
      </c>
      <c r="VUL11" s="98" t="s">
        <v>669</v>
      </c>
      <c r="VUM11" s="98" t="s">
        <v>669</v>
      </c>
      <c r="VUN11" s="98" t="s">
        <v>669</v>
      </c>
      <c r="VUO11" s="98" t="s">
        <v>669</v>
      </c>
      <c r="VUP11" s="98" t="s">
        <v>669</v>
      </c>
      <c r="VUQ11" s="98" t="s">
        <v>669</v>
      </c>
      <c r="VUR11" s="98" t="s">
        <v>669</v>
      </c>
      <c r="VUS11" s="98" t="s">
        <v>669</v>
      </c>
      <c r="VUT11" s="98" t="s">
        <v>669</v>
      </c>
      <c r="VUU11" s="98" t="s">
        <v>669</v>
      </c>
      <c r="VUV11" s="98" t="s">
        <v>669</v>
      </c>
      <c r="VUW11" s="98" t="s">
        <v>669</v>
      </c>
      <c r="VUX11" s="98" t="s">
        <v>669</v>
      </c>
      <c r="VUY11" s="98" t="s">
        <v>669</v>
      </c>
      <c r="VUZ11" s="98" t="s">
        <v>669</v>
      </c>
      <c r="VVA11" s="98" t="s">
        <v>669</v>
      </c>
      <c r="VVB11" s="98" t="s">
        <v>669</v>
      </c>
      <c r="VVC11" s="98" t="s">
        <v>669</v>
      </c>
      <c r="VVD11" s="98" t="s">
        <v>669</v>
      </c>
      <c r="VVE11" s="98" t="s">
        <v>669</v>
      </c>
      <c r="VVF11" s="98" t="s">
        <v>669</v>
      </c>
      <c r="VVG11" s="98" t="s">
        <v>669</v>
      </c>
      <c r="VVH11" s="98" t="s">
        <v>669</v>
      </c>
      <c r="VVI11" s="98" t="s">
        <v>669</v>
      </c>
      <c r="VVJ11" s="98" t="s">
        <v>669</v>
      </c>
      <c r="VVK11" s="98" t="s">
        <v>669</v>
      </c>
      <c r="VVL11" s="98" t="s">
        <v>669</v>
      </c>
      <c r="VVM11" s="98" t="s">
        <v>669</v>
      </c>
      <c r="VVN11" s="98" t="s">
        <v>669</v>
      </c>
      <c r="VVO11" s="98" t="s">
        <v>669</v>
      </c>
      <c r="VVP11" s="98" t="s">
        <v>669</v>
      </c>
      <c r="VVQ11" s="98" t="s">
        <v>669</v>
      </c>
      <c r="VVR11" s="98" t="s">
        <v>669</v>
      </c>
      <c r="VVS11" s="98" t="s">
        <v>669</v>
      </c>
      <c r="VVT11" s="98" t="s">
        <v>669</v>
      </c>
      <c r="VVU11" s="98" t="s">
        <v>669</v>
      </c>
      <c r="VVV11" s="98" t="s">
        <v>669</v>
      </c>
      <c r="VVW11" s="98" t="s">
        <v>669</v>
      </c>
      <c r="VVX11" s="98" t="s">
        <v>669</v>
      </c>
      <c r="VVY11" s="98" t="s">
        <v>669</v>
      </c>
      <c r="VVZ11" s="98" t="s">
        <v>669</v>
      </c>
      <c r="VWA11" s="98" t="s">
        <v>669</v>
      </c>
      <c r="VWB11" s="98" t="s">
        <v>669</v>
      </c>
      <c r="VWC11" s="98" t="s">
        <v>669</v>
      </c>
      <c r="VWD11" s="98" t="s">
        <v>669</v>
      </c>
      <c r="VWE11" s="98" t="s">
        <v>669</v>
      </c>
      <c r="VWF11" s="98" t="s">
        <v>669</v>
      </c>
      <c r="VWG11" s="98" t="s">
        <v>669</v>
      </c>
      <c r="VWH11" s="98" t="s">
        <v>669</v>
      </c>
      <c r="VWI11" s="98" t="s">
        <v>669</v>
      </c>
      <c r="VWJ11" s="98" t="s">
        <v>669</v>
      </c>
      <c r="VWK11" s="98" t="s">
        <v>669</v>
      </c>
      <c r="VWL11" s="98" t="s">
        <v>669</v>
      </c>
      <c r="VWM11" s="98" t="s">
        <v>669</v>
      </c>
      <c r="VWN11" s="98" t="s">
        <v>669</v>
      </c>
      <c r="VWO11" s="98" t="s">
        <v>669</v>
      </c>
      <c r="VWP11" s="98" t="s">
        <v>669</v>
      </c>
      <c r="VWQ11" s="98" t="s">
        <v>669</v>
      </c>
      <c r="VWR11" s="98" t="s">
        <v>669</v>
      </c>
      <c r="VWS11" s="98" t="s">
        <v>669</v>
      </c>
      <c r="VWT11" s="98" t="s">
        <v>669</v>
      </c>
      <c r="VWU11" s="98" t="s">
        <v>669</v>
      </c>
      <c r="VWV11" s="98" t="s">
        <v>669</v>
      </c>
      <c r="VWW11" s="98" t="s">
        <v>669</v>
      </c>
      <c r="VWX11" s="98" t="s">
        <v>669</v>
      </c>
      <c r="VWY11" s="98" t="s">
        <v>669</v>
      </c>
      <c r="VWZ11" s="98" t="s">
        <v>669</v>
      </c>
      <c r="VXA11" s="98" t="s">
        <v>669</v>
      </c>
      <c r="VXB11" s="98" t="s">
        <v>669</v>
      </c>
      <c r="VXC11" s="98" t="s">
        <v>669</v>
      </c>
      <c r="VXD11" s="98" t="s">
        <v>669</v>
      </c>
      <c r="VXE11" s="98" t="s">
        <v>669</v>
      </c>
      <c r="VXF11" s="98" t="s">
        <v>669</v>
      </c>
      <c r="VXG11" s="98" t="s">
        <v>669</v>
      </c>
      <c r="VXH11" s="98" t="s">
        <v>669</v>
      </c>
      <c r="VXI11" s="98" t="s">
        <v>669</v>
      </c>
      <c r="VXJ11" s="98" t="s">
        <v>669</v>
      </c>
      <c r="VXK11" s="98" t="s">
        <v>669</v>
      </c>
      <c r="VXL11" s="98" t="s">
        <v>669</v>
      </c>
      <c r="VXM11" s="98" t="s">
        <v>669</v>
      </c>
      <c r="VXN11" s="98" t="s">
        <v>669</v>
      </c>
      <c r="VXO11" s="98" t="s">
        <v>669</v>
      </c>
      <c r="VXP11" s="98" t="s">
        <v>669</v>
      </c>
      <c r="VXQ11" s="98" t="s">
        <v>669</v>
      </c>
      <c r="VXR11" s="98" t="s">
        <v>669</v>
      </c>
      <c r="VXS11" s="98" t="s">
        <v>669</v>
      </c>
      <c r="VXT11" s="98" t="s">
        <v>669</v>
      </c>
      <c r="VXU11" s="98" t="s">
        <v>669</v>
      </c>
      <c r="VXV11" s="98" t="s">
        <v>669</v>
      </c>
      <c r="VXW11" s="98" t="s">
        <v>669</v>
      </c>
      <c r="VXX11" s="98" t="s">
        <v>669</v>
      </c>
      <c r="VXY11" s="98" t="s">
        <v>669</v>
      </c>
      <c r="VXZ11" s="98" t="s">
        <v>669</v>
      </c>
      <c r="VYA11" s="98" t="s">
        <v>669</v>
      </c>
      <c r="VYB11" s="98" t="s">
        <v>669</v>
      </c>
      <c r="VYC11" s="98" t="s">
        <v>669</v>
      </c>
      <c r="VYD11" s="98" t="s">
        <v>669</v>
      </c>
      <c r="VYE11" s="98" t="s">
        <v>669</v>
      </c>
      <c r="VYF11" s="98" t="s">
        <v>669</v>
      </c>
      <c r="VYG11" s="98" t="s">
        <v>669</v>
      </c>
      <c r="VYH11" s="98" t="s">
        <v>669</v>
      </c>
      <c r="VYI11" s="98" t="s">
        <v>669</v>
      </c>
      <c r="VYJ11" s="98" t="s">
        <v>669</v>
      </c>
      <c r="VYK11" s="98" t="s">
        <v>669</v>
      </c>
      <c r="VYL11" s="98" t="s">
        <v>669</v>
      </c>
      <c r="VYM11" s="98" t="s">
        <v>669</v>
      </c>
      <c r="VYN11" s="98" t="s">
        <v>669</v>
      </c>
      <c r="VYO11" s="98" t="s">
        <v>669</v>
      </c>
      <c r="VYP11" s="98" t="s">
        <v>669</v>
      </c>
      <c r="VYQ11" s="98" t="s">
        <v>669</v>
      </c>
      <c r="VYR11" s="98" t="s">
        <v>669</v>
      </c>
      <c r="VYS11" s="98" t="s">
        <v>669</v>
      </c>
      <c r="VYT11" s="98" t="s">
        <v>669</v>
      </c>
      <c r="VYU11" s="98" t="s">
        <v>669</v>
      </c>
      <c r="VYV11" s="98" t="s">
        <v>669</v>
      </c>
      <c r="VYW11" s="98" t="s">
        <v>669</v>
      </c>
      <c r="VYX11" s="98" t="s">
        <v>669</v>
      </c>
      <c r="VYY11" s="98" t="s">
        <v>669</v>
      </c>
      <c r="VYZ11" s="98" t="s">
        <v>669</v>
      </c>
      <c r="VZA11" s="98" t="s">
        <v>669</v>
      </c>
      <c r="VZB11" s="98" t="s">
        <v>669</v>
      </c>
      <c r="VZC11" s="98" t="s">
        <v>669</v>
      </c>
      <c r="VZD11" s="98" t="s">
        <v>669</v>
      </c>
      <c r="VZE11" s="98" t="s">
        <v>669</v>
      </c>
      <c r="VZF11" s="98" t="s">
        <v>669</v>
      </c>
      <c r="VZG11" s="98" t="s">
        <v>669</v>
      </c>
      <c r="VZH11" s="98" t="s">
        <v>669</v>
      </c>
      <c r="VZI11" s="98" t="s">
        <v>669</v>
      </c>
      <c r="VZJ11" s="98" t="s">
        <v>669</v>
      </c>
      <c r="VZK11" s="98" t="s">
        <v>669</v>
      </c>
      <c r="VZL11" s="98" t="s">
        <v>669</v>
      </c>
      <c r="VZM11" s="98" t="s">
        <v>669</v>
      </c>
      <c r="VZN11" s="98" t="s">
        <v>669</v>
      </c>
      <c r="VZO11" s="98" t="s">
        <v>669</v>
      </c>
      <c r="VZP11" s="98" t="s">
        <v>669</v>
      </c>
      <c r="VZQ11" s="98" t="s">
        <v>669</v>
      </c>
      <c r="VZR11" s="98" t="s">
        <v>669</v>
      </c>
      <c r="VZS11" s="98" t="s">
        <v>669</v>
      </c>
      <c r="VZT11" s="98" t="s">
        <v>669</v>
      </c>
      <c r="VZU11" s="98" t="s">
        <v>669</v>
      </c>
      <c r="VZV11" s="98" t="s">
        <v>669</v>
      </c>
      <c r="VZW11" s="98" t="s">
        <v>669</v>
      </c>
      <c r="VZX11" s="98" t="s">
        <v>669</v>
      </c>
      <c r="VZY11" s="98" t="s">
        <v>669</v>
      </c>
      <c r="VZZ11" s="98" t="s">
        <v>669</v>
      </c>
      <c r="WAA11" s="98" t="s">
        <v>669</v>
      </c>
      <c r="WAB11" s="98" t="s">
        <v>669</v>
      </c>
      <c r="WAC11" s="98" t="s">
        <v>669</v>
      </c>
      <c r="WAD11" s="98" t="s">
        <v>669</v>
      </c>
      <c r="WAE11" s="98" t="s">
        <v>669</v>
      </c>
      <c r="WAF11" s="98" t="s">
        <v>669</v>
      </c>
      <c r="WAG11" s="98" t="s">
        <v>669</v>
      </c>
      <c r="WAH11" s="98" t="s">
        <v>669</v>
      </c>
      <c r="WAI11" s="98" t="s">
        <v>669</v>
      </c>
      <c r="WAJ11" s="98" t="s">
        <v>669</v>
      </c>
      <c r="WAK11" s="98" t="s">
        <v>669</v>
      </c>
      <c r="WAL11" s="98" t="s">
        <v>669</v>
      </c>
      <c r="WAM11" s="98" t="s">
        <v>669</v>
      </c>
      <c r="WAN11" s="98" t="s">
        <v>669</v>
      </c>
      <c r="WAO11" s="98" t="s">
        <v>669</v>
      </c>
      <c r="WAP11" s="98" t="s">
        <v>669</v>
      </c>
      <c r="WAQ11" s="98" t="s">
        <v>669</v>
      </c>
      <c r="WAR11" s="98" t="s">
        <v>669</v>
      </c>
      <c r="WAS11" s="98" t="s">
        <v>669</v>
      </c>
      <c r="WAT11" s="98" t="s">
        <v>669</v>
      </c>
      <c r="WAU11" s="98" t="s">
        <v>669</v>
      </c>
      <c r="WAV11" s="98" t="s">
        <v>669</v>
      </c>
      <c r="WAW11" s="98" t="s">
        <v>669</v>
      </c>
      <c r="WAX11" s="98" t="s">
        <v>669</v>
      </c>
      <c r="WAY11" s="98" t="s">
        <v>669</v>
      </c>
      <c r="WAZ11" s="98" t="s">
        <v>669</v>
      </c>
      <c r="WBA11" s="98" t="s">
        <v>669</v>
      </c>
      <c r="WBB11" s="98" t="s">
        <v>669</v>
      </c>
      <c r="WBC11" s="98" t="s">
        <v>669</v>
      </c>
      <c r="WBD11" s="98" t="s">
        <v>669</v>
      </c>
      <c r="WBE11" s="98" t="s">
        <v>669</v>
      </c>
      <c r="WBF11" s="98" t="s">
        <v>669</v>
      </c>
      <c r="WBG11" s="98" t="s">
        <v>669</v>
      </c>
      <c r="WBH11" s="98" t="s">
        <v>669</v>
      </c>
      <c r="WBI11" s="98" t="s">
        <v>669</v>
      </c>
      <c r="WBJ11" s="98" t="s">
        <v>669</v>
      </c>
      <c r="WBK11" s="98" t="s">
        <v>669</v>
      </c>
      <c r="WBL11" s="98" t="s">
        <v>669</v>
      </c>
      <c r="WBM11" s="98" t="s">
        <v>669</v>
      </c>
      <c r="WBN11" s="98" t="s">
        <v>669</v>
      </c>
      <c r="WBO11" s="98" t="s">
        <v>669</v>
      </c>
      <c r="WBP11" s="98" t="s">
        <v>669</v>
      </c>
      <c r="WBQ11" s="98" t="s">
        <v>669</v>
      </c>
      <c r="WBR11" s="98" t="s">
        <v>669</v>
      </c>
      <c r="WBS11" s="98" t="s">
        <v>669</v>
      </c>
      <c r="WBT11" s="98" t="s">
        <v>669</v>
      </c>
      <c r="WBU11" s="98" t="s">
        <v>669</v>
      </c>
      <c r="WBV11" s="98" t="s">
        <v>669</v>
      </c>
      <c r="WBW11" s="98" t="s">
        <v>669</v>
      </c>
      <c r="WBX11" s="98" t="s">
        <v>669</v>
      </c>
      <c r="WBY11" s="98" t="s">
        <v>669</v>
      </c>
      <c r="WBZ11" s="98" t="s">
        <v>669</v>
      </c>
      <c r="WCA11" s="98" t="s">
        <v>669</v>
      </c>
      <c r="WCB11" s="98" t="s">
        <v>669</v>
      </c>
      <c r="WCC11" s="98" t="s">
        <v>669</v>
      </c>
      <c r="WCD11" s="98" t="s">
        <v>669</v>
      </c>
      <c r="WCE11" s="98" t="s">
        <v>669</v>
      </c>
      <c r="WCF11" s="98" t="s">
        <v>669</v>
      </c>
      <c r="WCG11" s="98" t="s">
        <v>669</v>
      </c>
      <c r="WCH11" s="98" t="s">
        <v>669</v>
      </c>
      <c r="WCI11" s="98" t="s">
        <v>669</v>
      </c>
      <c r="WCJ11" s="98" t="s">
        <v>669</v>
      </c>
      <c r="WCK11" s="98" t="s">
        <v>669</v>
      </c>
      <c r="WCL11" s="98" t="s">
        <v>669</v>
      </c>
      <c r="WCM11" s="98" t="s">
        <v>669</v>
      </c>
      <c r="WCN11" s="98" t="s">
        <v>669</v>
      </c>
      <c r="WCO11" s="98" t="s">
        <v>669</v>
      </c>
      <c r="WCP11" s="98" t="s">
        <v>669</v>
      </c>
      <c r="WCQ11" s="98" t="s">
        <v>669</v>
      </c>
      <c r="WCR11" s="98" t="s">
        <v>669</v>
      </c>
      <c r="WCS11" s="98" t="s">
        <v>669</v>
      </c>
      <c r="WCT11" s="98" t="s">
        <v>669</v>
      </c>
      <c r="WCU11" s="98" t="s">
        <v>669</v>
      </c>
      <c r="WCV11" s="98" t="s">
        <v>669</v>
      </c>
      <c r="WCW11" s="98" t="s">
        <v>669</v>
      </c>
      <c r="WCX11" s="98" t="s">
        <v>669</v>
      </c>
      <c r="WCY11" s="98" t="s">
        <v>669</v>
      </c>
      <c r="WCZ11" s="98" t="s">
        <v>669</v>
      </c>
      <c r="WDA11" s="98" t="s">
        <v>669</v>
      </c>
      <c r="WDB11" s="98" t="s">
        <v>669</v>
      </c>
      <c r="WDC11" s="98" t="s">
        <v>669</v>
      </c>
      <c r="WDD11" s="98" t="s">
        <v>669</v>
      </c>
      <c r="WDE11" s="98" t="s">
        <v>669</v>
      </c>
      <c r="WDF11" s="98" t="s">
        <v>669</v>
      </c>
      <c r="WDG11" s="98" t="s">
        <v>669</v>
      </c>
      <c r="WDH11" s="98" t="s">
        <v>669</v>
      </c>
      <c r="WDI11" s="98" t="s">
        <v>669</v>
      </c>
      <c r="WDJ11" s="98" t="s">
        <v>669</v>
      </c>
      <c r="WDK11" s="98" t="s">
        <v>669</v>
      </c>
      <c r="WDL11" s="98" t="s">
        <v>669</v>
      </c>
      <c r="WDM11" s="98" t="s">
        <v>669</v>
      </c>
      <c r="WDN11" s="98" t="s">
        <v>669</v>
      </c>
      <c r="WDO11" s="98" t="s">
        <v>669</v>
      </c>
      <c r="WDP11" s="98" t="s">
        <v>669</v>
      </c>
      <c r="WDQ11" s="98" t="s">
        <v>669</v>
      </c>
      <c r="WDR11" s="98" t="s">
        <v>669</v>
      </c>
      <c r="WDS11" s="98" t="s">
        <v>669</v>
      </c>
      <c r="WDT11" s="98" t="s">
        <v>669</v>
      </c>
      <c r="WDU11" s="98" t="s">
        <v>669</v>
      </c>
      <c r="WDV11" s="98" t="s">
        <v>669</v>
      </c>
      <c r="WDW11" s="98" t="s">
        <v>669</v>
      </c>
      <c r="WDX11" s="98" t="s">
        <v>669</v>
      </c>
      <c r="WDY11" s="98" t="s">
        <v>669</v>
      </c>
      <c r="WDZ11" s="98" t="s">
        <v>669</v>
      </c>
      <c r="WEA11" s="98" t="s">
        <v>669</v>
      </c>
      <c r="WEB11" s="98" t="s">
        <v>669</v>
      </c>
      <c r="WEC11" s="98" t="s">
        <v>669</v>
      </c>
      <c r="WED11" s="98" t="s">
        <v>669</v>
      </c>
      <c r="WEE11" s="98" t="s">
        <v>669</v>
      </c>
      <c r="WEF11" s="98" t="s">
        <v>669</v>
      </c>
      <c r="WEG11" s="98" t="s">
        <v>669</v>
      </c>
      <c r="WEH11" s="98" t="s">
        <v>669</v>
      </c>
      <c r="WEI11" s="98" t="s">
        <v>669</v>
      </c>
      <c r="WEJ11" s="98" t="s">
        <v>669</v>
      </c>
      <c r="WEK11" s="98" t="s">
        <v>669</v>
      </c>
      <c r="WEL11" s="98" t="s">
        <v>669</v>
      </c>
      <c r="WEM11" s="98" t="s">
        <v>669</v>
      </c>
      <c r="WEN11" s="98" t="s">
        <v>669</v>
      </c>
      <c r="WEO11" s="98" t="s">
        <v>669</v>
      </c>
      <c r="WEP11" s="98" t="s">
        <v>669</v>
      </c>
      <c r="WEQ11" s="98" t="s">
        <v>669</v>
      </c>
      <c r="WER11" s="98" t="s">
        <v>669</v>
      </c>
      <c r="WES11" s="98" t="s">
        <v>669</v>
      </c>
      <c r="WET11" s="98" t="s">
        <v>669</v>
      </c>
      <c r="WEU11" s="98" t="s">
        <v>669</v>
      </c>
      <c r="WEV11" s="98" t="s">
        <v>669</v>
      </c>
      <c r="WEW11" s="98" t="s">
        <v>669</v>
      </c>
      <c r="WEX11" s="98" t="s">
        <v>669</v>
      </c>
      <c r="WEY11" s="98" t="s">
        <v>669</v>
      </c>
      <c r="WEZ11" s="98" t="s">
        <v>669</v>
      </c>
      <c r="WFA11" s="98" t="s">
        <v>669</v>
      </c>
      <c r="WFB11" s="98" t="s">
        <v>669</v>
      </c>
      <c r="WFC11" s="98" t="s">
        <v>669</v>
      </c>
      <c r="WFD11" s="98" t="s">
        <v>669</v>
      </c>
      <c r="WFE11" s="98" t="s">
        <v>669</v>
      </c>
      <c r="WFF11" s="98" t="s">
        <v>669</v>
      </c>
      <c r="WFG11" s="98" t="s">
        <v>669</v>
      </c>
      <c r="WFH11" s="98" t="s">
        <v>669</v>
      </c>
      <c r="WFI11" s="98" t="s">
        <v>669</v>
      </c>
      <c r="WFJ11" s="98" t="s">
        <v>669</v>
      </c>
      <c r="WFK11" s="98" t="s">
        <v>669</v>
      </c>
      <c r="WFL11" s="98" t="s">
        <v>669</v>
      </c>
      <c r="WFM11" s="98" t="s">
        <v>669</v>
      </c>
      <c r="WFN11" s="98" t="s">
        <v>669</v>
      </c>
      <c r="WFO11" s="98" t="s">
        <v>669</v>
      </c>
      <c r="WFP11" s="98" t="s">
        <v>669</v>
      </c>
      <c r="WFQ11" s="98" t="s">
        <v>669</v>
      </c>
      <c r="WFR11" s="98" t="s">
        <v>669</v>
      </c>
      <c r="WFS11" s="98" t="s">
        <v>669</v>
      </c>
      <c r="WFT11" s="98" t="s">
        <v>669</v>
      </c>
      <c r="WFU11" s="98" t="s">
        <v>669</v>
      </c>
      <c r="WFV11" s="98" t="s">
        <v>669</v>
      </c>
      <c r="WFW11" s="98" t="s">
        <v>669</v>
      </c>
      <c r="WFX11" s="98" t="s">
        <v>669</v>
      </c>
      <c r="WFY11" s="98" t="s">
        <v>669</v>
      </c>
      <c r="WFZ11" s="98" t="s">
        <v>669</v>
      </c>
      <c r="WGA11" s="98" t="s">
        <v>669</v>
      </c>
      <c r="WGB11" s="98" t="s">
        <v>669</v>
      </c>
      <c r="WGC11" s="98" t="s">
        <v>669</v>
      </c>
      <c r="WGD11" s="98" t="s">
        <v>669</v>
      </c>
      <c r="WGE11" s="98" t="s">
        <v>669</v>
      </c>
      <c r="WGF11" s="98" t="s">
        <v>669</v>
      </c>
      <c r="WGG11" s="98" t="s">
        <v>669</v>
      </c>
      <c r="WGH11" s="98" t="s">
        <v>669</v>
      </c>
      <c r="WGI11" s="98" t="s">
        <v>669</v>
      </c>
      <c r="WGJ11" s="98" t="s">
        <v>669</v>
      </c>
      <c r="WGK11" s="98" t="s">
        <v>669</v>
      </c>
      <c r="WGL11" s="98" t="s">
        <v>669</v>
      </c>
      <c r="WGM11" s="98" t="s">
        <v>669</v>
      </c>
      <c r="WGN11" s="98" t="s">
        <v>669</v>
      </c>
      <c r="WGO11" s="98" t="s">
        <v>669</v>
      </c>
      <c r="WGP11" s="98" t="s">
        <v>669</v>
      </c>
      <c r="WGQ11" s="98" t="s">
        <v>669</v>
      </c>
      <c r="WGR11" s="98" t="s">
        <v>669</v>
      </c>
      <c r="WGS11" s="98" t="s">
        <v>669</v>
      </c>
      <c r="WGT11" s="98" t="s">
        <v>669</v>
      </c>
      <c r="WGU11" s="98" t="s">
        <v>669</v>
      </c>
      <c r="WGV11" s="98" t="s">
        <v>669</v>
      </c>
      <c r="WGW11" s="98" t="s">
        <v>669</v>
      </c>
      <c r="WGX11" s="98" t="s">
        <v>669</v>
      </c>
      <c r="WGY11" s="98" t="s">
        <v>669</v>
      </c>
      <c r="WGZ11" s="98" t="s">
        <v>669</v>
      </c>
      <c r="WHA11" s="98" t="s">
        <v>669</v>
      </c>
      <c r="WHB11" s="98" t="s">
        <v>669</v>
      </c>
      <c r="WHC11" s="98" t="s">
        <v>669</v>
      </c>
      <c r="WHD11" s="98" t="s">
        <v>669</v>
      </c>
      <c r="WHE11" s="98" t="s">
        <v>669</v>
      </c>
      <c r="WHF11" s="98" t="s">
        <v>669</v>
      </c>
      <c r="WHG11" s="98" t="s">
        <v>669</v>
      </c>
      <c r="WHH11" s="98" t="s">
        <v>669</v>
      </c>
      <c r="WHI11" s="98" t="s">
        <v>669</v>
      </c>
      <c r="WHJ11" s="98" t="s">
        <v>669</v>
      </c>
      <c r="WHK11" s="98" t="s">
        <v>669</v>
      </c>
      <c r="WHL11" s="98" t="s">
        <v>669</v>
      </c>
      <c r="WHM11" s="98" t="s">
        <v>669</v>
      </c>
      <c r="WHN11" s="98" t="s">
        <v>669</v>
      </c>
      <c r="WHO11" s="98" t="s">
        <v>669</v>
      </c>
      <c r="WHP11" s="98" t="s">
        <v>669</v>
      </c>
      <c r="WHQ11" s="98" t="s">
        <v>669</v>
      </c>
      <c r="WHR11" s="98" t="s">
        <v>669</v>
      </c>
      <c r="WHS11" s="98" t="s">
        <v>669</v>
      </c>
      <c r="WHT11" s="98" t="s">
        <v>669</v>
      </c>
      <c r="WHU11" s="98" t="s">
        <v>669</v>
      </c>
      <c r="WHV11" s="98" t="s">
        <v>669</v>
      </c>
      <c r="WHW11" s="98" t="s">
        <v>669</v>
      </c>
      <c r="WHX11" s="98" t="s">
        <v>669</v>
      </c>
      <c r="WHY11" s="98" t="s">
        <v>669</v>
      </c>
      <c r="WHZ11" s="98" t="s">
        <v>669</v>
      </c>
      <c r="WIA11" s="98" t="s">
        <v>669</v>
      </c>
      <c r="WIB11" s="98" t="s">
        <v>669</v>
      </c>
      <c r="WIC11" s="98" t="s">
        <v>669</v>
      </c>
      <c r="WID11" s="98" t="s">
        <v>669</v>
      </c>
      <c r="WIE11" s="98" t="s">
        <v>669</v>
      </c>
      <c r="WIF11" s="98" t="s">
        <v>669</v>
      </c>
      <c r="WIG11" s="98" t="s">
        <v>669</v>
      </c>
      <c r="WIH11" s="98" t="s">
        <v>669</v>
      </c>
      <c r="WII11" s="98" t="s">
        <v>669</v>
      </c>
      <c r="WIJ11" s="98" t="s">
        <v>669</v>
      </c>
      <c r="WIK11" s="98" t="s">
        <v>669</v>
      </c>
      <c r="WIL11" s="98" t="s">
        <v>669</v>
      </c>
      <c r="WIM11" s="98" t="s">
        <v>669</v>
      </c>
      <c r="WIN11" s="98" t="s">
        <v>669</v>
      </c>
      <c r="WIO11" s="98" t="s">
        <v>669</v>
      </c>
      <c r="WIP11" s="98" t="s">
        <v>669</v>
      </c>
      <c r="WIQ11" s="98" t="s">
        <v>669</v>
      </c>
      <c r="WIR11" s="98" t="s">
        <v>669</v>
      </c>
      <c r="WIS11" s="98" t="s">
        <v>669</v>
      </c>
      <c r="WIT11" s="98" t="s">
        <v>669</v>
      </c>
      <c r="WIU11" s="98" t="s">
        <v>669</v>
      </c>
      <c r="WIV11" s="98" t="s">
        <v>669</v>
      </c>
      <c r="WIW11" s="98" t="s">
        <v>669</v>
      </c>
      <c r="WIX11" s="98" t="s">
        <v>669</v>
      </c>
      <c r="WIY11" s="98" t="s">
        <v>669</v>
      </c>
      <c r="WIZ11" s="98" t="s">
        <v>669</v>
      </c>
      <c r="WJA11" s="98" t="s">
        <v>669</v>
      </c>
      <c r="WJB11" s="98" t="s">
        <v>669</v>
      </c>
      <c r="WJC11" s="98" t="s">
        <v>669</v>
      </c>
      <c r="WJD11" s="98" t="s">
        <v>669</v>
      </c>
      <c r="WJE11" s="98" t="s">
        <v>669</v>
      </c>
      <c r="WJF11" s="98" t="s">
        <v>669</v>
      </c>
      <c r="WJG11" s="98" t="s">
        <v>669</v>
      </c>
      <c r="WJH11" s="98" t="s">
        <v>669</v>
      </c>
      <c r="WJI11" s="98" t="s">
        <v>669</v>
      </c>
      <c r="WJJ11" s="98" t="s">
        <v>669</v>
      </c>
      <c r="WJK11" s="98" t="s">
        <v>669</v>
      </c>
      <c r="WJL11" s="98" t="s">
        <v>669</v>
      </c>
      <c r="WJM11" s="98" t="s">
        <v>669</v>
      </c>
      <c r="WJN11" s="98" t="s">
        <v>669</v>
      </c>
      <c r="WJO11" s="98" t="s">
        <v>669</v>
      </c>
      <c r="WJP11" s="98" t="s">
        <v>669</v>
      </c>
      <c r="WJQ11" s="98" t="s">
        <v>669</v>
      </c>
      <c r="WJR11" s="98" t="s">
        <v>669</v>
      </c>
      <c r="WJS11" s="98" t="s">
        <v>669</v>
      </c>
      <c r="WJT11" s="98" t="s">
        <v>669</v>
      </c>
      <c r="WJU11" s="98" t="s">
        <v>669</v>
      </c>
      <c r="WJV11" s="98" t="s">
        <v>669</v>
      </c>
      <c r="WJW11" s="98" t="s">
        <v>669</v>
      </c>
      <c r="WJX11" s="98" t="s">
        <v>669</v>
      </c>
      <c r="WJY11" s="98" t="s">
        <v>669</v>
      </c>
      <c r="WJZ11" s="98" t="s">
        <v>669</v>
      </c>
      <c r="WKA11" s="98" t="s">
        <v>669</v>
      </c>
      <c r="WKB11" s="98" t="s">
        <v>669</v>
      </c>
      <c r="WKC11" s="98" t="s">
        <v>669</v>
      </c>
      <c r="WKD11" s="98" t="s">
        <v>669</v>
      </c>
      <c r="WKE11" s="98" t="s">
        <v>669</v>
      </c>
      <c r="WKF11" s="98" t="s">
        <v>669</v>
      </c>
      <c r="WKG11" s="98" t="s">
        <v>669</v>
      </c>
      <c r="WKH11" s="98" t="s">
        <v>669</v>
      </c>
      <c r="WKI11" s="98" t="s">
        <v>669</v>
      </c>
      <c r="WKJ11" s="98" t="s">
        <v>669</v>
      </c>
      <c r="WKK11" s="98" t="s">
        <v>669</v>
      </c>
      <c r="WKL11" s="98" t="s">
        <v>669</v>
      </c>
      <c r="WKM11" s="98" t="s">
        <v>669</v>
      </c>
      <c r="WKN11" s="98" t="s">
        <v>669</v>
      </c>
      <c r="WKO11" s="98" t="s">
        <v>669</v>
      </c>
      <c r="WKP11" s="98" t="s">
        <v>669</v>
      </c>
      <c r="WKQ11" s="98" t="s">
        <v>669</v>
      </c>
      <c r="WKR11" s="98" t="s">
        <v>669</v>
      </c>
      <c r="WKS11" s="98" t="s">
        <v>669</v>
      </c>
      <c r="WKT11" s="98" t="s">
        <v>669</v>
      </c>
      <c r="WKU11" s="98" t="s">
        <v>669</v>
      </c>
      <c r="WKV11" s="98" t="s">
        <v>669</v>
      </c>
      <c r="WKW11" s="98" t="s">
        <v>669</v>
      </c>
      <c r="WKX11" s="98" t="s">
        <v>669</v>
      </c>
      <c r="WKY11" s="98" t="s">
        <v>669</v>
      </c>
      <c r="WKZ11" s="98" t="s">
        <v>669</v>
      </c>
      <c r="WLA11" s="98" t="s">
        <v>669</v>
      </c>
      <c r="WLB11" s="98" t="s">
        <v>669</v>
      </c>
      <c r="WLC11" s="98" t="s">
        <v>669</v>
      </c>
      <c r="WLD11" s="98" t="s">
        <v>669</v>
      </c>
      <c r="WLE11" s="98" t="s">
        <v>669</v>
      </c>
      <c r="WLF11" s="98" t="s">
        <v>669</v>
      </c>
      <c r="WLG11" s="98" t="s">
        <v>669</v>
      </c>
      <c r="WLH11" s="98" t="s">
        <v>669</v>
      </c>
      <c r="WLI11" s="98" t="s">
        <v>669</v>
      </c>
      <c r="WLJ11" s="98" t="s">
        <v>669</v>
      </c>
      <c r="WLK11" s="98" t="s">
        <v>669</v>
      </c>
      <c r="WLL11" s="98" t="s">
        <v>669</v>
      </c>
      <c r="WLM11" s="98" t="s">
        <v>669</v>
      </c>
      <c r="WLN11" s="98" t="s">
        <v>669</v>
      </c>
      <c r="WLO11" s="98" t="s">
        <v>669</v>
      </c>
      <c r="WLP11" s="98" t="s">
        <v>669</v>
      </c>
      <c r="WLQ11" s="98" t="s">
        <v>669</v>
      </c>
      <c r="WLR11" s="98" t="s">
        <v>669</v>
      </c>
      <c r="WLS11" s="98" t="s">
        <v>669</v>
      </c>
      <c r="WLT11" s="98" t="s">
        <v>669</v>
      </c>
      <c r="WLU11" s="98" t="s">
        <v>669</v>
      </c>
      <c r="WLV11" s="98" t="s">
        <v>669</v>
      </c>
      <c r="WLW11" s="98" t="s">
        <v>669</v>
      </c>
      <c r="WLX11" s="98" t="s">
        <v>669</v>
      </c>
      <c r="WLY11" s="98" t="s">
        <v>669</v>
      </c>
      <c r="WLZ11" s="98" t="s">
        <v>669</v>
      </c>
      <c r="WMA11" s="98" t="s">
        <v>669</v>
      </c>
      <c r="WMB11" s="98" t="s">
        <v>669</v>
      </c>
      <c r="WMC11" s="98" t="s">
        <v>669</v>
      </c>
      <c r="WMD11" s="98" t="s">
        <v>669</v>
      </c>
      <c r="WME11" s="98" t="s">
        <v>669</v>
      </c>
      <c r="WMF11" s="98" t="s">
        <v>669</v>
      </c>
      <c r="WMG11" s="98" t="s">
        <v>669</v>
      </c>
      <c r="WMH11" s="98" t="s">
        <v>669</v>
      </c>
      <c r="WMI11" s="98" t="s">
        <v>669</v>
      </c>
      <c r="WMJ11" s="98" t="s">
        <v>669</v>
      </c>
      <c r="WMK11" s="98" t="s">
        <v>669</v>
      </c>
      <c r="WML11" s="98" t="s">
        <v>669</v>
      </c>
      <c r="WMM11" s="98" t="s">
        <v>669</v>
      </c>
      <c r="WMN11" s="98" t="s">
        <v>669</v>
      </c>
      <c r="WMO11" s="98" t="s">
        <v>669</v>
      </c>
      <c r="WMP11" s="98" t="s">
        <v>669</v>
      </c>
      <c r="WMQ11" s="98" t="s">
        <v>669</v>
      </c>
      <c r="WMR11" s="98" t="s">
        <v>669</v>
      </c>
      <c r="WMS11" s="98" t="s">
        <v>669</v>
      </c>
      <c r="WMT11" s="98" t="s">
        <v>669</v>
      </c>
      <c r="WMU11" s="98" t="s">
        <v>669</v>
      </c>
      <c r="WMV11" s="98" t="s">
        <v>669</v>
      </c>
      <c r="WMW11" s="98" t="s">
        <v>669</v>
      </c>
      <c r="WMX11" s="98" t="s">
        <v>669</v>
      </c>
      <c r="WMY11" s="98" t="s">
        <v>669</v>
      </c>
      <c r="WMZ11" s="98" t="s">
        <v>669</v>
      </c>
      <c r="WNA11" s="98" t="s">
        <v>669</v>
      </c>
      <c r="WNB11" s="98" t="s">
        <v>669</v>
      </c>
      <c r="WNC11" s="98" t="s">
        <v>669</v>
      </c>
      <c r="WND11" s="98" t="s">
        <v>669</v>
      </c>
      <c r="WNE11" s="98" t="s">
        <v>669</v>
      </c>
      <c r="WNF11" s="98" t="s">
        <v>669</v>
      </c>
      <c r="WNG11" s="98" t="s">
        <v>669</v>
      </c>
      <c r="WNH11" s="98" t="s">
        <v>669</v>
      </c>
      <c r="WNI11" s="98" t="s">
        <v>669</v>
      </c>
      <c r="WNJ11" s="98" t="s">
        <v>669</v>
      </c>
      <c r="WNK11" s="98" t="s">
        <v>669</v>
      </c>
      <c r="WNL11" s="98" t="s">
        <v>669</v>
      </c>
      <c r="WNM11" s="98" t="s">
        <v>669</v>
      </c>
      <c r="WNN11" s="98" t="s">
        <v>669</v>
      </c>
      <c r="WNO11" s="98" t="s">
        <v>669</v>
      </c>
      <c r="WNP11" s="98" t="s">
        <v>669</v>
      </c>
      <c r="WNQ11" s="98" t="s">
        <v>669</v>
      </c>
      <c r="WNR11" s="98" t="s">
        <v>669</v>
      </c>
      <c r="WNS11" s="98" t="s">
        <v>669</v>
      </c>
      <c r="WNT11" s="98" t="s">
        <v>669</v>
      </c>
      <c r="WNU11" s="98" t="s">
        <v>669</v>
      </c>
      <c r="WNV11" s="98" t="s">
        <v>669</v>
      </c>
      <c r="WNW11" s="98" t="s">
        <v>669</v>
      </c>
      <c r="WNX11" s="98" t="s">
        <v>669</v>
      </c>
      <c r="WNY11" s="98" t="s">
        <v>669</v>
      </c>
      <c r="WNZ11" s="98" t="s">
        <v>669</v>
      </c>
      <c r="WOA11" s="98" t="s">
        <v>669</v>
      </c>
      <c r="WOB11" s="98" t="s">
        <v>669</v>
      </c>
      <c r="WOC11" s="98" t="s">
        <v>669</v>
      </c>
      <c r="WOD11" s="98" t="s">
        <v>669</v>
      </c>
      <c r="WOE11" s="98" t="s">
        <v>669</v>
      </c>
      <c r="WOF11" s="98" t="s">
        <v>669</v>
      </c>
      <c r="WOG11" s="98" t="s">
        <v>669</v>
      </c>
      <c r="WOH11" s="98" t="s">
        <v>669</v>
      </c>
      <c r="WOI11" s="98" t="s">
        <v>669</v>
      </c>
      <c r="WOJ11" s="98" t="s">
        <v>669</v>
      </c>
      <c r="WOK11" s="98" t="s">
        <v>669</v>
      </c>
      <c r="WOL11" s="98" t="s">
        <v>669</v>
      </c>
      <c r="WOM11" s="98" t="s">
        <v>669</v>
      </c>
      <c r="WON11" s="98" t="s">
        <v>669</v>
      </c>
      <c r="WOO11" s="98" t="s">
        <v>669</v>
      </c>
      <c r="WOP11" s="98" t="s">
        <v>669</v>
      </c>
      <c r="WOQ11" s="98" t="s">
        <v>669</v>
      </c>
      <c r="WOR11" s="98" t="s">
        <v>669</v>
      </c>
      <c r="WOS11" s="98" t="s">
        <v>669</v>
      </c>
      <c r="WOT11" s="98" t="s">
        <v>669</v>
      </c>
      <c r="WOU11" s="98" t="s">
        <v>669</v>
      </c>
      <c r="WOV11" s="98" t="s">
        <v>669</v>
      </c>
      <c r="WOW11" s="98" t="s">
        <v>669</v>
      </c>
      <c r="WOX11" s="98" t="s">
        <v>669</v>
      </c>
      <c r="WOY11" s="98" t="s">
        <v>669</v>
      </c>
      <c r="WOZ11" s="98" t="s">
        <v>669</v>
      </c>
      <c r="WPA11" s="98" t="s">
        <v>669</v>
      </c>
      <c r="WPB11" s="98" t="s">
        <v>669</v>
      </c>
      <c r="WPC11" s="98" t="s">
        <v>669</v>
      </c>
      <c r="WPD11" s="98" t="s">
        <v>669</v>
      </c>
      <c r="WPE11" s="98" t="s">
        <v>669</v>
      </c>
      <c r="WPF11" s="98" t="s">
        <v>669</v>
      </c>
      <c r="WPG11" s="98" t="s">
        <v>669</v>
      </c>
      <c r="WPH11" s="98" t="s">
        <v>669</v>
      </c>
      <c r="WPI11" s="98" t="s">
        <v>669</v>
      </c>
      <c r="WPJ11" s="98" t="s">
        <v>669</v>
      </c>
      <c r="WPK11" s="98" t="s">
        <v>669</v>
      </c>
      <c r="WPL11" s="98" t="s">
        <v>669</v>
      </c>
      <c r="WPM11" s="98" t="s">
        <v>669</v>
      </c>
      <c r="WPN11" s="98" t="s">
        <v>669</v>
      </c>
      <c r="WPO11" s="98" t="s">
        <v>669</v>
      </c>
      <c r="WPP11" s="98" t="s">
        <v>669</v>
      </c>
      <c r="WPQ11" s="98" t="s">
        <v>669</v>
      </c>
      <c r="WPR11" s="98" t="s">
        <v>669</v>
      </c>
      <c r="WPS11" s="98" t="s">
        <v>669</v>
      </c>
      <c r="WPT11" s="98" t="s">
        <v>669</v>
      </c>
      <c r="WPU11" s="98" t="s">
        <v>669</v>
      </c>
      <c r="WPV11" s="98" t="s">
        <v>669</v>
      </c>
      <c r="WPW11" s="98" t="s">
        <v>669</v>
      </c>
      <c r="WPX11" s="98" t="s">
        <v>669</v>
      </c>
      <c r="WPY11" s="98" t="s">
        <v>669</v>
      </c>
      <c r="WPZ11" s="98" t="s">
        <v>669</v>
      </c>
      <c r="WQA11" s="98" t="s">
        <v>669</v>
      </c>
      <c r="WQB11" s="98" t="s">
        <v>669</v>
      </c>
      <c r="WQC11" s="98" t="s">
        <v>669</v>
      </c>
      <c r="WQD11" s="98" t="s">
        <v>669</v>
      </c>
      <c r="WQE11" s="98" t="s">
        <v>669</v>
      </c>
      <c r="WQF11" s="98" t="s">
        <v>669</v>
      </c>
      <c r="WQG11" s="98" t="s">
        <v>669</v>
      </c>
      <c r="WQH11" s="98" t="s">
        <v>669</v>
      </c>
      <c r="WQI11" s="98" t="s">
        <v>669</v>
      </c>
      <c r="WQJ11" s="98" t="s">
        <v>669</v>
      </c>
      <c r="WQK11" s="98" t="s">
        <v>669</v>
      </c>
      <c r="WQL11" s="98" t="s">
        <v>669</v>
      </c>
      <c r="WQM11" s="98" t="s">
        <v>669</v>
      </c>
      <c r="WQN11" s="98" t="s">
        <v>669</v>
      </c>
      <c r="WQO11" s="98" t="s">
        <v>669</v>
      </c>
      <c r="WQP11" s="98" t="s">
        <v>669</v>
      </c>
      <c r="WQQ11" s="98" t="s">
        <v>669</v>
      </c>
      <c r="WQR11" s="98" t="s">
        <v>669</v>
      </c>
      <c r="WQS11" s="98" t="s">
        <v>669</v>
      </c>
      <c r="WQT11" s="98" t="s">
        <v>669</v>
      </c>
      <c r="WQU11" s="98" t="s">
        <v>669</v>
      </c>
      <c r="WQV11" s="98" t="s">
        <v>669</v>
      </c>
      <c r="WQW11" s="98" t="s">
        <v>669</v>
      </c>
      <c r="WQX11" s="98" t="s">
        <v>669</v>
      </c>
      <c r="WQY11" s="98" t="s">
        <v>669</v>
      </c>
      <c r="WQZ11" s="98" t="s">
        <v>669</v>
      </c>
      <c r="WRA11" s="98" t="s">
        <v>669</v>
      </c>
      <c r="WRB11" s="98" t="s">
        <v>669</v>
      </c>
      <c r="WRC11" s="98" t="s">
        <v>669</v>
      </c>
      <c r="WRD11" s="98" t="s">
        <v>669</v>
      </c>
      <c r="WRE11" s="98" t="s">
        <v>669</v>
      </c>
      <c r="WRF11" s="98" t="s">
        <v>669</v>
      </c>
      <c r="WRG11" s="98" t="s">
        <v>669</v>
      </c>
      <c r="WRH11" s="98" t="s">
        <v>669</v>
      </c>
      <c r="WRI11" s="98" t="s">
        <v>669</v>
      </c>
      <c r="WRJ11" s="98" t="s">
        <v>669</v>
      </c>
      <c r="WRK11" s="98" t="s">
        <v>669</v>
      </c>
      <c r="WRL11" s="98" t="s">
        <v>669</v>
      </c>
      <c r="WRM11" s="98" t="s">
        <v>669</v>
      </c>
      <c r="WRN11" s="98" t="s">
        <v>669</v>
      </c>
      <c r="WRO11" s="98" t="s">
        <v>669</v>
      </c>
      <c r="WRP11" s="98" t="s">
        <v>669</v>
      </c>
      <c r="WRQ11" s="98" t="s">
        <v>669</v>
      </c>
      <c r="WRR11" s="98" t="s">
        <v>669</v>
      </c>
      <c r="WRS11" s="98" t="s">
        <v>669</v>
      </c>
      <c r="WRT11" s="98" t="s">
        <v>669</v>
      </c>
      <c r="WRU11" s="98" t="s">
        <v>669</v>
      </c>
      <c r="WRV11" s="98" t="s">
        <v>669</v>
      </c>
      <c r="WRW11" s="98" t="s">
        <v>669</v>
      </c>
      <c r="WRX11" s="98" t="s">
        <v>669</v>
      </c>
      <c r="WRY11" s="98" t="s">
        <v>669</v>
      </c>
      <c r="WRZ11" s="98" t="s">
        <v>669</v>
      </c>
      <c r="WSA11" s="98" t="s">
        <v>669</v>
      </c>
      <c r="WSB11" s="98" t="s">
        <v>669</v>
      </c>
      <c r="WSC11" s="98" t="s">
        <v>669</v>
      </c>
      <c r="WSD11" s="98" t="s">
        <v>669</v>
      </c>
      <c r="WSE11" s="98" t="s">
        <v>669</v>
      </c>
      <c r="WSF11" s="98" t="s">
        <v>669</v>
      </c>
      <c r="WSG11" s="98" t="s">
        <v>669</v>
      </c>
      <c r="WSH11" s="98" t="s">
        <v>669</v>
      </c>
      <c r="WSI11" s="98" t="s">
        <v>669</v>
      </c>
      <c r="WSJ11" s="98" t="s">
        <v>669</v>
      </c>
      <c r="WSK11" s="98" t="s">
        <v>669</v>
      </c>
      <c r="WSL11" s="98" t="s">
        <v>669</v>
      </c>
      <c r="WSM11" s="98" t="s">
        <v>669</v>
      </c>
      <c r="WSN11" s="98" t="s">
        <v>669</v>
      </c>
      <c r="WSO11" s="98" t="s">
        <v>669</v>
      </c>
      <c r="WSP11" s="98" t="s">
        <v>669</v>
      </c>
      <c r="WSQ11" s="98" t="s">
        <v>669</v>
      </c>
      <c r="WSR11" s="98" t="s">
        <v>669</v>
      </c>
      <c r="WSS11" s="98" t="s">
        <v>669</v>
      </c>
      <c r="WST11" s="98" t="s">
        <v>669</v>
      </c>
      <c r="WSU11" s="98" t="s">
        <v>669</v>
      </c>
      <c r="WSV11" s="98" t="s">
        <v>669</v>
      </c>
      <c r="WSW11" s="98" t="s">
        <v>669</v>
      </c>
      <c r="WSX11" s="98" t="s">
        <v>669</v>
      </c>
      <c r="WSY11" s="98" t="s">
        <v>669</v>
      </c>
      <c r="WSZ11" s="98" t="s">
        <v>669</v>
      </c>
      <c r="WTA11" s="98" t="s">
        <v>669</v>
      </c>
      <c r="WTB11" s="98" t="s">
        <v>669</v>
      </c>
      <c r="WTC11" s="98" t="s">
        <v>669</v>
      </c>
      <c r="WTD11" s="98" t="s">
        <v>669</v>
      </c>
      <c r="WTE11" s="98" t="s">
        <v>669</v>
      </c>
      <c r="WTF11" s="98" t="s">
        <v>669</v>
      </c>
      <c r="WTG11" s="98" t="s">
        <v>669</v>
      </c>
      <c r="WTH11" s="98" t="s">
        <v>669</v>
      </c>
      <c r="WTI11" s="98" t="s">
        <v>669</v>
      </c>
      <c r="WTJ11" s="98" t="s">
        <v>669</v>
      </c>
      <c r="WTK11" s="98" t="s">
        <v>669</v>
      </c>
      <c r="WTL11" s="98" t="s">
        <v>669</v>
      </c>
      <c r="WTM11" s="98" t="s">
        <v>669</v>
      </c>
      <c r="WTN11" s="98" t="s">
        <v>669</v>
      </c>
      <c r="WTO11" s="98" t="s">
        <v>669</v>
      </c>
      <c r="WTP11" s="98" t="s">
        <v>669</v>
      </c>
      <c r="WTQ11" s="98" t="s">
        <v>669</v>
      </c>
      <c r="WTR11" s="98" t="s">
        <v>669</v>
      </c>
      <c r="WTS11" s="98" t="s">
        <v>669</v>
      </c>
      <c r="WTT11" s="98" t="s">
        <v>669</v>
      </c>
      <c r="WTU11" s="98" t="s">
        <v>669</v>
      </c>
      <c r="WTV11" s="98" t="s">
        <v>669</v>
      </c>
      <c r="WTW11" s="98" t="s">
        <v>669</v>
      </c>
      <c r="WTX11" s="98" t="s">
        <v>669</v>
      </c>
      <c r="WTY11" s="98" t="s">
        <v>669</v>
      </c>
      <c r="WTZ11" s="98" t="s">
        <v>669</v>
      </c>
      <c r="WUA11" s="98" t="s">
        <v>669</v>
      </c>
      <c r="WUB11" s="98" t="s">
        <v>669</v>
      </c>
      <c r="WUC11" s="98" t="s">
        <v>669</v>
      </c>
      <c r="WUD11" s="98" t="s">
        <v>669</v>
      </c>
      <c r="WUE11" s="98" t="s">
        <v>669</v>
      </c>
      <c r="WUF11" s="98" t="s">
        <v>669</v>
      </c>
      <c r="WUG11" s="98" t="s">
        <v>669</v>
      </c>
      <c r="WUH11" s="98" t="s">
        <v>669</v>
      </c>
      <c r="WUI11" s="98" t="s">
        <v>669</v>
      </c>
      <c r="WUJ11" s="98" t="s">
        <v>669</v>
      </c>
      <c r="WUK11" s="98" t="s">
        <v>669</v>
      </c>
      <c r="WUL11" s="98" t="s">
        <v>669</v>
      </c>
      <c r="WUM11" s="98" t="s">
        <v>669</v>
      </c>
      <c r="WUN11" s="98" t="s">
        <v>669</v>
      </c>
      <c r="WUO11" s="98" t="s">
        <v>669</v>
      </c>
      <c r="WUP11" s="98" t="s">
        <v>669</v>
      </c>
      <c r="WUQ11" s="98" t="s">
        <v>669</v>
      </c>
      <c r="WUR11" s="98" t="s">
        <v>669</v>
      </c>
      <c r="WUS11" s="98" t="s">
        <v>669</v>
      </c>
      <c r="WUT11" s="98" t="s">
        <v>669</v>
      </c>
      <c r="WUU11" s="98" t="s">
        <v>669</v>
      </c>
      <c r="WUV11" s="98" t="s">
        <v>669</v>
      </c>
      <c r="WUW11" s="98" t="s">
        <v>669</v>
      </c>
      <c r="WUX11" s="98" t="s">
        <v>669</v>
      </c>
      <c r="WUY11" s="98" t="s">
        <v>669</v>
      </c>
      <c r="WUZ11" s="98" t="s">
        <v>669</v>
      </c>
      <c r="WVA11" s="98" t="s">
        <v>669</v>
      </c>
      <c r="WVB11" s="98" t="s">
        <v>669</v>
      </c>
      <c r="WVC11" s="98" t="s">
        <v>669</v>
      </c>
      <c r="WVD11" s="98" t="s">
        <v>669</v>
      </c>
      <c r="WVE11" s="98" t="s">
        <v>669</v>
      </c>
      <c r="WVF11" s="98" t="s">
        <v>669</v>
      </c>
      <c r="WVG11" s="98" t="s">
        <v>669</v>
      </c>
      <c r="WVH11" s="98" t="s">
        <v>669</v>
      </c>
      <c r="WVI11" s="98" t="s">
        <v>669</v>
      </c>
      <c r="WVJ11" s="98" t="s">
        <v>669</v>
      </c>
      <c r="WVK11" s="98" t="s">
        <v>669</v>
      </c>
      <c r="WVL11" s="98" t="s">
        <v>669</v>
      </c>
      <c r="WVM11" s="98" t="s">
        <v>669</v>
      </c>
      <c r="WVN11" s="98" t="s">
        <v>669</v>
      </c>
      <c r="WVO11" s="98" t="s">
        <v>669</v>
      </c>
      <c r="WVP11" s="98" t="s">
        <v>669</v>
      </c>
      <c r="WVQ11" s="98" t="s">
        <v>669</v>
      </c>
      <c r="WVR11" s="98" t="s">
        <v>669</v>
      </c>
      <c r="WVS11" s="98" t="s">
        <v>669</v>
      </c>
      <c r="WVT11" s="98" t="s">
        <v>669</v>
      </c>
      <c r="WVU11" s="98" t="s">
        <v>669</v>
      </c>
      <c r="WVV11" s="98" t="s">
        <v>669</v>
      </c>
      <c r="WVW11" s="98" t="s">
        <v>669</v>
      </c>
      <c r="WVX11" s="98" t="s">
        <v>669</v>
      </c>
      <c r="WVY11" s="98" t="s">
        <v>669</v>
      </c>
      <c r="WVZ11" s="98" t="s">
        <v>669</v>
      </c>
      <c r="WWA11" s="98" t="s">
        <v>669</v>
      </c>
      <c r="WWB11" s="98" t="s">
        <v>669</v>
      </c>
      <c r="WWC11" s="98" t="s">
        <v>669</v>
      </c>
      <c r="WWD11" s="98" t="s">
        <v>669</v>
      </c>
      <c r="WWE11" s="98" t="s">
        <v>669</v>
      </c>
      <c r="WWF11" s="98" t="s">
        <v>669</v>
      </c>
      <c r="WWG11" s="98" t="s">
        <v>669</v>
      </c>
      <c r="WWH11" s="98" t="s">
        <v>669</v>
      </c>
      <c r="WWI11" s="98" t="s">
        <v>669</v>
      </c>
      <c r="WWJ11" s="98" t="s">
        <v>669</v>
      </c>
      <c r="WWK11" s="98" t="s">
        <v>669</v>
      </c>
      <c r="WWL11" s="98" t="s">
        <v>669</v>
      </c>
      <c r="WWM11" s="98" t="s">
        <v>669</v>
      </c>
      <c r="WWN11" s="98" t="s">
        <v>669</v>
      </c>
      <c r="WWO11" s="98" t="s">
        <v>669</v>
      </c>
      <c r="WWP11" s="98" t="s">
        <v>669</v>
      </c>
      <c r="WWQ11" s="98" t="s">
        <v>669</v>
      </c>
      <c r="WWR11" s="98" t="s">
        <v>669</v>
      </c>
      <c r="WWS11" s="98" t="s">
        <v>669</v>
      </c>
      <c r="WWT11" s="98" t="s">
        <v>669</v>
      </c>
      <c r="WWU11" s="98" t="s">
        <v>669</v>
      </c>
      <c r="WWV11" s="98" t="s">
        <v>669</v>
      </c>
      <c r="WWW11" s="98" t="s">
        <v>669</v>
      </c>
      <c r="WWX11" s="98" t="s">
        <v>669</v>
      </c>
      <c r="WWY11" s="98" t="s">
        <v>669</v>
      </c>
      <c r="WWZ11" s="98" t="s">
        <v>669</v>
      </c>
      <c r="WXA11" s="98" t="s">
        <v>669</v>
      </c>
      <c r="WXB11" s="98" t="s">
        <v>669</v>
      </c>
      <c r="WXC11" s="98" t="s">
        <v>669</v>
      </c>
      <c r="WXD11" s="98" t="s">
        <v>669</v>
      </c>
      <c r="WXE11" s="98" t="s">
        <v>669</v>
      </c>
      <c r="WXF11" s="98" t="s">
        <v>669</v>
      </c>
      <c r="WXG11" s="98" t="s">
        <v>669</v>
      </c>
      <c r="WXH11" s="98" t="s">
        <v>669</v>
      </c>
      <c r="WXI11" s="98" t="s">
        <v>669</v>
      </c>
      <c r="WXJ11" s="98" t="s">
        <v>669</v>
      </c>
      <c r="WXK11" s="98" t="s">
        <v>669</v>
      </c>
      <c r="WXL11" s="98" t="s">
        <v>669</v>
      </c>
      <c r="WXM11" s="98" t="s">
        <v>669</v>
      </c>
      <c r="WXN11" s="98" t="s">
        <v>669</v>
      </c>
      <c r="WXO11" s="98" t="s">
        <v>669</v>
      </c>
      <c r="WXP11" s="98" t="s">
        <v>669</v>
      </c>
      <c r="WXQ11" s="98" t="s">
        <v>669</v>
      </c>
      <c r="WXR11" s="98" t="s">
        <v>669</v>
      </c>
      <c r="WXS11" s="98" t="s">
        <v>669</v>
      </c>
      <c r="WXT11" s="98" t="s">
        <v>669</v>
      </c>
      <c r="WXU11" s="98" t="s">
        <v>669</v>
      </c>
      <c r="WXV11" s="98" t="s">
        <v>669</v>
      </c>
      <c r="WXW11" s="98" t="s">
        <v>669</v>
      </c>
      <c r="WXX11" s="98" t="s">
        <v>669</v>
      </c>
      <c r="WXY11" s="98" t="s">
        <v>669</v>
      </c>
      <c r="WXZ11" s="98" t="s">
        <v>669</v>
      </c>
      <c r="WYA11" s="98" t="s">
        <v>669</v>
      </c>
      <c r="WYB11" s="98" t="s">
        <v>669</v>
      </c>
      <c r="WYC11" s="98" t="s">
        <v>669</v>
      </c>
      <c r="WYD11" s="98" t="s">
        <v>669</v>
      </c>
      <c r="WYE11" s="98" t="s">
        <v>669</v>
      </c>
      <c r="WYF11" s="98" t="s">
        <v>669</v>
      </c>
      <c r="WYG11" s="98" t="s">
        <v>669</v>
      </c>
      <c r="WYH11" s="98" t="s">
        <v>669</v>
      </c>
      <c r="WYI11" s="98" t="s">
        <v>669</v>
      </c>
      <c r="WYJ11" s="98" t="s">
        <v>669</v>
      </c>
      <c r="WYK11" s="98" t="s">
        <v>669</v>
      </c>
      <c r="WYL11" s="98" t="s">
        <v>669</v>
      </c>
      <c r="WYM11" s="98" t="s">
        <v>669</v>
      </c>
      <c r="WYN11" s="98" t="s">
        <v>669</v>
      </c>
      <c r="WYO11" s="98" t="s">
        <v>669</v>
      </c>
      <c r="WYP11" s="98" t="s">
        <v>669</v>
      </c>
      <c r="WYQ11" s="98" t="s">
        <v>669</v>
      </c>
      <c r="WYR11" s="98" t="s">
        <v>669</v>
      </c>
      <c r="WYS11" s="98" t="s">
        <v>669</v>
      </c>
      <c r="WYT11" s="98" t="s">
        <v>669</v>
      </c>
      <c r="WYU11" s="98" t="s">
        <v>669</v>
      </c>
      <c r="WYV11" s="98" t="s">
        <v>669</v>
      </c>
      <c r="WYW11" s="98" t="s">
        <v>669</v>
      </c>
      <c r="WYX11" s="98" t="s">
        <v>669</v>
      </c>
      <c r="WYY11" s="98" t="s">
        <v>669</v>
      </c>
      <c r="WYZ11" s="98" t="s">
        <v>669</v>
      </c>
      <c r="WZA11" s="98" t="s">
        <v>669</v>
      </c>
      <c r="WZB11" s="98" t="s">
        <v>669</v>
      </c>
      <c r="WZC11" s="98" t="s">
        <v>669</v>
      </c>
      <c r="WZD11" s="98" t="s">
        <v>669</v>
      </c>
      <c r="WZE11" s="98" t="s">
        <v>669</v>
      </c>
      <c r="WZF11" s="98" t="s">
        <v>669</v>
      </c>
      <c r="WZG11" s="98" t="s">
        <v>669</v>
      </c>
      <c r="WZH11" s="98" t="s">
        <v>669</v>
      </c>
      <c r="WZI11" s="98" t="s">
        <v>669</v>
      </c>
      <c r="WZJ11" s="98" t="s">
        <v>669</v>
      </c>
      <c r="WZK11" s="98" t="s">
        <v>669</v>
      </c>
      <c r="WZL11" s="98" t="s">
        <v>669</v>
      </c>
      <c r="WZM11" s="98" t="s">
        <v>669</v>
      </c>
      <c r="WZN11" s="98" t="s">
        <v>669</v>
      </c>
      <c r="WZO11" s="98" t="s">
        <v>669</v>
      </c>
      <c r="WZP11" s="98" t="s">
        <v>669</v>
      </c>
      <c r="WZQ11" s="98" t="s">
        <v>669</v>
      </c>
      <c r="WZR11" s="98" t="s">
        <v>669</v>
      </c>
      <c r="WZS11" s="98" t="s">
        <v>669</v>
      </c>
      <c r="WZT11" s="98" t="s">
        <v>669</v>
      </c>
      <c r="WZU11" s="98" t="s">
        <v>669</v>
      </c>
      <c r="WZV11" s="98" t="s">
        <v>669</v>
      </c>
      <c r="WZW11" s="98" t="s">
        <v>669</v>
      </c>
      <c r="WZX11" s="98" t="s">
        <v>669</v>
      </c>
      <c r="WZY11" s="98" t="s">
        <v>669</v>
      </c>
      <c r="WZZ11" s="98" t="s">
        <v>669</v>
      </c>
      <c r="XAA11" s="98" t="s">
        <v>669</v>
      </c>
      <c r="XAB11" s="98" t="s">
        <v>669</v>
      </c>
      <c r="XAC11" s="98" t="s">
        <v>669</v>
      </c>
      <c r="XAD11" s="98" t="s">
        <v>669</v>
      </c>
      <c r="XAE11" s="98" t="s">
        <v>669</v>
      </c>
      <c r="XAF11" s="98" t="s">
        <v>669</v>
      </c>
      <c r="XAG11" s="98" t="s">
        <v>669</v>
      </c>
      <c r="XAH11" s="98" t="s">
        <v>669</v>
      </c>
      <c r="XAI11" s="98" t="s">
        <v>669</v>
      </c>
      <c r="XAJ11" s="98" t="s">
        <v>669</v>
      </c>
      <c r="XAK11" s="98" t="s">
        <v>669</v>
      </c>
      <c r="XAL11" s="98" t="s">
        <v>669</v>
      </c>
      <c r="XAM11" s="98" t="s">
        <v>669</v>
      </c>
      <c r="XAN11" s="98" t="s">
        <v>669</v>
      </c>
      <c r="XAO11" s="98" t="s">
        <v>669</v>
      </c>
      <c r="XAP11" s="98" t="s">
        <v>669</v>
      </c>
      <c r="XAQ11" s="98" t="s">
        <v>669</v>
      </c>
      <c r="XAR11" s="98" t="s">
        <v>669</v>
      </c>
      <c r="XAS11" s="98" t="s">
        <v>669</v>
      </c>
      <c r="XAT11" s="98" t="s">
        <v>669</v>
      </c>
      <c r="XAU11" s="98" t="s">
        <v>669</v>
      </c>
      <c r="XAV11" s="98" t="s">
        <v>669</v>
      </c>
      <c r="XAW11" s="98" t="s">
        <v>669</v>
      </c>
      <c r="XAX11" s="98" t="s">
        <v>669</v>
      </c>
      <c r="XAY11" s="98" t="s">
        <v>669</v>
      </c>
      <c r="XAZ11" s="98" t="s">
        <v>669</v>
      </c>
      <c r="XBA11" s="98" t="s">
        <v>669</v>
      </c>
      <c r="XBB11" s="98" t="s">
        <v>669</v>
      </c>
      <c r="XBC11" s="98" t="s">
        <v>669</v>
      </c>
      <c r="XBD11" s="98" t="s">
        <v>669</v>
      </c>
      <c r="XBE11" s="98" t="s">
        <v>669</v>
      </c>
      <c r="XBF11" s="98" t="s">
        <v>669</v>
      </c>
      <c r="XBG11" s="98" t="s">
        <v>669</v>
      </c>
      <c r="XBH11" s="98" t="s">
        <v>669</v>
      </c>
      <c r="XBI11" s="98" t="s">
        <v>669</v>
      </c>
      <c r="XBJ11" s="98" t="s">
        <v>669</v>
      </c>
      <c r="XBK11" s="98" t="s">
        <v>669</v>
      </c>
      <c r="XBL11" s="98" t="s">
        <v>669</v>
      </c>
      <c r="XBM11" s="98" t="s">
        <v>669</v>
      </c>
      <c r="XBN11" s="98" t="s">
        <v>669</v>
      </c>
      <c r="XBO11" s="98" t="s">
        <v>669</v>
      </c>
      <c r="XBP11" s="98" t="s">
        <v>669</v>
      </c>
      <c r="XBQ11" s="98" t="s">
        <v>669</v>
      </c>
      <c r="XBR11" s="98" t="s">
        <v>669</v>
      </c>
      <c r="XBS11" s="98" t="s">
        <v>669</v>
      </c>
      <c r="XBT11" s="98" t="s">
        <v>669</v>
      </c>
      <c r="XBU11" s="98" t="s">
        <v>669</v>
      </c>
      <c r="XBV11" s="98" t="s">
        <v>669</v>
      </c>
      <c r="XBW11" s="98" t="s">
        <v>669</v>
      </c>
      <c r="XBX11" s="98" t="s">
        <v>669</v>
      </c>
      <c r="XBY11" s="98" t="s">
        <v>669</v>
      </c>
      <c r="XBZ11" s="98" t="s">
        <v>669</v>
      </c>
      <c r="XCA11" s="98" t="s">
        <v>669</v>
      </c>
      <c r="XCB11" s="98" t="s">
        <v>669</v>
      </c>
      <c r="XCC11" s="98" t="s">
        <v>669</v>
      </c>
      <c r="XCD11" s="98" t="s">
        <v>669</v>
      </c>
      <c r="XCE11" s="98" t="s">
        <v>669</v>
      </c>
      <c r="XCF11" s="98" t="s">
        <v>669</v>
      </c>
      <c r="XCG11" s="98" t="s">
        <v>669</v>
      </c>
      <c r="XCH11" s="98" t="s">
        <v>669</v>
      </c>
      <c r="XCI11" s="98" t="s">
        <v>669</v>
      </c>
      <c r="XCJ11" s="98" t="s">
        <v>669</v>
      </c>
      <c r="XCK11" s="98" t="s">
        <v>669</v>
      </c>
      <c r="XCL11" s="98" t="s">
        <v>669</v>
      </c>
      <c r="XCM11" s="98" t="s">
        <v>669</v>
      </c>
      <c r="XCN11" s="98" t="s">
        <v>669</v>
      </c>
      <c r="XCO11" s="98" t="s">
        <v>669</v>
      </c>
      <c r="XCP11" s="98" t="s">
        <v>669</v>
      </c>
      <c r="XCQ11" s="98" t="s">
        <v>669</v>
      </c>
      <c r="XCR11" s="98" t="s">
        <v>669</v>
      </c>
      <c r="XCS11" s="98" t="s">
        <v>669</v>
      </c>
      <c r="XCT11" s="98" t="s">
        <v>669</v>
      </c>
      <c r="XCU11" s="98" t="s">
        <v>669</v>
      </c>
      <c r="XCV11" s="98" t="s">
        <v>669</v>
      </c>
      <c r="XCW11" s="98" t="s">
        <v>669</v>
      </c>
      <c r="XCX11" s="98" t="s">
        <v>669</v>
      </c>
      <c r="XCY11" s="98" t="s">
        <v>669</v>
      </c>
      <c r="XCZ11" s="98" t="s">
        <v>669</v>
      </c>
      <c r="XDA11" s="98" t="s">
        <v>669</v>
      </c>
      <c r="XDB11" s="98" t="s">
        <v>669</v>
      </c>
      <c r="XDC11" s="98" t="s">
        <v>669</v>
      </c>
      <c r="XDD11" s="98" t="s">
        <v>669</v>
      </c>
      <c r="XDE11" s="98" t="s">
        <v>669</v>
      </c>
      <c r="XDF11" s="98" t="s">
        <v>669</v>
      </c>
      <c r="XDG11" s="98" t="s">
        <v>669</v>
      </c>
      <c r="XDH11" s="98" t="s">
        <v>669</v>
      </c>
      <c r="XDI11" s="98" t="s">
        <v>669</v>
      </c>
      <c r="XDJ11" s="98" t="s">
        <v>669</v>
      </c>
      <c r="XDK11" s="98" t="s">
        <v>669</v>
      </c>
      <c r="XDL11" s="98" t="s">
        <v>669</v>
      </c>
      <c r="XDM11" s="98" t="s">
        <v>669</v>
      </c>
      <c r="XDN11" s="98" t="s">
        <v>669</v>
      </c>
      <c r="XDO11" s="98" t="s">
        <v>669</v>
      </c>
      <c r="XDP11" s="98" t="s">
        <v>669</v>
      </c>
      <c r="XDQ11" s="98" t="s">
        <v>669</v>
      </c>
      <c r="XDR11" s="98" t="s">
        <v>669</v>
      </c>
      <c r="XDS11" s="98" t="s">
        <v>669</v>
      </c>
      <c r="XDT11" s="98" t="s">
        <v>669</v>
      </c>
      <c r="XDU11" s="98" t="s">
        <v>669</v>
      </c>
      <c r="XDV11" s="98" t="s">
        <v>669</v>
      </c>
      <c r="XDW11" s="98" t="s">
        <v>669</v>
      </c>
      <c r="XDX11" s="98" t="s">
        <v>669</v>
      </c>
      <c r="XDY11" s="98" t="s">
        <v>669</v>
      </c>
      <c r="XDZ11" s="98" t="s">
        <v>669</v>
      </c>
      <c r="XEA11" s="98" t="s">
        <v>669</v>
      </c>
      <c r="XEB11" s="98" t="s">
        <v>669</v>
      </c>
      <c r="XEC11" s="98" t="s">
        <v>669</v>
      </c>
      <c r="XED11" s="98" t="s">
        <v>669</v>
      </c>
      <c r="XEE11" s="98" t="s">
        <v>669</v>
      </c>
      <c r="XEF11" s="98" t="s">
        <v>669</v>
      </c>
      <c r="XEG11" s="98" t="s">
        <v>669</v>
      </c>
      <c r="XEH11" s="98" t="s">
        <v>669</v>
      </c>
      <c r="XEI11" s="98" t="s">
        <v>669</v>
      </c>
      <c r="XEJ11" s="98" t="s">
        <v>669</v>
      </c>
      <c r="XEK11" s="98" t="s">
        <v>669</v>
      </c>
      <c r="XEL11" s="98" t="s">
        <v>669</v>
      </c>
      <c r="XEM11" s="98" t="s">
        <v>669</v>
      </c>
      <c r="XEN11" s="98" t="s">
        <v>669</v>
      </c>
      <c r="XEO11" s="98" t="s">
        <v>669</v>
      </c>
      <c r="XEP11" s="98" t="s">
        <v>669</v>
      </c>
      <c r="XEQ11" s="98" t="s">
        <v>669</v>
      </c>
      <c r="XER11" s="98" t="s">
        <v>669</v>
      </c>
      <c r="XES11" s="98" t="s">
        <v>669</v>
      </c>
      <c r="XET11" s="98" t="s">
        <v>669</v>
      </c>
      <c r="XEU11" s="98" t="s">
        <v>669</v>
      </c>
      <c r="XEV11" s="98" t="s">
        <v>669</v>
      </c>
      <c r="XEW11" s="98" t="s">
        <v>669</v>
      </c>
      <c r="XEX11" s="98" t="s">
        <v>669</v>
      </c>
      <c r="XEY11" s="98" t="s">
        <v>669</v>
      </c>
      <c r="XEZ11" s="98" t="s">
        <v>669</v>
      </c>
      <c r="XFA11" s="98" t="s">
        <v>669</v>
      </c>
      <c r="XFB11" s="98" t="s">
        <v>669</v>
      </c>
      <c r="XFC11" s="98" t="s">
        <v>669</v>
      </c>
      <c r="XFD11" s="98" t="s">
        <v>669</v>
      </c>
    </row>
    <row r="12" spans="1:16384" ht="15.95" customHeight="1" x14ac:dyDescent="0.2">
      <c r="A12" s="98" t="s">
        <v>669</v>
      </c>
      <c r="C12" s="104" t="s">
        <v>668</v>
      </c>
      <c r="D12" s="105" t="s">
        <v>640</v>
      </c>
      <c r="E12" s="105" t="s">
        <v>641</v>
      </c>
      <c r="F12" s="105" t="s">
        <v>642</v>
      </c>
      <c r="G12" s="105" t="s">
        <v>643</v>
      </c>
      <c r="H12" s="105" t="s">
        <v>644</v>
      </c>
      <c r="I12" s="105" t="s">
        <v>645</v>
      </c>
      <c r="J12" s="105" t="s">
        <v>646</v>
      </c>
      <c r="K12" s="105" t="s">
        <v>647</v>
      </c>
      <c r="L12" s="105" t="s">
        <v>648</v>
      </c>
      <c r="M12" s="105" t="s">
        <v>649</v>
      </c>
      <c r="N12" s="105" t="s">
        <v>650</v>
      </c>
      <c r="O12" s="105" t="s">
        <v>651</v>
      </c>
      <c r="P12" s="105" t="s">
        <v>652</v>
      </c>
      <c r="Q12" s="105"/>
    </row>
    <row r="13" spans="1:16384" ht="15.95" customHeight="1" x14ac:dyDescent="0.2">
      <c r="C13" s="111" t="s">
        <v>670</v>
      </c>
      <c r="D13" s="107" t="s">
        <v>655</v>
      </c>
      <c r="E13" s="107" t="s">
        <v>656</v>
      </c>
      <c r="F13" s="107" t="s">
        <v>657</v>
      </c>
      <c r="G13" s="107" t="s">
        <v>658</v>
      </c>
      <c r="H13" s="107" t="s">
        <v>521</v>
      </c>
      <c r="I13" s="107" t="s">
        <v>279</v>
      </c>
      <c r="J13" s="107" t="s">
        <v>659</v>
      </c>
      <c r="K13" s="107" t="s">
        <v>660</v>
      </c>
      <c r="L13" s="107" t="s">
        <v>661</v>
      </c>
      <c r="M13" s="107" t="s">
        <v>662</v>
      </c>
      <c r="N13" s="107" t="s">
        <v>663</v>
      </c>
      <c r="O13" s="107" t="s">
        <v>664</v>
      </c>
      <c r="P13" s="107" t="s">
        <v>13</v>
      </c>
      <c r="Q13" s="107" t="s">
        <v>665</v>
      </c>
    </row>
    <row r="14" spans="1:16384" ht="21" customHeight="1" x14ac:dyDescent="0.2">
      <c r="A14" s="114"/>
      <c r="C14" s="112" t="s">
        <v>678</v>
      </c>
      <c r="D14" s="113" cm="1">
        <f t="array" ref="D14">SUM(SUMIFS('Wells Fargo'!$F:$F,'Wells Fargo'!$G:$G,{"Amar - Rent";"New Manchester - Rent"},'Wells Fargo'!$A:$A,'PERSONAL BUDGET - WIP'!D3))*-1</f>
        <v>700</v>
      </c>
      <c r="E14" s="113" cm="1">
        <f t="array" ref="E14">SUM(SUMIFS('Wells Fargo'!$F:$F,'Wells Fargo'!$G:$G,{"Amar - Rent";"New Manchester - Rent"},'Wells Fargo'!$A:$A,'PERSONAL BUDGET - WIP'!E3))*-1</f>
        <v>700</v>
      </c>
      <c r="F14" s="113" cm="1">
        <f t="array" ref="F14">SUM(SUMIFS('Wells Fargo'!$F:$F,'Wells Fargo'!$G:$G,{"Amar - Rent";"New Manchester - Rent"},'Wells Fargo'!$A:$A,'PERSONAL BUDGET - WIP'!F3))*-1</f>
        <v>700</v>
      </c>
      <c r="G14" s="113" cm="1">
        <f t="array" ref="G14">SUM(SUMIFS('Wells Fargo'!$F:$F,'Wells Fargo'!$G:$G,{"Amar - Rent";"New Manchester - Rent"},'Wells Fargo'!$A:$A,'PERSONAL BUDGET - WIP'!G3))*-1</f>
        <v>700</v>
      </c>
      <c r="H14" s="113" cm="1">
        <f t="array" ref="H14">SUM(SUMIFS('Wells Fargo'!$F:$F,'Wells Fargo'!$G:$G,{"Amar - Rent";"New Manchester - Rent"},'Wells Fargo'!$A:$A,'PERSONAL BUDGET - WIP'!H3))*-1</f>
        <v>0</v>
      </c>
      <c r="I14" s="113">
        <f>SUMIFS(Table1[Amount], Table1[Secondary Category],"HOME", Table1[Specific Category],$C14,Table1[Month],I$3) + -1*SUMIFS(Table3[Amount], Table3[Secondary Category], "HOME", Table3[Specific Category],$C14, Table3[Month], I$3)</f>
        <v>2126.5</v>
      </c>
      <c r="J14" s="113" cm="1">
        <f t="array" ref="J14">SUM(SUMIFS('Wells Fargo'!$F:$F,'Wells Fargo'!$G:$G,{"Amar - Rent";"New Manchester - Rent"},'Wells Fargo'!$A:$A,'PERSONAL BUDGET - WIP'!J3))*-1</f>
        <v>1825</v>
      </c>
      <c r="K14" s="113">
        <f>SUMIFS(Table1[Amount], Table1[Secondary Category],"HOME", Table1[Specific Category],$C14,Table1[Month],K$3) + -1*SUMIFS(Table3[Amount], Table3[Secondary Category], "HOME", Table3[Specific Category],$C14, Table3[Month], K$3)</f>
        <v>348.05</v>
      </c>
      <c r="L14" s="113">
        <f>SUMIFS(Table1[Amount], Table1[Secondary Category],"HOME", Table1[Specific Category],$C14,Table1[Month],L$3) + -1*SUMIFS(Table3[Amount], Table3[Secondary Category], "HOME", Table3[Specific Category],$C14, Table3[Month], L$3)</f>
        <v>122.28999999999972</v>
      </c>
      <c r="M14" s="113">
        <f>SUMIFS(Table1[Amount], Table1[Secondary Category],"HOME", Table1[Specific Category],$C14,Table1[Month],M$3) + -1*SUMIFS(Table3[Amount], Table3[Secondary Category], "HOME", Table3[Specific Category],$C14, Table3[Month], M$3)</f>
        <v>933.34</v>
      </c>
      <c r="N14" s="113">
        <f>SUMIFS(Table1[Amount], Table1[Secondary Category],"HOME", Table1[Specific Category],$C14,Table1[Month],N$3) + -1*SUMIFS(Table3[Amount], Table3[Secondary Category], "HOME", Table3[Specific Category],$C14, Table3[Month], N$3)</f>
        <v>1676.7300000000002</v>
      </c>
      <c r="O14" s="113">
        <f>SUMIFS(Table1[Amount], Table1[Secondary Category],"HOME", Table1[Specific Category],$C14,Table1[Month],O$3) + -1*SUMIFS(Table3[Amount], Table3[Secondary Category], "HOME", Table3[Specific Category],$C14, Table3[Month], O$3)</f>
        <v>933.34</v>
      </c>
      <c r="P14" s="113">
        <f>SUM(Home[[#This Row],[January]:[December]])</f>
        <v>10765.25</v>
      </c>
      <c r="Q14" s="113"/>
      <c r="S14" s="152"/>
    </row>
    <row r="15" spans="1:16384" s="99" customFormat="1" ht="21" customHeight="1" x14ac:dyDescent="0.2">
      <c r="A15" s="114"/>
      <c r="C15" s="112" t="s">
        <v>1276</v>
      </c>
      <c r="D15" s="113">
        <f>SUMIFS(Table1[Amount], Table1[Secondary Category],"HOME", Table1[Specific Category],$C15,Table1[Month],D$3) + -1*SUMIFS(Table3[Amount], Table3[Secondary Category], "HOME", Table3[Specific Category],$C15, Table3[Month], D$3)</f>
        <v>0</v>
      </c>
      <c r="E15" s="113">
        <f>SUMIFS(Table1[Amount], Table1[Secondary Category],"HOME", Table1[Specific Category],$C15,Table1[Month],E$3) + -1*SUMIFS(Table3[Amount], Table3[Secondary Category], "HOME", Table3[Specific Category],$C15, Table3[Month], E$3)</f>
        <v>0</v>
      </c>
      <c r="F15" s="113">
        <f>SUMIFS(Table1[Amount], Table1[Secondary Category],"HOME", Table1[Specific Category],$C15,Table1[Month],F$3) + -1*SUMIFS(Table3[Amount], Table3[Secondary Category], "HOME", Table3[Specific Category],$C15, Table3[Month], F$3)</f>
        <v>0</v>
      </c>
      <c r="G15" s="113">
        <f>SUMIFS(Table1[Amount], Table1[Secondary Category],"HOME", Table1[Specific Category],$C15,Table1[Month],G$3) + -1*SUMIFS(Table3[Amount], Table3[Secondary Category], "HOME", Table3[Specific Category],$C15, Table3[Month], G$3)</f>
        <v>0</v>
      </c>
      <c r="H15" s="113">
        <f>SUMIFS(Table1[Amount], Table1[Secondary Category],"HOME", Table1[Specific Category],$C15,Table1[Month],H$3) + -1*SUMIFS(Table3[Amount], Table3[Secondary Category], "HOME", Table3[Specific Category],$C15, Table3[Month], H$3)</f>
        <v>0</v>
      </c>
      <c r="I15" s="113">
        <f>SUMIFS(Table1[Amount], Table1[Secondary Category],"HOME", Table1[Specific Category],$C15,Table1[Month],I$3) + -1*SUMIFS(Table3[Amount], Table3[Secondary Category], "HOME", Table3[Specific Category],$C15, Table3[Month], I$3)</f>
        <v>0</v>
      </c>
      <c r="J15" s="113">
        <f>SUMIFS(Table1[Amount], Table1[Secondary Category],"HOME", Table1[Specific Category],$C15,Table1[Month],J$3) + -1*SUMIFS(Table3[Amount], Table3[Secondary Category], "HOME", Table3[Specific Category],$C15, Table3[Month], J$3)</f>
        <v>0</v>
      </c>
      <c r="K15" s="113">
        <f>SUMIFS(Table1[Amount], Table1[Secondary Category],"HOME", Table1[Specific Category],$C15,Table1[Month],K$3) + -1*SUMIFS(Table3[Amount], Table3[Secondary Category], "HOME", Table3[Specific Category],$C15, Table3[Month], K$3)</f>
        <v>0</v>
      </c>
      <c r="L15" s="113">
        <f>SUMIFS(Table1[Amount], Table1[Secondary Category],"HOME", Table1[Specific Category],$C15,Table1[Month],L$3) + -1*SUMIFS(Table3[Amount], Table3[Secondary Category], "HOME", Table3[Specific Category],$C15, Table3[Month], L$3)</f>
        <v>0</v>
      </c>
      <c r="M15" s="113">
        <f>SUMIFS(Table1[Amount], Table1[Secondary Category],"HOME", Table1[Specific Category],$C15,Table1[Month],M$3) + -1*SUMIFS(Table3[Amount], Table3[Secondary Category], "HOME", Table3[Specific Category],$C15, Table3[Month], M$3)</f>
        <v>0</v>
      </c>
      <c r="N15" s="113">
        <f>SUMIFS(Table1[Amount], Table1[Secondary Category],"HOME", Table1[Specific Category],$C15,Table1[Month],N$3) + -1*SUMIFS(Table3[Amount], Table3[Secondary Category], "HOME", Table3[Specific Category],$C15, Table3[Month], N$3)</f>
        <v>0</v>
      </c>
      <c r="O15" s="113">
        <f>SUMIFS(Table1[Amount], Table1[Secondary Category],"HOME", Table1[Specific Category],$C15,Table1[Month],O$3) + -1*SUMIFS(Table3[Amount], Table3[Secondary Category], "HOME", Table3[Specific Category],$C15, Table3[Month], O$3)</f>
        <v>0</v>
      </c>
      <c r="P15" s="113">
        <f>SUM(Home[[#This Row],[January]:[December]])</f>
        <v>0</v>
      </c>
      <c r="Q15" s="113"/>
      <c r="S15" s="152"/>
    </row>
    <row r="16" spans="1:16384" s="99" customFormat="1" ht="21" customHeight="1" x14ac:dyDescent="0.2">
      <c r="A16" s="114"/>
      <c r="C16" s="112" t="s">
        <v>1277</v>
      </c>
      <c r="D16" s="113">
        <f>SUMIFS(Table1[Amount], Table1[Secondary Category],"HOME", Table1[Specific Category],$C16,Table1[Month],D$3) + -1*SUMIFS(Table3[Amount], Table3[Secondary Category], "HOME", Table3[Specific Category],$C16, Table3[Month], D$3)</f>
        <v>0</v>
      </c>
      <c r="E16" s="113">
        <f>SUMIFS(Table1[Amount], Table1[Secondary Category],"HOME", Table1[Specific Category],$C16,Table1[Month],E$3) + -1*SUMIFS(Table3[Amount], Table3[Secondary Category], "HOME", Table3[Specific Category],$C16, Table3[Month], E$3)</f>
        <v>0</v>
      </c>
      <c r="F16" s="113">
        <f>SUMIFS(Table1[Amount], Table1[Secondary Category],"HOME", Table1[Specific Category],$C16,Table1[Month],F$3) + -1*SUMIFS(Table3[Amount], Table3[Secondary Category], "HOME", Table3[Specific Category],$C16, Table3[Month], F$3)</f>
        <v>0</v>
      </c>
      <c r="G16" s="113">
        <f>SUMIFS(Table1[Amount], Table1[Secondary Category],"HOME", Table1[Specific Category],$C16,Table1[Month],G$3) + -1*SUMIFS(Table3[Amount], Table3[Secondary Category], "HOME", Table3[Specific Category],$C16, Table3[Month], G$3)</f>
        <v>92.58</v>
      </c>
      <c r="H16" s="113">
        <f>SUMIFS(Table1[Amount], Table1[Secondary Category],"HOME", Table1[Specific Category],$C16,Table1[Month],H$3) + -1*SUMIFS(Table3[Amount], Table3[Secondary Category], "HOME", Table3[Specific Category],$C16, Table3[Month], H$3)</f>
        <v>22.58</v>
      </c>
      <c r="I16" s="113">
        <f>SUMIFS(Table1[Amount], Table1[Secondary Category],"HOME", Table1[Specific Category],$C16,Table1[Month],I$3) + -1*SUMIFS(Table3[Amount], Table3[Secondary Category], "HOME", Table3[Specific Category],$C16, Table3[Month], I$3)</f>
        <v>200</v>
      </c>
      <c r="J16" s="113">
        <f>SUMIFS(Table1[Amount], Table1[Secondary Category],"HOME", Table1[Specific Category],$C16,Table1[Month],J$3) + -1*SUMIFS(Table3[Amount], Table3[Secondary Category], "HOME", Table3[Specific Category],$C16, Table3[Month], J$3)</f>
        <v>0</v>
      </c>
      <c r="K16" s="113">
        <f>SUMIFS(Table1[Amount], Table1[Secondary Category],"HOME", Table1[Specific Category],$C16,Table1[Month],K$3) + -1*SUMIFS(Table3[Amount], Table3[Secondary Category], "HOME", Table3[Specific Category],$C16, Table3[Month], K$3)</f>
        <v>0</v>
      </c>
      <c r="L16" s="113">
        <f>SUMIFS(Table1[Amount], Table1[Secondary Category],"HOME", Table1[Specific Category],$C16,Table1[Month],L$3) + -1*SUMIFS(Table3[Amount], Table3[Secondary Category], "HOME", Table3[Specific Category],$C16, Table3[Month], L$3)</f>
        <v>95</v>
      </c>
      <c r="M16" s="113">
        <f>SUMIFS(Table1[Amount], Table1[Secondary Category],"HOME", Table1[Specific Category],$C16,Table1[Month],M$3) + -1*SUMIFS(Table3[Amount], Table3[Secondary Category], "HOME", Table3[Specific Category],$C16, Table3[Month], M$3)</f>
        <v>468.27</v>
      </c>
      <c r="N16" s="113">
        <f>SUMIFS(Table1[Amount], Table1[Secondary Category],"HOME", Table1[Specific Category],$C16,Table1[Month],N$3) + -1*SUMIFS(Table3[Amount], Table3[Secondary Category], "HOME", Table3[Specific Category],$C16, Table3[Month], N$3)</f>
        <v>0</v>
      </c>
      <c r="O16" s="113">
        <f>SUMIFS(Table1[Amount], Table1[Secondary Category],"HOME", Table1[Specific Category],$C16,Table1[Month],O$3) + -1*SUMIFS(Table3[Amount], Table3[Secondary Category], "HOME", Table3[Specific Category],$C16, Table3[Month], O$3)</f>
        <v>0</v>
      </c>
      <c r="P16" s="113">
        <f>SUM(Home[[#This Row],[January]:[December]])</f>
        <v>878.43</v>
      </c>
      <c r="Q16" s="113"/>
      <c r="S16" s="152"/>
    </row>
    <row r="17" spans="1:16384" s="99" customFormat="1" ht="21" customHeight="1" x14ac:dyDescent="0.2">
      <c r="A17" s="114"/>
      <c r="C17" s="112" t="s">
        <v>1278</v>
      </c>
      <c r="D17" s="113">
        <f>SUMIFS(Table1[Amount], Table1[Secondary Category],"HOME", Table1[Specific Category],$C17,Table1[Month],D$3) + -1*SUMIFS(Table3[Amount], Table3[Secondary Category], "HOME", Table3[Specific Category],$C17, Table3[Month], D$3)</f>
        <v>0</v>
      </c>
      <c r="E17" s="113">
        <f>SUMIFS(Table1[Amount], Table1[Secondary Category],"HOME", Table1[Specific Category],$C17,Table1[Month],E$3) + -1*SUMIFS(Table3[Amount], Table3[Secondary Category], "HOME", Table3[Specific Category],$C17, Table3[Month], E$3)</f>
        <v>0</v>
      </c>
      <c r="F17" s="113">
        <f>SUMIFS(Table1[Amount], Table1[Secondary Category],"HOME", Table1[Specific Category],$C17,Table1[Month],F$3) + -1*SUMIFS(Table3[Amount], Table3[Secondary Category], "HOME", Table3[Specific Category],$C17, Table3[Month], F$3)</f>
        <v>0</v>
      </c>
      <c r="G17" s="113">
        <f>SUMIFS(Table1[Amount], Table1[Secondary Category],"HOME", Table1[Specific Category],$C17,Table1[Month],G$3) + -1*SUMIFS(Table3[Amount], Table3[Secondary Category], "HOME", Table3[Specific Category],$C17, Table3[Month], G$3)</f>
        <v>0</v>
      </c>
      <c r="H17" s="113">
        <f>SUMIFS(Table1[Amount], Table1[Secondary Category],"HOME", Table1[Specific Category],$C17,Table1[Month],H$3) + -1*SUMIFS(Table3[Amount], Table3[Secondary Category], "HOME", Table3[Specific Category],$C17, Table3[Month], H$3)</f>
        <v>0</v>
      </c>
      <c r="I17" s="113">
        <f>SUMIFS(Table1[Amount], Table1[Secondary Category],"HOME", Table1[Specific Category],$C17,Table1[Month],I$3) + -1*SUMIFS(Table3[Amount], Table3[Secondary Category], "HOME", Table3[Specific Category],$C17, Table3[Month], I$3)</f>
        <v>0</v>
      </c>
      <c r="J17" s="113">
        <f>SUMIFS(Table1[Amount], Table1[Secondary Category],"HOME", Table1[Specific Category],$C17,Table1[Month],J$3) + -1*SUMIFS(Table3[Amount], Table3[Secondary Category], "HOME", Table3[Specific Category],$C17, Table3[Month], J$3)</f>
        <v>0</v>
      </c>
      <c r="K17" s="113">
        <f>SUMIFS(Table1[Amount], Table1[Secondary Category],"HOME", Table1[Specific Category],$C17,Table1[Month],K$3) + -1*SUMIFS(Table3[Amount], Table3[Secondary Category], "HOME", Table3[Specific Category],$C17, Table3[Month], K$3)</f>
        <v>0</v>
      </c>
      <c r="L17" s="113">
        <f>SUMIFS(Table1[Amount], Table1[Secondary Category],"HOME", Table1[Specific Category],$C17,Table1[Month],L$3) + -1*SUMIFS(Table3[Amount], Table3[Secondary Category], "HOME", Table3[Specific Category],$C17, Table3[Month], L$3)</f>
        <v>0</v>
      </c>
      <c r="M17" s="113">
        <f>SUMIFS(Table1[Amount], Table1[Secondary Category],"HOME", Table1[Specific Category],$C17,Table1[Month],M$3) + -1*SUMIFS(Table3[Amount], Table3[Secondary Category], "HOME", Table3[Specific Category],$C17, Table3[Month], M$3)</f>
        <v>0</v>
      </c>
      <c r="N17" s="113">
        <f>SUMIFS(Table1[Amount], Table1[Secondary Category],"HOME", Table1[Specific Category],$C17,Table1[Month],N$3) + -1*SUMIFS(Table3[Amount], Table3[Secondary Category], "HOME", Table3[Specific Category],$C17, Table3[Month], N$3)</f>
        <v>0</v>
      </c>
      <c r="O17" s="113">
        <f>SUMIFS(Table1[Amount], Table1[Secondary Category],"HOME", Table1[Specific Category],$C17,Table1[Month],O$3) + -1*SUMIFS(Table3[Amount], Table3[Secondary Category], "HOME", Table3[Specific Category],$C17, Table3[Month], O$3)</f>
        <v>0</v>
      </c>
      <c r="P17" s="113">
        <f>SUM(Home[[#This Row],[January]:[December]])</f>
        <v>0</v>
      </c>
      <c r="Q17" s="113"/>
      <c r="S17" s="152"/>
    </row>
    <row r="18" spans="1:16384" s="99" customFormat="1" ht="21" customHeight="1" x14ac:dyDescent="0.2">
      <c r="A18" s="114"/>
      <c r="C18" s="112" t="s">
        <v>1280</v>
      </c>
      <c r="D18" s="113">
        <f>SUMIFS(Table1[Amount], Table1[Secondary Category],"HOME", Table1[Specific Category],$C18,Table1[Month],D$3) + -1*SUMIFS(Table3[Amount], Table3[Secondary Category], "HOME", Table3[Specific Category],$C18, Table3[Month], D$3)</f>
        <v>77.69</v>
      </c>
      <c r="E18" s="113">
        <f>SUMIFS(Table1[Amount], Table1[Secondary Category],"HOME", Table1[Specific Category],$C18,Table1[Month],E$3) + -1*SUMIFS(Table3[Amount], Table3[Secondary Category], "HOME", Table3[Specific Category],$C18, Table3[Month], E$3)</f>
        <v>0</v>
      </c>
      <c r="F18" s="113">
        <f>SUMIFS(Table1[Amount], Table1[Secondary Category],"HOME", Table1[Specific Category],$C18,Table1[Month],F$3) + -1*SUMIFS(Table3[Amount], Table3[Secondary Category], "HOME", Table3[Specific Category],$C18, Table3[Month], F$3)</f>
        <v>58.25</v>
      </c>
      <c r="G18" s="113">
        <f>SUMIFS(Table1[Amount], Table1[Secondary Category],"HOME", Table1[Specific Category],$C18,Table1[Month],G$3) + -1*SUMIFS(Table3[Amount], Table3[Secondary Category], "HOME", Table3[Specific Category],$C18, Table3[Month], G$3)</f>
        <v>0</v>
      </c>
      <c r="H18" s="113">
        <f>SUMIFS(Table1[Amount], Table1[Secondary Category],"HOME", Table1[Specific Category],$C18,Table1[Month],H$3) + -1*SUMIFS(Table3[Amount], Table3[Secondary Category], "HOME", Table3[Specific Category],$C18, Table3[Month], H$3)</f>
        <v>0</v>
      </c>
      <c r="I18" s="113">
        <f>SUMIFS(Table1[Amount], Table1[Secondary Category],"HOME", Table1[Specific Category],$C18,Table1[Month],I$3) + -1*SUMIFS(Table3[Amount], Table3[Secondary Category], "HOME", Table3[Specific Category],$C18, Table3[Month], I$3)</f>
        <v>96.43</v>
      </c>
      <c r="J18" s="113">
        <f>SUMIFS(Table1[Amount], Table1[Secondary Category],"HOME", Table1[Specific Category],$C18,Table1[Month],J$3) + -1*SUMIFS(Table3[Amount], Table3[Secondary Category], "HOME", Table3[Specific Category],$C18, Table3[Month], J$3)</f>
        <v>20.02</v>
      </c>
      <c r="K18" s="113">
        <f>SUMIFS(Table1[Amount], Table1[Secondary Category],"HOME", Table1[Specific Category],$C18,Table1[Month],K$3) + -1*SUMIFS(Table3[Amount], Table3[Secondary Category], "HOME", Table3[Specific Category],$C18, Table3[Month], K$3)</f>
        <v>0</v>
      </c>
      <c r="L18" s="113">
        <f>SUMIFS(Table1[Amount], Table1[Secondary Category],"HOME", Table1[Specific Category],$C18,Table1[Month],L$3) + -1*SUMIFS(Table3[Amount], Table3[Secondary Category], "HOME", Table3[Specific Category],$C18, Table3[Month], L$3)</f>
        <v>192.98</v>
      </c>
      <c r="M18" s="113">
        <f>SUMIFS(Table1[Amount], Table1[Secondary Category],"HOME", Table1[Specific Category],$C18,Table1[Month],M$3) + -1*SUMIFS(Table3[Amount], Table3[Secondary Category], "HOME", Table3[Specific Category],$C18, Table3[Month], M$3)</f>
        <v>27.78</v>
      </c>
      <c r="N18" s="113">
        <f>SUMIFS(Table1[Amount], Table1[Secondary Category],"HOME", Table1[Specific Category],$C18,Table1[Month],N$3) + -1*SUMIFS(Table3[Amount], Table3[Secondary Category], "HOME", Table3[Specific Category],$C18, Table3[Month], N$3)</f>
        <v>69.47</v>
      </c>
      <c r="O18" s="113">
        <f>SUMIFS(Table1[Amount], Table1[Secondary Category],"HOME", Table1[Specific Category],$C18,Table1[Month],O$3) + -1*SUMIFS(Table3[Amount], Table3[Secondary Category], "HOME", Table3[Specific Category],$C18, Table3[Month], O$3)</f>
        <v>0</v>
      </c>
      <c r="P18" s="113">
        <f>SUM(Home[[#This Row],[January]:[December]])</f>
        <v>542.62</v>
      </c>
      <c r="Q18" s="113"/>
      <c r="S18" s="152"/>
    </row>
    <row r="19" spans="1:16384" s="99" customFormat="1" ht="21" customHeight="1" x14ac:dyDescent="0.2">
      <c r="A19" s="114"/>
      <c r="C19" s="112" t="s">
        <v>1281</v>
      </c>
      <c r="D19" s="113">
        <f>SUMIFS(Table1[Amount], Table1[Secondary Category],"HOME", Table1[Specific Category],$C19,Table1[Month],D$3) + -1*SUMIFS(Table3[Amount], Table3[Secondary Category], "HOME", Table3[Specific Category],$C19, Table3[Month], D$3)</f>
        <v>84.43</v>
      </c>
      <c r="E19" s="113">
        <f>SUMIFS(Table1[Amount], Table1[Secondary Category],"HOME", Table1[Specific Category],$C19,Table1[Month],E$3) + -1*SUMIFS(Table3[Amount], Table3[Secondary Category], "HOME", Table3[Specific Category],$C19, Table3[Month], E$3)</f>
        <v>0</v>
      </c>
      <c r="F19" s="113">
        <f>SUMIFS(Table1[Amount], Table1[Secondary Category],"HOME", Table1[Specific Category],$C19,Table1[Month],F$3) + -1*SUMIFS(Table3[Amount], Table3[Secondary Category], "HOME", Table3[Specific Category],$C19, Table3[Month], F$3)</f>
        <v>67.64</v>
      </c>
      <c r="G19" s="113">
        <f>SUMIFS(Table1[Amount], Table1[Secondary Category],"HOME", Table1[Specific Category],$C19,Table1[Month],G$3) + -1*SUMIFS(Table3[Amount], Table3[Secondary Category], "HOME", Table3[Specific Category],$C19, Table3[Month], G$3)</f>
        <v>159</v>
      </c>
      <c r="H19" s="113">
        <f>SUMIFS(Table1[Amount], Table1[Secondary Category],"HOME", Table1[Specific Category],$C19,Table1[Month],H$3) + -1*SUMIFS(Table3[Amount], Table3[Secondary Category], "HOME", Table3[Specific Category],$C19, Table3[Month], H$3)</f>
        <v>31.79</v>
      </c>
      <c r="I19" s="113">
        <f>SUMIFS(Table1[Amount], Table1[Secondary Category],"HOME", Table1[Specific Category],$C19,Table1[Month],I$3) + -1*SUMIFS(Table3[Amount], Table3[Secondary Category], "HOME", Table3[Specific Category],$C19, Table3[Month], I$3)</f>
        <v>131.96</v>
      </c>
      <c r="J19" s="113">
        <f>SUMIFS(Table1[Amount], Table1[Secondary Category],"HOME", Table1[Specific Category],$C19,Table1[Month],J$3) + -1*SUMIFS(Table3[Amount], Table3[Secondary Category], "HOME", Table3[Specific Category],$C19, Table3[Month], J$3)</f>
        <v>0</v>
      </c>
      <c r="K19" s="113">
        <f>SUMIFS(Table1[Amount], Table1[Secondary Category],"HOME", Table1[Specific Category],$C19,Table1[Month],K$3) + -1*SUMIFS(Table3[Amount], Table3[Secondary Category], "HOME", Table3[Specific Category],$C19, Table3[Month], K$3)</f>
        <v>89.509999999999991</v>
      </c>
      <c r="L19" s="113">
        <f>SUMIFS(Table1[Amount], Table1[Secondary Category],"HOME", Table1[Specific Category],$C19,Table1[Month],L$3) + -1*SUMIFS(Table3[Amount], Table3[Secondary Category], "HOME", Table3[Specific Category],$C19, Table3[Month], L$3)</f>
        <v>13.74</v>
      </c>
      <c r="M19" s="113">
        <f>SUMIFS(Table1[Amount], Table1[Secondary Category],"HOME", Table1[Specific Category],$C19,Table1[Month],M$3) + -1*SUMIFS(Table3[Amount], Table3[Secondary Category], "HOME", Table3[Specific Category],$C19, Table3[Month], M$3)</f>
        <v>181.65</v>
      </c>
      <c r="N19" s="113">
        <f>SUMIFS(Table1[Amount], Table1[Secondary Category],"HOME", Table1[Specific Category],$C19,Table1[Month],N$3) + -1*SUMIFS(Table3[Amount], Table3[Secondary Category], "HOME", Table3[Specific Category],$C19, Table3[Month], N$3)</f>
        <v>0</v>
      </c>
      <c r="O19" s="113">
        <f>SUMIFS(Table1[Amount], Table1[Secondary Category],"HOME", Table1[Specific Category],$C19,Table1[Month],O$3) + -1*SUMIFS(Table3[Amount], Table3[Secondary Category], "HOME", Table3[Specific Category],$C19, Table3[Month], O$3)</f>
        <v>0</v>
      </c>
      <c r="P19" s="113">
        <f>SUM(Home[[#This Row],[January]:[December]])</f>
        <v>759.72</v>
      </c>
      <c r="Q19" s="113"/>
      <c r="S19" s="152"/>
    </row>
    <row r="20" spans="1:16384" s="99" customFormat="1" ht="21" customHeight="1" x14ac:dyDescent="0.2">
      <c r="A20" s="114"/>
      <c r="C20" s="112" t="s">
        <v>1287</v>
      </c>
      <c r="D20" s="113">
        <f>SUMIFS(Table1[Amount], Table1[Secondary Category],"HOME", Table1[Specific Category],$C20,Table1[Month],D$3) + -1*SUMIFS(Table3[Amount], Table3[Secondary Category], "HOME", Table3[Specific Category],$C20, Table3[Month], D$3)</f>
        <v>124</v>
      </c>
      <c r="E20" s="113">
        <f>SUMIFS(Table1[Amount], Table1[Secondary Category],"HOME", Table1[Specific Category],$C20,Table1[Month],E$3) + -1*SUMIFS(Table3[Amount], Table3[Secondary Category], "HOME", Table3[Specific Category],$C20, Table3[Month], E$3)</f>
        <v>215</v>
      </c>
      <c r="F20" s="113">
        <f>SUMIFS(Table1[Amount], Table1[Secondary Category],"HOME", Table1[Specific Category],$C20,Table1[Month],F$3) + -1*SUMIFS(Table3[Amount], Table3[Secondary Category], "HOME", Table3[Specific Category],$C20, Table3[Month], F$3)</f>
        <v>350</v>
      </c>
      <c r="G20" s="113">
        <f>SUMIFS(Table1[Amount], Table1[Secondary Category],"HOME", Table1[Specific Category],$C20,Table1[Month],G$3) + -1*SUMIFS(Table3[Amount], Table3[Secondary Category], "HOME", Table3[Specific Category],$C20, Table3[Month], G$3)</f>
        <v>0</v>
      </c>
      <c r="H20" s="113">
        <f>SUMIFS(Table1[Amount], Table1[Secondary Category],"HOME", Table1[Specific Category],$C20,Table1[Month],H$3) + -1*SUMIFS(Table3[Amount], Table3[Secondary Category], "HOME", Table3[Specific Category],$C20, Table3[Month], H$3)</f>
        <v>0</v>
      </c>
      <c r="I20" s="113">
        <f>SUMIFS(Table1[Amount], Table1[Secondary Category],"HOME", Table1[Specific Category],$C20,Table1[Month],I$3) + -1*SUMIFS(Table3[Amount], Table3[Secondary Category], "HOME", Table3[Specific Category],$C20, Table3[Month], I$3)</f>
        <v>0</v>
      </c>
      <c r="J20" s="113">
        <f>SUMIFS(Table1[Amount], Table1[Secondary Category],"HOME", Table1[Specific Category],$C20,Table1[Month],J$3) + -1*SUMIFS(Table3[Amount], Table3[Secondary Category], "HOME", Table3[Specific Category],$C20, Table3[Month], J$3)</f>
        <v>0</v>
      </c>
      <c r="K20" s="113">
        <f>SUMIFS(Table1[Amount], Table1[Secondary Category],"HOME", Table1[Specific Category],$C20,Table1[Month],K$3) + -1*SUMIFS(Table3[Amount], Table3[Secondary Category], "HOME", Table3[Specific Category],$C20, Table3[Month], K$3)</f>
        <v>0</v>
      </c>
      <c r="L20" s="113">
        <f>SUMIFS(Table1[Amount], Table1[Secondary Category],"HOME", Table1[Specific Category],$C20,Table1[Month],L$3) + -1*SUMIFS(Table3[Amount], Table3[Secondary Category], "HOME", Table3[Specific Category],$C20, Table3[Month], L$3)</f>
        <v>0</v>
      </c>
      <c r="M20" s="113">
        <f>SUMIFS(Table1[Amount], Table1[Secondary Category],"HOME", Table1[Specific Category],$C20,Table1[Month],M$3) + -1*SUMIFS(Table3[Amount], Table3[Secondary Category], "HOME", Table3[Specific Category],$C20, Table3[Month], M$3)</f>
        <v>0</v>
      </c>
      <c r="N20" s="113">
        <f>SUMIFS(Table1[Amount], Table1[Secondary Category],"HOME", Table1[Specific Category],$C20,Table1[Month],N$3) + -1*SUMIFS(Table3[Amount], Table3[Secondary Category], "HOME", Table3[Specific Category],$C20, Table3[Month], N$3)</f>
        <v>0</v>
      </c>
      <c r="O20" s="113">
        <f>SUMIFS(Table1[Amount], Table1[Secondary Category],"HOME", Table1[Specific Category],$C20,Table1[Month],O$3) + -1*SUMIFS(Table3[Amount], Table3[Secondary Category], "HOME", Table3[Specific Category],$C20, Table3[Month], O$3)</f>
        <v>0</v>
      </c>
      <c r="P20" s="113">
        <f>SUM(Home[[#This Row],[January]:[December]])</f>
        <v>689</v>
      </c>
      <c r="Q20" s="113"/>
      <c r="S20" s="152"/>
    </row>
    <row r="21" spans="1:16384" ht="24" customHeight="1" thickBot="1" x14ac:dyDescent="0.25">
      <c r="C21" s="148" t="s">
        <v>667</v>
      </c>
      <c r="D21" s="149">
        <f>SUBTOTAL(109,Home[January])</f>
        <v>986.12000000000012</v>
      </c>
      <c r="E21" s="149">
        <f>SUBTOTAL(109,Home[February])</f>
        <v>915</v>
      </c>
      <c r="F21" s="149">
        <f>SUBTOTAL(109,Home[March])</f>
        <v>1175.8899999999999</v>
      </c>
      <c r="G21" s="149">
        <f>SUBTOTAL(109,Home[April])</f>
        <v>951.58</v>
      </c>
      <c r="H21" s="149">
        <f>SUBTOTAL(109,Home[May])</f>
        <v>54.37</v>
      </c>
      <c r="I21" s="149">
        <f>SUBTOTAL(109,Home[June])</f>
        <v>2554.89</v>
      </c>
      <c r="J21" s="149">
        <f>SUBTOTAL(109,Home[July])</f>
        <v>1845.02</v>
      </c>
      <c r="K21" s="149">
        <f>SUBTOTAL(109,Home[August])</f>
        <v>437.56</v>
      </c>
      <c r="L21" s="149">
        <f>SUBTOTAL(109,Home[September])</f>
        <v>424.00999999999976</v>
      </c>
      <c r="M21" s="149">
        <f>SUBTOTAL(109,Home[October])</f>
        <v>1611.0400000000002</v>
      </c>
      <c r="N21" s="149">
        <f>SUBTOTAL(109,Home[November])</f>
        <v>1746.2000000000003</v>
      </c>
      <c r="O21" s="149">
        <f>SUBTOTAL(109,Home[December])</f>
        <v>933.34</v>
      </c>
      <c r="P21" s="149">
        <f>SUBTOTAL(109,Home[Year])</f>
        <v>13635.02</v>
      </c>
      <c r="Q21" s="150"/>
      <c r="S21" s="152">
        <f>P21/$P$10</f>
        <v>0.22502951702976659</v>
      </c>
    </row>
    <row r="22" spans="1:16384" s="98" customFormat="1" ht="31.5" customHeight="1" thickTop="1" x14ac:dyDescent="0.2">
      <c r="A22" s="98" t="s">
        <v>669</v>
      </c>
      <c r="B22" s="98" t="s">
        <v>669</v>
      </c>
      <c r="C22" s="98" t="s">
        <v>669</v>
      </c>
      <c r="D22" s="98" t="s">
        <v>669</v>
      </c>
      <c r="E22" s="98" t="s">
        <v>669</v>
      </c>
      <c r="F22" s="98" t="s">
        <v>669</v>
      </c>
      <c r="G22" s="98" t="s">
        <v>669</v>
      </c>
      <c r="H22" s="98" t="s">
        <v>669</v>
      </c>
      <c r="I22" s="98" t="s">
        <v>669</v>
      </c>
      <c r="J22" s="98" t="s">
        <v>669</v>
      </c>
      <c r="K22" s="98" t="s">
        <v>669</v>
      </c>
      <c r="L22" s="98" t="s">
        <v>669</v>
      </c>
      <c r="M22" s="98" t="s">
        <v>669</v>
      </c>
      <c r="N22" s="98" t="s">
        <v>669</v>
      </c>
      <c r="O22" s="98" t="s">
        <v>669</v>
      </c>
      <c r="P22" s="98" t="s">
        <v>669</v>
      </c>
      <c r="Q22" s="98" t="s">
        <v>669</v>
      </c>
      <c r="R22" s="98" t="s">
        <v>669</v>
      </c>
      <c r="S22" s="98" t="s">
        <v>669</v>
      </c>
      <c r="T22" s="98" t="s">
        <v>669</v>
      </c>
      <c r="U22" s="98" t="s">
        <v>669</v>
      </c>
      <c r="V22" s="98" t="s">
        <v>669</v>
      </c>
      <c r="W22" s="98" t="s">
        <v>669</v>
      </c>
      <c r="X22" s="98" t="s">
        <v>669</v>
      </c>
      <c r="Y22" s="98" t="s">
        <v>669</v>
      </c>
      <c r="Z22" s="98" t="s">
        <v>669</v>
      </c>
      <c r="AA22" s="98" t="s">
        <v>669</v>
      </c>
      <c r="AB22" s="98" t="s">
        <v>669</v>
      </c>
      <c r="AC22" s="98" t="s">
        <v>669</v>
      </c>
      <c r="AD22" s="98" t="s">
        <v>669</v>
      </c>
      <c r="AE22" s="98" t="s">
        <v>669</v>
      </c>
      <c r="AF22" s="98" t="s">
        <v>669</v>
      </c>
      <c r="AG22" s="98" t="s">
        <v>669</v>
      </c>
      <c r="AH22" s="98" t="s">
        <v>669</v>
      </c>
      <c r="AI22" s="98" t="s">
        <v>669</v>
      </c>
      <c r="AJ22" s="98" t="s">
        <v>669</v>
      </c>
      <c r="AK22" s="98" t="s">
        <v>669</v>
      </c>
      <c r="AL22" s="98" t="s">
        <v>669</v>
      </c>
      <c r="AM22" s="98" t="s">
        <v>669</v>
      </c>
      <c r="AN22" s="98" t="s">
        <v>669</v>
      </c>
      <c r="AO22" s="98" t="s">
        <v>669</v>
      </c>
      <c r="AP22" s="98" t="s">
        <v>669</v>
      </c>
      <c r="AQ22" s="98" t="s">
        <v>669</v>
      </c>
      <c r="AR22" s="98" t="s">
        <v>669</v>
      </c>
      <c r="AS22" s="98" t="s">
        <v>669</v>
      </c>
      <c r="AT22" s="98" t="s">
        <v>669</v>
      </c>
      <c r="AU22" s="98" t="s">
        <v>669</v>
      </c>
      <c r="AV22" s="98" t="s">
        <v>669</v>
      </c>
      <c r="AW22" s="98" t="s">
        <v>669</v>
      </c>
      <c r="AX22" s="98" t="s">
        <v>669</v>
      </c>
      <c r="AY22" s="98" t="s">
        <v>669</v>
      </c>
      <c r="AZ22" s="98" t="s">
        <v>669</v>
      </c>
      <c r="BA22" s="98" t="s">
        <v>669</v>
      </c>
      <c r="BB22" s="98" t="s">
        <v>669</v>
      </c>
      <c r="BC22" s="98" t="s">
        <v>669</v>
      </c>
      <c r="BD22" s="98" t="s">
        <v>669</v>
      </c>
      <c r="BE22" s="98" t="s">
        <v>669</v>
      </c>
      <c r="BF22" s="98" t="s">
        <v>669</v>
      </c>
      <c r="BG22" s="98" t="s">
        <v>669</v>
      </c>
      <c r="BH22" s="98" t="s">
        <v>669</v>
      </c>
      <c r="BI22" s="98" t="s">
        <v>669</v>
      </c>
      <c r="BJ22" s="98" t="s">
        <v>669</v>
      </c>
      <c r="BK22" s="98" t="s">
        <v>669</v>
      </c>
      <c r="BL22" s="98" t="s">
        <v>669</v>
      </c>
      <c r="BM22" s="98" t="s">
        <v>669</v>
      </c>
      <c r="BN22" s="98" t="s">
        <v>669</v>
      </c>
      <c r="BO22" s="98" t="s">
        <v>669</v>
      </c>
      <c r="BP22" s="98" t="s">
        <v>669</v>
      </c>
      <c r="BQ22" s="98" t="s">
        <v>669</v>
      </c>
      <c r="BR22" s="98" t="s">
        <v>669</v>
      </c>
      <c r="BS22" s="98" t="s">
        <v>669</v>
      </c>
      <c r="BT22" s="98" t="s">
        <v>669</v>
      </c>
      <c r="BU22" s="98" t="s">
        <v>669</v>
      </c>
      <c r="BV22" s="98" t="s">
        <v>669</v>
      </c>
      <c r="BW22" s="98" t="s">
        <v>669</v>
      </c>
      <c r="BX22" s="98" t="s">
        <v>669</v>
      </c>
      <c r="BY22" s="98" t="s">
        <v>669</v>
      </c>
      <c r="BZ22" s="98" t="s">
        <v>669</v>
      </c>
      <c r="CA22" s="98" t="s">
        <v>669</v>
      </c>
      <c r="CB22" s="98" t="s">
        <v>669</v>
      </c>
      <c r="CC22" s="98" t="s">
        <v>669</v>
      </c>
      <c r="CD22" s="98" t="s">
        <v>669</v>
      </c>
      <c r="CE22" s="98" t="s">
        <v>669</v>
      </c>
      <c r="CF22" s="98" t="s">
        <v>669</v>
      </c>
      <c r="CG22" s="98" t="s">
        <v>669</v>
      </c>
      <c r="CH22" s="98" t="s">
        <v>669</v>
      </c>
      <c r="CI22" s="98" t="s">
        <v>669</v>
      </c>
      <c r="CJ22" s="98" t="s">
        <v>669</v>
      </c>
      <c r="CK22" s="98" t="s">
        <v>669</v>
      </c>
      <c r="CL22" s="98" t="s">
        <v>669</v>
      </c>
      <c r="CM22" s="98" t="s">
        <v>669</v>
      </c>
      <c r="CN22" s="98" t="s">
        <v>669</v>
      </c>
      <c r="CO22" s="98" t="s">
        <v>669</v>
      </c>
      <c r="CP22" s="98" t="s">
        <v>669</v>
      </c>
      <c r="CQ22" s="98" t="s">
        <v>669</v>
      </c>
      <c r="CR22" s="98" t="s">
        <v>669</v>
      </c>
      <c r="CS22" s="98" t="s">
        <v>669</v>
      </c>
      <c r="CT22" s="98" t="s">
        <v>669</v>
      </c>
      <c r="CU22" s="98" t="s">
        <v>669</v>
      </c>
      <c r="CV22" s="98" t="s">
        <v>669</v>
      </c>
      <c r="CW22" s="98" t="s">
        <v>669</v>
      </c>
      <c r="CX22" s="98" t="s">
        <v>669</v>
      </c>
      <c r="CY22" s="98" t="s">
        <v>669</v>
      </c>
      <c r="CZ22" s="98" t="s">
        <v>669</v>
      </c>
      <c r="DA22" s="98" t="s">
        <v>669</v>
      </c>
      <c r="DB22" s="98" t="s">
        <v>669</v>
      </c>
      <c r="DC22" s="98" t="s">
        <v>669</v>
      </c>
      <c r="DD22" s="98" t="s">
        <v>669</v>
      </c>
      <c r="DE22" s="98" t="s">
        <v>669</v>
      </c>
      <c r="DF22" s="98" t="s">
        <v>669</v>
      </c>
      <c r="DG22" s="98" t="s">
        <v>669</v>
      </c>
      <c r="DH22" s="98" t="s">
        <v>669</v>
      </c>
      <c r="DI22" s="98" t="s">
        <v>669</v>
      </c>
      <c r="DJ22" s="98" t="s">
        <v>669</v>
      </c>
      <c r="DK22" s="98" t="s">
        <v>669</v>
      </c>
      <c r="DL22" s="98" t="s">
        <v>669</v>
      </c>
      <c r="DM22" s="98" t="s">
        <v>669</v>
      </c>
      <c r="DN22" s="98" t="s">
        <v>669</v>
      </c>
      <c r="DO22" s="98" t="s">
        <v>669</v>
      </c>
      <c r="DP22" s="98" t="s">
        <v>669</v>
      </c>
      <c r="DQ22" s="98" t="s">
        <v>669</v>
      </c>
      <c r="DR22" s="98" t="s">
        <v>669</v>
      </c>
      <c r="DS22" s="98" t="s">
        <v>669</v>
      </c>
      <c r="DT22" s="98" t="s">
        <v>669</v>
      </c>
      <c r="DU22" s="98" t="s">
        <v>669</v>
      </c>
      <c r="DV22" s="98" t="s">
        <v>669</v>
      </c>
      <c r="DW22" s="98" t="s">
        <v>669</v>
      </c>
      <c r="DX22" s="98" t="s">
        <v>669</v>
      </c>
      <c r="DY22" s="98" t="s">
        <v>669</v>
      </c>
      <c r="DZ22" s="98" t="s">
        <v>669</v>
      </c>
      <c r="EA22" s="98" t="s">
        <v>669</v>
      </c>
      <c r="EB22" s="98" t="s">
        <v>669</v>
      </c>
      <c r="EC22" s="98" t="s">
        <v>669</v>
      </c>
      <c r="ED22" s="98" t="s">
        <v>669</v>
      </c>
      <c r="EE22" s="98" t="s">
        <v>669</v>
      </c>
      <c r="EF22" s="98" t="s">
        <v>669</v>
      </c>
      <c r="EG22" s="98" t="s">
        <v>669</v>
      </c>
      <c r="EH22" s="98" t="s">
        <v>669</v>
      </c>
      <c r="EI22" s="98" t="s">
        <v>669</v>
      </c>
      <c r="EJ22" s="98" t="s">
        <v>669</v>
      </c>
      <c r="EK22" s="98" t="s">
        <v>669</v>
      </c>
      <c r="EL22" s="98" t="s">
        <v>669</v>
      </c>
      <c r="EM22" s="98" t="s">
        <v>669</v>
      </c>
      <c r="EN22" s="98" t="s">
        <v>669</v>
      </c>
      <c r="EO22" s="98" t="s">
        <v>669</v>
      </c>
      <c r="EP22" s="98" t="s">
        <v>669</v>
      </c>
      <c r="EQ22" s="98" t="s">
        <v>669</v>
      </c>
      <c r="ER22" s="98" t="s">
        <v>669</v>
      </c>
      <c r="ES22" s="98" t="s">
        <v>669</v>
      </c>
      <c r="ET22" s="98" t="s">
        <v>669</v>
      </c>
      <c r="EU22" s="98" t="s">
        <v>669</v>
      </c>
      <c r="EV22" s="98" t="s">
        <v>669</v>
      </c>
      <c r="EW22" s="98" t="s">
        <v>669</v>
      </c>
      <c r="EX22" s="98" t="s">
        <v>669</v>
      </c>
      <c r="EY22" s="98" t="s">
        <v>669</v>
      </c>
      <c r="EZ22" s="98" t="s">
        <v>669</v>
      </c>
      <c r="FA22" s="98" t="s">
        <v>669</v>
      </c>
      <c r="FB22" s="98" t="s">
        <v>669</v>
      </c>
      <c r="FC22" s="98" t="s">
        <v>669</v>
      </c>
      <c r="FD22" s="98" t="s">
        <v>669</v>
      </c>
      <c r="FE22" s="98" t="s">
        <v>669</v>
      </c>
      <c r="FF22" s="98" t="s">
        <v>669</v>
      </c>
      <c r="FG22" s="98" t="s">
        <v>669</v>
      </c>
      <c r="FH22" s="98" t="s">
        <v>669</v>
      </c>
      <c r="FI22" s="98" t="s">
        <v>669</v>
      </c>
      <c r="FJ22" s="98" t="s">
        <v>669</v>
      </c>
      <c r="FK22" s="98" t="s">
        <v>669</v>
      </c>
      <c r="FL22" s="98" t="s">
        <v>669</v>
      </c>
      <c r="FM22" s="98" t="s">
        <v>669</v>
      </c>
      <c r="FN22" s="98" t="s">
        <v>669</v>
      </c>
      <c r="FO22" s="98" t="s">
        <v>669</v>
      </c>
      <c r="FP22" s="98" t="s">
        <v>669</v>
      </c>
      <c r="FQ22" s="98" t="s">
        <v>669</v>
      </c>
      <c r="FR22" s="98" t="s">
        <v>669</v>
      </c>
      <c r="FS22" s="98" t="s">
        <v>669</v>
      </c>
      <c r="FT22" s="98" t="s">
        <v>669</v>
      </c>
      <c r="FU22" s="98" t="s">
        <v>669</v>
      </c>
      <c r="FV22" s="98" t="s">
        <v>669</v>
      </c>
      <c r="FW22" s="98" t="s">
        <v>669</v>
      </c>
      <c r="FX22" s="98" t="s">
        <v>669</v>
      </c>
      <c r="FY22" s="98" t="s">
        <v>669</v>
      </c>
      <c r="FZ22" s="98" t="s">
        <v>669</v>
      </c>
      <c r="GA22" s="98" t="s">
        <v>669</v>
      </c>
      <c r="GB22" s="98" t="s">
        <v>669</v>
      </c>
      <c r="GC22" s="98" t="s">
        <v>669</v>
      </c>
      <c r="GD22" s="98" t="s">
        <v>669</v>
      </c>
      <c r="GE22" s="98" t="s">
        <v>669</v>
      </c>
      <c r="GF22" s="98" t="s">
        <v>669</v>
      </c>
      <c r="GG22" s="98" t="s">
        <v>669</v>
      </c>
      <c r="GH22" s="98" t="s">
        <v>669</v>
      </c>
      <c r="GI22" s="98" t="s">
        <v>669</v>
      </c>
      <c r="GJ22" s="98" t="s">
        <v>669</v>
      </c>
      <c r="GK22" s="98" t="s">
        <v>669</v>
      </c>
      <c r="GL22" s="98" t="s">
        <v>669</v>
      </c>
      <c r="GM22" s="98" t="s">
        <v>669</v>
      </c>
      <c r="GN22" s="98" t="s">
        <v>669</v>
      </c>
      <c r="GO22" s="98" t="s">
        <v>669</v>
      </c>
      <c r="GP22" s="98" t="s">
        <v>669</v>
      </c>
      <c r="GQ22" s="98" t="s">
        <v>669</v>
      </c>
      <c r="GR22" s="98" t="s">
        <v>669</v>
      </c>
      <c r="GS22" s="98" t="s">
        <v>669</v>
      </c>
      <c r="GT22" s="98" t="s">
        <v>669</v>
      </c>
      <c r="GU22" s="98" t="s">
        <v>669</v>
      </c>
      <c r="GV22" s="98" t="s">
        <v>669</v>
      </c>
      <c r="GW22" s="98" t="s">
        <v>669</v>
      </c>
      <c r="GX22" s="98" t="s">
        <v>669</v>
      </c>
      <c r="GY22" s="98" t="s">
        <v>669</v>
      </c>
      <c r="GZ22" s="98" t="s">
        <v>669</v>
      </c>
      <c r="HA22" s="98" t="s">
        <v>669</v>
      </c>
      <c r="HB22" s="98" t="s">
        <v>669</v>
      </c>
      <c r="HC22" s="98" t="s">
        <v>669</v>
      </c>
      <c r="HD22" s="98" t="s">
        <v>669</v>
      </c>
      <c r="HE22" s="98" t="s">
        <v>669</v>
      </c>
      <c r="HF22" s="98" t="s">
        <v>669</v>
      </c>
      <c r="HG22" s="98" t="s">
        <v>669</v>
      </c>
      <c r="HH22" s="98" t="s">
        <v>669</v>
      </c>
      <c r="HI22" s="98" t="s">
        <v>669</v>
      </c>
      <c r="HJ22" s="98" t="s">
        <v>669</v>
      </c>
      <c r="HK22" s="98" t="s">
        <v>669</v>
      </c>
      <c r="HL22" s="98" t="s">
        <v>669</v>
      </c>
      <c r="HM22" s="98" t="s">
        <v>669</v>
      </c>
      <c r="HN22" s="98" t="s">
        <v>669</v>
      </c>
      <c r="HO22" s="98" t="s">
        <v>669</v>
      </c>
      <c r="HP22" s="98" t="s">
        <v>669</v>
      </c>
      <c r="HQ22" s="98" t="s">
        <v>669</v>
      </c>
      <c r="HR22" s="98" t="s">
        <v>669</v>
      </c>
      <c r="HS22" s="98" t="s">
        <v>669</v>
      </c>
      <c r="HT22" s="98" t="s">
        <v>669</v>
      </c>
      <c r="HU22" s="98" t="s">
        <v>669</v>
      </c>
      <c r="HV22" s="98" t="s">
        <v>669</v>
      </c>
      <c r="HW22" s="98" t="s">
        <v>669</v>
      </c>
      <c r="HX22" s="98" t="s">
        <v>669</v>
      </c>
      <c r="HY22" s="98" t="s">
        <v>669</v>
      </c>
      <c r="HZ22" s="98" t="s">
        <v>669</v>
      </c>
      <c r="IA22" s="98" t="s">
        <v>669</v>
      </c>
      <c r="IB22" s="98" t="s">
        <v>669</v>
      </c>
      <c r="IC22" s="98" t="s">
        <v>669</v>
      </c>
      <c r="ID22" s="98" t="s">
        <v>669</v>
      </c>
      <c r="IE22" s="98" t="s">
        <v>669</v>
      </c>
      <c r="IF22" s="98" t="s">
        <v>669</v>
      </c>
      <c r="IG22" s="98" t="s">
        <v>669</v>
      </c>
      <c r="IH22" s="98" t="s">
        <v>669</v>
      </c>
      <c r="II22" s="98" t="s">
        <v>669</v>
      </c>
      <c r="IJ22" s="98" t="s">
        <v>669</v>
      </c>
      <c r="IK22" s="98" t="s">
        <v>669</v>
      </c>
      <c r="IL22" s="98" t="s">
        <v>669</v>
      </c>
      <c r="IM22" s="98" t="s">
        <v>669</v>
      </c>
      <c r="IN22" s="98" t="s">
        <v>669</v>
      </c>
      <c r="IO22" s="98" t="s">
        <v>669</v>
      </c>
      <c r="IP22" s="98" t="s">
        <v>669</v>
      </c>
      <c r="IQ22" s="98" t="s">
        <v>669</v>
      </c>
      <c r="IR22" s="98" t="s">
        <v>669</v>
      </c>
      <c r="IS22" s="98" t="s">
        <v>669</v>
      </c>
      <c r="IT22" s="98" t="s">
        <v>669</v>
      </c>
      <c r="IU22" s="98" t="s">
        <v>669</v>
      </c>
      <c r="IV22" s="98" t="s">
        <v>669</v>
      </c>
      <c r="IW22" s="98" t="s">
        <v>669</v>
      </c>
      <c r="IX22" s="98" t="s">
        <v>669</v>
      </c>
      <c r="IY22" s="98" t="s">
        <v>669</v>
      </c>
      <c r="IZ22" s="98" t="s">
        <v>669</v>
      </c>
      <c r="JA22" s="98" t="s">
        <v>669</v>
      </c>
      <c r="JB22" s="98" t="s">
        <v>669</v>
      </c>
      <c r="JC22" s="98" t="s">
        <v>669</v>
      </c>
      <c r="JD22" s="98" t="s">
        <v>669</v>
      </c>
      <c r="JE22" s="98" t="s">
        <v>669</v>
      </c>
      <c r="JF22" s="98" t="s">
        <v>669</v>
      </c>
      <c r="JG22" s="98" t="s">
        <v>669</v>
      </c>
      <c r="JH22" s="98" t="s">
        <v>669</v>
      </c>
      <c r="JI22" s="98" t="s">
        <v>669</v>
      </c>
      <c r="JJ22" s="98" t="s">
        <v>669</v>
      </c>
      <c r="JK22" s="98" t="s">
        <v>669</v>
      </c>
      <c r="JL22" s="98" t="s">
        <v>669</v>
      </c>
      <c r="JM22" s="98" t="s">
        <v>669</v>
      </c>
      <c r="JN22" s="98" t="s">
        <v>669</v>
      </c>
      <c r="JO22" s="98" t="s">
        <v>669</v>
      </c>
      <c r="JP22" s="98" t="s">
        <v>669</v>
      </c>
      <c r="JQ22" s="98" t="s">
        <v>669</v>
      </c>
      <c r="JR22" s="98" t="s">
        <v>669</v>
      </c>
      <c r="JS22" s="98" t="s">
        <v>669</v>
      </c>
      <c r="JT22" s="98" t="s">
        <v>669</v>
      </c>
      <c r="JU22" s="98" t="s">
        <v>669</v>
      </c>
      <c r="JV22" s="98" t="s">
        <v>669</v>
      </c>
      <c r="JW22" s="98" t="s">
        <v>669</v>
      </c>
      <c r="JX22" s="98" t="s">
        <v>669</v>
      </c>
      <c r="JY22" s="98" t="s">
        <v>669</v>
      </c>
      <c r="JZ22" s="98" t="s">
        <v>669</v>
      </c>
      <c r="KA22" s="98" t="s">
        <v>669</v>
      </c>
      <c r="KB22" s="98" t="s">
        <v>669</v>
      </c>
      <c r="KC22" s="98" t="s">
        <v>669</v>
      </c>
      <c r="KD22" s="98" t="s">
        <v>669</v>
      </c>
      <c r="KE22" s="98" t="s">
        <v>669</v>
      </c>
      <c r="KF22" s="98" t="s">
        <v>669</v>
      </c>
      <c r="KG22" s="98" t="s">
        <v>669</v>
      </c>
      <c r="KH22" s="98" t="s">
        <v>669</v>
      </c>
      <c r="KI22" s="98" t="s">
        <v>669</v>
      </c>
      <c r="KJ22" s="98" t="s">
        <v>669</v>
      </c>
      <c r="KK22" s="98" t="s">
        <v>669</v>
      </c>
      <c r="KL22" s="98" t="s">
        <v>669</v>
      </c>
      <c r="KM22" s="98" t="s">
        <v>669</v>
      </c>
      <c r="KN22" s="98" t="s">
        <v>669</v>
      </c>
      <c r="KO22" s="98" t="s">
        <v>669</v>
      </c>
      <c r="KP22" s="98" t="s">
        <v>669</v>
      </c>
      <c r="KQ22" s="98" t="s">
        <v>669</v>
      </c>
      <c r="KR22" s="98" t="s">
        <v>669</v>
      </c>
      <c r="KS22" s="98" t="s">
        <v>669</v>
      </c>
      <c r="KT22" s="98" t="s">
        <v>669</v>
      </c>
      <c r="KU22" s="98" t="s">
        <v>669</v>
      </c>
      <c r="KV22" s="98" t="s">
        <v>669</v>
      </c>
      <c r="KW22" s="98" t="s">
        <v>669</v>
      </c>
      <c r="KX22" s="98" t="s">
        <v>669</v>
      </c>
      <c r="KY22" s="98" t="s">
        <v>669</v>
      </c>
      <c r="KZ22" s="98" t="s">
        <v>669</v>
      </c>
      <c r="LA22" s="98" t="s">
        <v>669</v>
      </c>
      <c r="LB22" s="98" t="s">
        <v>669</v>
      </c>
      <c r="LC22" s="98" t="s">
        <v>669</v>
      </c>
      <c r="LD22" s="98" t="s">
        <v>669</v>
      </c>
      <c r="LE22" s="98" t="s">
        <v>669</v>
      </c>
      <c r="LF22" s="98" t="s">
        <v>669</v>
      </c>
      <c r="LG22" s="98" t="s">
        <v>669</v>
      </c>
      <c r="LH22" s="98" t="s">
        <v>669</v>
      </c>
      <c r="LI22" s="98" t="s">
        <v>669</v>
      </c>
      <c r="LJ22" s="98" t="s">
        <v>669</v>
      </c>
      <c r="LK22" s="98" t="s">
        <v>669</v>
      </c>
      <c r="LL22" s="98" t="s">
        <v>669</v>
      </c>
      <c r="LM22" s="98" t="s">
        <v>669</v>
      </c>
      <c r="LN22" s="98" t="s">
        <v>669</v>
      </c>
      <c r="LO22" s="98" t="s">
        <v>669</v>
      </c>
      <c r="LP22" s="98" t="s">
        <v>669</v>
      </c>
      <c r="LQ22" s="98" t="s">
        <v>669</v>
      </c>
      <c r="LR22" s="98" t="s">
        <v>669</v>
      </c>
      <c r="LS22" s="98" t="s">
        <v>669</v>
      </c>
      <c r="LT22" s="98" t="s">
        <v>669</v>
      </c>
      <c r="LU22" s="98" t="s">
        <v>669</v>
      </c>
      <c r="LV22" s="98" t="s">
        <v>669</v>
      </c>
      <c r="LW22" s="98" t="s">
        <v>669</v>
      </c>
      <c r="LX22" s="98" t="s">
        <v>669</v>
      </c>
      <c r="LY22" s="98" t="s">
        <v>669</v>
      </c>
      <c r="LZ22" s="98" t="s">
        <v>669</v>
      </c>
      <c r="MA22" s="98" t="s">
        <v>669</v>
      </c>
      <c r="MB22" s="98" t="s">
        <v>669</v>
      </c>
      <c r="MC22" s="98" t="s">
        <v>669</v>
      </c>
      <c r="MD22" s="98" t="s">
        <v>669</v>
      </c>
      <c r="ME22" s="98" t="s">
        <v>669</v>
      </c>
      <c r="MF22" s="98" t="s">
        <v>669</v>
      </c>
      <c r="MG22" s="98" t="s">
        <v>669</v>
      </c>
      <c r="MH22" s="98" t="s">
        <v>669</v>
      </c>
      <c r="MI22" s="98" t="s">
        <v>669</v>
      </c>
      <c r="MJ22" s="98" t="s">
        <v>669</v>
      </c>
      <c r="MK22" s="98" t="s">
        <v>669</v>
      </c>
      <c r="ML22" s="98" t="s">
        <v>669</v>
      </c>
      <c r="MM22" s="98" t="s">
        <v>669</v>
      </c>
      <c r="MN22" s="98" t="s">
        <v>669</v>
      </c>
      <c r="MO22" s="98" t="s">
        <v>669</v>
      </c>
      <c r="MP22" s="98" t="s">
        <v>669</v>
      </c>
      <c r="MQ22" s="98" t="s">
        <v>669</v>
      </c>
      <c r="MR22" s="98" t="s">
        <v>669</v>
      </c>
      <c r="MS22" s="98" t="s">
        <v>669</v>
      </c>
      <c r="MT22" s="98" t="s">
        <v>669</v>
      </c>
      <c r="MU22" s="98" t="s">
        <v>669</v>
      </c>
      <c r="MV22" s="98" t="s">
        <v>669</v>
      </c>
      <c r="MW22" s="98" t="s">
        <v>669</v>
      </c>
      <c r="MX22" s="98" t="s">
        <v>669</v>
      </c>
      <c r="MY22" s="98" t="s">
        <v>669</v>
      </c>
      <c r="MZ22" s="98" t="s">
        <v>669</v>
      </c>
      <c r="NA22" s="98" t="s">
        <v>669</v>
      </c>
      <c r="NB22" s="98" t="s">
        <v>669</v>
      </c>
      <c r="NC22" s="98" t="s">
        <v>669</v>
      </c>
      <c r="ND22" s="98" t="s">
        <v>669</v>
      </c>
      <c r="NE22" s="98" t="s">
        <v>669</v>
      </c>
      <c r="NF22" s="98" t="s">
        <v>669</v>
      </c>
      <c r="NG22" s="98" t="s">
        <v>669</v>
      </c>
      <c r="NH22" s="98" t="s">
        <v>669</v>
      </c>
      <c r="NI22" s="98" t="s">
        <v>669</v>
      </c>
      <c r="NJ22" s="98" t="s">
        <v>669</v>
      </c>
      <c r="NK22" s="98" t="s">
        <v>669</v>
      </c>
      <c r="NL22" s="98" t="s">
        <v>669</v>
      </c>
      <c r="NM22" s="98" t="s">
        <v>669</v>
      </c>
      <c r="NN22" s="98" t="s">
        <v>669</v>
      </c>
      <c r="NO22" s="98" t="s">
        <v>669</v>
      </c>
      <c r="NP22" s="98" t="s">
        <v>669</v>
      </c>
      <c r="NQ22" s="98" t="s">
        <v>669</v>
      </c>
      <c r="NR22" s="98" t="s">
        <v>669</v>
      </c>
      <c r="NS22" s="98" t="s">
        <v>669</v>
      </c>
      <c r="NT22" s="98" t="s">
        <v>669</v>
      </c>
      <c r="NU22" s="98" t="s">
        <v>669</v>
      </c>
      <c r="NV22" s="98" t="s">
        <v>669</v>
      </c>
      <c r="NW22" s="98" t="s">
        <v>669</v>
      </c>
      <c r="NX22" s="98" t="s">
        <v>669</v>
      </c>
      <c r="NY22" s="98" t="s">
        <v>669</v>
      </c>
      <c r="NZ22" s="98" t="s">
        <v>669</v>
      </c>
      <c r="OA22" s="98" t="s">
        <v>669</v>
      </c>
      <c r="OB22" s="98" t="s">
        <v>669</v>
      </c>
      <c r="OC22" s="98" t="s">
        <v>669</v>
      </c>
      <c r="OD22" s="98" t="s">
        <v>669</v>
      </c>
      <c r="OE22" s="98" t="s">
        <v>669</v>
      </c>
      <c r="OF22" s="98" t="s">
        <v>669</v>
      </c>
      <c r="OG22" s="98" t="s">
        <v>669</v>
      </c>
      <c r="OH22" s="98" t="s">
        <v>669</v>
      </c>
      <c r="OI22" s="98" t="s">
        <v>669</v>
      </c>
      <c r="OJ22" s="98" t="s">
        <v>669</v>
      </c>
      <c r="OK22" s="98" t="s">
        <v>669</v>
      </c>
      <c r="OL22" s="98" t="s">
        <v>669</v>
      </c>
      <c r="OM22" s="98" t="s">
        <v>669</v>
      </c>
      <c r="ON22" s="98" t="s">
        <v>669</v>
      </c>
      <c r="OO22" s="98" t="s">
        <v>669</v>
      </c>
      <c r="OP22" s="98" t="s">
        <v>669</v>
      </c>
      <c r="OQ22" s="98" t="s">
        <v>669</v>
      </c>
      <c r="OR22" s="98" t="s">
        <v>669</v>
      </c>
      <c r="OS22" s="98" t="s">
        <v>669</v>
      </c>
      <c r="OT22" s="98" t="s">
        <v>669</v>
      </c>
      <c r="OU22" s="98" t="s">
        <v>669</v>
      </c>
      <c r="OV22" s="98" t="s">
        <v>669</v>
      </c>
      <c r="OW22" s="98" t="s">
        <v>669</v>
      </c>
      <c r="OX22" s="98" t="s">
        <v>669</v>
      </c>
      <c r="OY22" s="98" t="s">
        <v>669</v>
      </c>
      <c r="OZ22" s="98" t="s">
        <v>669</v>
      </c>
      <c r="PA22" s="98" t="s">
        <v>669</v>
      </c>
      <c r="PB22" s="98" t="s">
        <v>669</v>
      </c>
      <c r="PC22" s="98" t="s">
        <v>669</v>
      </c>
      <c r="PD22" s="98" t="s">
        <v>669</v>
      </c>
      <c r="PE22" s="98" t="s">
        <v>669</v>
      </c>
      <c r="PF22" s="98" t="s">
        <v>669</v>
      </c>
      <c r="PG22" s="98" t="s">
        <v>669</v>
      </c>
      <c r="PH22" s="98" t="s">
        <v>669</v>
      </c>
      <c r="PI22" s="98" t="s">
        <v>669</v>
      </c>
      <c r="PJ22" s="98" t="s">
        <v>669</v>
      </c>
      <c r="PK22" s="98" t="s">
        <v>669</v>
      </c>
      <c r="PL22" s="98" t="s">
        <v>669</v>
      </c>
      <c r="PM22" s="98" t="s">
        <v>669</v>
      </c>
      <c r="PN22" s="98" t="s">
        <v>669</v>
      </c>
      <c r="PO22" s="98" t="s">
        <v>669</v>
      </c>
      <c r="PP22" s="98" t="s">
        <v>669</v>
      </c>
      <c r="PQ22" s="98" t="s">
        <v>669</v>
      </c>
      <c r="PR22" s="98" t="s">
        <v>669</v>
      </c>
      <c r="PS22" s="98" t="s">
        <v>669</v>
      </c>
      <c r="PT22" s="98" t="s">
        <v>669</v>
      </c>
      <c r="PU22" s="98" t="s">
        <v>669</v>
      </c>
      <c r="PV22" s="98" t="s">
        <v>669</v>
      </c>
      <c r="PW22" s="98" t="s">
        <v>669</v>
      </c>
      <c r="PX22" s="98" t="s">
        <v>669</v>
      </c>
      <c r="PY22" s="98" t="s">
        <v>669</v>
      </c>
      <c r="PZ22" s="98" t="s">
        <v>669</v>
      </c>
      <c r="QA22" s="98" t="s">
        <v>669</v>
      </c>
      <c r="QB22" s="98" t="s">
        <v>669</v>
      </c>
      <c r="QC22" s="98" t="s">
        <v>669</v>
      </c>
      <c r="QD22" s="98" t="s">
        <v>669</v>
      </c>
      <c r="QE22" s="98" t="s">
        <v>669</v>
      </c>
      <c r="QF22" s="98" t="s">
        <v>669</v>
      </c>
      <c r="QG22" s="98" t="s">
        <v>669</v>
      </c>
      <c r="QH22" s="98" t="s">
        <v>669</v>
      </c>
      <c r="QI22" s="98" t="s">
        <v>669</v>
      </c>
      <c r="QJ22" s="98" t="s">
        <v>669</v>
      </c>
      <c r="QK22" s="98" t="s">
        <v>669</v>
      </c>
      <c r="QL22" s="98" t="s">
        <v>669</v>
      </c>
      <c r="QM22" s="98" t="s">
        <v>669</v>
      </c>
      <c r="QN22" s="98" t="s">
        <v>669</v>
      </c>
      <c r="QO22" s="98" t="s">
        <v>669</v>
      </c>
      <c r="QP22" s="98" t="s">
        <v>669</v>
      </c>
      <c r="QQ22" s="98" t="s">
        <v>669</v>
      </c>
      <c r="QR22" s="98" t="s">
        <v>669</v>
      </c>
      <c r="QS22" s="98" t="s">
        <v>669</v>
      </c>
      <c r="QT22" s="98" t="s">
        <v>669</v>
      </c>
      <c r="QU22" s="98" t="s">
        <v>669</v>
      </c>
      <c r="QV22" s="98" t="s">
        <v>669</v>
      </c>
      <c r="QW22" s="98" t="s">
        <v>669</v>
      </c>
      <c r="QX22" s="98" t="s">
        <v>669</v>
      </c>
      <c r="QY22" s="98" t="s">
        <v>669</v>
      </c>
      <c r="QZ22" s="98" t="s">
        <v>669</v>
      </c>
      <c r="RA22" s="98" t="s">
        <v>669</v>
      </c>
      <c r="RB22" s="98" t="s">
        <v>669</v>
      </c>
      <c r="RC22" s="98" t="s">
        <v>669</v>
      </c>
      <c r="RD22" s="98" t="s">
        <v>669</v>
      </c>
      <c r="RE22" s="98" t="s">
        <v>669</v>
      </c>
      <c r="RF22" s="98" t="s">
        <v>669</v>
      </c>
      <c r="RG22" s="98" t="s">
        <v>669</v>
      </c>
      <c r="RH22" s="98" t="s">
        <v>669</v>
      </c>
      <c r="RI22" s="98" t="s">
        <v>669</v>
      </c>
      <c r="RJ22" s="98" t="s">
        <v>669</v>
      </c>
      <c r="RK22" s="98" t="s">
        <v>669</v>
      </c>
      <c r="RL22" s="98" t="s">
        <v>669</v>
      </c>
      <c r="RM22" s="98" t="s">
        <v>669</v>
      </c>
      <c r="RN22" s="98" t="s">
        <v>669</v>
      </c>
      <c r="RO22" s="98" t="s">
        <v>669</v>
      </c>
      <c r="RP22" s="98" t="s">
        <v>669</v>
      </c>
      <c r="RQ22" s="98" t="s">
        <v>669</v>
      </c>
      <c r="RR22" s="98" t="s">
        <v>669</v>
      </c>
      <c r="RS22" s="98" t="s">
        <v>669</v>
      </c>
      <c r="RT22" s="98" t="s">
        <v>669</v>
      </c>
      <c r="RU22" s="98" t="s">
        <v>669</v>
      </c>
      <c r="RV22" s="98" t="s">
        <v>669</v>
      </c>
      <c r="RW22" s="98" t="s">
        <v>669</v>
      </c>
      <c r="RX22" s="98" t="s">
        <v>669</v>
      </c>
      <c r="RY22" s="98" t="s">
        <v>669</v>
      </c>
      <c r="RZ22" s="98" t="s">
        <v>669</v>
      </c>
      <c r="SA22" s="98" t="s">
        <v>669</v>
      </c>
      <c r="SB22" s="98" t="s">
        <v>669</v>
      </c>
      <c r="SC22" s="98" t="s">
        <v>669</v>
      </c>
      <c r="SD22" s="98" t="s">
        <v>669</v>
      </c>
      <c r="SE22" s="98" t="s">
        <v>669</v>
      </c>
      <c r="SF22" s="98" t="s">
        <v>669</v>
      </c>
      <c r="SG22" s="98" t="s">
        <v>669</v>
      </c>
      <c r="SH22" s="98" t="s">
        <v>669</v>
      </c>
      <c r="SI22" s="98" t="s">
        <v>669</v>
      </c>
      <c r="SJ22" s="98" t="s">
        <v>669</v>
      </c>
      <c r="SK22" s="98" t="s">
        <v>669</v>
      </c>
      <c r="SL22" s="98" t="s">
        <v>669</v>
      </c>
      <c r="SM22" s="98" t="s">
        <v>669</v>
      </c>
      <c r="SN22" s="98" t="s">
        <v>669</v>
      </c>
      <c r="SO22" s="98" t="s">
        <v>669</v>
      </c>
      <c r="SP22" s="98" t="s">
        <v>669</v>
      </c>
      <c r="SQ22" s="98" t="s">
        <v>669</v>
      </c>
      <c r="SR22" s="98" t="s">
        <v>669</v>
      </c>
      <c r="SS22" s="98" t="s">
        <v>669</v>
      </c>
      <c r="ST22" s="98" t="s">
        <v>669</v>
      </c>
      <c r="SU22" s="98" t="s">
        <v>669</v>
      </c>
      <c r="SV22" s="98" t="s">
        <v>669</v>
      </c>
      <c r="SW22" s="98" t="s">
        <v>669</v>
      </c>
      <c r="SX22" s="98" t="s">
        <v>669</v>
      </c>
      <c r="SY22" s="98" t="s">
        <v>669</v>
      </c>
      <c r="SZ22" s="98" t="s">
        <v>669</v>
      </c>
      <c r="TA22" s="98" t="s">
        <v>669</v>
      </c>
      <c r="TB22" s="98" t="s">
        <v>669</v>
      </c>
      <c r="TC22" s="98" t="s">
        <v>669</v>
      </c>
      <c r="TD22" s="98" t="s">
        <v>669</v>
      </c>
      <c r="TE22" s="98" t="s">
        <v>669</v>
      </c>
      <c r="TF22" s="98" t="s">
        <v>669</v>
      </c>
      <c r="TG22" s="98" t="s">
        <v>669</v>
      </c>
      <c r="TH22" s="98" t="s">
        <v>669</v>
      </c>
      <c r="TI22" s="98" t="s">
        <v>669</v>
      </c>
      <c r="TJ22" s="98" t="s">
        <v>669</v>
      </c>
      <c r="TK22" s="98" t="s">
        <v>669</v>
      </c>
      <c r="TL22" s="98" t="s">
        <v>669</v>
      </c>
      <c r="TM22" s="98" t="s">
        <v>669</v>
      </c>
      <c r="TN22" s="98" t="s">
        <v>669</v>
      </c>
      <c r="TO22" s="98" t="s">
        <v>669</v>
      </c>
      <c r="TP22" s="98" t="s">
        <v>669</v>
      </c>
      <c r="TQ22" s="98" t="s">
        <v>669</v>
      </c>
      <c r="TR22" s="98" t="s">
        <v>669</v>
      </c>
      <c r="TS22" s="98" t="s">
        <v>669</v>
      </c>
      <c r="TT22" s="98" t="s">
        <v>669</v>
      </c>
      <c r="TU22" s="98" t="s">
        <v>669</v>
      </c>
      <c r="TV22" s="98" t="s">
        <v>669</v>
      </c>
      <c r="TW22" s="98" t="s">
        <v>669</v>
      </c>
      <c r="TX22" s="98" t="s">
        <v>669</v>
      </c>
      <c r="TY22" s="98" t="s">
        <v>669</v>
      </c>
      <c r="TZ22" s="98" t="s">
        <v>669</v>
      </c>
      <c r="UA22" s="98" t="s">
        <v>669</v>
      </c>
      <c r="UB22" s="98" t="s">
        <v>669</v>
      </c>
      <c r="UC22" s="98" t="s">
        <v>669</v>
      </c>
      <c r="UD22" s="98" t="s">
        <v>669</v>
      </c>
      <c r="UE22" s="98" t="s">
        <v>669</v>
      </c>
      <c r="UF22" s="98" t="s">
        <v>669</v>
      </c>
      <c r="UG22" s="98" t="s">
        <v>669</v>
      </c>
      <c r="UH22" s="98" t="s">
        <v>669</v>
      </c>
      <c r="UI22" s="98" t="s">
        <v>669</v>
      </c>
      <c r="UJ22" s="98" t="s">
        <v>669</v>
      </c>
      <c r="UK22" s="98" t="s">
        <v>669</v>
      </c>
      <c r="UL22" s="98" t="s">
        <v>669</v>
      </c>
      <c r="UM22" s="98" t="s">
        <v>669</v>
      </c>
      <c r="UN22" s="98" t="s">
        <v>669</v>
      </c>
      <c r="UO22" s="98" t="s">
        <v>669</v>
      </c>
      <c r="UP22" s="98" t="s">
        <v>669</v>
      </c>
      <c r="UQ22" s="98" t="s">
        <v>669</v>
      </c>
      <c r="UR22" s="98" t="s">
        <v>669</v>
      </c>
      <c r="US22" s="98" t="s">
        <v>669</v>
      </c>
      <c r="UT22" s="98" t="s">
        <v>669</v>
      </c>
      <c r="UU22" s="98" t="s">
        <v>669</v>
      </c>
      <c r="UV22" s="98" t="s">
        <v>669</v>
      </c>
      <c r="UW22" s="98" t="s">
        <v>669</v>
      </c>
      <c r="UX22" s="98" t="s">
        <v>669</v>
      </c>
      <c r="UY22" s="98" t="s">
        <v>669</v>
      </c>
      <c r="UZ22" s="98" t="s">
        <v>669</v>
      </c>
      <c r="VA22" s="98" t="s">
        <v>669</v>
      </c>
      <c r="VB22" s="98" t="s">
        <v>669</v>
      </c>
      <c r="VC22" s="98" t="s">
        <v>669</v>
      </c>
      <c r="VD22" s="98" t="s">
        <v>669</v>
      </c>
      <c r="VE22" s="98" t="s">
        <v>669</v>
      </c>
      <c r="VF22" s="98" t="s">
        <v>669</v>
      </c>
      <c r="VG22" s="98" t="s">
        <v>669</v>
      </c>
      <c r="VH22" s="98" t="s">
        <v>669</v>
      </c>
      <c r="VI22" s="98" t="s">
        <v>669</v>
      </c>
      <c r="VJ22" s="98" t="s">
        <v>669</v>
      </c>
      <c r="VK22" s="98" t="s">
        <v>669</v>
      </c>
      <c r="VL22" s="98" t="s">
        <v>669</v>
      </c>
      <c r="VM22" s="98" t="s">
        <v>669</v>
      </c>
      <c r="VN22" s="98" t="s">
        <v>669</v>
      </c>
      <c r="VO22" s="98" t="s">
        <v>669</v>
      </c>
      <c r="VP22" s="98" t="s">
        <v>669</v>
      </c>
      <c r="VQ22" s="98" t="s">
        <v>669</v>
      </c>
      <c r="VR22" s="98" t="s">
        <v>669</v>
      </c>
      <c r="VS22" s="98" t="s">
        <v>669</v>
      </c>
      <c r="VT22" s="98" t="s">
        <v>669</v>
      </c>
      <c r="VU22" s="98" t="s">
        <v>669</v>
      </c>
      <c r="VV22" s="98" t="s">
        <v>669</v>
      </c>
      <c r="VW22" s="98" t="s">
        <v>669</v>
      </c>
      <c r="VX22" s="98" t="s">
        <v>669</v>
      </c>
      <c r="VY22" s="98" t="s">
        <v>669</v>
      </c>
      <c r="VZ22" s="98" t="s">
        <v>669</v>
      </c>
      <c r="WA22" s="98" t="s">
        <v>669</v>
      </c>
      <c r="WB22" s="98" t="s">
        <v>669</v>
      </c>
      <c r="WC22" s="98" t="s">
        <v>669</v>
      </c>
      <c r="WD22" s="98" t="s">
        <v>669</v>
      </c>
      <c r="WE22" s="98" t="s">
        <v>669</v>
      </c>
      <c r="WF22" s="98" t="s">
        <v>669</v>
      </c>
      <c r="WG22" s="98" t="s">
        <v>669</v>
      </c>
      <c r="WH22" s="98" t="s">
        <v>669</v>
      </c>
      <c r="WI22" s="98" t="s">
        <v>669</v>
      </c>
      <c r="WJ22" s="98" t="s">
        <v>669</v>
      </c>
      <c r="WK22" s="98" t="s">
        <v>669</v>
      </c>
      <c r="WL22" s="98" t="s">
        <v>669</v>
      </c>
      <c r="WM22" s="98" t="s">
        <v>669</v>
      </c>
      <c r="WN22" s="98" t="s">
        <v>669</v>
      </c>
      <c r="WO22" s="98" t="s">
        <v>669</v>
      </c>
      <c r="WP22" s="98" t="s">
        <v>669</v>
      </c>
      <c r="WQ22" s="98" t="s">
        <v>669</v>
      </c>
      <c r="WR22" s="98" t="s">
        <v>669</v>
      </c>
      <c r="WS22" s="98" t="s">
        <v>669</v>
      </c>
      <c r="WT22" s="98" t="s">
        <v>669</v>
      </c>
      <c r="WU22" s="98" t="s">
        <v>669</v>
      </c>
      <c r="WV22" s="98" t="s">
        <v>669</v>
      </c>
      <c r="WW22" s="98" t="s">
        <v>669</v>
      </c>
      <c r="WX22" s="98" t="s">
        <v>669</v>
      </c>
      <c r="WY22" s="98" t="s">
        <v>669</v>
      </c>
      <c r="WZ22" s="98" t="s">
        <v>669</v>
      </c>
      <c r="XA22" s="98" t="s">
        <v>669</v>
      </c>
      <c r="XB22" s="98" t="s">
        <v>669</v>
      </c>
      <c r="XC22" s="98" t="s">
        <v>669</v>
      </c>
      <c r="XD22" s="98" t="s">
        <v>669</v>
      </c>
      <c r="XE22" s="98" t="s">
        <v>669</v>
      </c>
      <c r="XF22" s="98" t="s">
        <v>669</v>
      </c>
      <c r="XG22" s="98" t="s">
        <v>669</v>
      </c>
      <c r="XH22" s="98" t="s">
        <v>669</v>
      </c>
      <c r="XI22" s="98" t="s">
        <v>669</v>
      </c>
      <c r="XJ22" s="98" t="s">
        <v>669</v>
      </c>
      <c r="XK22" s="98" t="s">
        <v>669</v>
      </c>
      <c r="XL22" s="98" t="s">
        <v>669</v>
      </c>
      <c r="XM22" s="98" t="s">
        <v>669</v>
      </c>
      <c r="XN22" s="98" t="s">
        <v>669</v>
      </c>
      <c r="XO22" s="98" t="s">
        <v>669</v>
      </c>
      <c r="XP22" s="98" t="s">
        <v>669</v>
      </c>
      <c r="XQ22" s="98" t="s">
        <v>669</v>
      </c>
      <c r="XR22" s="98" t="s">
        <v>669</v>
      </c>
      <c r="XS22" s="98" t="s">
        <v>669</v>
      </c>
      <c r="XT22" s="98" t="s">
        <v>669</v>
      </c>
      <c r="XU22" s="98" t="s">
        <v>669</v>
      </c>
      <c r="XV22" s="98" t="s">
        <v>669</v>
      </c>
      <c r="XW22" s="98" t="s">
        <v>669</v>
      </c>
      <c r="XX22" s="98" t="s">
        <v>669</v>
      </c>
      <c r="XY22" s="98" t="s">
        <v>669</v>
      </c>
      <c r="XZ22" s="98" t="s">
        <v>669</v>
      </c>
      <c r="YA22" s="98" t="s">
        <v>669</v>
      </c>
      <c r="YB22" s="98" t="s">
        <v>669</v>
      </c>
      <c r="YC22" s="98" t="s">
        <v>669</v>
      </c>
      <c r="YD22" s="98" t="s">
        <v>669</v>
      </c>
      <c r="YE22" s="98" t="s">
        <v>669</v>
      </c>
      <c r="YF22" s="98" t="s">
        <v>669</v>
      </c>
      <c r="YG22" s="98" t="s">
        <v>669</v>
      </c>
      <c r="YH22" s="98" t="s">
        <v>669</v>
      </c>
      <c r="YI22" s="98" t="s">
        <v>669</v>
      </c>
      <c r="YJ22" s="98" t="s">
        <v>669</v>
      </c>
      <c r="YK22" s="98" t="s">
        <v>669</v>
      </c>
      <c r="YL22" s="98" t="s">
        <v>669</v>
      </c>
      <c r="YM22" s="98" t="s">
        <v>669</v>
      </c>
      <c r="YN22" s="98" t="s">
        <v>669</v>
      </c>
      <c r="YO22" s="98" t="s">
        <v>669</v>
      </c>
      <c r="YP22" s="98" t="s">
        <v>669</v>
      </c>
      <c r="YQ22" s="98" t="s">
        <v>669</v>
      </c>
      <c r="YR22" s="98" t="s">
        <v>669</v>
      </c>
      <c r="YS22" s="98" t="s">
        <v>669</v>
      </c>
      <c r="YT22" s="98" t="s">
        <v>669</v>
      </c>
      <c r="YU22" s="98" t="s">
        <v>669</v>
      </c>
      <c r="YV22" s="98" t="s">
        <v>669</v>
      </c>
      <c r="YW22" s="98" t="s">
        <v>669</v>
      </c>
      <c r="YX22" s="98" t="s">
        <v>669</v>
      </c>
      <c r="YY22" s="98" t="s">
        <v>669</v>
      </c>
      <c r="YZ22" s="98" t="s">
        <v>669</v>
      </c>
      <c r="ZA22" s="98" t="s">
        <v>669</v>
      </c>
      <c r="ZB22" s="98" t="s">
        <v>669</v>
      </c>
      <c r="ZC22" s="98" t="s">
        <v>669</v>
      </c>
      <c r="ZD22" s="98" t="s">
        <v>669</v>
      </c>
      <c r="ZE22" s="98" t="s">
        <v>669</v>
      </c>
      <c r="ZF22" s="98" t="s">
        <v>669</v>
      </c>
      <c r="ZG22" s="98" t="s">
        <v>669</v>
      </c>
      <c r="ZH22" s="98" t="s">
        <v>669</v>
      </c>
      <c r="ZI22" s="98" t="s">
        <v>669</v>
      </c>
      <c r="ZJ22" s="98" t="s">
        <v>669</v>
      </c>
      <c r="ZK22" s="98" t="s">
        <v>669</v>
      </c>
      <c r="ZL22" s="98" t="s">
        <v>669</v>
      </c>
      <c r="ZM22" s="98" t="s">
        <v>669</v>
      </c>
      <c r="ZN22" s="98" t="s">
        <v>669</v>
      </c>
      <c r="ZO22" s="98" t="s">
        <v>669</v>
      </c>
      <c r="ZP22" s="98" t="s">
        <v>669</v>
      </c>
      <c r="ZQ22" s="98" t="s">
        <v>669</v>
      </c>
      <c r="ZR22" s="98" t="s">
        <v>669</v>
      </c>
      <c r="ZS22" s="98" t="s">
        <v>669</v>
      </c>
      <c r="ZT22" s="98" t="s">
        <v>669</v>
      </c>
      <c r="ZU22" s="98" t="s">
        <v>669</v>
      </c>
      <c r="ZV22" s="98" t="s">
        <v>669</v>
      </c>
      <c r="ZW22" s="98" t="s">
        <v>669</v>
      </c>
      <c r="ZX22" s="98" t="s">
        <v>669</v>
      </c>
      <c r="ZY22" s="98" t="s">
        <v>669</v>
      </c>
      <c r="ZZ22" s="98" t="s">
        <v>669</v>
      </c>
      <c r="AAA22" s="98" t="s">
        <v>669</v>
      </c>
      <c r="AAB22" s="98" t="s">
        <v>669</v>
      </c>
      <c r="AAC22" s="98" t="s">
        <v>669</v>
      </c>
      <c r="AAD22" s="98" t="s">
        <v>669</v>
      </c>
      <c r="AAE22" s="98" t="s">
        <v>669</v>
      </c>
      <c r="AAF22" s="98" t="s">
        <v>669</v>
      </c>
      <c r="AAG22" s="98" t="s">
        <v>669</v>
      </c>
      <c r="AAH22" s="98" t="s">
        <v>669</v>
      </c>
      <c r="AAI22" s="98" t="s">
        <v>669</v>
      </c>
      <c r="AAJ22" s="98" t="s">
        <v>669</v>
      </c>
      <c r="AAK22" s="98" t="s">
        <v>669</v>
      </c>
      <c r="AAL22" s="98" t="s">
        <v>669</v>
      </c>
      <c r="AAM22" s="98" t="s">
        <v>669</v>
      </c>
      <c r="AAN22" s="98" t="s">
        <v>669</v>
      </c>
      <c r="AAO22" s="98" t="s">
        <v>669</v>
      </c>
      <c r="AAP22" s="98" t="s">
        <v>669</v>
      </c>
      <c r="AAQ22" s="98" t="s">
        <v>669</v>
      </c>
      <c r="AAR22" s="98" t="s">
        <v>669</v>
      </c>
      <c r="AAS22" s="98" t="s">
        <v>669</v>
      </c>
      <c r="AAT22" s="98" t="s">
        <v>669</v>
      </c>
      <c r="AAU22" s="98" t="s">
        <v>669</v>
      </c>
      <c r="AAV22" s="98" t="s">
        <v>669</v>
      </c>
      <c r="AAW22" s="98" t="s">
        <v>669</v>
      </c>
      <c r="AAX22" s="98" t="s">
        <v>669</v>
      </c>
      <c r="AAY22" s="98" t="s">
        <v>669</v>
      </c>
      <c r="AAZ22" s="98" t="s">
        <v>669</v>
      </c>
      <c r="ABA22" s="98" t="s">
        <v>669</v>
      </c>
      <c r="ABB22" s="98" t="s">
        <v>669</v>
      </c>
      <c r="ABC22" s="98" t="s">
        <v>669</v>
      </c>
      <c r="ABD22" s="98" t="s">
        <v>669</v>
      </c>
      <c r="ABE22" s="98" t="s">
        <v>669</v>
      </c>
      <c r="ABF22" s="98" t="s">
        <v>669</v>
      </c>
      <c r="ABG22" s="98" t="s">
        <v>669</v>
      </c>
      <c r="ABH22" s="98" t="s">
        <v>669</v>
      </c>
      <c r="ABI22" s="98" t="s">
        <v>669</v>
      </c>
      <c r="ABJ22" s="98" t="s">
        <v>669</v>
      </c>
      <c r="ABK22" s="98" t="s">
        <v>669</v>
      </c>
      <c r="ABL22" s="98" t="s">
        <v>669</v>
      </c>
      <c r="ABM22" s="98" t="s">
        <v>669</v>
      </c>
      <c r="ABN22" s="98" t="s">
        <v>669</v>
      </c>
      <c r="ABO22" s="98" t="s">
        <v>669</v>
      </c>
      <c r="ABP22" s="98" t="s">
        <v>669</v>
      </c>
      <c r="ABQ22" s="98" t="s">
        <v>669</v>
      </c>
      <c r="ABR22" s="98" t="s">
        <v>669</v>
      </c>
      <c r="ABS22" s="98" t="s">
        <v>669</v>
      </c>
      <c r="ABT22" s="98" t="s">
        <v>669</v>
      </c>
      <c r="ABU22" s="98" t="s">
        <v>669</v>
      </c>
      <c r="ABV22" s="98" t="s">
        <v>669</v>
      </c>
      <c r="ABW22" s="98" t="s">
        <v>669</v>
      </c>
      <c r="ABX22" s="98" t="s">
        <v>669</v>
      </c>
      <c r="ABY22" s="98" t="s">
        <v>669</v>
      </c>
      <c r="ABZ22" s="98" t="s">
        <v>669</v>
      </c>
      <c r="ACA22" s="98" t="s">
        <v>669</v>
      </c>
      <c r="ACB22" s="98" t="s">
        <v>669</v>
      </c>
      <c r="ACC22" s="98" t="s">
        <v>669</v>
      </c>
      <c r="ACD22" s="98" t="s">
        <v>669</v>
      </c>
      <c r="ACE22" s="98" t="s">
        <v>669</v>
      </c>
      <c r="ACF22" s="98" t="s">
        <v>669</v>
      </c>
      <c r="ACG22" s="98" t="s">
        <v>669</v>
      </c>
      <c r="ACH22" s="98" t="s">
        <v>669</v>
      </c>
      <c r="ACI22" s="98" t="s">
        <v>669</v>
      </c>
      <c r="ACJ22" s="98" t="s">
        <v>669</v>
      </c>
      <c r="ACK22" s="98" t="s">
        <v>669</v>
      </c>
      <c r="ACL22" s="98" t="s">
        <v>669</v>
      </c>
      <c r="ACM22" s="98" t="s">
        <v>669</v>
      </c>
      <c r="ACN22" s="98" t="s">
        <v>669</v>
      </c>
      <c r="ACO22" s="98" t="s">
        <v>669</v>
      </c>
      <c r="ACP22" s="98" t="s">
        <v>669</v>
      </c>
      <c r="ACQ22" s="98" t="s">
        <v>669</v>
      </c>
      <c r="ACR22" s="98" t="s">
        <v>669</v>
      </c>
      <c r="ACS22" s="98" t="s">
        <v>669</v>
      </c>
      <c r="ACT22" s="98" t="s">
        <v>669</v>
      </c>
      <c r="ACU22" s="98" t="s">
        <v>669</v>
      </c>
      <c r="ACV22" s="98" t="s">
        <v>669</v>
      </c>
      <c r="ACW22" s="98" t="s">
        <v>669</v>
      </c>
      <c r="ACX22" s="98" t="s">
        <v>669</v>
      </c>
      <c r="ACY22" s="98" t="s">
        <v>669</v>
      </c>
      <c r="ACZ22" s="98" t="s">
        <v>669</v>
      </c>
      <c r="ADA22" s="98" t="s">
        <v>669</v>
      </c>
      <c r="ADB22" s="98" t="s">
        <v>669</v>
      </c>
      <c r="ADC22" s="98" t="s">
        <v>669</v>
      </c>
      <c r="ADD22" s="98" t="s">
        <v>669</v>
      </c>
      <c r="ADE22" s="98" t="s">
        <v>669</v>
      </c>
      <c r="ADF22" s="98" t="s">
        <v>669</v>
      </c>
      <c r="ADG22" s="98" t="s">
        <v>669</v>
      </c>
      <c r="ADH22" s="98" t="s">
        <v>669</v>
      </c>
      <c r="ADI22" s="98" t="s">
        <v>669</v>
      </c>
      <c r="ADJ22" s="98" t="s">
        <v>669</v>
      </c>
      <c r="ADK22" s="98" t="s">
        <v>669</v>
      </c>
      <c r="ADL22" s="98" t="s">
        <v>669</v>
      </c>
      <c r="ADM22" s="98" t="s">
        <v>669</v>
      </c>
      <c r="ADN22" s="98" t="s">
        <v>669</v>
      </c>
      <c r="ADO22" s="98" t="s">
        <v>669</v>
      </c>
      <c r="ADP22" s="98" t="s">
        <v>669</v>
      </c>
      <c r="ADQ22" s="98" t="s">
        <v>669</v>
      </c>
      <c r="ADR22" s="98" t="s">
        <v>669</v>
      </c>
      <c r="ADS22" s="98" t="s">
        <v>669</v>
      </c>
      <c r="ADT22" s="98" t="s">
        <v>669</v>
      </c>
      <c r="ADU22" s="98" t="s">
        <v>669</v>
      </c>
      <c r="ADV22" s="98" t="s">
        <v>669</v>
      </c>
      <c r="ADW22" s="98" t="s">
        <v>669</v>
      </c>
      <c r="ADX22" s="98" t="s">
        <v>669</v>
      </c>
      <c r="ADY22" s="98" t="s">
        <v>669</v>
      </c>
      <c r="ADZ22" s="98" t="s">
        <v>669</v>
      </c>
      <c r="AEA22" s="98" t="s">
        <v>669</v>
      </c>
      <c r="AEB22" s="98" t="s">
        <v>669</v>
      </c>
      <c r="AEC22" s="98" t="s">
        <v>669</v>
      </c>
      <c r="AED22" s="98" t="s">
        <v>669</v>
      </c>
      <c r="AEE22" s="98" t="s">
        <v>669</v>
      </c>
      <c r="AEF22" s="98" t="s">
        <v>669</v>
      </c>
      <c r="AEG22" s="98" t="s">
        <v>669</v>
      </c>
      <c r="AEH22" s="98" t="s">
        <v>669</v>
      </c>
      <c r="AEI22" s="98" t="s">
        <v>669</v>
      </c>
      <c r="AEJ22" s="98" t="s">
        <v>669</v>
      </c>
      <c r="AEK22" s="98" t="s">
        <v>669</v>
      </c>
      <c r="AEL22" s="98" t="s">
        <v>669</v>
      </c>
      <c r="AEM22" s="98" t="s">
        <v>669</v>
      </c>
      <c r="AEN22" s="98" t="s">
        <v>669</v>
      </c>
      <c r="AEO22" s="98" t="s">
        <v>669</v>
      </c>
      <c r="AEP22" s="98" t="s">
        <v>669</v>
      </c>
      <c r="AEQ22" s="98" t="s">
        <v>669</v>
      </c>
      <c r="AER22" s="98" t="s">
        <v>669</v>
      </c>
      <c r="AES22" s="98" t="s">
        <v>669</v>
      </c>
      <c r="AET22" s="98" t="s">
        <v>669</v>
      </c>
      <c r="AEU22" s="98" t="s">
        <v>669</v>
      </c>
      <c r="AEV22" s="98" t="s">
        <v>669</v>
      </c>
      <c r="AEW22" s="98" t="s">
        <v>669</v>
      </c>
      <c r="AEX22" s="98" t="s">
        <v>669</v>
      </c>
      <c r="AEY22" s="98" t="s">
        <v>669</v>
      </c>
      <c r="AEZ22" s="98" t="s">
        <v>669</v>
      </c>
      <c r="AFA22" s="98" t="s">
        <v>669</v>
      </c>
      <c r="AFB22" s="98" t="s">
        <v>669</v>
      </c>
      <c r="AFC22" s="98" t="s">
        <v>669</v>
      </c>
      <c r="AFD22" s="98" t="s">
        <v>669</v>
      </c>
      <c r="AFE22" s="98" t="s">
        <v>669</v>
      </c>
      <c r="AFF22" s="98" t="s">
        <v>669</v>
      </c>
      <c r="AFG22" s="98" t="s">
        <v>669</v>
      </c>
      <c r="AFH22" s="98" t="s">
        <v>669</v>
      </c>
      <c r="AFI22" s="98" t="s">
        <v>669</v>
      </c>
      <c r="AFJ22" s="98" t="s">
        <v>669</v>
      </c>
      <c r="AFK22" s="98" t="s">
        <v>669</v>
      </c>
      <c r="AFL22" s="98" t="s">
        <v>669</v>
      </c>
      <c r="AFM22" s="98" t="s">
        <v>669</v>
      </c>
      <c r="AFN22" s="98" t="s">
        <v>669</v>
      </c>
      <c r="AFO22" s="98" t="s">
        <v>669</v>
      </c>
      <c r="AFP22" s="98" t="s">
        <v>669</v>
      </c>
      <c r="AFQ22" s="98" t="s">
        <v>669</v>
      </c>
      <c r="AFR22" s="98" t="s">
        <v>669</v>
      </c>
      <c r="AFS22" s="98" t="s">
        <v>669</v>
      </c>
      <c r="AFT22" s="98" t="s">
        <v>669</v>
      </c>
      <c r="AFU22" s="98" t="s">
        <v>669</v>
      </c>
      <c r="AFV22" s="98" t="s">
        <v>669</v>
      </c>
      <c r="AFW22" s="98" t="s">
        <v>669</v>
      </c>
      <c r="AFX22" s="98" t="s">
        <v>669</v>
      </c>
      <c r="AFY22" s="98" t="s">
        <v>669</v>
      </c>
      <c r="AFZ22" s="98" t="s">
        <v>669</v>
      </c>
      <c r="AGA22" s="98" t="s">
        <v>669</v>
      </c>
      <c r="AGB22" s="98" t="s">
        <v>669</v>
      </c>
      <c r="AGC22" s="98" t="s">
        <v>669</v>
      </c>
      <c r="AGD22" s="98" t="s">
        <v>669</v>
      </c>
      <c r="AGE22" s="98" t="s">
        <v>669</v>
      </c>
      <c r="AGF22" s="98" t="s">
        <v>669</v>
      </c>
      <c r="AGG22" s="98" t="s">
        <v>669</v>
      </c>
      <c r="AGH22" s="98" t="s">
        <v>669</v>
      </c>
      <c r="AGI22" s="98" t="s">
        <v>669</v>
      </c>
      <c r="AGJ22" s="98" t="s">
        <v>669</v>
      </c>
      <c r="AGK22" s="98" t="s">
        <v>669</v>
      </c>
      <c r="AGL22" s="98" t="s">
        <v>669</v>
      </c>
      <c r="AGM22" s="98" t="s">
        <v>669</v>
      </c>
      <c r="AGN22" s="98" t="s">
        <v>669</v>
      </c>
      <c r="AGO22" s="98" t="s">
        <v>669</v>
      </c>
      <c r="AGP22" s="98" t="s">
        <v>669</v>
      </c>
      <c r="AGQ22" s="98" t="s">
        <v>669</v>
      </c>
      <c r="AGR22" s="98" t="s">
        <v>669</v>
      </c>
      <c r="AGS22" s="98" t="s">
        <v>669</v>
      </c>
      <c r="AGT22" s="98" t="s">
        <v>669</v>
      </c>
      <c r="AGU22" s="98" t="s">
        <v>669</v>
      </c>
      <c r="AGV22" s="98" t="s">
        <v>669</v>
      </c>
      <c r="AGW22" s="98" t="s">
        <v>669</v>
      </c>
      <c r="AGX22" s="98" t="s">
        <v>669</v>
      </c>
      <c r="AGY22" s="98" t="s">
        <v>669</v>
      </c>
      <c r="AGZ22" s="98" t="s">
        <v>669</v>
      </c>
      <c r="AHA22" s="98" t="s">
        <v>669</v>
      </c>
      <c r="AHB22" s="98" t="s">
        <v>669</v>
      </c>
      <c r="AHC22" s="98" t="s">
        <v>669</v>
      </c>
      <c r="AHD22" s="98" t="s">
        <v>669</v>
      </c>
      <c r="AHE22" s="98" t="s">
        <v>669</v>
      </c>
      <c r="AHF22" s="98" t="s">
        <v>669</v>
      </c>
      <c r="AHG22" s="98" t="s">
        <v>669</v>
      </c>
      <c r="AHH22" s="98" t="s">
        <v>669</v>
      </c>
      <c r="AHI22" s="98" t="s">
        <v>669</v>
      </c>
      <c r="AHJ22" s="98" t="s">
        <v>669</v>
      </c>
      <c r="AHK22" s="98" t="s">
        <v>669</v>
      </c>
      <c r="AHL22" s="98" t="s">
        <v>669</v>
      </c>
      <c r="AHM22" s="98" t="s">
        <v>669</v>
      </c>
      <c r="AHN22" s="98" t="s">
        <v>669</v>
      </c>
      <c r="AHO22" s="98" t="s">
        <v>669</v>
      </c>
      <c r="AHP22" s="98" t="s">
        <v>669</v>
      </c>
      <c r="AHQ22" s="98" t="s">
        <v>669</v>
      </c>
      <c r="AHR22" s="98" t="s">
        <v>669</v>
      </c>
      <c r="AHS22" s="98" t="s">
        <v>669</v>
      </c>
      <c r="AHT22" s="98" t="s">
        <v>669</v>
      </c>
      <c r="AHU22" s="98" t="s">
        <v>669</v>
      </c>
      <c r="AHV22" s="98" t="s">
        <v>669</v>
      </c>
      <c r="AHW22" s="98" t="s">
        <v>669</v>
      </c>
      <c r="AHX22" s="98" t="s">
        <v>669</v>
      </c>
      <c r="AHY22" s="98" t="s">
        <v>669</v>
      </c>
      <c r="AHZ22" s="98" t="s">
        <v>669</v>
      </c>
      <c r="AIA22" s="98" t="s">
        <v>669</v>
      </c>
      <c r="AIB22" s="98" t="s">
        <v>669</v>
      </c>
      <c r="AIC22" s="98" t="s">
        <v>669</v>
      </c>
      <c r="AID22" s="98" t="s">
        <v>669</v>
      </c>
      <c r="AIE22" s="98" t="s">
        <v>669</v>
      </c>
      <c r="AIF22" s="98" t="s">
        <v>669</v>
      </c>
      <c r="AIG22" s="98" t="s">
        <v>669</v>
      </c>
      <c r="AIH22" s="98" t="s">
        <v>669</v>
      </c>
      <c r="AII22" s="98" t="s">
        <v>669</v>
      </c>
      <c r="AIJ22" s="98" t="s">
        <v>669</v>
      </c>
      <c r="AIK22" s="98" t="s">
        <v>669</v>
      </c>
      <c r="AIL22" s="98" t="s">
        <v>669</v>
      </c>
      <c r="AIM22" s="98" t="s">
        <v>669</v>
      </c>
      <c r="AIN22" s="98" t="s">
        <v>669</v>
      </c>
      <c r="AIO22" s="98" t="s">
        <v>669</v>
      </c>
      <c r="AIP22" s="98" t="s">
        <v>669</v>
      </c>
      <c r="AIQ22" s="98" t="s">
        <v>669</v>
      </c>
      <c r="AIR22" s="98" t="s">
        <v>669</v>
      </c>
      <c r="AIS22" s="98" t="s">
        <v>669</v>
      </c>
      <c r="AIT22" s="98" t="s">
        <v>669</v>
      </c>
      <c r="AIU22" s="98" t="s">
        <v>669</v>
      </c>
      <c r="AIV22" s="98" t="s">
        <v>669</v>
      </c>
      <c r="AIW22" s="98" t="s">
        <v>669</v>
      </c>
      <c r="AIX22" s="98" t="s">
        <v>669</v>
      </c>
      <c r="AIY22" s="98" t="s">
        <v>669</v>
      </c>
      <c r="AIZ22" s="98" t="s">
        <v>669</v>
      </c>
      <c r="AJA22" s="98" t="s">
        <v>669</v>
      </c>
      <c r="AJB22" s="98" t="s">
        <v>669</v>
      </c>
      <c r="AJC22" s="98" t="s">
        <v>669</v>
      </c>
      <c r="AJD22" s="98" t="s">
        <v>669</v>
      </c>
      <c r="AJE22" s="98" t="s">
        <v>669</v>
      </c>
      <c r="AJF22" s="98" t="s">
        <v>669</v>
      </c>
      <c r="AJG22" s="98" t="s">
        <v>669</v>
      </c>
      <c r="AJH22" s="98" t="s">
        <v>669</v>
      </c>
      <c r="AJI22" s="98" t="s">
        <v>669</v>
      </c>
      <c r="AJJ22" s="98" t="s">
        <v>669</v>
      </c>
      <c r="AJK22" s="98" t="s">
        <v>669</v>
      </c>
      <c r="AJL22" s="98" t="s">
        <v>669</v>
      </c>
      <c r="AJM22" s="98" t="s">
        <v>669</v>
      </c>
      <c r="AJN22" s="98" t="s">
        <v>669</v>
      </c>
      <c r="AJO22" s="98" t="s">
        <v>669</v>
      </c>
      <c r="AJP22" s="98" t="s">
        <v>669</v>
      </c>
      <c r="AJQ22" s="98" t="s">
        <v>669</v>
      </c>
      <c r="AJR22" s="98" t="s">
        <v>669</v>
      </c>
      <c r="AJS22" s="98" t="s">
        <v>669</v>
      </c>
      <c r="AJT22" s="98" t="s">
        <v>669</v>
      </c>
      <c r="AJU22" s="98" t="s">
        <v>669</v>
      </c>
      <c r="AJV22" s="98" t="s">
        <v>669</v>
      </c>
      <c r="AJW22" s="98" t="s">
        <v>669</v>
      </c>
      <c r="AJX22" s="98" t="s">
        <v>669</v>
      </c>
      <c r="AJY22" s="98" t="s">
        <v>669</v>
      </c>
      <c r="AJZ22" s="98" t="s">
        <v>669</v>
      </c>
      <c r="AKA22" s="98" t="s">
        <v>669</v>
      </c>
      <c r="AKB22" s="98" t="s">
        <v>669</v>
      </c>
      <c r="AKC22" s="98" t="s">
        <v>669</v>
      </c>
      <c r="AKD22" s="98" t="s">
        <v>669</v>
      </c>
      <c r="AKE22" s="98" t="s">
        <v>669</v>
      </c>
      <c r="AKF22" s="98" t="s">
        <v>669</v>
      </c>
      <c r="AKG22" s="98" t="s">
        <v>669</v>
      </c>
      <c r="AKH22" s="98" t="s">
        <v>669</v>
      </c>
      <c r="AKI22" s="98" t="s">
        <v>669</v>
      </c>
      <c r="AKJ22" s="98" t="s">
        <v>669</v>
      </c>
      <c r="AKK22" s="98" t="s">
        <v>669</v>
      </c>
      <c r="AKL22" s="98" t="s">
        <v>669</v>
      </c>
      <c r="AKM22" s="98" t="s">
        <v>669</v>
      </c>
      <c r="AKN22" s="98" t="s">
        <v>669</v>
      </c>
      <c r="AKO22" s="98" t="s">
        <v>669</v>
      </c>
      <c r="AKP22" s="98" t="s">
        <v>669</v>
      </c>
      <c r="AKQ22" s="98" t="s">
        <v>669</v>
      </c>
      <c r="AKR22" s="98" t="s">
        <v>669</v>
      </c>
      <c r="AKS22" s="98" t="s">
        <v>669</v>
      </c>
      <c r="AKT22" s="98" t="s">
        <v>669</v>
      </c>
      <c r="AKU22" s="98" t="s">
        <v>669</v>
      </c>
      <c r="AKV22" s="98" t="s">
        <v>669</v>
      </c>
      <c r="AKW22" s="98" t="s">
        <v>669</v>
      </c>
      <c r="AKX22" s="98" t="s">
        <v>669</v>
      </c>
      <c r="AKY22" s="98" t="s">
        <v>669</v>
      </c>
      <c r="AKZ22" s="98" t="s">
        <v>669</v>
      </c>
      <c r="ALA22" s="98" t="s">
        <v>669</v>
      </c>
      <c r="ALB22" s="98" t="s">
        <v>669</v>
      </c>
      <c r="ALC22" s="98" t="s">
        <v>669</v>
      </c>
      <c r="ALD22" s="98" t="s">
        <v>669</v>
      </c>
      <c r="ALE22" s="98" t="s">
        <v>669</v>
      </c>
      <c r="ALF22" s="98" t="s">
        <v>669</v>
      </c>
      <c r="ALG22" s="98" t="s">
        <v>669</v>
      </c>
      <c r="ALH22" s="98" t="s">
        <v>669</v>
      </c>
      <c r="ALI22" s="98" t="s">
        <v>669</v>
      </c>
      <c r="ALJ22" s="98" t="s">
        <v>669</v>
      </c>
      <c r="ALK22" s="98" t="s">
        <v>669</v>
      </c>
      <c r="ALL22" s="98" t="s">
        <v>669</v>
      </c>
      <c r="ALM22" s="98" t="s">
        <v>669</v>
      </c>
      <c r="ALN22" s="98" t="s">
        <v>669</v>
      </c>
      <c r="ALO22" s="98" t="s">
        <v>669</v>
      </c>
      <c r="ALP22" s="98" t="s">
        <v>669</v>
      </c>
      <c r="ALQ22" s="98" t="s">
        <v>669</v>
      </c>
      <c r="ALR22" s="98" t="s">
        <v>669</v>
      </c>
      <c r="ALS22" s="98" t="s">
        <v>669</v>
      </c>
      <c r="ALT22" s="98" t="s">
        <v>669</v>
      </c>
      <c r="ALU22" s="98" t="s">
        <v>669</v>
      </c>
      <c r="ALV22" s="98" t="s">
        <v>669</v>
      </c>
      <c r="ALW22" s="98" t="s">
        <v>669</v>
      </c>
      <c r="ALX22" s="98" t="s">
        <v>669</v>
      </c>
      <c r="ALY22" s="98" t="s">
        <v>669</v>
      </c>
      <c r="ALZ22" s="98" t="s">
        <v>669</v>
      </c>
      <c r="AMA22" s="98" t="s">
        <v>669</v>
      </c>
      <c r="AMB22" s="98" t="s">
        <v>669</v>
      </c>
      <c r="AMC22" s="98" t="s">
        <v>669</v>
      </c>
      <c r="AMD22" s="98" t="s">
        <v>669</v>
      </c>
      <c r="AME22" s="98" t="s">
        <v>669</v>
      </c>
      <c r="AMF22" s="98" t="s">
        <v>669</v>
      </c>
      <c r="AMG22" s="98" t="s">
        <v>669</v>
      </c>
      <c r="AMH22" s="98" t="s">
        <v>669</v>
      </c>
      <c r="AMI22" s="98" t="s">
        <v>669</v>
      </c>
      <c r="AMJ22" s="98" t="s">
        <v>669</v>
      </c>
      <c r="AMK22" s="98" t="s">
        <v>669</v>
      </c>
      <c r="AML22" s="98" t="s">
        <v>669</v>
      </c>
      <c r="AMM22" s="98" t="s">
        <v>669</v>
      </c>
      <c r="AMN22" s="98" t="s">
        <v>669</v>
      </c>
      <c r="AMO22" s="98" t="s">
        <v>669</v>
      </c>
      <c r="AMP22" s="98" t="s">
        <v>669</v>
      </c>
      <c r="AMQ22" s="98" t="s">
        <v>669</v>
      </c>
      <c r="AMR22" s="98" t="s">
        <v>669</v>
      </c>
      <c r="AMS22" s="98" t="s">
        <v>669</v>
      </c>
      <c r="AMT22" s="98" t="s">
        <v>669</v>
      </c>
      <c r="AMU22" s="98" t="s">
        <v>669</v>
      </c>
      <c r="AMV22" s="98" t="s">
        <v>669</v>
      </c>
      <c r="AMW22" s="98" t="s">
        <v>669</v>
      </c>
      <c r="AMX22" s="98" t="s">
        <v>669</v>
      </c>
      <c r="AMY22" s="98" t="s">
        <v>669</v>
      </c>
      <c r="AMZ22" s="98" t="s">
        <v>669</v>
      </c>
      <c r="ANA22" s="98" t="s">
        <v>669</v>
      </c>
      <c r="ANB22" s="98" t="s">
        <v>669</v>
      </c>
      <c r="ANC22" s="98" t="s">
        <v>669</v>
      </c>
      <c r="AND22" s="98" t="s">
        <v>669</v>
      </c>
      <c r="ANE22" s="98" t="s">
        <v>669</v>
      </c>
      <c r="ANF22" s="98" t="s">
        <v>669</v>
      </c>
      <c r="ANG22" s="98" t="s">
        <v>669</v>
      </c>
      <c r="ANH22" s="98" t="s">
        <v>669</v>
      </c>
      <c r="ANI22" s="98" t="s">
        <v>669</v>
      </c>
      <c r="ANJ22" s="98" t="s">
        <v>669</v>
      </c>
      <c r="ANK22" s="98" t="s">
        <v>669</v>
      </c>
      <c r="ANL22" s="98" t="s">
        <v>669</v>
      </c>
      <c r="ANM22" s="98" t="s">
        <v>669</v>
      </c>
      <c r="ANN22" s="98" t="s">
        <v>669</v>
      </c>
      <c r="ANO22" s="98" t="s">
        <v>669</v>
      </c>
      <c r="ANP22" s="98" t="s">
        <v>669</v>
      </c>
      <c r="ANQ22" s="98" t="s">
        <v>669</v>
      </c>
      <c r="ANR22" s="98" t="s">
        <v>669</v>
      </c>
      <c r="ANS22" s="98" t="s">
        <v>669</v>
      </c>
      <c r="ANT22" s="98" t="s">
        <v>669</v>
      </c>
      <c r="ANU22" s="98" t="s">
        <v>669</v>
      </c>
      <c r="ANV22" s="98" t="s">
        <v>669</v>
      </c>
      <c r="ANW22" s="98" t="s">
        <v>669</v>
      </c>
      <c r="ANX22" s="98" t="s">
        <v>669</v>
      </c>
      <c r="ANY22" s="98" t="s">
        <v>669</v>
      </c>
      <c r="ANZ22" s="98" t="s">
        <v>669</v>
      </c>
      <c r="AOA22" s="98" t="s">
        <v>669</v>
      </c>
      <c r="AOB22" s="98" t="s">
        <v>669</v>
      </c>
      <c r="AOC22" s="98" t="s">
        <v>669</v>
      </c>
      <c r="AOD22" s="98" t="s">
        <v>669</v>
      </c>
      <c r="AOE22" s="98" t="s">
        <v>669</v>
      </c>
      <c r="AOF22" s="98" t="s">
        <v>669</v>
      </c>
      <c r="AOG22" s="98" t="s">
        <v>669</v>
      </c>
      <c r="AOH22" s="98" t="s">
        <v>669</v>
      </c>
      <c r="AOI22" s="98" t="s">
        <v>669</v>
      </c>
      <c r="AOJ22" s="98" t="s">
        <v>669</v>
      </c>
      <c r="AOK22" s="98" t="s">
        <v>669</v>
      </c>
      <c r="AOL22" s="98" t="s">
        <v>669</v>
      </c>
      <c r="AOM22" s="98" t="s">
        <v>669</v>
      </c>
      <c r="AON22" s="98" t="s">
        <v>669</v>
      </c>
      <c r="AOO22" s="98" t="s">
        <v>669</v>
      </c>
      <c r="AOP22" s="98" t="s">
        <v>669</v>
      </c>
      <c r="AOQ22" s="98" t="s">
        <v>669</v>
      </c>
      <c r="AOR22" s="98" t="s">
        <v>669</v>
      </c>
      <c r="AOS22" s="98" t="s">
        <v>669</v>
      </c>
      <c r="AOT22" s="98" t="s">
        <v>669</v>
      </c>
      <c r="AOU22" s="98" t="s">
        <v>669</v>
      </c>
      <c r="AOV22" s="98" t="s">
        <v>669</v>
      </c>
      <c r="AOW22" s="98" t="s">
        <v>669</v>
      </c>
      <c r="AOX22" s="98" t="s">
        <v>669</v>
      </c>
      <c r="AOY22" s="98" t="s">
        <v>669</v>
      </c>
      <c r="AOZ22" s="98" t="s">
        <v>669</v>
      </c>
      <c r="APA22" s="98" t="s">
        <v>669</v>
      </c>
      <c r="APB22" s="98" t="s">
        <v>669</v>
      </c>
      <c r="APC22" s="98" t="s">
        <v>669</v>
      </c>
      <c r="APD22" s="98" t="s">
        <v>669</v>
      </c>
      <c r="APE22" s="98" t="s">
        <v>669</v>
      </c>
      <c r="APF22" s="98" t="s">
        <v>669</v>
      </c>
      <c r="APG22" s="98" t="s">
        <v>669</v>
      </c>
      <c r="APH22" s="98" t="s">
        <v>669</v>
      </c>
      <c r="API22" s="98" t="s">
        <v>669</v>
      </c>
      <c r="APJ22" s="98" t="s">
        <v>669</v>
      </c>
      <c r="APK22" s="98" t="s">
        <v>669</v>
      </c>
      <c r="APL22" s="98" t="s">
        <v>669</v>
      </c>
      <c r="APM22" s="98" t="s">
        <v>669</v>
      </c>
      <c r="APN22" s="98" t="s">
        <v>669</v>
      </c>
      <c r="APO22" s="98" t="s">
        <v>669</v>
      </c>
      <c r="APP22" s="98" t="s">
        <v>669</v>
      </c>
      <c r="APQ22" s="98" t="s">
        <v>669</v>
      </c>
      <c r="APR22" s="98" t="s">
        <v>669</v>
      </c>
      <c r="APS22" s="98" t="s">
        <v>669</v>
      </c>
      <c r="APT22" s="98" t="s">
        <v>669</v>
      </c>
      <c r="APU22" s="98" t="s">
        <v>669</v>
      </c>
      <c r="APV22" s="98" t="s">
        <v>669</v>
      </c>
      <c r="APW22" s="98" t="s">
        <v>669</v>
      </c>
      <c r="APX22" s="98" t="s">
        <v>669</v>
      </c>
      <c r="APY22" s="98" t="s">
        <v>669</v>
      </c>
      <c r="APZ22" s="98" t="s">
        <v>669</v>
      </c>
      <c r="AQA22" s="98" t="s">
        <v>669</v>
      </c>
      <c r="AQB22" s="98" t="s">
        <v>669</v>
      </c>
      <c r="AQC22" s="98" t="s">
        <v>669</v>
      </c>
      <c r="AQD22" s="98" t="s">
        <v>669</v>
      </c>
      <c r="AQE22" s="98" t="s">
        <v>669</v>
      </c>
      <c r="AQF22" s="98" t="s">
        <v>669</v>
      </c>
      <c r="AQG22" s="98" t="s">
        <v>669</v>
      </c>
      <c r="AQH22" s="98" t="s">
        <v>669</v>
      </c>
      <c r="AQI22" s="98" t="s">
        <v>669</v>
      </c>
      <c r="AQJ22" s="98" t="s">
        <v>669</v>
      </c>
      <c r="AQK22" s="98" t="s">
        <v>669</v>
      </c>
      <c r="AQL22" s="98" t="s">
        <v>669</v>
      </c>
      <c r="AQM22" s="98" t="s">
        <v>669</v>
      </c>
      <c r="AQN22" s="98" t="s">
        <v>669</v>
      </c>
      <c r="AQO22" s="98" t="s">
        <v>669</v>
      </c>
      <c r="AQP22" s="98" t="s">
        <v>669</v>
      </c>
      <c r="AQQ22" s="98" t="s">
        <v>669</v>
      </c>
      <c r="AQR22" s="98" t="s">
        <v>669</v>
      </c>
      <c r="AQS22" s="98" t="s">
        <v>669</v>
      </c>
      <c r="AQT22" s="98" t="s">
        <v>669</v>
      </c>
      <c r="AQU22" s="98" t="s">
        <v>669</v>
      </c>
      <c r="AQV22" s="98" t="s">
        <v>669</v>
      </c>
      <c r="AQW22" s="98" t="s">
        <v>669</v>
      </c>
      <c r="AQX22" s="98" t="s">
        <v>669</v>
      </c>
      <c r="AQY22" s="98" t="s">
        <v>669</v>
      </c>
      <c r="AQZ22" s="98" t="s">
        <v>669</v>
      </c>
      <c r="ARA22" s="98" t="s">
        <v>669</v>
      </c>
      <c r="ARB22" s="98" t="s">
        <v>669</v>
      </c>
      <c r="ARC22" s="98" t="s">
        <v>669</v>
      </c>
      <c r="ARD22" s="98" t="s">
        <v>669</v>
      </c>
      <c r="ARE22" s="98" t="s">
        <v>669</v>
      </c>
      <c r="ARF22" s="98" t="s">
        <v>669</v>
      </c>
      <c r="ARG22" s="98" t="s">
        <v>669</v>
      </c>
      <c r="ARH22" s="98" t="s">
        <v>669</v>
      </c>
      <c r="ARI22" s="98" t="s">
        <v>669</v>
      </c>
      <c r="ARJ22" s="98" t="s">
        <v>669</v>
      </c>
      <c r="ARK22" s="98" t="s">
        <v>669</v>
      </c>
      <c r="ARL22" s="98" t="s">
        <v>669</v>
      </c>
      <c r="ARM22" s="98" t="s">
        <v>669</v>
      </c>
      <c r="ARN22" s="98" t="s">
        <v>669</v>
      </c>
      <c r="ARO22" s="98" t="s">
        <v>669</v>
      </c>
      <c r="ARP22" s="98" t="s">
        <v>669</v>
      </c>
      <c r="ARQ22" s="98" t="s">
        <v>669</v>
      </c>
      <c r="ARR22" s="98" t="s">
        <v>669</v>
      </c>
      <c r="ARS22" s="98" t="s">
        <v>669</v>
      </c>
      <c r="ART22" s="98" t="s">
        <v>669</v>
      </c>
      <c r="ARU22" s="98" t="s">
        <v>669</v>
      </c>
      <c r="ARV22" s="98" t="s">
        <v>669</v>
      </c>
      <c r="ARW22" s="98" t="s">
        <v>669</v>
      </c>
      <c r="ARX22" s="98" t="s">
        <v>669</v>
      </c>
      <c r="ARY22" s="98" t="s">
        <v>669</v>
      </c>
      <c r="ARZ22" s="98" t="s">
        <v>669</v>
      </c>
      <c r="ASA22" s="98" t="s">
        <v>669</v>
      </c>
      <c r="ASB22" s="98" t="s">
        <v>669</v>
      </c>
      <c r="ASC22" s="98" t="s">
        <v>669</v>
      </c>
      <c r="ASD22" s="98" t="s">
        <v>669</v>
      </c>
      <c r="ASE22" s="98" t="s">
        <v>669</v>
      </c>
      <c r="ASF22" s="98" t="s">
        <v>669</v>
      </c>
      <c r="ASG22" s="98" t="s">
        <v>669</v>
      </c>
      <c r="ASH22" s="98" t="s">
        <v>669</v>
      </c>
      <c r="ASI22" s="98" t="s">
        <v>669</v>
      </c>
      <c r="ASJ22" s="98" t="s">
        <v>669</v>
      </c>
      <c r="ASK22" s="98" t="s">
        <v>669</v>
      </c>
      <c r="ASL22" s="98" t="s">
        <v>669</v>
      </c>
      <c r="ASM22" s="98" t="s">
        <v>669</v>
      </c>
      <c r="ASN22" s="98" t="s">
        <v>669</v>
      </c>
      <c r="ASO22" s="98" t="s">
        <v>669</v>
      </c>
      <c r="ASP22" s="98" t="s">
        <v>669</v>
      </c>
      <c r="ASQ22" s="98" t="s">
        <v>669</v>
      </c>
      <c r="ASR22" s="98" t="s">
        <v>669</v>
      </c>
      <c r="ASS22" s="98" t="s">
        <v>669</v>
      </c>
      <c r="AST22" s="98" t="s">
        <v>669</v>
      </c>
      <c r="ASU22" s="98" t="s">
        <v>669</v>
      </c>
      <c r="ASV22" s="98" t="s">
        <v>669</v>
      </c>
      <c r="ASW22" s="98" t="s">
        <v>669</v>
      </c>
      <c r="ASX22" s="98" t="s">
        <v>669</v>
      </c>
      <c r="ASY22" s="98" t="s">
        <v>669</v>
      </c>
      <c r="ASZ22" s="98" t="s">
        <v>669</v>
      </c>
      <c r="ATA22" s="98" t="s">
        <v>669</v>
      </c>
      <c r="ATB22" s="98" t="s">
        <v>669</v>
      </c>
      <c r="ATC22" s="98" t="s">
        <v>669</v>
      </c>
      <c r="ATD22" s="98" t="s">
        <v>669</v>
      </c>
      <c r="ATE22" s="98" t="s">
        <v>669</v>
      </c>
      <c r="ATF22" s="98" t="s">
        <v>669</v>
      </c>
      <c r="ATG22" s="98" t="s">
        <v>669</v>
      </c>
      <c r="ATH22" s="98" t="s">
        <v>669</v>
      </c>
      <c r="ATI22" s="98" t="s">
        <v>669</v>
      </c>
      <c r="ATJ22" s="98" t="s">
        <v>669</v>
      </c>
      <c r="ATK22" s="98" t="s">
        <v>669</v>
      </c>
      <c r="ATL22" s="98" t="s">
        <v>669</v>
      </c>
      <c r="ATM22" s="98" t="s">
        <v>669</v>
      </c>
      <c r="ATN22" s="98" t="s">
        <v>669</v>
      </c>
      <c r="ATO22" s="98" t="s">
        <v>669</v>
      </c>
      <c r="ATP22" s="98" t="s">
        <v>669</v>
      </c>
      <c r="ATQ22" s="98" t="s">
        <v>669</v>
      </c>
      <c r="ATR22" s="98" t="s">
        <v>669</v>
      </c>
      <c r="ATS22" s="98" t="s">
        <v>669</v>
      </c>
      <c r="ATT22" s="98" t="s">
        <v>669</v>
      </c>
      <c r="ATU22" s="98" t="s">
        <v>669</v>
      </c>
      <c r="ATV22" s="98" t="s">
        <v>669</v>
      </c>
      <c r="ATW22" s="98" t="s">
        <v>669</v>
      </c>
      <c r="ATX22" s="98" t="s">
        <v>669</v>
      </c>
      <c r="ATY22" s="98" t="s">
        <v>669</v>
      </c>
      <c r="ATZ22" s="98" t="s">
        <v>669</v>
      </c>
      <c r="AUA22" s="98" t="s">
        <v>669</v>
      </c>
      <c r="AUB22" s="98" t="s">
        <v>669</v>
      </c>
      <c r="AUC22" s="98" t="s">
        <v>669</v>
      </c>
      <c r="AUD22" s="98" t="s">
        <v>669</v>
      </c>
      <c r="AUE22" s="98" t="s">
        <v>669</v>
      </c>
      <c r="AUF22" s="98" t="s">
        <v>669</v>
      </c>
      <c r="AUG22" s="98" t="s">
        <v>669</v>
      </c>
      <c r="AUH22" s="98" t="s">
        <v>669</v>
      </c>
      <c r="AUI22" s="98" t="s">
        <v>669</v>
      </c>
      <c r="AUJ22" s="98" t="s">
        <v>669</v>
      </c>
      <c r="AUK22" s="98" t="s">
        <v>669</v>
      </c>
      <c r="AUL22" s="98" t="s">
        <v>669</v>
      </c>
      <c r="AUM22" s="98" t="s">
        <v>669</v>
      </c>
      <c r="AUN22" s="98" t="s">
        <v>669</v>
      </c>
      <c r="AUO22" s="98" t="s">
        <v>669</v>
      </c>
      <c r="AUP22" s="98" t="s">
        <v>669</v>
      </c>
      <c r="AUQ22" s="98" t="s">
        <v>669</v>
      </c>
      <c r="AUR22" s="98" t="s">
        <v>669</v>
      </c>
      <c r="AUS22" s="98" t="s">
        <v>669</v>
      </c>
      <c r="AUT22" s="98" t="s">
        <v>669</v>
      </c>
      <c r="AUU22" s="98" t="s">
        <v>669</v>
      </c>
      <c r="AUV22" s="98" t="s">
        <v>669</v>
      </c>
      <c r="AUW22" s="98" t="s">
        <v>669</v>
      </c>
      <c r="AUX22" s="98" t="s">
        <v>669</v>
      </c>
      <c r="AUY22" s="98" t="s">
        <v>669</v>
      </c>
      <c r="AUZ22" s="98" t="s">
        <v>669</v>
      </c>
      <c r="AVA22" s="98" t="s">
        <v>669</v>
      </c>
      <c r="AVB22" s="98" t="s">
        <v>669</v>
      </c>
      <c r="AVC22" s="98" t="s">
        <v>669</v>
      </c>
      <c r="AVD22" s="98" t="s">
        <v>669</v>
      </c>
      <c r="AVE22" s="98" t="s">
        <v>669</v>
      </c>
      <c r="AVF22" s="98" t="s">
        <v>669</v>
      </c>
      <c r="AVG22" s="98" t="s">
        <v>669</v>
      </c>
      <c r="AVH22" s="98" t="s">
        <v>669</v>
      </c>
      <c r="AVI22" s="98" t="s">
        <v>669</v>
      </c>
      <c r="AVJ22" s="98" t="s">
        <v>669</v>
      </c>
      <c r="AVK22" s="98" t="s">
        <v>669</v>
      </c>
      <c r="AVL22" s="98" t="s">
        <v>669</v>
      </c>
      <c r="AVM22" s="98" t="s">
        <v>669</v>
      </c>
      <c r="AVN22" s="98" t="s">
        <v>669</v>
      </c>
      <c r="AVO22" s="98" t="s">
        <v>669</v>
      </c>
      <c r="AVP22" s="98" t="s">
        <v>669</v>
      </c>
      <c r="AVQ22" s="98" t="s">
        <v>669</v>
      </c>
      <c r="AVR22" s="98" t="s">
        <v>669</v>
      </c>
      <c r="AVS22" s="98" t="s">
        <v>669</v>
      </c>
      <c r="AVT22" s="98" t="s">
        <v>669</v>
      </c>
      <c r="AVU22" s="98" t="s">
        <v>669</v>
      </c>
      <c r="AVV22" s="98" t="s">
        <v>669</v>
      </c>
      <c r="AVW22" s="98" t="s">
        <v>669</v>
      </c>
      <c r="AVX22" s="98" t="s">
        <v>669</v>
      </c>
      <c r="AVY22" s="98" t="s">
        <v>669</v>
      </c>
      <c r="AVZ22" s="98" t="s">
        <v>669</v>
      </c>
      <c r="AWA22" s="98" t="s">
        <v>669</v>
      </c>
      <c r="AWB22" s="98" t="s">
        <v>669</v>
      </c>
      <c r="AWC22" s="98" t="s">
        <v>669</v>
      </c>
      <c r="AWD22" s="98" t="s">
        <v>669</v>
      </c>
      <c r="AWE22" s="98" t="s">
        <v>669</v>
      </c>
      <c r="AWF22" s="98" t="s">
        <v>669</v>
      </c>
      <c r="AWG22" s="98" t="s">
        <v>669</v>
      </c>
      <c r="AWH22" s="98" t="s">
        <v>669</v>
      </c>
      <c r="AWI22" s="98" t="s">
        <v>669</v>
      </c>
      <c r="AWJ22" s="98" t="s">
        <v>669</v>
      </c>
      <c r="AWK22" s="98" t="s">
        <v>669</v>
      </c>
      <c r="AWL22" s="98" t="s">
        <v>669</v>
      </c>
      <c r="AWM22" s="98" t="s">
        <v>669</v>
      </c>
      <c r="AWN22" s="98" t="s">
        <v>669</v>
      </c>
      <c r="AWO22" s="98" t="s">
        <v>669</v>
      </c>
      <c r="AWP22" s="98" t="s">
        <v>669</v>
      </c>
      <c r="AWQ22" s="98" t="s">
        <v>669</v>
      </c>
      <c r="AWR22" s="98" t="s">
        <v>669</v>
      </c>
      <c r="AWS22" s="98" t="s">
        <v>669</v>
      </c>
      <c r="AWT22" s="98" t="s">
        <v>669</v>
      </c>
      <c r="AWU22" s="98" t="s">
        <v>669</v>
      </c>
      <c r="AWV22" s="98" t="s">
        <v>669</v>
      </c>
      <c r="AWW22" s="98" t="s">
        <v>669</v>
      </c>
      <c r="AWX22" s="98" t="s">
        <v>669</v>
      </c>
      <c r="AWY22" s="98" t="s">
        <v>669</v>
      </c>
      <c r="AWZ22" s="98" t="s">
        <v>669</v>
      </c>
      <c r="AXA22" s="98" t="s">
        <v>669</v>
      </c>
      <c r="AXB22" s="98" t="s">
        <v>669</v>
      </c>
      <c r="AXC22" s="98" t="s">
        <v>669</v>
      </c>
      <c r="AXD22" s="98" t="s">
        <v>669</v>
      </c>
      <c r="AXE22" s="98" t="s">
        <v>669</v>
      </c>
      <c r="AXF22" s="98" t="s">
        <v>669</v>
      </c>
      <c r="AXG22" s="98" t="s">
        <v>669</v>
      </c>
      <c r="AXH22" s="98" t="s">
        <v>669</v>
      </c>
      <c r="AXI22" s="98" t="s">
        <v>669</v>
      </c>
      <c r="AXJ22" s="98" t="s">
        <v>669</v>
      </c>
      <c r="AXK22" s="98" t="s">
        <v>669</v>
      </c>
      <c r="AXL22" s="98" t="s">
        <v>669</v>
      </c>
      <c r="AXM22" s="98" t="s">
        <v>669</v>
      </c>
      <c r="AXN22" s="98" t="s">
        <v>669</v>
      </c>
      <c r="AXO22" s="98" t="s">
        <v>669</v>
      </c>
      <c r="AXP22" s="98" t="s">
        <v>669</v>
      </c>
      <c r="AXQ22" s="98" t="s">
        <v>669</v>
      </c>
      <c r="AXR22" s="98" t="s">
        <v>669</v>
      </c>
      <c r="AXS22" s="98" t="s">
        <v>669</v>
      </c>
      <c r="AXT22" s="98" t="s">
        <v>669</v>
      </c>
      <c r="AXU22" s="98" t="s">
        <v>669</v>
      </c>
      <c r="AXV22" s="98" t="s">
        <v>669</v>
      </c>
      <c r="AXW22" s="98" t="s">
        <v>669</v>
      </c>
      <c r="AXX22" s="98" t="s">
        <v>669</v>
      </c>
      <c r="AXY22" s="98" t="s">
        <v>669</v>
      </c>
      <c r="AXZ22" s="98" t="s">
        <v>669</v>
      </c>
      <c r="AYA22" s="98" t="s">
        <v>669</v>
      </c>
      <c r="AYB22" s="98" t="s">
        <v>669</v>
      </c>
      <c r="AYC22" s="98" t="s">
        <v>669</v>
      </c>
      <c r="AYD22" s="98" t="s">
        <v>669</v>
      </c>
      <c r="AYE22" s="98" t="s">
        <v>669</v>
      </c>
      <c r="AYF22" s="98" t="s">
        <v>669</v>
      </c>
      <c r="AYG22" s="98" t="s">
        <v>669</v>
      </c>
      <c r="AYH22" s="98" t="s">
        <v>669</v>
      </c>
      <c r="AYI22" s="98" t="s">
        <v>669</v>
      </c>
      <c r="AYJ22" s="98" t="s">
        <v>669</v>
      </c>
      <c r="AYK22" s="98" t="s">
        <v>669</v>
      </c>
      <c r="AYL22" s="98" t="s">
        <v>669</v>
      </c>
      <c r="AYM22" s="98" t="s">
        <v>669</v>
      </c>
      <c r="AYN22" s="98" t="s">
        <v>669</v>
      </c>
      <c r="AYO22" s="98" t="s">
        <v>669</v>
      </c>
      <c r="AYP22" s="98" t="s">
        <v>669</v>
      </c>
      <c r="AYQ22" s="98" t="s">
        <v>669</v>
      </c>
      <c r="AYR22" s="98" t="s">
        <v>669</v>
      </c>
      <c r="AYS22" s="98" t="s">
        <v>669</v>
      </c>
      <c r="AYT22" s="98" t="s">
        <v>669</v>
      </c>
      <c r="AYU22" s="98" t="s">
        <v>669</v>
      </c>
      <c r="AYV22" s="98" t="s">
        <v>669</v>
      </c>
      <c r="AYW22" s="98" t="s">
        <v>669</v>
      </c>
      <c r="AYX22" s="98" t="s">
        <v>669</v>
      </c>
      <c r="AYY22" s="98" t="s">
        <v>669</v>
      </c>
      <c r="AYZ22" s="98" t="s">
        <v>669</v>
      </c>
      <c r="AZA22" s="98" t="s">
        <v>669</v>
      </c>
      <c r="AZB22" s="98" t="s">
        <v>669</v>
      </c>
      <c r="AZC22" s="98" t="s">
        <v>669</v>
      </c>
      <c r="AZD22" s="98" t="s">
        <v>669</v>
      </c>
      <c r="AZE22" s="98" t="s">
        <v>669</v>
      </c>
      <c r="AZF22" s="98" t="s">
        <v>669</v>
      </c>
      <c r="AZG22" s="98" t="s">
        <v>669</v>
      </c>
      <c r="AZH22" s="98" t="s">
        <v>669</v>
      </c>
      <c r="AZI22" s="98" t="s">
        <v>669</v>
      </c>
      <c r="AZJ22" s="98" t="s">
        <v>669</v>
      </c>
      <c r="AZK22" s="98" t="s">
        <v>669</v>
      </c>
      <c r="AZL22" s="98" t="s">
        <v>669</v>
      </c>
      <c r="AZM22" s="98" t="s">
        <v>669</v>
      </c>
      <c r="AZN22" s="98" t="s">
        <v>669</v>
      </c>
      <c r="AZO22" s="98" t="s">
        <v>669</v>
      </c>
      <c r="AZP22" s="98" t="s">
        <v>669</v>
      </c>
      <c r="AZQ22" s="98" t="s">
        <v>669</v>
      </c>
      <c r="AZR22" s="98" t="s">
        <v>669</v>
      </c>
      <c r="AZS22" s="98" t="s">
        <v>669</v>
      </c>
      <c r="AZT22" s="98" t="s">
        <v>669</v>
      </c>
      <c r="AZU22" s="98" t="s">
        <v>669</v>
      </c>
      <c r="AZV22" s="98" t="s">
        <v>669</v>
      </c>
      <c r="AZW22" s="98" t="s">
        <v>669</v>
      </c>
      <c r="AZX22" s="98" t="s">
        <v>669</v>
      </c>
      <c r="AZY22" s="98" t="s">
        <v>669</v>
      </c>
      <c r="AZZ22" s="98" t="s">
        <v>669</v>
      </c>
      <c r="BAA22" s="98" t="s">
        <v>669</v>
      </c>
      <c r="BAB22" s="98" t="s">
        <v>669</v>
      </c>
      <c r="BAC22" s="98" t="s">
        <v>669</v>
      </c>
      <c r="BAD22" s="98" t="s">
        <v>669</v>
      </c>
      <c r="BAE22" s="98" t="s">
        <v>669</v>
      </c>
      <c r="BAF22" s="98" t="s">
        <v>669</v>
      </c>
      <c r="BAG22" s="98" t="s">
        <v>669</v>
      </c>
      <c r="BAH22" s="98" t="s">
        <v>669</v>
      </c>
      <c r="BAI22" s="98" t="s">
        <v>669</v>
      </c>
      <c r="BAJ22" s="98" t="s">
        <v>669</v>
      </c>
      <c r="BAK22" s="98" t="s">
        <v>669</v>
      </c>
      <c r="BAL22" s="98" t="s">
        <v>669</v>
      </c>
      <c r="BAM22" s="98" t="s">
        <v>669</v>
      </c>
      <c r="BAN22" s="98" t="s">
        <v>669</v>
      </c>
      <c r="BAO22" s="98" t="s">
        <v>669</v>
      </c>
      <c r="BAP22" s="98" t="s">
        <v>669</v>
      </c>
      <c r="BAQ22" s="98" t="s">
        <v>669</v>
      </c>
      <c r="BAR22" s="98" t="s">
        <v>669</v>
      </c>
      <c r="BAS22" s="98" t="s">
        <v>669</v>
      </c>
      <c r="BAT22" s="98" t="s">
        <v>669</v>
      </c>
      <c r="BAU22" s="98" t="s">
        <v>669</v>
      </c>
      <c r="BAV22" s="98" t="s">
        <v>669</v>
      </c>
      <c r="BAW22" s="98" t="s">
        <v>669</v>
      </c>
      <c r="BAX22" s="98" t="s">
        <v>669</v>
      </c>
      <c r="BAY22" s="98" t="s">
        <v>669</v>
      </c>
      <c r="BAZ22" s="98" t="s">
        <v>669</v>
      </c>
      <c r="BBA22" s="98" t="s">
        <v>669</v>
      </c>
      <c r="BBB22" s="98" t="s">
        <v>669</v>
      </c>
      <c r="BBC22" s="98" t="s">
        <v>669</v>
      </c>
      <c r="BBD22" s="98" t="s">
        <v>669</v>
      </c>
      <c r="BBE22" s="98" t="s">
        <v>669</v>
      </c>
      <c r="BBF22" s="98" t="s">
        <v>669</v>
      </c>
      <c r="BBG22" s="98" t="s">
        <v>669</v>
      </c>
      <c r="BBH22" s="98" t="s">
        <v>669</v>
      </c>
      <c r="BBI22" s="98" t="s">
        <v>669</v>
      </c>
      <c r="BBJ22" s="98" t="s">
        <v>669</v>
      </c>
      <c r="BBK22" s="98" t="s">
        <v>669</v>
      </c>
      <c r="BBL22" s="98" t="s">
        <v>669</v>
      </c>
      <c r="BBM22" s="98" t="s">
        <v>669</v>
      </c>
      <c r="BBN22" s="98" t="s">
        <v>669</v>
      </c>
      <c r="BBO22" s="98" t="s">
        <v>669</v>
      </c>
      <c r="BBP22" s="98" t="s">
        <v>669</v>
      </c>
      <c r="BBQ22" s="98" t="s">
        <v>669</v>
      </c>
      <c r="BBR22" s="98" t="s">
        <v>669</v>
      </c>
      <c r="BBS22" s="98" t="s">
        <v>669</v>
      </c>
      <c r="BBT22" s="98" t="s">
        <v>669</v>
      </c>
      <c r="BBU22" s="98" t="s">
        <v>669</v>
      </c>
      <c r="BBV22" s="98" t="s">
        <v>669</v>
      </c>
      <c r="BBW22" s="98" t="s">
        <v>669</v>
      </c>
      <c r="BBX22" s="98" t="s">
        <v>669</v>
      </c>
      <c r="BBY22" s="98" t="s">
        <v>669</v>
      </c>
      <c r="BBZ22" s="98" t="s">
        <v>669</v>
      </c>
      <c r="BCA22" s="98" t="s">
        <v>669</v>
      </c>
      <c r="BCB22" s="98" t="s">
        <v>669</v>
      </c>
      <c r="BCC22" s="98" t="s">
        <v>669</v>
      </c>
      <c r="BCD22" s="98" t="s">
        <v>669</v>
      </c>
      <c r="BCE22" s="98" t="s">
        <v>669</v>
      </c>
      <c r="BCF22" s="98" t="s">
        <v>669</v>
      </c>
      <c r="BCG22" s="98" t="s">
        <v>669</v>
      </c>
      <c r="BCH22" s="98" t="s">
        <v>669</v>
      </c>
      <c r="BCI22" s="98" t="s">
        <v>669</v>
      </c>
      <c r="BCJ22" s="98" t="s">
        <v>669</v>
      </c>
      <c r="BCK22" s="98" t="s">
        <v>669</v>
      </c>
      <c r="BCL22" s="98" t="s">
        <v>669</v>
      </c>
      <c r="BCM22" s="98" t="s">
        <v>669</v>
      </c>
      <c r="BCN22" s="98" t="s">
        <v>669</v>
      </c>
      <c r="BCO22" s="98" t="s">
        <v>669</v>
      </c>
      <c r="BCP22" s="98" t="s">
        <v>669</v>
      </c>
      <c r="BCQ22" s="98" t="s">
        <v>669</v>
      </c>
      <c r="BCR22" s="98" t="s">
        <v>669</v>
      </c>
      <c r="BCS22" s="98" t="s">
        <v>669</v>
      </c>
      <c r="BCT22" s="98" t="s">
        <v>669</v>
      </c>
      <c r="BCU22" s="98" t="s">
        <v>669</v>
      </c>
      <c r="BCV22" s="98" t="s">
        <v>669</v>
      </c>
      <c r="BCW22" s="98" t="s">
        <v>669</v>
      </c>
      <c r="BCX22" s="98" t="s">
        <v>669</v>
      </c>
      <c r="BCY22" s="98" t="s">
        <v>669</v>
      </c>
      <c r="BCZ22" s="98" t="s">
        <v>669</v>
      </c>
      <c r="BDA22" s="98" t="s">
        <v>669</v>
      </c>
      <c r="BDB22" s="98" t="s">
        <v>669</v>
      </c>
      <c r="BDC22" s="98" t="s">
        <v>669</v>
      </c>
      <c r="BDD22" s="98" t="s">
        <v>669</v>
      </c>
      <c r="BDE22" s="98" t="s">
        <v>669</v>
      </c>
      <c r="BDF22" s="98" t="s">
        <v>669</v>
      </c>
      <c r="BDG22" s="98" t="s">
        <v>669</v>
      </c>
      <c r="BDH22" s="98" t="s">
        <v>669</v>
      </c>
      <c r="BDI22" s="98" t="s">
        <v>669</v>
      </c>
      <c r="BDJ22" s="98" t="s">
        <v>669</v>
      </c>
      <c r="BDK22" s="98" t="s">
        <v>669</v>
      </c>
      <c r="BDL22" s="98" t="s">
        <v>669</v>
      </c>
      <c r="BDM22" s="98" t="s">
        <v>669</v>
      </c>
      <c r="BDN22" s="98" t="s">
        <v>669</v>
      </c>
      <c r="BDO22" s="98" t="s">
        <v>669</v>
      </c>
      <c r="BDP22" s="98" t="s">
        <v>669</v>
      </c>
      <c r="BDQ22" s="98" t="s">
        <v>669</v>
      </c>
      <c r="BDR22" s="98" t="s">
        <v>669</v>
      </c>
      <c r="BDS22" s="98" t="s">
        <v>669</v>
      </c>
      <c r="BDT22" s="98" t="s">
        <v>669</v>
      </c>
      <c r="BDU22" s="98" t="s">
        <v>669</v>
      </c>
      <c r="BDV22" s="98" t="s">
        <v>669</v>
      </c>
      <c r="BDW22" s="98" t="s">
        <v>669</v>
      </c>
      <c r="BDX22" s="98" t="s">
        <v>669</v>
      </c>
      <c r="BDY22" s="98" t="s">
        <v>669</v>
      </c>
      <c r="BDZ22" s="98" t="s">
        <v>669</v>
      </c>
      <c r="BEA22" s="98" t="s">
        <v>669</v>
      </c>
      <c r="BEB22" s="98" t="s">
        <v>669</v>
      </c>
      <c r="BEC22" s="98" t="s">
        <v>669</v>
      </c>
      <c r="BED22" s="98" t="s">
        <v>669</v>
      </c>
      <c r="BEE22" s="98" t="s">
        <v>669</v>
      </c>
      <c r="BEF22" s="98" t="s">
        <v>669</v>
      </c>
      <c r="BEG22" s="98" t="s">
        <v>669</v>
      </c>
      <c r="BEH22" s="98" t="s">
        <v>669</v>
      </c>
      <c r="BEI22" s="98" t="s">
        <v>669</v>
      </c>
      <c r="BEJ22" s="98" t="s">
        <v>669</v>
      </c>
      <c r="BEK22" s="98" t="s">
        <v>669</v>
      </c>
      <c r="BEL22" s="98" t="s">
        <v>669</v>
      </c>
      <c r="BEM22" s="98" t="s">
        <v>669</v>
      </c>
      <c r="BEN22" s="98" t="s">
        <v>669</v>
      </c>
      <c r="BEO22" s="98" t="s">
        <v>669</v>
      </c>
      <c r="BEP22" s="98" t="s">
        <v>669</v>
      </c>
      <c r="BEQ22" s="98" t="s">
        <v>669</v>
      </c>
      <c r="BER22" s="98" t="s">
        <v>669</v>
      </c>
      <c r="BES22" s="98" t="s">
        <v>669</v>
      </c>
      <c r="BET22" s="98" t="s">
        <v>669</v>
      </c>
      <c r="BEU22" s="98" t="s">
        <v>669</v>
      </c>
      <c r="BEV22" s="98" t="s">
        <v>669</v>
      </c>
      <c r="BEW22" s="98" t="s">
        <v>669</v>
      </c>
      <c r="BEX22" s="98" t="s">
        <v>669</v>
      </c>
      <c r="BEY22" s="98" t="s">
        <v>669</v>
      </c>
      <c r="BEZ22" s="98" t="s">
        <v>669</v>
      </c>
      <c r="BFA22" s="98" t="s">
        <v>669</v>
      </c>
      <c r="BFB22" s="98" t="s">
        <v>669</v>
      </c>
      <c r="BFC22" s="98" t="s">
        <v>669</v>
      </c>
      <c r="BFD22" s="98" t="s">
        <v>669</v>
      </c>
      <c r="BFE22" s="98" t="s">
        <v>669</v>
      </c>
      <c r="BFF22" s="98" t="s">
        <v>669</v>
      </c>
      <c r="BFG22" s="98" t="s">
        <v>669</v>
      </c>
      <c r="BFH22" s="98" t="s">
        <v>669</v>
      </c>
      <c r="BFI22" s="98" t="s">
        <v>669</v>
      </c>
      <c r="BFJ22" s="98" t="s">
        <v>669</v>
      </c>
      <c r="BFK22" s="98" t="s">
        <v>669</v>
      </c>
      <c r="BFL22" s="98" t="s">
        <v>669</v>
      </c>
      <c r="BFM22" s="98" t="s">
        <v>669</v>
      </c>
      <c r="BFN22" s="98" t="s">
        <v>669</v>
      </c>
      <c r="BFO22" s="98" t="s">
        <v>669</v>
      </c>
      <c r="BFP22" s="98" t="s">
        <v>669</v>
      </c>
      <c r="BFQ22" s="98" t="s">
        <v>669</v>
      </c>
      <c r="BFR22" s="98" t="s">
        <v>669</v>
      </c>
      <c r="BFS22" s="98" t="s">
        <v>669</v>
      </c>
      <c r="BFT22" s="98" t="s">
        <v>669</v>
      </c>
      <c r="BFU22" s="98" t="s">
        <v>669</v>
      </c>
      <c r="BFV22" s="98" t="s">
        <v>669</v>
      </c>
      <c r="BFW22" s="98" t="s">
        <v>669</v>
      </c>
      <c r="BFX22" s="98" t="s">
        <v>669</v>
      </c>
      <c r="BFY22" s="98" t="s">
        <v>669</v>
      </c>
      <c r="BFZ22" s="98" t="s">
        <v>669</v>
      </c>
      <c r="BGA22" s="98" t="s">
        <v>669</v>
      </c>
      <c r="BGB22" s="98" t="s">
        <v>669</v>
      </c>
      <c r="BGC22" s="98" t="s">
        <v>669</v>
      </c>
      <c r="BGD22" s="98" t="s">
        <v>669</v>
      </c>
      <c r="BGE22" s="98" t="s">
        <v>669</v>
      </c>
      <c r="BGF22" s="98" t="s">
        <v>669</v>
      </c>
      <c r="BGG22" s="98" t="s">
        <v>669</v>
      </c>
      <c r="BGH22" s="98" t="s">
        <v>669</v>
      </c>
      <c r="BGI22" s="98" t="s">
        <v>669</v>
      </c>
      <c r="BGJ22" s="98" t="s">
        <v>669</v>
      </c>
      <c r="BGK22" s="98" t="s">
        <v>669</v>
      </c>
      <c r="BGL22" s="98" t="s">
        <v>669</v>
      </c>
      <c r="BGM22" s="98" t="s">
        <v>669</v>
      </c>
      <c r="BGN22" s="98" t="s">
        <v>669</v>
      </c>
      <c r="BGO22" s="98" t="s">
        <v>669</v>
      </c>
      <c r="BGP22" s="98" t="s">
        <v>669</v>
      </c>
      <c r="BGQ22" s="98" t="s">
        <v>669</v>
      </c>
      <c r="BGR22" s="98" t="s">
        <v>669</v>
      </c>
      <c r="BGS22" s="98" t="s">
        <v>669</v>
      </c>
      <c r="BGT22" s="98" t="s">
        <v>669</v>
      </c>
      <c r="BGU22" s="98" t="s">
        <v>669</v>
      </c>
      <c r="BGV22" s="98" t="s">
        <v>669</v>
      </c>
      <c r="BGW22" s="98" t="s">
        <v>669</v>
      </c>
      <c r="BGX22" s="98" t="s">
        <v>669</v>
      </c>
      <c r="BGY22" s="98" t="s">
        <v>669</v>
      </c>
      <c r="BGZ22" s="98" t="s">
        <v>669</v>
      </c>
      <c r="BHA22" s="98" t="s">
        <v>669</v>
      </c>
      <c r="BHB22" s="98" t="s">
        <v>669</v>
      </c>
      <c r="BHC22" s="98" t="s">
        <v>669</v>
      </c>
      <c r="BHD22" s="98" t="s">
        <v>669</v>
      </c>
      <c r="BHE22" s="98" t="s">
        <v>669</v>
      </c>
      <c r="BHF22" s="98" t="s">
        <v>669</v>
      </c>
      <c r="BHG22" s="98" t="s">
        <v>669</v>
      </c>
      <c r="BHH22" s="98" t="s">
        <v>669</v>
      </c>
      <c r="BHI22" s="98" t="s">
        <v>669</v>
      </c>
      <c r="BHJ22" s="98" t="s">
        <v>669</v>
      </c>
      <c r="BHK22" s="98" t="s">
        <v>669</v>
      </c>
      <c r="BHL22" s="98" t="s">
        <v>669</v>
      </c>
      <c r="BHM22" s="98" t="s">
        <v>669</v>
      </c>
      <c r="BHN22" s="98" t="s">
        <v>669</v>
      </c>
      <c r="BHO22" s="98" t="s">
        <v>669</v>
      </c>
      <c r="BHP22" s="98" t="s">
        <v>669</v>
      </c>
      <c r="BHQ22" s="98" t="s">
        <v>669</v>
      </c>
      <c r="BHR22" s="98" t="s">
        <v>669</v>
      </c>
      <c r="BHS22" s="98" t="s">
        <v>669</v>
      </c>
      <c r="BHT22" s="98" t="s">
        <v>669</v>
      </c>
      <c r="BHU22" s="98" t="s">
        <v>669</v>
      </c>
      <c r="BHV22" s="98" t="s">
        <v>669</v>
      </c>
      <c r="BHW22" s="98" t="s">
        <v>669</v>
      </c>
      <c r="BHX22" s="98" t="s">
        <v>669</v>
      </c>
      <c r="BHY22" s="98" t="s">
        <v>669</v>
      </c>
      <c r="BHZ22" s="98" t="s">
        <v>669</v>
      </c>
      <c r="BIA22" s="98" t="s">
        <v>669</v>
      </c>
      <c r="BIB22" s="98" t="s">
        <v>669</v>
      </c>
      <c r="BIC22" s="98" t="s">
        <v>669</v>
      </c>
      <c r="BID22" s="98" t="s">
        <v>669</v>
      </c>
      <c r="BIE22" s="98" t="s">
        <v>669</v>
      </c>
      <c r="BIF22" s="98" t="s">
        <v>669</v>
      </c>
      <c r="BIG22" s="98" t="s">
        <v>669</v>
      </c>
      <c r="BIH22" s="98" t="s">
        <v>669</v>
      </c>
      <c r="BII22" s="98" t="s">
        <v>669</v>
      </c>
      <c r="BIJ22" s="98" t="s">
        <v>669</v>
      </c>
      <c r="BIK22" s="98" t="s">
        <v>669</v>
      </c>
      <c r="BIL22" s="98" t="s">
        <v>669</v>
      </c>
      <c r="BIM22" s="98" t="s">
        <v>669</v>
      </c>
      <c r="BIN22" s="98" t="s">
        <v>669</v>
      </c>
      <c r="BIO22" s="98" t="s">
        <v>669</v>
      </c>
      <c r="BIP22" s="98" t="s">
        <v>669</v>
      </c>
      <c r="BIQ22" s="98" t="s">
        <v>669</v>
      </c>
      <c r="BIR22" s="98" t="s">
        <v>669</v>
      </c>
      <c r="BIS22" s="98" t="s">
        <v>669</v>
      </c>
      <c r="BIT22" s="98" t="s">
        <v>669</v>
      </c>
      <c r="BIU22" s="98" t="s">
        <v>669</v>
      </c>
      <c r="BIV22" s="98" t="s">
        <v>669</v>
      </c>
      <c r="BIW22" s="98" t="s">
        <v>669</v>
      </c>
      <c r="BIX22" s="98" t="s">
        <v>669</v>
      </c>
      <c r="BIY22" s="98" t="s">
        <v>669</v>
      </c>
      <c r="BIZ22" s="98" t="s">
        <v>669</v>
      </c>
      <c r="BJA22" s="98" t="s">
        <v>669</v>
      </c>
      <c r="BJB22" s="98" t="s">
        <v>669</v>
      </c>
      <c r="BJC22" s="98" t="s">
        <v>669</v>
      </c>
      <c r="BJD22" s="98" t="s">
        <v>669</v>
      </c>
      <c r="BJE22" s="98" t="s">
        <v>669</v>
      </c>
      <c r="BJF22" s="98" t="s">
        <v>669</v>
      </c>
      <c r="BJG22" s="98" t="s">
        <v>669</v>
      </c>
      <c r="BJH22" s="98" t="s">
        <v>669</v>
      </c>
      <c r="BJI22" s="98" t="s">
        <v>669</v>
      </c>
      <c r="BJJ22" s="98" t="s">
        <v>669</v>
      </c>
      <c r="BJK22" s="98" t="s">
        <v>669</v>
      </c>
      <c r="BJL22" s="98" t="s">
        <v>669</v>
      </c>
      <c r="BJM22" s="98" t="s">
        <v>669</v>
      </c>
      <c r="BJN22" s="98" t="s">
        <v>669</v>
      </c>
      <c r="BJO22" s="98" t="s">
        <v>669</v>
      </c>
      <c r="BJP22" s="98" t="s">
        <v>669</v>
      </c>
      <c r="BJQ22" s="98" t="s">
        <v>669</v>
      </c>
      <c r="BJR22" s="98" t="s">
        <v>669</v>
      </c>
      <c r="BJS22" s="98" t="s">
        <v>669</v>
      </c>
      <c r="BJT22" s="98" t="s">
        <v>669</v>
      </c>
      <c r="BJU22" s="98" t="s">
        <v>669</v>
      </c>
      <c r="BJV22" s="98" t="s">
        <v>669</v>
      </c>
      <c r="BJW22" s="98" t="s">
        <v>669</v>
      </c>
      <c r="BJX22" s="98" t="s">
        <v>669</v>
      </c>
      <c r="BJY22" s="98" t="s">
        <v>669</v>
      </c>
      <c r="BJZ22" s="98" t="s">
        <v>669</v>
      </c>
      <c r="BKA22" s="98" t="s">
        <v>669</v>
      </c>
      <c r="BKB22" s="98" t="s">
        <v>669</v>
      </c>
      <c r="BKC22" s="98" t="s">
        <v>669</v>
      </c>
      <c r="BKD22" s="98" t="s">
        <v>669</v>
      </c>
      <c r="BKE22" s="98" t="s">
        <v>669</v>
      </c>
      <c r="BKF22" s="98" t="s">
        <v>669</v>
      </c>
      <c r="BKG22" s="98" t="s">
        <v>669</v>
      </c>
      <c r="BKH22" s="98" t="s">
        <v>669</v>
      </c>
      <c r="BKI22" s="98" t="s">
        <v>669</v>
      </c>
      <c r="BKJ22" s="98" t="s">
        <v>669</v>
      </c>
      <c r="BKK22" s="98" t="s">
        <v>669</v>
      </c>
      <c r="BKL22" s="98" t="s">
        <v>669</v>
      </c>
      <c r="BKM22" s="98" t="s">
        <v>669</v>
      </c>
      <c r="BKN22" s="98" t="s">
        <v>669</v>
      </c>
      <c r="BKO22" s="98" t="s">
        <v>669</v>
      </c>
      <c r="BKP22" s="98" t="s">
        <v>669</v>
      </c>
      <c r="BKQ22" s="98" t="s">
        <v>669</v>
      </c>
      <c r="BKR22" s="98" t="s">
        <v>669</v>
      </c>
      <c r="BKS22" s="98" t="s">
        <v>669</v>
      </c>
      <c r="BKT22" s="98" t="s">
        <v>669</v>
      </c>
      <c r="BKU22" s="98" t="s">
        <v>669</v>
      </c>
      <c r="BKV22" s="98" t="s">
        <v>669</v>
      </c>
      <c r="BKW22" s="98" t="s">
        <v>669</v>
      </c>
      <c r="BKX22" s="98" t="s">
        <v>669</v>
      </c>
      <c r="BKY22" s="98" t="s">
        <v>669</v>
      </c>
      <c r="BKZ22" s="98" t="s">
        <v>669</v>
      </c>
      <c r="BLA22" s="98" t="s">
        <v>669</v>
      </c>
      <c r="BLB22" s="98" t="s">
        <v>669</v>
      </c>
      <c r="BLC22" s="98" t="s">
        <v>669</v>
      </c>
      <c r="BLD22" s="98" t="s">
        <v>669</v>
      </c>
      <c r="BLE22" s="98" t="s">
        <v>669</v>
      </c>
      <c r="BLF22" s="98" t="s">
        <v>669</v>
      </c>
      <c r="BLG22" s="98" t="s">
        <v>669</v>
      </c>
      <c r="BLH22" s="98" t="s">
        <v>669</v>
      </c>
      <c r="BLI22" s="98" t="s">
        <v>669</v>
      </c>
      <c r="BLJ22" s="98" t="s">
        <v>669</v>
      </c>
      <c r="BLK22" s="98" t="s">
        <v>669</v>
      </c>
      <c r="BLL22" s="98" t="s">
        <v>669</v>
      </c>
      <c r="BLM22" s="98" t="s">
        <v>669</v>
      </c>
      <c r="BLN22" s="98" t="s">
        <v>669</v>
      </c>
      <c r="BLO22" s="98" t="s">
        <v>669</v>
      </c>
      <c r="BLP22" s="98" t="s">
        <v>669</v>
      </c>
      <c r="BLQ22" s="98" t="s">
        <v>669</v>
      </c>
      <c r="BLR22" s="98" t="s">
        <v>669</v>
      </c>
      <c r="BLS22" s="98" t="s">
        <v>669</v>
      </c>
      <c r="BLT22" s="98" t="s">
        <v>669</v>
      </c>
      <c r="BLU22" s="98" t="s">
        <v>669</v>
      </c>
      <c r="BLV22" s="98" t="s">
        <v>669</v>
      </c>
      <c r="BLW22" s="98" t="s">
        <v>669</v>
      </c>
      <c r="BLX22" s="98" t="s">
        <v>669</v>
      </c>
      <c r="BLY22" s="98" t="s">
        <v>669</v>
      </c>
      <c r="BLZ22" s="98" t="s">
        <v>669</v>
      </c>
      <c r="BMA22" s="98" t="s">
        <v>669</v>
      </c>
      <c r="BMB22" s="98" t="s">
        <v>669</v>
      </c>
      <c r="BMC22" s="98" t="s">
        <v>669</v>
      </c>
      <c r="BMD22" s="98" t="s">
        <v>669</v>
      </c>
      <c r="BME22" s="98" t="s">
        <v>669</v>
      </c>
      <c r="BMF22" s="98" t="s">
        <v>669</v>
      </c>
      <c r="BMG22" s="98" t="s">
        <v>669</v>
      </c>
      <c r="BMH22" s="98" t="s">
        <v>669</v>
      </c>
      <c r="BMI22" s="98" t="s">
        <v>669</v>
      </c>
      <c r="BMJ22" s="98" t="s">
        <v>669</v>
      </c>
      <c r="BMK22" s="98" t="s">
        <v>669</v>
      </c>
      <c r="BML22" s="98" t="s">
        <v>669</v>
      </c>
      <c r="BMM22" s="98" t="s">
        <v>669</v>
      </c>
      <c r="BMN22" s="98" t="s">
        <v>669</v>
      </c>
      <c r="BMO22" s="98" t="s">
        <v>669</v>
      </c>
      <c r="BMP22" s="98" t="s">
        <v>669</v>
      </c>
      <c r="BMQ22" s="98" t="s">
        <v>669</v>
      </c>
      <c r="BMR22" s="98" t="s">
        <v>669</v>
      </c>
      <c r="BMS22" s="98" t="s">
        <v>669</v>
      </c>
      <c r="BMT22" s="98" t="s">
        <v>669</v>
      </c>
      <c r="BMU22" s="98" t="s">
        <v>669</v>
      </c>
      <c r="BMV22" s="98" t="s">
        <v>669</v>
      </c>
      <c r="BMW22" s="98" t="s">
        <v>669</v>
      </c>
      <c r="BMX22" s="98" t="s">
        <v>669</v>
      </c>
      <c r="BMY22" s="98" t="s">
        <v>669</v>
      </c>
      <c r="BMZ22" s="98" t="s">
        <v>669</v>
      </c>
      <c r="BNA22" s="98" t="s">
        <v>669</v>
      </c>
      <c r="BNB22" s="98" t="s">
        <v>669</v>
      </c>
      <c r="BNC22" s="98" t="s">
        <v>669</v>
      </c>
      <c r="BND22" s="98" t="s">
        <v>669</v>
      </c>
      <c r="BNE22" s="98" t="s">
        <v>669</v>
      </c>
      <c r="BNF22" s="98" t="s">
        <v>669</v>
      </c>
      <c r="BNG22" s="98" t="s">
        <v>669</v>
      </c>
      <c r="BNH22" s="98" t="s">
        <v>669</v>
      </c>
      <c r="BNI22" s="98" t="s">
        <v>669</v>
      </c>
      <c r="BNJ22" s="98" t="s">
        <v>669</v>
      </c>
      <c r="BNK22" s="98" t="s">
        <v>669</v>
      </c>
      <c r="BNL22" s="98" t="s">
        <v>669</v>
      </c>
      <c r="BNM22" s="98" t="s">
        <v>669</v>
      </c>
      <c r="BNN22" s="98" t="s">
        <v>669</v>
      </c>
      <c r="BNO22" s="98" t="s">
        <v>669</v>
      </c>
      <c r="BNP22" s="98" t="s">
        <v>669</v>
      </c>
      <c r="BNQ22" s="98" t="s">
        <v>669</v>
      </c>
      <c r="BNR22" s="98" t="s">
        <v>669</v>
      </c>
      <c r="BNS22" s="98" t="s">
        <v>669</v>
      </c>
      <c r="BNT22" s="98" t="s">
        <v>669</v>
      </c>
      <c r="BNU22" s="98" t="s">
        <v>669</v>
      </c>
      <c r="BNV22" s="98" t="s">
        <v>669</v>
      </c>
      <c r="BNW22" s="98" t="s">
        <v>669</v>
      </c>
      <c r="BNX22" s="98" t="s">
        <v>669</v>
      </c>
      <c r="BNY22" s="98" t="s">
        <v>669</v>
      </c>
      <c r="BNZ22" s="98" t="s">
        <v>669</v>
      </c>
      <c r="BOA22" s="98" t="s">
        <v>669</v>
      </c>
      <c r="BOB22" s="98" t="s">
        <v>669</v>
      </c>
      <c r="BOC22" s="98" t="s">
        <v>669</v>
      </c>
      <c r="BOD22" s="98" t="s">
        <v>669</v>
      </c>
      <c r="BOE22" s="98" t="s">
        <v>669</v>
      </c>
      <c r="BOF22" s="98" t="s">
        <v>669</v>
      </c>
      <c r="BOG22" s="98" t="s">
        <v>669</v>
      </c>
      <c r="BOH22" s="98" t="s">
        <v>669</v>
      </c>
      <c r="BOI22" s="98" t="s">
        <v>669</v>
      </c>
      <c r="BOJ22" s="98" t="s">
        <v>669</v>
      </c>
      <c r="BOK22" s="98" t="s">
        <v>669</v>
      </c>
      <c r="BOL22" s="98" t="s">
        <v>669</v>
      </c>
      <c r="BOM22" s="98" t="s">
        <v>669</v>
      </c>
      <c r="BON22" s="98" t="s">
        <v>669</v>
      </c>
      <c r="BOO22" s="98" t="s">
        <v>669</v>
      </c>
      <c r="BOP22" s="98" t="s">
        <v>669</v>
      </c>
      <c r="BOQ22" s="98" t="s">
        <v>669</v>
      </c>
      <c r="BOR22" s="98" t="s">
        <v>669</v>
      </c>
      <c r="BOS22" s="98" t="s">
        <v>669</v>
      </c>
      <c r="BOT22" s="98" t="s">
        <v>669</v>
      </c>
      <c r="BOU22" s="98" t="s">
        <v>669</v>
      </c>
      <c r="BOV22" s="98" t="s">
        <v>669</v>
      </c>
      <c r="BOW22" s="98" t="s">
        <v>669</v>
      </c>
      <c r="BOX22" s="98" t="s">
        <v>669</v>
      </c>
      <c r="BOY22" s="98" t="s">
        <v>669</v>
      </c>
      <c r="BOZ22" s="98" t="s">
        <v>669</v>
      </c>
      <c r="BPA22" s="98" t="s">
        <v>669</v>
      </c>
      <c r="BPB22" s="98" t="s">
        <v>669</v>
      </c>
      <c r="BPC22" s="98" t="s">
        <v>669</v>
      </c>
      <c r="BPD22" s="98" t="s">
        <v>669</v>
      </c>
      <c r="BPE22" s="98" t="s">
        <v>669</v>
      </c>
      <c r="BPF22" s="98" t="s">
        <v>669</v>
      </c>
      <c r="BPG22" s="98" t="s">
        <v>669</v>
      </c>
      <c r="BPH22" s="98" t="s">
        <v>669</v>
      </c>
      <c r="BPI22" s="98" t="s">
        <v>669</v>
      </c>
      <c r="BPJ22" s="98" t="s">
        <v>669</v>
      </c>
      <c r="BPK22" s="98" t="s">
        <v>669</v>
      </c>
      <c r="BPL22" s="98" t="s">
        <v>669</v>
      </c>
      <c r="BPM22" s="98" t="s">
        <v>669</v>
      </c>
      <c r="BPN22" s="98" t="s">
        <v>669</v>
      </c>
      <c r="BPO22" s="98" t="s">
        <v>669</v>
      </c>
      <c r="BPP22" s="98" t="s">
        <v>669</v>
      </c>
      <c r="BPQ22" s="98" t="s">
        <v>669</v>
      </c>
      <c r="BPR22" s="98" t="s">
        <v>669</v>
      </c>
      <c r="BPS22" s="98" t="s">
        <v>669</v>
      </c>
      <c r="BPT22" s="98" t="s">
        <v>669</v>
      </c>
      <c r="BPU22" s="98" t="s">
        <v>669</v>
      </c>
      <c r="BPV22" s="98" t="s">
        <v>669</v>
      </c>
      <c r="BPW22" s="98" t="s">
        <v>669</v>
      </c>
      <c r="BPX22" s="98" t="s">
        <v>669</v>
      </c>
      <c r="BPY22" s="98" t="s">
        <v>669</v>
      </c>
      <c r="BPZ22" s="98" t="s">
        <v>669</v>
      </c>
      <c r="BQA22" s="98" t="s">
        <v>669</v>
      </c>
      <c r="BQB22" s="98" t="s">
        <v>669</v>
      </c>
      <c r="BQC22" s="98" t="s">
        <v>669</v>
      </c>
      <c r="BQD22" s="98" t="s">
        <v>669</v>
      </c>
      <c r="BQE22" s="98" t="s">
        <v>669</v>
      </c>
      <c r="BQF22" s="98" t="s">
        <v>669</v>
      </c>
      <c r="BQG22" s="98" t="s">
        <v>669</v>
      </c>
      <c r="BQH22" s="98" t="s">
        <v>669</v>
      </c>
      <c r="BQI22" s="98" t="s">
        <v>669</v>
      </c>
      <c r="BQJ22" s="98" t="s">
        <v>669</v>
      </c>
      <c r="BQK22" s="98" t="s">
        <v>669</v>
      </c>
      <c r="BQL22" s="98" t="s">
        <v>669</v>
      </c>
      <c r="BQM22" s="98" t="s">
        <v>669</v>
      </c>
      <c r="BQN22" s="98" t="s">
        <v>669</v>
      </c>
      <c r="BQO22" s="98" t="s">
        <v>669</v>
      </c>
      <c r="BQP22" s="98" t="s">
        <v>669</v>
      </c>
      <c r="BQQ22" s="98" t="s">
        <v>669</v>
      </c>
      <c r="BQR22" s="98" t="s">
        <v>669</v>
      </c>
      <c r="BQS22" s="98" t="s">
        <v>669</v>
      </c>
      <c r="BQT22" s="98" t="s">
        <v>669</v>
      </c>
      <c r="BQU22" s="98" t="s">
        <v>669</v>
      </c>
      <c r="BQV22" s="98" t="s">
        <v>669</v>
      </c>
      <c r="BQW22" s="98" t="s">
        <v>669</v>
      </c>
      <c r="BQX22" s="98" t="s">
        <v>669</v>
      </c>
      <c r="BQY22" s="98" t="s">
        <v>669</v>
      </c>
      <c r="BQZ22" s="98" t="s">
        <v>669</v>
      </c>
      <c r="BRA22" s="98" t="s">
        <v>669</v>
      </c>
      <c r="BRB22" s="98" t="s">
        <v>669</v>
      </c>
      <c r="BRC22" s="98" t="s">
        <v>669</v>
      </c>
      <c r="BRD22" s="98" t="s">
        <v>669</v>
      </c>
      <c r="BRE22" s="98" t="s">
        <v>669</v>
      </c>
      <c r="BRF22" s="98" t="s">
        <v>669</v>
      </c>
      <c r="BRG22" s="98" t="s">
        <v>669</v>
      </c>
      <c r="BRH22" s="98" t="s">
        <v>669</v>
      </c>
      <c r="BRI22" s="98" t="s">
        <v>669</v>
      </c>
      <c r="BRJ22" s="98" t="s">
        <v>669</v>
      </c>
      <c r="BRK22" s="98" t="s">
        <v>669</v>
      </c>
      <c r="BRL22" s="98" t="s">
        <v>669</v>
      </c>
      <c r="BRM22" s="98" t="s">
        <v>669</v>
      </c>
      <c r="BRN22" s="98" t="s">
        <v>669</v>
      </c>
      <c r="BRO22" s="98" t="s">
        <v>669</v>
      </c>
      <c r="BRP22" s="98" t="s">
        <v>669</v>
      </c>
      <c r="BRQ22" s="98" t="s">
        <v>669</v>
      </c>
      <c r="BRR22" s="98" t="s">
        <v>669</v>
      </c>
      <c r="BRS22" s="98" t="s">
        <v>669</v>
      </c>
      <c r="BRT22" s="98" t="s">
        <v>669</v>
      </c>
      <c r="BRU22" s="98" t="s">
        <v>669</v>
      </c>
      <c r="BRV22" s="98" t="s">
        <v>669</v>
      </c>
      <c r="BRW22" s="98" t="s">
        <v>669</v>
      </c>
      <c r="BRX22" s="98" t="s">
        <v>669</v>
      </c>
      <c r="BRY22" s="98" t="s">
        <v>669</v>
      </c>
      <c r="BRZ22" s="98" t="s">
        <v>669</v>
      </c>
      <c r="BSA22" s="98" t="s">
        <v>669</v>
      </c>
      <c r="BSB22" s="98" t="s">
        <v>669</v>
      </c>
      <c r="BSC22" s="98" t="s">
        <v>669</v>
      </c>
      <c r="BSD22" s="98" t="s">
        <v>669</v>
      </c>
      <c r="BSE22" s="98" t="s">
        <v>669</v>
      </c>
      <c r="BSF22" s="98" t="s">
        <v>669</v>
      </c>
      <c r="BSG22" s="98" t="s">
        <v>669</v>
      </c>
      <c r="BSH22" s="98" t="s">
        <v>669</v>
      </c>
      <c r="BSI22" s="98" t="s">
        <v>669</v>
      </c>
      <c r="BSJ22" s="98" t="s">
        <v>669</v>
      </c>
      <c r="BSK22" s="98" t="s">
        <v>669</v>
      </c>
      <c r="BSL22" s="98" t="s">
        <v>669</v>
      </c>
      <c r="BSM22" s="98" t="s">
        <v>669</v>
      </c>
      <c r="BSN22" s="98" t="s">
        <v>669</v>
      </c>
      <c r="BSO22" s="98" t="s">
        <v>669</v>
      </c>
      <c r="BSP22" s="98" t="s">
        <v>669</v>
      </c>
      <c r="BSQ22" s="98" t="s">
        <v>669</v>
      </c>
      <c r="BSR22" s="98" t="s">
        <v>669</v>
      </c>
      <c r="BSS22" s="98" t="s">
        <v>669</v>
      </c>
      <c r="BST22" s="98" t="s">
        <v>669</v>
      </c>
      <c r="BSU22" s="98" t="s">
        <v>669</v>
      </c>
      <c r="BSV22" s="98" t="s">
        <v>669</v>
      </c>
      <c r="BSW22" s="98" t="s">
        <v>669</v>
      </c>
      <c r="BSX22" s="98" t="s">
        <v>669</v>
      </c>
      <c r="BSY22" s="98" t="s">
        <v>669</v>
      </c>
      <c r="BSZ22" s="98" t="s">
        <v>669</v>
      </c>
      <c r="BTA22" s="98" t="s">
        <v>669</v>
      </c>
      <c r="BTB22" s="98" t="s">
        <v>669</v>
      </c>
      <c r="BTC22" s="98" t="s">
        <v>669</v>
      </c>
      <c r="BTD22" s="98" t="s">
        <v>669</v>
      </c>
      <c r="BTE22" s="98" t="s">
        <v>669</v>
      </c>
      <c r="BTF22" s="98" t="s">
        <v>669</v>
      </c>
      <c r="BTG22" s="98" t="s">
        <v>669</v>
      </c>
      <c r="BTH22" s="98" t="s">
        <v>669</v>
      </c>
      <c r="BTI22" s="98" t="s">
        <v>669</v>
      </c>
      <c r="BTJ22" s="98" t="s">
        <v>669</v>
      </c>
      <c r="BTK22" s="98" t="s">
        <v>669</v>
      </c>
      <c r="BTL22" s="98" t="s">
        <v>669</v>
      </c>
      <c r="BTM22" s="98" t="s">
        <v>669</v>
      </c>
      <c r="BTN22" s="98" t="s">
        <v>669</v>
      </c>
      <c r="BTO22" s="98" t="s">
        <v>669</v>
      </c>
      <c r="BTP22" s="98" t="s">
        <v>669</v>
      </c>
      <c r="BTQ22" s="98" t="s">
        <v>669</v>
      </c>
      <c r="BTR22" s="98" t="s">
        <v>669</v>
      </c>
      <c r="BTS22" s="98" t="s">
        <v>669</v>
      </c>
      <c r="BTT22" s="98" t="s">
        <v>669</v>
      </c>
      <c r="BTU22" s="98" t="s">
        <v>669</v>
      </c>
      <c r="BTV22" s="98" t="s">
        <v>669</v>
      </c>
      <c r="BTW22" s="98" t="s">
        <v>669</v>
      </c>
      <c r="BTX22" s="98" t="s">
        <v>669</v>
      </c>
      <c r="BTY22" s="98" t="s">
        <v>669</v>
      </c>
      <c r="BTZ22" s="98" t="s">
        <v>669</v>
      </c>
      <c r="BUA22" s="98" t="s">
        <v>669</v>
      </c>
      <c r="BUB22" s="98" t="s">
        <v>669</v>
      </c>
      <c r="BUC22" s="98" t="s">
        <v>669</v>
      </c>
      <c r="BUD22" s="98" t="s">
        <v>669</v>
      </c>
      <c r="BUE22" s="98" t="s">
        <v>669</v>
      </c>
      <c r="BUF22" s="98" t="s">
        <v>669</v>
      </c>
      <c r="BUG22" s="98" t="s">
        <v>669</v>
      </c>
      <c r="BUH22" s="98" t="s">
        <v>669</v>
      </c>
      <c r="BUI22" s="98" t="s">
        <v>669</v>
      </c>
      <c r="BUJ22" s="98" t="s">
        <v>669</v>
      </c>
      <c r="BUK22" s="98" t="s">
        <v>669</v>
      </c>
      <c r="BUL22" s="98" t="s">
        <v>669</v>
      </c>
      <c r="BUM22" s="98" t="s">
        <v>669</v>
      </c>
      <c r="BUN22" s="98" t="s">
        <v>669</v>
      </c>
      <c r="BUO22" s="98" t="s">
        <v>669</v>
      </c>
      <c r="BUP22" s="98" t="s">
        <v>669</v>
      </c>
      <c r="BUQ22" s="98" t="s">
        <v>669</v>
      </c>
      <c r="BUR22" s="98" t="s">
        <v>669</v>
      </c>
      <c r="BUS22" s="98" t="s">
        <v>669</v>
      </c>
      <c r="BUT22" s="98" t="s">
        <v>669</v>
      </c>
      <c r="BUU22" s="98" t="s">
        <v>669</v>
      </c>
      <c r="BUV22" s="98" t="s">
        <v>669</v>
      </c>
      <c r="BUW22" s="98" t="s">
        <v>669</v>
      </c>
      <c r="BUX22" s="98" t="s">
        <v>669</v>
      </c>
      <c r="BUY22" s="98" t="s">
        <v>669</v>
      </c>
      <c r="BUZ22" s="98" t="s">
        <v>669</v>
      </c>
      <c r="BVA22" s="98" t="s">
        <v>669</v>
      </c>
      <c r="BVB22" s="98" t="s">
        <v>669</v>
      </c>
      <c r="BVC22" s="98" t="s">
        <v>669</v>
      </c>
      <c r="BVD22" s="98" t="s">
        <v>669</v>
      </c>
      <c r="BVE22" s="98" t="s">
        <v>669</v>
      </c>
      <c r="BVF22" s="98" t="s">
        <v>669</v>
      </c>
      <c r="BVG22" s="98" t="s">
        <v>669</v>
      </c>
      <c r="BVH22" s="98" t="s">
        <v>669</v>
      </c>
      <c r="BVI22" s="98" t="s">
        <v>669</v>
      </c>
      <c r="BVJ22" s="98" t="s">
        <v>669</v>
      </c>
      <c r="BVK22" s="98" t="s">
        <v>669</v>
      </c>
      <c r="BVL22" s="98" t="s">
        <v>669</v>
      </c>
      <c r="BVM22" s="98" t="s">
        <v>669</v>
      </c>
      <c r="BVN22" s="98" t="s">
        <v>669</v>
      </c>
      <c r="BVO22" s="98" t="s">
        <v>669</v>
      </c>
      <c r="BVP22" s="98" t="s">
        <v>669</v>
      </c>
      <c r="BVQ22" s="98" t="s">
        <v>669</v>
      </c>
      <c r="BVR22" s="98" t="s">
        <v>669</v>
      </c>
      <c r="BVS22" s="98" t="s">
        <v>669</v>
      </c>
      <c r="BVT22" s="98" t="s">
        <v>669</v>
      </c>
      <c r="BVU22" s="98" t="s">
        <v>669</v>
      </c>
      <c r="BVV22" s="98" t="s">
        <v>669</v>
      </c>
      <c r="BVW22" s="98" t="s">
        <v>669</v>
      </c>
      <c r="BVX22" s="98" t="s">
        <v>669</v>
      </c>
      <c r="BVY22" s="98" t="s">
        <v>669</v>
      </c>
      <c r="BVZ22" s="98" t="s">
        <v>669</v>
      </c>
      <c r="BWA22" s="98" t="s">
        <v>669</v>
      </c>
      <c r="BWB22" s="98" t="s">
        <v>669</v>
      </c>
      <c r="BWC22" s="98" t="s">
        <v>669</v>
      </c>
      <c r="BWD22" s="98" t="s">
        <v>669</v>
      </c>
      <c r="BWE22" s="98" t="s">
        <v>669</v>
      </c>
      <c r="BWF22" s="98" t="s">
        <v>669</v>
      </c>
      <c r="BWG22" s="98" t="s">
        <v>669</v>
      </c>
      <c r="BWH22" s="98" t="s">
        <v>669</v>
      </c>
      <c r="BWI22" s="98" t="s">
        <v>669</v>
      </c>
      <c r="BWJ22" s="98" t="s">
        <v>669</v>
      </c>
      <c r="BWK22" s="98" t="s">
        <v>669</v>
      </c>
      <c r="BWL22" s="98" t="s">
        <v>669</v>
      </c>
      <c r="BWM22" s="98" t="s">
        <v>669</v>
      </c>
      <c r="BWN22" s="98" t="s">
        <v>669</v>
      </c>
      <c r="BWO22" s="98" t="s">
        <v>669</v>
      </c>
      <c r="BWP22" s="98" t="s">
        <v>669</v>
      </c>
      <c r="BWQ22" s="98" t="s">
        <v>669</v>
      </c>
      <c r="BWR22" s="98" t="s">
        <v>669</v>
      </c>
      <c r="BWS22" s="98" t="s">
        <v>669</v>
      </c>
      <c r="BWT22" s="98" t="s">
        <v>669</v>
      </c>
      <c r="BWU22" s="98" t="s">
        <v>669</v>
      </c>
      <c r="BWV22" s="98" t="s">
        <v>669</v>
      </c>
      <c r="BWW22" s="98" t="s">
        <v>669</v>
      </c>
      <c r="BWX22" s="98" t="s">
        <v>669</v>
      </c>
      <c r="BWY22" s="98" t="s">
        <v>669</v>
      </c>
      <c r="BWZ22" s="98" t="s">
        <v>669</v>
      </c>
      <c r="BXA22" s="98" t="s">
        <v>669</v>
      </c>
      <c r="BXB22" s="98" t="s">
        <v>669</v>
      </c>
      <c r="BXC22" s="98" t="s">
        <v>669</v>
      </c>
      <c r="BXD22" s="98" t="s">
        <v>669</v>
      </c>
      <c r="BXE22" s="98" t="s">
        <v>669</v>
      </c>
      <c r="BXF22" s="98" t="s">
        <v>669</v>
      </c>
      <c r="BXG22" s="98" t="s">
        <v>669</v>
      </c>
      <c r="BXH22" s="98" t="s">
        <v>669</v>
      </c>
      <c r="BXI22" s="98" t="s">
        <v>669</v>
      </c>
      <c r="BXJ22" s="98" t="s">
        <v>669</v>
      </c>
      <c r="BXK22" s="98" t="s">
        <v>669</v>
      </c>
      <c r="BXL22" s="98" t="s">
        <v>669</v>
      </c>
      <c r="BXM22" s="98" t="s">
        <v>669</v>
      </c>
      <c r="BXN22" s="98" t="s">
        <v>669</v>
      </c>
      <c r="BXO22" s="98" t="s">
        <v>669</v>
      </c>
      <c r="BXP22" s="98" t="s">
        <v>669</v>
      </c>
      <c r="BXQ22" s="98" t="s">
        <v>669</v>
      </c>
      <c r="BXR22" s="98" t="s">
        <v>669</v>
      </c>
      <c r="BXS22" s="98" t="s">
        <v>669</v>
      </c>
      <c r="BXT22" s="98" t="s">
        <v>669</v>
      </c>
      <c r="BXU22" s="98" t="s">
        <v>669</v>
      </c>
      <c r="BXV22" s="98" t="s">
        <v>669</v>
      </c>
      <c r="BXW22" s="98" t="s">
        <v>669</v>
      </c>
      <c r="BXX22" s="98" t="s">
        <v>669</v>
      </c>
      <c r="BXY22" s="98" t="s">
        <v>669</v>
      </c>
      <c r="BXZ22" s="98" t="s">
        <v>669</v>
      </c>
      <c r="BYA22" s="98" t="s">
        <v>669</v>
      </c>
      <c r="BYB22" s="98" t="s">
        <v>669</v>
      </c>
      <c r="BYC22" s="98" t="s">
        <v>669</v>
      </c>
      <c r="BYD22" s="98" t="s">
        <v>669</v>
      </c>
      <c r="BYE22" s="98" t="s">
        <v>669</v>
      </c>
      <c r="BYF22" s="98" t="s">
        <v>669</v>
      </c>
      <c r="BYG22" s="98" t="s">
        <v>669</v>
      </c>
      <c r="BYH22" s="98" t="s">
        <v>669</v>
      </c>
      <c r="BYI22" s="98" t="s">
        <v>669</v>
      </c>
      <c r="BYJ22" s="98" t="s">
        <v>669</v>
      </c>
      <c r="BYK22" s="98" t="s">
        <v>669</v>
      </c>
      <c r="BYL22" s="98" t="s">
        <v>669</v>
      </c>
      <c r="BYM22" s="98" t="s">
        <v>669</v>
      </c>
      <c r="BYN22" s="98" t="s">
        <v>669</v>
      </c>
      <c r="BYO22" s="98" t="s">
        <v>669</v>
      </c>
      <c r="BYP22" s="98" t="s">
        <v>669</v>
      </c>
      <c r="BYQ22" s="98" t="s">
        <v>669</v>
      </c>
      <c r="BYR22" s="98" t="s">
        <v>669</v>
      </c>
      <c r="BYS22" s="98" t="s">
        <v>669</v>
      </c>
      <c r="BYT22" s="98" t="s">
        <v>669</v>
      </c>
      <c r="BYU22" s="98" t="s">
        <v>669</v>
      </c>
      <c r="BYV22" s="98" t="s">
        <v>669</v>
      </c>
      <c r="BYW22" s="98" t="s">
        <v>669</v>
      </c>
      <c r="BYX22" s="98" t="s">
        <v>669</v>
      </c>
      <c r="BYY22" s="98" t="s">
        <v>669</v>
      </c>
      <c r="BYZ22" s="98" t="s">
        <v>669</v>
      </c>
      <c r="BZA22" s="98" t="s">
        <v>669</v>
      </c>
      <c r="BZB22" s="98" t="s">
        <v>669</v>
      </c>
      <c r="BZC22" s="98" t="s">
        <v>669</v>
      </c>
      <c r="BZD22" s="98" t="s">
        <v>669</v>
      </c>
      <c r="BZE22" s="98" t="s">
        <v>669</v>
      </c>
      <c r="BZF22" s="98" t="s">
        <v>669</v>
      </c>
      <c r="BZG22" s="98" t="s">
        <v>669</v>
      </c>
      <c r="BZH22" s="98" t="s">
        <v>669</v>
      </c>
      <c r="BZI22" s="98" t="s">
        <v>669</v>
      </c>
      <c r="BZJ22" s="98" t="s">
        <v>669</v>
      </c>
      <c r="BZK22" s="98" t="s">
        <v>669</v>
      </c>
      <c r="BZL22" s="98" t="s">
        <v>669</v>
      </c>
      <c r="BZM22" s="98" t="s">
        <v>669</v>
      </c>
      <c r="BZN22" s="98" t="s">
        <v>669</v>
      </c>
      <c r="BZO22" s="98" t="s">
        <v>669</v>
      </c>
      <c r="BZP22" s="98" t="s">
        <v>669</v>
      </c>
      <c r="BZQ22" s="98" t="s">
        <v>669</v>
      </c>
      <c r="BZR22" s="98" t="s">
        <v>669</v>
      </c>
      <c r="BZS22" s="98" t="s">
        <v>669</v>
      </c>
      <c r="BZT22" s="98" t="s">
        <v>669</v>
      </c>
      <c r="BZU22" s="98" t="s">
        <v>669</v>
      </c>
      <c r="BZV22" s="98" t="s">
        <v>669</v>
      </c>
      <c r="BZW22" s="98" t="s">
        <v>669</v>
      </c>
      <c r="BZX22" s="98" t="s">
        <v>669</v>
      </c>
      <c r="BZY22" s="98" t="s">
        <v>669</v>
      </c>
      <c r="BZZ22" s="98" t="s">
        <v>669</v>
      </c>
      <c r="CAA22" s="98" t="s">
        <v>669</v>
      </c>
      <c r="CAB22" s="98" t="s">
        <v>669</v>
      </c>
      <c r="CAC22" s="98" t="s">
        <v>669</v>
      </c>
      <c r="CAD22" s="98" t="s">
        <v>669</v>
      </c>
      <c r="CAE22" s="98" t="s">
        <v>669</v>
      </c>
      <c r="CAF22" s="98" t="s">
        <v>669</v>
      </c>
      <c r="CAG22" s="98" t="s">
        <v>669</v>
      </c>
      <c r="CAH22" s="98" t="s">
        <v>669</v>
      </c>
      <c r="CAI22" s="98" t="s">
        <v>669</v>
      </c>
      <c r="CAJ22" s="98" t="s">
        <v>669</v>
      </c>
      <c r="CAK22" s="98" t="s">
        <v>669</v>
      </c>
      <c r="CAL22" s="98" t="s">
        <v>669</v>
      </c>
      <c r="CAM22" s="98" t="s">
        <v>669</v>
      </c>
      <c r="CAN22" s="98" t="s">
        <v>669</v>
      </c>
      <c r="CAO22" s="98" t="s">
        <v>669</v>
      </c>
      <c r="CAP22" s="98" t="s">
        <v>669</v>
      </c>
      <c r="CAQ22" s="98" t="s">
        <v>669</v>
      </c>
      <c r="CAR22" s="98" t="s">
        <v>669</v>
      </c>
      <c r="CAS22" s="98" t="s">
        <v>669</v>
      </c>
      <c r="CAT22" s="98" t="s">
        <v>669</v>
      </c>
      <c r="CAU22" s="98" t="s">
        <v>669</v>
      </c>
      <c r="CAV22" s="98" t="s">
        <v>669</v>
      </c>
      <c r="CAW22" s="98" t="s">
        <v>669</v>
      </c>
      <c r="CAX22" s="98" t="s">
        <v>669</v>
      </c>
      <c r="CAY22" s="98" t="s">
        <v>669</v>
      </c>
      <c r="CAZ22" s="98" t="s">
        <v>669</v>
      </c>
      <c r="CBA22" s="98" t="s">
        <v>669</v>
      </c>
      <c r="CBB22" s="98" t="s">
        <v>669</v>
      </c>
      <c r="CBC22" s="98" t="s">
        <v>669</v>
      </c>
      <c r="CBD22" s="98" t="s">
        <v>669</v>
      </c>
      <c r="CBE22" s="98" t="s">
        <v>669</v>
      </c>
      <c r="CBF22" s="98" t="s">
        <v>669</v>
      </c>
      <c r="CBG22" s="98" t="s">
        <v>669</v>
      </c>
      <c r="CBH22" s="98" t="s">
        <v>669</v>
      </c>
      <c r="CBI22" s="98" t="s">
        <v>669</v>
      </c>
      <c r="CBJ22" s="98" t="s">
        <v>669</v>
      </c>
      <c r="CBK22" s="98" t="s">
        <v>669</v>
      </c>
      <c r="CBL22" s="98" t="s">
        <v>669</v>
      </c>
      <c r="CBM22" s="98" t="s">
        <v>669</v>
      </c>
      <c r="CBN22" s="98" t="s">
        <v>669</v>
      </c>
      <c r="CBO22" s="98" t="s">
        <v>669</v>
      </c>
      <c r="CBP22" s="98" t="s">
        <v>669</v>
      </c>
      <c r="CBQ22" s="98" t="s">
        <v>669</v>
      </c>
      <c r="CBR22" s="98" t="s">
        <v>669</v>
      </c>
      <c r="CBS22" s="98" t="s">
        <v>669</v>
      </c>
      <c r="CBT22" s="98" t="s">
        <v>669</v>
      </c>
      <c r="CBU22" s="98" t="s">
        <v>669</v>
      </c>
      <c r="CBV22" s="98" t="s">
        <v>669</v>
      </c>
      <c r="CBW22" s="98" t="s">
        <v>669</v>
      </c>
      <c r="CBX22" s="98" t="s">
        <v>669</v>
      </c>
      <c r="CBY22" s="98" t="s">
        <v>669</v>
      </c>
      <c r="CBZ22" s="98" t="s">
        <v>669</v>
      </c>
      <c r="CCA22" s="98" t="s">
        <v>669</v>
      </c>
      <c r="CCB22" s="98" t="s">
        <v>669</v>
      </c>
      <c r="CCC22" s="98" t="s">
        <v>669</v>
      </c>
      <c r="CCD22" s="98" t="s">
        <v>669</v>
      </c>
      <c r="CCE22" s="98" t="s">
        <v>669</v>
      </c>
      <c r="CCF22" s="98" t="s">
        <v>669</v>
      </c>
      <c r="CCG22" s="98" t="s">
        <v>669</v>
      </c>
      <c r="CCH22" s="98" t="s">
        <v>669</v>
      </c>
      <c r="CCI22" s="98" t="s">
        <v>669</v>
      </c>
      <c r="CCJ22" s="98" t="s">
        <v>669</v>
      </c>
      <c r="CCK22" s="98" t="s">
        <v>669</v>
      </c>
      <c r="CCL22" s="98" t="s">
        <v>669</v>
      </c>
      <c r="CCM22" s="98" t="s">
        <v>669</v>
      </c>
      <c r="CCN22" s="98" t="s">
        <v>669</v>
      </c>
      <c r="CCO22" s="98" t="s">
        <v>669</v>
      </c>
      <c r="CCP22" s="98" t="s">
        <v>669</v>
      </c>
      <c r="CCQ22" s="98" t="s">
        <v>669</v>
      </c>
      <c r="CCR22" s="98" t="s">
        <v>669</v>
      </c>
      <c r="CCS22" s="98" t="s">
        <v>669</v>
      </c>
      <c r="CCT22" s="98" t="s">
        <v>669</v>
      </c>
      <c r="CCU22" s="98" t="s">
        <v>669</v>
      </c>
      <c r="CCV22" s="98" t="s">
        <v>669</v>
      </c>
      <c r="CCW22" s="98" t="s">
        <v>669</v>
      </c>
      <c r="CCX22" s="98" t="s">
        <v>669</v>
      </c>
      <c r="CCY22" s="98" t="s">
        <v>669</v>
      </c>
      <c r="CCZ22" s="98" t="s">
        <v>669</v>
      </c>
      <c r="CDA22" s="98" t="s">
        <v>669</v>
      </c>
      <c r="CDB22" s="98" t="s">
        <v>669</v>
      </c>
      <c r="CDC22" s="98" t="s">
        <v>669</v>
      </c>
      <c r="CDD22" s="98" t="s">
        <v>669</v>
      </c>
      <c r="CDE22" s="98" t="s">
        <v>669</v>
      </c>
      <c r="CDF22" s="98" t="s">
        <v>669</v>
      </c>
      <c r="CDG22" s="98" t="s">
        <v>669</v>
      </c>
      <c r="CDH22" s="98" t="s">
        <v>669</v>
      </c>
      <c r="CDI22" s="98" t="s">
        <v>669</v>
      </c>
      <c r="CDJ22" s="98" t="s">
        <v>669</v>
      </c>
      <c r="CDK22" s="98" t="s">
        <v>669</v>
      </c>
      <c r="CDL22" s="98" t="s">
        <v>669</v>
      </c>
      <c r="CDM22" s="98" t="s">
        <v>669</v>
      </c>
      <c r="CDN22" s="98" t="s">
        <v>669</v>
      </c>
      <c r="CDO22" s="98" t="s">
        <v>669</v>
      </c>
      <c r="CDP22" s="98" t="s">
        <v>669</v>
      </c>
      <c r="CDQ22" s="98" t="s">
        <v>669</v>
      </c>
      <c r="CDR22" s="98" t="s">
        <v>669</v>
      </c>
      <c r="CDS22" s="98" t="s">
        <v>669</v>
      </c>
      <c r="CDT22" s="98" t="s">
        <v>669</v>
      </c>
      <c r="CDU22" s="98" t="s">
        <v>669</v>
      </c>
      <c r="CDV22" s="98" t="s">
        <v>669</v>
      </c>
      <c r="CDW22" s="98" t="s">
        <v>669</v>
      </c>
      <c r="CDX22" s="98" t="s">
        <v>669</v>
      </c>
      <c r="CDY22" s="98" t="s">
        <v>669</v>
      </c>
      <c r="CDZ22" s="98" t="s">
        <v>669</v>
      </c>
      <c r="CEA22" s="98" t="s">
        <v>669</v>
      </c>
      <c r="CEB22" s="98" t="s">
        <v>669</v>
      </c>
      <c r="CEC22" s="98" t="s">
        <v>669</v>
      </c>
      <c r="CED22" s="98" t="s">
        <v>669</v>
      </c>
      <c r="CEE22" s="98" t="s">
        <v>669</v>
      </c>
      <c r="CEF22" s="98" t="s">
        <v>669</v>
      </c>
      <c r="CEG22" s="98" t="s">
        <v>669</v>
      </c>
      <c r="CEH22" s="98" t="s">
        <v>669</v>
      </c>
      <c r="CEI22" s="98" t="s">
        <v>669</v>
      </c>
      <c r="CEJ22" s="98" t="s">
        <v>669</v>
      </c>
      <c r="CEK22" s="98" t="s">
        <v>669</v>
      </c>
      <c r="CEL22" s="98" t="s">
        <v>669</v>
      </c>
      <c r="CEM22" s="98" t="s">
        <v>669</v>
      </c>
      <c r="CEN22" s="98" t="s">
        <v>669</v>
      </c>
      <c r="CEO22" s="98" t="s">
        <v>669</v>
      </c>
      <c r="CEP22" s="98" t="s">
        <v>669</v>
      </c>
      <c r="CEQ22" s="98" t="s">
        <v>669</v>
      </c>
      <c r="CER22" s="98" t="s">
        <v>669</v>
      </c>
      <c r="CES22" s="98" t="s">
        <v>669</v>
      </c>
      <c r="CET22" s="98" t="s">
        <v>669</v>
      </c>
      <c r="CEU22" s="98" t="s">
        <v>669</v>
      </c>
      <c r="CEV22" s="98" t="s">
        <v>669</v>
      </c>
      <c r="CEW22" s="98" t="s">
        <v>669</v>
      </c>
      <c r="CEX22" s="98" t="s">
        <v>669</v>
      </c>
      <c r="CEY22" s="98" t="s">
        <v>669</v>
      </c>
      <c r="CEZ22" s="98" t="s">
        <v>669</v>
      </c>
      <c r="CFA22" s="98" t="s">
        <v>669</v>
      </c>
      <c r="CFB22" s="98" t="s">
        <v>669</v>
      </c>
      <c r="CFC22" s="98" t="s">
        <v>669</v>
      </c>
      <c r="CFD22" s="98" t="s">
        <v>669</v>
      </c>
      <c r="CFE22" s="98" t="s">
        <v>669</v>
      </c>
      <c r="CFF22" s="98" t="s">
        <v>669</v>
      </c>
      <c r="CFG22" s="98" t="s">
        <v>669</v>
      </c>
      <c r="CFH22" s="98" t="s">
        <v>669</v>
      </c>
      <c r="CFI22" s="98" t="s">
        <v>669</v>
      </c>
      <c r="CFJ22" s="98" t="s">
        <v>669</v>
      </c>
      <c r="CFK22" s="98" t="s">
        <v>669</v>
      </c>
      <c r="CFL22" s="98" t="s">
        <v>669</v>
      </c>
      <c r="CFM22" s="98" t="s">
        <v>669</v>
      </c>
      <c r="CFN22" s="98" t="s">
        <v>669</v>
      </c>
      <c r="CFO22" s="98" t="s">
        <v>669</v>
      </c>
      <c r="CFP22" s="98" t="s">
        <v>669</v>
      </c>
      <c r="CFQ22" s="98" t="s">
        <v>669</v>
      </c>
      <c r="CFR22" s="98" t="s">
        <v>669</v>
      </c>
      <c r="CFS22" s="98" t="s">
        <v>669</v>
      </c>
      <c r="CFT22" s="98" t="s">
        <v>669</v>
      </c>
      <c r="CFU22" s="98" t="s">
        <v>669</v>
      </c>
      <c r="CFV22" s="98" t="s">
        <v>669</v>
      </c>
      <c r="CFW22" s="98" t="s">
        <v>669</v>
      </c>
      <c r="CFX22" s="98" t="s">
        <v>669</v>
      </c>
      <c r="CFY22" s="98" t="s">
        <v>669</v>
      </c>
      <c r="CFZ22" s="98" t="s">
        <v>669</v>
      </c>
      <c r="CGA22" s="98" t="s">
        <v>669</v>
      </c>
      <c r="CGB22" s="98" t="s">
        <v>669</v>
      </c>
      <c r="CGC22" s="98" t="s">
        <v>669</v>
      </c>
      <c r="CGD22" s="98" t="s">
        <v>669</v>
      </c>
      <c r="CGE22" s="98" t="s">
        <v>669</v>
      </c>
      <c r="CGF22" s="98" t="s">
        <v>669</v>
      </c>
      <c r="CGG22" s="98" t="s">
        <v>669</v>
      </c>
      <c r="CGH22" s="98" t="s">
        <v>669</v>
      </c>
      <c r="CGI22" s="98" t="s">
        <v>669</v>
      </c>
      <c r="CGJ22" s="98" t="s">
        <v>669</v>
      </c>
      <c r="CGK22" s="98" t="s">
        <v>669</v>
      </c>
      <c r="CGL22" s="98" t="s">
        <v>669</v>
      </c>
      <c r="CGM22" s="98" t="s">
        <v>669</v>
      </c>
      <c r="CGN22" s="98" t="s">
        <v>669</v>
      </c>
      <c r="CGO22" s="98" t="s">
        <v>669</v>
      </c>
      <c r="CGP22" s="98" t="s">
        <v>669</v>
      </c>
      <c r="CGQ22" s="98" t="s">
        <v>669</v>
      </c>
      <c r="CGR22" s="98" t="s">
        <v>669</v>
      </c>
      <c r="CGS22" s="98" t="s">
        <v>669</v>
      </c>
      <c r="CGT22" s="98" t="s">
        <v>669</v>
      </c>
      <c r="CGU22" s="98" t="s">
        <v>669</v>
      </c>
      <c r="CGV22" s="98" t="s">
        <v>669</v>
      </c>
      <c r="CGW22" s="98" t="s">
        <v>669</v>
      </c>
      <c r="CGX22" s="98" t="s">
        <v>669</v>
      </c>
      <c r="CGY22" s="98" t="s">
        <v>669</v>
      </c>
      <c r="CGZ22" s="98" t="s">
        <v>669</v>
      </c>
      <c r="CHA22" s="98" t="s">
        <v>669</v>
      </c>
      <c r="CHB22" s="98" t="s">
        <v>669</v>
      </c>
      <c r="CHC22" s="98" t="s">
        <v>669</v>
      </c>
      <c r="CHD22" s="98" t="s">
        <v>669</v>
      </c>
      <c r="CHE22" s="98" t="s">
        <v>669</v>
      </c>
      <c r="CHF22" s="98" t="s">
        <v>669</v>
      </c>
      <c r="CHG22" s="98" t="s">
        <v>669</v>
      </c>
      <c r="CHH22" s="98" t="s">
        <v>669</v>
      </c>
      <c r="CHI22" s="98" t="s">
        <v>669</v>
      </c>
      <c r="CHJ22" s="98" t="s">
        <v>669</v>
      </c>
      <c r="CHK22" s="98" t="s">
        <v>669</v>
      </c>
      <c r="CHL22" s="98" t="s">
        <v>669</v>
      </c>
      <c r="CHM22" s="98" t="s">
        <v>669</v>
      </c>
      <c r="CHN22" s="98" t="s">
        <v>669</v>
      </c>
      <c r="CHO22" s="98" t="s">
        <v>669</v>
      </c>
      <c r="CHP22" s="98" t="s">
        <v>669</v>
      </c>
      <c r="CHQ22" s="98" t="s">
        <v>669</v>
      </c>
      <c r="CHR22" s="98" t="s">
        <v>669</v>
      </c>
      <c r="CHS22" s="98" t="s">
        <v>669</v>
      </c>
      <c r="CHT22" s="98" t="s">
        <v>669</v>
      </c>
      <c r="CHU22" s="98" t="s">
        <v>669</v>
      </c>
      <c r="CHV22" s="98" t="s">
        <v>669</v>
      </c>
      <c r="CHW22" s="98" t="s">
        <v>669</v>
      </c>
      <c r="CHX22" s="98" t="s">
        <v>669</v>
      </c>
      <c r="CHY22" s="98" t="s">
        <v>669</v>
      </c>
      <c r="CHZ22" s="98" t="s">
        <v>669</v>
      </c>
      <c r="CIA22" s="98" t="s">
        <v>669</v>
      </c>
      <c r="CIB22" s="98" t="s">
        <v>669</v>
      </c>
      <c r="CIC22" s="98" t="s">
        <v>669</v>
      </c>
      <c r="CID22" s="98" t="s">
        <v>669</v>
      </c>
      <c r="CIE22" s="98" t="s">
        <v>669</v>
      </c>
      <c r="CIF22" s="98" t="s">
        <v>669</v>
      </c>
      <c r="CIG22" s="98" t="s">
        <v>669</v>
      </c>
      <c r="CIH22" s="98" t="s">
        <v>669</v>
      </c>
      <c r="CII22" s="98" t="s">
        <v>669</v>
      </c>
      <c r="CIJ22" s="98" t="s">
        <v>669</v>
      </c>
      <c r="CIK22" s="98" t="s">
        <v>669</v>
      </c>
      <c r="CIL22" s="98" t="s">
        <v>669</v>
      </c>
      <c r="CIM22" s="98" t="s">
        <v>669</v>
      </c>
      <c r="CIN22" s="98" t="s">
        <v>669</v>
      </c>
      <c r="CIO22" s="98" t="s">
        <v>669</v>
      </c>
      <c r="CIP22" s="98" t="s">
        <v>669</v>
      </c>
      <c r="CIQ22" s="98" t="s">
        <v>669</v>
      </c>
      <c r="CIR22" s="98" t="s">
        <v>669</v>
      </c>
      <c r="CIS22" s="98" t="s">
        <v>669</v>
      </c>
      <c r="CIT22" s="98" t="s">
        <v>669</v>
      </c>
      <c r="CIU22" s="98" t="s">
        <v>669</v>
      </c>
      <c r="CIV22" s="98" t="s">
        <v>669</v>
      </c>
      <c r="CIW22" s="98" t="s">
        <v>669</v>
      </c>
      <c r="CIX22" s="98" t="s">
        <v>669</v>
      </c>
      <c r="CIY22" s="98" t="s">
        <v>669</v>
      </c>
      <c r="CIZ22" s="98" t="s">
        <v>669</v>
      </c>
      <c r="CJA22" s="98" t="s">
        <v>669</v>
      </c>
      <c r="CJB22" s="98" t="s">
        <v>669</v>
      </c>
      <c r="CJC22" s="98" t="s">
        <v>669</v>
      </c>
      <c r="CJD22" s="98" t="s">
        <v>669</v>
      </c>
      <c r="CJE22" s="98" t="s">
        <v>669</v>
      </c>
      <c r="CJF22" s="98" t="s">
        <v>669</v>
      </c>
      <c r="CJG22" s="98" t="s">
        <v>669</v>
      </c>
      <c r="CJH22" s="98" t="s">
        <v>669</v>
      </c>
      <c r="CJI22" s="98" t="s">
        <v>669</v>
      </c>
      <c r="CJJ22" s="98" t="s">
        <v>669</v>
      </c>
      <c r="CJK22" s="98" t="s">
        <v>669</v>
      </c>
      <c r="CJL22" s="98" t="s">
        <v>669</v>
      </c>
      <c r="CJM22" s="98" t="s">
        <v>669</v>
      </c>
      <c r="CJN22" s="98" t="s">
        <v>669</v>
      </c>
      <c r="CJO22" s="98" t="s">
        <v>669</v>
      </c>
      <c r="CJP22" s="98" t="s">
        <v>669</v>
      </c>
      <c r="CJQ22" s="98" t="s">
        <v>669</v>
      </c>
      <c r="CJR22" s="98" t="s">
        <v>669</v>
      </c>
      <c r="CJS22" s="98" t="s">
        <v>669</v>
      </c>
      <c r="CJT22" s="98" t="s">
        <v>669</v>
      </c>
      <c r="CJU22" s="98" t="s">
        <v>669</v>
      </c>
      <c r="CJV22" s="98" t="s">
        <v>669</v>
      </c>
      <c r="CJW22" s="98" t="s">
        <v>669</v>
      </c>
      <c r="CJX22" s="98" t="s">
        <v>669</v>
      </c>
      <c r="CJY22" s="98" t="s">
        <v>669</v>
      </c>
      <c r="CJZ22" s="98" t="s">
        <v>669</v>
      </c>
      <c r="CKA22" s="98" t="s">
        <v>669</v>
      </c>
      <c r="CKB22" s="98" t="s">
        <v>669</v>
      </c>
      <c r="CKC22" s="98" t="s">
        <v>669</v>
      </c>
      <c r="CKD22" s="98" t="s">
        <v>669</v>
      </c>
      <c r="CKE22" s="98" t="s">
        <v>669</v>
      </c>
      <c r="CKF22" s="98" t="s">
        <v>669</v>
      </c>
      <c r="CKG22" s="98" t="s">
        <v>669</v>
      </c>
      <c r="CKH22" s="98" t="s">
        <v>669</v>
      </c>
      <c r="CKI22" s="98" t="s">
        <v>669</v>
      </c>
      <c r="CKJ22" s="98" t="s">
        <v>669</v>
      </c>
      <c r="CKK22" s="98" t="s">
        <v>669</v>
      </c>
      <c r="CKL22" s="98" t="s">
        <v>669</v>
      </c>
      <c r="CKM22" s="98" t="s">
        <v>669</v>
      </c>
      <c r="CKN22" s="98" t="s">
        <v>669</v>
      </c>
      <c r="CKO22" s="98" t="s">
        <v>669</v>
      </c>
      <c r="CKP22" s="98" t="s">
        <v>669</v>
      </c>
      <c r="CKQ22" s="98" t="s">
        <v>669</v>
      </c>
      <c r="CKR22" s="98" t="s">
        <v>669</v>
      </c>
      <c r="CKS22" s="98" t="s">
        <v>669</v>
      </c>
      <c r="CKT22" s="98" t="s">
        <v>669</v>
      </c>
      <c r="CKU22" s="98" t="s">
        <v>669</v>
      </c>
      <c r="CKV22" s="98" t="s">
        <v>669</v>
      </c>
      <c r="CKW22" s="98" t="s">
        <v>669</v>
      </c>
      <c r="CKX22" s="98" t="s">
        <v>669</v>
      </c>
      <c r="CKY22" s="98" t="s">
        <v>669</v>
      </c>
      <c r="CKZ22" s="98" t="s">
        <v>669</v>
      </c>
      <c r="CLA22" s="98" t="s">
        <v>669</v>
      </c>
      <c r="CLB22" s="98" t="s">
        <v>669</v>
      </c>
      <c r="CLC22" s="98" t="s">
        <v>669</v>
      </c>
      <c r="CLD22" s="98" t="s">
        <v>669</v>
      </c>
      <c r="CLE22" s="98" t="s">
        <v>669</v>
      </c>
      <c r="CLF22" s="98" t="s">
        <v>669</v>
      </c>
      <c r="CLG22" s="98" t="s">
        <v>669</v>
      </c>
      <c r="CLH22" s="98" t="s">
        <v>669</v>
      </c>
      <c r="CLI22" s="98" t="s">
        <v>669</v>
      </c>
      <c r="CLJ22" s="98" t="s">
        <v>669</v>
      </c>
      <c r="CLK22" s="98" t="s">
        <v>669</v>
      </c>
      <c r="CLL22" s="98" t="s">
        <v>669</v>
      </c>
      <c r="CLM22" s="98" t="s">
        <v>669</v>
      </c>
      <c r="CLN22" s="98" t="s">
        <v>669</v>
      </c>
      <c r="CLO22" s="98" t="s">
        <v>669</v>
      </c>
      <c r="CLP22" s="98" t="s">
        <v>669</v>
      </c>
      <c r="CLQ22" s="98" t="s">
        <v>669</v>
      </c>
      <c r="CLR22" s="98" t="s">
        <v>669</v>
      </c>
      <c r="CLS22" s="98" t="s">
        <v>669</v>
      </c>
      <c r="CLT22" s="98" t="s">
        <v>669</v>
      </c>
      <c r="CLU22" s="98" t="s">
        <v>669</v>
      </c>
      <c r="CLV22" s="98" t="s">
        <v>669</v>
      </c>
      <c r="CLW22" s="98" t="s">
        <v>669</v>
      </c>
      <c r="CLX22" s="98" t="s">
        <v>669</v>
      </c>
      <c r="CLY22" s="98" t="s">
        <v>669</v>
      </c>
      <c r="CLZ22" s="98" t="s">
        <v>669</v>
      </c>
      <c r="CMA22" s="98" t="s">
        <v>669</v>
      </c>
      <c r="CMB22" s="98" t="s">
        <v>669</v>
      </c>
      <c r="CMC22" s="98" t="s">
        <v>669</v>
      </c>
      <c r="CMD22" s="98" t="s">
        <v>669</v>
      </c>
      <c r="CME22" s="98" t="s">
        <v>669</v>
      </c>
      <c r="CMF22" s="98" t="s">
        <v>669</v>
      </c>
      <c r="CMG22" s="98" t="s">
        <v>669</v>
      </c>
      <c r="CMH22" s="98" t="s">
        <v>669</v>
      </c>
      <c r="CMI22" s="98" t="s">
        <v>669</v>
      </c>
      <c r="CMJ22" s="98" t="s">
        <v>669</v>
      </c>
      <c r="CMK22" s="98" t="s">
        <v>669</v>
      </c>
      <c r="CML22" s="98" t="s">
        <v>669</v>
      </c>
      <c r="CMM22" s="98" t="s">
        <v>669</v>
      </c>
      <c r="CMN22" s="98" t="s">
        <v>669</v>
      </c>
      <c r="CMO22" s="98" t="s">
        <v>669</v>
      </c>
      <c r="CMP22" s="98" t="s">
        <v>669</v>
      </c>
      <c r="CMQ22" s="98" t="s">
        <v>669</v>
      </c>
      <c r="CMR22" s="98" t="s">
        <v>669</v>
      </c>
      <c r="CMS22" s="98" t="s">
        <v>669</v>
      </c>
      <c r="CMT22" s="98" t="s">
        <v>669</v>
      </c>
      <c r="CMU22" s="98" t="s">
        <v>669</v>
      </c>
      <c r="CMV22" s="98" t="s">
        <v>669</v>
      </c>
      <c r="CMW22" s="98" t="s">
        <v>669</v>
      </c>
      <c r="CMX22" s="98" t="s">
        <v>669</v>
      </c>
      <c r="CMY22" s="98" t="s">
        <v>669</v>
      </c>
      <c r="CMZ22" s="98" t="s">
        <v>669</v>
      </c>
      <c r="CNA22" s="98" t="s">
        <v>669</v>
      </c>
      <c r="CNB22" s="98" t="s">
        <v>669</v>
      </c>
      <c r="CNC22" s="98" t="s">
        <v>669</v>
      </c>
      <c r="CND22" s="98" t="s">
        <v>669</v>
      </c>
      <c r="CNE22" s="98" t="s">
        <v>669</v>
      </c>
      <c r="CNF22" s="98" t="s">
        <v>669</v>
      </c>
      <c r="CNG22" s="98" t="s">
        <v>669</v>
      </c>
      <c r="CNH22" s="98" t="s">
        <v>669</v>
      </c>
      <c r="CNI22" s="98" t="s">
        <v>669</v>
      </c>
      <c r="CNJ22" s="98" t="s">
        <v>669</v>
      </c>
      <c r="CNK22" s="98" t="s">
        <v>669</v>
      </c>
      <c r="CNL22" s="98" t="s">
        <v>669</v>
      </c>
      <c r="CNM22" s="98" t="s">
        <v>669</v>
      </c>
      <c r="CNN22" s="98" t="s">
        <v>669</v>
      </c>
      <c r="CNO22" s="98" t="s">
        <v>669</v>
      </c>
      <c r="CNP22" s="98" t="s">
        <v>669</v>
      </c>
      <c r="CNQ22" s="98" t="s">
        <v>669</v>
      </c>
      <c r="CNR22" s="98" t="s">
        <v>669</v>
      </c>
      <c r="CNS22" s="98" t="s">
        <v>669</v>
      </c>
      <c r="CNT22" s="98" t="s">
        <v>669</v>
      </c>
      <c r="CNU22" s="98" t="s">
        <v>669</v>
      </c>
      <c r="CNV22" s="98" t="s">
        <v>669</v>
      </c>
      <c r="CNW22" s="98" t="s">
        <v>669</v>
      </c>
      <c r="CNX22" s="98" t="s">
        <v>669</v>
      </c>
      <c r="CNY22" s="98" t="s">
        <v>669</v>
      </c>
      <c r="CNZ22" s="98" t="s">
        <v>669</v>
      </c>
      <c r="COA22" s="98" t="s">
        <v>669</v>
      </c>
      <c r="COB22" s="98" t="s">
        <v>669</v>
      </c>
      <c r="COC22" s="98" t="s">
        <v>669</v>
      </c>
      <c r="COD22" s="98" t="s">
        <v>669</v>
      </c>
      <c r="COE22" s="98" t="s">
        <v>669</v>
      </c>
      <c r="COF22" s="98" t="s">
        <v>669</v>
      </c>
      <c r="COG22" s="98" t="s">
        <v>669</v>
      </c>
      <c r="COH22" s="98" t="s">
        <v>669</v>
      </c>
      <c r="COI22" s="98" t="s">
        <v>669</v>
      </c>
      <c r="COJ22" s="98" t="s">
        <v>669</v>
      </c>
      <c r="COK22" s="98" t="s">
        <v>669</v>
      </c>
      <c r="COL22" s="98" t="s">
        <v>669</v>
      </c>
      <c r="COM22" s="98" t="s">
        <v>669</v>
      </c>
      <c r="CON22" s="98" t="s">
        <v>669</v>
      </c>
      <c r="COO22" s="98" t="s">
        <v>669</v>
      </c>
      <c r="COP22" s="98" t="s">
        <v>669</v>
      </c>
      <c r="COQ22" s="98" t="s">
        <v>669</v>
      </c>
      <c r="COR22" s="98" t="s">
        <v>669</v>
      </c>
      <c r="COS22" s="98" t="s">
        <v>669</v>
      </c>
      <c r="COT22" s="98" t="s">
        <v>669</v>
      </c>
      <c r="COU22" s="98" t="s">
        <v>669</v>
      </c>
      <c r="COV22" s="98" t="s">
        <v>669</v>
      </c>
      <c r="COW22" s="98" t="s">
        <v>669</v>
      </c>
      <c r="COX22" s="98" t="s">
        <v>669</v>
      </c>
      <c r="COY22" s="98" t="s">
        <v>669</v>
      </c>
      <c r="COZ22" s="98" t="s">
        <v>669</v>
      </c>
      <c r="CPA22" s="98" t="s">
        <v>669</v>
      </c>
      <c r="CPB22" s="98" t="s">
        <v>669</v>
      </c>
      <c r="CPC22" s="98" t="s">
        <v>669</v>
      </c>
      <c r="CPD22" s="98" t="s">
        <v>669</v>
      </c>
      <c r="CPE22" s="98" t="s">
        <v>669</v>
      </c>
      <c r="CPF22" s="98" t="s">
        <v>669</v>
      </c>
      <c r="CPG22" s="98" t="s">
        <v>669</v>
      </c>
      <c r="CPH22" s="98" t="s">
        <v>669</v>
      </c>
      <c r="CPI22" s="98" t="s">
        <v>669</v>
      </c>
      <c r="CPJ22" s="98" t="s">
        <v>669</v>
      </c>
      <c r="CPK22" s="98" t="s">
        <v>669</v>
      </c>
      <c r="CPL22" s="98" t="s">
        <v>669</v>
      </c>
      <c r="CPM22" s="98" t="s">
        <v>669</v>
      </c>
      <c r="CPN22" s="98" t="s">
        <v>669</v>
      </c>
      <c r="CPO22" s="98" t="s">
        <v>669</v>
      </c>
      <c r="CPP22" s="98" t="s">
        <v>669</v>
      </c>
      <c r="CPQ22" s="98" t="s">
        <v>669</v>
      </c>
      <c r="CPR22" s="98" t="s">
        <v>669</v>
      </c>
      <c r="CPS22" s="98" t="s">
        <v>669</v>
      </c>
      <c r="CPT22" s="98" t="s">
        <v>669</v>
      </c>
      <c r="CPU22" s="98" t="s">
        <v>669</v>
      </c>
      <c r="CPV22" s="98" t="s">
        <v>669</v>
      </c>
      <c r="CPW22" s="98" t="s">
        <v>669</v>
      </c>
      <c r="CPX22" s="98" t="s">
        <v>669</v>
      </c>
      <c r="CPY22" s="98" t="s">
        <v>669</v>
      </c>
      <c r="CPZ22" s="98" t="s">
        <v>669</v>
      </c>
      <c r="CQA22" s="98" t="s">
        <v>669</v>
      </c>
      <c r="CQB22" s="98" t="s">
        <v>669</v>
      </c>
      <c r="CQC22" s="98" t="s">
        <v>669</v>
      </c>
      <c r="CQD22" s="98" t="s">
        <v>669</v>
      </c>
      <c r="CQE22" s="98" t="s">
        <v>669</v>
      </c>
      <c r="CQF22" s="98" t="s">
        <v>669</v>
      </c>
      <c r="CQG22" s="98" t="s">
        <v>669</v>
      </c>
      <c r="CQH22" s="98" t="s">
        <v>669</v>
      </c>
      <c r="CQI22" s="98" t="s">
        <v>669</v>
      </c>
      <c r="CQJ22" s="98" t="s">
        <v>669</v>
      </c>
      <c r="CQK22" s="98" t="s">
        <v>669</v>
      </c>
      <c r="CQL22" s="98" t="s">
        <v>669</v>
      </c>
      <c r="CQM22" s="98" t="s">
        <v>669</v>
      </c>
      <c r="CQN22" s="98" t="s">
        <v>669</v>
      </c>
      <c r="CQO22" s="98" t="s">
        <v>669</v>
      </c>
      <c r="CQP22" s="98" t="s">
        <v>669</v>
      </c>
      <c r="CQQ22" s="98" t="s">
        <v>669</v>
      </c>
      <c r="CQR22" s="98" t="s">
        <v>669</v>
      </c>
      <c r="CQS22" s="98" t="s">
        <v>669</v>
      </c>
      <c r="CQT22" s="98" t="s">
        <v>669</v>
      </c>
      <c r="CQU22" s="98" t="s">
        <v>669</v>
      </c>
      <c r="CQV22" s="98" t="s">
        <v>669</v>
      </c>
      <c r="CQW22" s="98" t="s">
        <v>669</v>
      </c>
      <c r="CQX22" s="98" t="s">
        <v>669</v>
      </c>
      <c r="CQY22" s="98" t="s">
        <v>669</v>
      </c>
      <c r="CQZ22" s="98" t="s">
        <v>669</v>
      </c>
      <c r="CRA22" s="98" t="s">
        <v>669</v>
      </c>
      <c r="CRB22" s="98" t="s">
        <v>669</v>
      </c>
      <c r="CRC22" s="98" t="s">
        <v>669</v>
      </c>
      <c r="CRD22" s="98" t="s">
        <v>669</v>
      </c>
      <c r="CRE22" s="98" t="s">
        <v>669</v>
      </c>
      <c r="CRF22" s="98" t="s">
        <v>669</v>
      </c>
      <c r="CRG22" s="98" t="s">
        <v>669</v>
      </c>
      <c r="CRH22" s="98" t="s">
        <v>669</v>
      </c>
      <c r="CRI22" s="98" t="s">
        <v>669</v>
      </c>
      <c r="CRJ22" s="98" t="s">
        <v>669</v>
      </c>
      <c r="CRK22" s="98" t="s">
        <v>669</v>
      </c>
      <c r="CRL22" s="98" t="s">
        <v>669</v>
      </c>
      <c r="CRM22" s="98" t="s">
        <v>669</v>
      </c>
      <c r="CRN22" s="98" t="s">
        <v>669</v>
      </c>
      <c r="CRO22" s="98" t="s">
        <v>669</v>
      </c>
      <c r="CRP22" s="98" t="s">
        <v>669</v>
      </c>
      <c r="CRQ22" s="98" t="s">
        <v>669</v>
      </c>
      <c r="CRR22" s="98" t="s">
        <v>669</v>
      </c>
      <c r="CRS22" s="98" t="s">
        <v>669</v>
      </c>
      <c r="CRT22" s="98" t="s">
        <v>669</v>
      </c>
      <c r="CRU22" s="98" t="s">
        <v>669</v>
      </c>
      <c r="CRV22" s="98" t="s">
        <v>669</v>
      </c>
      <c r="CRW22" s="98" t="s">
        <v>669</v>
      </c>
      <c r="CRX22" s="98" t="s">
        <v>669</v>
      </c>
      <c r="CRY22" s="98" t="s">
        <v>669</v>
      </c>
      <c r="CRZ22" s="98" t="s">
        <v>669</v>
      </c>
      <c r="CSA22" s="98" t="s">
        <v>669</v>
      </c>
      <c r="CSB22" s="98" t="s">
        <v>669</v>
      </c>
      <c r="CSC22" s="98" t="s">
        <v>669</v>
      </c>
      <c r="CSD22" s="98" t="s">
        <v>669</v>
      </c>
      <c r="CSE22" s="98" t="s">
        <v>669</v>
      </c>
      <c r="CSF22" s="98" t="s">
        <v>669</v>
      </c>
      <c r="CSG22" s="98" t="s">
        <v>669</v>
      </c>
      <c r="CSH22" s="98" t="s">
        <v>669</v>
      </c>
      <c r="CSI22" s="98" t="s">
        <v>669</v>
      </c>
      <c r="CSJ22" s="98" t="s">
        <v>669</v>
      </c>
      <c r="CSK22" s="98" t="s">
        <v>669</v>
      </c>
      <c r="CSL22" s="98" t="s">
        <v>669</v>
      </c>
      <c r="CSM22" s="98" t="s">
        <v>669</v>
      </c>
      <c r="CSN22" s="98" t="s">
        <v>669</v>
      </c>
      <c r="CSO22" s="98" t="s">
        <v>669</v>
      </c>
      <c r="CSP22" s="98" t="s">
        <v>669</v>
      </c>
      <c r="CSQ22" s="98" t="s">
        <v>669</v>
      </c>
      <c r="CSR22" s="98" t="s">
        <v>669</v>
      </c>
      <c r="CSS22" s="98" t="s">
        <v>669</v>
      </c>
      <c r="CST22" s="98" t="s">
        <v>669</v>
      </c>
      <c r="CSU22" s="98" t="s">
        <v>669</v>
      </c>
      <c r="CSV22" s="98" t="s">
        <v>669</v>
      </c>
      <c r="CSW22" s="98" t="s">
        <v>669</v>
      </c>
      <c r="CSX22" s="98" t="s">
        <v>669</v>
      </c>
      <c r="CSY22" s="98" t="s">
        <v>669</v>
      </c>
      <c r="CSZ22" s="98" t="s">
        <v>669</v>
      </c>
      <c r="CTA22" s="98" t="s">
        <v>669</v>
      </c>
      <c r="CTB22" s="98" t="s">
        <v>669</v>
      </c>
      <c r="CTC22" s="98" t="s">
        <v>669</v>
      </c>
      <c r="CTD22" s="98" t="s">
        <v>669</v>
      </c>
      <c r="CTE22" s="98" t="s">
        <v>669</v>
      </c>
      <c r="CTF22" s="98" t="s">
        <v>669</v>
      </c>
      <c r="CTG22" s="98" t="s">
        <v>669</v>
      </c>
      <c r="CTH22" s="98" t="s">
        <v>669</v>
      </c>
      <c r="CTI22" s="98" t="s">
        <v>669</v>
      </c>
      <c r="CTJ22" s="98" t="s">
        <v>669</v>
      </c>
      <c r="CTK22" s="98" t="s">
        <v>669</v>
      </c>
      <c r="CTL22" s="98" t="s">
        <v>669</v>
      </c>
      <c r="CTM22" s="98" t="s">
        <v>669</v>
      </c>
      <c r="CTN22" s="98" t="s">
        <v>669</v>
      </c>
      <c r="CTO22" s="98" t="s">
        <v>669</v>
      </c>
      <c r="CTP22" s="98" t="s">
        <v>669</v>
      </c>
      <c r="CTQ22" s="98" t="s">
        <v>669</v>
      </c>
      <c r="CTR22" s="98" t="s">
        <v>669</v>
      </c>
      <c r="CTS22" s="98" t="s">
        <v>669</v>
      </c>
      <c r="CTT22" s="98" t="s">
        <v>669</v>
      </c>
      <c r="CTU22" s="98" t="s">
        <v>669</v>
      </c>
      <c r="CTV22" s="98" t="s">
        <v>669</v>
      </c>
      <c r="CTW22" s="98" t="s">
        <v>669</v>
      </c>
      <c r="CTX22" s="98" t="s">
        <v>669</v>
      </c>
      <c r="CTY22" s="98" t="s">
        <v>669</v>
      </c>
      <c r="CTZ22" s="98" t="s">
        <v>669</v>
      </c>
      <c r="CUA22" s="98" t="s">
        <v>669</v>
      </c>
      <c r="CUB22" s="98" t="s">
        <v>669</v>
      </c>
      <c r="CUC22" s="98" t="s">
        <v>669</v>
      </c>
      <c r="CUD22" s="98" t="s">
        <v>669</v>
      </c>
      <c r="CUE22" s="98" t="s">
        <v>669</v>
      </c>
      <c r="CUF22" s="98" t="s">
        <v>669</v>
      </c>
      <c r="CUG22" s="98" t="s">
        <v>669</v>
      </c>
      <c r="CUH22" s="98" t="s">
        <v>669</v>
      </c>
      <c r="CUI22" s="98" t="s">
        <v>669</v>
      </c>
      <c r="CUJ22" s="98" t="s">
        <v>669</v>
      </c>
      <c r="CUK22" s="98" t="s">
        <v>669</v>
      </c>
      <c r="CUL22" s="98" t="s">
        <v>669</v>
      </c>
      <c r="CUM22" s="98" t="s">
        <v>669</v>
      </c>
      <c r="CUN22" s="98" t="s">
        <v>669</v>
      </c>
      <c r="CUO22" s="98" t="s">
        <v>669</v>
      </c>
      <c r="CUP22" s="98" t="s">
        <v>669</v>
      </c>
      <c r="CUQ22" s="98" t="s">
        <v>669</v>
      </c>
      <c r="CUR22" s="98" t="s">
        <v>669</v>
      </c>
      <c r="CUS22" s="98" t="s">
        <v>669</v>
      </c>
      <c r="CUT22" s="98" t="s">
        <v>669</v>
      </c>
      <c r="CUU22" s="98" t="s">
        <v>669</v>
      </c>
      <c r="CUV22" s="98" t="s">
        <v>669</v>
      </c>
      <c r="CUW22" s="98" t="s">
        <v>669</v>
      </c>
      <c r="CUX22" s="98" t="s">
        <v>669</v>
      </c>
      <c r="CUY22" s="98" t="s">
        <v>669</v>
      </c>
      <c r="CUZ22" s="98" t="s">
        <v>669</v>
      </c>
      <c r="CVA22" s="98" t="s">
        <v>669</v>
      </c>
      <c r="CVB22" s="98" t="s">
        <v>669</v>
      </c>
      <c r="CVC22" s="98" t="s">
        <v>669</v>
      </c>
      <c r="CVD22" s="98" t="s">
        <v>669</v>
      </c>
      <c r="CVE22" s="98" t="s">
        <v>669</v>
      </c>
      <c r="CVF22" s="98" t="s">
        <v>669</v>
      </c>
      <c r="CVG22" s="98" t="s">
        <v>669</v>
      </c>
      <c r="CVH22" s="98" t="s">
        <v>669</v>
      </c>
      <c r="CVI22" s="98" t="s">
        <v>669</v>
      </c>
      <c r="CVJ22" s="98" t="s">
        <v>669</v>
      </c>
      <c r="CVK22" s="98" t="s">
        <v>669</v>
      </c>
      <c r="CVL22" s="98" t="s">
        <v>669</v>
      </c>
      <c r="CVM22" s="98" t="s">
        <v>669</v>
      </c>
      <c r="CVN22" s="98" t="s">
        <v>669</v>
      </c>
      <c r="CVO22" s="98" t="s">
        <v>669</v>
      </c>
      <c r="CVP22" s="98" t="s">
        <v>669</v>
      </c>
      <c r="CVQ22" s="98" t="s">
        <v>669</v>
      </c>
      <c r="CVR22" s="98" t="s">
        <v>669</v>
      </c>
      <c r="CVS22" s="98" t="s">
        <v>669</v>
      </c>
      <c r="CVT22" s="98" t="s">
        <v>669</v>
      </c>
      <c r="CVU22" s="98" t="s">
        <v>669</v>
      </c>
      <c r="CVV22" s="98" t="s">
        <v>669</v>
      </c>
      <c r="CVW22" s="98" t="s">
        <v>669</v>
      </c>
      <c r="CVX22" s="98" t="s">
        <v>669</v>
      </c>
      <c r="CVY22" s="98" t="s">
        <v>669</v>
      </c>
      <c r="CVZ22" s="98" t="s">
        <v>669</v>
      </c>
      <c r="CWA22" s="98" t="s">
        <v>669</v>
      </c>
      <c r="CWB22" s="98" t="s">
        <v>669</v>
      </c>
      <c r="CWC22" s="98" t="s">
        <v>669</v>
      </c>
      <c r="CWD22" s="98" t="s">
        <v>669</v>
      </c>
      <c r="CWE22" s="98" t="s">
        <v>669</v>
      </c>
      <c r="CWF22" s="98" t="s">
        <v>669</v>
      </c>
      <c r="CWG22" s="98" t="s">
        <v>669</v>
      </c>
      <c r="CWH22" s="98" t="s">
        <v>669</v>
      </c>
      <c r="CWI22" s="98" t="s">
        <v>669</v>
      </c>
      <c r="CWJ22" s="98" t="s">
        <v>669</v>
      </c>
      <c r="CWK22" s="98" t="s">
        <v>669</v>
      </c>
      <c r="CWL22" s="98" t="s">
        <v>669</v>
      </c>
      <c r="CWM22" s="98" t="s">
        <v>669</v>
      </c>
      <c r="CWN22" s="98" t="s">
        <v>669</v>
      </c>
      <c r="CWO22" s="98" t="s">
        <v>669</v>
      </c>
      <c r="CWP22" s="98" t="s">
        <v>669</v>
      </c>
      <c r="CWQ22" s="98" t="s">
        <v>669</v>
      </c>
      <c r="CWR22" s="98" t="s">
        <v>669</v>
      </c>
      <c r="CWS22" s="98" t="s">
        <v>669</v>
      </c>
      <c r="CWT22" s="98" t="s">
        <v>669</v>
      </c>
      <c r="CWU22" s="98" t="s">
        <v>669</v>
      </c>
      <c r="CWV22" s="98" t="s">
        <v>669</v>
      </c>
      <c r="CWW22" s="98" t="s">
        <v>669</v>
      </c>
      <c r="CWX22" s="98" t="s">
        <v>669</v>
      </c>
      <c r="CWY22" s="98" t="s">
        <v>669</v>
      </c>
      <c r="CWZ22" s="98" t="s">
        <v>669</v>
      </c>
      <c r="CXA22" s="98" t="s">
        <v>669</v>
      </c>
      <c r="CXB22" s="98" t="s">
        <v>669</v>
      </c>
      <c r="CXC22" s="98" t="s">
        <v>669</v>
      </c>
      <c r="CXD22" s="98" t="s">
        <v>669</v>
      </c>
      <c r="CXE22" s="98" t="s">
        <v>669</v>
      </c>
      <c r="CXF22" s="98" t="s">
        <v>669</v>
      </c>
      <c r="CXG22" s="98" t="s">
        <v>669</v>
      </c>
      <c r="CXH22" s="98" t="s">
        <v>669</v>
      </c>
      <c r="CXI22" s="98" t="s">
        <v>669</v>
      </c>
      <c r="CXJ22" s="98" t="s">
        <v>669</v>
      </c>
      <c r="CXK22" s="98" t="s">
        <v>669</v>
      </c>
      <c r="CXL22" s="98" t="s">
        <v>669</v>
      </c>
      <c r="CXM22" s="98" t="s">
        <v>669</v>
      </c>
      <c r="CXN22" s="98" t="s">
        <v>669</v>
      </c>
      <c r="CXO22" s="98" t="s">
        <v>669</v>
      </c>
      <c r="CXP22" s="98" t="s">
        <v>669</v>
      </c>
      <c r="CXQ22" s="98" t="s">
        <v>669</v>
      </c>
      <c r="CXR22" s="98" t="s">
        <v>669</v>
      </c>
      <c r="CXS22" s="98" t="s">
        <v>669</v>
      </c>
      <c r="CXT22" s="98" t="s">
        <v>669</v>
      </c>
      <c r="CXU22" s="98" t="s">
        <v>669</v>
      </c>
      <c r="CXV22" s="98" t="s">
        <v>669</v>
      </c>
      <c r="CXW22" s="98" t="s">
        <v>669</v>
      </c>
      <c r="CXX22" s="98" t="s">
        <v>669</v>
      </c>
      <c r="CXY22" s="98" t="s">
        <v>669</v>
      </c>
      <c r="CXZ22" s="98" t="s">
        <v>669</v>
      </c>
      <c r="CYA22" s="98" t="s">
        <v>669</v>
      </c>
      <c r="CYB22" s="98" t="s">
        <v>669</v>
      </c>
      <c r="CYC22" s="98" t="s">
        <v>669</v>
      </c>
      <c r="CYD22" s="98" t="s">
        <v>669</v>
      </c>
      <c r="CYE22" s="98" t="s">
        <v>669</v>
      </c>
      <c r="CYF22" s="98" t="s">
        <v>669</v>
      </c>
      <c r="CYG22" s="98" t="s">
        <v>669</v>
      </c>
      <c r="CYH22" s="98" t="s">
        <v>669</v>
      </c>
      <c r="CYI22" s="98" t="s">
        <v>669</v>
      </c>
      <c r="CYJ22" s="98" t="s">
        <v>669</v>
      </c>
      <c r="CYK22" s="98" t="s">
        <v>669</v>
      </c>
      <c r="CYL22" s="98" t="s">
        <v>669</v>
      </c>
      <c r="CYM22" s="98" t="s">
        <v>669</v>
      </c>
      <c r="CYN22" s="98" t="s">
        <v>669</v>
      </c>
      <c r="CYO22" s="98" t="s">
        <v>669</v>
      </c>
      <c r="CYP22" s="98" t="s">
        <v>669</v>
      </c>
      <c r="CYQ22" s="98" t="s">
        <v>669</v>
      </c>
      <c r="CYR22" s="98" t="s">
        <v>669</v>
      </c>
      <c r="CYS22" s="98" t="s">
        <v>669</v>
      </c>
      <c r="CYT22" s="98" t="s">
        <v>669</v>
      </c>
      <c r="CYU22" s="98" t="s">
        <v>669</v>
      </c>
      <c r="CYV22" s="98" t="s">
        <v>669</v>
      </c>
      <c r="CYW22" s="98" t="s">
        <v>669</v>
      </c>
      <c r="CYX22" s="98" t="s">
        <v>669</v>
      </c>
      <c r="CYY22" s="98" t="s">
        <v>669</v>
      </c>
      <c r="CYZ22" s="98" t="s">
        <v>669</v>
      </c>
      <c r="CZA22" s="98" t="s">
        <v>669</v>
      </c>
      <c r="CZB22" s="98" t="s">
        <v>669</v>
      </c>
      <c r="CZC22" s="98" t="s">
        <v>669</v>
      </c>
      <c r="CZD22" s="98" t="s">
        <v>669</v>
      </c>
      <c r="CZE22" s="98" t="s">
        <v>669</v>
      </c>
      <c r="CZF22" s="98" t="s">
        <v>669</v>
      </c>
      <c r="CZG22" s="98" t="s">
        <v>669</v>
      </c>
      <c r="CZH22" s="98" t="s">
        <v>669</v>
      </c>
      <c r="CZI22" s="98" t="s">
        <v>669</v>
      </c>
      <c r="CZJ22" s="98" t="s">
        <v>669</v>
      </c>
      <c r="CZK22" s="98" t="s">
        <v>669</v>
      </c>
      <c r="CZL22" s="98" t="s">
        <v>669</v>
      </c>
      <c r="CZM22" s="98" t="s">
        <v>669</v>
      </c>
      <c r="CZN22" s="98" t="s">
        <v>669</v>
      </c>
      <c r="CZO22" s="98" t="s">
        <v>669</v>
      </c>
      <c r="CZP22" s="98" t="s">
        <v>669</v>
      </c>
      <c r="CZQ22" s="98" t="s">
        <v>669</v>
      </c>
      <c r="CZR22" s="98" t="s">
        <v>669</v>
      </c>
      <c r="CZS22" s="98" t="s">
        <v>669</v>
      </c>
      <c r="CZT22" s="98" t="s">
        <v>669</v>
      </c>
      <c r="CZU22" s="98" t="s">
        <v>669</v>
      </c>
      <c r="CZV22" s="98" t="s">
        <v>669</v>
      </c>
      <c r="CZW22" s="98" t="s">
        <v>669</v>
      </c>
      <c r="CZX22" s="98" t="s">
        <v>669</v>
      </c>
      <c r="CZY22" s="98" t="s">
        <v>669</v>
      </c>
      <c r="CZZ22" s="98" t="s">
        <v>669</v>
      </c>
      <c r="DAA22" s="98" t="s">
        <v>669</v>
      </c>
      <c r="DAB22" s="98" t="s">
        <v>669</v>
      </c>
      <c r="DAC22" s="98" t="s">
        <v>669</v>
      </c>
      <c r="DAD22" s="98" t="s">
        <v>669</v>
      </c>
      <c r="DAE22" s="98" t="s">
        <v>669</v>
      </c>
      <c r="DAF22" s="98" t="s">
        <v>669</v>
      </c>
      <c r="DAG22" s="98" t="s">
        <v>669</v>
      </c>
      <c r="DAH22" s="98" t="s">
        <v>669</v>
      </c>
      <c r="DAI22" s="98" t="s">
        <v>669</v>
      </c>
      <c r="DAJ22" s="98" t="s">
        <v>669</v>
      </c>
      <c r="DAK22" s="98" t="s">
        <v>669</v>
      </c>
      <c r="DAL22" s="98" t="s">
        <v>669</v>
      </c>
      <c r="DAM22" s="98" t="s">
        <v>669</v>
      </c>
      <c r="DAN22" s="98" t="s">
        <v>669</v>
      </c>
      <c r="DAO22" s="98" t="s">
        <v>669</v>
      </c>
      <c r="DAP22" s="98" t="s">
        <v>669</v>
      </c>
      <c r="DAQ22" s="98" t="s">
        <v>669</v>
      </c>
      <c r="DAR22" s="98" t="s">
        <v>669</v>
      </c>
      <c r="DAS22" s="98" t="s">
        <v>669</v>
      </c>
      <c r="DAT22" s="98" t="s">
        <v>669</v>
      </c>
      <c r="DAU22" s="98" t="s">
        <v>669</v>
      </c>
      <c r="DAV22" s="98" t="s">
        <v>669</v>
      </c>
      <c r="DAW22" s="98" t="s">
        <v>669</v>
      </c>
      <c r="DAX22" s="98" t="s">
        <v>669</v>
      </c>
      <c r="DAY22" s="98" t="s">
        <v>669</v>
      </c>
      <c r="DAZ22" s="98" t="s">
        <v>669</v>
      </c>
      <c r="DBA22" s="98" t="s">
        <v>669</v>
      </c>
      <c r="DBB22" s="98" t="s">
        <v>669</v>
      </c>
      <c r="DBC22" s="98" t="s">
        <v>669</v>
      </c>
      <c r="DBD22" s="98" t="s">
        <v>669</v>
      </c>
      <c r="DBE22" s="98" t="s">
        <v>669</v>
      </c>
      <c r="DBF22" s="98" t="s">
        <v>669</v>
      </c>
      <c r="DBG22" s="98" t="s">
        <v>669</v>
      </c>
      <c r="DBH22" s="98" t="s">
        <v>669</v>
      </c>
      <c r="DBI22" s="98" t="s">
        <v>669</v>
      </c>
      <c r="DBJ22" s="98" t="s">
        <v>669</v>
      </c>
      <c r="DBK22" s="98" t="s">
        <v>669</v>
      </c>
      <c r="DBL22" s="98" t="s">
        <v>669</v>
      </c>
      <c r="DBM22" s="98" t="s">
        <v>669</v>
      </c>
      <c r="DBN22" s="98" t="s">
        <v>669</v>
      </c>
      <c r="DBO22" s="98" t="s">
        <v>669</v>
      </c>
      <c r="DBP22" s="98" t="s">
        <v>669</v>
      </c>
      <c r="DBQ22" s="98" t="s">
        <v>669</v>
      </c>
      <c r="DBR22" s="98" t="s">
        <v>669</v>
      </c>
      <c r="DBS22" s="98" t="s">
        <v>669</v>
      </c>
      <c r="DBT22" s="98" t="s">
        <v>669</v>
      </c>
      <c r="DBU22" s="98" t="s">
        <v>669</v>
      </c>
      <c r="DBV22" s="98" t="s">
        <v>669</v>
      </c>
      <c r="DBW22" s="98" t="s">
        <v>669</v>
      </c>
      <c r="DBX22" s="98" t="s">
        <v>669</v>
      </c>
      <c r="DBY22" s="98" t="s">
        <v>669</v>
      </c>
      <c r="DBZ22" s="98" t="s">
        <v>669</v>
      </c>
      <c r="DCA22" s="98" t="s">
        <v>669</v>
      </c>
      <c r="DCB22" s="98" t="s">
        <v>669</v>
      </c>
      <c r="DCC22" s="98" t="s">
        <v>669</v>
      </c>
      <c r="DCD22" s="98" t="s">
        <v>669</v>
      </c>
      <c r="DCE22" s="98" t="s">
        <v>669</v>
      </c>
      <c r="DCF22" s="98" t="s">
        <v>669</v>
      </c>
      <c r="DCG22" s="98" t="s">
        <v>669</v>
      </c>
      <c r="DCH22" s="98" t="s">
        <v>669</v>
      </c>
      <c r="DCI22" s="98" t="s">
        <v>669</v>
      </c>
      <c r="DCJ22" s="98" t="s">
        <v>669</v>
      </c>
      <c r="DCK22" s="98" t="s">
        <v>669</v>
      </c>
      <c r="DCL22" s="98" t="s">
        <v>669</v>
      </c>
      <c r="DCM22" s="98" t="s">
        <v>669</v>
      </c>
      <c r="DCN22" s="98" t="s">
        <v>669</v>
      </c>
      <c r="DCO22" s="98" t="s">
        <v>669</v>
      </c>
      <c r="DCP22" s="98" t="s">
        <v>669</v>
      </c>
      <c r="DCQ22" s="98" t="s">
        <v>669</v>
      </c>
      <c r="DCR22" s="98" t="s">
        <v>669</v>
      </c>
      <c r="DCS22" s="98" t="s">
        <v>669</v>
      </c>
      <c r="DCT22" s="98" t="s">
        <v>669</v>
      </c>
      <c r="DCU22" s="98" t="s">
        <v>669</v>
      </c>
      <c r="DCV22" s="98" t="s">
        <v>669</v>
      </c>
      <c r="DCW22" s="98" t="s">
        <v>669</v>
      </c>
      <c r="DCX22" s="98" t="s">
        <v>669</v>
      </c>
      <c r="DCY22" s="98" t="s">
        <v>669</v>
      </c>
      <c r="DCZ22" s="98" t="s">
        <v>669</v>
      </c>
      <c r="DDA22" s="98" t="s">
        <v>669</v>
      </c>
      <c r="DDB22" s="98" t="s">
        <v>669</v>
      </c>
      <c r="DDC22" s="98" t="s">
        <v>669</v>
      </c>
      <c r="DDD22" s="98" t="s">
        <v>669</v>
      </c>
      <c r="DDE22" s="98" t="s">
        <v>669</v>
      </c>
      <c r="DDF22" s="98" t="s">
        <v>669</v>
      </c>
      <c r="DDG22" s="98" t="s">
        <v>669</v>
      </c>
      <c r="DDH22" s="98" t="s">
        <v>669</v>
      </c>
      <c r="DDI22" s="98" t="s">
        <v>669</v>
      </c>
      <c r="DDJ22" s="98" t="s">
        <v>669</v>
      </c>
      <c r="DDK22" s="98" t="s">
        <v>669</v>
      </c>
      <c r="DDL22" s="98" t="s">
        <v>669</v>
      </c>
      <c r="DDM22" s="98" t="s">
        <v>669</v>
      </c>
      <c r="DDN22" s="98" t="s">
        <v>669</v>
      </c>
      <c r="DDO22" s="98" t="s">
        <v>669</v>
      </c>
      <c r="DDP22" s="98" t="s">
        <v>669</v>
      </c>
      <c r="DDQ22" s="98" t="s">
        <v>669</v>
      </c>
      <c r="DDR22" s="98" t="s">
        <v>669</v>
      </c>
      <c r="DDS22" s="98" t="s">
        <v>669</v>
      </c>
      <c r="DDT22" s="98" t="s">
        <v>669</v>
      </c>
      <c r="DDU22" s="98" t="s">
        <v>669</v>
      </c>
      <c r="DDV22" s="98" t="s">
        <v>669</v>
      </c>
      <c r="DDW22" s="98" t="s">
        <v>669</v>
      </c>
      <c r="DDX22" s="98" t="s">
        <v>669</v>
      </c>
      <c r="DDY22" s="98" t="s">
        <v>669</v>
      </c>
      <c r="DDZ22" s="98" t="s">
        <v>669</v>
      </c>
      <c r="DEA22" s="98" t="s">
        <v>669</v>
      </c>
      <c r="DEB22" s="98" t="s">
        <v>669</v>
      </c>
      <c r="DEC22" s="98" t="s">
        <v>669</v>
      </c>
      <c r="DED22" s="98" t="s">
        <v>669</v>
      </c>
      <c r="DEE22" s="98" t="s">
        <v>669</v>
      </c>
      <c r="DEF22" s="98" t="s">
        <v>669</v>
      </c>
      <c r="DEG22" s="98" t="s">
        <v>669</v>
      </c>
      <c r="DEH22" s="98" t="s">
        <v>669</v>
      </c>
      <c r="DEI22" s="98" t="s">
        <v>669</v>
      </c>
      <c r="DEJ22" s="98" t="s">
        <v>669</v>
      </c>
      <c r="DEK22" s="98" t="s">
        <v>669</v>
      </c>
      <c r="DEL22" s="98" t="s">
        <v>669</v>
      </c>
      <c r="DEM22" s="98" t="s">
        <v>669</v>
      </c>
      <c r="DEN22" s="98" t="s">
        <v>669</v>
      </c>
      <c r="DEO22" s="98" t="s">
        <v>669</v>
      </c>
      <c r="DEP22" s="98" t="s">
        <v>669</v>
      </c>
      <c r="DEQ22" s="98" t="s">
        <v>669</v>
      </c>
      <c r="DER22" s="98" t="s">
        <v>669</v>
      </c>
      <c r="DES22" s="98" t="s">
        <v>669</v>
      </c>
      <c r="DET22" s="98" t="s">
        <v>669</v>
      </c>
      <c r="DEU22" s="98" t="s">
        <v>669</v>
      </c>
      <c r="DEV22" s="98" t="s">
        <v>669</v>
      </c>
      <c r="DEW22" s="98" t="s">
        <v>669</v>
      </c>
      <c r="DEX22" s="98" t="s">
        <v>669</v>
      </c>
      <c r="DEY22" s="98" t="s">
        <v>669</v>
      </c>
      <c r="DEZ22" s="98" t="s">
        <v>669</v>
      </c>
      <c r="DFA22" s="98" t="s">
        <v>669</v>
      </c>
      <c r="DFB22" s="98" t="s">
        <v>669</v>
      </c>
      <c r="DFC22" s="98" t="s">
        <v>669</v>
      </c>
      <c r="DFD22" s="98" t="s">
        <v>669</v>
      </c>
      <c r="DFE22" s="98" t="s">
        <v>669</v>
      </c>
      <c r="DFF22" s="98" t="s">
        <v>669</v>
      </c>
      <c r="DFG22" s="98" t="s">
        <v>669</v>
      </c>
      <c r="DFH22" s="98" t="s">
        <v>669</v>
      </c>
      <c r="DFI22" s="98" t="s">
        <v>669</v>
      </c>
      <c r="DFJ22" s="98" t="s">
        <v>669</v>
      </c>
      <c r="DFK22" s="98" t="s">
        <v>669</v>
      </c>
      <c r="DFL22" s="98" t="s">
        <v>669</v>
      </c>
      <c r="DFM22" s="98" t="s">
        <v>669</v>
      </c>
      <c r="DFN22" s="98" t="s">
        <v>669</v>
      </c>
      <c r="DFO22" s="98" t="s">
        <v>669</v>
      </c>
      <c r="DFP22" s="98" t="s">
        <v>669</v>
      </c>
      <c r="DFQ22" s="98" t="s">
        <v>669</v>
      </c>
      <c r="DFR22" s="98" t="s">
        <v>669</v>
      </c>
      <c r="DFS22" s="98" t="s">
        <v>669</v>
      </c>
      <c r="DFT22" s="98" t="s">
        <v>669</v>
      </c>
      <c r="DFU22" s="98" t="s">
        <v>669</v>
      </c>
      <c r="DFV22" s="98" t="s">
        <v>669</v>
      </c>
      <c r="DFW22" s="98" t="s">
        <v>669</v>
      </c>
      <c r="DFX22" s="98" t="s">
        <v>669</v>
      </c>
      <c r="DFY22" s="98" t="s">
        <v>669</v>
      </c>
      <c r="DFZ22" s="98" t="s">
        <v>669</v>
      </c>
      <c r="DGA22" s="98" t="s">
        <v>669</v>
      </c>
      <c r="DGB22" s="98" t="s">
        <v>669</v>
      </c>
      <c r="DGC22" s="98" t="s">
        <v>669</v>
      </c>
      <c r="DGD22" s="98" t="s">
        <v>669</v>
      </c>
      <c r="DGE22" s="98" t="s">
        <v>669</v>
      </c>
      <c r="DGF22" s="98" t="s">
        <v>669</v>
      </c>
      <c r="DGG22" s="98" t="s">
        <v>669</v>
      </c>
      <c r="DGH22" s="98" t="s">
        <v>669</v>
      </c>
      <c r="DGI22" s="98" t="s">
        <v>669</v>
      </c>
      <c r="DGJ22" s="98" t="s">
        <v>669</v>
      </c>
      <c r="DGK22" s="98" t="s">
        <v>669</v>
      </c>
      <c r="DGL22" s="98" t="s">
        <v>669</v>
      </c>
      <c r="DGM22" s="98" t="s">
        <v>669</v>
      </c>
      <c r="DGN22" s="98" t="s">
        <v>669</v>
      </c>
      <c r="DGO22" s="98" t="s">
        <v>669</v>
      </c>
      <c r="DGP22" s="98" t="s">
        <v>669</v>
      </c>
      <c r="DGQ22" s="98" t="s">
        <v>669</v>
      </c>
      <c r="DGR22" s="98" t="s">
        <v>669</v>
      </c>
      <c r="DGS22" s="98" t="s">
        <v>669</v>
      </c>
      <c r="DGT22" s="98" t="s">
        <v>669</v>
      </c>
      <c r="DGU22" s="98" t="s">
        <v>669</v>
      </c>
      <c r="DGV22" s="98" t="s">
        <v>669</v>
      </c>
      <c r="DGW22" s="98" t="s">
        <v>669</v>
      </c>
      <c r="DGX22" s="98" t="s">
        <v>669</v>
      </c>
      <c r="DGY22" s="98" t="s">
        <v>669</v>
      </c>
      <c r="DGZ22" s="98" t="s">
        <v>669</v>
      </c>
      <c r="DHA22" s="98" t="s">
        <v>669</v>
      </c>
      <c r="DHB22" s="98" t="s">
        <v>669</v>
      </c>
      <c r="DHC22" s="98" t="s">
        <v>669</v>
      </c>
      <c r="DHD22" s="98" t="s">
        <v>669</v>
      </c>
      <c r="DHE22" s="98" t="s">
        <v>669</v>
      </c>
      <c r="DHF22" s="98" t="s">
        <v>669</v>
      </c>
      <c r="DHG22" s="98" t="s">
        <v>669</v>
      </c>
      <c r="DHH22" s="98" t="s">
        <v>669</v>
      </c>
      <c r="DHI22" s="98" t="s">
        <v>669</v>
      </c>
      <c r="DHJ22" s="98" t="s">
        <v>669</v>
      </c>
      <c r="DHK22" s="98" t="s">
        <v>669</v>
      </c>
      <c r="DHL22" s="98" t="s">
        <v>669</v>
      </c>
      <c r="DHM22" s="98" t="s">
        <v>669</v>
      </c>
      <c r="DHN22" s="98" t="s">
        <v>669</v>
      </c>
      <c r="DHO22" s="98" t="s">
        <v>669</v>
      </c>
      <c r="DHP22" s="98" t="s">
        <v>669</v>
      </c>
      <c r="DHQ22" s="98" t="s">
        <v>669</v>
      </c>
      <c r="DHR22" s="98" t="s">
        <v>669</v>
      </c>
      <c r="DHS22" s="98" t="s">
        <v>669</v>
      </c>
      <c r="DHT22" s="98" t="s">
        <v>669</v>
      </c>
      <c r="DHU22" s="98" t="s">
        <v>669</v>
      </c>
      <c r="DHV22" s="98" t="s">
        <v>669</v>
      </c>
      <c r="DHW22" s="98" t="s">
        <v>669</v>
      </c>
      <c r="DHX22" s="98" t="s">
        <v>669</v>
      </c>
      <c r="DHY22" s="98" t="s">
        <v>669</v>
      </c>
      <c r="DHZ22" s="98" t="s">
        <v>669</v>
      </c>
      <c r="DIA22" s="98" t="s">
        <v>669</v>
      </c>
      <c r="DIB22" s="98" t="s">
        <v>669</v>
      </c>
      <c r="DIC22" s="98" t="s">
        <v>669</v>
      </c>
      <c r="DID22" s="98" t="s">
        <v>669</v>
      </c>
      <c r="DIE22" s="98" t="s">
        <v>669</v>
      </c>
      <c r="DIF22" s="98" t="s">
        <v>669</v>
      </c>
      <c r="DIG22" s="98" t="s">
        <v>669</v>
      </c>
      <c r="DIH22" s="98" t="s">
        <v>669</v>
      </c>
      <c r="DII22" s="98" t="s">
        <v>669</v>
      </c>
      <c r="DIJ22" s="98" t="s">
        <v>669</v>
      </c>
      <c r="DIK22" s="98" t="s">
        <v>669</v>
      </c>
      <c r="DIL22" s="98" t="s">
        <v>669</v>
      </c>
      <c r="DIM22" s="98" t="s">
        <v>669</v>
      </c>
      <c r="DIN22" s="98" t="s">
        <v>669</v>
      </c>
      <c r="DIO22" s="98" t="s">
        <v>669</v>
      </c>
      <c r="DIP22" s="98" t="s">
        <v>669</v>
      </c>
      <c r="DIQ22" s="98" t="s">
        <v>669</v>
      </c>
      <c r="DIR22" s="98" t="s">
        <v>669</v>
      </c>
      <c r="DIS22" s="98" t="s">
        <v>669</v>
      </c>
      <c r="DIT22" s="98" t="s">
        <v>669</v>
      </c>
      <c r="DIU22" s="98" t="s">
        <v>669</v>
      </c>
      <c r="DIV22" s="98" t="s">
        <v>669</v>
      </c>
      <c r="DIW22" s="98" t="s">
        <v>669</v>
      </c>
      <c r="DIX22" s="98" t="s">
        <v>669</v>
      </c>
      <c r="DIY22" s="98" t="s">
        <v>669</v>
      </c>
      <c r="DIZ22" s="98" t="s">
        <v>669</v>
      </c>
      <c r="DJA22" s="98" t="s">
        <v>669</v>
      </c>
      <c r="DJB22" s="98" t="s">
        <v>669</v>
      </c>
      <c r="DJC22" s="98" t="s">
        <v>669</v>
      </c>
      <c r="DJD22" s="98" t="s">
        <v>669</v>
      </c>
      <c r="DJE22" s="98" t="s">
        <v>669</v>
      </c>
      <c r="DJF22" s="98" t="s">
        <v>669</v>
      </c>
      <c r="DJG22" s="98" t="s">
        <v>669</v>
      </c>
      <c r="DJH22" s="98" t="s">
        <v>669</v>
      </c>
      <c r="DJI22" s="98" t="s">
        <v>669</v>
      </c>
      <c r="DJJ22" s="98" t="s">
        <v>669</v>
      </c>
      <c r="DJK22" s="98" t="s">
        <v>669</v>
      </c>
      <c r="DJL22" s="98" t="s">
        <v>669</v>
      </c>
      <c r="DJM22" s="98" t="s">
        <v>669</v>
      </c>
      <c r="DJN22" s="98" t="s">
        <v>669</v>
      </c>
      <c r="DJO22" s="98" t="s">
        <v>669</v>
      </c>
      <c r="DJP22" s="98" t="s">
        <v>669</v>
      </c>
      <c r="DJQ22" s="98" t="s">
        <v>669</v>
      </c>
      <c r="DJR22" s="98" t="s">
        <v>669</v>
      </c>
      <c r="DJS22" s="98" t="s">
        <v>669</v>
      </c>
      <c r="DJT22" s="98" t="s">
        <v>669</v>
      </c>
      <c r="DJU22" s="98" t="s">
        <v>669</v>
      </c>
      <c r="DJV22" s="98" t="s">
        <v>669</v>
      </c>
      <c r="DJW22" s="98" t="s">
        <v>669</v>
      </c>
      <c r="DJX22" s="98" t="s">
        <v>669</v>
      </c>
      <c r="DJY22" s="98" t="s">
        <v>669</v>
      </c>
      <c r="DJZ22" s="98" t="s">
        <v>669</v>
      </c>
      <c r="DKA22" s="98" t="s">
        <v>669</v>
      </c>
      <c r="DKB22" s="98" t="s">
        <v>669</v>
      </c>
      <c r="DKC22" s="98" t="s">
        <v>669</v>
      </c>
      <c r="DKD22" s="98" t="s">
        <v>669</v>
      </c>
      <c r="DKE22" s="98" t="s">
        <v>669</v>
      </c>
      <c r="DKF22" s="98" t="s">
        <v>669</v>
      </c>
      <c r="DKG22" s="98" t="s">
        <v>669</v>
      </c>
      <c r="DKH22" s="98" t="s">
        <v>669</v>
      </c>
      <c r="DKI22" s="98" t="s">
        <v>669</v>
      </c>
      <c r="DKJ22" s="98" t="s">
        <v>669</v>
      </c>
      <c r="DKK22" s="98" t="s">
        <v>669</v>
      </c>
      <c r="DKL22" s="98" t="s">
        <v>669</v>
      </c>
      <c r="DKM22" s="98" t="s">
        <v>669</v>
      </c>
      <c r="DKN22" s="98" t="s">
        <v>669</v>
      </c>
      <c r="DKO22" s="98" t="s">
        <v>669</v>
      </c>
      <c r="DKP22" s="98" t="s">
        <v>669</v>
      </c>
      <c r="DKQ22" s="98" t="s">
        <v>669</v>
      </c>
      <c r="DKR22" s="98" t="s">
        <v>669</v>
      </c>
      <c r="DKS22" s="98" t="s">
        <v>669</v>
      </c>
      <c r="DKT22" s="98" t="s">
        <v>669</v>
      </c>
      <c r="DKU22" s="98" t="s">
        <v>669</v>
      </c>
      <c r="DKV22" s="98" t="s">
        <v>669</v>
      </c>
      <c r="DKW22" s="98" t="s">
        <v>669</v>
      </c>
      <c r="DKX22" s="98" t="s">
        <v>669</v>
      </c>
      <c r="DKY22" s="98" t="s">
        <v>669</v>
      </c>
      <c r="DKZ22" s="98" t="s">
        <v>669</v>
      </c>
      <c r="DLA22" s="98" t="s">
        <v>669</v>
      </c>
      <c r="DLB22" s="98" t="s">
        <v>669</v>
      </c>
      <c r="DLC22" s="98" t="s">
        <v>669</v>
      </c>
      <c r="DLD22" s="98" t="s">
        <v>669</v>
      </c>
      <c r="DLE22" s="98" t="s">
        <v>669</v>
      </c>
      <c r="DLF22" s="98" t="s">
        <v>669</v>
      </c>
      <c r="DLG22" s="98" t="s">
        <v>669</v>
      </c>
      <c r="DLH22" s="98" t="s">
        <v>669</v>
      </c>
      <c r="DLI22" s="98" t="s">
        <v>669</v>
      </c>
      <c r="DLJ22" s="98" t="s">
        <v>669</v>
      </c>
      <c r="DLK22" s="98" t="s">
        <v>669</v>
      </c>
      <c r="DLL22" s="98" t="s">
        <v>669</v>
      </c>
      <c r="DLM22" s="98" t="s">
        <v>669</v>
      </c>
      <c r="DLN22" s="98" t="s">
        <v>669</v>
      </c>
      <c r="DLO22" s="98" t="s">
        <v>669</v>
      </c>
      <c r="DLP22" s="98" t="s">
        <v>669</v>
      </c>
      <c r="DLQ22" s="98" t="s">
        <v>669</v>
      </c>
      <c r="DLR22" s="98" t="s">
        <v>669</v>
      </c>
      <c r="DLS22" s="98" t="s">
        <v>669</v>
      </c>
      <c r="DLT22" s="98" t="s">
        <v>669</v>
      </c>
      <c r="DLU22" s="98" t="s">
        <v>669</v>
      </c>
      <c r="DLV22" s="98" t="s">
        <v>669</v>
      </c>
      <c r="DLW22" s="98" t="s">
        <v>669</v>
      </c>
      <c r="DLX22" s="98" t="s">
        <v>669</v>
      </c>
      <c r="DLY22" s="98" t="s">
        <v>669</v>
      </c>
      <c r="DLZ22" s="98" t="s">
        <v>669</v>
      </c>
      <c r="DMA22" s="98" t="s">
        <v>669</v>
      </c>
      <c r="DMB22" s="98" t="s">
        <v>669</v>
      </c>
      <c r="DMC22" s="98" t="s">
        <v>669</v>
      </c>
      <c r="DMD22" s="98" t="s">
        <v>669</v>
      </c>
      <c r="DME22" s="98" t="s">
        <v>669</v>
      </c>
      <c r="DMF22" s="98" t="s">
        <v>669</v>
      </c>
      <c r="DMG22" s="98" t="s">
        <v>669</v>
      </c>
      <c r="DMH22" s="98" t="s">
        <v>669</v>
      </c>
      <c r="DMI22" s="98" t="s">
        <v>669</v>
      </c>
      <c r="DMJ22" s="98" t="s">
        <v>669</v>
      </c>
      <c r="DMK22" s="98" t="s">
        <v>669</v>
      </c>
      <c r="DML22" s="98" t="s">
        <v>669</v>
      </c>
      <c r="DMM22" s="98" t="s">
        <v>669</v>
      </c>
      <c r="DMN22" s="98" t="s">
        <v>669</v>
      </c>
      <c r="DMO22" s="98" t="s">
        <v>669</v>
      </c>
      <c r="DMP22" s="98" t="s">
        <v>669</v>
      </c>
      <c r="DMQ22" s="98" t="s">
        <v>669</v>
      </c>
      <c r="DMR22" s="98" t="s">
        <v>669</v>
      </c>
      <c r="DMS22" s="98" t="s">
        <v>669</v>
      </c>
      <c r="DMT22" s="98" t="s">
        <v>669</v>
      </c>
      <c r="DMU22" s="98" t="s">
        <v>669</v>
      </c>
      <c r="DMV22" s="98" t="s">
        <v>669</v>
      </c>
      <c r="DMW22" s="98" t="s">
        <v>669</v>
      </c>
      <c r="DMX22" s="98" t="s">
        <v>669</v>
      </c>
      <c r="DMY22" s="98" t="s">
        <v>669</v>
      </c>
      <c r="DMZ22" s="98" t="s">
        <v>669</v>
      </c>
      <c r="DNA22" s="98" t="s">
        <v>669</v>
      </c>
      <c r="DNB22" s="98" t="s">
        <v>669</v>
      </c>
      <c r="DNC22" s="98" t="s">
        <v>669</v>
      </c>
      <c r="DND22" s="98" t="s">
        <v>669</v>
      </c>
      <c r="DNE22" s="98" t="s">
        <v>669</v>
      </c>
      <c r="DNF22" s="98" t="s">
        <v>669</v>
      </c>
      <c r="DNG22" s="98" t="s">
        <v>669</v>
      </c>
      <c r="DNH22" s="98" t="s">
        <v>669</v>
      </c>
      <c r="DNI22" s="98" t="s">
        <v>669</v>
      </c>
      <c r="DNJ22" s="98" t="s">
        <v>669</v>
      </c>
      <c r="DNK22" s="98" t="s">
        <v>669</v>
      </c>
      <c r="DNL22" s="98" t="s">
        <v>669</v>
      </c>
      <c r="DNM22" s="98" t="s">
        <v>669</v>
      </c>
      <c r="DNN22" s="98" t="s">
        <v>669</v>
      </c>
      <c r="DNO22" s="98" t="s">
        <v>669</v>
      </c>
      <c r="DNP22" s="98" t="s">
        <v>669</v>
      </c>
      <c r="DNQ22" s="98" t="s">
        <v>669</v>
      </c>
      <c r="DNR22" s="98" t="s">
        <v>669</v>
      </c>
      <c r="DNS22" s="98" t="s">
        <v>669</v>
      </c>
      <c r="DNT22" s="98" t="s">
        <v>669</v>
      </c>
      <c r="DNU22" s="98" t="s">
        <v>669</v>
      </c>
      <c r="DNV22" s="98" t="s">
        <v>669</v>
      </c>
      <c r="DNW22" s="98" t="s">
        <v>669</v>
      </c>
      <c r="DNX22" s="98" t="s">
        <v>669</v>
      </c>
      <c r="DNY22" s="98" t="s">
        <v>669</v>
      </c>
      <c r="DNZ22" s="98" t="s">
        <v>669</v>
      </c>
      <c r="DOA22" s="98" t="s">
        <v>669</v>
      </c>
      <c r="DOB22" s="98" t="s">
        <v>669</v>
      </c>
      <c r="DOC22" s="98" t="s">
        <v>669</v>
      </c>
      <c r="DOD22" s="98" t="s">
        <v>669</v>
      </c>
      <c r="DOE22" s="98" t="s">
        <v>669</v>
      </c>
      <c r="DOF22" s="98" t="s">
        <v>669</v>
      </c>
      <c r="DOG22" s="98" t="s">
        <v>669</v>
      </c>
      <c r="DOH22" s="98" t="s">
        <v>669</v>
      </c>
      <c r="DOI22" s="98" t="s">
        <v>669</v>
      </c>
      <c r="DOJ22" s="98" t="s">
        <v>669</v>
      </c>
      <c r="DOK22" s="98" t="s">
        <v>669</v>
      </c>
      <c r="DOL22" s="98" t="s">
        <v>669</v>
      </c>
      <c r="DOM22" s="98" t="s">
        <v>669</v>
      </c>
      <c r="DON22" s="98" t="s">
        <v>669</v>
      </c>
      <c r="DOO22" s="98" t="s">
        <v>669</v>
      </c>
      <c r="DOP22" s="98" t="s">
        <v>669</v>
      </c>
      <c r="DOQ22" s="98" t="s">
        <v>669</v>
      </c>
      <c r="DOR22" s="98" t="s">
        <v>669</v>
      </c>
      <c r="DOS22" s="98" t="s">
        <v>669</v>
      </c>
      <c r="DOT22" s="98" t="s">
        <v>669</v>
      </c>
      <c r="DOU22" s="98" t="s">
        <v>669</v>
      </c>
      <c r="DOV22" s="98" t="s">
        <v>669</v>
      </c>
      <c r="DOW22" s="98" t="s">
        <v>669</v>
      </c>
      <c r="DOX22" s="98" t="s">
        <v>669</v>
      </c>
      <c r="DOY22" s="98" t="s">
        <v>669</v>
      </c>
      <c r="DOZ22" s="98" t="s">
        <v>669</v>
      </c>
      <c r="DPA22" s="98" t="s">
        <v>669</v>
      </c>
      <c r="DPB22" s="98" t="s">
        <v>669</v>
      </c>
      <c r="DPC22" s="98" t="s">
        <v>669</v>
      </c>
      <c r="DPD22" s="98" t="s">
        <v>669</v>
      </c>
      <c r="DPE22" s="98" t="s">
        <v>669</v>
      </c>
      <c r="DPF22" s="98" t="s">
        <v>669</v>
      </c>
      <c r="DPG22" s="98" t="s">
        <v>669</v>
      </c>
      <c r="DPH22" s="98" t="s">
        <v>669</v>
      </c>
      <c r="DPI22" s="98" t="s">
        <v>669</v>
      </c>
      <c r="DPJ22" s="98" t="s">
        <v>669</v>
      </c>
      <c r="DPK22" s="98" t="s">
        <v>669</v>
      </c>
      <c r="DPL22" s="98" t="s">
        <v>669</v>
      </c>
      <c r="DPM22" s="98" t="s">
        <v>669</v>
      </c>
      <c r="DPN22" s="98" t="s">
        <v>669</v>
      </c>
      <c r="DPO22" s="98" t="s">
        <v>669</v>
      </c>
      <c r="DPP22" s="98" t="s">
        <v>669</v>
      </c>
      <c r="DPQ22" s="98" t="s">
        <v>669</v>
      </c>
      <c r="DPR22" s="98" t="s">
        <v>669</v>
      </c>
      <c r="DPS22" s="98" t="s">
        <v>669</v>
      </c>
      <c r="DPT22" s="98" t="s">
        <v>669</v>
      </c>
      <c r="DPU22" s="98" t="s">
        <v>669</v>
      </c>
      <c r="DPV22" s="98" t="s">
        <v>669</v>
      </c>
      <c r="DPW22" s="98" t="s">
        <v>669</v>
      </c>
      <c r="DPX22" s="98" t="s">
        <v>669</v>
      </c>
      <c r="DPY22" s="98" t="s">
        <v>669</v>
      </c>
      <c r="DPZ22" s="98" t="s">
        <v>669</v>
      </c>
      <c r="DQA22" s="98" t="s">
        <v>669</v>
      </c>
      <c r="DQB22" s="98" t="s">
        <v>669</v>
      </c>
      <c r="DQC22" s="98" t="s">
        <v>669</v>
      </c>
      <c r="DQD22" s="98" t="s">
        <v>669</v>
      </c>
      <c r="DQE22" s="98" t="s">
        <v>669</v>
      </c>
      <c r="DQF22" s="98" t="s">
        <v>669</v>
      </c>
      <c r="DQG22" s="98" t="s">
        <v>669</v>
      </c>
      <c r="DQH22" s="98" t="s">
        <v>669</v>
      </c>
      <c r="DQI22" s="98" t="s">
        <v>669</v>
      </c>
      <c r="DQJ22" s="98" t="s">
        <v>669</v>
      </c>
      <c r="DQK22" s="98" t="s">
        <v>669</v>
      </c>
      <c r="DQL22" s="98" t="s">
        <v>669</v>
      </c>
      <c r="DQM22" s="98" t="s">
        <v>669</v>
      </c>
      <c r="DQN22" s="98" t="s">
        <v>669</v>
      </c>
      <c r="DQO22" s="98" t="s">
        <v>669</v>
      </c>
      <c r="DQP22" s="98" t="s">
        <v>669</v>
      </c>
      <c r="DQQ22" s="98" t="s">
        <v>669</v>
      </c>
      <c r="DQR22" s="98" t="s">
        <v>669</v>
      </c>
      <c r="DQS22" s="98" t="s">
        <v>669</v>
      </c>
      <c r="DQT22" s="98" t="s">
        <v>669</v>
      </c>
      <c r="DQU22" s="98" t="s">
        <v>669</v>
      </c>
      <c r="DQV22" s="98" t="s">
        <v>669</v>
      </c>
      <c r="DQW22" s="98" t="s">
        <v>669</v>
      </c>
      <c r="DQX22" s="98" t="s">
        <v>669</v>
      </c>
      <c r="DQY22" s="98" t="s">
        <v>669</v>
      </c>
      <c r="DQZ22" s="98" t="s">
        <v>669</v>
      </c>
      <c r="DRA22" s="98" t="s">
        <v>669</v>
      </c>
      <c r="DRB22" s="98" t="s">
        <v>669</v>
      </c>
      <c r="DRC22" s="98" t="s">
        <v>669</v>
      </c>
      <c r="DRD22" s="98" t="s">
        <v>669</v>
      </c>
      <c r="DRE22" s="98" t="s">
        <v>669</v>
      </c>
      <c r="DRF22" s="98" t="s">
        <v>669</v>
      </c>
      <c r="DRG22" s="98" t="s">
        <v>669</v>
      </c>
      <c r="DRH22" s="98" t="s">
        <v>669</v>
      </c>
      <c r="DRI22" s="98" t="s">
        <v>669</v>
      </c>
      <c r="DRJ22" s="98" t="s">
        <v>669</v>
      </c>
      <c r="DRK22" s="98" t="s">
        <v>669</v>
      </c>
      <c r="DRL22" s="98" t="s">
        <v>669</v>
      </c>
      <c r="DRM22" s="98" t="s">
        <v>669</v>
      </c>
      <c r="DRN22" s="98" t="s">
        <v>669</v>
      </c>
      <c r="DRO22" s="98" t="s">
        <v>669</v>
      </c>
      <c r="DRP22" s="98" t="s">
        <v>669</v>
      </c>
      <c r="DRQ22" s="98" t="s">
        <v>669</v>
      </c>
      <c r="DRR22" s="98" t="s">
        <v>669</v>
      </c>
      <c r="DRS22" s="98" t="s">
        <v>669</v>
      </c>
      <c r="DRT22" s="98" t="s">
        <v>669</v>
      </c>
      <c r="DRU22" s="98" t="s">
        <v>669</v>
      </c>
      <c r="DRV22" s="98" t="s">
        <v>669</v>
      </c>
      <c r="DRW22" s="98" t="s">
        <v>669</v>
      </c>
      <c r="DRX22" s="98" t="s">
        <v>669</v>
      </c>
      <c r="DRY22" s="98" t="s">
        <v>669</v>
      </c>
      <c r="DRZ22" s="98" t="s">
        <v>669</v>
      </c>
      <c r="DSA22" s="98" t="s">
        <v>669</v>
      </c>
      <c r="DSB22" s="98" t="s">
        <v>669</v>
      </c>
      <c r="DSC22" s="98" t="s">
        <v>669</v>
      </c>
      <c r="DSD22" s="98" t="s">
        <v>669</v>
      </c>
      <c r="DSE22" s="98" t="s">
        <v>669</v>
      </c>
      <c r="DSF22" s="98" t="s">
        <v>669</v>
      </c>
      <c r="DSG22" s="98" t="s">
        <v>669</v>
      </c>
      <c r="DSH22" s="98" t="s">
        <v>669</v>
      </c>
      <c r="DSI22" s="98" t="s">
        <v>669</v>
      </c>
      <c r="DSJ22" s="98" t="s">
        <v>669</v>
      </c>
      <c r="DSK22" s="98" t="s">
        <v>669</v>
      </c>
      <c r="DSL22" s="98" t="s">
        <v>669</v>
      </c>
      <c r="DSM22" s="98" t="s">
        <v>669</v>
      </c>
      <c r="DSN22" s="98" t="s">
        <v>669</v>
      </c>
      <c r="DSO22" s="98" t="s">
        <v>669</v>
      </c>
      <c r="DSP22" s="98" t="s">
        <v>669</v>
      </c>
      <c r="DSQ22" s="98" t="s">
        <v>669</v>
      </c>
      <c r="DSR22" s="98" t="s">
        <v>669</v>
      </c>
      <c r="DSS22" s="98" t="s">
        <v>669</v>
      </c>
      <c r="DST22" s="98" t="s">
        <v>669</v>
      </c>
      <c r="DSU22" s="98" t="s">
        <v>669</v>
      </c>
      <c r="DSV22" s="98" t="s">
        <v>669</v>
      </c>
      <c r="DSW22" s="98" t="s">
        <v>669</v>
      </c>
      <c r="DSX22" s="98" t="s">
        <v>669</v>
      </c>
      <c r="DSY22" s="98" t="s">
        <v>669</v>
      </c>
      <c r="DSZ22" s="98" t="s">
        <v>669</v>
      </c>
      <c r="DTA22" s="98" t="s">
        <v>669</v>
      </c>
      <c r="DTB22" s="98" t="s">
        <v>669</v>
      </c>
      <c r="DTC22" s="98" t="s">
        <v>669</v>
      </c>
      <c r="DTD22" s="98" t="s">
        <v>669</v>
      </c>
      <c r="DTE22" s="98" t="s">
        <v>669</v>
      </c>
      <c r="DTF22" s="98" t="s">
        <v>669</v>
      </c>
      <c r="DTG22" s="98" t="s">
        <v>669</v>
      </c>
      <c r="DTH22" s="98" t="s">
        <v>669</v>
      </c>
      <c r="DTI22" s="98" t="s">
        <v>669</v>
      </c>
      <c r="DTJ22" s="98" t="s">
        <v>669</v>
      </c>
      <c r="DTK22" s="98" t="s">
        <v>669</v>
      </c>
      <c r="DTL22" s="98" t="s">
        <v>669</v>
      </c>
      <c r="DTM22" s="98" t="s">
        <v>669</v>
      </c>
      <c r="DTN22" s="98" t="s">
        <v>669</v>
      </c>
      <c r="DTO22" s="98" t="s">
        <v>669</v>
      </c>
      <c r="DTP22" s="98" t="s">
        <v>669</v>
      </c>
      <c r="DTQ22" s="98" t="s">
        <v>669</v>
      </c>
      <c r="DTR22" s="98" t="s">
        <v>669</v>
      </c>
      <c r="DTS22" s="98" t="s">
        <v>669</v>
      </c>
      <c r="DTT22" s="98" t="s">
        <v>669</v>
      </c>
      <c r="DTU22" s="98" t="s">
        <v>669</v>
      </c>
      <c r="DTV22" s="98" t="s">
        <v>669</v>
      </c>
      <c r="DTW22" s="98" t="s">
        <v>669</v>
      </c>
      <c r="DTX22" s="98" t="s">
        <v>669</v>
      </c>
      <c r="DTY22" s="98" t="s">
        <v>669</v>
      </c>
      <c r="DTZ22" s="98" t="s">
        <v>669</v>
      </c>
      <c r="DUA22" s="98" t="s">
        <v>669</v>
      </c>
      <c r="DUB22" s="98" t="s">
        <v>669</v>
      </c>
      <c r="DUC22" s="98" t="s">
        <v>669</v>
      </c>
      <c r="DUD22" s="98" t="s">
        <v>669</v>
      </c>
      <c r="DUE22" s="98" t="s">
        <v>669</v>
      </c>
      <c r="DUF22" s="98" t="s">
        <v>669</v>
      </c>
      <c r="DUG22" s="98" t="s">
        <v>669</v>
      </c>
      <c r="DUH22" s="98" t="s">
        <v>669</v>
      </c>
      <c r="DUI22" s="98" t="s">
        <v>669</v>
      </c>
      <c r="DUJ22" s="98" t="s">
        <v>669</v>
      </c>
      <c r="DUK22" s="98" t="s">
        <v>669</v>
      </c>
      <c r="DUL22" s="98" t="s">
        <v>669</v>
      </c>
      <c r="DUM22" s="98" t="s">
        <v>669</v>
      </c>
      <c r="DUN22" s="98" t="s">
        <v>669</v>
      </c>
      <c r="DUO22" s="98" t="s">
        <v>669</v>
      </c>
      <c r="DUP22" s="98" t="s">
        <v>669</v>
      </c>
      <c r="DUQ22" s="98" t="s">
        <v>669</v>
      </c>
      <c r="DUR22" s="98" t="s">
        <v>669</v>
      </c>
      <c r="DUS22" s="98" t="s">
        <v>669</v>
      </c>
      <c r="DUT22" s="98" t="s">
        <v>669</v>
      </c>
      <c r="DUU22" s="98" t="s">
        <v>669</v>
      </c>
      <c r="DUV22" s="98" t="s">
        <v>669</v>
      </c>
      <c r="DUW22" s="98" t="s">
        <v>669</v>
      </c>
      <c r="DUX22" s="98" t="s">
        <v>669</v>
      </c>
      <c r="DUY22" s="98" t="s">
        <v>669</v>
      </c>
      <c r="DUZ22" s="98" t="s">
        <v>669</v>
      </c>
      <c r="DVA22" s="98" t="s">
        <v>669</v>
      </c>
      <c r="DVB22" s="98" t="s">
        <v>669</v>
      </c>
      <c r="DVC22" s="98" t="s">
        <v>669</v>
      </c>
      <c r="DVD22" s="98" t="s">
        <v>669</v>
      </c>
      <c r="DVE22" s="98" t="s">
        <v>669</v>
      </c>
      <c r="DVF22" s="98" t="s">
        <v>669</v>
      </c>
      <c r="DVG22" s="98" t="s">
        <v>669</v>
      </c>
      <c r="DVH22" s="98" t="s">
        <v>669</v>
      </c>
      <c r="DVI22" s="98" t="s">
        <v>669</v>
      </c>
      <c r="DVJ22" s="98" t="s">
        <v>669</v>
      </c>
      <c r="DVK22" s="98" t="s">
        <v>669</v>
      </c>
      <c r="DVL22" s="98" t="s">
        <v>669</v>
      </c>
      <c r="DVM22" s="98" t="s">
        <v>669</v>
      </c>
      <c r="DVN22" s="98" t="s">
        <v>669</v>
      </c>
      <c r="DVO22" s="98" t="s">
        <v>669</v>
      </c>
      <c r="DVP22" s="98" t="s">
        <v>669</v>
      </c>
      <c r="DVQ22" s="98" t="s">
        <v>669</v>
      </c>
      <c r="DVR22" s="98" t="s">
        <v>669</v>
      </c>
      <c r="DVS22" s="98" t="s">
        <v>669</v>
      </c>
      <c r="DVT22" s="98" t="s">
        <v>669</v>
      </c>
      <c r="DVU22" s="98" t="s">
        <v>669</v>
      </c>
      <c r="DVV22" s="98" t="s">
        <v>669</v>
      </c>
      <c r="DVW22" s="98" t="s">
        <v>669</v>
      </c>
      <c r="DVX22" s="98" t="s">
        <v>669</v>
      </c>
      <c r="DVY22" s="98" t="s">
        <v>669</v>
      </c>
      <c r="DVZ22" s="98" t="s">
        <v>669</v>
      </c>
      <c r="DWA22" s="98" t="s">
        <v>669</v>
      </c>
      <c r="DWB22" s="98" t="s">
        <v>669</v>
      </c>
      <c r="DWC22" s="98" t="s">
        <v>669</v>
      </c>
      <c r="DWD22" s="98" t="s">
        <v>669</v>
      </c>
      <c r="DWE22" s="98" t="s">
        <v>669</v>
      </c>
      <c r="DWF22" s="98" t="s">
        <v>669</v>
      </c>
      <c r="DWG22" s="98" t="s">
        <v>669</v>
      </c>
      <c r="DWH22" s="98" t="s">
        <v>669</v>
      </c>
      <c r="DWI22" s="98" t="s">
        <v>669</v>
      </c>
      <c r="DWJ22" s="98" t="s">
        <v>669</v>
      </c>
      <c r="DWK22" s="98" t="s">
        <v>669</v>
      </c>
      <c r="DWL22" s="98" t="s">
        <v>669</v>
      </c>
      <c r="DWM22" s="98" t="s">
        <v>669</v>
      </c>
      <c r="DWN22" s="98" t="s">
        <v>669</v>
      </c>
      <c r="DWO22" s="98" t="s">
        <v>669</v>
      </c>
      <c r="DWP22" s="98" t="s">
        <v>669</v>
      </c>
      <c r="DWQ22" s="98" t="s">
        <v>669</v>
      </c>
      <c r="DWR22" s="98" t="s">
        <v>669</v>
      </c>
      <c r="DWS22" s="98" t="s">
        <v>669</v>
      </c>
      <c r="DWT22" s="98" t="s">
        <v>669</v>
      </c>
      <c r="DWU22" s="98" t="s">
        <v>669</v>
      </c>
      <c r="DWV22" s="98" t="s">
        <v>669</v>
      </c>
      <c r="DWW22" s="98" t="s">
        <v>669</v>
      </c>
      <c r="DWX22" s="98" t="s">
        <v>669</v>
      </c>
      <c r="DWY22" s="98" t="s">
        <v>669</v>
      </c>
      <c r="DWZ22" s="98" t="s">
        <v>669</v>
      </c>
      <c r="DXA22" s="98" t="s">
        <v>669</v>
      </c>
      <c r="DXB22" s="98" t="s">
        <v>669</v>
      </c>
      <c r="DXC22" s="98" t="s">
        <v>669</v>
      </c>
      <c r="DXD22" s="98" t="s">
        <v>669</v>
      </c>
      <c r="DXE22" s="98" t="s">
        <v>669</v>
      </c>
      <c r="DXF22" s="98" t="s">
        <v>669</v>
      </c>
      <c r="DXG22" s="98" t="s">
        <v>669</v>
      </c>
      <c r="DXH22" s="98" t="s">
        <v>669</v>
      </c>
      <c r="DXI22" s="98" t="s">
        <v>669</v>
      </c>
      <c r="DXJ22" s="98" t="s">
        <v>669</v>
      </c>
      <c r="DXK22" s="98" t="s">
        <v>669</v>
      </c>
      <c r="DXL22" s="98" t="s">
        <v>669</v>
      </c>
      <c r="DXM22" s="98" t="s">
        <v>669</v>
      </c>
      <c r="DXN22" s="98" t="s">
        <v>669</v>
      </c>
      <c r="DXO22" s="98" t="s">
        <v>669</v>
      </c>
      <c r="DXP22" s="98" t="s">
        <v>669</v>
      </c>
      <c r="DXQ22" s="98" t="s">
        <v>669</v>
      </c>
      <c r="DXR22" s="98" t="s">
        <v>669</v>
      </c>
      <c r="DXS22" s="98" t="s">
        <v>669</v>
      </c>
      <c r="DXT22" s="98" t="s">
        <v>669</v>
      </c>
      <c r="DXU22" s="98" t="s">
        <v>669</v>
      </c>
      <c r="DXV22" s="98" t="s">
        <v>669</v>
      </c>
      <c r="DXW22" s="98" t="s">
        <v>669</v>
      </c>
      <c r="DXX22" s="98" t="s">
        <v>669</v>
      </c>
      <c r="DXY22" s="98" t="s">
        <v>669</v>
      </c>
      <c r="DXZ22" s="98" t="s">
        <v>669</v>
      </c>
      <c r="DYA22" s="98" t="s">
        <v>669</v>
      </c>
      <c r="DYB22" s="98" t="s">
        <v>669</v>
      </c>
      <c r="DYC22" s="98" t="s">
        <v>669</v>
      </c>
      <c r="DYD22" s="98" t="s">
        <v>669</v>
      </c>
      <c r="DYE22" s="98" t="s">
        <v>669</v>
      </c>
      <c r="DYF22" s="98" t="s">
        <v>669</v>
      </c>
      <c r="DYG22" s="98" t="s">
        <v>669</v>
      </c>
      <c r="DYH22" s="98" t="s">
        <v>669</v>
      </c>
      <c r="DYI22" s="98" t="s">
        <v>669</v>
      </c>
      <c r="DYJ22" s="98" t="s">
        <v>669</v>
      </c>
      <c r="DYK22" s="98" t="s">
        <v>669</v>
      </c>
      <c r="DYL22" s="98" t="s">
        <v>669</v>
      </c>
      <c r="DYM22" s="98" t="s">
        <v>669</v>
      </c>
      <c r="DYN22" s="98" t="s">
        <v>669</v>
      </c>
      <c r="DYO22" s="98" t="s">
        <v>669</v>
      </c>
      <c r="DYP22" s="98" t="s">
        <v>669</v>
      </c>
      <c r="DYQ22" s="98" t="s">
        <v>669</v>
      </c>
      <c r="DYR22" s="98" t="s">
        <v>669</v>
      </c>
      <c r="DYS22" s="98" t="s">
        <v>669</v>
      </c>
      <c r="DYT22" s="98" t="s">
        <v>669</v>
      </c>
      <c r="DYU22" s="98" t="s">
        <v>669</v>
      </c>
      <c r="DYV22" s="98" t="s">
        <v>669</v>
      </c>
      <c r="DYW22" s="98" t="s">
        <v>669</v>
      </c>
      <c r="DYX22" s="98" t="s">
        <v>669</v>
      </c>
      <c r="DYY22" s="98" t="s">
        <v>669</v>
      </c>
      <c r="DYZ22" s="98" t="s">
        <v>669</v>
      </c>
      <c r="DZA22" s="98" t="s">
        <v>669</v>
      </c>
      <c r="DZB22" s="98" t="s">
        <v>669</v>
      </c>
      <c r="DZC22" s="98" t="s">
        <v>669</v>
      </c>
      <c r="DZD22" s="98" t="s">
        <v>669</v>
      </c>
      <c r="DZE22" s="98" t="s">
        <v>669</v>
      </c>
      <c r="DZF22" s="98" t="s">
        <v>669</v>
      </c>
      <c r="DZG22" s="98" t="s">
        <v>669</v>
      </c>
      <c r="DZH22" s="98" t="s">
        <v>669</v>
      </c>
      <c r="DZI22" s="98" t="s">
        <v>669</v>
      </c>
      <c r="DZJ22" s="98" t="s">
        <v>669</v>
      </c>
      <c r="DZK22" s="98" t="s">
        <v>669</v>
      </c>
      <c r="DZL22" s="98" t="s">
        <v>669</v>
      </c>
      <c r="DZM22" s="98" t="s">
        <v>669</v>
      </c>
      <c r="DZN22" s="98" t="s">
        <v>669</v>
      </c>
      <c r="DZO22" s="98" t="s">
        <v>669</v>
      </c>
      <c r="DZP22" s="98" t="s">
        <v>669</v>
      </c>
      <c r="DZQ22" s="98" t="s">
        <v>669</v>
      </c>
      <c r="DZR22" s="98" t="s">
        <v>669</v>
      </c>
      <c r="DZS22" s="98" t="s">
        <v>669</v>
      </c>
      <c r="DZT22" s="98" t="s">
        <v>669</v>
      </c>
      <c r="DZU22" s="98" t="s">
        <v>669</v>
      </c>
      <c r="DZV22" s="98" t="s">
        <v>669</v>
      </c>
      <c r="DZW22" s="98" t="s">
        <v>669</v>
      </c>
      <c r="DZX22" s="98" t="s">
        <v>669</v>
      </c>
      <c r="DZY22" s="98" t="s">
        <v>669</v>
      </c>
      <c r="DZZ22" s="98" t="s">
        <v>669</v>
      </c>
      <c r="EAA22" s="98" t="s">
        <v>669</v>
      </c>
      <c r="EAB22" s="98" t="s">
        <v>669</v>
      </c>
      <c r="EAC22" s="98" t="s">
        <v>669</v>
      </c>
      <c r="EAD22" s="98" t="s">
        <v>669</v>
      </c>
      <c r="EAE22" s="98" t="s">
        <v>669</v>
      </c>
      <c r="EAF22" s="98" t="s">
        <v>669</v>
      </c>
      <c r="EAG22" s="98" t="s">
        <v>669</v>
      </c>
      <c r="EAH22" s="98" t="s">
        <v>669</v>
      </c>
      <c r="EAI22" s="98" t="s">
        <v>669</v>
      </c>
      <c r="EAJ22" s="98" t="s">
        <v>669</v>
      </c>
      <c r="EAK22" s="98" t="s">
        <v>669</v>
      </c>
      <c r="EAL22" s="98" t="s">
        <v>669</v>
      </c>
      <c r="EAM22" s="98" t="s">
        <v>669</v>
      </c>
      <c r="EAN22" s="98" t="s">
        <v>669</v>
      </c>
      <c r="EAO22" s="98" t="s">
        <v>669</v>
      </c>
      <c r="EAP22" s="98" t="s">
        <v>669</v>
      </c>
      <c r="EAQ22" s="98" t="s">
        <v>669</v>
      </c>
      <c r="EAR22" s="98" t="s">
        <v>669</v>
      </c>
      <c r="EAS22" s="98" t="s">
        <v>669</v>
      </c>
      <c r="EAT22" s="98" t="s">
        <v>669</v>
      </c>
      <c r="EAU22" s="98" t="s">
        <v>669</v>
      </c>
      <c r="EAV22" s="98" t="s">
        <v>669</v>
      </c>
      <c r="EAW22" s="98" t="s">
        <v>669</v>
      </c>
      <c r="EAX22" s="98" t="s">
        <v>669</v>
      </c>
      <c r="EAY22" s="98" t="s">
        <v>669</v>
      </c>
      <c r="EAZ22" s="98" t="s">
        <v>669</v>
      </c>
      <c r="EBA22" s="98" t="s">
        <v>669</v>
      </c>
      <c r="EBB22" s="98" t="s">
        <v>669</v>
      </c>
      <c r="EBC22" s="98" t="s">
        <v>669</v>
      </c>
      <c r="EBD22" s="98" t="s">
        <v>669</v>
      </c>
      <c r="EBE22" s="98" t="s">
        <v>669</v>
      </c>
      <c r="EBF22" s="98" t="s">
        <v>669</v>
      </c>
      <c r="EBG22" s="98" t="s">
        <v>669</v>
      </c>
      <c r="EBH22" s="98" t="s">
        <v>669</v>
      </c>
      <c r="EBI22" s="98" t="s">
        <v>669</v>
      </c>
      <c r="EBJ22" s="98" t="s">
        <v>669</v>
      </c>
      <c r="EBK22" s="98" t="s">
        <v>669</v>
      </c>
      <c r="EBL22" s="98" t="s">
        <v>669</v>
      </c>
      <c r="EBM22" s="98" t="s">
        <v>669</v>
      </c>
      <c r="EBN22" s="98" t="s">
        <v>669</v>
      </c>
      <c r="EBO22" s="98" t="s">
        <v>669</v>
      </c>
      <c r="EBP22" s="98" t="s">
        <v>669</v>
      </c>
      <c r="EBQ22" s="98" t="s">
        <v>669</v>
      </c>
      <c r="EBR22" s="98" t="s">
        <v>669</v>
      </c>
      <c r="EBS22" s="98" t="s">
        <v>669</v>
      </c>
      <c r="EBT22" s="98" t="s">
        <v>669</v>
      </c>
      <c r="EBU22" s="98" t="s">
        <v>669</v>
      </c>
      <c r="EBV22" s="98" t="s">
        <v>669</v>
      </c>
      <c r="EBW22" s="98" t="s">
        <v>669</v>
      </c>
      <c r="EBX22" s="98" t="s">
        <v>669</v>
      </c>
      <c r="EBY22" s="98" t="s">
        <v>669</v>
      </c>
      <c r="EBZ22" s="98" t="s">
        <v>669</v>
      </c>
      <c r="ECA22" s="98" t="s">
        <v>669</v>
      </c>
      <c r="ECB22" s="98" t="s">
        <v>669</v>
      </c>
      <c r="ECC22" s="98" t="s">
        <v>669</v>
      </c>
      <c r="ECD22" s="98" t="s">
        <v>669</v>
      </c>
      <c r="ECE22" s="98" t="s">
        <v>669</v>
      </c>
      <c r="ECF22" s="98" t="s">
        <v>669</v>
      </c>
      <c r="ECG22" s="98" t="s">
        <v>669</v>
      </c>
      <c r="ECH22" s="98" t="s">
        <v>669</v>
      </c>
      <c r="ECI22" s="98" t="s">
        <v>669</v>
      </c>
      <c r="ECJ22" s="98" t="s">
        <v>669</v>
      </c>
      <c r="ECK22" s="98" t="s">
        <v>669</v>
      </c>
      <c r="ECL22" s="98" t="s">
        <v>669</v>
      </c>
      <c r="ECM22" s="98" t="s">
        <v>669</v>
      </c>
      <c r="ECN22" s="98" t="s">
        <v>669</v>
      </c>
      <c r="ECO22" s="98" t="s">
        <v>669</v>
      </c>
      <c r="ECP22" s="98" t="s">
        <v>669</v>
      </c>
      <c r="ECQ22" s="98" t="s">
        <v>669</v>
      </c>
      <c r="ECR22" s="98" t="s">
        <v>669</v>
      </c>
      <c r="ECS22" s="98" t="s">
        <v>669</v>
      </c>
      <c r="ECT22" s="98" t="s">
        <v>669</v>
      </c>
      <c r="ECU22" s="98" t="s">
        <v>669</v>
      </c>
      <c r="ECV22" s="98" t="s">
        <v>669</v>
      </c>
      <c r="ECW22" s="98" t="s">
        <v>669</v>
      </c>
      <c r="ECX22" s="98" t="s">
        <v>669</v>
      </c>
      <c r="ECY22" s="98" t="s">
        <v>669</v>
      </c>
      <c r="ECZ22" s="98" t="s">
        <v>669</v>
      </c>
      <c r="EDA22" s="98" t="s">
        <v>669</v>
      </c>
      <c r="EDB22" s="98" t="s">
        <v>669</v>
      </c>
      <c r="EDC22" s="98" t="s">
        <v>669</v>
      </c>
      <c r="EDD22" s="98" t="s">
        <v>669</v>
      </c>
      <c r="EDE22" s="98" t="s">
        <v>669</v>
      </c>
      <c r="EDF22" s="98" t="s">
        <v>669</v>
      </c>
      <c r="EDG22" s="98" t="s">
        <v>669</v>
      </c>
      <c r="EDH22" s="98" t="s">
        <v>669</v>
      </c>
      <c r="EDI22" s="98" t="s">
        <v>669</v>
      </c>
      <c r="EDJ22" s="98" t="s">
        <v>669</v>
      </c>
      <c r="EDK22" s="98" t="s">
        <v>669</v>
      </c>
      <c r="EDL22" s="98" t="s">
        <v>669</v>
      </c>
      <c r="EDM22" s="98" t="s">
        <v>669</v>
      </c>
      <c r="EDN22" s="98" t="s">
        <v>669</v>
      </c>
      <c r="EDO22" s="98" t="s">
        <v>669</v>
      </c>
      <c r="EDP22" s="98" t="s">
        <v>669</v>
      </c>
      <c r="EDQ22" s="98" t="s">
        <v>669</v>
      </c>
      <c r="EDR22" s="98" t="s">
        <v>669</v>
      </c>
      <c r="EDS22" s="98" t="s">
        <v>669</v>
      </c>
      <c r="EDT22" s="98" t="s">
        <v>669</v>
      </c>
      <c r="EDU22" s="98" t="s">
        <v>669</v>
      </c>
      <c r="EDV22" s="98" t="s">
        <v>669</v>
      </c>
      <c r="EDW22" s="98" t="s">
        <v>669</v>
      </c>
      <c r="EDX22" s="98" t="s">
        <v>669</v>
      </c>
      <c r="EDY22" s="98" t="s">
        <v>669</v>
      </c>
      <c r="EDZ22" s="98" t="s">
        <v>669</v>
      </c>
      <c r="EEA22" s="98" t="s">
        <v>669</v>
      </c>
      <c r="EEB22" s="98" t="s">
        <v>669</v>
      </c>
      <c r="EEC22" s="98" t="s">
        <v>669</v>
      </c>
      <c r="EED22" s="98" t="s">
        <v>669</v>
      </c>
      <c r="EEE22" s="98" t="s">
        <v>669</v>
      </c>
      <c r="EEF22" s="98" t="s">
        <v>669</v>
      </c>
      <c r="EEG22" s="98" t="s">
        <v>669</v>
      </c>
      <c r="EEH22" s="98" t="s">
        <v>669</v>
      </c>
      <c r="EEI22" s="98" t="s">
        <v>669</v>
      </c>
      <c r="EEJ22" s="98" t="s">
        <v>669</v>
      </c>
      <c r="EEK22" s="98" t="s">
        <v>669</v>
      </c>
      <c r="EEL22" s="98" t="s">
        <v>669</v>
      </c>
      <c r="EEM22" s="98" t="s">
        <v>669</v>
      </c>
      <c r="EEN22" s="98" t="s">
        <v>669</v>
      </c>
      <c r="EEO22" s="98" t="s">
        <v>669</v>
      </c>
      <c r="EEP22" s="98" t="s">
        <v>669</v>
      </c>
      <c r="EEQ22" s="98" t="s">
        <v>669</v>
      </c>
      <c r="EER22" s="98" t="s">
        <v>669</v>
      </c>
      <c r="EES22" s="98" t="s">
        <v>669</v>
      </c>
      <c r="EET22" s="98" t="s">
        <v>669</v>
      </c>
      <c r="EEU22" s="98" t="s">
        <v>669</v>
      </c>
      <c r="EEV22" s="98" t="s">
        <v>669</v>
      </c>
      <c r="EEW22" s="98" t="s">
        <v>669</v>
      </c>
      <c r="EEX22" s="98" t="s">
        <v>669</v>
      </c>
      <c r="EEY22" s="98" t="s">
        <v>669</v>
      </c>
      <c r="EEZ22" s="98" t="s">
        <v>669</v>
      </c>
      <c r="EFA22" s="98" t="s">
        <v>669</v>
      </c>
      <c r="EFB22" s="98" t="s">
        <v>669</v>
      </c>
      <c r="EFC22" s="98" t="s">
        <v>669</v>
      </c>
      <c r="EFD22" s="98" t="s">
        <v>669</v>
      </c>
      <c r="EFE22" s="98" t="s">
        <v>669</v>
      </c>
      <c r="EFF22" s="98" t="s">
        <v>669</v>
      </c>
      <c r="EFG22" s="98" t="s">
        <v>669</v>
      </c>
      <c r="EFH22" s="98" t="s">
        <v>669</v>
      </c>
      <c r="EFI22" s="98" t="s">
        <v>669</v>
      </c>
      <c r="EFJ22" s="98" t="s">
        <v>669</v>
      </c>
      <c r="EFK22" s="98" t="s">
        <v>669</v>
      </c>
      <c r="EFL22" s="98" t="s">
        <v>669</v>
      </c>
      <c r="EFM22" s="98" t="s">
        <v>669</v>
      </c>
      <c r="EFN22" s="98" t="s">
        <v>669</v>
      </c>
      <c r="EFO22" s="98" t="s">
        <v>669</v>
      </c>
      <c r="EFP22" s="98" t="s">
        <v>669</v>
      </c>
      <c r="EFQ22" s="98" t="s">
        <v>669</v>
      </c>
      <c r="EFR22" s="98" t="s">
        <v>669</v>
      </c>
      <c r="EFS22" s="98" t="s">
        <v>669</v>
      </c>
      <c r="EFT22" s="98" t="s">
        <v>669</v>
      </c>
      <c r="EFU22" s="98" t="s">
        <v>669</v>
      </c>
      <c r="EFV22" s="98" t="s">
        <v>669</v>
      </c>
      <c r="EFW22" s="98" t="s">
        <v>669</v>
      </c>
      <c r="EFX22" s="98" t="s">
        <v>669</v>
      </c>
      <c r="EFY22" s="98" t="s">
        <v>669</v>
      </c>
      <c r="EFZ22" s="98" t="s">
        <v>669</v>
      </c>
      <c r="EGA22" s="98" t="s">
        <v>669</v>
      </c>
      <c r="EGB22" s="98" t="s">
        <v>669</v>
      </c>
      <c r="EGC22" s="98" t="s">
        <v>669</v>
      </c>
      <c r="EGD22" s="98" t="s">
        <v>669</v>
      </c>
      <c r="EGE22" s="98" t="s">
        <v>669</v>
      </c>
      <c r="EGF22" s="98" t="s">
        <v>669</v>
      </c>
      <c r="EGG22" s="98" t="s">
        <v>669</v>
      </c>
      <c r="EGH22" s="98" t="s">
        <v>669</v>
      </c>
      <c r="EGI22" s="98" t="s">
        <v>669</v>
      </c>
      <c r="EGJ22" s="98" t="s">
        <v>669</v>
      </c>
      <c r="EGK22" s="98" t="s">
        <v>669</v>
      </c>
      <c r="EGL22" s="98" t="s">
        <v>669</v>
      </c>
      <c r="EGM22" s="98" t="s">
        <v>669</v>
      </c>
      <c r="EGN22" s="98" t="s">
        <v>669</v>
      </c>
      <c r="EGO22" s="98" t="s">
        <v>669</v>
      </c>
      <c r="EGP22" s="98" t="s">
        <v>669</v>
      </c>
      <c r="EGQ22" s="98" t="s">
        <v>669</v>
      </c>
      <c r="EGR22" s="98" t="s">
        <v>669</v>
      </c>
      <c r="EGS22" s="98" t="s">
        <v>669</v>
      </c>
      <c r="EGT22" s="98" t="s">
        <v>669</v>
      </c>
      <c r="EGU22" s="98" t="s">
        <v>669</v>
      </c>
      <c r="EGV22" s="98" t="s">
        <v>669</v>
      </c>
      <c r="EGW22" s="98" t="s">
        <v>669</v>
      </c>
      <c r="EGX22" s="98" t="s">
        <v>669</v>
      </c>
      <c r="EGY22" s="98" t="s">
        <v>669</v>
      </c>
      <c r="EGZ22" s="98" t="s">
        <v>669</v>
      </c>
      <c r="EHA22" s="98" t="s">
        <v>669</v>
      </c>
      <c r="EHB22" s="98" t="s">
        <v>669</v>
      </c>
      <c r="EHC22" s="98" t="s">
        <v>669</v>
      </c>
      <c r="EHD22" s="98" t="s">
        <v>669</v>
      </c>
      <c r="EHE22" s="98" t="s">
        <v>669</v>
      </c>
      <c r="EHF22" s="98" t="s">
        <v>669</v>
      </c>
      <c r="EHG22" s="98" t="s">
        <v>669</v>
      </c>
      <c r="EHH22" s="98" t="s">
        <v>669</v>
      </c>
      <c r="EHI22" s="98" t="s">
        <v>669</v>
      </c>
      <c r="EHJ22" s="98" t="s">
        <v>669</v>
      </c>
      <c r="EHK22" s="98" t="s">
        <v>669</v>
      </c>
      <c r="EHL22" s="98" t="s">
        <v>669</v>
      </c>
      <c r="EHM22" s="98" t="s">
        <v>669</v>
      </c>
      <c r="EHN22" s="98" t="s">
        <v>669</v>
      </c>
      <c r="EHO22" s="98" t="s">
        <v>669</v>
      </c>
      <c r="EHP22" s="98" t="s">
        <v>669</v>
      </c>
      <c r="EHQ22" s="98" t="s">
        <v>669</v>
      </c>
      <c r="EHR22" s="98" t="s">
        <v>669</v>
      </c>
      <c r="EHS22" s="98" t="s">
        <v>669</v>
      </c>
      <c r="EHT22" s="98" t="s">
        <v>669</v>
      </c>
      <c r="EHU22" s="98" t="s">
        <v>669</v>
      </c>
      <c r="EHV22" s="98" t="s">
        <v>669</v>
      </c>
      <c r="EHW22" s="98" t="s">
        <v>669</v>
      </c>
      <c r="EHX22" s="98" t="s">
        <v>669</v>
      </c>
      <c r="EHY22" s="98" t="s">
        <v>669</v>
      </c>
      <c r="EHZ22" s="98" t="s">
        <v>669</v>
      </c>
      <c r="EIA22" s="98" t="s">
        <v>669</v>
      </c>
      <c r="EIB22" s="98" t="s">
        <v>669</v>
      </c>
      <c r="EIC22" s="98" t="s">
        <v>669</v>
      </c>
      <c r="EID22" s="98" t="s">
        <v>669</v>
      </c>
      <c r="EIE22" s="98" t="s">
        <v>669</v>
      </c>
      <c r="EIF22" s="98" t="s">
        <v>669</v>
      </c>
      <c r="EIG22" s="98" t="s">
        <v>669</v>
      </c>
      <c r="EIH22" s="98" t="s">
        <v>669</v>
      </c>
      <c r="EII22" s="98" t="s">
        <v>669</v>
      </c>
      <c r="EIJ22" s="98" t="s">
        <v>669</v>
      </c>
      <c r="EIK22" s="98" t="s">
        <v>669</v>
      </c>
      <c r="EIL22" s="98" t="s">
        <v>669</v>
      </c>
      <c r="EIM22" s="98" t="s">
        <v>669</v>
      </c>
      <c r="EIN22" s="98" t="s">
        <v>669</v>
      </c>
      <c r="EIO22" s="98" t="s">
        <v>669</v>
      </c>
      <c r="EIP22" s="98" t="s">
        <v>669</v>
      </c>
      <c r="EIQ22" s="98" t="s">
        <v>669</v>
      </c>
      <c r="EIR22" s="98" t="s">
        <v>669</v>
      </c>
      <c r="EIS22" s="98" t="s">
        <v>669</v>
      </c>
      <c r="EIT22" s="98" t="s">
        <v>669</v>
      </c>
      <c r="EIU22" s="98" t="s">
        <v>669</v>
      </c>
      <c r="EIV22" s="98" t="s">
        <v>669</v>
      </c>
      <c r="EIW22" s="98" t="s">
        <v>669</v>
      </c>
      <c r="EIX22" s="98" t="s">
        <v>669</v>
      </c>
      <c r="EIY22" s="98" t="s">
        <v>669</v>
      </c>
      <c r="EIZ22" s="98" t="s">
        <v>669</v>
      </c>
      <c r="EJA22" s="98" t="s">
        <v>669</v>
      </c>
      <c r="EJB22" s="98" t="s">
        <v>669</v>
      </c>
      <c r="EJC22" s="98" t="s">
        <v>669</v>
      </c>
      <c r="EJD22" s="98" t="s">
        <v>669</v>
      </c>
      <c r="EJE22" s="98" t="s">
        <v>669</v>
      </c>
      <c r="EJF22" s="98" t="s">
        <v>669</v>
      </c>
      <c r="EJG22" s="98" t="s">
        <v>669</v>
      </c>
      <c r="EJH22" s="98" t="s">
        <v>669</v>
      </c>
      <c r="EJI22" s="98" t="s">
        <v>669</v>
      </c>
      <c r="EJJ22" s="98" t="s">
        <v>669</v>
      </c>
      <c r="EJK22" s="98" t="s">
        <v>669</v>
      </c>
      <c r="EJL22" s="98" t="s">
        <v>669</v>
      </c>
      <c r="EJM22" s="98" t="s">
        <v>669</v>
      </c>
      <c r="EJN22" s="98" t="s">
        <v>669</v>
      </c>
      <c r="EJO22" s="98" t="s">
        <v>669</v>
      </c>
      <c r="EJP22" s="98" t="s">
        <v>669</v>
      </c>
      <c r="EJQ22" s="98" t="s">
        <v>669</v>
      </c>
      <c r="EJR22" s="98" t="s">
        <v>669</v>
      </c>
      <c r="EJS22" s="98" t="s">
        <v>669</v>
      </c>
      <c r="EJT22" s="98" t="s">
        <v>669</v>
      </c>
      <c r="EJU22" s="98" t="s">
        <v>669</v>
      </c>
      <c r="EJV22" s="98" t="s">
        <v>669</v>
      </c>
      <c r="EJW22" s="98" t="s">
        <v>669</v>
      </c>
      <c r="EJX22" s="98" t="s">
        <v>669</v>
      </c>
      <c r="EJY22" s="98" t="s">
        <v>669</v>
      </c>
      <c r="EJZ22" s="98" t="s">
        <v>669</v>
      </c>
      <c r="EKA22" s="98" t="s">
        <v>669</v>
      </c>
      <c r="EKB22" s="98" t="s">
        <v>669</v>
      </c>
      <c r="EKC22" s="98" t="s">
        <v>669</v>
      </c>
      <c r="EKD22" s="98" t="s">
        <v>669</v>
      </c>
      <c r="EKE22" s="98" t="s">
        <v>669</v>
      </c>
      <c r="EKF22" s="98" t="s">
        <v>669</v>
      </c>
      <c r="EKG22" s="98" t="s">
        <v>669</v>
      </c>
      <c r="EKH22" s="98" t="s">
        <v>669</v>
      </c>
      <c r="EKI22" s="98" t="s">
        <v>669</v>
      </c>
      <c r="EKJ22" s="98" t="s">
        <v>669</v>
      </c>
      <c r="EKK22" s="98" t="s">
        <v>669</v>
      </c>
      <c r="EKL22" s="98" t="s">
        <v>669</v>
      </c>
      <c r="EKM22" s="98" t="s">
        <v>669</v>
      </c>
      <c r="EKN22" s="98" t="s">
        <v>669</v>
      </c>
      <c r="EKO22" s="98" t="s">
        <v>669</v>
      </c>
      <c r="EKP22" s="98" t="s">
        <v>669</v>
      </c>
      <c r="EKQ22" s="98" t="s">
        <v>669</v>
      </c>
      <c r="EKR22" s="98" t="s">
        <v>669</v>
      </c>
      <c r="EKS22" s="98" t="s">
        <v>669</v>
      </c>
      <c r="EKT22" s="98" t="s">
        <v>669</v>
      </c>
      <c r="EKU22" s="98" t="s">
        <v>669</v>
      </c>
      <c r="EKV22" s="98" t="s">
        <v>669</v>
      </c>
      <c r="EKW22" s="98" t="s">
        <v>669</v>
      </c>
      <c r="EKX22" s="98" t="s">
        <v>669</v>
      </c>
      <c r="EKY22" s="98" t="s">
        <v>669</v>
      </c>
      <c r="EKZ22" s="98" t="s">
        <v>669</v>
      </c>
      <c r="ELA22" s="98" t="s">
        <v>669</v>
      </c>
      <c r="ELB22" s="98" t="s">
        <v>669</v>
      </c>
      <c r="ELC22" s="98" t="s">
        <v>669</v>
      </c>
      <c r="ELD22" s="98" t="s">
        <v>669</v>
      </c>
      <c r="ELE22" s="98" t="s">
        <v>669</v>
      </c>
      <c r="ELF22" s="98" t="s">
        <v>669</v>
      </c>
      <c r="ELG22" s="98" t="s">
        <v>669</v>
      </c>
      <c r="ELH22" s="98" t="s">
        <v>669</v>
      </c>
      <c r="ELI22" s="98" t="s">
        <v>669</v>
      </c>
      <c r="ELJ22" s="98" t="s">
        <v>669</v>
      </c>
      <c r="ELK22" s="98" t="s">
        <v>669</v>
      </c>
      <c r="ELL22" s="98" t="s">
        <v>669</v>
      </c>
      <c r="ELM22" s="98" t="s">
        <v>669</v>
      </c>
      <c r="ELN22" s="98" t="s">
        <v>669</v>
      </c>
      <c r="ELO22" s="98" t="s">
        <v>669</v>
      </c>
      <c r="ELP22" s="98" t="s">
        <v>669</v>
      </c>
      <c r="ELQ22" s="98" t="s">
        <v>669</v>
      </c>
      <c r="ELR22" s="98" t="s">
        <v>669</v>
      </c>
      <c r="ELS22" s="98" t="s">
        <v>669</v>
      </c>
      <c r="ELT22" s="98" t="s">
        <v>669</v>
      </c>
      <c r="ELU22" s="98" t="s">
        <v>669</v>
      </c>
      <c r="ELV22" s="98" t="s">
        <v>669</v>
      </c>
      <c r="ELW22" s="98" t="s">
        <v>669</v>
      </c>
      <c r="ELX22" s="98" t="s">
        <v>669</v>
      </c>
      <c r="ELY22" s="98" t="s">
        <v>669</v>
      </c>
      <c r="ELZ22" s="98" t="s">
        <v>669</v>
      </c>
      <c r="EMA22" s="98" t="s">
        <v>669</v>
      </c>
      <c r="EMB22" s="98" t="s">
        <v>669</v>
      </c>
      <c r="EMC22" s="98" t="s">
        <v>669</v>
      </c>
      <c r="EMD22" s="98" t="s">
        <v>669</v>
      </c>
      <c r="EME22" s="98" t="s">
        <v>669</v>
      </c>
      <c r="EMF22" s="98" t="s">
        <v>669</v>
      </c>
      <c r="EMG22" s="98" t="s">
        <v>669</v>
      </c>
      <c r="EMH22" s="98" t="s">
        <v>669</v>
      </c>
      <c r="EMI22" s="98" t="s">
        <v>669</v>
      </c>
      <c r="EMJ22" s="98" t="s">
        <v>669</v>
      </c>
      <c r="EMK22" s="98" t="s">
        <v>669</v>
      </c>
      <c r="EML22" s="98" t="s">
        <v>669</v>
      </c>
      <c r="EMM22" s="98" t="s">
        <v>669</v>
      </c>
      <c r="EMN22" s="98" t="s">
        <v>669</v>
      </c>
      <c r="EMO22" s="98" t="s">
        <v>669</v>
      </c>
      <c r="EMP22" s="98" t="s">
        <v>669</v>
      </c>
      <c r="EMQ22" s="98" t="s">
        <v>669</v>
      </c>
      <c r="EMR22" s="98" t="s">
        <v>669</v>
      </c>
      <c r="EMS22" s="98" t="s">
        <v>669</v>
      </c>
      <c r="EMT22" s="98" t="s">
        <v>669</v>
      </c>
      <c r="EMU22" s="98" t="s">
        <v>669</v>
      </c>
      <c r="EMV22" s="98" t="s">
        <v>669</v>
      </c>
      <c r="EMW22" s="98" t="s">
        <v>669</v>
      </c>
      <c r="EMX22" s="98" t="s">
        <v>669</v>
      </c>
      <c r="EMY22" s="98" t="s">
        <v>669</v>
      </c>
      <c r="EMZ22" s="98" t="s">
        <v>669</v>
      </c>
      <c r="ENA22" s="98" t="s">
        <v>669</v>
      </c>
      <c r="ENB22" s="98" t="s">
        <v>669</v>
      </c>
      <c r="ENC22" s="98" t="s">
        <v>669</v>
      </c>
      <c r="END22" s="98" t="s">
        <v>669</v>
      </c>
      <c r="ENE22" s="98" t="s">
        <v>669</v>
      </c>
      <c r="ENF22" s="98" t="s">
        <v>669</v>
      </c>
      <c r="ENG22" s="98" t="s">
        <v>669</v>
      </c>
      <c r="ENH22" s="98" t="s">
        <v>669</v>
      </c>
      <c r="ENI22" s="98" t="s">
        <v>669</v>
      </c>
      <c r="ENJ22" s="98" t="s">
        <v>669</v>
      </c>
      <c r="ENK22" s="98" t="s">
        <v>669</v>
      </c>
      <c r="ENL22" s="98" t="s">
        <v>669</v>
      </c>
      <c r="ENM22" s="98" t="s">
        <v>669</v>
      </c>
      <c r="ENN22" s="98" t="s">
        <v>669</v>
      </c>
      <c r="ENO22" s="98" t="s">
        <v>669</v>
      </c>
      <c r="ENP22" s="98" t="s">
        <v>669</v>
      </c>
      <c r="ENQ22" s="98" t="s">
        <v>669</v>
      </c>
      <c r="ENR22" s="98" t="s">
        <v>669</v>
      </c>
      <c r="ENS22" s="98" t="s">
        <v>669</v>
      </c>
      <c r="ENT22" s="98" t="s">
        <v>669</v>
      </c>
      <c r="ENU22" s="98" t="s">
        <v>669</v>
      </c>
      <c r="ENV22" s="98" t="s">
        <v>669</v>
      </c>
      <c r="ENW22" s="98" t="s">
        <v>669</v>
      </c>
      <c r="ENX22" s="98" t="s">
        <v>669</v>
      </c>
      <c r="ENY22" s="98" t="s">
        <v>669</v>
      </c>
      <c r="ENZ22" s="98" t="s">
        <v>669</v>
      </c>
      <c r="EOA22" s="98" t="s">
        <v>669</v>
      </c>
      <c r="EOB22" s="98" t="s">
        <v>669</v>
      </c>
      <c r="EOC22" s="98" t="s">
        <v>669</v>
      </c>
      <c r="EOD22" s="98" t="s">
        <v>669</v>
      </c>
      <c r="EOE22" s="98" t="s">
        <v>669</v>
      </c>
      <c r="EOF22" s="98" t="s">
        <v>669</v>
      </c>
      <c r="EOG22" s="98" t="s">
        <v>669</v>
      </c>
      <c r="EOH22" s="98" t="s">
        <v>669</v>
      </c>
      <c r="EOI22" s="98" t="s">
        <v>669</v>
      </c>
      <c r="EOJ22" s="98" t="s">
        <v>669</v>
      </c>
      <c r="EOK22" s="98" t="s">
        <v>669</v>
      </c>
      <c r="EOL22" s="98" t="s">
        <v>669</v>
      </c>
      <c r="EOM22" s="98" t="s">
        <v>669</v>
      </c>
      <c r="EON22" s="98" t="s">
        <v>669</v>
      </c>
      <c r="EOO22" s="98" t="s">
        <v>669</v>
      </c>
      <c r="EOP22" s="98" t="s">
        <v>669</v>
      </c>
      <c r="EOQ22" s="98" t="s">
        <v>669</v>
      </c>
      <c r="EOR22" s="98" t="s">
        <v>669</v>
      </c>
      <c r="EOS22" s="98" t="s">
        <v>669</v>
      </c>
      <c r="EOT22" s="98" t="s">
        <v>669</v>
      </c>
      <c r="EOU22" s="98" t="s">
        <v>669</v>
      </c>
      <c r="EOV22" s="98" t="s">
        <v>669</v>
      </c>
      <c r="EOW22" s="98" t="s">
        <v>669</v>
      </c>
      <c r="EOX22" s="98" t="s">
        <v>669</v>
      </c>
      <c r="EOY22" s="98" t="s">
        <v>669</v>
      </c>
      <c r="EOZ22" s="98" t="s">
        <v>669</v>
      </c>
      <c r="EPA22" s="98" t="s">
        <v>669</v>
      </c>
      <c r="EPB22" s="98" t="s">
        <v>669</v>
      </c>
      <c r="EPC22" s="98" t="s">
        <v>669</v>
      </c>
      <c r="EPD22" s="98" t="s">
        <v>669</v>
      </c>
      <c r="EPE22" s="98" t="s">
        <v>669</v>
      </c>
      <c r="EPF22" s="98" t="s">
        <v>669</v>
      </c>
      <c r="EPG22" s="98" t="s">
        <v>669</v>
      </c>
      <c r="EPH22" s="98" t="s">
        <v>669</v>
      </c>
      <c r="EPI22" s="98" t="s">
        <v>669</v>
      </c>
      <c r="EPJ22" s="98" t="s">
        <v>669</v>
      </c>
      <c r="EPK22" s="98" t="s">
        <v>669</v>
      </c>
      <c r="EPL22" s="98" t="s">
        <v>669</v>
      </c>
      <c r="EPM22" s="98" t="s">
        <v>669</v>
      </c>
      <c r="EPN22" s="98" t="s">
        <v>669</v>
      </c>
      <c r="EPO22" s="98" t="s">
        <v>669</v>
      </c>
      <c r="EPP22" s="98" t="s">
        <v>669</v>
      </c>
      <c r="EPQ22" s="98" t="s">
        <v>669</v>
      </c>
      <c r="EPR22" s="98" t="s">
        <v>669</v>
      </c>
      <c r="EPS22" s="98" t="s">
        <v>669</v>
      </c>
      <c r="EPT22" s="98" t="s">
        <v>669</v>
      </c>
      <c r="EPU22" s="98" t="s">
        <v>669</v>
      </c>
      <c r="EPV22" s="98" t="s">
        <v>669</v>
      </c>
      <c r="EPW22" s="98" t="s">
        <v>669</v>
      </c>
      <c r="EPX22" s="98" t="s">
        <v>669</v>
      </c>
      <c r="EPY22" s="98" t="s">
        <v>669</v>
      </c>
      <c r="EPZ22" s="98" t="s">
        <v>669</v>
      </c>
      <c r="EQA22" s="98" t="s">
        <v>669</v>
      </c>
      <c r="EQB22" s="98" t="s">
        <v>669</v>
      </c>
      <c r="EQC22" s="98" t="s">
        <v>669</v>
      </c>
      <c r="EQD22" s="98" t="s">
        <v>669</v>
      </c>
      <c r="EQE22" s="98" t="s">
        <v>669</v>
      </c>
      <c r="EQF22" s="98" t="s">
        <v>669</v>
      </c>
      <c r="EQG22" s="98" t="s">
        <v>669</v>
      </c>
      <c r="EQH22" s="98" t="s">
        <v>669</v>
      </c>
      <c r="EQI22" s="98" t="s">
        <v>669</v>
      </c>
      <c r="EQJ22" s="98" t="s">
        <v>669</v>
      </c>
      <c r="EQK22" s="98" t="s">
        <v>669</v>
      </c>
      <c r="EQL22" s="98" t="s">
        <v>669</v>
      </c>
      <c r="EQM22" s="98" t="s">
        <v>669</v>
      </c>
      <c r="EQN22" s="98" t="s">
        <v>669</v>
      </c>
      <c r="EQO22" s="98" t="s">
        <v>669</v>
      </c>
      <c r="EQP22" s="98" t="s">
        <v>669</v>
      </c>
      <c r="EQQ22" s="98" t="s">
        <v>669</v>
      </c>
      <c r="EQR22" s="98" t="s">
        <v>669</v>
      </c>
      <c r="EQS22" s="98" t="s">
        <v>669</v>
      </c>
      <c r="EQT22" s="98" t="s">
        <v>669</v>
      </c>
      <c r="EQU22" s="98" t="s">
        <v>669</v>
      </c>
      <c r="EQV22" s="98" t="s">
        <v>669</v>
      </c>
      <c r="EQW22" s="98" t="s">
        <v>669</v>
      </c>
      <c r="EQX22" s="98" t="s">
        <v>669</v>
      </c>
      <c r="EQY22" s="98" t="s">
        <v>669</v>
      </c>
      <c r="EQZ22" s="98" t="s">
        <v>669</v>
      </c>
      <c r="ERA22" s="98" t="s">
        <v>669</v>
      </c>
      <c r="ERB22" s="98" t="s">
        <v>669</v>
      </c>
      <c r="ERC22" s="98" t="s">
        <v>669</v>
      </c>
      <c r="ERD22" s="98" t="s">
        <v>669</v>
      </c>
      <c r="ERE22" s="98" t="s">
        <v>669</v>
      </c>
      <c r="ERF22" s="98" t="s">
        <v>669</v>
      </c>
      <c r="ERG22" s="98" t="s">
        <v>669</v>
      </c>
      <c r="ERH22" s="98" t="s">
        <v>669</v>
      </c>
      <c r="ERI22" s="98" t="s">
        <v>669</v>
      </c>
      <c r="ERJ22" s="98" t="s">
        <v>669</v>
      </c>
      <c r="ERK22" s="98" t="s">
        <v>669</v>
      </c>
      <c r="ERL22" s="98" t="s">
        <v>669</v>
      </c>
      <c r="ERM22" s="98" t="s">
        <v>669</v>
      </c>
      <c r="ERN22" s="98" t="s">
        <v>669</v>
      </c>
      <c r="ERO22" s="98" t="s">
        <v>669</v>
      </c>
      <c r="ERP22" s="98" t="s">
        <v>669</v>
      </c>
      <c r="ERQ22" s="98" t="s">
        <v>669</v>
      </c>
      <c r="ERR22" s="98" t="s">
        <v>669</v>
      </c>
      <c r="ERS22" s="98" t="s">
        <v>669</v>
      </c>
      <c r="ERT22" s="98" t="s">
        <v>669</v>
      </c>
      <c r="ERU22" s="98" t="s">
        <v>669</v>
      </c>
      <c r="ERV22" s="98" t="s">
        <v>669</v>
      </c>
      <c r="ERW22" s="98" t="s">
        <v>669</v>
      </c>
      <c r="ERX22" s="98" t="s">
        <v>669</v>
      </c>
      <c r="ERY22" s="98" t="s">
        <v>669</v>
      </c>
      <c r="ERZ22" s="98" t="s">
        <v>669</v>
      </c>
      <c r="ESA22" s="98" t="s">
        <v>669</v>
      </c>
      <c r="ESB22" s="98" t="s">
        <v>669</v>
      </c>
      <c r="ESC22" s="98" t="s">
        <v>669</v>
      </c>
      <c r="ESD22" s="98" t="s">
        <v>669</v>
      </c>
      <c r="ESE22" s="98" t="s">
        <v>669</v>
      </c>
      <c r="ESF22" s="98" t="s">
        <v>669</v>
      </c>
      <c r="ESG22" s="98" t="s">
        <v>669</v>
      </c>
      <c r="ESH22" s="98" t="s">
        <v>669</v>
      </c>
      <c r="ESI22" s="98" t="s">
        <v>669</v>
      </c>
      <c r="ESJ22" s="98" t="s">
        <v>669</v>
      </c>
      <c r="ESK22" s="98" t="s">
        <v>669</v>
      </c>
      <c r="ESL22" s="98" t="s">
        <v>669</v>
      </c>
      <c r="ESM22" s="98" t="s">
        <v>669</v>
      </c>
      <c r="ESN22" s="98" t="s">
        <v>669</v>
      </c>
      <c r="ESO22" s="98" t="s">
        <v>669</v>
      </c>
      <c r="ESP22" s="98" t="s">
        <v>669</v>
      </c>
      <c r="ESQ22" s="98" t="s">
        <v>669</v>
      </c>
      <c r="ESR22" s="98" t="s">
        <v>669</v>
      </c>
      <c r="ESS22" s="98" t="s">
        <v>669</v>
      </c>
      <c r="EST22" s="98" t="s">
        <v>669</v>
      </c>
      <c r="ESU22" s="98" t="s">
        <v>669</v>
      </c>
      <c r="ESV22" s="98" t="s">
        <v>669</v>
      </c>
      <c r="ESW22" s="98" t="s">
        <v>669</v>
      </c>
      <c r="ESX22" s="98" t="s">
        <v>669</v>
      </c>
      <c r="ESY22" s="98" t="s">
        <v>669</v>
      </c>
      <c r="ESZ22" s="98" t="s">
        <v>669</v>
      </c>
      <c r="ETA22" s="98" t="s">
        <v>669</v>
      </c>
      <c r="ETB22" s="98" t="s">
        <v>669</v>
      </c>
      <c r="ETC22" s="98" t="s">
        <v>669</v>
      </c>
      <c r="ETD22" s="98" t="s">
        <v>669</v>
      </c>
      <c r="ETE22" s="98" t="s">
        <v>669</v>
      </c>
      <c r="ETF22" s="98" t="s">
        <v>669</v>
      </c>
      <c r="ETG22" s="98" t="s">
        <v>669</v>
      </c>
      <c r="ETH22" s="98" t="s">
        <v>669</v>
      </c>
      <c r="ETI22" s="98" t="s">
        <v>669</v>
      </c>
      <c r="ETJ22" s="98" t="s">
        <v>669</v>
      </c>
      <c r="ETK22" s="98" t="s">
        <v>669</v>
      </c>
      <c r="ETL22" s="98" t="s">
        <v>669</v>
      </c>
      <c r="ETM22" s="98" t="s">
        <v>669</v>
      </c>
      <c r="ETN22" s="98" t="s">
        <v>669</v>
      </c>
      <c r="ETO22" s="98" t="s">
        <v>669</v>
      </c>
      <c r="ETP22" s="98" t="s">
        <v>669</v>
      </c>
      <c r="ETQ22" s="98" t="s">
        <v>669</v>
      </c>
      <c r="ETR22" s="98" t="s">
        <v>669</v>
      </c>
      <c r="ETS22" s="98" t="s">
        <v>669</v>
      </c>
      <c r="ETT22" s="98" t="s">
        <v>669</v>
      </c>
      <c r="ETU22" s="98" t="s">
        <v>669</v>
      </c>
      <c r="ETV22" s="98" t="s">
        <v>669</v>
      </c>
      <c r="ETW22" s="98" t="s">
        <v>669</v>
      </c>
      <c r="ETX22" s="98" t="s">
        <v>669</v>
      </c>
      <c r="ETY22" s="98" t="s">
        <v>669</v>
      </c>
      <c r="ETZ22" s="98" t="s">
        <v>669</v>
      </c>
      <c r="EUA22" s="98" t="s">
        <v>669</v>
      </c>
      <c r="EUB22" s="98" t="s">
        <v>669</v>
      </c>
      <c r="EUC22" s="98" t="s">
        <v>669</v>
      </c>
      <c r="EUD22" s="98" t="s">
        <v>669</v>
      </c>
      <c r="EUE22" s="98" t="s">
        <v>669</v>
      </c>
      <c r="EUF22" s="98" t="s">
        <v>669</v>
      </c>
      <c r="EUG22" s="98" t="s">
        <v>669</v>
      </c>
      <c r="EUH22" s="98" t="s">
        <v>669</v>
      </c>
      <c r="EUI22" s="98" t="s">
        <v>669</v>
      </c>
      <c r="EUJ22" s="98" t="s">
        <v>669</v>
      </c>
      <c r="EUK22" s="98" t="s">
        <v>669</v>
      </c>
      <c r="EUL22" s="98" t="s">
        <v>669</v>
      </c>
      <c r="EUM22" s="98" t="s">
        <v>669</v>
      </c>
      <c r="EUN22" s="98" t="s">
        <v>669</v>
      </c>
      <c r="EUO22" s="98" t="s">
        <v>669</v>
      </c>
      <c r="EUP22" s="98" t="s">
        <v>669</v>
      </c>
      <c r="EUQ22" s="98" t="s">
        <v>669</v>
      </c>
      <c r="EUR22" s="98" t="s">
        <v>669</v>
      </c>
      <c r="EUS22" s="98" t="s">
        <v>669</v>
      </c>
      <c r="EUT22" s="98" t="s">
        <v>669</v>
      </c>
      <c r="EUU22" s="98" t="s">
        <v>669</v>
      </c>
      <c r="EUV22" s="98" t="s">
        <v>669</v>
      </c>
      <c r="EUW22" s="98" t="s">
        <v>669</v>
      </c>
      <c r="EUX22" s="98" t="s">
        <v>669</v>
      </c>
      <c r="EUY22" s="98" t="s">
        <v>669</v>
      </c>
      <c r="EUZ22" s="98" t="s">
        <v>669</v>
      </c>
      <c r="EVA22" s="98" t="s">
        <v>669</v>
      </c>
      <c r="EVB22" s="98" t="s">
        <v>669</v>
      </c>
      <c r="EVC22" s="98" t="s">
        <v>669</v>
      </c>
      <c r="EVD22" s="98" t="s">
        <v>669</v>
      </c>
      <c r="EVE22" s="98" t="s">
        <v>669</v>
      </c>
      <c r="EVF22" s="98" t="s">
        <v>669</v>
      </c>
      <c r="EVG22" s="98" t="s">
        <v>669</v>
      </c>
      <c r="EVH22" s="98" t="s">
        <v>669</v>
      </c>
      <c r="EVI22" s="98" t="s">
        <v>669</v>
      </c>
      <c r="EVJ22" s="98" t="s">
        <v>669</v>
      </c>
      <c r="EVK22" s="98" t="s">
        <v>669</v>
      </c>
      <c r="EVL22" s="98" t="s">
        <v>669</v>
      </c>
      <c r="EVM22" s="98" t="s">
        <v>669</v>
      </c>
      <c r="EVN22" s="98" t="s">
        <v>669</v>
      </c>
      <c r="EVO22" s="98" t="s">
        <v>669</v>
      </c>
      <c r="EVP22" s="98" t="s">
        <v>669</v>
      </c>
      <c r="EVQ22" s="98" t="s">
        <v>669</v>
      </c>
      <c r="EVR22" s="98" t="s">
        <v>669</v>
      </c>
      <c r="EVS22" s="98" t="s">
        <v>669</v>
      </c>
      <c r="EVT22" s="98" t="s">
        <v>669</v>
      </c>
      <c r="EVU22" s="98" t="s">
        <v>669</v>
      </c>
      <c r="EVV22" s="98" t="s">
        <v>669</v>
      </c>
      <c r="EVW22" s="98" t="s">
        <v>669</v>
      </c>
      <c r="EVX22" s="98" t="s">
        <v>669</v>
      </c>
      <c r="EVY22" s="98" t="s">
        <v>669</v>
      </c>
      <c r="EVZ22" s="98" t="s">
        <v>669</v>
      </c>
      <c r="EWA22" s="98" t="s">
        <v>669</v>
      </c>
      <c r="EWB22" s="98" t="s">
        <v>669</v>
      </c>
      <c r="EWC22" s="98" t="s">
        <v>669</v>
      </c>
      <c r="EWD22" s="98" t="s">
        <v>669</v>
      </c>
      <c r="EWE22" s="98" t="s">
        <v>669</v>
      </c>
      <c r="EWF22" s="98" t="s">
        <v>669</v>
      </c>
      <c r="EWG22" s="98" t="s">
        <v>669</v>
      </c>
      <c r="EWH22" s="98" t="s">
        <v>669</v>
      </c>
      <c r="EWI22" s="98" t="s">
        <v>669</v>
      </c>
      <c r="EWJ22" s="98" t="s">
        <v>669</v>
      </c>
      <c r="EWK22" s="98" t="s">
        <v>669</v>
      </c>
      <c r="EWL22" s="98" t="s">
        <v>669</v>
      </c>
      <c r="EWM22" s="98" t="s">
        <v>669</v>
      </c>
      <c r="EWN22" s="98" t="s">
        <v>669</v>
      </c>
      <c r="EWO22" s="98" t="s">
        <v>669</v>
      </c>
      <c r="EWP22" s="98" t="s">
        <v>669</v>
      </c>
      <c r="EWQ22" s="98" t="s">
        <v>669</v>
      </c>
      <c r="EWR22" s="98" t="s">
        <v>669</v>
      </c>
      <c r="EWS22" s="98" t="s">
        <v>669</v>
      </c>
      <c r="EWT22" s="98" t="s">
        <v>669</v>
      </c>
      <c r="EWU22" s="98" t="s">
        <v>669</v>
      </c>
      <c r="EWV22" s="98" t="s">
        <v>669</v>
      </c>
      <c r="EWW22" s="98" t="s">
        <v>669</v>
      </c>
      <c r="EWX22" s="98" t="s">
        <v>669</v>
      </c>
      <c r="EWY22" s="98" t="s">
        <v>669</v>
      </c>
      <c r="EWZ22" s="98" t="s">
        <v>669</v>
      </c>
      <c r="EXA22" s="98" t="s">
        <v>669</v>
      </c>
      <c r="EXB22" s="98" t="s">
        <v>669</v>
      </c>
      <c r="EXC22" s="98" t="s">
        <v>669</v>
      </c>
      <c r="EXD22" s="98" t="s">
        <v>669</v>
      </c>
      <c r="EXE22" s="98" t="s">
        <v>669</v>
      </c>
      <c r="EXF22" s="98" t="s">
        <v>669</v>
      </c>
      <c r="EXG22" s="98" t="s">
        <v>669</v>
      </c>
      <c r="EXH22" s="98" t="s">
        <v>669</v>
      </c>
      <c r="EXI22" s="98" t="s">
        <v>669</v>
      </c>
      <c r="EXJ22" s="98" t="s">
        <v>669</v>
      </c>
      <c r="EXK22" s="98" t="s">
        <v>669</v>
      </c>
      <c r="EXL22" s="98" t="s">
        <v>669</v>
      </c>
      <c r="EXM22" s="98" t="s">
        <v>669</v>
      </c>
      <c r="EXN22" s="98" t="s">
        <v>669</v>
      </c>
      <c r="EXO22" s="98" t="s">
        <v>669</v>
      </c>
      <c r="EXP22" s="98" t="s">
        <v>669</v>
      </c>
      <c r="EXQ22" s="98" t="s">
        <v>669</v>
      </c>
      <c r="EXR22" s="98" t="s">
        <v>669</v>
      </c>
      <c r="EXS22" s="98" t="s">
        <v>669</v>
      </c>
      <c r="EXT22" s="98" t="s">
        <v>669</v>
      </c>
      <c r="EXU22" s="98" t="s">
        <v>669</v>
      </c>
      <c r="EXV22" s="98" t="s">
        <v>669</v>
      </c>
      <c r="EXW22" s="98" t="s">
        <v>669</v>
      </c>
      <c r="EXX22" s="98" t="s">
        <v>669</v>
      </c>
      <c r="EXY22" s="98" t="s">
        <v>669</v>
      </c>
      <c r="EXZ22" s="98" t="s">
        <v>669</v>
      </c>
      <c r="EYA22" s="98" t="s">
        <v>669</v>
      </c>
      <c r="EYB22" s="98" t="s">
        <v>669</v>
      </c>
      <c r="EYC22" s="98" t="s">
        <v>669</v>
      </c>
      <c r="EYD22" s="98" t="s">
        <v>669</v>
      </c>
      <c r="EYE22" s="98" t="s">
        <v>669</v>
      </c>
      <c r="EYF22" s="98" t="s">
        <v>669</v>
      </c>
      <c r="EYG22" s="98" t="s">
        <v>669</v>
      </c>
      <c r="EYH22" s="98" t="s">
        <v>669</v>
      </c>
      <c r="EYI22" s="98" t="s">
        <v>669</v>
      </c>
      <c r="EYJ22" s="98" t="s">
        <v>669</v>
      </c>
      <c r="EYK22" s="98" t="s">
        <v>669</v>
      </c>
      <c r="EYL22" s="98" t="s">
        <v>669</v>
      </c>
      <c r="EYM22" s="98" t="s">
        <v>669</v>
      </c>
      <c r="EYN22" s="98" t="s">
        <v>669</v>
      </c>
      <c r="EYO22" s="98" t="s">
        <v>669</v>
      </c>
      <c r="EYP22" s="98" t="s">
        <v>669</v>
      </c>
      <c r="EYQ22" s="98" t="s">
        <v>669</v>
      </c>
      <c r="EYR22" s="98" t="s">
        <v>669</v>
      </c>
      <c r="EYS22" s="98" t="s">
        <v>669</v>
      </c>
      <c r="EYT22" s="98" t="s">
        <v>669</v>
      </c>
      <c r="EYU22" s="98" t="s">
        <v>669</v>
      </c>
      <c r="EYV22" s="98" t="s">
        <v>669</v>
      </c>
      <c r="EYW22" s="98" t="s">
        <v>669</v>
      </c>
      <c r="EYX22" s="98" t="s">
        <v>669</v>
      </c>
      <c r="EYY22" s="98" t="s">
        <v>669</v>
      </c>
      <c r="EYZ22" s="98" t="s">
        <v>669</v>
      </c>
      <c r="EZA22" s="98" t="s">
        <v>669</v>
      </c>
      <c r="EZB22" s="98" t="s">
        <v>669</v>
      </c>
      <c r="EZC22" s="98" t="s">
        <v>669</v>
      </c>
      <c r="EZD22" s="98" t="s">
        <v>669</v>
      </c>
      <c r="EZE22" s="98" t="s">
        <v>669</v>
      </c>
      <c r="EZF22" s="98" t="s">
        <v>669</v>
      </c>
      <c r="EZG22" s="98" t="s">
        <v>669</v>
      </c>
      <c r="EZH22" s="98" t="s">
        <v>669</v>
      </c>
      <c r="EZI22" s="98" t="s">
        <v>669</v>
      </c>
      <c r="EZJ22" s="98" t="s">
        <v>669</v>
      </c>
      <c r="EZK22" s="98" t="s">
        <v>669</v>
      </c>
      <c r="EZL22" s="98" t="s">
        <v>669</v>
      </c>
      <c r="EZM22" s="98" t="s">
        <v>669</v>
      </c>
      <c r="EZN22" s="98" t="s">
        <v>669</v>
      </c>
      <c r="EZO22" s="98" t="s">
        <v>669</v>
      </c>
      <c r="EZP22" s="98" t="s">
        <v>669</v>
      </c>
      <c r="EZQ22" s="98" t="s">
        <v>669</v>
      </c>
      <c r="EZR22" s="98" t="s">
        <v>669</v>
      </c>
      <c r="EZS22" s="98" t="s">
        <v>669</v>
      </c>
      <c r="EZT22" s="98" t="s">
        <v>669</v>
      </c>
      <c r="EZU22" s="98" t="s">
        <v>669</v>
      </c>
      <c r="EZV22" s="98" t="s">
        <v>669</v>
      </c>
      <c r="EZW22" s="98" t="s">
        <v>669</v>
      </c>
      <c r="EZX22" s="98" t="s">
        <v>669</v>
      </c>
      <c r="EZY22" s="98" t="s">
        <v>669</v>
      </c>
      <c r="EZZ22" s="98" t="s">
        <v>669</v>
      </c>
      <c r="FAA22" s="98" t="s">
        <v>669</v>
      </c>
      <c r="FAB22" s="98" t="s">
        <v>669</v>
      </c>
      <c r="FAC22" s="98" t="s">
        <v>669</v>
      </c>
      <c r="FAD22" s="98" t="s">
        <v>669</v>
      </c>
      <c r="FAE22" s="98" t="s">
        <v>669</v>
      </c>
      <c r="FAF22" s="98" t="s">
        <v>669</v>
      </c>
      <c r="FAG22" s="98" t="s">
        <v>669</v>
      </c>
      <c r="FAH22" s="98" t="s">
        <v>669</v>
      </c>
      <c r="FAI22" s="98" t="s">
        <v>669</v>
      </c>
      <c r="FAJ22" s="98" t="s">
        <v>669</v>
      </c>
      <c r="FAK22" s="98" t="s">
        <v>669</v>
      </c>
      <c r="FAL22" s="98" t="s">
        <v>669</v>
      </c>
      <c r="FAM22" s="98" t="s">
        <v>669</v>
      </c>
      <c r="FAN22" s="98" t="s">
        <v>669</v>
      </c>
      <c r="FAO22" s="98" t="s">
        <v>669</v>
      </c>
      <c r="FAP22" s="98" t="s">
        <v>669</v>
      </c>
      <c r="FAQ22" s="98" t="s">
        <v>669</v>
      </c>
      <c r="FAR22" s="98" t="s">
        <v>669</v>
      </c>
      <c r="FAS22" s="98" t="s">
        <v>669</v>
      </c>
      <c r="FAT22" s="98" t="s">
        <v>669</v>
      </c>
      <c r="FAU22" s="98" t="s">
        <v>669</v>
      </c>
      <c r="FAV22" s="98" t="s">
        <v>669</v>
      </c>
      <c r="FAW22" s="98" t="s">
        <v>669</v>
      </c>
      <c r="FAX22" s="98" t="s">
        <v>669</v>
      </c>
      <c r="FAY22" s="98" t="s">
        <v>669</v>
      </c>
      <c r="FAZ22" s="98" t="s">
        <v>669</v>
      </c>
      <c r="FBA22" s="98" t="s">
        <v>669</v>
      </c>
      <c r="FBB22" s="98" t="s">
        <v>669</v>
      </c>
      <c r="FBC22" s="98" t="s">
        <v>669</v>
      </c>
      <c r="FBD22" s="98" t="s">
        <v>669</v>
      </c>
      <c r="FBE22" s="98" t="s">
        <v>669</v>
      </c>
      <c r="FBF22" s="98" t="s">
        <v>669</v>
      </c>
      <c r="FBG22" s="98" t="s">
        <v>669</v>
      </c>
      <c r="FBH22" s="98" t="s">
        <v>669</v>
      </c>
      <c r="FBI22" s="98" t="s">
        <v>669</v>
      </c>
      <c r="FBJ22" s="98" t="s">
        <v>669</v>
      </c>
      <c r="FBK22" s="98" t="s">
        <v>669</v>
      </c>
      <c r="FBL22" s="98" t="s">
        <v>669</v>
      </c>
      <c r="FBM22" s="98" t="s">
        <v>669</v>
      </c>
      <c r="FBN22" s="98" t="s">
        <v>669</v>
      </c>
      <c r="FBO22" s="98" t="s">
        <v>669</v>
      </c>
      <c r="FBP22" s="98" t="s">
        <v>669</v>
      </c>
      <c r="FBQ22" s="98" t="s">
        <v>669</v>
      </c>
      <c r="FBR22" s="98" t="s">
        <v>669</v>
      </c>
      <c r="FBS22" s="98" t="s">
        <v>669</v>
      </c>
      <c r="FBT22" s="98" t="s">
        <v>669</v>
      </c>
      <c r="FBU22" s="98" t="s">
        <v>669</v>
      </c>
      <c r="FBV22" s="98" t="s">
        <v>669</v>
      </c>
      <c r="FBW22" s="98" t="s">
        <v>669</v>
      </c>
      <c r="FBX22" s="98" t="s">
        <v>669</v>
      </c>
      <c r="FBY22" s="98" t="s">
        <v>669</v>
      </c>
      <c r="FBZ22" s="98" t="s">
        <v>669</v>
      </c>
      <c r="FCA22" s="98" t="s">
        <v>669</v>
      </c>
      <c r="FCB22" s="98" t="s">
        <v>669</v>
      </c>
      <c r="FCC22" s="98" t="s">
        <v>669</v>
      </c>
      <c r="FCD22" s="98" t="s">
        <v>669</v>
      </c>
      <c r="FCE22" s="98" t="s">
        <v>669</v>
      </c>
      <c r="FCF22" s="98" t="s">
        <v>669</v>
      </c>
      <c r="FCG22" s="98" t="s">
        <v>669</v>
      </c>
      <c r="FCH22" s="98" t="s">
        <v>669</v>
      </c>
      <c r="FCI22" s="98" t="s">
        <v>669</v>
      </c>
      <c r="FCJ22" s="98" t="s">
        <v>669</v>
      </c>
      <c r="FCK22" s="98" t="s">
        <v>669</v>
      </c>
      <c r="FCL22" s="98" t="s">
        <v>669</v>
      </c>
      <c r="FCM22" s="98" t="s">
        <v>669</v>
      </c>
      <c r="FCN22" s="98" t="s">
        <v>669</v>
      </c>
      <c r="FCO22" s="98" t="s">
        <v>669</v>
      </c>
      <c r="FCP22" s="98" t="s">
        <v>669</v>
      </c>
      <c r="FCQ22" s="98" t="s">
        <v>669</v>
      </c>
      <c r="FCR22" s="98" t="s">
        <v>669</v>
      </c>
      <c r="FCS22" s="98" t="s">
        <v>669</v>
      </c>
      <c r="FCT22" s="98" t="s">
        <v>669</v>
      </c>
      <c r="FCU22" s="98" t="s">
        <v>669</v>
      </c>
      <c r="FCV22" s="98" t="s">
        <v>669</v>
      </c>
      <c r="FCW22" s="98" t="s">
        <v>669</v>
      </c>
      <c r="FCX22" s="98" t="s">
        <v>669</v>
      </c>
      <c r="FCY22" s="98" t="s">
        <v>669</v>
      </c>
      <c r="FCZ22" s="98" t="s">
        <v>669</v>
      </c>
      <c r="FDA22" s="98" t="s">
        <v>669</v>
      </c>
      <c r="FDB22" s="98" t="s">
        <v>669</v>
      </c>
      <c r="FDC22" s="98" t="s">
        <v>669</v>
      </c>
      <c r="FDD22" s="98" t="s">
        <v>669</v>
      </c>
      <c r="FDE22" s="98" t="s">
        <v>669</v>
      </c>
      <c r="FDF22" s="98" t="s">
        <v>669</v>
      </c>
      <c r="FDG22" s="98" t="s">
        <v>669</v>
      </c>
      <c r="FDH22" s="98" t="s">
        <v>669</v>
      </c>
      <c r="FDI22" s="98" t="s">
        <v>669</v>
      </c>
      <c r="FDJ22" s="98" t="s">
        <v>669</v>
      </c>
      <c r="FDK22" s="98" t="s">
        <v>669</v>
      </c>
      <c r="FDL22" s="98" t="s">
        <v>669</v>
      </c>
      <c r="FDM22" s="98" t="s">
        <v>669</v>
      </c>
      <c r="FDN22" s="98" t="s">
        <v>669</v>
      </c>
      <c r="FDO22" s="98" t="s">
        <v>669</v>
      </c>
      <c r="FDP22" s="98" t="s">
        <v>669</v>
      </c>
      <c r="FDQ22" s="98" t="s">
        <v>669</v>
      </c>
      <c r="FDR22" s="98" t="s">
        <v>669</v>
      </c>
      <c r="FDS22" s="98" t="s">
        <v>669</v>
      </c>
      <c r="FDT22" s="98" t="s">
        <v>669</v>
      </c>
      <c r="FDU22" s="98" t="s">
        <v>669</v>
      </c>
      <c r="FDV22" s="98" t="s">
        <v>669</v>
      </c>
      <c r="FDW22" s="98" t="s">
        <v>669</v>
      </c>
      <c r="FDX22" s="98" t="s">
        <v>669</v>
      </c>
      <c r="FDY22" s="98" t="s">
        <v>669</v>
      </c>
      <c r="FDZ22" s="98" t="s">
        <v>669</v>
      </c>
      <c r="FEA22" s="98" t="s">
        <v>669</v>
      </c>
      <c r="FEB22" s="98" t="s">
        <v>669</v>
      </c>
      <c r="FEC22" s="98" t="s">
        <v>669</v>
      </c>
      <c r="FED22" s="98" t="s">
        <v>669</v>
      </c>
      <c r="FEE22" s="98" t="s">
        <v>669</v>
      </c>
      <c r="FEF22" s="98" t="s">
        <v>669</v>
      </c>
      <c r="FEG22" s="98" t="s">
        <v>669</v>
      </c>
      <c r="FEH22" s="98" t="s">
        <v>669</v>
      </c>
      <c r="FEI22" s="98" t="s">
        <v>669</v>
      </c>
      <c r="FEJ22" s="98" t="s">
        <v>669</v>
      </c>
      <c r="FEK22" s="98" t="s">
        <v>669</v>
      </c>
      <c r="FEL22" s="98" t="s">
        <v>669</v>
      </c>
      <c r="FEM22" s="98" t="s">
        <v>669</v>
      </c>
      <c r="FEN22" s="98" t="s">
        <v>669</v>
      </c>
      <c r="FEO22" s="98" t="s">
        <v>669</v>
      </c>
      <c r="FEP22" s="98" t="s">
        <v>669</v>
      </c>
      <c r="FEQ22" s="98" t="s">
        <v>669</v>
      </c>
      <c r="FER22" s="98" t="s">
        <v>669</v>
      </c>
      <c r="FES22" s="98" t="s">
        <v>669</v>
      </c>
      <c r="FET22" s="98" t="s">
        <v>669</v>
      </c>
      <c r="FEU22" s="98" t="s">
        <v>669</v>
      </c>
      <c r="FEV22" s="98" t="s">
        <v>669</v>
      </c>
      <c r="FEW22" s="98" t="s">
        <v>669</v>
      </c>
      <c r="FEX22" s="98" t="s">
        <v>669</v>
      </c>
      <c r="FEY22" s="98" t="s">
        <v>669</v>
      </c>
      <c r="FEZ22" s="98" t="s">
        <v>669</v>
      </c>
      <c r="FFA22" s="98" t="s">
        <v>669</v>
      </c>
      <c r="FFB22" s="98" t="s">
        <v>669</v>
      </c>
      <c r="FFC22" s="98" t="s">
        <v>669</v>
      </c>
      <c r="FFD22" s="98" t="s">
        <v>669</v>
      </c>
      <c r="FFE22" s="98" t="s">
        <v>669</v>
      </c>
      <c r="FFF22" s="98" t="s">
        <v>669</v>
      </c>
      <c r="FFG22" s="98" t="s">
        <v>669</v>
      </c>
      <c r="FFH22" s="98" t="s">
        <v>669</v>
      </c>
      <c r="FFI22" s="98" t="s">
        <v>669</v>
      </c>
      <c r="FFJ22" s="98" t="s">
        <v>669</v>
      </c>
      <c r="FFK22" s="98" t="s">
        <v>669</v>
      </c>
      <c r="FFL22" s="98" t="s">
        <v>669</v>
      </c>
      <c r="FFM22" s="98" t="s">
        <v>669</v>
      </c>
      <c r="FFN22" s="98" t="s">
        <v>669</v>
      </c>
      <c r="FFO22" s="98" t="s">
        <v>669</v>
      </c>
      <c r="FFP22" s="98" t="s">
        <v>669</v>
      </c>
      <c r="FFQ22" s="98" t="s">
        <v>669</v>
      </c>
      <c r="FFR22" s="98" t="s">
        <v>669</v>
      </c>
      <c r="FFS22" s="98" t="s">
        <v>669</v>
      </c>
      <c r="FFT22" s="98" t="s">
        <v>669</v>
      </c>
      <c r="FFU22" s="98" t="s">
        <v>669</v>
      </c>
      <c r="FFV22" s="98" t="s">
        <v>669</v>
      </c>
      <c r="FFW22" s="98" t="s">
        <v>669</v>
      </c>
      <c r="FFX22" s="98" t="s">
        <v>669</v>
      </c>
      <c r="FFY22" s="98" t="s">
        <v>669</v>
      </c>
      <c r="FFZ22" s="98" t="s">
        <v>669</v>
      </c>
      <c r="FGA22" s="98" t="s">
        <v>669</v>
      </c>
      <c r="FGB22" s="98" t="s">
        <v>669</v>
      </c>
      <c r="FGC22" s="98" t="s">
        <v>669</v>
      </c>
      <c r="FGD22" s="98" t="s">
        <v>669</v>
      </c>
      <c r="FGE22" s="98" t="s">
        <v>669</v>
      </c>
      <c r="FGF22" s="98" t="s">
        <v>669</v>
      </c>
      <c r="FGG22" s="98" t="s">
        <v>669</v>
      </c>
      <c r="FGH22" s="98" t="s">
        <v>669</v>
      </c>
      <c r="FGI22" s="98" t="s">
        <v>669</v>
      </c>
      <c r="FGJ22" s="98" t="s">
        <v>669</v>
      </c>
      <c r="FGK22" s="98" t="s">
        <v>669</v>
      </c>
      <c r="FGL22" s="98" t="s">
        <v>669</v>
      </c>
      <c r="FGM22" s="98" t="s">
        <v>669</v>
      </c>
      <c r="FGN22" s="98" t="s">
        <v>669</v>
      </c>
      <c r="FGO22" s="98" t="s">
        <v>669</v>
      </c>
      <c r="FGP22" s="98" t="s">
        <v>669</v>
      </c>
      <c r="FGQ22" s="98" t="s">
        <v>669</v>
      </c>
      <c r="FGR22" s="98" t="s">
        <v>669</v>
      </c>
      <c r="FGS22" s="98" t="s">
        <v>669</v>
      </c>
      <c r="FGT22" s="98" t="s">
        <v>669</v>
      </c>
      <c r="FGU22" s="98" t="s">
        <v>669</v>
      </c>
      <c r="FGV22" s="98" t="s">
        <v>669</v>
      </c>
      <c r="FGW22" s="98" t="s">
        <v>669</v>
      </c>
      <c r="FGX22" s="98" t="s">
        <v>669</v>
      </c>
      <c r="FGY22" s="98" t="s">
        <v>669</v>
      </c>
      <c r="FGZ22" s="98" t="s">
        <v>669</v>
      </c>
      <c r="FHA22" s="98" t="s">
        <v>669</v>
      </c>
      <c r="FHB22" s="98" t="s">
        <v>669</v>
      </c>
      <c r="FHC22" s="98" t="s">
        <v>669</v>
      </c>
      <c r="FHD22" s="98" t="s">
        <v>669</v>
      </c>
      <c r="FHE22" s="98" t="s">
        <v>669</v>
      </c>
      <c r="FHF22" s="98" t="s">
        <v>669</v>
      </c>
      <c r="FHG22" s="98" t="s">
        <v>669</v>
      </c>
      <c r="FHH22" s="98" t="s">
        <v>669</v>
      </c>
      <c r="FHI22" s="98" t="s">
        <v>669</v>
      </c>
      <c r="FHJ22" s="98" t="s">
        <v>669</v>
      </c>
      <c r="FHK22" s="98" t="s">
        <v>669</v>
      </c>
      <c r="FHL22" s="98" t="s">
        <v>669</v>
      </c>
      <c r="FHM22" s="98" t="s">
        <v>669</v>
      </c>
      <c r="FHN22" s="98" t="s">
        <v>669</v>
      </c>
      <c r="FHO22" s="98" t="s">
        <v>669</v>
      </c>
      <c r="FHP22" s="98" t="s">
        <v>669</v>
      </c>
      <c r="FHQ22" s="98" t="s">
        <v>669</v>
      </c>
      <c r="FHR22" s="98" t="s">
        <v>669</v>
      </c>
      <c r="FHS22" s="98" t="s">
        <v>669</v>
      </c>
      <c r="FHT22" s="98" t="s">
        <v>669</v>
      </c>
      <c r="FHU22" s="98" t="s">
        <v>669</v>
      </c>
      <c r="FHV22" s="98" t="s">
        <v>669</v>
      </c>
      <c r="FHW22" s="98" t="s">
        <v>669</v>
      </c>
      <c r="FHX22" s="98" t="s">
        <v>669</v>
      </c>
      <c r="FHY22" s="98" t="s">
        <v>669</v>
      </c>
      <c r="FHZ22" s="98" t="s">
        <v>669</v>
      </c>
      <c r="FIA22" s="98" t="s">
        <v>669</v>
      </c>
      <c r="FIB22" s="98" t="s">
        <v>669</v>
      </c>
      <c r="FIC22" s="98" t="s">
        <v>669</v>
      </c>
      <c r="FID22" s="98" t="s">
        <v>669</v>
      </c>
      <c r="FIE22" s="98" t="s">
        <v>669</v>
      </c>
      <c r="FIF22" s="98" t="s">
        <v>669</v>
      </c>
      <c r="FIG22" s="98" t="s">
        <v>669</v>
      </c>
      <c r="FIH22" s="98" t="s">
        <v>669</v>
      </c>
      <c r="FII22" s="98" t="s">
        <v>669</v>
      </c>
      <c r="FIJ22" s="98" t="s">
        <v>669</v>
      </c>
      <c r="FIK22" s="98" t="s">
        <v>669</v>
      </c>
      <c r="FIL22" s="98" t="s">
        <v>669</v>
      </c>
      <c r="FIM22" s="98" t="s">
        <v>669</v>
      </c>
      <c r="FIN22" s="98" t="s">
        <v>669</v>
      </c>
      <c r="FIO22" s="98" t="s">
        <v>669</v>
      </c>
      <c r="FIP22" s="98" t="s">
        <v>669</v>
      </c>
      <c r="FIQ22" s="98" t="s">
        <v>669</v>
      </c>
      <c r="FIR22" s="98" t="s">
        <v>669</v>
      </c>
      <c r="FIS22" s="98" t="s">
        <v>669</v>
      </c>
      <c r="FIT22" s="98" t="s">
        <v>669</v>
      </c>
      <c r="FIU22" s="98" t="s">
        <v>669</v>
      </c>
      <c r="FIV22" s="98" t="s">
        <v>669</v>
      </c>
      <c r="FIW22" s="98" t="s">
        <v>669</v>
      </c>
      <c r="FIX22" s="98" t="s">
        <v>669</v>
      </c>
      <c r="FIY22" s="98" t="s">
        <v>669</v>
      </c>
      <c r="FIZ22" s="98" t="s">
        <v>669</v>
      </c>
      <c r="FJA22" s="98" t="s">
        <v>669</v>
      </c>
      <c r="FJB22" s="98" t="s">
        <v>669</v>
      </c>
      <c r="FJC22" s="98" t="s">
        <v>669</v>
      </c>
      <c r="FJD22" s="98" t="s">
        <v>669</v>
      </c>
      <c r="FJE22" s="98" t="s">
        <v>669</v>
      </c>
      <c r="FJF22" s="98" t="s">
        <v>669</v>
      </c>
      <c r="FJG22" s="98" t="s">
        <v>669</v>
      </c>
      <c r="FJH22" s="98" t="s">
        <v>669</v>
      </c>
      <c r="FJI22" s="98" t="s">
        <v>669</v>
      </c>
      <c r="FJJ22" s="98" t="s">
        <v>669</v>
      </c>
      <c r="FJK22" s="98" t="s">
        <v>669</v>
      </c>
      <c r="FJL22" s="98" t="s">
        <v>669</v>
      </c>
      <c r="FJM22" s="98" t="s">
        <v>669</v>
      </c>
      <c r="FJN22" s="98" t="s">
        <v>669</v>
      </c>
      <c r="FJO22" s="98" t="s">
        <v>669</v>
      </c>
      <c r="FJP22" s="98" t="s">
        <v>669</v>
      </c>
      <c r="FJQ22" s="98" t="s">
        <v>669</v>
      </c>
      <c r="FJR22" s="98" t="s">
        <v>669</v>
      </c>
      <c r="FJS22" s="98" t="s">
        <v>669</v>
      </c>
      <c r="FJT22" s="98" t="s">
        <v>669</v>
      </c>
      <c r="FJU22" s="98" t="s">
        <v>669</v>
      </c>
      <c r="FJV22" s="98" t="s">
        <v>669</v>
      </c>
      <c r="FJW22" s="98" t="s">
        <v>669</v>
      </c>
      <c r="FJX22" s="98" t="s">
        <v>669</v>
      </c>
      <c r="FJY22" s="98" t="s">
        <v>669</v>
      </c>
      <c r="FJZ22" s="98" t="s">
        <v>669</v>
      </c>
      <c r="FKA22" s="98" t="s">
        <v>669</v>
      </c>
      <c r="FKB22" s="98" t="s">
        <v>669</v>
      </c>
      <c r="FKC22" s="98" t="s">
        <v>669</v>
      </c>
      <c r="FKD22" s="98" t="s">
        <v>669</v>
      </c>
      <c r="FKE22" s="98" t="s">
        <v>669</v>
      </c>
      <c r="FKF22" s="98" t="s">
        <v>669</v>
      </c>
      <c r="FKG22" s="98" t="s">
        <v>669</v>
      </c>
      <c r="FKH22" s="98" t="s">
        <v>669</v>
      </c>
      <c r="FKI22" s="98" t="s">
        <v>669</v>
      </c>
      <c r="FKJ22" s="98" t="s">
        <v>669</v>
      </c>
      <c r="FKK22" s="98" t="s">
        <v>669</v>
      </c>
      <c r="FKL22" s="98" t="s">
        <v>669</v>
      </c>
      <c r="FKM22" s="98" t="s">
        <v>669</v>
      </c>
      <c r="FKN22" s="98" t="s">
        <v>669</v>
      </c>
      <c r="FKO22" s="98" t="s">
        <v>669</v>
      </c>
      <c r="FKP22" s="98" t="s">
        <v>669</v>
      </c>
      <c r="FKQ22" s="98" t="s">
        <v>669</v>
      </c>
      <c r="FKR22" s="98" t="s">
        <v>669</v>
      </c>
      <c r="FKS22" s="98" t="s">
        <v>669</v>
      </c>
      <c r="FKT22" s="98" t="s">
        <v>669</v>
      </c>
      <c r="FKU22" s="98" t="s">
        <v>669</v>
      </c>
      <c r="FKV22" s="98" t="s">
        <v>669</v>
      </c>
      <c r="FKW22" s="98" t="s">
        <v>669</v>
      </c>
      <c r="FKX22" s="98" t="s">
        <v>669</v>
      </c>
      <c r="FKY22" s="98" t="s">
        <v>669</v>
      </c>
      <c r="FKZ22" s="98" t="s">
        <v>669</v>
      </c>
      <c r="FLA22" s="98" t="s">
        <v>669</v>
      </c>
      <c r="FLB22" s="98" t="s">
        <v>669</v>
      </c>
      <c r="FLC22" s="98" t="s">
        <v>669</v>
      </c>
      <c r="FLD22" s="98" t="s">
        <v>669</v>
      </c>
      <c r="FLE22" s="98" t="s">
        <v>669</v>
      </c>
      <c r="FLF22" s="98" t="s">
        <v>669</v>
      </c>
      <c r="FLG22" s="98" t="s">
        <v>669</v>
      </c>
      <c r="FLH22" s="98" t="s">
        <v>669</v>
      </c>
      <c r="FLI22" s="98" t="s">
        <v>669</v>
      </c>
      <c r="FLJ22" s="98" t="s">
        <v>669</v>
      </c>
      <c r="FLK22" s="98" t="s">
        <v>669</v>
      </c>
      <c r="FLL22" s="98" t="s">
        <v>669</v>
      </c>
      <c r="FLM22" s="98" t="s">
        <v>669</v>
      </c>
      <c r="FLN22" s="98" t="s">
        <v>669</v>
      </c>
      <c r="FLO22" s="98" t="s">
        <v>669</v>
      </c>
      <c r="FLP22" s="98" t="s">
        <v>669</v>
      </c>
      <c r="FLQ22" s="98" t="s">
        <v>669</v>
      </c>
      <c r="FLR22" s="98" t="s">
        <v>669</v>
      </c>
      <c r="FLS22" s="98" t="s">
        <v>669</v>
      </c>
      <c r="FLT22" s="98" t="s">
        <v>669</v>
      </c>
      <c r="FLU22" s="98" t="s">
        <v>669</v>
      </c>
      <c r="FLV22" s="98" t="s">
        <v>669</v>
      </c>
      <c r="FLW22" s="98" t="s">
        <v>669</v>
      </c>
      <c r="FLX22" s="98" t="s">
        <v>669</v>
      </c>
      <c r="FLY22" s="98" t="s">
        <v>669</v>
      </c>
      <c r="FLZ22" s="98" t="s">
        <v>669</v>
      </c>
      <c r="FMA22" s="98" t="s">
        <v>669</v>
      </c>
      <c r="FMB22" s="98" t="s">
        <v>669</v>
      </c>
      <c r="FMC22" s="98" t="s">
        <v>669</v>
      </c>
      <c r="FMD22" s="98" t="s">
        <v>669</v>
      </c>
      <c r="FME22" s="98" t="s">
        <v>669</v>
      </c>
      <c r="FMF22" s="98" t="s">
        <v>669</v>
      </c>
      <c r="FMG22" s="98" t="s">
        <v>669</v>
      </c>
      <c r="FMH22" s="98" t="s">
        <v>669</v>
      </c>
      <c r="FMI22" s="98" t="s">
        <v>669</v>
      </c>
      <c r="FMJ22" s="98" t="s">
        <v>669</v>
      </c>
      <c r="FMK22" s="98" t="s">
        <v>669</v>
      </c>
      <c r="FML22" s="98" t="s">
        <v>669</v>
      </c>
      <c r="FMM22" s="98" t="s">
        <v>669</v>
      </c>
      <c r="FMN22" s="98" t="s">
        <v>669</v>
      </c>
      <c r="FMO22" s="98" t="s">
        <v>669</v>
      </c>
      <c r="FMP22" s="98" t="s">
        <v>669</v>
      </c>
      <c r="FMQ22" s="98" t="s">
        <v>669</v>
      </c>
      <c r="FMR22" s="98" t="s">
        <v>669</v>
      </c>
      <c r="FMS22" s="98" t="s">
        <v>669</v>
      </c>
      <c r="FMT22" s="98" t="s">
        <v>669</v>
      </c>
      <c r="FMU22" s="98" t="s">
        <v>669</v>
      </c>
      <c r="FMV22" s="98" t="s">
        <v>669</v>
      </c>
      <c r="FMW22" s="98" t="s">
        <v>669</v>
      </c>
      <c r="FMX22" s="98" t="s">
        <v>669</v>
      </c>
      <c r="FMY22" s="98" t="s">
        <v>669</v>
      </c>
      <c r="FMZ22" s="98" t="s">
        <v>669</v>
      </c>
      <c r="FNA22" s="98" t="s">
        <v>669</v>
      </c>
      <c r="FNB22" s="98" t="s">
        <v>669</v>
      </c>
      <c r="FNC22" s="98" t="s">
        <v>669</v>
      </c>
      <c r="FND22" s="98" t="s">
        <v>669</v>
      </c>
      <c r="FNE22" s="98" t="s">
        <v>669</v>
      </c>
      <c r="FNF22" s="98" t="s">
        <v>669</v>
      </c>
      <c r="FNG22" s="98" t="s">
        <v>669</v>
      </c>
      <c r="FNH22" s="98" t="s">
        <v>669</v>
      </c>
      <c r="FNI22" s="98" t="s">
        <v>669</v>
      </c>
      <c r="FNJ22" s="98" t="s">
        <v>669</v>
      </c>
      <c r="FNK22" s="98" t="s">
        <v>669</v>
      </c>
      <c r="FNL22" s="98" t="s">
        <v>669</v>
      </c>
      <c r="FNM22" s="98" t="s">
        <v>669</v>
      </c>
      <c r="FNN22" s="98" t="s">
        <v>669</v>
      </c>
      <c r="FNO22" s="98" t="s">
        <v>669</v>
      </c>
      <c r="FNP22" s="98" t="s">
        <v>669</v>
      </c>
      <c r="FNQ22" s="98" t="s">
        <v>669</v>
      </c>
      <c r="FNR22" s="98" t="s">
        <v>669</v>
      </c>
      <c r="FNS22" s="98" t="s">
        <v>669</v>
      </c>
      <c r="FNT22" s="98" t="s">
        <v>669</v>
      </c>
      <c r="FNU22" s="98" t="s">
        <v>669</v>
      </c>
      <c r="FNV22" s="98" t="s">
        <v>669</v>
      </c>
      <c r="FNW22" s="98" t="s">
        <v>669</v>
      </c>
      <c r="FNX22" s="98" t="s">
        <v>669</v>
      </c>
      <c r="FNY22" s="98" t="s">
        <v>669</v>
      </c>
      <c r="FNZ22" s="98" t="s">
        <v>669</v>
      </c>
      <c r="FOA22" s="98" t="s">
        <v>669</v>
      </c>
      <c r="FOB22" s="98" t="s">
        <v>669</v>
      </c>
      <c r="FOC22" s="98" t="s">
        <v>669</v>
      </c>
      <c r="FOD22" s="98" t="s">
        <v>669</v>
      </c>
      <c r="FOE22" s="98" t="s">
        <v>669</v>
      </c>
      <c r="FOF22" s="98" t="s">
        <v>669</v>
      </c>
      <c r="FOG22" s="98" t="s">
        <v>669</v>
      </c>
      <c r="FOH22" s="98" t="s">
        <v>669</v>
      </c>
      <c r="FOI22" s="98" t="s">
        <v>669</v>
      </c>
      <c r="FOJ22" s="98" t="s">
        <v>669</v>
      </c>
      <c r="FOK22" s="98" t="s">
        <v>669</v>
      </c>
      <c r="FOL22" s="98" t="s">
        <v>669</v>
      </c>
      <c r="FOM22" s="98" t="s">
        <v>669</v>
      </c>
      <c r="FON22" s="98" t="s">
        <v>669</v>
      </c>
      <c r="FOO22" s="98" t="s">
        <v>669</v>
      </c>
      <c r="FOP22" s="98" t="s">
        <v>669</v>
      </c>
      <c r="FOQ22" s="98" t="s">
        <v>669</v>
      </c>
      <c r="FOR22" s="98" t="s">
        <v>669</v>
      </c>
      <c r="FOS22" s="98" t="s">
        <v>669</v>
      </c>
      <c r="FOT22" s="98" t="s">
        <v>669</v>
      </c>
      <c r="FOU22" s="98" t="s">
        <v>669</v>
      </c>
      <c r="FOV22" s="98" t="s">
        <v>669</v>
      </c>
      <c r="FOW22" s="98" t="s">
        <v>669</v>
      </c>
      <c r="FOX22" s="98" t="s">
        <v>669</v>
      </c>
      <c r="FOY22" s="98" t="s">
        <v>669</v>
      </c>
      <c r="FOZ22" s="98" t="s">
        <v>669</v>
      </c>
      <c r="FPA22" s="98" t="s">
        <v>669</v>
      </c>
      <c r="FPB22" s="98" t="s">
        <v>669</v>
      </c>
      <c r="FPC22" s="98" t="s">
        <v>669</v>
      </c>
      <c r="FPD22" s="98" t="s">
        <v>669</v>
      </c>
      <c r="FPE22" s="98" t="s">
        <v>669</v>
      </c>
      <c r="FPF22" s="98" t="s">
        <v>669</v>
      </c>
      <c r="FPG22" s="98" t="s">
        <v>669</v>
      </c>
      <c r="FPH22" s="98" t="s">
        <v>669</v>
      </c>
      <c r="FPI22" s="98" t="s">
        <v>669</v>
      </c>
      <c r="FPJ22" s="98" t="s">
        <v>669</v>
      </c>
      <c r="FPK22" s="98" t="s">
        <v>669</v>
      </c>
      <c r="FPL22" s="98" t="s">
        <v>669</v>
      </c>
      <c r="FPM22" s="98" t="s">
        <v>669</v>
      </c>
      <c r="FPN22" s="98" t="s">
        <v>669</v>
      </c>
      <c r="FPO22" s="98" t="s">
        <v>669</v>
      </c>
      <c r="FPP22" s="98" t="s">
        <v>669</v>
      </c>
      <c r="FPQ22" s="98" t="s">
        <v>669</v>
      </c>
      <c r="FPR22" s="98" t="s">
        <v>669</v>
      </c>
      <c r="FPS22" s="98" t="s">
        <v>669</v>
      </c>
      <c r="FPT22" s="98" t="s">
        <v>669</v>
      </c>
      <c r="FPU22" s="98" t="s">
        <v>669</v>
      </c>
      <c r="FPV22" s="98" t="s">
        <v>669</v>
      </c>
      <c r="FPW22" s="98" t="s">
        <v>669</v>
      </c>
      <c r="FPX22" s="98" t="s">
        <v>669</v>
      </c>
      <c r="FPY22" s="98" t="s">
        <v>669</v>
      </c>
      <c r="FPZ22" s="98" t="s">
        <v>669</v>
      </c>
      <c r="FQA22" s="98" t="s">
        <v>669</v>
      </c>
      <c r="FQB22" s="98" t="s">
        <v>669</v>
      </c>
      <c r="FQC22" s="98" t="s">
        <v>669</v>
      </c>
      <c r="FQD22" s="98" t="s">
        <v>669</v>
      </c>
      <c r="FQE22" s="98" t="s">
        <v>669</v>
      </c>
      <c r="FQF22" s="98" t="s">
        <v>669</v>
      </c>
      <c r="FQG22" s="98" t="s">
        <v>669</v>
      </c>
      <c r="FQH22" s="98" t="s">
        <v>669</v>
      </c>
      <c r="FQI22" s="98" t="s">
        <v>669</v>
      </c>
      <c r="FQJ22" s="98" t="s">
        <v>669</v>
      </c>
      <c r="FQK22" s="98" t="s">
        <v>669</v>
      </c>
      <c r="FQL22" s="98" t="s">
        <v>669</v>
      </c>
      <c r="FQM22" s="98" t="s">
        <v>669</v>
      </c>
      <c r="FQN22" s="98" t="s">
        <v>669</v>
      </c>
      <c r="FQO22" s="98" t="s">
        <v>669</v>
      </c>
      <c r="FQP22" s="98" t="s">
        <v>669</v>
      </c>
      <c r="FQQ22" s="98" t="s">
        <v>669</v>
      </c>
      <c r="FQR22" s="98" t="s">
        <v>669</v>
      </c>
      <c r="FQS22" s="98" t="s">
        <v>669</v>
      </c>
      <c r="FQT22" s="98" t="s">
        <v>669</v>
      </c>
      <c r="FQU22" s="98" t="s">
        <v>669</v>
      </c>
      <c r="FQV22" s="98" t="s">
        <v>669</v>
      </c>
      <c r="FQW22" s="98" t="s">
        <v>669</v>
      </c>
      <c r="FQX22" s="98" t="s">
        <v>669</v>
      </c>
      <c r="FQY22" s="98" t="s">
        <v>669</v>
      </c>
      <c r="FQZ22" s="98" t="s">
        <v>669</v>
      </c>
      <c r="FRA22" s="98" t="s">
        <v>669</v>
      </c>
      <c r="FRB22" s="98" t="s">
        <v>669</v>
      </c>
      <c r="FRC22" s="98" t="s">
        <v>669</v>
      </c>
      <c r="FRD22" s="98" t="s">
        <v>669</v>
      </c>
      <c r="FRE22" s="98" t="s">
        <v>669</v>
      </c>
      <c r="FRF22" s="98" t="s">
        <v>669</v>
      </c>
      <c r="FRG22" s="98" t="s">
        <v>669</v>
      </c>
      <c r="FRH22" s="98" t="s">
        <v>669</v>
      </c>
      <c r="FRI22" s="98" t="s">
        <v>669</v>
      </c>
      <c r="FRJ22" s="98" t="s">
        <v>669</v>
      </c>
      <c r="FRK22" s="98" t="s">
        <v>669</v>
      </c>
      <c r="FRL22" s="98" t="s">
        <v>669</v>
      </c>
      <c r="FRM22" s="98" t="s">
        <v>669</v>
      </c>
      <c r="FRN22" s="98" t="s">
        <v>669</v>
      </c>
      <c r="FRO22" s="98" t="s">
        <v>669</v>
      </c>
      <c r="FRP22" s="98" t="s">
        <v>669</v>
      </c>
      <c r="FRQ22" s="98" t="s">
        <v>669</v>
      </c>
      <c r="FRR22" s="98" t="s">
        <v>669</v>
      </c>
      <c r="FRS22" s="98" t="s">
        <v>669</v>
      </c>
      <c r="FRT22" s="98" t="s">
        <v>669</v>
      </c>
      <c r="FRU22" s="98" t="s">
        <v>669</v>
      </c>
      <c r="FRV22" s="98" t="s">
        <v>669</v>
      </c>
      <c r="FRW22" s="98" t="s">
        <v>669</v>
      </c>
      <c r="FRX22" s="98" t="s">
        <v>669</v>
      </c>
      <c r="FRY22" s="98" t="s">
        <v>669</v>
      </c>
      <c r="FRZ22" s="98" t="s">
        <v>669</v>
      </c>
      <c r="FSA22" s="98" t="s">
        <v>669</v>
      </c>
      <c r="FSB22" s="98" t="s">
        <v>669</v>
      </c>
      <c r="FSC22" s="98" t="s">
        <v>669</v>
      </c>
      <c r="FSD22" s="98" t="s">
        <v>669</v>
      </c>
      <c r="FSE22" s="98" t="s">
        <v>669</v>
      </c>
      <c r="FSF22" s="98" t="s">
        <v>669</v>
      </c>
      <c r="FSG22" s="98" t="s">
        <v>669</v>
      </c>
      <c r="FSH22" s="98" t="s">
        <v>669</v>
      </c>
      <c r="FSI22" s="98" t="s">
        <v>669</v>
      </c>
      <c r="FSJ22" s="98" t="s">
        <v>669</v>
      </c>
      <c r="FSK22" s="98" t="s">
        <v>669</v>
      </c>
      <c r="FSL22" s="98" t="s">
        <v>669</v>
      </c>
      <c r="FSM22" s="98" t="s">
        <v>669</v>
      </c>
      <c r="FSN22" s="98" t="s">
        <v>669</v>
      </c>
      <c r="FSO22" s="98" t="s">
        <v>669</v>
      </c>
      <c r="FSP22" s="98" t="s">
        <v>669</v>
      </c>
      <c r="FSQ22" s="98" t="s">
        <v>669</v>
      </c>
      <c r="FSR22" s="98" t="s">
        <v>669</v>
      </c>
      <c r="FSS22" s="98" t="s">
        <v>669</v>
      </c>
      <c r="FST22" s="98" t="s">
        <v>669</v>
      </c>
      <c r="FSU22" s="98" t="s">
        <v>669</v>
      </c>
      <c r="FSV22" s="98" t="s">
        <v>669</v>
      </c>
      <c r="FSW22" s="98" t="s">
        <v>669</v>
      </c>
      <c r="FSX22" s="98" t="s">
        <v>669</v>
      </c>
      <c r="FSY22" s="98" t="s">
        <v>669</v>
      </c>
      <c r="FSZ22" s="98" t="s">
        <v>669</v>
      </c>
      <c r="FTA22" s="98" t="s">
        <v>669</v>
      </c>
      <c r="FTB22" s="98" t="s">
        <v>669</v>
      </c>
      <c r="FTC22" s="98" t="s">
        <v>669</v>
      </c>
      <c r="FTD22" s="98" t="s">
        <v>669</v>
      </c>
      <c r="FTE22" s="98" t="s">
        <v>669</v>
      </c>
      <c r="FTF22" s="98" t="s">
        <v>669</v>
      </c>
      <c r="FTG22" s="98" t="s">
        <v>669</v>
      </c>
      <c r="FTH22" s="98" t="s">
        <v>669</v>
      </c>
      <c r="FTI22" s="98" t="s">
        <v>669</v>
      </c>
      <c r="FTJ22" s="98" t="s">
        <v>669</v>
      </c>
      <c r="FTK22" s="98" t="s">
        <v>669</v>
      </c>
      <c r="FTL22" s="98" t="s">
        <v>669</v>
      </c>
      <c r="FTM22" s="98" t="s">
        <v>669</v>
      </c>
      <c r="FTN22" s="98" t="s">
        <v>669</v>
      </c>
      <c r="FTO22" s="98" t="s">
        <v>669</v>
      </c>
      <c r="FTP22" s="98" t="s">
        <v>669</v>
      </c>
      <c r="FTQ22" s="98" t="s">
        <v>669</v>
      </c>
      <c r="FTR22" s="98" t="s">
        <v>669</v>
      </c>
      <c r="FTS22" s="98" t="s">
        <v>669</v>
      </c>
      <c r="FTT22" s="98" t="s">
        <v>669</v>
      </c>
      <c r="FTU22" s="98" t="s">
        <v>669</v>
      </c>
      <c r="FTV22" s="98" t="s">
        <v>669</v>
      </c>
      <c r="FTW22" s="98" t="s">
        <v>669</v>
      </c>
      <c r="FTX22" s="98" t="s">
        <v>669</v>
      </c>
      <c r="FTY22" s="98" t="s">
        <v>669</v>
      </c>
      <c r="FTZ22" s="98" t="s">
        <v>669</v>
      </c>
      <c r="FUA22" s="98" t="s">
        <v>669</v>
      </c>
      <c r="FUB22" s="98" t="s">
        <v>669</v>
      </c>
      <c r="FUC22" s="98" t="s">
        <v>669</v>
      </c>
      <c r="FUD22" s="98" t="s">
        <v>669</v>
      </c>
      <c r="FUE22" s="98" t="s">
        <v>669</v>
      </c>
      <c r="FUF22" s="98" t="s">
        <v>669</v>
      </c>
      <c r="FUG22" s="98" t="s">
        <v>669</v>
      </c>
      <c r="FUH22" s="98" t="s">
        <v>669</v>
      </c>
      <c r="FUI22" s="98" t="s">
        <v>669</v>
      </c>
      <c r="FUJ22" s="98" t="s">
        <v>669</v>
      </c>
      <c r="FUK22" s="98" t="s">
        <v>669</v>
      </c>
      <c r="FUL22" s="98" t="s">
        <v>669</v>
      </c>
      <c r="FUM22" s="98" t="s">
        <v>669</v>
      </c>
      <c r="FUN22" s="98" t="s">
        <v>669</v>
      </c>
      <c r="FUO22" s="98" t="s">
        <v>669</v>
      </c>
      <c r="FUP22" s="98" t="s">
        <v>669</v>
      </c>
      <c r="FUQ22" s="98" t="s">
        <v>669</v>
      </c>
      <c r="FUR22" s="98" t="s">
        <v>669</v>
      </c>
      <c r="FUS22" s="98" t="s">
        <v>669</v>
      </c>
      <c r="FUT22" s="98" t="s">
        <v>669</v>
      </c>
      <c r="FUU22" s="98" t="s">
        <v>669</v>
      </c>
      <c r="FUV22" s="98" t="s">
        <v>669</v>
      </c>
      <c r="FUW22" s="98" t="s">
        <v>669</v>
      </c>
      <c r="FUX22" s="98" t="s">
        <v>669</v>
      </c>
      <c r="FUY22" s="98" t="s">
        <v>669</v>
      </c>
      <c r="FUZ22" s="98" t="s">
        <v>669</v>
      </c>
      <c r="FVA22" s="98" t="s">
        <v>669</v>
      </c>
      <c r="FVB22" s="98" t="s">
        <v>669</v>
      </c>
      <c r="FVC22" s="98" t="s">
        <v>669</v>
      </c>
      <c r="FVD22" s="98" t="s">
        <v>669</v>
      </c>
      <c r="FVE22" s="98" t="s">
        <v>669</v>
      </c>
      <c r="FVF22" s="98" t="s">
        <v>669</v>
      </c>
      <c r="FVG22" s="98" t="s">
        <v>669</v>
      </c>
      <c r="FVH22" s="98" t="s">
        <v>669</v>
      </c>
      <c r="FVI22" s="98" t="s">
        <v>669</v>
      </c>
      <c r="FVJ22" s="98" t="s">
        <v>669</v>
      </c>
      <c r="FVK22" s="98" t="s">
        <v>669</v>
      </c>
      <c r="FVL22" s="98" t="s">
        <v>669</v>
      </c>
      <c r="FVM22" s="98" t="s">
        <v>669</v>
      </c>
      <c r="FVN22" s="98" t="s">
        <v>669</v>
      </c>
      <c r="FVO22" s="98" t="s">
        <v>669</v>
      </c>
      <c r="FVP22" s="98" t="s">
        <v>669</v>
      </c>
      <c r="FVQ22" s="98" t="s">
        <v>669</v>
      </c>
      <c r="FVR22" s="98" t="s">
        <v>669</v>
      </c>
      <c r="FVS22" s="98" t="s">
        <v>669</v>
      </c>
      <c r="FVT22" s="98" t="s">
        <v>669</v>
      </c>
      <c r="FVU22" s="98" t="s">
        <v>669</v>
      </c>
      <c r="FVV22" s="98" t="s">
        <v>669</v>
      </c>
      <c r="FVW22" s="98" t="s">
        <v>669</v>
      </c>
      <c r="FVX22" s="98" t="s">
        <v>669</v>
      </c>
      <c r="FVY22" s="98" t="s">
        <v>669</v>
      </c>
      <c r="FVZ22" s="98" t="s">
        <v>669</v>
      </c>
      <c r="FWA22" s="98" t="s">
        <v>669</v>
      </c>
      <c r="FWB22" s="98" t="s">
        <v>669</v>
      </c>
      <c r="FWC22" s="98" t="s">
        <v>669</v>
      </c>
      <c r="FWD22" s="98" t="s">
        <v>669</v>
      </c>
      <c r="FWE22" s="98" t="s">
        <v>669</v>
      </c>
      <c r="FWF22" s="98" t="s">
        <v>669</v>
      </c>
      <c r="FWG22" s="98" t="s">
        <v>669</v>
      </c>
      <c r="FWH22" s="98" t="s">
        <v>669</v>
      </c>
      <c r="FWI22" s="98" t="s">
        <v>669</v>
      </c>
      <c r="FWJ22" s="98" t="s">
        <v>669</v>
      </c>
      <c r="FWK22" s="98" t="s">
        <v>669</v>
      </c>
      <c r="FWL22" s="98" t="s">
        <v>669</v>
      </c>
      <c r="FWM22" s="98" t="s">
        <v>669</v>
      </c>
      <c r="FWN22" s="98" t="s">
        <v>669</v>
      </c>
      <c r="FWO22" s="98" t="s">
        <v>669</v>
      </c>
      <c r="FWP22" s="98" t="s">
        <v>669</v>
      </c>
      <c r="FWQ22" s="98" t="s">
        <v>669</v>
      </c>
      <c r="FWR22" s="98" t="s">
        <v>669</v>
      </c>
      <c r="FWS22" s="98" t="s">
        <v>669</v>
      </c>
      <c r="FWT22" s="98" t="s">
        <v>669</v>
      </c>
      <c r="FWU22" s="98" t="s">
        <v>669</v>
      </c>
      <c r="FWV22" s="98" t="s">
        <v>669</v>
      </c>
      <c r="FWW22" s="98" t="s">
        <v>669</v>
      </c>
      <c r="FWX22" s="98" t="s">
        <v>669</v>
      </c>
      <c r="FWY22" s="98" t="s">
        <v>669</v>
      </c>
      <c r="FWZ22" s="98" t="s">
        <v>669</v>
      </c>
      <c r="FXA22" s="98" t="s">
        <v>669</v>
      </c>
      <c r="FXB22" s="98" t="s">
        <v>669</v>
      </c>
      <c r="FXC22" s="98" t="s">
        <v>669</v>
      </c>
      <c r="FXD22" s="98" t="s">
        <v>669</v>
      </c>
      <c r="FXE22" s="98" t="s">
        <v>669</v>
      </c>
      <c r="FXF22" s="98" t="s">
        <v>669</v>
      </c>
      <c r="FXG22" s="98" t="s">
        <v>669</v>
      </c>
      <c r="FXH22" s="98" t="s">
        <v>669</v>
      </c>
      <c r="FXI22" s="98" t="s">
        <v>669</v>
      </c>
      <c r="FXJ22" s="98" t="s">
        <v>669</v>
      </c>
      <c r="FXK22" s="98" t="s">
        <v>669</v>
      </c>
      <c r="FXL22" s="98" t="s">
        <v>669</v>
      </c>
      <c r="FXM22" s="98" t="s">
        <v>669</v>
      </c>
      <c r="FXN22" s="98" t="s">
        <v>669</v>
      </c>
      <c r="FXO22" s="98" t="s">
        <v>669</v>
      </c>
      <c r="FXP22" s="98" t="s">
        <v>669</v>
      </c>
      <c r="FXQ22" s="98" t="s">
        <v>669</v>
      </c>
      <c r="FXR22" s="98" t="s">
        <v>669</v>
      </c>
      <c r="FXS22" s="98" t="s">
        <v>669</v>
      </c>
      <c r="FXT22" s="98" t="s">
        <v>669</v>
      </c>
      <c r="FXU22" s="98" t="s">
        <v>669</v>
      </c>
      <c r="FXV22" s="98" t="s">
        <v>669</v>
      </c>
      <c r="FXW22" s="98" t="s">
        <v>669</v>
      </c>
      <c r="FXX22" s="98" t="s">
        <v>669</v>
      </c>
      <c r="FXY22" s="98" t="s">
        <v>669</v>
      </c>
      <c r="FXZ22" s="98" t="s">
        <v>669</v>
      </c>
      <c r="FYA22" s="98" t="s">
        <v>669</v>
      </c>
      <c r="FYB22" s="98" t="s">
        <v>669</v>
      </c>
      <c r="FYC22" s="98" t="s">
        <v>669</v>
      </c>
      <c r="FYD22" s="98" t="s">
        <v>669</v>
      </c>
      <c r="FYE22" s="98" t="s">
        <v>669</v>
      </c>
      <c r="FYF22" s="98" t="s">
        <v>669</v>
      </c>
      <c r="FYG22" s="98" t="s">
        <v>669</v>
      </c>
      <c r="FYH22" s="98" t="s">
        <v>669</v>
      </c>
      <c r="FYI22" s="98" t="s">
        <v>669</v>
      </c>
      <c r="FYJ22" s="98" t="s">
        <v>669</v>
      </c>
      <c r="FYK22" s="98" t="s">
        <v>669</v>
      </c>
      <c r="FYL22" s="98" t="s">
        <v>669</v>
      </c>
      <c r="FYM22" s="98" t="s">
        <v>669</v>
      </c>
      <c r="FYN22" s="98" t="s">
        <v>669</v>
      </c>
      <c r="FYO22" s="98" t="s">
        <v>669</v>
      </c>
      <c r="FYP22" s="98" t="s">
        <v>669</v>
      </c>
      <c r="FYQ22" s="98" t="s">
        <v>669</v>
      </c>
      <c r="FYR22" s="98" t="s">
        <v>669</v>
      </c>
      <c r="FYS22" s="98" t="s">
        <v>669</v>
      </c>
      <c r="FYT22" s="98" t="s">
        <v>669</v>
      </c>
      <c r="FYU22" s="98" t="s">
        <v>669</v>
      </c>
      <c r="FYV22" s="98" t="s">
        <v>669</v>
      </c>
      <c r="FYW22" s="98" t="s">
        <v>669</v>
      </c>
      <c r="FYX22" s="98" t="s">
        <v>669</v>
      </c>
      <c r="FYY22" s="98" t="s">
        <v>669</v>
      </c>
      <c r="FYZ22" s="98" t="s">
        <v>669</v>
      </c>
      <c r="FZA22" s="98" t="s">
        <v>669</v>
      </c>
      <c r="FZB22" s="98" t="s">
        <v>669</v>
      </c>
      <c r="FZC22" s="98" t="s">
        <v>669</v>
      </c>
      <c r="FZD22" s="98" t="s">
        <v>669</v>
      </c>
      <c r="FZE22" s="98" t="s">
        <v>669</v>
      </c>
      <c r="FZF22" s="98" t="s">
        <v>669</v>
      </c>
      <c r="FZG22" s="98" t="s">
        <v>669</v>
      </c>
      <c r="FZH22" s="98" t="s">
        <v>669</v>
      </c>
      <c r="FZI22" s="98" t="s">
        <v>669</v>
      </c>
      <c r="FZJ22" s="98" t="s">
        <v>669</v>
      </c>
      <c r="FZK22" s="98" t="s">
        <v>669</v>
      </c>
      <c r="FZL22" s="98" t="s">
        <v>669</v>
      </c>
      <c r="FZM22" s="98" t="s">
        <v>669</v>
      </c>
      <c r="FZN22" s="98" t="s">
        <v>669</v>
      </c>
      <c r="FZO22" s="98" t="s">
        <v>669</v>
      </c>
      <c r="FZP22" s="98" t="s">
        <v>669</v>
      </c>
      <c r="FZQ22" s="98" t="s">
        <v>669</v>
      </c>
      <c r="FZR22" s="98" t="s">
        <v>669</v>
      </c>
      <c r="FZS22" s="98" t="s">
        <v>669</v>
      </c>
      <c r="FZT22" s="98" t="s">
        <v>669</v>
      </c>
      <c r="FZU22" s="98" t="s">
        <v>669</v>
      </c>
      <c r="FZV22" s="98" t="s">
        <v>669</v>
      </c>
      <c r="FZW22" s="98" t="s">
        <v>669</v>
      </c>
      <c r="FZX22" s="98" t="s">
        <v>669</v>
      </c>
      <c r="FZY22" s="98" t="s">
        <v>669</v>
      </c>
      <c r="FZZ22" s="98" t="s">
        <v>669</v>
      </c>
      <c r="GAA22" s="98" t="s">
        <v>669</v>
      </c>
      <c r="GAB22" s="98" t="s">
        <v>669</v>
      </c>
      <c r="GAC22" s="98" t="s">
        <v>669</v>
      </c>
      <c r="GAD22" s="98" t="s">
        <v>669</v>
      </c>
      <c r="GAE22" s="98" t="s">
        <v>669</v>
      </c>
      <c r="GAF22" s="98" t="s">
        <v>669</v>
      </c>
      <c r="GAG22" s="98" t="s">
        <v>669</v>
      </c>
      <c r="GAH22" s="98" t="s">
        <v>669</v>
      </c>
      <c r="GAI22" s="98" t="s">
        <v>669</v>
      </c>
      <c r="GAJ22" s="98" t="s">
        <v>669</v>
      </c>
      <c r="GAK22" s="98" t="s">
        <v>669</v>
      </c>
      <c r="GAL22" s="98" t="s">
        <v>669</v>
      </c>
      <c r="GAM22" s="98" t="s">
        <v>669</v>
      </c>
      <c r="GAN22" s="98" t="s">
        <v>669</v>
      </c>
      <c r="GAO22" s="98" t="s">
        <v>669</v>
      </c>
      <c r="GAP22" s="98" t="s">
        <v>669</v>
      </c>
      <c r="GAQ22" s="98" t="s">
        <v>669</v>
      </c>
      <c r="GAR22" s="98" t="s">
        <v>669</v>
      </c>
      <c r="GAS22" s="98" t="s">
        <v>669</v>
      </c>
      <c r="GAT22" s="98" t="s">
        <v>669</v>
      </c>
      <c r="GAU22" s="98" t="s">
        <v>669</v>
      </c>
      <c r="GAV22" s="98" t="s">
        <v>669</v>
      </c>
      <c r="GAW22" s="98" t="s">
        <v>669</v>
      </c>
      <c r="GAX22" s="98" t="s">
        <v>669</v>
      </c>
      <c r="GAY22" s="98" t="s">
        <v>669</v>
      </c>
      <c r="GAZ22" s="98" t="s">
        <v>669</v>
      </c>
      <c r="GBA22" s="98" t="s">
        <v>669</v>
      </c>
      <c r="GBB22" s="98" t="s">
        <v>669</v>
      </c>
      <c r="GBC22" s="98" t="s">
        <v>669</v>
      </c>
      <c r="GBD22" s="98" t="s">
        <v>669</v>
      </c>
      <c r="GBE22" s="98" t="s">
        <v>669</v>
      </c>
      <c r="GBF22" s="98" t="s">
        <v>669</v>
      </c>
      <c r="GBG22" s="98" t="s">
        <v>669</v>
      </c>
      <c r="GBH22" s="98" t="s">
        <v>669</v>
      </c>
      <c r="GBI22" s="98" t="s">
        <v>669</v>
      </c>
      <c r="GBJ22" s="98" t="s">
        <v>669</v>
      </c>
      <c r="GBK22" s="98" t="s">
        <v>669</v>
      </c>
      <c r="GBL22" s="98" t="s">
        <v>669</v>
      </c>
      <c r="GBM22" s="98" t="s">
        <v>669</v>
      </c>
      <c r="GBN22" s="98" t="s">
        <v>669</v>
      </c>
      <c r="GBO22" s="98" t="s">
        <v>669</v>
      </c>
      <c r="GBP22" s="98" t="s">
        <v>669</v>
      </c>
      <c r="GBQ22" s="98" t="s">
        <v>669</v>
      </c>
      <c r="GBR22" s="98" t="s">
        <v>669</v>
      </c>
      <c r="GBS22" s="98" t="s">
        <v>669</v>
      </c>
      <c r="GBT22" s="98" t="s">
        <v>669</v>
      </c>
      <c r="GBU22" s="98" t="s">
        <v>669</v>
      </c>
      <c r="GBV22" s="98" t="s">
        <v>669</v>
      </c>
      <c r="GBW22" s="98" t="s">
        <v>669</v>
      </c>
      <c r="GBX22" s="98" t="s">
        <v>669</v>
      </c>
      <c r="GBY22" s="98" t="s">
        <v>669</v>
      </c>
      <c r="GBZ22" s="98" t="s">
        <v>669</v>
      </c>
      <c r="GCA22" s="98" t="s">
        <v>669</v>
      </c>
      <c r="GCB22" s="98" t="s">
        <v>669</v>
      </c>
      <c r="GCC22" s="98" t="s">
        <v>669</v>
      </c>
      <c r="GCD22" s="98" t="s">
        <v>669</v>
      </c>
      <c r="GCE22" s="98" t="s">
        <v>669</v>
      </c>
      <c r="GCF22" s="98" t="s">
        <v>669</v>
      </c>
      <c r="GCG22" s="98" t="s">
        <v>669</v>
      </c>
      <c r="GCH22" s="98" t="s">
        <v>669</v>
      </c>
      <c r="GCI22" s="98" t="s">
        <v>669</v>
      </c>
      <c r="GCJ22" s="98" t="s">
        <v>669</v>
      </c>
      <c r="GCK22" s="98" t="s">
        <v>669</v>
      </c>
      <c r="GCL22" s="98" t="s">
        <v>669</v>
      </c>
      <c r="GCM22" s="98" t="s">
        <v>669</v>
      </c>
      <c r="GCN22" s="98" t="s">
        <v>669</v>
      </c>
      <c r="GCO22" s="98" t="s">
        <v>669</v>
      </c>
      <c r="GCP22" s="98" t="s">
        <v>669</v>
      </c>
      <c r="GCQ22" s="98" t="s">
        <v>669</v>
      </c>
      <c r="GCR22" s="98" t="s">
        <v>669</v>
      </c>
      <c r="GCS22" s="98" t="s">
        <v>669</v>
      </c>
      <c r="GCT22" s="98" t="s">
        <v>669</v>
      </c>
      <c r="GCU22" s="98" t="s">
        <v>669</v>
      </c>
      <c r="GCV22" s="98" t="s">
        <v>669</v>
      </c>
      <c r="GCW22" s="98" t="s">
        <v>669</v>
      </c>
      <c r="GCX22" s="98" t="s">
        <v>669</v>
      </c>
      <c r="GCY22" s="98" t="s">
        <v>669</v>
      </c>
      <c r="GCZ22" s="98" t="s">
        <v>669</v>
      </c>
      <c r="GDA22" s="98" t="s">
        <v>669</v>
      </c>
      <c r="GDB22" s="98" t="s">
        <v>669</v>
      </c>
      <c r="GDC22" s="98" t="s">
        <v>669</v>
      </c>
      <c r="GDD22" s="98" t="s">
        <v>669</v>
      </c>
      <c r="GDE22" s="98" t="s">
        <v>669</v>
      </c>
      <c r="GDF22" s="98" t="s">
        <v>669</v>
      </c>
      <c r="GDG22" s="98" t="s">
        <v>669</v>
      </c>
      <c r="GDH22" s="98" t="s">
        <v>669</v>
      </c>
      <c r="GDI22" s="98" t="s">
        <v>669</v>
      </c>
      <c r="GDJ22" s="98" t="s">
        <v>669</v>
      </c>
      <c r="GDK22" s="98" t="s">
        <v>669</v>
      </c>
      <c r="GDL22" s="98" t="s">
        <v>669</v>
      </c>
      <c r="GDM22" s="98" t="s">
        <v>669</v>
      </c>
      <c r="GDN22" s="98" t="s">
        <v>669</v>
      </c>
      <c r="GDO22" s="98" t="s">
        <v>669</v>
      </c>
      <c r="GDP22" s="98" t="s">
        <v>669</v>
      </c>
      <c r="GDQ22" s="98" t="s">
        <v>669</v>
      </c>
      <c r="GDR22" s="98" t="s">
        <v>669</v>
      </c>
      <c r="GDS22" s="98" t="s">
        <v>669</v>
      </c>
      <c r="GDT22" s="98" t="s">
        <v>669</v>
      </c>
      <c r="GDU22" s="98" t="s">
        <v>669</v>
      </c>
      <c r="GDV22" s="98" t="s">
        <v>669</v>
      </c>
      <c r="GDW22" s="98" t="s">
        <v>669</v>
      </c>
      <c r="GDX22" s="98" t="s">
        <v>669</v>
      </c>
      <c r="GDY22" s="98" t="s">
        <v>669</v>
      </c>
      <c r="GDZ22" s="98" t="s">
        <v>669</v>
      </c>
      <c r="GEA22" s="98" t="s">
        <v>669</v>
      </c>
      <c r="GEB22" s="98" t="s">
        <v>669</v>
      </c>
      <c r="GEC22" s="98" t="s">
        <v>669</v>
      </c>
      <c r="GED22" s="98" t="s">
        <v>669</v>
      </c>
      <c r="GEE22" s="98" t="s">
        <v>669</v>
      </c>
      <c r="GEF22" s="98" t="s">
        <v>669</v>
      </c>
      <c r="GEG22" s="98" t="s">
        <v>669</v>
      </c>
      <c r="GEH22" s="98" t="s">
        <v>669</v>
      </c>
      <c r="GEI22" s="98" t="s">
        <v>669</v>
      </c>
      <c r="GEJ22" s="98" t="s">
        <v>669</v>
      </c>
      <c r="GEK22" s="98" t="s">
        <v>669</v>
      </c>
      <c r="GEL22" s="98" t="s">
        <v>669</v>
      </c>
      <c r="GEM22" s="98" t="s">
        <v>669</v>
      </c>
      <c r="GEN22" s="98" t="s">
        <v>669</v>
      </c>
      <c r="GEO22" s="98" t="s">
        <v>669</v>
      </c>
      <c r="GEP22" s="98" t="s">
        <v>669</v>
      </c>
      <c r="GEQ22" s="98" t="s">
        <v>669</v>
      </c>
      <c r="GER22" s="98" t="s">
        <v>669</v>
      </c>
      <c r="GES22" s="98" t="s">
        <v>669</v>
      </c>
      <c r="GET22" s="98" t="s">
        <v>669</v>
      </c>
      <c r="GEU22" s="98" t="s">
        <v>669</v>
      </c>
      <c r="GEV22" s="98" t="s">
        <v>669</v>
      </c>
      <c r="GEW22" s="98" t="s">
        <v>669</v>
      </c>
      <c r="GEX22" s="98" t="s">
        <v>669</v>
      </c>
      <c r="GEY22" s="98" t="s">
        <v>669</v>
      </c>
      <c r="GEZ22" s="98" t="s">
        <v>669</v>
      </c>
      <c r="GFA22" s="98" t="s">
        <v>669</v>
      </c>
      <c r="GFB22" s="98" t="s">
        <v>669</v>
      </c>
      <c r="GFC22" s="98" t="s">
        <v>669</v>
      </c>
      <c r="GFD22" s="98" t="s">
        <v>669</v>
      </c>
      <c r="GFE22" s="98" t="s">
        <v>669</v>
      </c>
      <c r="GFF22" s="98" t="s">
        <v>669</v>
      </c>
      <c r="GFG22" s="98" t="s">
        <v>669</v>
      </c>
      <c r="GFH22" s="98" t="s">
        <v>669</v>
      </c>
      <c r="GFI22" s="98" t="s">
        <v>669</v>
      </c>
      <c r="GFJ22" s="98" t="s">
        <v>669</v>
      </c>
      <c r="GFK22" s="98" t="s">
        <v>669</v>
      </c>
      <c r="GFL22" s="98" t="s">
        <v>669</v>
      </c>
      <c r="GFM22" s="98" t="s">
        <v>669</v>
      </c>
      <c r="GFN22" s="98" t="s">
        <v>669</v>
      </c>
      <c r="GFO22" s="98" t="s">
        <v>669</v>
      </c>
      <c r="GFP22" s="98" t="s">
        <v>669</v>
      </c>
      <c r="GFQ22" s="98" t="s">
        <v>669</v>
      </c>
      <c r="GFR22" s="98" t="s">
        <v>669</v>
      </c>
      <c r="GFS22" s="98" t="s">
        <v>669</v>
      </c>
      <c r="GFT22" s="98" t="s">
        <v>669</v>
      </c>
      <c r="GFU22" s="98" t="s">
        <v>669</v>
      </c>
      <c r="GFV22" s="98" t="s">
        <v>669</v>
      </c>
      <c r="GFW22" s="98" t="s">
        <v>669</v>
      </c>
      <c r="GFX22" s="98" t="s">
        <v>669</v>
      </c>
      <c r="GFY22" s="98" t="s">
        <v>669</v>
      </c>
      <c r="GFZ22" s="98" t="s">
        <v>669</v>
      </c>
      <c r="GGA22" s="98" t="s">
        <v>669</v>
      </c>
      <c r="GGB22" s="98" t="s">
        <v>669</v>
      </c>
      <c r="GGC22" s="98" t="s">
        <v>669</v>
      </c>
      <c r="GGD22" s="98" t="s">
        <v>669</v>
      </c>
      <c r="GGE22" s="98" t="s">
        <v>669</v>
      </c>
      <c r="GGF22" s="98" t="s">
        <v>669</v>
      </c>
      <c r="GGG22" s="98" t="s">
        <v>669</v>
      </c>
      <c r="GGH22" s="98" t="s">
        <v>669</v>
      </c>
      <c r="GGI22" s="98" t="s">
        <v>669</v>
      </c>
      <c r="GGJ22" s="98" t="s">
        <v>669</v>
      </c>
      <c r="GGK22" s="98" t="s">
        <v>669</v>
      </c>
      <c r="GGL22" s="98" t="s">
        <v>669</v>
      </c>
      <c r="GGM22" s="98" t="s">
        <v>669</v>
      </c>
      <c r="GGN22" s="98" t="s">
        <v>669</v>
      </c>
      <c r="GGO22" s="98" t="s">
        <v>669</v>
      </c>
      <c r="GGP22" s="98" t="s">
        <v>669</v>
      </c>
      <c r="GGQ22" s="98" t="s">
        <v>669</v>
      </c>
      <c r="GGR22" s="98" t="s">
        <v>669</v>
      </c>
      <c r="GGS22" s="98" t="s">
        <v>669</v>
      </c>
      <c r="GGT22" s="98" t="s">
        <v>669</v>
      </c>
      <c r="GGU22" s="98" t="s">
        <v>669</v>
      </c>
      <c r="GGV22" s="98" t="s">
        <v>669</v>
      </c>
      <c r="GGW22" s="98" t="s">
        <v>669</v>
      </c>
      <c r="GGX22" s="98" t="s">
        <v>669</v>
      </c>
      <c r="GGY22" s="98" t="s">
        <v>669</v>
      </c>
      <c r="GGZ22" s="98" t="s">
        <v>669</v>
      </c>
      <c r="GHA22" s="98" t="s">
        <v>669</v>
      </c>
      <c r="GHB22" s="98" t="s">
        <v>669</v>
      </c>
      <c r="GHC22" s="98" t="s">
        <v>669</v>
      </c>
      <c r="GHD22" s="98" t="s">
        <v>669</v>
      </c>
      <c r="GHE22" s="98" t="s">
        <v>669</v>
      </c>
      <c r="GHF22" s="98" t="s">
        <v>669</v>
      </c>
      <c r="GHG22" s="98" t="s">
        <v>669</v>
      </c>
      <c r="GHH22" s="98" t="s">
        <v>669</v>
      </c>
      <c r="GHI22" s="98" t="s">
        <v>669</v>
      </c>
      <c r="GHJ22" s="98" t="s">
        <v>669</v>
      </c>
      <c r="GHK22" s="98" t="s">
        <v>669</v>
      </c>
      <c r="GHL22" s="98" t="s">
        <v>669</v>
      </c>
      <c r="GHM22" s="98" t="s">
        <v>669</v>
      </c>
      <c r="GHN22" s="98" t="s">
        <v>669</v>
      </c>
      <c r="GHO22" s="98" t="s">
        <v>669</v>
      </c>
      <c r="GHP22" s="98" t="s">
        <v>669</v>
      </c>
      <c r="GHQ22" s="98" t="s">
        <v>669</v>
      </c>
      <c r="GHR22" s="98" t="s">
        <v>669</v>
      </c>
      <c r="GHS22" s="98" t="s">
        <v>669</v>
      </c>
      <c r="GHT22" s="98" t="s">
        <v>669</v>
      </c>
      <c r="GHU22" s="98" t="s">
        <v>669</v>
      </c>
      <c r="GHV22" s="98" t="s">
        <v>669</v>
      </c>
      <c r="GHW22" s="98" t="s">
        <v>669</v>
      </c>
      <c r="GHX22" s="98" t="s">
        <v>669</v>
      </c>
      <c r="GHY22" s="98" t="s">
        <v>669</v>
      </c>
      <c r="GHZ22" s="98" t="s">
        <v>669</v>
      </c>
      <c r="GIA22" s="98" t="s">
        <v>669</v>
      </c>
      <c r="GIB22" s="98" t="s">
        <v>669</v>
      </c>
      <c r="GIC22" s="98" t="s">
        <v>669</v>
      </c>
      <c r="GID22" s="98" t="s">
        <v>669</v>
      </c>
      <c r="GIE22" s="98" t="s">
        <v>669</v>
      </c>
      <c r="GIF22" s="98" t="s">
        <v>669</v>
      </c>
      <c r="GIG22" s="98" t="s">
        <v>669</v>
      </c>
      <c r="GIH22" s="98" t="s">
        <v>669</v>
      </c>
      <c r="GII22" s="98" t="s">
        <v>669</v>
      </c>
      <c r="GIJ22" s="98" t="s">
        <v>669</v>
      </c>
      <c r="GIK22" s="98" t="s">
        <v>669</v>
      </c>
      <c r="GIL22" s="98" t="s">
        <v>669</v>
      </c>
      <c r="GIM22" s="98" t="s">
        <v>669</v>
      </c>
      <c r="GIN22" s="98" t="s">
        <v>669</v>
      </c>
      <c r="GIO22" s="98" t="s">
        <v>669</v>
      </c>
      <c r="GIP22" s="98" t="s">
        <v>669</v>
      </c>
      <c r="GIQ22" s="98" t="s">
        <v>669</v>
      </c>
      <c r="GIR22" s="98" t="s">
        <v>669</v>
      </c>
      <c r="GIS22" s="98" t="s">
        <v>669</v>
      </c>
      <c r="GIT22" s="98" t="s">
        <v>669</v>
      </c>
      <c r="GIU22" s="98" t="s">
        <v>669</v>
      </c>
      <c r="GIV22" s="98" t="s">
        <v>669</v>
      </c>
      <c r="GIW22" s="98" t="s">
        <v>669</v>
      </c>
      <c r="GIX22" s="98" t="s">
        <v>669</v>
      </c>
      <c r="GIY22" s="98" t="s">
        <v>669</v>
      </c>
      <c r="GIZ22" s="98" t="s">
        <v>669</v>
      </c>
      <c r="GJA22" s="98" t="s">
        <v>669</v>
      </c>
      <c r="GJB22" s="98" t="s">
        <v>669</v>
      </c>
      <c r="GJC22" s="98" t="s">
        <v>669</v>
      </c>
      <c r="GJD22" s="98" t="s">
        <v>669</v>
      </c>
      <c r="GJE22" s="98" t="s">
        <v>669</v>
      </c>
      <c r="GJF22" s="98" t="s">
        <v>669</v>
      </c>
      <c r="GJG22" s="98" t="s">
        <v>669</v>
      </c>
      <c r="GJH22" s="98" t="s">
        <v>669</v>
      </c>
      <c r="GJI22" s="98" t="s">
        <v>669</v>
      </c>
      <c r="GJJ22" s="98" t="s">
        <v>669</v>
      </c>
      <c r="GJK22" s="98" t="s">
        <v>669</v>
      </c>
      <c r="GJL22" s="98" t="s">
        <v>669</v>
      </c>
      <c r="GJM22" s="98" t="s">
        <v>669</v>
      </c>
      <c r="GJN22" s="98" t="s">
        <v>669</v>
      </c>
      <c r="GJO22" s="98" t="s">
        <v>669</v>
      </c>
      <c r="GJP22" s="98" t="s">
        <v>669</v>
      </c>
      <c r="GJQ22" s="98" t="s">
        <v>669</v>
      </c>
      <c r="GJR22" s="98" t="s">
        <v>669</v>
      </c>
      <c r="GJS22" s="98" t="s">
        <v>669</v>
      </c>
      <c r="GJT22" s="98" t="s">
        <v>669</v>
      </c>
      <c r="GJU22" s="98" t="s">
        <v>669</v>
      </c>
      <c r="GJV22" s="98" t="s">
        <v>669</v>
      </c>
      <c r="GJW22" s="98" t="s">
        <v>669</v>
      </c>
      <c r="GJX22" s="98" t="s">
        <v>669</v>
      </c>
      <c r="GJY22" s="98" t="s">
        <v>669</v>
      </c>
      <c r="GJZ22" s="98" t="s">
        <v>669</v>
      </c>
      <c r="GKA22" s="98" t="s">
        <v>669</v>
      </c>
      <c r="GKB22" s="98" t="s">
        <v>669</v>
      </c>
      <c r="GKC22" s="98" t="s">
        <v>669</v>
      </c>
      <c r="GKD22" s="98" t="s">
        <v>669</v>
      </c>
      <c r="GKE22" s="98" t="s">
        <v>669</v>
      </c>
      <c r="GKF22" s="98" t="s">
        <v>669</v>
      </c>
      <c r="GKG22" s="98" t="s">
        <v>669</v>
      </c>
      <c r="GKH22" s="98" t="s">
        <v>669</v>
      </c>
      <c r="GKI22" s="98" t="s">
        <v>669</v>
      </c>
      <c r="GKJ22" s="98" t="s">
        <v>669</v>
      </c>
      <c r="GKK22" s="98" t="s">
        <v>669</v>
      </c>
      <c r="GKL22" s="98" t="s">
        <v>669</v>
      </c>
      <c r="GKM22" s="98" t="s">
        <v>669</v>
      </c>
      <c r="GKN22" s="98" t="s">
        <v>669</v>
      </c>
      <c r="GKO22" s="98" t="s">
        <v>669</v>
      </c>
      <c r="GKP22" s="98" t="s">
        <v>669</v>
      </c>
      <c r="GKQ22" s="98" t="s">
        <v>669</v>
      </c>
      <c r="GKR22" s="98" t="s">
        <v>669</v>
      </c>
      <c r="GKS22" s="98" t="s">
        <v>669</v>
      </c>
      <c r="GKT22" s="98" t="s">
        <v>669</v>
      </c>
      <c r="GKU22" s="98" t="s">
        <v>669</v>
      </c>
      <c r="GKV22" s="98" t="s">
        <v>669</v>
      </c>
      <c r="GKW22" s="98" t="s">
        <v>669</v>
      </c>
      <c r="GKX22" s="98" t="s">
        <v>669</v>
      </c>
      <c r="GKY22" s="98" t="s">
        <v>669</v>
      </c>
      <c r="GKZ22" s="98" t="s">
        <v>669</v>
      </c>
      <c r="GLA22" s="98" t="s">
        <v>669</v>
      </c>
      <c r="GLB22" s="98" t="s">
        <v>669</v>
      </c>
      <c r="GLC22" s="98" t="s">
        <v>669</v>
      </c>
      <c r="GLD22" s="98" t="s">
        <v>669</v>
      </c>
      <c r="GLE22" s="98" t="s">
        <v>669</v>
      </c>
      <c r="GLF22" s="98" t="s">
        <v>669</v>
      </c>
      <c r="GLG22" s="98" t="s">
        <v>669</v>
      </c>
      <c r="GLH22" s="98" t="s">
        <v>669</v>
      </c>
      <c r="GLI22" s="98" t="s">
        <v>669</v>
      </c>
      <c r="GLJ22" s="98" t="s">
        <v>669</v>
      </c>
      <c r="GLK22" s="98" t="s">
        <v>669</v>
      </c>
      <c r="GLL22" s="98" t="s">
        <v>669</v>
      </c>
      <c r="GLM22" s="98" t="s">
        <v>669</v>
      </c>
      <c r="GLN22" s="98" t="s">
        <v>669</v>
      </c>
      <c r="GLO22" s="98" t="s">
        <v>669</v>
      </c>
      <c r="GLP22" s="98" t="s">
        <v>669</v>
      </c>
      <c r="GLQ22" s="98" t="s">
        <v>669</v>
      </c>
      <c r="GLR22" s="98" t="s">
        <v>669</v>
      </c>
      <c r="GLS22" s="98" t="s">
        <v>669</v>
      </c>
      <c r="GLT22" s="98" t="s">
        <v>669</v>
      </c>
      <c r="GLU22" s="98" t="s">
        <v>669</v>
      </c>
      <c r="GLV22" s="98" t="s">
        <v>669</v>
      </c>
      <c r="GLW22" s="98" t="s">
        <v>669</v>
      </c>
      <c r="GLX22" s="98" t="s">
        <v>669</v>
      </c>
      <c r="GLY22" s="98" t="s">
        <v>669</v>
      </c>
      <c r="GLZ22" s="98" t="s">
        <v>669</v>
      </c>
      <c r="GMA22" s="98" t="s">
        <v>669</v>
      </c>
      <c r="GMB22" s="98" t="s">
        <v>669</v>
      </c>
      <c r="GMC22" s="98" t="s">
        <v>669</v>
      </c>
      <c r="GMD22" s="98" t="s">
        <v>669</v>
      </c>
      <c r="GME22" s="98" t="s">
        <v>669</v>
      </c>
      <c r="GMF22" s="98" t="s">
        <v>669</v>
      </c>
      <c r="GMG22" s="98" t="s">
        <v>669</v>
      </c>
      <c r="GMH22" s="98" t="s">
        <v>669</v>
      </c>
      <c r="GMI22" s="98" t="s">
        <v>669</v>
      </c>
      <c r="GMJ22" s="98" t="s">
        <v>669</v>
      </c>
      <c r="GMK22" s="98" t="s">
        <v>669</v>
      </c>
      <c r="GML22" s="98" t="s">
        <v>669</v>
      </c>
      <c r="GMM22" s="98" t="s">
        <v>669</v>
      </c>
      <c r="GMN22" s="98" t="s">
        <v>669</v>
      </c>
      <c r="GMO22" s="98" t="s">
        <v>669</v>
      </c>
      <c r="GMP22" s="98" t="s">
        <v>669</v>
      </c>
      <c r="GMQ22" s="98" t="s">
        <v>669</v>
      </c>
      <c r="GMR22" s="98" t="s">
        <v>669</v>
      </c>
      <c r="GMS22" s="98" t="s">
        <v>669</v>
      </c>
      <c r="GMT22" s="98" t="s">
        <v>669</v>
      </c>
      <c r="GMU22" s="98" t="s">
        <v>669</v>
      </c>
      <c r="GMV22" s="98" t="s">
        <v>669</v>
      </c>
      <c r="GMW22" s="98" t="s">
        <v>669</v>
      </c>
      <c r="GMX22" s="98" t="s">
        <v>669</v>
      </c>
      <c r="GMY22" s="98" t="s">
        <v>669</v>
      </c>
      <c r="GMZ22" s="98" t="s">
        <v>669</v>
      </c>
      <c r="GNA22" s="98" t="s">
        <v>669</v>
      </c>
      <c r="GNB22" s="98" t="s">
        <v>669</v>
      </c>
      <c r="GNC22" s="98" t="s">
        <v>669</v>
      </c>
      <c r="GND22" s="98" t="s">
        <v>669</v>
      </c>
      <c r="GNE22" s="98" t="s">
        <v>669</v>
      </c>
      <c r="GNF22" s="98" t="s">
        <v>669</v>
      </c>
      <c r="GNG22" s="98" t="s">
        <v>669</v>
      </c>
      <c r="GNH22" s="98" t="s">
        <v>669</v>
      </c>
      <c r="GNI22" s="98" t="s">
        <v>669</v>
      </c>
      <c r="GNJ22" s="98" t="s">
        <v>669</v>
      </c>
      <c r="GNK22" s="98" t="s">
        <v>669</v>
      </c>
      <c r="GNL22" s="98" t="s">
        <v>669</v>
      </c>
      <c r="GNM22" s="98" t="s">
        <v>669</v>
      </c>
      <c r="GNN22" s="98" t="s">
        <v>669</v>
      </c>
      <c r="GNO22" s="98" t="s">
        <v>669</v>
      </c>
      <c r="GNP22" s="98" t="s">
        <v>669</v>
      </c>
      <c r="GNQ22" s="98" t="s">
        <v>669</v>
      </c>
      <c r="GNR22" s="98" t="s">
        <v>669</v>
      </c>
      <c r="GNS22" s="98" t="s">
        <v>669</v>
      </c>
      <c r="GNT22" s="98" t="s">
        <v>669</v>
      </c>
      <c r="GNU22" s="98" t="s">
        <v>669</v>
      </c>
      <c r="GNV22" s="98" t="s">
        <v>669</v>
      </c>
      <c r="GNW22" s="98" t="s">
        <v>669</v>
      </c>
      <c r="GNX22" s="98" t="s">
        <v>669</v>
      </c>
      <c r="GNY22" s="98" t="s">
        <v>669</v>
      </c>
      <c r="GNZ22" s="98" t="s">
        <v>669</v>
      </c>
      <c r="GOA22" s="98" t="s">
        <v>669</v>
      </c>
      <c r="GOB22" s="98" t="s">
        <v>669</v>
      </c>
      <c r="GOC22" s="98" t="s">
        <v>669</v>
      </c>
      <c r="GOD22" s="98" t="s">
        <v>669</v>
      </c>
      <c r="GOE22" s="98" t="s">
        <v>669</v>
      </c>
      <c r="GOF22" s="98" t="s">
        <v>669</v>
      </c>
      <c r="GOG22" s="98" t="s">
        <v>669</v>
      </c>
      <c r="GOH22" s="98" t="s">
        <v>669</v>
      </c>
      <c r="GOI22" s="98" t="s">
        <v>669</v>
      </c>
      <c r="GOJ22" s="98" t="s">
        <v>669</v>
      </c>
      <c r="GOK22" s="98" t="s">
        <v>669</v>
      </c>
      <c r="GOL22" s="98" t="s">
        <v>669</v>
      </c>
      <c r="GOM22" s="98" t="s">
        <v>669</v>
      </c>
      <c r="GON22" s="98" t="s">
        <v>669</v>
      </c>
      <c r="GOO22" s="98" t="s">
        <v>669</v>
      </c>
      <c r="GOP22" s="98" t="s">
        <v>669</v>
      </c>
      <c r="GOQ22" s="98" t="s">
        <v>669</v>
      </c>
      <c r="GOR22" s="98" t="s">
        <v>669</v>
      </c>
      <c r="GOS22" s="98" t="s">
        <v>669</v>
      </c>
      <c r="GOT22" s="98" t="s">
        <v>669</v>
      </c>
      <c r="GOU22" s="98" t="s">
        <v>669</v>
      </c>
      <c r="GOV22" s="98" t="s">
        <v>669</v>
      </c>
      <c r="GOW22" s="98" t="s">
        <v>669</v>
      </c>
      <c r="GOX22" s="98" t="s">
        <v>669</v>
      </c>
      <c r="GOY22" s="98" t="s">
        <v>669</v>
      </c>
      <c r="GOZ22" s="98" t="s">
        <v>669</v>
      </c>
      <c r="GPA22" s="98" t="s">
        <v>669</v>
      </c>
      <c r="GPB22" s="98" t="s">
        <v>669</v>
      </c>
      <c r="GPC22" s="98" t="s">
        <v>669</v>
      </c>
      <c r="GPD22" s="98" t="s">
        <v>669</v>
      </c>
      <c r="GPE22" s="98" t="s">
        <v>669</v>
      </c>
      <c r="GPF22" s="98" t="s">
        <v>669</v>
      </c>
      <c r="GPG22" s="98" t="s">
        <v>669</v>
      </c>
      <c r="GPH22" s="98" t="s">
        <v>669</v>
      </c>
      <c r="GPI22" s="98" t="s">
        <v>669</v>
      </c>
      <c r="GPJ22" s="98" t="s">
        <v>669</v>
      </c>
      <c r="GPK22" s="98" t="s">
        <v>669</v>
      </c>
      <c r="GPL22" s="98" t="s">
        <v>669</v>
      </c>
      <c r="GPM22" s="98" t="s">
        <v>669</v>
      </c>
      <c r="GPN22" s="98" t="s">
        <v>669</v>
      </c>
      <c r="GPO22" s="98" t="s">
        <v>669</v>
      </c>
      <c r="GPP22" s="98" t="s">
        <v>669</v>
      </c>
      <c r="GPQ22" s="98" t="s">
        <v>669</v>
      </c>
      <c r="GPR22" s="98" t="s">
        <v>669</v>
      </c>
      <c r="GPS22" s="98" t="s">
        <v>669</v>
      </c>
      <c r="GPT22" s="98" t="s">
        <v>669</v>
      </c>
      <c r="GPU22" s="98" t="s">
        <v>669</v>
      </c>
      <c r="GPV22" s="98" t="s">
        <v>669</v>
      </c>
      <c r="GPW22" s="98" t="s">
        <v>669</v>
      </c>
      <c r="GPX22" s="98" t="s">
        <v>669</v>
      </c>
      <c r="GPY22" s="98" t="s">
        <v>669</v>
      </c>
      <c r="GPZ22" s="98" t="s">
        <v>669</v>
      </c>
      <c r="GQA22" s="98" t="s">
        <v>669</v>
      </c>
      <c r="GQB22" s="98" t="s">
        <v>669</v>
      </c>
      <c r="GQC22" s="98" t="s">
        <v>669</v>
      </c>
      <c r="GQD22" s="98" t="s">
        <v>669</v>
      </c>
      <c r="GQE22" s="98" t="s">
        <v>669</v>
      </c>
      <c r="GQF22" s="98" t="s">
        <v>669</v>
      </c>
      <c r="GQG22" s="98" t="s">
        <v>669</v>
      </c>
      <c r="GQH22" s="98" t="s">
        <v>669</v>
      </c>
      <c r="GQI22" s="98" t="s">
        <v>669</v>
      </c>
      <c r="GQJ22" s="98" t="s">
        <v>669</v>
      </c>
      <c r="GQK22" s="98" t="s">
        <v>669</v>
      </c>
      <c r="GQL22" s="98" t="s">
        <v>669</v>
      </c>
      <c r="GQM22" s="98" t="s">
        <v>669</v>
      </c>
      <c r="GQN22" s="98" t="s">
        <v>669</v>
      </c>
      <c r="GQO22" s="98" t="s">
        <v>669</v>
      </c>
      <c r="GQP22" s="98" t="s">
        <v>669</v>
      </c>
      <c r="GQQ22" s="98" t="s">
        <v>669</v>
      </c>
      <c r="GQR22" s="98" t="s">
        <v>669</v>
      </c>
      <c r="GQS22" s="98" t="s">
        <v>669</v>
      </c>
      <c r="GQT22" s="98" t="s">
        <v>669</v>
      </c>
      <c r="GQU22" s="98" t="s">
        <v>669</v>
      </c>
      <c r="GQV22" s="98" t="s">
        <v>669</v>
      </c>
      <c r="GQW22" s="98" t="s">
        <v>669</v>
      </c>
      <c r="GQX22" s="98" t="s">
        <v>669</v>
      </c>
      <c r="GQY22" s="98" t="s">
        <v>669</v>
      </c>
      <c r="GQZ22" s="98" t="s">
        <v>669</v>
      </c>
      <c r="GRA22" s="98" t="s">
        <v>669</v>
      </c>
      <c r="GRB22" s="98" t="s">
        <v>669</v>
      </c>
      <c r="GRC22" s="98" t="s">
        <v>669</v>
      </c>
      <c r="GRD22" s="98" t="s">
        <v>669</v>
      </c>
      <c r="GRE22" s="98" t="s">
        <v>669</v>
      </c>
      <c r="GRF22" s="98" t="s">
        <v>669</v>
      </c>
      <c r="GRG22" s="98" t="s">
        <v>669</v>
      </c>
      <c r="GRH22" s="98" t="s">
        <v>669</v>
      </c>
      <c r="GRI22" s="98" t="s">
        <v>669</v>
      </c>
      <c r="GRJ22" s="98" t="s">
        <v>669</v>
      </c>
      <c r="GRK22" s="98" t="s">
        <v>669</v>
      </c>
      <c r="GRL22" s="98" t="s">
        <v>669</v>
      </c>
      <c r="GRM22" s="98" t="s">
        <v>669</v>
      </c>
      <c r="GRN22" s="98" t="s">
        <v>669</v>
      </c>
      <c r="GRO22" s="98" t="s">
        <v>669</v>
      </c>
      <c r="GRP22" s="98" t="s">
        <v>669</v>
      </c>
      <c r="GRQ22" s="98" t="s">
        <v>669</v>
      </c>
      <c r="GRR22" s="98" t="s">
        <v>669</v>
      </c>
      <c r="GRS22" s="98" t="s">
        <v>669</v>
      </c>
      <c r="GRT22" s="98" t="s">
        <v>669</v>
      </c>
      <c r="GRU22" s="98" t="s">
        <v>669</v>
      </c>
      <c r="GRV22" s="98" t="s">
        <v>669</v>
      </c>
      <c r="GRW22" s="98" t="s">
        <v>669</v>
      </c>
      <c r="GRX22" s="98" t="s">
        <v>669</v>
      </c>
      <c r="GRY22" s="98" t="s">
        <v>669</v>
      </c>
      <c r="GRZ22" s="98" t="s">
        <v>669</v>
      </c>
      <c r="GSA22" s="98" t="s">
        <v>669</v>
      </c>
      <c r="GSB22" s="98" t="s">
        <v>669</v>
      </c>
      <c r="GSC22" s="98" t="s">
        <v>669</v>
      </c>
      <c r="GSD22" s="98" t="s">
        <v>669</v>
      </c>
      <c r="GSE22" s="98" t="s">
        <v>669</v>
      </c>
      <c r="GSF22" s="98" t="s">
        <v>669</v>
      </c>
      <c r="GSG22" s="98" t="s">
        <v>669</v>
      </c>
      <c r="GSH22" s="98" t="s">
        <v>669</v>
      </c>
      <c r="GSI22" s="98" t="s">
        <v>669</v>
      </c>
      <c r="GSJ22" s="98" t="s">
        <v>669</v>
      </c>
      <c r="GSK22" s="98" t="s">
        <v>669</v>
      </c>
      <c r="GSL22" s="98" t="s">
        <v>669</v>
      </c>
      <c r="GSM22" s="98" t="s">
        <v>669</v>
      </c>
      <c r="GSN22" s="98" t="s">
        <v>669</v>
      </c>
      <c r="GSO22" s="98" t="s">
        <v>669</v>
      </c>
      <c r="GSP22" s="98" t="s">
        <v>669</v>
      </c>
      <c r="GSQ22" s="98" t="s">
        <v>669</v>
      </c>
      <c r="GSR22" s="98" t="s">
        <v>669</v>
      </c>
      <c r="GSS22" s="98" t="s">
        <v>669</v>
      </c>
      <c r="GST22" s="98" t="s">
        <v>669</v>
      </c>
      <c r="GSU22" s="98" t="s">
        <v>669</v>
      </c>
      <c r="GSV22" s="98" t="s">
        <v>669</v>
      </c>
      <c r="GSW22" s="98" t="s">
        <v>669</v>
      </c>
      <c r="GSX22" s="98" t="s">
        <v>669</v>
      </c>
      <c r="GSY22" s="98" t="s">
        <v>669</v>
      </c>
      <c r="GSZ22" s="98" t="s">
        <v>669</v>
      </c>
      <c r="GTA22" s="98" t="s">
        <v>669</v>
      </c>
      <c r="GTB22" s="98" t="s">
        <v>669</v>
      </c>
      <c r="GTC22" s="98" t="s">
        <v>669</v>
      </c>
      <c r="GTD22" s="98" t="s">
        <v>669</v>
      </c>
      <c r="GTE22" s="98" t="s">
        <v>669</v>
      </c>
      <c r="GTF22" s="98" t="s">
        <v>669</v>
      </c>
      <c r="GTG22" s="98" t="s">
        <v>669</v>
      </c>
      <c r="GTH22" s="98" t="s">
        <v>669</v>
      </c>
      <c r="GTI22" s="98" t="s">
        <v>669</v>
      </c>
      <c r="GTJ22" s="98" t="s">
        <v>669</v>
      </c>
      <c r="GTK22" s="98" t="s">
        <v>669</v>
      </c>
      <c r="GTL22" s="98" t="s">
        <v>669</v>
      </c>
      <c r="GTM22" s="98" t="s">
        <v>669</v>
      </c>
      <c r="GTN22" s="98" t="s">
        <v>669</v>
      </c>
      <c r="GTO22" s="98" t="s">
        <v>669</v>
      </c>
      <c r="GTP22" s="98" t="s">
        <v>669</v>
      </c>
      <c r="GTQ22" s="98" t="s">
        <v>669</v>
      </c>
      <c r="GTR22" s="98" t="s">
        <v>669</v>
      </c>
      <c r="GTS22" s="98" t="s">
        <v>669</v>
      </c>
      <c r="GTT22" s="98" t="s">
        <v>669</v>
      </c>
      <c r="GTU22" s="98" t="s">
        <v>669</v>
      </c>
      <c r="GTV22" s="98" t="s">
        <v>669</v>
      </c>
      <c r="GTW22" s="98" t="s">
        <v>669</v>
      </c>
      <c r="GTX22" s="98" t="s">
        <v>669</v>
      </c>
      <c r="GTY22" s="98" t="s">
        <v>669</v>
      </c>
      <c r="GTZ22" s="98" t="s">
        <v>669</v>
      </c>
      <c r="GUA22" s="98" t="s">
        <v>669</v>
      </c>
      <c r="GUB22" s="98" t="s">
        <v>669</v>
      </c>
      <c r="GUC22" s="98" t="s">
        <v>669</v>
      </c>
      <c r="GUD22" s="98" t="s">
        <v>669</v>
      </c>
      <c r="GUE22" s="98" t="s">
        <v>669</v>
      </c>
      <c r="GUF22" s="98" t="s">
        <v>669</v>
      </c>
      <c r="GUG22" s="98" t="s">
        <v>669</v>
      </c>
      <c r="GUH22" s="98" t="s">
        <v>669</v>
      </c>
      <c r="GUI22" s="98" t="s">
        <v>669</v>
      </c>
      <c r="GUJ22" s="98" t="s">
        <v>669</v>
      </c>
      <c r="GUK22" s="98" t="s">
        <v>669</v>
      </c>
      <c r="GUL22" s="98" t="s">
        <v>669</v>
      </c>
      <c r="GUM22" s="98" t="s">
        <v>669</v>
      </c>
      <c r="GUN22" s="98" t="s">
        <v>669</v>
      </c>
      <c r="GUO22" s="98" t="s">
        <v>669</v>
      </c>
      <c r="GUP22" s="98" t="s">
        <v>669</v>
      </c>
      <c r="GUQ22" s="98" t="s">
        <v>669</v>
      </c>
      <c r="GUR22" s="98" t="s">
        <v>669</v>
      </c>
      <c r="GUS22" s="98" t="s">
        <v>669</v>
      </c>
      <c r="GUT22" s="98" t="s">
        <v>669</v>
      </c>
      <c r="GUU22" s="98" t="s">
        <v>669</v>
      </c>
      <c r="GUV22" s="98" t="s">
        <v>669</v>
      </c>
      <c r="GUW22" s="98" t="s">
        <v>669</v>
      </c>
      <c r="GUX22" s="98" t="s">
        <v>669</v>
      </c>
      <c r="GUY22" s="98" t="s">
        <v>669</v>
      </c>
      <c r="GUZ22" s="98" t="s">
        <v>669</v>
      </c>
      <c r="GVA22" s="98" t="s">
        <v>669</v>
      </c>
      <c r="GVB22" s="98" t="s">
        <v>669</v>
      </c>
      <c r="GVC22" s="98" t="s">
        <v>669</v>
      </c>
      <c r="GVD22" s="98" t="s">
        <v>669</v>
      </c>
      <c r="GVE22" s="98" t="s">
        <v>669</v>
      </c>
      <c r="GVF22" s="98" t="s">
        <v>669</v>
      </c>
      <c r="GVG22" s="98" t="s">
        <v>669</v>
      </c>
      <c r="GVH22" s="98" t="s">
        <v>669</v>
      </c>
      <c r="GVI22" s="98" t="s">
        <v>669</v>
      </c>
      <c r="GVJ22" s="98" t="s">
        <v>669</v>
      </c>
      <c r="GVK22" s="98" t="s">
        <v>669</v>
      </c>
      <c r="GVL22" s="98" t="s">
        <v>669</v>
      </c>
      <c r="GVM22" s="98" t="s">
        <v>669</v>
      </c>
      <c r="GVN22" s="98" t="s">
        <v>669</v>
      </c>
      <c r="GVO22" s="98" t="s">
        <v>669</v>
      </c>
      <c r="GVP22" s="98" t="s">
        <v>669</v>
      </c>
      <c r="GVQ22" s="98" t="s">
        <v>669</v>
      </c>
      <c r="GVR22" s="98" t="s">
        <v>669</v>
      </c>
      <c r="GVS22" s="98" t="s">
        <v>669</v>
      </c>
      <c r="GVT22" s="98" t="s">
        <v>669</v>
      </c>
      <c r="GVU22" s="98" t="s">
        <v>669</v>
      </c>
      <c r="GVV22" s="98" t="s">
        <v>669</v>
      </c>
      <c r="GVW22" s="98" t="s">
        <v>669</v>
      </c>
      <c r="GVX22" s="98" t="s">
        <v>669</v>
      </c>
      <c r="GVY22" s="98" t="s">
        <v>669</v>
      </c>
      <c r="GVZ22" s="98" t="s">
        <v>669</v>
      </c>
      <c r="GWA22" s="98" t="s">
        <v>669</v>
      </c>
      <c r="GWB22" s="98" t="s">
        <v>669</v>
      </c>
      <c r="GWC22" s="98" t="s">
        <v>669</v>
      </c>
      <c r="GWD22" s="98" t="s">
        <v>669</v>
      </c>
      <c r="GWE22" s="98" t="s">
        <v>669</v>
      </c>
      <c r="GWF22" s="98" t="s">
        <v>669</v>
      </c>
      <c r="GWG22" s="98" t="s">
        <v>669</v>
      </c>
      <c r="GWH22" s="98" t="s">
        <v>669</v>
      </c>
      <c r="GWI22" s="98" t="s">
        <v>669</v>
      </c>
      <c r="GWJ22" s="98" t="s">
        <v>669</v>
      </c>
      <c r="GWK22" s="98" t="s">
        <v>669</v>
      </c>
      <c r="GWL22" s="98" t="s">
        <v>669</v>
      </c>
      <c r="GWM22" s="98" t="s">
        <v>669</v>
      </c>
      <c r="GWN22" s="98" t="s">
        <v>669</v>
      </c>
      <c r="GWO22" s="98" t="s">
        <v>669</v>
      </c>
      <c r="GWP22" s="98" t="s">
        <v>669</v>
      </c>
      <c r="GWQ22" s="98" t="s">
        <v>669</v>
      </c>
      <c r="GWR22" s="98" t="s">
        <v>669</v>
      </c>
      <c r="GWS22" s="98" t="s">
        <v>669</v>
      </c>
      <c r="GWT22" s="98" t="s">
        <v>669</v>
      </c>
      <c r="GWU22" s="98" t="s">
        <v>669</v>
      </c>
      <c r="GWV22" s="98" t="s">
        <v>669</v>
      </c>
      <c r="GWW22" s="98" t="s">
        <v>669</v>
      </c>
      <c r="GWX22" s="98" t="s">
        <v>669</v>
      </c>
      <c r="GWY22" s="98" t="s">
        <v>669</v>
      </c>
      <c r="GWZ22" s="98" t="s">
        <v>669</v>
      </c>
      <c r="GXA22" s="98" t="s">
        <v>669</v>
      </c>
      <c r="GXB22" s="98" t="s">
        <v>669</v>
      </c>
      <c r="GXC22" s="98" t="s">
        <v>669</v>
      </c>
      <c r="GXD22" s="98" t="s">
        <v>669</v>
      </c>
      <c r="GXE22" s="98" t="s">
        <v>669</v>
      </c>
      <c r="GXF22" s="98" t="s">
        <v>669</v>
      </c>
      <c r="GXG22" s="98" t="s">
        <v>669</v>
      </c>
      <c r="GXH22" s="98" t="s">
        <v>669</v>
      </c>
      <c r="GXI22" s="98" t="s">
        <v>669</v>
      </c>
      <c r="GXJ22" s="98" t="s">
        <v>669</v>
      </c>
      <c r="GXK22" s="98" t="s">
        <v>669</v>
      </c>
      <c r="GXL22" s="98" t="s">
        <v>669</v>
      </c>
      <c r="GXM22" s="98" t="s">
        <v>669</v>
      </c>
      <c r="GXN22" s="98" t="s">
        <v>669</v>
      </c>
      <c r="GXO22" s="98" t="s">
        <v>669</v>
      </c>
      <c r="GXP22" s="98" t="s">
        <v>669</v>
      </c>
      <c r="GXQ22" s="98" t="s">
        <v>669</v>
      </c>
      <c r="GXR22" s="98" t="s">
        <v>669</v>
      </c>
      <c r="GXS22" s="98" t="s">
        <v>669</v>
      </c>
      <c r="GXT22" s="98" t="s">
        <v>669</v>
      </c>
      <c r="GXU22" s="98" t="s">
        <v>669</v>
      </c>
      <c r="GXV22" s="98" t="s">
        <v>669</v>
      </c>
      <c r="GXW22" s="98" t="s">
        <v>669</v>
      </c>
      <c r="GXX22" s="98" t="s">
        <v>669</v>
      </c>
      <c r="GXY22" s="98" t="s">
        <v>669</v>
      </c>
      <c r="GXZ22" s="98" t="s">
        <v>669</v>
      </c>
      <c r="GYA22" s="98" t="s">
        <v>669</v>
      </c>
      <c r="GYB22" s="98" t="s">
        <v>669</v>
      </c>
      <c r="GYC22" s="98" t="s">
        <v>669</v>
      </c>
      <c r="GYD22" s="98" t="s">
        <v>669</v>
      </c>
      <c r="GYE22" s="98" t="s">
        <v>669</v>
      </c>
      <c r="GYF22" s="98" t="s">
        <v>669</v>
      </c>
      <c r="GYG22" s="98" t="s">
        <v>669</v>
      </c>
      <c r="GYH22" s="98" t="s">
        <v>669</v>
      </c>
      <c r="GYI22" s="98" t="s">
        <v>669</v>
      </c>
      <c r="GYJ22" s="98" t="s">
        <v>669</v>
      </c>
      <c r="GYK22" s="98" t="s">
        <v>669</v>
      </c>
      <c r="GYL22" s="98" t="s">
        <v>669</v>
      </c>
      <c r="GYM22" s="98" t="s">
        <v>669</v>
      </c>
      <c r="GYN22" s="98" t="s">
        <v>669</v>
      </c>
      <c r="GYO22" s="98" t="s">
        <v>669</v>
      </c>
      <c r="GYP22" s="98" t="s">
        <v>669</v>
      </c>
      <c r="GYQ22" s="98" t="s">
        <v>669</v>
      </c>
      <c r="GYR22" s="98" t="s">
        <v>669</v>
      </c>
      <c r="GYS22" s="98" t="s">
        <v>669</v>
      </c>
      <c r="GYT22" s="98" t="s">
        <v>669</v>
      </c>
      <c r="GYU22" s="98" t="s">
        <v>669</v>
      </c>
      <c r="GYV22" s="98" t="s">
        <v>669</v>
      </c>
      <c r="GYW22" s="98" t="s">
        <v>669</v>
      </c>
      <c r="GYX22" s="98" t="s">
        <v>669</v>
      </c>
      <c r="GYY22" s="98" t="s">
        <v>669</v>
      </c>
      <c r="GYZ22" s="98" t="s">
        <v>669</v>
      </c>
      <c r="GZA22" s="98" t="s">
        <v>669</v>
      </c>
      <c r="GZB22" s="98" t="s">
        <v>669</v>
      </c>
      <c r="GZC22" s="98" t="s">
        <v>669</v>
      </c>
      <c r="GZD22" s="98" t="s">
        <v>669</v>
      </c>
      <c r="GZE22" s="98" t="s">
        <v>669</v>
      </c>
      <c r="GZF22" s="98" t="s">
        <v>669</v>
      </c>
      <c r="GZG22" s="98" t="s">
        <v>669</v>
      </c>
      <c r="GZH22" s="98" t="s">
        <v>669</v>
      </c>
      <c r="GZI22" s="98" t="s">
        <v>669</v>
      </c>
      <c r="GZJ22" s="98" t="s">
        <v>669</v>
      </c>
      <c r="GZK22" s="98" t="s">
        <v>669</v>
      </c>
      <c r="GZL22" s="98" t="s">
        <v>669</v>
      </c>
      <c r="GZM22" s="98" t="s">
        <v>669</v>
      </c>
      <c r="GZN22" s="98" t="s">
        <v>669</v>
      </c>
      <c r="GZO22" s="98" t="s">
        <v>669</v>
      </c>
      <c r="GZP22" s="98" t="s">
        <v>669</v>
      </c>
      <c r="GZQ22" s="98" t="s">
        <v>669</v>
      </c>
      <c r="GZR22" s="98" t="s">
        <v>669</v>
      </c>
      <c r="GZS22" s="98" t="s">
        <v>669</v>
      </c>
      <c r="GZT22" s="98" t="s">
        <v>669</v>
      </c>
      <c r="GZU22" s="98" t="s">
        <v>669</v>
      </c>
      <c r="GZV22" s="98" t="s">
        <v>669</v>
      </c>
      <c r="GZW22" s="98" t="s">
        <v>669</v>
      </c>
      <c r="GZX22" s="98" t="s">
        <v>669</v>
      </c>
      <c r="GZY22" s="98" t="s">
        <v>669</v>
      </c>
      <c r="GZZ22" s="98" t="s">
        <v>669</v>
      </c>
      <c r="HAA22" s="98" t="s">
        <v>669</v>
      </c>
      <c r="HAB22" s="98" t="s">
        <v>669</v>
      </c>
      <c r="HAC22" s="98" t="s">
        <v>669</v>
      </c>
      <c r="HAD22" s="98" t="s">
        <v>669</v>
      </c>
      <c r="HAE22" s="98" t="s">
        <v>669</v>
      </c>
      <c r="HAF22" s="98" t="s">
        <v>669</v>
      </c>
      <c r="HAG22" s="98" t="s">
        <v>669</v>
      </c>
      <c r="HAH22" s="98" t="s">
        <v>669</v>
      </c>
      <c r="HAI22" s="98" t="s">
        <v>669</v>
      </c>
      <c r="HAJ22" s="98" t="s">
        <v>669</v>
      </c>
      <c r="HAK22" s="98" t="s">
        <v>669</v>
      </c>
      <c r="HAL22" s="98" t="s">
        <v>669</v>
      </c>
      <c r="HAM22" s="98" t="s">
        <v>669</v>
      </c>
      <c r="HAN22" s="98" t="s">
        <v>669</v>
      </c>
      <c r="HAO22" s="98" t="s">
        <v>669</v>
      </c>
      <c r="HAP22" s="98" t="s">
        <v>669</v>
      </c>
      <c r="HAQ22" s="98" t="s">
        <v>669</v>
      </c>
      <c r="HAR22" s="98" t="s">
        <v>669</v>
      </c>
      <c r="HAS22" s="98" t="s">
        <v>669</v>
      </c>
      <c r="HAT22" s="98" t="s">
        <v>669</v>
      </c>
      <c r="HAU22" s="98" t="s">
        <v>669</v>
      </c>
      <c r="HAV22" s="98" t="s">
        <v>669</v>
      </c>
      <c r="HAW22" s="98" t="s">
        <v>669</v>
      </c>
      <c r="HAX22" s="98" t="s">
        <v>669</v>
      </c>
      <c r="HAY22" s="98" t="s">
        <v>669</v>
      </c>
      <c r="HAZ22" s="98" t="s">
        <v>669</v>
      </c>
      <c r="HBA22" s="98" t="s">
        <v>669</v>
      </c>
      <c r="HBB22" s="98" t="s">
        <v>669</v>
      </c>
      <c r="HBC22" s="98" t="s">
        <v>669</v>
      </c>
      <c r="HBD22" s="98" t="s">
        <v>669</v>
      </c>
      <c r="HBE22" s="98" t="s">
        <v>669</v>
      </c>
      <c r="HBF22" s="98" t="s">
        <v>669</v>
      </c>
      <c r="HBG22" s="98" t="s">
        <v>669</v>
      </c>
      <c r="HBH22" s="98" t="s">
        <v>669</v>
      </c>
      <c r="HBI22" s="98" t="s">
        <v>669</v>
      </c>
      <c r="HBJ22" s="98" t="s">
        <v>669</v>
      </c>
      <c r="HBK22" s="98" t="s">
        <v>669</v>
      </c>
      <c r="HBL22" s="98" t="s">
        <v>669</v>
      </c>
      <c r="HBM22" s="98" t="s">
        <v>669</v>
      </c>
      <c r="HBN22" s="98" t="s">
        <v>669</v>
      </c>
      <c r="HBO22" s="98" t="s">
        <v>669</v>
      </c>
      <c r="HBP22" s="98" t="s">
        <v>669</v>
      </c>
      <c r="HBQ22" s="98" t="s">
        <v>669</v>
      </c>
      <c r="HBR22" s="98" t="s">
        <v>669</v>
      </c>
      <c r="HBS22" s="98" t="s">
        <v>669</v>
      </c>
      <c r="HBT22" s="98" t="s">
        <v>669</v>
      </c>
      <c r="HBU22" s="98" t="s">
        <v>669</v>
      </c>
      <c r="HBV22" s="98" t="s">
        <v>669</v>
      </c>
      <c r="HBW22" s="98" t="s">
        <v>669</v>
      </c>
      <c r="HBX22" s="98" t="s">
        <v>669</v>
      </c>
      <c r="HBY22" s="98" t="s">
        <v>669</v>
      </c>
      <c r="HBZ22" s="98" t="s">
        <v>669</v>
      </c>
      <c r="HCA22" s="98" t="s">
        <v>669</v>
      </c>
      <c r="HCB22" s="98" t="s">
        <v>669</v>
      </c>
      <c r="HCC22" s="98" t="s">
        <v>669</v>
      </c>
      <c r="HCD22" s="98" t="s">
        <v>669</v>
      </c>
      <c r="HCE22" s="98" t="s">
        <v>669</v>
      </c>
      <c r="HCF22" s="98" t="s">
        <v>669</v>
      </c>
      <c r="HCG22" s="98" t="s">
        <v>669</v>
      </c>
      <c r="HCH22" s="98" t="s">
        <v>669</v>
      </c>
      <c r="HCI22" s="98" t="s">
        <v>669</v>
      </c>
      <c r="HCJ22" s="98" t="s">
        <v>669</v>
      </c>
      <c r="HCK22" s="98" t="s">
        <v>669</v>
      </c>
      <c r="HCL22" s="98" t="s">
        <v>669</v>
      </c>
      <c r="HCM22" s="98" t="s">
        <v>669</v>
      </c>
      <c r="HCN22" s="98" t="s">
        <v>669</v>
      </c>
      <c r="HCO22" s="98" t="s">
        <v>669</v>
      </c>
      <c r="HCP22" s="98" t="s">
        <v>669</v>
      </c>
      <c r="HCQ22" s="98" t="s">
        <v>669</v>
      </c>
      <c r="HCR22" s="98" t="s">
        <v>669</v>
      </c>
      <c r="HCS22" s="98" t="s">
        <v>669</v>
      </c>
      <c r="HCT22" s="98" t="s">
        <v>669</v>
      </c>
      <c r="HCU22" s="98" t="s">
        <v>669</v>
      </c>
      <c r="HCV22" s="98" t="s">
        <v>669</v>
      </c>
      <c r="HCW22" s="98" t="s">
        <v>669</v>
      </c>
      <c r="HCX22" s="98" t="s">
        <v>669</v>
      </c>
      <c r="HCY22" s="98" t="s">
        <v>669</v>
      </c>
      <c r="HCZ22" s="98" t="s">
        <v>669</v>
      </c>
      <c r="HDA22" s="98" t="s">
        <v>669</v>
      </c>
      <c r="HDB22" s="98" t="s">
        <v>669</v>
      </c>
      <c r="HDC22" s="98" t="s">
        <v>669</v>
      </c>
      <c r="HDD22" s="98" t="s">
        <v>669</v>
      </c>
      <c r="HDE22" s="98" t="s">
        <v>669</v>
      </c>
      <c r="HDF22" s="98" t="s">
        <v>669</v>
      </c>
      <c r="HDG22" s="98" t="s">
        <v>669</v>
      </c>
      <c r="HDH22" s="98" t="s">
        <v>669</v>
      </c>
      <c r="HDI22" s="98" t="s">
        <v>669</v>
      </c>
      <c r="HDJ22" s="98" t="s">
        <v>669</v>
      </c>
      <c r="HDK22" s="98" t="s">
        <v>669</v>
      </c>
      <c r="HDL22" s="98" t="s">
        <v>669</v>
      </c>
      <c r="HDM22" s="98" t="s">
        <v>669</v>
      </c>
      <c r="HDN22" s="98" t="s">
        <v>669</v>
      </c>
      <c r="HDO22" s="98" t="s">
        <v>669</v>
      </c>
      <c r="HDP22" s="98" t="s">
        <v>669</v>
      </c>
      <c r="HDQ22" s="98" t="s">
        <v>669</v>
      </c>
      <c r="HDR22" s="98" t="s">
        <v>669</v>
      </c>
      <c r="HDS22" s="98" t="s">
        <v>669</v>
      </c>
      <c r="HDT22" s="98" t="s">
        <v>669</v>
      </c>
      <c r="HDU22" s="98" t="s">
        <v>669</v>
      </c>
      <c r="HDV22" s="98" t="s">
        <v>669</v>
      </c>
      <c r="HDW22" s="98" t="s">
        <v>669</v>
      </c>
      <c r="HDX22" s="98" t="s">
        <v>669</v>
      </c>
      <c r="HDY22" s="98" t="s">
        <v>669</v>
      </c>
      <c r="HDZ22" s="98" t="s">
        <v>669</v>
      </c>
      <c r="HEA22" s="98" t="s">
        <v>669</v>
      </c>
      <c r="HEB22" s="98" t="s">
        <v>669</v>
      </c>
      <c r="HEC22" s="98" t="s">
        <v>669</v>
      </c>
      <c r="HED22" s="98" t="s">
        <v>669</v>
      </c>
      <c r="HEE22" s="98" t="s">
        <v>669</v>
      </c>
      <c r="HEF22" s="98" t="s">
        <v>669</v>
      </c>
      <c r="HEG22" s="98" t="s">
        <v>669</v>
      </c>
      <c r="HEH22" s="98" t="s">
        <v>669</v>
      </c>
      <c r="HEI22" s="98" t="s">
        <v>669</v>
      </c>
      <c r="HEJ22" s="98" t="s">
        <v>669</v>
      </c>
      <c r="HEK22" s="98" t="s">
        <v>669</v>
      </c>
      <c r="HEL22" s="98" t="s">
        <v>669</v>
      </c>
      <c r="HEM22" s="98" t="s">
        <v>669</v>
      </c>
      <c r="HEN22" s="98" t="s">
        <v>669</v>
      </c>
      <c r="HEO22" s="98" t="s">
        <v>669</v>
      </c>
      <c r="HEP22" s="98" t="s">
        <v>669</v>
      </c>
      <c r="HEQ22" s="98" t="s">
        <v>669</v>
      </c>
      <c r="HER22" s="98" t="s">
        <v>669</v>
      </c>
      <c r="HES22" s="98" t="s">
        <v>669</v>
      </c>
      <c r="HET22" s="98" t="s">
        <v>669</v>
      </c>
      <c r="HEU22" s="98" t="s">
        <v>669</v>
      </c>
      <c r="HEV22" s="98" t="s">
        <v>669</v>
      </c>
      <c r="HEW22" s="98" t="s">
        <v>669</v>
      </c>
      <c r="HEX22" s="98" t="s">
        <v>669</v>
      </c>
      <c r="HEY22" s="98" t="s">
        <v>669</v>
      </c>
      <c r="HEZ22" s="98" t="s">
        <v>669</v>
      </c>
      <c r="HFA22" s="98" t="s">
        <v>669</v>
      </c>
      <c r="HFB22" s="98" t="s">
        <v>669</v>
      </c>
      <c r="HFC22" s="98" t="s">
        <v>669</v>
      </c>
      <c r="HFD22" s="98" t="s">
        <v>669</v>
      </c>
      <c r="HFE22" s="98" t="s">
        <v>669</v>
      </c>
      <c r="HFF22" s="98" t="s">
        <v>669</v>
      </c>
      <c r="HFG22" s="98" t="s">
        <v>669</v>
      </c>
      <c r="HFH22" s="98" t="s">
        <v>669</v>
      </c>
      <c r="HFI22" s="98" t="s">
        <v>669</v>
      </c>
      <c r="HFJ22" s="98" t="s">
        <v>669</v>
      </c>
      <c r="HFK22" s="98" t="s">
        <v>669</v>
      </c>
      <c r="HFL22" s="98" t="s">
        <v>669</v>
      </c>
      <c r="HFM22" s="98" t="s">
        <v>669</v>
      </c>
      <c r="HFN22" s="98" t="s">
        <v>669</v>
      </c>
      <c r="HFO22" s="98" t="s">
        <v>669</v>
      </c>
      <c r="HFP22" s="98" t="s">
        <v>669</v>
      </c>
      <c r="HFQ22" s="98" t="s">
        <v>669</v>
      </c>
      <c r="HFR22" s="98" t="s">
        <v>669</v>
      </c>
      <c r="HFS22" s="98" t="s">
        <v>669</v>
      </c>
      <c r="HFT22" s="98" t="s">
        <v>669</v>
      </c>
      <c r="HFU22" s="98" t="s">
        <v>669</v>
      </c>
      <c r="HFV22" s="98" t="s">
        <v>669</v>
      </c>
      <c r="HFW22" s="98" t="s">
        <v>669</v>
      </c>
      <c r="HFX22" s="98" t="s">
        <v>669</v>
      </c>
      <c r="HFY22" s="98" t="s">
        <v>669</v>
      </c>
      <c r="HFZ22" s="98" t="s">
        <v>669</v>
      </c>
      <c r="HGA22" s="98" t="s">
        <v>669</v>
      </c>
      <c r="HGB22" s="98" t="s">
        <v>669</v>
      </c>
      <c r="HGC22" s="98" t="s">
        <v>669</v>
      </c>
      <c r="HGD22" s="98" t="s">
        <v>669</v>
      </c>
      <c r="HGE22" s="98" t="s">
        <v>669</v>
      </c>
      <c r="HGF22" s="98" t="s">
        <v>669</v>
      </c>
      <c r="HGG22" s="98" t="s">
        <v>669</v>
      </c>
      <c r="HGH22" s="98" t="s">
        <v>669</v>
      </c>
      <c r="HGI22" s="98" t="s">
        <v>669</v>
      </c>
      <c r="HGJ22" s="98" t="s">
        <v>669</v>
      </c>
      <c r="HGK22" s="98" t="s">
        <v>669</v>
      </c>
      <c r="HGL22" s="98" t="s">
        <v>669</v>
      </c>
      <c r="HGM22" s="98" t="s">
        <v>669</v>
      </c>
      <c r="HGN22" s="98" t="s">
        <v>669</v>
      </c>
      <c r="HGO22" s="98" t="s">
        <v>669</v>
      </c>
      <c r="HGP22" s="98" t="s">
        <v>669</v>
      </c>
      <c r="HGQ22" s="98" t="s">
        <v>669</v>
      </c>
      <c r="HGR22" s="98" t="s">
        <v>669</v>
      </c>
      <c r="HGS22" s="98" t="s">
        <v>669</v>
      </c>
      <c r="HGT22" s="98" t="s">
        <v>669</v>
      </c>
      <c r="HGU22" s="98" t="s">
        <v>669</v>
      </c>
      <c r="HGV22" s="98" t="s">
        <v>669</v>
      </c>
      <c r="HGW22" s="98" t="s">
        <v>669</v>
      </c>
      <c r="HGX22" s="98" t="s">
        <v>669</v>
      </c>
      <c r="HGY22" s="98" t="s">
        <v>669</v>
      </c>
      <c r="HGZ22" s="98" t="s">
        <v>669</v>
      </c>
      <c r="HHA22" s="98" t="s">
        <v>669</v>
      </c>
      <c r="HHB22" s="98" t="s">
        <v>669</v>
      </c>
      <c r="HHC22" s="98" t="s">
        <v>669</v>
      </c>
      <c r="HHD22" s="98" t="s">
        <v>669</v>
      </c>
      <c r="HHE22" s="98" t="s">
        <v>669</v>
      </c>
      <c r="HHF22" s="98" t="s">
        <v>669</v>
      </c>
      <c r="HHG22" s="98" t="s">
        <v>669</v>
      </c>
      <c r="HHH22" s="98" t="s">
        <v>669</v>
      </c>
      <c r="HHI22" s="98" t="s">
        <v>669</v>
      </c>
      <c r="HHJ22" s="98" t="s">
        <v>669</v>
      </c>
      <c r="HHK22" s="98" t="s">
        <v>669</v>
      </c>
      <c r="HHL22" s="98" t="s">
        <v>669</v>
      </c>
      <c r="HHM22" s="98" t="s">
        <v>669</v>
      </c>
      <c r="HHN22" s="98" t="s">
        <v>669</v>
      </c>
      <c r="HHO22" s="98" t="s">
        <v>669</v>
      </c>
      <c r="HHP22" s="98" t="s">
        <v>669</v>
      </c>
      <c r="HHQ22" s="98" t="s">
        <v>669</v>
      </c>
      <c r="HHR22" s="98" t="s">
        <v>669</v>
      </c>
      <c r="HHS22" s="98" t="s">
        <v>669</v>
      </c>
      <c r="HHT22" s="98" t="s">
        <v>669</v>
      </c>
      <c r="HHU22" s="98" t="s">
        <v>669</v>
      </c>
      <c r="HHV22" s="98" t="s">
        <v>669</v>
      </c>
      <c r="HHW22" s="98" t="s">
        <v>669</v>
      </c>
      <c r="HHX22" s="98" t="s">
        <v>669</v>
      </c>
      <c r="HHY22" s="98" t="s">
        <v>669</v>
      </c>
      <c r="HHZ22" s="98" t="s">
        <v>669</v>
      </c>
      <c r="HIA22" s="98" t="s">
        <v>669</v>
      </c>
      <c r="HIB22" s="98" t="s">
        <v>669</v>
      </c>
      <c r="HIC22" s="98" t="s">
        <v>669</v>
      </c>
      <c r="HID22" s="98" t="s">
        <v>669</v>
      </c>
      <c r="HIE22" s="98" t="s">
        <v>669</v>
      </c>
      <c r="HIF22" s="98" t="s">
        <v>669</v>
      </c>
      <c r="HIG22" s="98" t="s">
        <v>669</v>
      </c>
      <c r="HIH22" s="98" t="s">
        <v>669</v>
      </c>
      <c r="HII22" s="98" t="s">
        <v>669</v>
      </c>
      <c r="HIJ22" s="98" t="s">
        <v>669</v>
      </c>
      <c r="HIK22" s="98" t="s">
        <v>669</v>
      </c>
      <c r="HIL22" s="98" t="s">
        <v>669</v>
      </c>
      <c r="HIM22" s="98" t="s">
        <v>669</v>
      </c>
      <c r="HIN22" s="98" t="s">
        <v>669</v>
      </c>
      <c r="HIO22" s="98" t="s">
        <v>669</v>
      </c>
      <c r="HIP22" s="98" t="s">
        <v>669</v>
      </c>
      <c r="HIQ22" s="98" t="s">
        <v>669</v>
      </c>
      <c r="HIR22" s="98" t="s">
        <v>669</v>
      </c>
      <c r="HIS22" s="98" t="s">
        <v>669</v>
      </c>
      <c r="HIT22" s="98" t="s">
        <v>669</v>
      </c>
      <c r="HIU22" s="98" t="s">
        <v>669</v>
      </c>
      <c r="HIV22" s="98" t="s">
        <v>669</v>
      </c>
      <c r="HIW22" s="98" t="s">
        <v>669</v>
      </c>
      <c r="HIX22" s="98" t="s">
        <v>669</v>
      </c>
      <c r="HIY22" s="98" t="s">
        <v>669</v>
      </c>
      <c r="HIZ22" s="98" t="s">
        <v>669</v>
      </c>
      <c r="HJA22" s="98" t="s">
        <v>669</v>
      </c>
      <c r="HJB22" s="98" t="s">
        <v>669</v>
      </c>
      <c r="HJC22" s="98" t="s">
        <v>669</v>
      </c>
      <c r="HJD22" s="98" t="s">
        <v>669</v>
      </c>
      <c r="HJE22" s="98" t="s">
        <v>669</v>
      </c>
      <c r="HJF22" s="98" t="s">
        <v>669</v>
      </c>
      <c r="HJG22" s="98" t="s">
        <v>669</v>
      </c>
      <c r="HJH22" s="98" t="s">
        <v>669</v>
      </c>
      <c r="HJI22" s="98" t="s">
        <v>669</v>
      </c>
      <c r="HJJ22" s="98" t="s">
        <v>669</v>
      </c>
      <c r="HJK22" s="98" t="s">
        <v>669</v>
      </c>
      <c r="HJL22" s="98" t="s">
        <v>669</v>
      </c>
      <c r="HJM22" s="98" t="s">
        <v>669</v>
      </c>
      <c r="HJN22" s="98" t="s">
        <v>669</v>
      </c>
      <c r="HJO22" s="98" t="s">
        <v>669</v>
      </c>
      <c r="HJP22" s="98" t="s">
        <v>669</v>
      </c>
      <c r="HJQ22" s="98" t="s">
        <v>669</v>
      </c>
      <c r="HJR22" s="98" t="s">
        <v>669</v>
      </c>
      <c r="HJS22" s="98" t="s">
        <v>669</v>
      </c>
      <c r="HJT22" s="98" t="s">
        <v>669</v>
      </c>
      <c r="HJU22" s="98" t="s">
        <v>669</v>
      </c>
      <c r="HJV22" s="98" t="s">
        <v>669</v>
      </c>
      <c r="HJW22" s="98" t="s">
        <v>669</v>
      </c>
      <c r="HJX22" s="98" t="s">
        <v>669</v>
      </c>
      <c r="HJY22" s="98" t="s">
        <v>669</v>
      </c>
      <c r="HJZ22" s="98" t="s">
        <v>669</v>
      </c>
      <c r="HKA22" s="98" t="s">
        <v>669</v>
      </c>
      <c r="HKB22" s="98" t="s">
        <v>669</v>
      </c>
      <c r="HKC22" s="98" t="s">
        <v>669</v>
      </c>
      <c r="HKD22" s="98" t="s">
        <v>669</v>
      </c>
      <c r="HKE22" s="98" t="s">
        <v>669</v>
      </c>
      <c r="HKF22" s="98" t="s">
        <v>669</v>
      </c>
      <c r="HKG22" s="98" t="s">
        <v>669</v>
      </c>
      <c r="HKH22" s="98" t="s">
        <v>669</v>
      </c>
      <c r="HKI22" s="98" t="s">
        <v>669</v>
      </c>
      <c r="HKJ22" s="98" t="s">
        <v>669</v>
      </c>
      <c r="HKK22" s="98" t="s">
        <v>669</v>
      </c>
      <c r="HKL22" s="98" t="s">
        <v>669</v>
      </c>
      <c r="HKM22" s="98" t="s">
        <v>669</v>
      </c>
      <c r="HKN22" s="98" t="s">
        <v>669</v>
      </c>
      <c r="HKO22" s="98" t="s">
        <v>669</v>
      </c>
      <c r="HKP22" s="98" t="s">
        <v>669</v>
      </c>
      <c r="HKQ22" s="98" t="s">
        <v>669</v>
      </c>
      <c r="HKR22" s="98" t="s">
        <v>669</v>
      </c>
      <c r="HKS22" s="98" t="s">
        <v>669</v>
      </c>
      <c r="HKT22" s="98" t="s">
        <v>669</v>
      </c>
      <c r="HKU22" s="98" t="s">
        <v>669</v>
      </c>
      <c r="HKV22" s="98" t="s">
        <v>669</v>
      </c>
      <c r="HKW22" s="98" t="s">
        <v>669</v>
      </c>
      <c r="HKX22" s="98" t="s">
        <v>669</v>
      </c>
      <c r="HKY22" s="98" t="s">
        <v>669</v>
      </c>
      <c r="HKZ22" s="98" t="s">
        <v>669</v>
      </c>
      <c r="HLA22" s="98" t="s">
        <v>669</v>
      </c>
      <c r="HLB22" s="98" t="s">
        <v>669</v>
      </c>
      <c r="HLC22" s="98" t="s">
        <v>669</v>
      </c>
      <c r="HLD22" s="98" t="s">
        <v>669</v>
      </c>
      <c r="HLE22" s="98" t="s">
        <v>669</v>
      </c>
      <c r="HLF22" s="98" t="s">
        <v>669</v>
      </c>
      <c r="HLG22" s="98" t="s">
        <v>669</v>
      </c>
      <c r="HLH22" s="98" t="s">
        <v>669</v>
      </c>
      <c r="HLI22" s="98" t="s">
        <v>669</v>
      </c>
      <c r="HLJ22" s="98" t="s">
        <v>669</v>
      </c>
      <c r="HLK22" s="98" t="s">
        <v>669</v>
      </c>
      <c r="HLL22" s="98" t="s">
        <v>669</v>
      </c>
      <c r="HLM22" s="98" t="s">
        <v>669</v>
      </c>
      <c r="HLN22" s="98" t="s">
        <v>669</v>
      </c>
      <c r="HLO22" s="98" t="s">
        <v>669</v>
      </c>
      <c r="HLP22" s="98" t="s">
        <v>669</v>
      </c>
      <c r="HLQ22" s="98" t="s">
        <v>669</v>
      </c>
      <c r="HLR22" s="98" t="s">
        <v>669</v>
      </c>
      <c r="HLS22" s="98" t="s">
        <v>669</v>
      </c>
      <c r="HLT22" s="98" t="s">
        <v>669</v>
      </c>
      <c r="HLU22" s="98" t="s">
        <v>669</v>
      </c>
      <c r="HLV22" s="98" t="s">
        <v>669</v>
      </c>
      <c r="HLW22" s="98" t="s">
        <v>669</v>
      </c>
      <c r="HLX22" s="98" t="s">
        <v>669</v>
      </c>
      <c r="HLY22" s="98" t="s">
        <v>669</v>
      </c>
      <c r="HLZ22" s="98" t="s">
        <v>669</v>
      </c>
      <c r="HMA22" s="98" t="s">
        <v>669</v>
      </c>
      <c r="HMB22" s="98" t="s">
        <v>669</v>
      </c>
      <c r="HMC22" s="98" t="s">
        <v>669</v>
      </c>
      <c r="HMD22" s="98" t="s">
        <v>669</v>
      </c>
      <c r="HME22" s="98" t="s">
        <v>669</v>
      </c>
      <c r="HMF22" s="98" t="s">
        <v>669</v>
      </c>
      <c r="HMG22" s="98" t="s">
        <v>669</v>
      </c>
      <c r="HMH22" s="98" t="s">
        <v>669</v>
      </c>
      <c r="HMI22" s="98" t="s">
        <v>669</v>
      </c>
      <c r="HMJ22" s="98" t="s">
        <v>669</v>
      </c>
      <c r="HMK22" s="98" t="s">
        <v>669</v>
      </c>
      <c r="HML22" s="98" t="s">
        <v>669</v>
      </c>
      <c r="HMM22" s="98" t="s">
        <v>669</v>
      </c>
      <c r="HMN22" s="98" t="s">
        <v>669</v>
      </c>
      <c r="HMO22" s="98" t="s">
        <v>669</v>
      </c>
      <c r="HMP22" s="98" t="s">
        <v>669</v>
      </c>
      <c r="HMQ22" s="98" t="s">
        <v>669</v>
      </c>
      <c r="HMR22" s="98" t="s">
        <v>669</v>
      </c>
      <c r="HMS22" s="98" t="s">
        <v>669</v>
      </c>
      <c r="HMT22" s="98" t="s">
        <v>669</v>
      </c>
      <c r="HMU22" s="98" t="s">
        <v>669</v>
      </c>
      <c r="HMV22" s="98" t="s">
        <v>669</v>
      </c>
      <c r="HMW22" s="98" t="s">
        <v>669</v>
      </c>
      <c r="HMX22" s="98" t="s">
        <v>669</v>
      </c>
      <c r="HMY22" s="98" t="s">
        <v>669</v>
      </c>
      <c r="HMZ22" s="98" t="s">
        <v>669</v>
      </c>
      <c r="HNA22" s="98" t="s">
        <v>669</v>
      </c>
      <c r="HNB22" s="98" t="s">
        <v>669</v>
      </c>
      <c r="HNC22" s="98" t="s">
        <v>669</v>
      </c>
      <c r="HND22" s="98" t="s">
        <v>669</v>
      </c>
      <c r="HNE22" s="98" t="s">
        <v>669</v>
      </c>
      <c r="HNF22" s="98" t="s">
        <v>669</v>
      </c>
      <c r="HNG22" s="98" t="s">
        <v>669</v>
      </c>
      <c r="HNH22" s="98" t="s">
        <v>669</v>
      </c>
      <c r="HNI22" s="98" t="s">
        <v>669</v>
      </c>
      <c r="HNJ22" s="98" t="s">
        <v>669</v>
      </c>
      <c r="HNK22" s="98" t="s">
        <v>669</v>
      </c>
      <c r="HNL22" s="98" t="s">
        <v>669</v>
      </c>
      <c r="HNM22" s="98" t="s">
        <v>669</v>
      </c>
      <c r="HNN22" s="98" t="s">
        <v>669</v>
      </c>
      <c r="HNO22" s="98" t="s">
        <v>669</v>
      </c>
      <c r="HNP22" s="98" t="s">
        <v>669</v>
      </c>
      <c r="HNQ22" s="98" t="s">
        <v>669</v>
      </c>
      <c r="HNR22" s="98" t="s">
        <v>669</v>
      </c>
      <c r="HNS22" s="98" t="s">
        <v>669</v>
      </c>
      <c r="HNT22" s="98" t="s">
        <v>669</v>
      </c>
      <c r="HNU22" s="98" t="s">
        <v>669</v>
      </c>
      <c r="HNV22" s="98" t="s">
        <v>669</v>
      </c>
      <c r="HNW22" s="98" t="s">
        <v>669</v>
      </c>
      <c r="HNX22" s="98" t="s">
        <v>669</v>
      </c>
      <c r="HNY22" s="98" t="s">
        <v>669</v>
      </c>
      <c r="HNZ22" s="98" t="s">
        <v>669</v>
      </c>
      <c r="HOA22" s="98" t="s">
        <v>669</v>
      </c>
      <c r="HOB22" s="98" t="s">
        <v>669</v>
      </c>
      <c r="HOC22" s="98" t="s">
        <v>669</v>
      </c>
      <c r="HOD22" s="98" t="s">
        <v>669</v>
      </c>
      <c r="HOE22" s="98" t="s">
        <v>669</v>
      </c>
      <c r="HOF22" s="98" t="s">
        <v>669</v>
      </c>
      <c r="HOG22" s="98" t="s">
        <v>669</v>
      </c>
      <c r="HOH22" s="98" t="s">
        <v>669</v>
      </c>
      <c r="HOI22" s="98" t="s">
        <v>669</v>
      </c>
      <c r="HOJ22" s="98" t="s">
        <v>669</v>
      </c>
      <c r="HOK22" s="98" t="s">
        <v>669</v>
      </c>
      <c r="HOL22" s="98" t="s">
        <v>669</v>
      </c>
      <c r="HOM22" s="98" t="s">
        <v>669</v>
      </c>
      <c r="HON22" s="98" t="s">
        <v>669</v>
      </c>
      <c r="HOO22" s="98" t="s">
        <v>669</v>
      </c>
      <c r="HOP22" s="98" t="s">
        <v>669</v>
      </c>
      <c r="HOQ22" s="98" t="s">
        <v>669</v>
      </c>
      <c r="HOR22" s="98" t="s">
        <v>669</v>
      </c>
      <c r="HOS22" s="98" t="s">
        <v>669</v>
      </c>
      <c r="HOT22" s="98" t="s">
        <v>669</v>
      </c>
      <c r="HOU22" s="98" t="s">
        <v>669</v>
      </c>
      <c r="HOV22" s="98" t="s">
        <v>669</v>
      </c>
      <c r="HOW22" s="98" t="s">
        <v>669</v>
      </c>
      <c r="HOX22" s="98" t="s">
        <v>669</v>
      </c>
      <c r="HOY22" s="98" t="s">
        <v>669</v>
      </c>
      <c r="HOZ22" s="98" t="s">
        <v>669</v>
      </c>
      <c r="HPA22" s="98" t="s">
        <v>669</v>
      </c>
      <c r="HPB22" s="98" t="s">
        <v>669</v>
      </c>
      <c r="HPC22" s="98" t="s">
        <v>669</v>
      </c>
      <c r="HPD22" s="98" t="s">
        <v>669</v>
      </c>
      <c r="HPE22" s="98" t="s">
        <v>669</v>
      </c>
      <c r="HPF22" s="98" t="s">
        <v>669</v>
      </c>
      <c r="HPG22" s="98" t="s">
        <v>669</v>
      </c>
      <c r="HPH22" s="98" t="s">
        <v>669</v>
      </c>
      <c r="HPI22" s="98" t="s">
        <v>669</v>
      </c>
      <c r="HPJ22" s="98" t="s">
        <v>669</v>
      </c>
      <c r="HPK22" s="98" t="s">
        <v>669</v>
      </c>
      <c r="HPL22" s="98" t="s">
        <v>669</v>
      </c>
      <c r="HPM22" s="98" t="s">
        <v>669</v>
      </c>
      <c r="HPN22" s="98" t="s">
        <v>669</v>
      </c>
      <c r="HPO22" s="98" t="s">
        <v>669</v>
      </c>
      <c r="HPP22" s="98" t="s">
        <v>669</v>
      </c>
      <c r="HPQ22" s="98" t="s">
        <v>669</v>
      </c>
      <c r="HPR22" s="98" t="s">
        <v>669</v>
      </c>
      <c r="HPS22" s="98" t="s">
        <v>669</v>
      </c>
      <c r="HPT22" s="98" t="s">
        <v>669</v>
      </c>
      <c r="HPU22" s="98" t="s">
        <v>669</v>
      </c>
      <c r="HPV22" s="98" t="s">
        <v>669</v>
      </c>
      <c r="HPW22" s="98" t="s">
        <v>669</v>
      </c>
      <c r="HPX22" s="98" t="s">
        <v>669</v>
      </c>
      <c r="HPY22" s="98" t="s">
        <v>669</v>
      </c>
      <c r="HPZ22" s="98" t="s">
        <v>669</v>
      </c>
      <c r="HQA22" s="98" t="s">
        <v>669</v>
      </c>
      <c r="HQB22" s="98" t="s">
        <v>669</v>
      </c>
      <c r="HQC22" s="98" t="s">
        <v>669</v>
      </c>
      <c r="HQD22" s="98" t="s">
        <v>669</v>
      </c>
      <c r="HQE22" s="98" t="s">
        <v>669</v>
      </c>
      <c r="HQF22" s="98" t="s">
        <v>669</v>
      </c>
      <c r="HQG22" s="98" t="s">
        <v>669</v>
      </c>
      <c r="HQH22" s="98" t="s">
        <v>669</v>
      </c>
      <c r="HQI22" s="98" t="s">
        <v>669</v>
      </c>
      <c r="HQJ22" s="98" t="s">
        <v>669</v>
      </c>
      <c r="HQK22" s="98" t="s">
        <v>669</v>
      </c>
      <c r="HQL22" s="98" t="s">
        <v>669</v>
      </c>
      <c r="HQM22" s="98" t="s">
        <v>669</v>
      </c>
      <c r="HQN22" s="98" t="s">
        <v>669</v>
      </c>
      <c r="HQO22" s="98" t="s">
        <v>669</v>
      </c>
      <c r="HQP22" s="98" t="s">
        <v>669</v>
      </c>
      <c r="HQQ22" s="98" t="s">
        <v>669</v>
      </c>
      <c r="HQR22" s="98" t="s">
        <v>669</v>
      </c>
      <c r="HQS22" s="98" t="s">
        <v>669</v>
      </c>
      <c r="HQT22" s="98" t="s">
        <v>669</v>
      </c>
      <c r="HQU22" s="98" t="s">
        <v>669</v>
      </c>
      <c r="HQV22" s="98" t="s">
        <v>669</v>
      </c>
      <c r="HQW22" s="98" t="s">
        <v>669</v>
      </c>
      <c r="HQX22" s="98" t="s">
        <v>669</v>
      </c>
      <c r="HQY22" s="98" t="s">
        <v>669</v>
      </c>
      <c r="HQZ22" s="98" t="s">
        <v>669</v>
      </c>
      <c r="HRA22" s="98" t="s">
        <v>669</v>
      </c>
      <c r="HRB22" s="98" t="s">
        <v>669</v>
      </c>
      <c r="HRC22" s="98" t="s">
        <v>669</v>
      </c>
      <c r="HRD22" s="98" t="s">
        <v>669</v>
      </c>
      <c r="HRE22" s="98" t="s">
        <v>669</v>
      </c>
      <c r="HRF22" s="98" t="s">
        <v>669</v>
      </c>
      <c r="HRG22" s="98" t="s">
        <v>669</v>
      </c>
      <c r="HRH22" s="98" t="s">
        <v>669</v>
      </c>
      <c r="HRI22" s="98" t="s">
        <v>669</v>
      </c>
      <c r="HRJ22" s="98" t="s">
        <v>669</v>
      </c>
      <c r="HRK22" s="98" t="s">
        <v>669</v>
      </c>
      <c r="HRL22" s="98" t="s">
        <v>669</v>
      </c>
      <c r="HRM22" s="98" t="s">
        <v>669</v>
      </c>
      <c r="HRN22" s="98" t="s">
        <v>669</v>
      </c>
      <c r="HRO22" s="98" t="s">
        <v>669</v>
      </c>
      <c r="HRP22" s="98" t="s">
        <v>669</v>
      </c>
      <c r="HRQ22" s="98" t="s">
        <v>669</v>
      </c>
      <c r="HRR22" s="98" t="s">
        <v>669</v>
      </c>
      <c r="HRS22" s="98" t="s">
        <v>669</v>
      </c>
      <c r="HRT22" s="98" t="s">
        <v>669</v>
      </c>
      <c r="HRU22" s="98" t="s">
        <v>669</v>
      </c>
      <c r="HRV22" s="98" t="s">
        <v>669</v>
      </c>
      <c r="HRW22" s="98" t="s">
        <v>669</v>
      </c>
      <c r="HRX22" s="98" t="s">
        <v>669</v>
      </c>
      <c r="HRY22" s="98" t="s">
        <v>669</v>
      </c>
      <c r="HRZ22" s="98" t="s">
        <v>669</v>
      </c>
      <c r="HSA22" s="98" t="s">
        <v>669</v>
      </c>
      <c r="HSB22" s="98" t="s">
        <v>669</v>
      </c>
      <c r="HSC22" s="98" t="s">
        <v>669</v>
      </c>
      <c r="HSD22" s="98" t="s">
        <v>669</v>
      </c>
      <c r="HSE22" s="98" t="s">
        <v>669</v>
      </c>
      <c r="HSF22" s="98" t="s">
        <v>669</v>
      </c>
      <c r="HSG22" s="98" t="s">
        <v>669</v>
      </c>
      <c r="HSH22" s="98" t="s">
        <v>669</v>
      </c>
      <c r="HSI22" s="98" t="s">
        <v>669</v>
      </c>
      <c r="HSJ22" s="98" t="s">
        <v>669</v>
      </c>
      <c r="HSK22" s="98" t="s">
        <v>669</v>
      </c>
      <c r="HSL22" s="98" t="s">
        <v>669</v>
      </c>
      <c r="HSM22" s="98" t="s">
        <v>669</v>
      </c>
      <c r="HSN22" s="98" t="s">
        <v>669</v>
      </c>
      <c r="HSO22" s="98" t="s">
        <v>669</v>
      </c>
      <c r="HSP22" s="98" t="s">
        <v>669</v>
      </c>
      <c r="HSQ22" s="98" t="s">
        <v>669</v>
      </c>
      <c r="HSR22" s="98" t="s">
        <v>669</v>
      </c>
      <c r="HSS22" s="98" t="s">
        <v>669</v>
      </c>
      <c r="HST22" s="98" t="s">
        <v>669</v>
      </c>
      <c r="HSU22" s="98" t="s">
        <v>669</v>
      </c>
      <c r="HSV22" s="98" t="s">
        <v>669</v>
      </c>
      <c r="HSW22" s="98" t="s">
        <v>669</v>
      </c>
      <c r="HSX22" s="98" t="s">
        <v>669</v>
      </c>
      <c r="HSY22" s="98" t="s">
        <v>669</v>
      </c>
      <c r="HSZ22" s="98" t="s">
        <v>669</v>
      </c>
      <c r="HTA22" s="98" t="s">
        <v>669</v>
      </c>
      <c r="HTB22" s="98" t="s">
        <v>669</v>
      </c>
      <c r="HTC22" s="98" t="s">
        <v>669</v>
      </c>
      <c r="HTD22" s="98" t="s">
        <v>669</v>
      </c>
      <c r="HTE22" s="98" t="s">
        <v>669</v>
      </c>
      <c r="HTF22" s="98" t="s">
        <v>669</v>
      </c>
      <c r="HTG22" s="98" t="s">
        <v>669</v>
      </c>
      <c r="HTH22" s="98" t="s">
        <v>669</v>
      </c>
      <c r="HTI22" s="98" t="s">
        <v>669</v>
      </c>
      <c r="HTJ22" s="98" t="s">
        <v>669</v>
      </c>
      <c r="HTK22" s="98" t="s">
        <v>669</v>
      </c>
      <c r="HTL22" s="98" t="s">
        <v>669</v>
      </c>
      <c r="HTM22" s="98" t="s">
        <v>669</v>
      </c>
      <c r="HTN22" s="98" t="s">
        <v>669</v>
      </c>
      <c r="HTO22" s="98" t="s">
        <v>669</v>
      </c>
      <c r="HTP22" s="98" t="s">
        <v>669</v>
      </c>
      <c r="HTQ22" s="98" t="s">
        <v>669</v>
      </c>
      <c r="HTR22" s="98" t="s">
        <v>669</v>
      </c>
      <c r="HTS22" s="98" t="s">
        <v>669</v>
      </c>
      <c r="HTT22" s="98" t="s">
        <v>669</v>
      </c>
      <c r="HTU22" s="98" t="s">
        <v>669</v>
      </c>
      <c r="HTV22" s="98" t="s">
        <v>669</v>
      </c>
      <c r="HTW22" s="98" t="s">
        <v>669</v>
      </c>
      <c r="HTX22" s="98" t="s">
        <v>669</v>
      </c>
      <c r="HTY22" s="98" t="s">
        <v>669</v>
      </c>
      <c r="HTZ22" s="98" t="s">
        <v>669</v>
      </c>
      <c r="HUA22" s="98" t="s">
        <v>669</v>
      </c>
      <c r="HUB22" s="98" t="s">
        <v>669</v>
      </c>
      <c r="HUC22" s="98" t="s">
        <v>669</v>
      </c>
      <c r="HUD22" s="98" t="s">
        <v>669</v>
      </c>
      <c r="HUE22" s="98" t="s">
        <v>669</v>
      </c>
      <c r="HUF22" s="98" t="s">
        <v>669</v>
      </c>
      <c r="HUG22" s="98" t="s">
        <v>669</v>
      </c>
      <c r="HUH22" s="98" t="s">
        <v>669</v>
      </c>
      <c r="HUI22" s="98" t="s">
        <v>669</v>
      </c>
      <c r="HUJ22" s="98" t="s">
        <v>669</v>
      </c>
      <c r="HUK22" s="98" t="s">
        <v>669</v>
      </c>
      <c r="HUL22" s="98" t="s">
        <v>669</v>
      </c>
      <c r="HUM22" s="98" t="s">
        <v>669</v>
      </c>
      <c r="HUN22" s="98" t="s">
        <v>669</v>
      </c>
      <c r="HUO22" s="98" t="s">
        <v>669</v>
      </c>
      <c r="HUP22" s="98" t="s">
        <v>669</v>
      </c>
      <c r="HUQ22" s="98" t="s">
        <v>669</v>
      </c>
      <c r="HUR22" s="98" t="s">
        <v>669</v>
      </c>
      <c r="HUS22" s="98" t="s">
        <v>669</v>
      </c>
      <c r="HUT22" s="98" t="s">
        <v>669</v>
      </c>
      <c r="HUU22" s="98" t="s">
        <v>669</v>
      </c>
      <c r="HUV22" s="98" t="s">
        <v>669</v>
      </c>
      <c r="HUW22" s="98" t="s">
        <v>669</v>
      </c>
      <c r="HUX22" s="98" t="s">
        <v>669</v>
      </c>
      <c r="HUY22" s="98" t="s">
        <v>669</v>
      </c>
      <c r="HUZ22" s="98" t="s">
        <v>669</v>
      </c>
      <c r="HVA22" s="98" t="s">
        <v>669</v>
      </c>
      <c r="HVB22" s="98" t="s">
        <v>669</v>
      </c>
      <c r="HVC22" s="98" t="s">
        <v>669</v>
      </c>
      <c r="HVD22" s="98" t="s">
        <v>669</v>
      </c>
      <c r="HVE22" s="98" t="s">
        <v>669</v>
      </c>
      <c r="HVF22" s="98" t="s">
        <v>669</v>
      </c>
      <c r="HVG22" s="98" t="s">
        <v>669</v>
      </c>
      <c r="HVH22" s="98" t="s">
        <v>669</v>
      </c>
      <c r="HVI22" s="98" t="s">
        <v>669</v>
      </c>
      <c r="HVJ22" s="98" t="s">
        <v>669</v>
      </c>
      <c r="HVK22" s="98" t="s">
        <v>669</v>
      </c>
      <c r="HVL22" s="98" t="s">
        <v>669</v>
      </c>
      <c r="HVM22" s="98" t="s">
        <v>669</v>
      </c>
      <c r="HVN22" s="98" t="s">
        <v>669</v>
      </c>
      <c r="HVO22" s="98" t="s">
        <v>669</v>
      </c>
      <c r="HVP22" s="98" t="s">
        <v>669</v>
      </c>
      <c r="HVQ22" s="98" t="s">
        <v>669</v>
      </c>
      <c r="HVR22" s="98" t="s">
        <v>669</v>
      </c>
      <c r="HVS22" s="98" t="s">
        <v>669</v>
      </c>
      <c r="HVT22" s="98" t="s">
        <v>669</v>
      </c>
      <c r="HVU22" s="98" t="s">
        <v>669</v>
      </c>
      <c r="HVV22" s="98" t="s">
        <v>669</v>
      </c>
      <c r="HVW22" s="98" t="s">
        <v>669</v>
      </c>
      <c r="HVX22" s="98" t="s">
        <v>669</v>
      </c>
      <c r="HVY22" s="98" t="s">
        <v>669</v>
      </c>
      <c r="HVZ22" s="98" t="s">
        <v>669</v>
      </c>
      <c r="HWA22" s="98" t="s">
        <v>669</v>
      </c>
      <c r="HWB22" s="98" t="s">
        <v>669</v>
      </c>
      <c r="HWC22" s="98" t="s">
        <v>669</v>
      </c>
      <c r="HWD22" s="98" t="s">
        <v>669</v>
      </c>
      <c r="HWE22" s="98" t="s">
        <v>669</v>
      </c>
      <c r="HWF22" s="98" t="s">
        <v>669</v>
      </c>
      <c r="HWG22" s="98" t="s">
        <v>669</v>
      </c>
      <c r="HWH22" s="98" t="s">
        <v>669</v>
      </c>
      <c r="HWI22" s="98" t="s">
        <v>669</v>
      </c>
      <c r="HWJ22" s="98" t="s">
        <v>669</v>
      </c>
      <c r="HWK22" s="98" t="s">
        <v>669</v>
      </c>
      <c r="HWL22" s="98" t="s">
        <v>669</v>
      </c>
      <c r="HWM22" s="98" t="s">
        <v>669</v>
      </c>
      <c r="HWN22" s="98" t="s">
        <v>669</v>
      </c>
      <c r="HWO22" s="98" t="s">
        <v>669</v>
      </c>
      <c r="HWP22" s="98" t="s">
        <v>669</v>
      </c>
      <c r="HWQ22" s="98" t="s">
        <v>669</v>
      </c>
      <c r="HWR22" s="98" t="s">
        <v>669</v>
      </c>
      <c r="HWS22" s="98" t="s">
        <v>669</v>
      </c>
      <c r="HWT22" s="98" t="s">
        <v>669</v>
      </c>
      <c r="HWU22" s="98" t="s">
        <v>669</v>
      </c>
      <c r="HWV22" s="98" t="s">
        <v>669</v>
      </c>
      <c r="HWW22" s="98" t="s">
        <v>669</v>
      </c>
      <c r="HWX22" s="98" t="s">
        <v>669</v>
      </c>
      <c r="HWY22" s="98" t="s">
        <v>669</v>
      </c>
      <c r="HWZ22" s="98" t="s">
        <v>669</v>
      </c>
      <c r="HXA22" s="98" t="s">
        <v>669</v>
      </c>
      <c r="HXB22" s="98" t="s">
        <v>669</v>
      </c>
      <c r="HXC22" s="98" t="s">
        <v>669</v>
      </c>
      <c r="HXD22" s="98" t="s">
        <v>669</v>
      </c>
      <c r="HXE22" s="98" t="s">
        <v>669</v>
      </c>
      <c r="HXF22" s="98" t="s">
        <v>669</v>
      </c>
      <c r="HXG22" s="98" t="s">
        <v>669</v>
      </c>
      <c r="HXH22" s="98" t="s">
        <v>669</v>
      </c>
      <c r="HXI22" s="98" t="s">
        <v>669</v>
      </c>
      <c r="HXJ22" s="98" t="s">
        <v>669</v>
      </c>
      <c r="HXK22" s="98" t="s">
        <v>669</v>
      </c>
      <c r="HXL22" s="98" t="s">
        <v>669</v>
      </c>
      <c r="HXM22" s="98" t="s">
        <v>669</v>
      </c>
      <c r="HXN22" s="98" t="s">
        <v>669</v>
      </c>
      <c r="HXO22" s="98" t="s">
        <v>669</v>
      </c>
      <c r="HXP22" s="98" t="s">
        <v>669</v>
      </c>
      <c r="HXQ22" s="98" t="s">
        <v>669</v>
      </c>
      <c r="HXR22" s="98" t="s">
        <v>669</v>
      </c>
      <c r="HXS22" s="98" t="s">
        <v>669</v>
      </c>
      <c r="HXT22" s="98" t="s">
        <v>669</v>
      </c>
      <c r="HXU22" s="98" t="s">
        <v>669</v>
      </c>
      <c r="HXV22" s="98" t="s">
        <v>669</v>
      </c>
      <c r="HXW22" s="98" t="s">
        <v>669</v>
      </c>
      <c r="HXX22" s="98" t="s">
        <v>669</v>
      </c>
      <c r="HXY22" s="98" t="s">
        <v>669</v>
      </c>
      <c r="HXZ22" s="98" t="s">
        <v>669</v>
      </c>
      <c r="HYA22" s="98" t="s">
        <v>669</v>
      </c>
      <c r="HYB22" s="98" t="s">
        <v>669</v>
      </c>
      <c r="HYC22" s="98" t="s">
        <v>669</v>
      </c>
      <c r="HYD22" s="98" t="s">
        <v>669</v>
      </c>
      <c r="HYE22" s="98" t="s">
        <v>669</v>
      </c>
      <c r="HYF22" s="98" t="s">
        <v>669</v>
      </c>
      <c r="HYG22" s="98" t="s">
        <v>669</v>
      </c>
      <c r="HYH22" s="98" t="s">
        <v>669</v>
      </c>
      <c r="HYI22" s="98" t="s">
        <v>669</v>
      </c>
      <c r="HYJ22" s="98" t="s">
        <v>669</v>
      </c>
      <c r="HYK22" s="98" t="s">
        <v>669</v>
      </c>
      <c r="HYL22" s="98" t="s">
        <v>669</v>
      </c>
      <c r="HYM22" s="98" t="s">
        <v>669</v>
      </c>
      <c r="HYN22" s="98" t="s">
        <v>669</v>
      </c>
      <c r="HYO22" s="98" t="s">
        <v>669</v>
      </c>
      <c r="HYP22" s="98" t="s">
        <v>669</v>
      </c>
      <c r="HYQ22" s="98" t="s">
        <v>669</v>
      </c>
      <c r="HYR22" s="98" t="s">
        <v>669</v>
      </c>
      <c r="HYS22" s="98" t="s">
        <v>669</v>
      </c>
      <c r="HYT22" s="98" t="s">
        <v>669</v>
      </c>
      <c r="HYU22" s="98" t="s">
        <v>669</v>
      </c>
      <c r="HYV22" s="98" t="s">
        <v>669</v>
      </c>
      <c r="HYW22" s="98" t="s">
        <v>669</v>
      </c>
      <c r="HYX22" s="98" t="s">
        <v>669</v>
      </c>
      <c r="HYY22" s="98" t="s">
        <v>669</v>
      </c>
      <c r="HYZ22" s="98" t="s">
        <v>669</v>
      </c>
      <c r="HZA22" s="98" t="s">
        <v>669</v>
      </c>
      <c r="HZB22" s="98" t="s">
        <v>669</v>
      </c>
      <c r="HZC22" s="98" t="s">
        <v>669</v>
      </c>
      <c r="HZD22" s="98" t="s">
        <v>669</v>
      </c>
      <c r="HZE22" s="98" t="s">
        <v>669</v>
      </c>
      <c r="HZF22" s="98" t="s">
        <v>669</v>
      </c>
      <c r="HZG22" s="98" t="s">
        <v>669</v>
      </c>
      <c r="HZH22" s="98" t="s">
        <v>669</v>
      </c>
      <c r="HZI22" s="98" t="s">
        <v>669</v>
      </c>
      <c r="HZJ22" s="98" t="s">
        <v>669</v>
      </c>
      <c r="HZK22" s="98" t="s">
        <v>669</v>
      </c>
      <c r="HZL22" s="98" t="s">
        <v>669</v>
      </c>
      <c r="HZM22" s="98" t="s">
        <v>669</v>
      </c>
      <c r="HZN22" s="98" t="s">
        <v>669</v>
      </c>
      <c r="HZO22" s="98" t="s">
        <v>669</v>
      </c>
      <c r="HZP22" s="98" t="s">
        <v>669</v>
      </c>
      <c r="HZQ22" s="98" t="s">
        <v>669</v>
      </c>
      <c r="HZR22" s="98" t="s">
        <v>669</v>
      </c>
      <c r="HZS22" s="98" t="s">
        <v>669</v>
      </c>
      <c r="HZT22" s="98" t="s">
        <v>669</v>
      </c>
      <c r="HZU22" s="98" t="s">
        <v>669</v>
      </c>
      <c r="HZV22" s="98" t="s">
        <v>669</v>
      </c>
      <c r="HZW22" s="98" t="s">
        <v>669</v>
      </c>
      <c r="HZX22" s="98" t="s">
        <v>669</v>
      </c>
      <c r="HZY22" s="98" t="s">
        <v>669</v>
      </c>
      <c r="HZZ22" s="98" t="s">
        <v>669</v>
      </c>
      <c r="IAA22" s="98" t="s">
        <v>669</v>
      </c>
      <c r="IAB22" s="98" t="s">
        <v>669</v>
      </c>
      <c r="IAC22" s="98" t="s">
        <v>669</v>
      </c>
      <c r="IAD22" s="98" t="s">
        <v>669</v>
      </c>
      <c r="IAE22" s="98" t="s">
        <v>669</v>
      </c>
      <c r="IAF22" s="98" t="s">
        <v>669</v>
      </c>
      <c r="IAG22" s="98" t="s">
        <v>669</v>
      </c>
      <c r="IAH22" s="98" t="s">
        <v>669</v>
      </c>
      <c r="IAI22" s="98" t="s">
        <v>669</v>
      </c>
      <c r="IAJ22" s="98" t="s">
        <v>669</v>
      </c>
      <c r="IAK22" s="98" t="s">
        <v>669</v>
      </c>
      <c r="IAL22" s="98" t="s">
        <v>669</v>
      </c>
      <c r="IAM22" s="98" t="s">
        <v>669</v>
      </c>
      <c r="IAN22" s="98" t="s">
        <v>669</v>
      </c>
      <c r="IAO22" s="98" t="s">
        <v>669</v>
      </c>
      <c r="IAP22" s="98" t="s">
        <v>669</v>
      </c>
      <c r="IAQ22" s="98" t="s">
        <v>669</v>
      </c>
      <c r="IAR22" s="98" t="s">
        <v>669</v>
      </c>
      <c r="IAS22" s="98" t="s">
        <v>669</v>
      </c>
      <c r="IAT22" s="98" t="s">
        <v>669</v>
      </c>
      <c r="IAU22" s="98" t="s">
        <v>669</v>
      </c>
      <c r="IAV22" s="98" t="s">
        <v>669</v>
      </c>
      <c r="IAW22" s="98" t="s">
        <v>669</v>
      </c>
      <c r="IAX22" s="98" t="s">
        <v>669</v>
      </c>
      <c r="IAY22" s="98" t="s">
        <v>669</v>
      </c>
      <c r="IAZ22" s="98" t="s">
        <v>669</v>
      </c>
      <c r="IBA22" s="98" t="s">
        <v>669</v>
      </c>
      <c r="IBB22" s="98" t="s">
        <v>669</v>
      </c>
      <c r="IBC22" s="98" t="s">
        <v>669</v>
      </c>
      <c r="IBD22" s="98" t="s">
        <v>669</v>
      </c>
      <c r="IBE22" s="98" t="s">
        <v>669</v>
      </c>
      <c r="IBF22" s="98" t="s">
        <v>669</v>
      </c>
      <c r="IBG22" s="98" t="s">
        <v>669</v>
      </c>
      <c r="IBH22" s="98" t="s">
        <v>669</v>
      </c>
      <c r="IBI22" s="98" t="s">
        <v>669</v>
      </c>
      <c r="IBJ22" s="98" t="s">
        <v>669</v>
      </c>
      <c r="IBK22" s="98" t="s">
        <v>669</v>
      </c>
      <c r="IBL22" s="98" t="s">
        <v>669</v>
      </c>
      <c r="IBM22" s="98" t="s">
        <v>669</v>
      </c>
      <c r="IBN22" s="98" t="s">
        <v>669</v>
      </c>
      <c r="IBO22" s="98" t="s">
        <v>669</v>
      </c>
      <c r="IBP22" s="98" t="s">
        <v>669</v>
      </c>
      <c r="IBQ22" s="98" t="s">
        <v>669</v>
      </c>
      <c r="IBR22" s="98" t="s">
        <v>669</v>
      </c>
      <c r="IBS22" s="98" t="s">
        <v>669</v>
      </c>
      <c r="IBT22" s="98" t="s">
        <v>669</v>
      </c>
      <c r="IBU22" s="98" t="s">
        <v>669</v>
      </c>
      <c r="IBV22" s="98" t="s">
        <v>669</v>
      </c>
      <c r="IBW22" s="98" t="s">
        <v>669</v>
      </c>
      <c r="IBX22" s="98" t="s">
        <v>669</v>
      </c>
      <c r="IBY22" s="98" t="s">
        <v>669</v>
      </c>
      <c r="IBZ22" s="98" t="s">
        <v>669</v>
      </c>
      <c r="ICA22" s="98" t="s">
        <v>669</v>
      </c>
      <c r="ICB22" s="98" t="s">
        <v>669</v>
      </c>
      <c r="ICC22" s="98" t="s">
        <v>669</v>
      </c>
      <c r="ICD22" s="98" t="s">
        <v>669</v>
      </c>
      <c r="ICE22" s="98" t="s">
        <v>669</v>
      </c>
      <c r="ICF22" s="98" t="s">
        <v>669</v>
      </c>
      <c r="ICG22" s="98" t="s">
        <v>669</v>
      </c>
      <c r="ICH22" s="98" t="s">
        <v>669</v>
      </c>
      <c r="ICI22" s="98" t="s">
        <v>669</v>
      </c>
      <c r="ICJ22" s="98" t="s">
        <v>669</v>
      </c>
      <c r="ICK22" s="98" t="s">
        <v>669</v>
      </c>
      <c r="ICL22" s="98" t="s">
        <v>669</v>
      </c>
      <c r="ICM22" s="98" t="s">
        <v>669</v>
      </c>
      <c r="ICN22" s="98" t="s">
        <v>669</v>
      </c>
      <c r="ICO22" s="98" t="s">
        <v>669</v>
      </c>
      <c r="ICP22" s="98" t="s">
        <v>669</v>
      </c>
      <c r="ICQ22" s="98" t="s">
        <v>669</v>
      </c>
      <c r="ICR22" s="98" t="s">
        <v>669</v>
      </c>
      <c r="ICS22" s="98" t="s">
        <v>669</v>
      </c>
      <c r="ICT22" s="98" t="s">
        <v>669</v>
      </c>
      <c r="ICU22" s="98" t="s">
        <v>669</v>
      </c>
      <c r="ICV22" s="98" t="s">
        <v>669</v>
      </c>
      <c r="ICW22" s="98" t="s">
        <v>669</v>
      </c>
      <c r="ICX22" s="98" t="s">
        <v>669</v>
      </c>
      <c r="ICY22" s="98" t="s">
        <v>669</v>
      </c>
      <c r="ICZ22" s="98" t="s">
        <v>669</v>
      </c>
      <c r="IDA22" s="98" t="s">
        <v>669</v>
      </c>
      <c r="IDB22" s="98" t="s">
        <v>669</v>
      </c>
      <c r="IDC22" s="98" t="s">
        <v>669</v>
      </c>
      <c r="IDD22" s="98" t="s">
        <v>669</v>
      </c>
      <c r="IDE22" s="98" t="s">
        <v>669</v>
      </c>
      <c r="IDF22" s="98" t="s">
        <v>669</v>
      </c>
      <c r="IDG22" s="98" t="s">
        <v>669</v>
      </c>
      <c r="IDH22" s="98" t="s">
        <v>669</v>
      </c>
      <c r="IDI22" s="98" t="s">
        <v>669</v>
      </c>
      <c r="IDJ22" s="98" t="s">
        <v>669</v>
      </c>
      <c r="IDK22" s="98" t="s">
        <v>669</v>
      </c>
      <c r="IDL22" s="98" t="s">
        <v>669</v>
      </c>
      <c r="IDM22" s="98" t="s">
        <v>669</v>
      </c>
      <c r="IDN22" s="98" t="s">
        <v>669</v>
      </c>
      <c r="IDO22" s="98" t="s">
        <v>669</v>
      </c>
      <c r="IDP22" s="98" t="s">
        <v>669</v>
      </c>
      <c r="IDQ22" s="98" t="s">
        <v>669</v>
      </c>
      <c r="IDR22" s="98" t="s">
        <v>669</v>
      </c>
      <c r="IDS22" s="98" t="s">
        <v>669</v>
      </c>
      <c r="IDT22" s="98" t="s">
        <v>669</v>
      </c>
      <c r="IDU22" s="98" t="s">
        <v>669</v>
      </c>
      <c r="IDV22" s="98" t="s">
        <v>669</v>
      </c>
      <c r="IDW22" s="98" t="s">
        <v>669</v>
      </c>
      <c r="IDX22" s="98" t="s">
        <v>669</v>
      </c>
      <c r="IDY22" s="98" t="s">
        <v>669</v>
      </c>
      <c r="IDZ22" s="98" t="s">
        <v>669</v>
      </c>
      <c r="IEA22" s="98" t="s">
        <v>669</v>
      </c>
      <c r="IEB22" s="98" t="s">
        <v>669</v>
      </c>
      <c r="IEC22" s="98" t="s">
        <v>669</v>
      </c>
      <c r="IED22" s="98" t="s">
        <v>669</v>
      </c>
      <c r="IEE22" s="98" t="s">
        <v>669</v>
      </c>
      <c r="IEF22" s="98" t="s">
        <v>669</v>
      </c>
      <c r="IEG22" s="98" t="s">
        <v>669</v>
      </c>
      <c r="IEH22" s="98" t="s">
        <v>669</v>
      </c>
      <c r="IEI22" s="98" t="s">
        <v>669</v>
      </c>
      <c r="IEJ22" s="98" t="s">
        <v>669</v>
      </c>
      <c r="IEK22" s="98" t="s">
        <v>669</v>
      </c>
      <c r="IEL22" s="98" t="s">
        <v>669</v>
      </c>
      <c r="IEM22" s="98" t="s">
        <v>669</v>
      </c>
      <c r="IEN22" s="98" t="s">
        <v>669</v>
      </c>
      <c r="IEO22" s="98" t="s">
        <v>669</v>
      </c>
      <c r="IEP22" s="98" t="s">
        <v>669</v>
      </c>
      <c r="IEQ22" s="98" t="s">
        <v>669</v>
      </c>
      <c r="IER22" s="98" t="s">
        <v>669</v>
      </c>
      <c r="IES22" s="98" t="s">
        <v>669</v>
      </c>
      <c r="IET22" s="98" t="s">
        <v>669</v>
      </c>
      <c r="IEU22" s="98" t="s">
        <v>669</v>
      </c>
      <c r="IEV22" s="98" t="s">
        <v>669</v>
      </c>
      <c r="IEW22" s="98" t="s">
        <v>669</v>
      </c>
      <c r="IEX22" s="98" t="s">
        <v>669</v>
      </c>
      <c r="IEY22" s="98" t="s">
        <v>669</v>
      </c>
      <c r="IEZ22" s="98" t="s">
        <v>669</v>
      </c>
      <c r="IFA22" s="98" t="s">
        <v>669</v>
      </c>
      <c r="IFB22" s="98" t="s">
        <v>669</v>
      </c>
      <c r="IFC22" s="98" t="s">
        <v>669</v>
      </c>
      <c r="IFD22" s="98" t="s">
        <v>669</v>
      </c>
      <c r="IFE22" s="98" t="s">
        <v>669</v>
      </c>
      <c r="IFF22" s="98" t="s">
        <v>669</v>
      </c>
      <c r="IFG22" s="98" t="s">
        <v>669</v>
      </c>
      <c r="IFH22" s="98" t="s">
        <v>669</v>
      </c>
      <c r="IFI22" s="98" t="s">
        <v>669</v>
      </c>
      <c r="IFJ22" s="98" t="s">
        <v>669</v>
      </c>
      <c r="IFK22" s="98" t="s">
        <v>669</v>
      </c>
      <c r="IFL22" s="98" t="s">
        <v>669</v>
      </c>
      <c r="IFM22" s="98" t="s">
        <v>669</v>
      </c>
      <c r="IFN22" s="98" t="s">
        <v>669</v>
      </c>
      <c r="IFO22" s="98" t="s">
        <v>669</v>
      </c>
      <c r="IFP22" s="98" t="s">
        <v>669</v>
      </c>
      <c r="IFQ22" s="98" t="s">
        <v>669</v>
      </c>
      <c r="IFR22" s="98" t="s">
        <v>669</v>
      </c>
      <c r="IFS22" s="98" t="s">
        <v>669</v>
      </c>
      <c r="IFT22" s="98" t="s">
        <v>669</v>
      </c>
      <c r="IFU22" s="98" t="s">
        <v>669</v>
      </c>
      <c r="IFV22" s="98" t="s">
        <v>669</v>
      </c>
      <c r="IFW22" s="98" t="s">
        <v>669</v>
      </c>
      <c r="IFX22" s="98" t="s">
        <v>669</v>
      </c>
      <c r="IFY22" s="98" t="s">
        <v>669</v>
      </c>
      <c r="IFZ22" s="98" t="s">
        <v>669</v>
      </c>
      <c r="IGA22" s="98" t="s">
        <v>669</v>
      </c>
      <c r="IGB22" s="98" t="s">
        <v>669</v>
      </c>
      <c r="IGC22" s="98" t="s">
        <v>669</v>
      </c>
      <c r="IGD22" s="98" t="s">
        <v>669</v>
      </c>
      <c r="IGE22" s="98" t="s">
        <v>669</v>
      </c>
      <c r="IGF22" s="98" t="s">
        <v>669</v>
      </c>
      <c r="IGG22" s="98" t="s">
        <v>669</v>
      </c>
      <c r="IGH22" s="98" t="s">
        <v>669</v>
      </c>
      <c r="IGI22" s="98" t="s">
        <v>669</v>
      </c>
      <c r="IGJ22" s="98" t="s">
        <v>669</v>
      </c>
      <c r="IGK22" s="98" t="s">
        <v>669</v>
      </c>
      <c r="IGL22" s="98" t="s">
        <v>669</v>
      </c>
      <c r="IGM22" s="98" t="s">
        <v>669</v>
      </c>
      <c r="IGN22" s="98" t="s">
        <v>669</v>
      </c>
      <c r="IGO22" s="98" t="s">
        <v>669</v>
      </c>
      <c r="IGP22" s="98" t="s">
        <v>669</v>
      </c>
      <c r="IGQ22" s="98" t="s">
        <v>669</v>
      </c>
      <c r="IGR22" s="98" t="s">
        <v>669</v>
      </c>
      <c r="IGS22" s="98" t="s">
        <v>669</v>
      </c>
      <c r="IGT22" s="98" t="s">
        <v>669</v>
      </c>
      <c r="IGU22" s="98" t="s">
        <v>669</v>
      </c>
      <c r="IGV22" s="98" t="s">
        <v>669</v>
      </c>
      <c r="IGW22" s="98" t="s">
        <v>669</v>
      </c>
      <c r="IGX22" s="98" t="s">
        <v>669</v>
      </c>
      <c r="IGY22" s="98" t="s">
        <v>669</v>
      </c>
      <c r="IGZ22" s="98" t="s">
        <v>669</v>
      </c>
      <c r="IHA22" s="98" t="s">
        <v>669</v>
      </c>
      <c r="IHB22" s="98" t="s">
        <v>669</v>
      </c>
      <c r="IHC22" s="98" t="s">
        <v>669</v>
      </c>
      <c r="IHD22" s="98" t="s">
        <v>669</v>
      </c>
      <c r="IHE22" s="98" t="s">
        <v>669</v>
      </c>
      <c r="IHF22" s="98" t="s">
        <v>669</v>
      </c>
      <c r="IHG22" s="98" t="s">
        <v>669</v>
      </c>
      <c r="IHH22" s="98" t="s">
        <v>669</v>
      </c>
      <c r="IHI22" s="98" t="s">
        <v>669</v>
      </c>
      <c r="IHJ22" s="98" t="s">
        <v>669</v>
      </c>
      <c r="IHK22" s="98" t="s">
        <v>669</v>
      </c>
      <c r="IHL22" s="98" t="s">
        <v>669</v>
      </c>
      <c r="IHM22" s="98" t="s">
        <v>669</v>
      </c>
      <c r="IHN22" s="98" t="s">
        <v>669</v>
      </c>
      <c r="IHO22" s="98" t="s">
        <v>669</v>
      </c>
      <c r="IHP22" s="98" t="s">
        <v>669</v>
      </c>
      <c r="IHQ22" s="98" t="s">
        <v>669</v>
      </c>
      <c r="IHR22" s="98" t="s">
        <v>669</v>
      </c>
      <c r="IHS22" s="98" t="s">
        <v>669</v>
      </c>
      <c r="IHT22" s="98" t="s">
        <v>669</v>
      </c>
      <c r="IHU22" s="98" t="s">
        <v>669</v>
      </c>
      <c r="IHV22" s="98" t="s">
        <v>669</v>
      </c>
      <c r="IHW22" s="98" t="s">
        <v>669</v>
      </c>
      <c r="IHX22" s="98" t="s">
        <v>669</v>
      </c>
      <c r="IHY22" s="98" t="s">
        <v>669</v>
      </c>
      <c r="IHZ22" s="98" t="s">
        <v>669</v>
      </c>
      <c r="IIA22" s="98" t="s">
        <v>669</v>
      </c>
      <c r="IIB22" s="98" t="s">
        <v>669</v>
      </c>
      <c r="IIC22" s="98" t="s">
        <v>669</v>
      </c>
      <c r="IID22" s="98" t="s">
        <v>669</v>
      </c>
      <c r="IIE22" s="98" t="s">
        <v>669</v>
      </c>
      <c r="IIF22" s="98" t="s">
        <v>669</v>
      </c>
      <c r="IIG22" s="98" t="s">
        <v>669</v>
      </c>
      <c r="IIH22" s="98" t="s">
        <v>669</v>
      </c>
      <c r="III22" s="98" t="s">
        <v>669</v>
      </c>
      <c r="IIJ22" s="98" t="s">
        <v>669</v>
      </c>
      <c r="IIK22" s="98" t="s">
        <v>669</v>
      </c>
      <c r="IIL22" s="98" t="s">
        <v>669</v>
      </c>
      <c r="IIM22" s="98" t="s">
        <v>669</v>
      </c>
      <c r="IIN22" s="98" t="s">
        <v>669</v>
      </c>
      <c r="IIO22" s="98" t="s">
        <v>669</v>
      </c>
      <c r="IIP22" s="98" t="s">
        <v>669</v>
      </c>
      <c r="IIQ22" s="98" t="s">
        <v>669</v>
      </c>
      <c r="IIR22" s="98" t="s">
        <v>669</v>
      </c>
      <c r="IIS22" s="98" t="s">
        <v>669</v>
      </c>
      <c r="IIT22" s="98" t="s">
        <v>669</v>
      </c>
      <c r="IIU22" s="98" t="s">
        <v>669</v>
      </c>
      <c r="IIV22" s="98" t="s">
        <v>669</v>
      </c>
      <c r="IIW22" s="98" t="s">
        <v>669</v>
      </c>
      <c r="IIX22" s="98" t="s">
        <v>669</v>
      </c>
      <c r="IIY22" s="98" t="s">
        <v>669</v>
      </c>
      <c r="IIZ22" s="98" t="s">
        <v>669</v>
      </c>
      <c r="IJA22" s="98" t="s">
        <v>669</v>
      </c>
      <c r="IJB22" s="98" t="s">
        <v>669</v>
      </c>
      <c r="IJC22" s="98" t="s">
        <v>669</v>
      </c>
      <c r="IJD22" s="98" t="s">
        <v>669</v>
      </c>
      <c r="IJE22" s="98" t="s">
        <v>669</v>
      </c>
      <c r="IJF22" s="98" t="s">
        <v>669</v>
      </c>
      <c r="IJG22" s="98" t="s">
        <v>669</v>
      </c>
      <c r="IJH22" s="98" t="s">
        <v>669</v>
      </c>
      <c r="IJI22" s="98" t="s">
        <v>669</v>
      </c>
      <c r="IJJ22" s="98" t="s">
        <v>669</v>
      </c>
      <c r="IJK22" s="98" t="s">
        <v>669</v>
      </c>
      <c r="IJL22" s="98" t="s">
        <v>669</v>
      </c>
      <c r="IJM22" s="98" t="s">
        <v>669</v>
      </c>
      <c r="IJN22" s="98" t="s">
        <v>669</v>
      </c>
      <c r="IJO22" s="98" t="s">
        <v>669</v>
      </c>
      <c r="IJP22" s="98" t="s">
        <v>669</v>
      </c>
      <c r="IJQ22" s="98" t="s">
        <v>669</v>
      </c>
      <c r="IJR22" s="98" t="s">
        <v>669</v>
      </c>
      <c r="IJS22" s="98" t="s">
        <v>669</v>
      </c>
      <c r="IJT22" s="98" t="s">
        <v>669</v>
      </c>
      <c r="IJU22" s="98" t="s">
        <v>669</v>
      </c>
      <c r="IJV22" s="98" t="s">
        <v>669</v>
      </c>
      <c r="IJW22" s="98" t="s">
        <v>669</v>
      </c>
      <c r="IJX22" s="98" t="s">
        <v>669</v>
      </c>
      <c r="IJY22" s="98" t="s">
        <v>669</v>
      </c>
      <c r="IJZ22" s="98" t="s">
        <v>669</v>
      </c>
      <c r="IKA22" s="98" t="s">
        <v>669</v>
      </c>
      <c r="IKB22" s="98" t="s">
        <v>669</v>
      </c>
      <c r="IKC22" s="98" t="s">
        <v>669</v>
      </c>
      <c r="IKD22" s="98" t="s">
        <v>669</v>
      </c>
      <c r="IKE22" s="98" t="s">
        <v>669</v>
      </c>
      <c r="IKF22" s="98" t="s">
        <v>669</v>
      </c>
      <c r="IKG22" s="98" t="s">
        <v>669</v>
      </c>
      <c r="IKH22" s="98" t="s">
        <v>669</v>
      </c>
      <c r="IKI22" s="98" t="s">
        <v>669</v>
      </c>
      <c r="IKJ22" s="98" t="s">
        <v>669</v>
      </c>
      <c r="IKK22" s="98" t="s">
        <v>669</v>
      </c>
      <c r="IKL22" s="98" t="s">
        <v>669</v>
      </c>
      <c r="IKM22" s="98" t="s">
        <v>669</v>
      </c>
      <c r="IKN22" s="98" t="s">
        <v>669</v>
      </c>
      <c r="IKO22" s="98" t="s">
        <v>669</v>
      </c>
      <c r="IKP22" s="98" t="s">
        <v>669</v>
      </c>
      <c r="IKQ22" s="98" t="s">
        <v>669</v>
      </c>
      <c r="IKR22" s="98" t="s">
        <v>669</v>
      </c>
      <c r="IKS22" s="98" t="s">
        <v>669</v>
      </c>
      <c r="IKT22" s="98" t="s">
        <v>669</v>
      </c>
      <c r="IKU22" s="98" t="s">
        <v>669</v>
      </c>
      <c r="IKV22" s="98" t="s">
        <v>669</v>
      </c>
      <c r="IKW22" s="98" t="s">
        <v>669</v>
      </c>
      <c r="IKX22" s="98" t="s">
        <v>669</v>
      </c>
      <c r="IKY22" s="98" t="s">
        <v>669</v>
      </c>
      <c r="IKZ22" s="98" t="s">
        <v>669</v>
      </c>
      <c r="ILA22" s="98" t="s">
        <v>669</v>
      </c>
      <c r="ILB22" s="98" t="s">
        <v>669</v>
      </c>
      <c r="ILC22" s="98" t="s">
        <v>669</v>
      </c>
      <c r="ILD22" s="98" t="s">
        <v>669</v>
      </c>
      <c r="ILE22" s="98" t="s">
        <v>669</v>
      </c>
      <c r="ILF22" s="98" t="s">
        <v>669</v>
      </c>
      <c r="ILG22" s="98" t="s">
        <v>669</v>
      </c>
      <c r="ILH22" s="98" t="s">
        <v>669</v>
      </c>
      <c r="ILI22" s="98" t="s">
        <v>669</v>
      </c>
      <c r="ILJ22" s="98" t="s">
        <v>669</v>
      </c>
      <c r="ILK22" s="98" t="s">
        <v>669</v>
      </c>
      <c r="ILL22" s="98" t="s">
        <v>669</v>
      </c>
      <c r="ILM22" s="98" t="s">
        <v>669</v>
      </c>
      <c r="ILN22" s="98" t="s">
        <v>669</v>
      </c>
      <c r="ILO22" s="98" t="s">
        <v>669</v>
      </c>
      <c r="ILP22" s="98" t="s">
        <v>669</v>
      </c>
      <c r="ILQ22" s="98" t="s">
        <v>669</v>
      </c>
      <c r="ILR22" s="98" t="s">
        <v>669</v>
      </c>
      <c r="ILS22" s="98" t="s">
        <v>669</v>
      </c>
      <c r="ILT22" s="98" t="s">
        <v>669</v>
      </c>
      <c r="ILU22" s="98" t="s">
        <v>669</v>
      </c>
      <c r="ILV22" s="98" t="s">
        <v>669</v>
      </c>
      <c r="ILW22" s="98" t="s">
        <v>669</v>
      </c>
      <c r="ILX22" s="98" t="s">
        <v>669</v>
      </c>
      <c r="ILY22" s="98" t="s">
        <v>669</v>
      </c>
      <c r="ILZ22" s="98" t="s">
        <v>669</v>
      </c>
      <c r="IMA22" s="98" t="s">
        <v>669</v>
      </c>
      <c r="IMB22" s="98" t="s">
        <v>669</v>
      </c>
      <c r="IMC22" s="98" t="s">
        <v>669</v>
      </c>
      <c r="IMD22" s="98" t="s">
        <v>669</v>
      </c>
      <c r="IME22" s="98" t="s">
        <v>669</v>
      </c>
      <c r="IMF22" s="98" t="s">
        <v>669</v>
      </c>
      <c r="IMG22" s="98" t="s">
        <v>669</v>
      </c>
      <c r="IMH22" s="98" t="s">
        <v>669</v>
      </c>
      <c r="IMI22" s="98" t="s">
        <v>669</v>
      </c>
      <c r="IMJ22" s="98" t="s">
        <v>669</v>
      </c>
      <c r="IMK22" s="98" t="s">
        <v>669</v>
      </c>
      <c r="IML22" s="98" t="s">
        <v>669</v>
      </c>
      <c r="IMM22" s="98" t="s">
        <v>669</v>
      </c>
      <c r="IMN22" s="98" t="s">
        <v>669</v>
      </c>
      <c r="IMO22" s="98" t="s">
        <v>669</v>
      </c>
      <c r="IMP22" s="98" t="s">
        <v>669</v>
      </c>
      <c r="IMQ22" s="98" t="s">
        <v>669</v>
      </c>
      <c r="IMR22" s="98" t="s">
        <v>669</v>
      </c>
      <c r="IMS22" s="98" t="s">
        <v>669</v>
      </c>
      <c r="IMT22" s="98" t="s">
        <v>669</v>
      </c>
      <c r="IMU22" s="98" t="s">
        <v>669</v>
      </c>
      <c r="IMV22" s="98" t="s">
        <v>669</v>
      </c>
      <c r="IMW22" s="98" t="s">
        <v>669</v>
      </c>
      <c r="IMX22" s="98" t="s">
        <v>669</v>
      </c>
      <c r="IMY22" s="98" t="s">
        <v>669</v>
      </c>
      <c r="IMZ22" s="98" t="s">
        <v>669</v>
      </c>
      <c r="INA22" s="98" t="s">
        <v>669</v>
      </c>
      <c r="INB22" s="98" t="s">
        <v>669</v>
      </c>
      <c r="INC22" s="98" t="s">
        <v>669</v>
      </c>
      <c r="IND22" s="98" t="s">
        <v>669</v>
      </c>
      <c r="INE22" s="98" t="s">
        <v>669</v>
      </c>
      <c r="INF22" s="98" t="s">
        <v>669</v>
      </c>
      <c r="ING22" s="98" t="s">
        <v>669</v>
      </c>
      <c r="INH22" s="98" t="s">
        <v>669</v>
      </c>
      <c r="INI22" s="98" t="s">
        <v>669</v>
      </c>
      <c r="INJ22" s="98" t="s">
        <v>669</v>
      </c>
      <c r="INK22" s="98" t="s">
        <v>669</v>
      </c>
      <c r="INL22" s="98" t="s">
        <v>669</v>
      </c>
      <c r="INM22" s="98" t="s">
        <v>669</v>
      </c>
      <c r="INN22" s="98" t="s">
        <v>669</v>
      </c>
      <c r="INO22" s="98" t="s">
        <v>669</v>
      </c>
      <c r="INP22" s="98" t="s">
        <v>669</v>
      </c>
      <c r="INQ22" s="98" t="s">
        <v>669</v>
      </c>
      <c r="INR22" s="98" t="s">
        <v>669</v>
      </c>
      <c r="INS22" s="98" t="s">
        <v>669</v>
      </c>
      <c r="INT22" s="98" t="s">
        <v>669</v>
      </c>
      <c r="INU22" s="98" t="s">
        <v>669</v>
      </c>
      <c r="INV22" s="98" t="s">
        <v>669</v>
      </c>
      <c r="INW22" s="98" t="s">
        <v>669</v>
      </c>
      <c r="INX22" s="98" t="s">
        <v>669</v>
      </c>
      <c r="INY22" s="98" t="s">
        <v>669</v>
      </c>
      <c r="INZ22" s="98" t="s">
        <v>669</v>
      </c>
      <c r="IOA22" s="98" t="s">
        <v>669</v>
      </c>
      <c r="IOB22" s="98" t="s">
        <v>669</v>
      </c>
      <c r="IOC22" s="98" t="s">
        <v>669</v>
      </c>
      <c r="IOD22" s="98" t="s">
        <v>669</v>
      </c>
      <c r="IOE22" s="98" t="s">
        <v>669</v>
      </c>
      <c r="IOF22" s="98" t="s">
        <v>669</v>
      </c>
      <c r="IOG22" s="98" t="s">
        <v>669</v>
      </c>
      <c r="IOH22" s="98" t="s">
        <v>669</v>
      </c>
      <c r="IOI22" s="98" t="s">
        <v>669</v>
      </c>
      <c r="IOJ22" s="98" t="s">
        <v>669</v>
      </c>
      <c r="IOK22" s="98" t="s">
        <v>669</v>
      </c>
      <c r="IOL22" s="98" t="s">
        <v>669</v>
      </c>
      <c r="IOM22" s="98" t="s">
        <v>669</v>
      </c>
      <c r="ION22" s="98" t="s">
        <v>669</v>
      </c>
      <c r="IOO22" s="98" t="s">
        <v>669</v>
      </c>
      <c r="IOP22" s="98" t="s">
        <v>669</v>
      </c>
      <c r="IOQ22" s="98" t="s">
        <v>669</v>
      </c>
      <c r="IOR22" s="98" t="s">
        <v>669</v>
      </c>
      <c r="IOS22" s="98" t="s">
        <v>669</v>
      </c>
      <c r="IOT22" s="98" t="s">
        <v>669</v>
      </c>
      <c r="IOU22" s="98" t="s">
        <v>669</v>
      </c>
      <c r="IOV22" s="98" t="s">
        <v>669</v>
      </c>
      <c r="IOW22" s="98" t="s">
        <v>669</v>
      </c>
      <c r="IOX22" s="98" t="s">
        <v>669</v>
      </c>
      <c r="IOY22" s="98" t="s">
        <v>669</v>
      </c>
      <c r="IOZ22" s="98" t="s">
        <v>669</v>
      </c>
      <c r="IPA22" s="98" t="s">
        <v>669</v>
      </c>
      <c r="IPB22" s="98" t="s">
        <v>669</v>
      </c>
      <c r="IPC22" s="98" t="s">
        <v>669</v>
      </c>
      <c r="IPD22" s="98" t="s">
        <v>669</v>
      </c>
      <c r="IPE22" s="98" t="s">
        <v>669</v>
      </c>
      <c r="IPF22" s="98" t="s">
        <v>669</v>
      </c>
      <c r="IPG22" s="98" t="s">
        <v>669</v>
      </c>
      <c r="IPH22" s="98" t="s">
        <v>669</v>
      </c>
      <c r="IPI22" s="98" t="s">
        <v>669</v>
      </c>
      <c r="IPJ22" s="98" t="s">
        <v>669</v>
      </c>
      <c r="IPK22" s="98" t="s">
        <v>669</v>
      </c>
      <c r="IPL22" s="98" t="s">
        <v>669</v>
      </c>
      <c r="IPM22" s="98" t="s">
        <v>669</v>
      </c>
      <c r="IPN22" s="98" t="s">
        <v>669</v>
      </c>
      <c r="IPO22" s="98" t="s">
        <v>669</v>
      </c>
      <c r="IPP22" s="98" t="s">
        <v>669</v>
      </c>
      <c r="IPQ22" s="98" t="s">
        <v>669</v>
      </c>
      <c r="IPR22" s="98" t="s">
        <v>669</v>
      </c>
      <c r="IPS22" s="98" t="s">
        <v>669</v>
      </c>
      <c r="IPT22" s="98" t="s">
        <v>669</v>
      </c>
      <c r="IPU22" s="98" t="s">
        <v>669</v>
      </c>
      <c r="IPV22" s="98" t="s">
        <v>669</v>
      </c>
      <c r="IPW22" s="98" t="s">
        <v>669</v>
      </c>
      <c r="IPX22" s="98" t="s">
        <v>669</v>
      </c>
      <c r="IPY22" s="98" t="s">
        <v>669</v>
      </c>
      <c r="IPZ22" s="98" t="s">
        <v>669</v>
      </c>
      <c r="IQA22" s="98" t="s">
        <v>669</v>
      </c>
      <c r="IQB22" s="98" t="s">
        <v>669</v>
      </c>
      <c r="IQC22" s="98" t="s">
        <v>669</v>
      </c>
      <c r="IQD22" s="98" t="s">
        <v>669</v>
      </c>
      <c r="IQE22" s="98" t="s">
        <v>669</v>
      </c>
      <c r="IQF22" s="98" t="s">
        <v>669</v>
      </c>
      <c r="IQG22" s="98" t="s">
        <v>669</v>
      </c>
      <c r="IQH22" s="98" t="s">
        <v>669</v>
      </c>
      <c r="IQI22" s="98" t="s">
        <v>669</v>
      </c>
      <c r="IQJ22" s="98" t="s">
        <v>669</v>
      </c>
      <c r="IQK22" s="98" t="s">
        <v>669</v>
      </c>
      <c r="IQL22" s="98" t="s">
        <v>669</v>
      </c>
      <c r="IQM22" s="98" t="s">
        <v>669</v>
      </c>
      <c r="IQN22" s="98" t="s">
        <v>669</v>
      </c>
      <c r="IQO22" s="98" t="s">
        <v>669</v>
      </c>
      <c r="IQP22" s="98" t="s">
        <v>669</v>
      </c>
      <c r="IQQ22" s="98" t="s">
        <v>669</v>
      </c>
      <c r="IQR22" s="98" t="s">
        <v>669</v>
      </c>
      <c r="IQS22" s="98" t="s">
        <v>669</v>
      </c>
      <c r="IQT22" s="98" t="s">
        <v>669</v>
      </c>
      <c r="IQU22" s="98" t="s">
        <v>669</v>
      </c>
      <c r="IQV22" s="98" t="s">
        <v>669</v>
      </c>
      <c r="IQW22" s="98" t="s">
        <v>669</v>
      </c>
      <c r="IQX22" s="98" t="s">
        <v>669</v>
      </c>
      <c r="IQY22" s="98" t="s">
        <v>669</v>
      </c>
      <c r="IQZ22" s="98" t="s">
        <v>669</v>
      </c>
      <c r="IRA22" s="98" t="s">
        <v>669</v>
      </c>
      <c r="IRB22" s="98" t="s">
        <v>669</v>
      </c>
      <c r="IRC22" s="98" t="s">
        <v>669</v>
      </c>
      <c r="IRD22" s="98" t="s">
        <v>669</v>
      </c>
      <c r="IRE22" s="98" t="s">
        <v>669</v>
      </c>
      <c r="IRF22" s="98" t="s">
        <v>669</v>
      </c>
      <c r="IRG22" s="98" t="s">
        <v>669</v>
      </c>
      <c r="IRH22" s="98" t="s">
        <v>669</v>
      </c>
      <c r="IRI22" s="98" t="s">
        <v>669</v>
      </c>
      <c r="IRJ22" s="98" t="s">
        <v>669</v>
      </c>
      <c r="IRK22" s="98" t="s">
        <v>669</v>
      </c>
      <c r="IRL22" s="98" t="s">
        <v>669</v>
      </c>
      <c r="IRM22" s="98" t="s">
        <v>669</v>
      </c>
      <c r="IRN22" s="98" t="s">
        <v>669</v>
      </c>
      <c r="IRO22" s="98" t="s">
        <v>669</v>
      </c>
      <c r="IRP22" s="98" t="s">
        <v>669</v>
      </c>
      <c r="IRQ22" s="98" t="s">
        <v>669</v>
      </c>
      <c r="IRR22" s="98" t="s">
        <v>669</v>
      </c>
      <c r="IRS22" s="98" t="s">
        <v>669</v>
      </c>
      <c r="IRT22" s="98" t="s">
        <v>669</v>
      </c>
      <c r="IRU22" s="98" t="s">
        <v>669</v>
      </c>
      <c r="IRV22" s="98" t="s">
        <v>669</v>
      </c>
      <c r="IRW22" s="98" t="s">
        <v>669</v>
      </c>
      <c r="IRX22" s="98" t="s">
        <v>669</v>
      </c>
      <c r="IRY22" s="98" t="s">
        <v>669</v>
      </c>
      <c r="IRZ22" s="98" t="s">
        <v>669</v>
      </c>
      <c r="ISA22" s="98" t="s">
        <v>669</v>
      </c>
      <c r="ISB22" s="98" t="s">
        <v>669</v>
      </c>
      <c r="ISC22" s="98" t="s">
        <v>669</v>
      </c>
      <c r="ISD22" s="98" t="s">
        <v>669</v>
      </c>
      <c r="ISE22" s="98" t="s">
        <v>669</v>
      </c>
      <c r="ISF22" s="98" t="s">
        <v>669</v>
      </c>
      <c r="ISG22" s="98" t="s">
        <v>669</v>
      </c>
      <c r="ISH22" s="98" t="s">
        <v>669</v>
      </c>
      <c r="ISI22" s="98" t="s">
        <v>669</v>
      </c>
      <c r="ISJ22" s="98" t="s">
        <v>669</v>
      </c>
      <c r="ISK22" s="98" t="s">
        <v>669</v>
      </c>
      <c r="ISL22" s="98" t="s">
        <v>669</v>
      </c>
      <c r="ISM22" s="98" t="s">
        <v>669</v>
      </c>
      <c r="ISN22" s="98" t="s">
        <v>669</v>
      </c>
      <c r="ISO22" s="98" t="s">
        <v>669</v>
      </c>
      <c r="ISP22" s="98" t="s">
        <v>669</v>
      </c>
      <c r="ISQ22" s="98" t="s">
        <v>669</v>
      </c>
      <c r="ISR22" s="98" t="s">
        <v>669</v>
      </c>
      <c r="ISS22" s="98" t="s">
        <v>669</v>
      </c>
      <c r="IST22" s="98" t="s">
        <v>669</v>
      </c>
      <c r="ISU22" s="98" t="s">
        <v>669</v>
      </c>
      <c r="ISV22" s="98" t="s">
        <v>669</v>
      </c>
      <c r="ISW22" s="98" t="s">
        <v>669</v>
      </c>
      <c r="ISX22" s="98" t="s">
        <v>669</v>
      </c>
      <c r="ISY22" s="98" t="s">
        <v>669</v>
      </c>
      <c r="ISZ22" s="98" t="s">
        <v>669</v>
      </c>
      <c r="ITA22" s="98" t="s">
        <v>669</v>
      </c>
      <c r="ITB22" s="98" t="s">
        <v>669</v>
      </c>
      <c r="ITC22" s="98" t="s">
        <v>669</v>
      </c>
      <c r="ITD22" s="98" t="s">
        <v>669</v>
      </c>
      <c r="ITE22" s="98" t="s">
        <v>669</v>
      </c>
      <c r="ITF22" s="98" t="s">
        <v>669</v>
      </c>
      <c r="ITG22" s="98" t="s">
        <v>669</v>
      </c>
      <c r="ITH22" s="98" t="s">
        <v>669</v>
      </c>
      <c r="ITI22" s="98" t="s">
        <v>669</v>
      </c>
      <c r="ITJ22" s="98" t="s">
        <v>669</v>
      </c>
      <c r="ITK22" s="98" t="s">
        <v>669</v>
      </c>
      <c r="ITL22" s="98" t="s">
        <v>669</v>
      </c>
      <c r="ITM22" s="98" t="s">
        <v>669</v>
      </c>
      <c r="ITN22" s="98" t="s">
        <v>669</v>
      </c>
      <c r="ITO22" s="98" t="s">
        <v>669</v>
      </c>
      <c r="ITP22" s="98" t="s">
        <v>669</v>
      </c>
      <c r="ITQ22" s="98" t="s">
        <v>669</v>
      </c>
      <c r="ITR22" s="98" t="s">
        <v>669</v>
      </c>
      <c r="ITS22" s="98" t="s">
        <v>669</v>
      </c>
      <c r="ITT22" s="98" t="s">
        <v>669</v>
      </c>
      <c r="ITU22" s="98" t="s">
        <v>669</v>
      </c>
      <c r="ITV22" s="98" t="s">
        <v>669</v>
      </c>
      <c r="ITW22" s="98" t="s">
        <v>669</v>
      </c>
      <c r="ITX22" s="98" t="s">
        <v>669</v>
      </c>
      <c r="ITY22" s="98" t="s">
        <v>669</v>
      </c>
      <c r="ITZ22" s="98" t="s">
        <v>669</v>
      </c>
      <c r="IUA22" s="98" t="s">
        <v>669</v>
      </c>
      <c r="IUB22" s="98" t="s">
        <v>669</v>
      </c>
      <c r="IUC22" s="98" t="s">
        <v>669</v>
      </c>
      <c r="IUD22" s="98" t="s">
        <v>669</v>
      </c>
      <c r="IUE22" s="98" t="s">
        <v>669</v>
      </c>
      <c r="IUF22" s="98" t="s">
        <v>669</v>
      </c>
      <c r="IUG22" s="98" t="s">
        <v>669</v>
      </c>
      <c r="IUH22" s="98" t="s">
        <v>669</v>
      </c>
      <c r="IUI22" s="98" t="s">
        <v>669</v>
      </c>
      <c r="IUJ22" s="98" t="s">
        <v>669</v>
      </c>
      <c r="IUK22" s="98" t="s">
        <v>669</v>
      </c>
      <c r="IUL22" s="98" t="s">
        <v>669</v>
      </c>
      <c r="IUM22" s="98" t="s">
        <v>669</v>
      </c>
      <c r="IUN22" s="98" t="s">
        <v>669</v>
      </c>
      <c r="IUO22" s="98" t="s">
        <v>669</v>
      </c>
      <c r="IUP22" s="98" t="s">
        <v>669</v>
      </c>
      <c r="IUQ22" s="98" t="s">
        <v>669</v>
      </c>
      <c r="IUR22" s="98" t="s">
        <v>669</v>
      </c>
      <c r="IUS22" s="98" t="s">
        <v>669</v>
      </c>
      <c r="IUT22" s="98" t="s">
        <v>669</v>
      </c>
      <c r="IUU22" s="98" t="s">
        <v>669</v>
      </c>
      <c r="IUV22" s="98" t="s">
        <v>669</v>
      </c>
      <c r="IUW22" s="98" t="s">
        <v>669</v>
      </c>
      <c r="IUX22" s="98" t="s">
        <v>669</v>
      </c>
      <c r="IUY22" s="98" t="s">
        <v>669</v>
      </c>
      <c r="IUZ22" s="98" t="s">
        <v>669</v>
      </c>
      <c r="IVA22" s="98" t="s">
        <v>669</v>
      </c>
      <c r="IVB22" s="98" t="s">
        <v>669</v>
      </c>
      <c r="IVC22" s="98" t="s">
        <v>669</v>
      </c>
      <c r="IVD22" s="98" t="s">
        <v>669</v>
      </c>
      <c r="IVE22" s="98" t="s">
        <v>669</v>
      </c>
      <c r="IVF22" s="98" t="s">
        <v>669</v>
      </c>
      <c r="IVG22" s="98" t="s">
        <v>669</v>
      </c>
      <c r="IVH22" s="98" t="s">
        <v>669</v>
      </c>
      <c r="IVI22" s="98" t="s">
        <v>669</v>
      </c>
      <c r="IVJ22" s="98" t="s">
        <v>669</v>
      </c>
      <c r="IVK22" s="98" t="s">
        <v>669</v>
      </c>
      <c r="IVL22" s="98" t="s">
        <v>669</v>
      </c>
      <c r="IVM22" s="98" t="s">
        <v>669</v>
      </c>
      <c r="IVN22" s="98" t="s">
        <v>669</v>
      </c>
      <c r="IVO22" s="98" t="s">
        <v>669</v>
      </c>
      <c r="IVP22" s="98" t="s">
        <v>669</v>
      </c>
      <c r="IVQ22" s="98" t="s">
        <v>669</v>
      </c>
      <c r="IVR22" s="98" t="s">
        <v>669</v>
      </c>
      <c r="IVS22" s="98" t="s">
        <v>669</v>
      </c>
      <c r="IVT22" s="98" t="s">
        <v>669</v>
      </c>
      <c r="IVU22" s="98" t="s">
        <v>669</v>
      </c>
      <c r="IVV22" s="98" t="s">
        <v>669</v>
      </c>
      <c r="IVW22" s="98" t="s">
        <v>669</v>
      </c>
      <c r="IVX22" s="98" t="s">
        <v>669</v>
      </c>
      <c r="IVY22" s="98" t="s">
        <v>669</v>
      </c>
      <c r="IVZ22" s="98" t="s">
        <v>669</v>
      </c>
      <c r="IWA22" s="98" t="s">
        <v>669</v>
      </c>
      <c r="IWB22" s="98" t="s">
        <v>669</v>
      </c>
      <c r="IWC22" s="98" t="s">
        <v>669</v>
      </c>
      <c r="IWD22" s="98" t="s">
        <v>669</v>
      </c>
      <c r="IWE22" s="98" t="s">
        <v>669</v>
      </c>
      <c r="IWF22" s="98" t="s">
        <v>669</v>
      </c>
      <c r="IWG22" s="98" t="s">
        <v>669</v>
      </c>
      <c r="IWH22" s="98" t="s">
        <v>669</v>
      </c>
      <c r="IWI22" s="98" t="s">
        <v>669</v>
      </c>
      <c r="IWJ22" s="98" t="s">
        <v>669</v>
      </c>
      <c r="IWK22" s="98" t="s">
        <v>669</v>
      </c>
      <c r="IWL22" s="98" t="s">
        <v>669</v>
      </c>
      <c r="IWM22" s="98" t="s">
        <v>669</v>
      </c>
      <c r="IWN22" s="98" t="s">
        <v>669</v>
      </c>
      <c r="IWO22" s="98" t="s">
        <v>669</v>
      </c>
      <c r="IWP22" s="98" t="s">
        <v>669</v>
      </c>
      <c r="IWQ22" s="98" t="s">
        <v>669</v>
      </c>
      <c r="IWR22" s="98" t="s">
        <v>669</v>
      </c>
      <c r="IWS22" s="98" t="s">
        <v>669</v>
      </c>
      <c r="IWT22" s="98" t="s">
        <v>669</v>
      </c>
      <c r="IWU22" s="98" t="s">
        <v>669</v>
      </c>
      <c r="IWV22" s="98" t="s">
        <v>669</v>
      </c>
      <c r="IWW22" s="98" t="s">
        <v>669</v>
      </c>
      <c r="IWX22" s="98" t="s">
        <v>669</v>
      </c>
      <c r="IWY22" s="98" t="s">
        <v>669</v>
      </c>
      <c r="IWZ22" s="98" t="s">
        <v>669</v>
      </c>
      <c r="IXA22" s="98" t="s">
        <v>669</v>
      </c>
      <c r="IXB22" s="98" t="s">
        <v>669</v>
      </c>
      <c r="IXC22" s="98" t="s">
        <v>669</v>
      </c>
      <c r="IXD22" s="98" t="s">
        <v>669</v>
      </c>
      <c r="IXE22" s="98" t="s">
        <v>669</v>
      </c>
      <c r="IXF22" s="98" t="s">
        <v>669</v>
      </c>
      <c r="IXG22" s="98" t="s">
        <v>669</v>
      </c>
      <c r="IXH22" s="98" t="s">
        <v>669</v>
      </c>
      <c r="IXI22" s="98" t="s">
        <v>669</v>
      </c>
      <c r="IXJ22" s="98" t="s">
        <v>669</v>
      </c>
      <c r="IXK22" s="98" t="s">
        <v>669</v>
      </c>
      <c r="IXL22" s="98" t="s">
        <v>669</v>
      </c>
      <c r="IXM22" s="98" t="s">
        <v>669</v>
      </c>
      <c r="IXN22" s="98" t="s">
        <v>669</v>
      </c>
      <c r="IXO22" s="98" t="s">
        <v>669</v>
      </c>
      <c r="IXP22" s="98" t="s">
        <v>669</v>
      </c>
      <c r="IXQ22" s="98" t="s">
        <v>669</v>
      </c>
      <c r="IXR22" s="98" t="s">
        <v>669</v>
      </c>
      <c r="IXS22" s="98" t="s">
        <v>669</v>
      </c>
      <c r="IXT22" s="98" t="s">
        <v>669</v>
      </c>
      <c r="IXU22" s="98" t="s">
        <v>669</v>
      </c>
      <c r="IXV22" s="98" t="s">
        <v>669</v>
      </c>
      <c r="IXW22" s="98" t="s">
        <v>669</v>
      </c>
      <c r="IXX22" s="98" t="s">
        <v>669</v>
      </c>
      <c r="IXY22" s="98" t="s">
        <v>669</v>
      </c>
      <c r="IXZ22" s="98" t="s">
        <v>669</v>
      </c>
      <c r="IYA22" s="98" t="s">
        <v>669</v>
      </c>
      <c r="IYB22" s="98" t="s">
        <v>669</v>
      </c>
      <c r="IYC22" s="98" t="s">
        <v>669</v>
      </c>
      <c r="IYD22" s="98" t="s">
        <v>669</v>
      </c>
      <c r="IYE22" s="98" t="s">
        <v>669</v>
      </c>
      <c r="IYF22" s="98" t="s">
        <v>669</v>
      </c>
      <c r="IYG22" s="98" t="s">
        <v>669</v>
      </c>
      <c r="IYH22" s="98" t="s">
        <v>669</v>
      </c>
      <c r="IYI22" s="98" t="s">
        <v>669</v>
      </c>
      <c r="IYJ22" s="98" t="s">
        <v>669</v>
      </c>
      <c r="IYK22" s="98" t="s">
        <v>669</v>
      </c>
      <c r="IYL22" s="98" t="s">
        <v>669</v>
      </c>
      <c r="IYM22" s="98" t="s">
        <v>669</v>
      </c>
      <c r="IYN22" s="98" t="s">
        <v>669</v>
      </c>
      <c r="IYO22" s="98" t="s">
        <v>669</v>
      </c>
      <c r="IYP22" s="98" t="s">
        <v>669</v>
      </c>
      <c r="IYQ22" s="98" t="s">
        <v>669</v>
      </c>
      <c r="IYR22" s="98" t="s">
        <v>669</v>
      </c>
      <c r="IYS22" s="98" t="s">
        <v>669</v>
      </c>
      <c r="IYT22" s="98" t="s">
        <v>669</v>
      </c>
      <c r="IYU22" s="98" t="s">
        <v>669</v>
      </c>
      <c r="IYV22" s="98" t="s">
        <v>669</v>
      </c>
      <c r="IYW22" s="98" t="s">
        <v>669</v>
      </c>
      <c r="IYX22" s="98" t="s">
        <v>669</v>
      </c>
      <c r="IYY22" s="98" t="s">
        <v>669</v>
      </c>
      <c r="IYZ22" s="98" t="s">
        <v>669</v>
      </c>
      <c r="IZA22" s="98" t="s">
        <v>669</v>
      </c>
      <c r="IZB22" s="98" t="s">
        <v>669</v>
      </c>
      <c r="IZC22" s="98" t="s">
        <v>669</v>
      </c>
      <c r="IZD22" s="98" t="s">
        <v>669</v>
      </c>
      <c r="IZE22" s="98" t="s">
        <v>669</v>
      </c>
      <c r="IZF22" s="98" t="s">
        <v>669</v>
      </c>
      <c r="IZG22" s="98" t="s">
        <v>669</v>
      </c>
      <c r="IZH22" s="98" t="s">
        <v>669</v>
      </c>
      <c r="IZI22" s="98" t="s">
        <v>669</v>
      </c>
      <c r="IZJ22" s="98" t="s">
        <v>669</v>
      </c>
      <c r="IZK22" s="98" t="s">
        <v>669</v>
      </c>
      <c r="IZL22" s="98" t="s">
        <v>669</v>
      </c>
      <c r="IZM22" s="98" t="s">
        <v>669</v>
      </c>
      <c r="IZN22" s="98" t="s">
        <v>669</v>
      </c>
      <c r="IZO22" s="98" t="s">
        <v>669</v>
      </c>
      <c r="IZP22" s="98" t="s">
        <v>669</v>
      </c>
      <c r="IZQ22" s="98" t="s">
        <v>669</v>
      </c>
      <c r="IZR22" s="98" t="s">
        <v>669</v>
      </c>
      <c r="IZS22" s="98" t="s">
        <v>669</v>
      </c>
      <c r="IZT22" s="98" t="s">
        <v>669</v>
      </c>
      <c r="IZU22" s="98" t="s">
        <v>669</v>
      </c>
      <c r="IZV22" s="98" t="s">
        <v>669</v>
      </c>
      <c r="IZW22" s="98" t="s">
        <v>669</v>
      </c>
      <c r="IZX22" s="98" t="s">
        <v>669</v>
      </c>
      <c r="IZY22" s="98" t="s">
        <v>669</v>
      </c>
      <c r="IZZ22" s="98" t="s">
        <v>669</v>
      </c>
      <c r="JAA22" s="98" t="s">
        <v>669</v>
      </c>
      <c r="JAB22" s="98" t="s">
        <v>669</v>
      </c>
      <c r="JAC22" s="98" t="s">
        <v>669</v>
      </c>
      <c r="JAD22" s="98" t="s">
        <v>669</v>
      </c>
      <c r="JAE22" s="98" t="s">
        <v>669</v>
      </c>
      <c r="JAF22" s="98" t="s">
        <v>669</v>
      </c>
      <c r="JAG22" s="98" t="s">
        <v>669</v>
      </c>
      <c r="JAH22" s="98" t="s">
        <v>669</v>
      </c>
      <c r="JAI22" s="98" t="s">
        <v>669</v>
      </c>
      <c r="JAJ22" s="98" t="s">
        <v>669</v>
      </c>
      <c r="JAK22" s="98" t="s">
        <v>669</v>
      </c>
      <c r="JAL22" s="98" t="s">
        <v>669</v>
      </c>
      <c r="JAM22" s="98" t="s">
        <v>669</v>
      </c>
      <c r="JAN22" s="98" t="s">
        <v>669</v>
      </c>
      <c r="JAO22" s="98" t="s">
        <v>669</v>
      </c>
      <c r="JAP22" s="98" t="s">
        <v>669</v>
      </c>
      <c r="JAQ22" s="98" t="s">
        <v>669</v>
      </c>
      <c r="JAR22" s="98" t="s">
        <v>669</v>
      </c>
      <c r="JAS22" s="98" t="s">
        <v>669</v>
      </c>
      <c r="JAT22" s="98" t="s">
        <v>669</v>
      </c>
      <c r="JAU22" s="98" t="s">
        <v>669</v>
      </c>
      <c r="JAV22" s="98" t="s">
        <v>669</v>
      </c>
      <c r="JAW22" s="98" t="s">
        <v>669</v>
      </c>
      <c r="JAX22" s="98" t="s">
        <v>669</v>
      </c>
      <c r="JAY22" s="98" t="s">
        <v>669</v>
      </c>
      <c r="JAZ22" s="98" t="s">
        <v>669</v>
      </c>
      <c r="JBA22" s="98" t="s">
        <v>669</v>
      </c>
      <c r="JBB22" s="98" t="s">
        <v>669</v>
      </c>
      <c r="JBC22" s="98" t="s">
        <v>669</v>
      </c>
      <c r="JBD22" s="98" t="s">
        <v>669</v>
      </c>
      <c r="JBE22" s="98" t="s">
        <v>669</v>
      </c>
      <c r="JBF22" s="98" t="s">
        <v>669</v>
      </c>
      <c r="JBG22" s="98" t="s">
        <v>669</v>
      </c>
      <c r="JBH22" s="98" t="s">
        <v>669</v>
      </c>
      <c r="JBI22" s="98" t="s">
        <v>669</v>
      </c>
      <c r="JBJ22" s="98" t="s">
        <v>669</v>
      </c>
      <c r="JBK22" s="98" t="s">
        <v>669</v>
      </c>
      <c r="JBL22" s="98" t="s">
        <v>669</v>
      </c>
      <c r="JBM22" s="98" t="s">
        <v>669</v>
      </c>
      <c r="JBN22" s="98" t="s">
        <v>669</v>
      </c>
      <c r="JBO22" s="98" t="s">
        <v>669</v>
      </c>
      <c r="JBP22" s="98" t="s">
        <v>669</v>
      </c>
      <c r="JBQ22" s="98" t="s">
        <v>669</v>
      </c>
      <c r="JBR22" s="98" t="s">
        <v>669</v>
      </c>
      <c r="JBS22" s="98" t="s">
        <v>669</v>
      </c>
      <c r="JBT22" s="98" t="s">
        <v>669</v>
      </c>
      <c r="JBU22" s="98" t="s">
        <v>669</v>
      </c>
      <c r="JBV22" s="98" t="s">
        <v>669</v>
      </c>
      <c r="JBW22" s="98" t="s">
        <v>669</v>
      </c>
      <c r="JBX22" s="98" t="s">
        <v>669</v>
      </c>
      <c r="JBY22" s="98" t="s">
        <v>669</v>
      </c>
      <c r="JBZ22" s="98" t="s">
        <v>669</v>
      </c>
      <c r="JCA22" s="98" t="s">
        <v>669</v>
      </c>
      <c r="JCB22" s="98" t="s">
        <v>669</v>
      </c>
      <c r="JCC22" s="98" t="s">
        <v>669</v>
      </c>
      <c r="JCD22" s="98" t="s">
        <v>669</v>
      </c>
      <c r="JCE22" s="98" t="s">
        <v>669</v>
      </c>
      <c r="JCF22" s="98" t="s">
        <v>669</v>
      </c>
      <c r="JCG22" s="98" t="s">
        <v>669</v>
      </c>
      <c r="JCH22" s="98" t="s">
        <v>669</v>
      </c>
      <c r="JCI22" s="98" t="s">
        <v>669</v>
      </c>
      <c r="JCJ22" s="98" t="s">
        <v>669</v>
      </c>
      <c r="JCK22" s="98" t="s">
        <v>669</v>
      </c>
      <c r="JCL22" s="98" t="s">
        <v>669</v>
      </c>
      <c r="JCM22" s="98" t="s">
        <v>669</v>
      </c>
      <c r="JCN22" s="98" t="s">
        <v>669</v>
      </c>
      <c r="JCO22" s="98" t="s">
        <v>669</v>
      </c>
      <c r="JCP22" s="98" t="s">
        <v>669</v>
      </c>
      <c r="JCQ22" s="98" t="s">
        <v>669</v>
      </c>
      <c r="JCR22" s="98" t="s">
        <v>669</v>
      </c>
      <c r="JCS22" s="98" t="s">
        <v>669</v>
      </c>
      <c r="JCT22" s="98" t="s">
        <v>669</v>
      </c>
      <c r="JCU22" s="98" t="s">
        <v>669</v>
      </c>
      <c r="JCV22" s="98" t="s">
        <v>669</v>
      </c>
      <c r="JCW22" s="98" t="s">
        <v>669</v>
      </c>
      <c r="JCX22" s="98" t="s">
        <v>669</v>
      </c>
      <c r="JCY22" s="98" t="s">
        <v>669</v>
      </c>
      <c r="JCZ22" s="98" t="s">
        <v>669</v>
      </c>
      <c r="JDA22" s="98" t="s">
        <v>669</v>
      </c>
      <c r="JDB22" s="98" t="s">
        <v>669</v>
      </c>
      <c r="JDC22" s="98" t="s">
        <v>669</v>
      </c>
      <c r="JDD22" s="98" t="s">
        <v>669</v>
      </c>
      <c r="JDE22" s="98" t="s">
        <v>669</v>
      </c>
      <c r="JDF22" s="98" t="s">
        <v>669</v>
      </c>
      <c r="JDG22" s="98" t="s">
        <v>669</v>
      </c>
      <c r="JDH22" s="98" t="s">
        <v>669</v>
      </c>
      <c r="JDI22" s="98" t="s">
        <v>669</v>
      </c>
      <c r="JDJ22" s="98" t="s">
        <v>669</v>
      </c>
      <c r="JDK22" s="98" t="s">
        <v>669</v>
      </c>
      <c r="JDL22" s="98" t="s">
        <v>669</v>
      </c>
      <c r="JDM22" s="98" t="s">
        <v>669</v>
      </c>
      <c r="JDN22" s="98" t="s">
        <v>669</v>
      </c>
      <c r="JDO22" s="98" t="s">
        <v>669</v>
      </c>
      <c r="JDP22" s="98" t="s">
        <v>669</v>
      </c>
      <c r="JDQ22" s="98" t="s">
        <v>669</v>
      </c>
      <c r="JDR22" s="98" t="s">
        <v>669</v>
      </c>
      <c r="JDS22" s="98" t="s">
        <v>669</v>
      </c>
      <c r="JDT22" s="98" t="s">
        <v>669</v>
      </c>
      <c r="JDU22" s="98" t="s">
        <v>669</v>
      </c>
      <c r="JDV22" s="98" t="s">
        <v>669</v>
      </c>
      <c r="JDW22" s="98" t="s">
        <v>669</v>
      </c>
      <c r="JDX22" s="98" t="s">
        <v>669</v>
      </c>
      <c r="JDY22" s="98" t="s">
        <v>669</v>
      </c>
      <c r="JDZ22" s="98" t="s">
        <v>669</v>
      </c>
      <c r="JEA22" s="98" t="s">
        <v>669</v>
      </c>
      <c r="JEB22" s="98" t="s">
        <v>669</v>
      </c>
      <c r="JEC22" s="98" t="s">
        <v>669</v>
      </c>
      <c r="JED22" s="98" t="s">
        <v>669</v>
      </c>
      <c r="JEE22" s="98" t="s">
        <v>669</v>
      </c>
      <c r="JEF22" s="98" t="s">
        <v>669</v>
      </c>
      <c r="JEG22" s="98" t="s">
        <v>669</v>
      </c>
      <c r="JEH22" s="98" t="s">
        <v>669</v>
      </c>
      <c r="JEI22" s="98" t="s">
        <v>669</v>
      </c>
      <c r="JEJ22" s="98" t="s">
        <v>669</v>
      </c>
      <c r="JEK22" s="98" t="s">
        <v>669</v>
      </c>
      <c r="JEL22" s="98" t="s">
        <v>669</v>
      </c>
      <c r="JEM22" s="98" t="s">
        <v>669</v>
      </c>
      <c r="JEN22" s="98" t="s">
        <v>669</v>
      </c>
      <c r="JEO22" s="98" t="s">
        <v>669</v>
      </c>
      <c r="JEP22" s="98" t="s">
        <v>669</v>
      </c>
      <c r="JEQ22" s="98" t="s">
        <v>669</v>
      </c>
      <c r="JER22" s="98" t="s">
        <v>669</v>
      </c>
      <c r="JES22" s="98" t="s">
        <v>669</v>
      </c>
      <c r="JET22" s="98" t="s">
        <v>669</v>
      </c>
      <c r="JEU22" s="98" t="s">
        <v>669</v>
      </c>
      <c r="JEV22" s="98" t="s">
        <v>669</v>
      </c>
      <c r="JEW22" s="98" t="s">
        <v>669</v>
      </c>
      <c r="JEX22" s="98" t="s">
        <v>669</v>
      </c>
      <c r="JEY22" s="98" t="s">
        <v>669</v>
      </c>
      <c r="JEZ22" s="98" t="s">
        <v>669</v>
      </c>
      <c r="JFA22" s="98" t="s">
        <v>669</v>
      </c>
      <c r="JFB22" s="98" t="s">
        <v>669</v>
      </c>
      <c r="JFC22" s="98" t="s">
        <v>669</v>
      </c>
      <c r="JFD22" s="98" t="s">
        <v>669</v>
      </c>
      <c r="JFE22" s="98" t="s">
        <v>669</v>
      </c>
      <c r="JFF22" s="98" t="s">
        <v>669</v>
      </c>
      <c r="JFG22" s="98" t="s">
        <v>669</v>
      </c>
      <c r="JFH22" s="98" t="s">
        <v>669</v>
      </c>
      <c r="JFI22" s="98" t="s">
        <v>669</v>
      </c>
      <c r="JFJ22" s="98" t="s">
        <v>669</v>
      </c>
      <c r="JFK22" s="98" t="s">
        <v>669</v>
      </c>
      <c r="JFL22" s="98" t="s">
        <v>669</v>
      </c>
      <c r="JFM22" s="98" t="s">
        <v>669</v>
      </c>
      <c r="JFN22" s="98" t="s">
        <v>669</v>
      </c>
      <c r="JFO22" s="98" t="s">
        <v>669</v>
      </c>
      <c r="JFP22" s="98" t="s">
        <v>669</v>
      </c>
      <c r="JFQ22" s="98" t="s">
        <v>669</v>
      </c>
      <c r="JFR22" s="98" t="s">
        <v>669</v>
      </c>
      <c r="JFS22" s="98" t="s">
        <v>669</v>
      </c>
      <c r="JFT22" s="98" t="s">
        <v>669</v>
      </c>
      <c r="JFU22" s="98" t="s">
        <v>669</v>
      </c>
      <c r="JFV22" s="98" t="s">
        <v>669</v>
      </c>
      <c r="JFW22" s="98" t="s">
        <v>669</v>
      </c>
      <c r="JFX22" s="98" t="s">
        <v>669</v>
      </c>
      <c r="JFY22" s="98" t="s">
        <v>669</v>
      </c>
      <c r="JFZ22" s="98" t="s">
        <v>669</v>
      </c>
      <c r="JGA22" s="98" t="s">
        <v>669</v>
      </c>
      <c r="JGB22" s="98" t="s">
        <v>669</v>
      </c>
      <c r="JGC22" s="98" t="s">
        <v>669</v>
      </c>
      <c r="JGD22" s="98" t="s">
        <v>669</v>
      </c>
      <c r="JGE22" s="98" t="s">
        <v>669</v>
      </c>
      <c r="JGF22" s="98" t="s">
        <v>669</v>
      </c>
      <c r="JGG22" s="98" t="s">
        <v>669</v>
      </c>
      <c r="JGH22" s="98" t="s">
        <v>669</v>
      </c>
      <c r="JGI22" s="98" t="s">
        <v>669</v>
      </c>
      <c r="JGJ22" s="98" t="s">
        <v>669</v>
      </c>
      <c r="JGK22" s="98" t="s">
        <v>669</v>
      </c>
      <c r="JGL22" s="98" t="s">
        <v>669</v>
      </c>
      <c r="JGM22" s="98" t="s">
        <v>669</v>
      </c>
      <c r="JGN22" s="98" t="s">
        <v>669</v>
      </c>
      <c r="JGO22" s="98" t="s">
        <v>669</v>
      </c>
      <c r="JGP22" s="98" t="s">
        <v>669</v>
      </c>
      <c r="JGQ22" s="98" t="s">
        <v>669</v>
      </c>
      <c r="JGR22" s="98" t="s">
        <v>669</v>
      </c>
      <c r="JGS22" s="98" t="s">
        <v>669</v>
      </c>
      <c r="JGT22" s="98" t="s">
        <v>669</v>
      </c>
      <c r="JGU22" s="98" t="s">
        <v>669</v>
      </c>
      <c r="JGV22" s="98" t="s">
        <v>669</v>
      </c>
      <c r="JGW22" s="98" t="s">
        <v>669</v>
      </c>
      <c r="JGX22" s="98" t="s">
        <v>669</v>
      </c>
      <c r="JGY22" s="98" t="s">
        <v>669</v>
      </c>
      <c r="JGZ22" s="98" t="s">
        <v>669</v>
      </c>
      <c r="JHA22" s="98" t="s">
        <v>669</v>
      </c>
      <c r="JHB22" s="98" t="s">
        <v>669</v>
      </c>
      <c r="JHC22" s="98" t="s">
        <v>669</v>
      </c>
      <c r="JHD22" s="98" t="s">
        <v>669</v>
      </c>
      <c r="JHE22" s="98" t="s">
        <v>669</v>
      </c>
      <c r="JHF22" s="98" t="s">
        <v>669</v>
      </c>
      <c r="JHG22" s="98" t="s">
        <v>669</v>
      </c>
      <c r="JHH22" s="98" t="s">
        <v>669</v>
      </c>
      <c r="JHI22" s="98" t="s">
        <v>669</v>
      </c>
      <c r="JHJ22" s="98" t="s">
        <v>669</v>
      </c>
      <c r="JHK22" s="98" t="s">
        <v>669</v>
      </c>
      <c r="JHL22" s="98" t="s">
        <v>669</v>
      </c>
      <c r="JHM22" s="98" t="s">
        <v>669</v>
      </c>
      <c r="JHN22" s="98" t="s">
        <v>669</v>
      </c>
      <c r="JHO22" s="98" t="s">
        <v>669</v>
      </c>
      <c r="JHP22" s="98" t="s">
        <v>669</v>
      </c>
      <c r="JHQ22" s="98" t="s">
        <v>669</v>
      </c>
      <c r="JHR22" s="98" t="s">
        <v>669</v>
      </c>
      <c r="JHS22" s="98" t="s">
        <v>669</v>
      </c>
      <c r="JHT22" s="98" t="s">
        <v>669</v>
      </c>
      <c r="JHU22" s="98" t="s">
        <v>669</v>
      </c>
      <c r="JHV22" s="98" t="s">
        <v>669</v>
      </c>
      <c r="JHW22" s="98" t="s">
        <v>669</v>
      </c>
      <c r="JHX22" s="98" t="s">
        <v>669</v>
      </c>
      <c r="JHY22" s="98" t="s">
        <v>669</v>
      </c>
      <c r="JHZ22" s="98" t="s">
        <v>669</v>
      </c>
      <c r="JIA22" s="98" t="s">
        <v>669</v>
      </c>
      <c r="JIB22" s="98" t="s">
        <v>669</v>
      </c>
      <c r="JIC22" s="98" t="s">
        <v>669</v>
      </c>
      <c r="JID22" s="98" t="s">
        <v>669</v>
      </c>
      <c r="JIE22" s="98" t="s">
        <v>669</v>
      </c>
      <c r="JIF22" s="98" t="s">
        <v>669</v>
      </c>
      <c r="JIG22" s="98" t="s">
        <v>669</v>
      </c>
      <c r="JIH22" s="98" t="s">
        <v>669</v>
      </c>
      <c r="JII22" s="98" t="s">
        <v>669</v>
      </c>
      <c r="JIJ22" s="98" t="s">
        <v>669</v>
      </c>
      <c r="JIK22" s="98" t="s">
        <v>669</v>
      </c>
      <c r="JIL22" s="98" t="s">
        <v>669</v>
      </c>
      <c r="JIM22" s="98" t="s">
        <v>669</v>
      </c>
      <c r="JIN22" s="98" t="s">
        <v>669</v>
      </c>
      <c r="JIO22" s="98" t="s">
        <v>669</v>
      </c>
      <c r="JIP22" s="98" t="s">
        <v>669</v>
      </c>
      <c r="JIQ22" s="98" t="s">
        <v>669</v>
      </c>
      <c r="JIR22" s="98" t="s">
        <v>669</v>
      </c>
      <c r="JIS22" s="98" t="s">
        <v>669</v>
      </c>
      <c r="JIT22" s="98" t="s">
        <v>669</v>
      </c>
      <c r="JIU22" s="98" t="s">
        <v>669</v>
      </c>
      <c r="JIV22" s="98" t="s">
        <v>669</v>
      </c>
      <c r="JIW22" s="98" t="s">
        <v>669</v>
      </c>
      <c r="JIX22" s="98" t="s">
        <v>669</v>
      </c>
      <c r="JIY22" s="98" t="s">
        <v>669</v>
      </c>
      <c r="JIZ22" s="98" t="s">
        <v>669</v>
      </c>
      <c r="JJA22" s="98" t="s">
        <v>669</v>
      </c>
      <c r="JJB22" s="98" t="s">
        <v>669</v>
      </c>
      <c r="JJC22" s="98" t="s">
        <v>669</v>
      </c>
      <c r="JJD22" s="98" t="s">
        <v>669</v>
      </c>
      <c r="JJE22" s="98" t="s">
        <v>669</v>
      </c>
      <c r="JJF22" s="98" t="s">
        <v>669</v>
      </c>
      <c r="JJG22" s="98" t="s">
        <v>669</v>
      </c>
      <c r="JJH22" s="98" t="s">
        <v>669</v>
      </c>
      <c r="JJI22" s="98" t="s">
        <v>669</v>
      </c>
      <c r="JJJ22" s="98" t="s">
        <v>669</v>
      </c>
      <c r="JJK22" s="98" t="s">
        <v>669</v>
      </c>
      <c r="JJL22" s="98" t="s">
        <v>669</v>
      </c>
      <c r="JJM22" s="98" t="s">
        <v>669</v>
      </c>
      <c r="JJN22" s="98" t="s">
        <v>669</v>
      </c>
      <c r="JJO22" s="98" t="s">
        <v>669</v>
      </c>
      <c r="JJP22" s="98" t="s">
        <v>669</v>
      </c>
      <c r="JJQ22" s="98" t="s">
        <v>669</v>
      </c>
      <c r="JJR22" s="98" t="s">
        <v>669</v>
      </c>
      <c r="JJS22" s="98" t="s">
        <v>669</v>
      </c>
      <c r="JJT22" s="98" t="s">
        <v>669</v>
      </c>
      <c r="JJU22" s="98" t="s">
        <v>669</v>
      </c>
      <c r="JJV22" s="98" t="s">
        <v>669</v>
      </c>
      <c r="JJW22" s="98" t="s">
        <v>669</v>
      </c>
      <c r="JJX22" s="98" t="s">
        <v>669</v>
      </c>
      <c r="JJY22" s="98" t="s">
        <v>669</v>
      </c>
      <c r="JJZ22" s="98" t="s">
        <v>669</v>
      </c>
      <c r="JKA22" s="98" t="s">
        <v>669</v>
      </c>
      <c r="JKB22" s="98" t="s">
        <v>669</v>
      </c>
      <c r="JKC22" s="98" t="s">
        <v>669</v>
      </c>
      <c r="JKD22" s="98" t="s">
        <v>669</v>
      </c>
      <c r="JKE22" s="98" t="s">
        <v>669</v>
      </c>
      <c r="JKF22" s="98" t="s">
        <v>669</v>
      </c>
      <c r="JKG22" s="98" t="s">
        <v>669</v>
      </c>
      <c r="JKH22" s="98" t="s">
        <v>669</v>
      </c>
      <c r="JKI22" s="98" t="s">
        <v>669</v>
      </c>
      <c r="JKJ22" s="98" t="s">
        <v>669</v>
      </c>
      <c r="JKK22" s="98" t="s">
        <v>669</v>
      </c>
      <c r="JKL22" s="98" t="s">
        <v>669</v>
      </c>
      <c r="JKM22" s="98" t="s">
        <v>669</v>
      </c>
      <c r="JKN22" s="98" t="s">
        <v>669</v>
      </c>
      <c r="JKO22" s="98" t="s">
        <v>669</v>
      </c>
      <c r="JKP22" s="98" t="s">
        <v>669</v>
      </c>
      <c r="JKQ22" s="98" t="s">
        <v>669</v>
      </c>
      <c r="JKR22" s="98" t="s">
        <v>669</v>
      </c>
      <c r="JKS22" s="98" t="s">
        <v>669</v>
      </c>
      <c r="JKT22" s="98" t="s">
        <v>669</v>
      </c>
      <c r="JKU22" s="98" t="s">
        <v>669</v>
      </c>
      <c r="JKV22" s="98" t="s">
        <v>669</v>
      </c>
      <c r="JKW22" s="98" t="s">
        <v>669</v>
      </c>
      <c r="JKX22" s="98" t="s">
        <v>669</v>
      </c>
      <c r="JKY22" s="98" t="s">
        <v>669</v>
      </c>
      <c r="JKZ22" s="98" t="s">
        <v>669</v>
      </c>
      <c r="JLA22" s="98" t="s">
        <v>669</v>
      </c>
      <c r="JLB22" s="98" t="s">
        <v>669</v>
      </c>
      <c r="JLC22" s="98" t="s">
        <v>669</v>
      </c>
      <c r="JLD22" s="98" t="s">
        <v>669</v>
      </c>
      <c r="JLE22" s="98" t="s">
        <v>669</v>
      </c>
      <c r="JLF22" s="98" t="s">
        <v>669</v>
      </c>
      <c r="JLG22" s="98" t="s">
        <v>669</v>
      </c>
      <c r="JLH22" s="98" t="s">
        <v>669</v>
      </c>
      <c r="JLI22" s="98" t="s">
        <v>669</v>
      </c>
      <c r="JLJ22" s="98" t="s">
        <v>669</v>
      </c>
      <c r="JLK22" s="98" t="s">
        <v>669</v>
      </c>
      <c r="JLL22" s="98" t="s">
        <v>669</v>
      </c>
      <c r="JLM22" s="98" t="s">
        <v>669</v>
      </c>
      <c r="JLN22" s="98" t="s">
        <v>669</v>
      </c>
      <c r="JLO22" s="98" t="s">
        <v>669</v>
      </c>
      <c r="JLP22" s="98" t="s">
        <v>669</v>
      </c>
      <c r="JLQ22" s="98" t="s">
        <v>669</v>
      </c>
      <c r="JLR22" s="98" t="s">
        <v>669</v>
      </c>
      <c r="JLS22" s="98" t="s">
        <v>669</v>
      </c>
      <c r="JLT22" s="98" t="s">
        <v>669</v>
      </c>
      <c r="JLU22" s="98" t="s">
        <v>669</v>
      </c>
      <c r="JLV22" s="98" t="s">
        <v>669</v>
      </c>
      <c r="JLW22" s="98" t="s">
        <v>669</v>
      </c>
      <c r="JLX22" s="98" t="s">
        <v>669</v>
      </c>
      <c r="JLY22" s="98" t="s">
        <v>669</v>
      </c>
      <c r="JLZ22" s="98" t="s">
        <v>669</v>
      </c>
      <c r="JMA22" s="98" t="s">
        <v>669</v>
      </c>
      <c r="JMB22" s="98" t="s">
        <v>669</v>
      </c>
      <c r="JMC22" s="98" t="s">
        <v>669</v>
      </c>
      <c r="JMD22" s="98" t="s">
        <v>669</v>
      </c>
      <c r="JME22" s="98" t="s">
        <v>669</v>
      </c>
      <c r="JMF22" s="98" t="s">
        <v>669</v>
      </c>
      <c r="JMG22" s="98" t="s">
        <v>669</v>
      </c>
      <c r="JMH22" s="98" t="s">
        <v>669</v>
      </c>
      <c r="JMI22" s="98" t="s">
        <v>669</v>
      </c>
      <c r="JMJ22" s="98" t="s">
        <v>669</v>
      </c>
      <c r="JMK22" s="98" t="s">
        <v>669</v>
      </c>
      <c r="JML22" s="98" t="s">
        <v>669</v>
      </c>
      <c r="JMM22" s="98" t="s">
        <v>669</v>
      </c>
      <c r="JMN22" s="98" t="s">
        <v>669</v>
      </c>
      <c r="JMO22" s="98" t="s">
        <v>669</v>
      </c>
      <c r="JMP22" s="98" t="s">
        <v>669</v>
      </c>
      <c r="JMQ22" s="98" t="s">
        <v>669</v>
      </c>
      <c r="JMR22" s="98" t="s">
        <v>669</v>
      </c>
      <c r="JMS22" s="98" t="s">
        <v>669</v>
      </c>
      <c r="JMT22" s="98" t="s">
        <v>669</v>
      </c>
      <c r="JMU22" s="98" t="s">
        <v>669</v>
      </c>
      <c r="JMV22" s="98" t="s">
        <v>669</v>
      </c>
      <c r="JMW22" s="98" t="s">
        <v>669</v>
      </c>
      <c r="JMX22" s="98" t="s">
        <v>669</v>
      </c>
      <c r="JMY22" s="98" t="s">
        <v>669</v>
      </c>
      <c r="JMZ22" s="98" t="s">
        <v>669</v>
      </c>
      <c r="JNA22" s="98" t="s">
        <v>669</v>
      </c>
      <c r="JNB22" s="98" t="s">
        <v>669</v>
      </c>
      <c r="JNC22" s="98" t="s">
        <v>669</v>
      </c>
      <c r="JND22" s="98" t="s">
        <v>669</v>
      </c>
      <c r="JNE22" s="98" t="s">
        <v>669</v>
      </c>
      <c r="JNF22" s="98" t="s">
        <v>669</v>
      </c>
      <c r="JNG22" s="98" t="s">
        <v>669</v>
      </c>
      <c r="JNH22" s="98" t="s">
        <v>669</v>
      </c>
      <c r="JNI22" s="98" t="s">
        <v>669</v>
      </c>
      <c r="JNJ22" s="98" t="s">
        <v>669</v>
      </c>
      <c r="JNK22" s="98" t="s">
        <v>669</v>
      </c>
      <c r="JNL22" s="98" t="s">
        <v>669</v>
      </c>
      <c r="JNM22" s="98" t="s">
        <v>669</v>
      </c>
      <c r="JNN22" s="98" t="s">
        <v>669</v>
      </c>
      <c r="JNO22" s="98" t="s">
        <v>669</v>
      </c>
      <c r="JNP22" s="98" t="s">
        <v>669</v>
      </c>
      <c r="JNQ22" s="98" t="s">
        <v>669</v>
      </c>
      <c r="JNR22" s="98" t="s">
        <v>669</v>
      </c>
      <c r="JNS22" s="98" t="s">
        <v>669</v>
      </c>
      <c r="JNT22" s="98" t="s">
        <v>669</v>
      </c>
      <c r="JNU22" s="98" t="s">
        <v>669</v>
      </c>
      <c r="JNV22" s="98" t="s">
        <v>669</v>
      </c>
      <c r="JNW22" s="98" t="s">
        <v>669</v>
      </c>
      <c r="JNX22" s="98" t="s">
        <v>669</v>
      </c>
      <c r="JNY22" s="98" t="s">
        <v>669</v>
      </c>
      <c r="JNZ22" s="98" t="s">
        <v>669</v>
      </c>
      <c r="JOA22" s="98" t="s">
        <v>669</v>
      </c>
      <c r="JOB22" s="98" t="s">
        <v>669</v>
      </c>
      <c r="JOC22" s="98" t="s">
        <v>669</v>
      </c>
      <c r="JOD22" s="98" t="s">
        <v>669</v>
      </c>
      <c r="JOE22" s="98" t="s">
        <v>669</v>
      </c>
      <c r="JOF22" s="98" t="s">
        <v>669</v>
      </c>
      <c r="JOG22" s="98" t="s">
        <v>669</v>
      </c>
      <c r="JOH22" s="98" t="s">
        <v>669</v>
      </c>
      <c r="JOI22" s="98" t="s">
        <v>669</v>
      </c>
      <c r="JOJ22" s="98" t="s">
        <v>669</v>
      </c>
      <c r="JOK22" s="98" t="s">
        <v>669</v>
      </c>
      <c r="JOL22" s="98" t="s">
        <v>669</v>
      </c>
      <c r="JOM22" s="98" t="s">
        <v>669</v>
      </c>
      <c r="JON22" s="98" t="s">
        <v>669</v>
      </c>
      <c r="JOO22" s="98" t="s">
        <v>669</v>
      </c>
      <c r="JOP22" s="98" t="s">
        <v>669</v>
      </c>
      <c r="JOQ22" s="98" t="s">
        <v>669</v>
      </c>
      <c r="JOR22" s="98" t="s">
        <v>669</v>
      </c>
      <c r="JOS22" s="98" t="s">
        <v>669</v>
      </c>
      <c r="JOT22" s="98" t="s">
        <v>669</v>
      </c>
      <c r="JOU22" s="98" t="s">
        <v>669</v>
      </c>
      <c r="JOV22" s="98" t="s">
        <v>669</v>
      </c>
      <c r="JOW22" s="98" t="s">
        <v>669</v>
      </c>
      <c r="JOX22" s="98" t="s">
        <v>669</v>
      </c>
      <c r="JOY22" s="98" t="s">
        <v>669</v>
      </c>
      <c r="JOZ22" s="98" t="s">
        <v>669</v>
      </c>
      <c r="JPA22" s="98" t="s">
        <v>669</v>
      </c>
      <c r="JPB22" s="98" t="s">
        <v>669</v>
      </c>
      <c r="JPC22" s="98" t="s">
        <v>669</v>
      </c>
      <c r="JPD22" s="98" t="s">
        <v>669</v>
      </c>
      <c r="JPE22" s="98" t="s">
        <v>669</v>
      </c>
      <c r="JPF22" s="98" t="s">
        <v>669</v>
      </c>
      <c r="JPG22" s="98" t="s">
        <v>669</v>
      </c>
      <c r="JPH22" s="98" t="s">
        <v>669</v>
      </c>
      <c r="JPI22" s="98" t="s">
        <v>669</v>
      </c>
      <c r="JPJ22" s="98" t="s">
        <v>669</v>
      </c>
      <c r="JPK22" s="98" t="s">
        <v>669</v>
      </c>
      <c r="JPL22" s="98" t="s">
        <v>669</v>
      </c>
      <c r="JPM22" s="98" t="s">
        <v>669</v>
      </c>
      <c r="JPN22" s="98" t="s">
        <v>669</v>
      </c>
      <c r="JPO22" s="98" t="s">
        <v>669</v>
      </c>
      <c r="JPP22" s="98" t="s">
        <v>669</v>
      </c>
      <c r="JPQ22" s="98" t="s">
        <v>669</v>
      </c>
      <c r="JPR22" s="98" t="s">
        <v>669</v>
      </c>
      <c r="JPS22" s="98" t="s">
        <v>669</v>
      </c>
      <c r="JPT22" s="98" t="s">
        <v>669</v>
      </c>
      <c r="JPU22" s="98" t="s">
        <v>669</v>
      </c>
      <c r="JPV22" s="98" t="s">
        <v>669</v>
      </c>
      <c r="JPW22" s="98" t="s">
        <v>669</v>
      </c>
      <c r="JPX22" s="98" t="s">
        <v>669</v>
      </c>
      <c r="JPY22" s="98" t="s">
        <v>669</v>
      </c>
      <c r="JPZ22" s="98" t="s">
        <v>669</v>
      </c>
      <c r="JQA22" s="98" t="s">
        <v>669</v>
      </c>
      <c r="JQB22" s="98" t="s">
        <v>669</v>
      </c>
      <c r="JQC22" s="98" t="s">
        <v>669</v>
      </c>
      <c r="JQD22" s="98" t="s">
        <v>669</v>
      </c>
      <c r="JQE22" s="98" t="s">
        <v>669</v>
      </c>
      <c r="JQF22" s="98" t="s">
        <v>669</v>
      </c>
      <c r="JQG22" s="98" t="s">
        <v>669</v>
      </c>
      <c r="JQH22" s="98" t="s">
        <v>669</v>
      </c>
      <c r="JQI22" s="98" t="s">
        <v>669</v>
      </c>
      <c r="JQJ22" s="98" t="s">
        <v>669</v>
      </c>
      <c r="JQK22" s="98" t="s">
        <v>669</v>
      </c>
      <c r="JQL22" s="98" t="s">
        <v>669</v>
      </c>
      <c r="JQM22" s="98" t="s">
        <v>669</v>
      </c>
      <c r="JQN22" s="98" t="s">
        <v>669</v>
      </c>
      <c r="JQO22" s="98" t="s">
        <v>669</v>
      </c>
      <c r="JQP22" s="98" t="s">
        <v>669</v>
      </c>
      <c r="JQQ22" s="98" t="s">
        <v>669</v>
      </c>
      <c r="JQR22" s="98" t="s">
        <v>669</v>
      </c>
      <c r="JQS22" s="98" t="s">
        <v>669</v>
      </c>
      <c r="JQT22" s="98" t="s">
        <v>669</v>
      </c>
      <c r="JQU22" s="98" t="s">
        <v>669</v>
      </c>
      <c r="JQV22" s="98" t="s">
        <v>669</v>
      </c>
      <c r="JQW22" s="98" t="s">
        <v>669</v>
      </c>
      <c r="JQX22" s="98" t="s">
        <v>669</v>
      </c>
      <c r="JQY22" s="98" t="s">
        <v>669</v>
      </c>
      <c r="JQZ22" s="98" t="s">
        <v>669</v>
      </c>
      <c r="JRA22" s="98" t="s">
        <v>669</v>
      </c>
      <c r="JRB22" s="98" t="s">
        <v>669</v>
      </c>
      <c r="JRC22" s="98" t="s">
        <v>669</v>
      </c>
      <c r="JRD22" s="98" t="s">
        <v>669</v>
      </c>
      <c r="JRE22" s="98" t="s">
        <v>669</v>
      </c>
      <c r="JRF22" s="98" t="s">
        <v>669</v>
      </c>
      <c r="JRG22" s="98" t="s">
        <v>669</v>
      </c>
      <c r="JRH22" s="98" t="s">
        <v>669</v>
      </c>
      <c r="JRI22" s="98" t="s">
        <v>669</v>
      </c>
      <c r="JRJ22" s="98" t="s">
        <v>669</v>
      </c>
      <c r="JRK22" s="98" t="s">
        <v>669</v>
      </c>
      <c r="JRL22" s="98" t="s">
        <v>669</v>
      </c>
      <c r="JRM22" s="98" t="s">
        <v>669</v>
      </c>
      <c r="JRN22" s="98" t="s">
        <v>669</v>
      </c>
      <c r="JRO22" s="98" t="s">
        <v>669</v>
      </c>
      <c r="JRP22" s="98" t="s">
        <v>669</v>
      </c>
      <c r="JRQ22" s="98" t="s">
        <v>669</v>
      </c>
      <c r="JRR22" s="98" t="s">
        <v>669</v>
      </c>
      <c r="JRS22" s="98" t="s">
        <v>669</v>
      </c>
      <c r="JRT22" s="98" t="s">
        <v>669</v>
      </c>
      <c r="JRU22" s="98" t="s">
        <v>669</v>
      </c>
      <c r="JRV22" s="98" t="s">
        <v>669</v>
      </c>
      <c r="JRW22" s="98" t="s">
        <v>669</v>
      </c>
      <c r="JRX22" s="98" t="s">
        <v>669</v>
      </c>
      <c r="JRY22" s="98" t="s">
        <v>669</v>
      </c>
      <c r="JRZ22" s="98" t="s">
        <v>669</v>
      </c>
      <c r="JSA22" s="98" t="s">
        <v>669</v>
      </c>
      <c r="JSB22" s="98" t="s">
        <v>669</v>
      </c>
      <c r="JSC22" s="98" t="s">
        <v>669</v>
      </c>
      <c r="JSD22" s="98" t="s">
        <v>669</v>
      </c>
      <c r="JSE22" s="98" t="s">
        <v>669</v>
      </c>
      <c r="JSF22" s="98" t="s">
        <v>669</v>
      </c>
      <c r="JSG22" s="98" t="s">
        <v>669</v>
      </c>
      <c r="JSH22" s="98" t="s">
        <v>669</v>
      </c>
      <c r="JSI22" s="98" t="s">
        <v>669</v>
      </c>
      <c r="JSJ22" s="98" t="s">
        <v>669</v>
      </c>
      <c r="JSK22" s="98" t="s">
        <v>669</v>
      </c>
      <c r="JSL22" s="98" t="s">
        <v>669</v>
      </c>
      <c r="JSM22" s="98" t="s">
        <v>669</v>
      </c>
      <c r="JSN22" s="98" t="s">
        <v>669</v>
      </c>
      <c r="JSO22" s="98" t="s">
        <v>669</v>
      </c>
      <c r="JSP22" s="98" t="s">
        <v>669</v>
      </c>
      <c r="JSQ22" s="98" t="s">
        <v>669</v>
      </c>
      <c r="JSR22" s="98" t="s">
        <v>669</v>
      </c>
      <c r="JSS22" s="98" t="s">
        <v>669</v>
      </c>
      <c r="JST22" s="98" t="s">
        <v>669</v>
      </c>
      <c r="JSU22" s="98" t="s">
        <v>669</v>
      </c>
      <c r="JSV22" s="98" t="s">
        <v>669</v>
      </c>
      <c r="JSW22" s="98" t="s">
        <v>669</v>
      </c>
      <c r="JSX22" s="98" t="s">
        <v>669</v>
      </c>
      <c r="JSY22" s="98" t="s">
        <v>669</v>
      </c>
      <c r="JSZ22" s="98" t="s">
        <v>669</v>
      </c>
      <c r="JTA22" s="98" t="s">
        <v>669</v>
      </c>
      <c r="JTB22" s="98" t="s">
        <v>669</v>
      </c>
      <c r="JTC22" s="98" t="s">
        <v>669</v>
      </c>
      <c r="JTD22" s="98" t="s">
        <v>669</v>
      </c>
      <c r="JTE22" s="98" t="s">
        <v>669</v>
      </c>
      <c r="JTF22" s="98" t="s">
        <v>669</v>
      </c>
      <c r="JTG22" s="98" t="s">
        <v>669</v>
      </c>
      <c r="JTH22" s="98" t="s">
        <v>669</v>
      </c>
      <c r="JTI22" s="98" t="s">
        <v>669</v>
      </c>
      <c r="JTJ22" s="98" t="s">
        <v>669</v>
      </c>
      <c r="JTK22" s="98" t="s">
        <v>669</v>
      </c>
      <c r="JTL22" s="98" t="s">
        <v>669</v>
      </c>
      <c r="JTM22" s="98" t="s">
        <v>669</v>
      </c>
      <c r="JTN22" s="98" t="s">
        <v>669</v>
      </c>
      <c r="JTO22" s="98" t="s">
        <v>669</v>
      </c>
      <c r="JTP22" s="98" t="s">
        <v>669</v>
      </c>
      <c r="JTQ22" s="98" t="s">
        <v>669</v>
      </c>
      <c r="JTR22" s="98" t="s">
        <v>669</v>
      </c>
      <c r="JTS22" s="98" t="s">
        <v>669</v>
      </c>
      <c r="JTT22" s="98" t="s">
        <v>669</v>
      </c>
      <c r="JTU22" s="98" t="s">
        <v>669</v>
      </c>
      <c r="JTV22" s="98" t="s">
        <v>669</v>
      </c>
      <c r="JTW22" s="98" t="s">
        <v>669</v>
      </c>
      <c r="JTX22" s="98" t="s">
        <v>669</v>
      </c>
      <c r="JTY22" s="98" t="s">
        <v>669</v>
      </c>
      <c r="JTZ22" s="98" t="s">
        <v>669</v>
      </c>
      <c r="JUA22" s="98" t="s">
        <v>669</v>
      </c>
      <c r="JUB22" s="98" t="s">
        <v>669</v>
      </c>
      <c r="JUC22" s="98" t="s">
        <v>669</v>
      </c>
      <c r="JUD22" s="98" t="s">
        <v>669</v>
      </c>
      <c r="JUE22" s="98" t="s">
        <v>669</v>
      </c>
      <c r="JUF22" s="98" t="s">
        <v>669</v>
      </c>
      <c r="JUG22" s="98" t="s">
        <v>669</v>
      </c>
      <c r="JUH22" s="98" t="s">
        <v>669</v>
      </c>
      <c r="JUI22" s="98" t="s">
        <v>669</v>
      </c>
      <c r="JUJ22" s="98" t="s">
        <v>669</v>
      </c>
      <c r="JUK22" s="98" t="s">
        <v>669</v>
      </c>
      <c r="JUL22" s="98" t="s">
        <v>669</v>
      </c>
      <c r="JUM22" s="98" t="s">
        <v>669</v>
      </c>
      <c r="JUN22" s="98" t="s">
        <v>669</v>
      </c>
      <c r="JUO22" s="98" t="s">
        <v>669</v>
      </c>
      <c r="JUP22" s="98" t="s">
        <v>669</v>
      </c>
      <c r="JUQ22" s="98" t="s">
        <v>669</v>
      </c>
      <c r="JUR22" s="98" t="s">
        <v>669</v>
      </c>
      <c r="JUS22" s="98" t="s">
        <v>669</v>
      </c>
      <c r="JUT22" s="98" t="s">
        <v>669</v>
      </c>
      <c r="JUU22" s="98" t="s">
        <v>669</v>
      </c>
      <c r="JUV22" s="98" t="s">
        <v>669</v>
      </c>
      <c r="JUW22" s="98" t="s">
        <v>669</v>
      </c>
      <c r="JUX22" s="98" t="s">
        <v>669</v>
      </c>
      <c r="JUY22" s="98" t="s">
        <v>669</v>
      </c>
      <c r="JUZ22" s="98" t="s">
        <v>669</v>
      </c>
      <c r="JVA22" s="98" t="s">
        <v>669</v>
      </c>
      <c r="JVB22" s="98" t="s">
        <v>669</v>
      </c>
      <c r="JVC22" s="98" t="s">
        <v>669</v>
      </c>
      <c r="JVD22" s="98" t="s">
        <v>669</v>
      </c>
      <c r="JVE22" s="98" t="s">
        <v>669</v>
      </c>
      <c r="JVF22" s="98" t="s">
        <v>669</v>
      </c>
      <c r="JVG22" s="98" t="s">
        <v>669</v>
      </c>
      <c r="JVH22" s="98" t="s">
        <v>669</v>
      </c>
      <c r="JVI22" s="98" t="s">
        <v>669</v>
      </c>
      <c r="JVJ22" s="98" t="s">
        <v>669</v>
      </c>
      <c r="JVK22" s="98" t="s">
        <v>669</v>
      </c>
      <c r="JVL22" s="98" t="s">
        <v>669</v>
      </c>
      <c r="JVM22" s="98" t="s">
        <v>669</v>
      </c>
      <c r="JVN22" s="98" t="s">
        <v>669</v>
      </c>
      <c r="JVO22" s="98" t="s">
        <v>669</v>
      </c>
      <c r="JVP22" s="98" t="s">
        <v>669</v>
      </c>
      <c r="JVQ22" s="98" t="s">
        <v>669</v>
      </c>
      <c r="JVR22" s="98" t="s">
        <v>669</v>
      </c>
      <c r="JVS22" s="98" t="s">
        <v>669</v>
      </c>
      <c r="JVT22" s="98" t="s">
        <v>669</v>
      </c>
      <c r="JVU22" s="98" t="s">
        <v>669</v>
      </c>
      <c r="JVV22" s="98" t="s">
        <v>669</v>
      </c>
      <c r="JVW22" s="98" t="s">
        <v>669</v>
      </c>
      <c r="JVX22" s="98" t="s">
        <v>669</v>
      </c>
      <c r="JVY22" s="98" t="s">
        <v>669</v>
      </c>
      <c r="JVZ22" s="98" t="s">
        <v>669</v>
      </c>
      <c r="JWA22" s="98" t="s">
        <v>669</v>
      </c>
      <c r="JWB22" s="98" t="s">
        <v>669</v>
      </c>
      <c r="JWC22" s="98" t="s">
        <v>669</v>
      </c>
      <c r="JWD22" s="98" t="s">
        <v>669</v>
      </c>
      <c r="JWE22" s="98" t="s">
        <v>669</v>
      </c>
      <c r="JWF22" s="98" t="s">
        <v>669</v>
      </c>
      <c r="JWG22" s="98" t="s">
        <v>669</v>
      </c>
      <c r="JWH22" s="98" t="s">
        <v>669</v>
      </c>
      <c r="JWI22" s="98" t="s">
        <v>669</v>
      </c>
      <c r="JWJ22" s="98" t="s">
        <v>669</v>
      </c>
      <c r="JWK22" s="98" t="s">
        <v>669</v>
      </c>
      <c r="JWL22" s="98" t="s">
        <v>669</v>
      </c>
      <c r="JWM22" s="98" t="s">
        <v>669</v>
      </c>
      <c r="JWN22" s="98" t="s">
        <v>669</v>
      </c>
      <c r="JWO22" s="98" t="s">
        <v>669</v>
      </c>
      <c r="JWP22" s="98" t="s">
        <v>669</v>
      </c>
      <c r="JWQ22" s="98" t="s">
        <v>669</v>
      </c>
      <c r="JWR22" s="98" t="s">
        <v>669</v>
      </c>
      <c r="JWS22" s="98" t="s">
        <v>669</v>
      </c>
      <c r="JWT22" s="98" t="s">
        <v>669</v>
      </c>
      <c r="JWU22" s="98" t="s">
        <v>669</v>
      </c>
      <c r="JWV22" s="98" t="s">
        <v>669</v>
      </c>
      <c r="JWW22" s="98" t="s">
        <v>669</v>
      </c>
      <c r="JWX22" s="98" t="s">
        <v>669</v>
      </c>
      <c r="JWY22" s="98" t="s">
        <v>669</v>
      </c>
      <c r="JWZ22" s="98" t="s">
        <v>669</v>
      </c>
      <c r="JXA22" s="98" t="s">
        <v>669</v>
      </c>
      <c r="JXB22" s="98" t="s">
        <v>669</v>
      </c>
      <c r="JXC22" s="98" t="s">
        <v>669</v>
      </c>
      <c r="JXD22" s="98" t="s">
        <v>669</v>
      </c>
      <c r="JXE22" s="98" t="s">
        <v>669</v>
      </c>
      <c r="JXF22" s="98" t="s">
        <v>669</v>
      </c>
      <c r="JXG22" s="98" t="s">
        <v>669</v>
      </c>
      <c r="JXH22" s="98" t="s">
        <v>669</v>
      </c>
      <c r="JXI22" s="98" t="s">
        <v>669</v>
      </c>
      <c r="JXJ22" s="98" t="s">
        <v>669</v>
      </c>
      <c r="JXK22" s="98" t="s">
        <v>669</v>
      </c>
      <c r="JXL22" s="98" t="s">
        <v>669</v>
      </c>
      <c r="JXM22" s="98" t="s">
        <v>669</v>
      </c>
      <c r="JXN22" s="98" t="s">
        <v>669</v>
      </c>
      <c r="JXO22" s="98" t="s">
        <v>669</v>
      </c>
      <c r="JXP22" s="98" t="s">
        <v>669</v>
      </c>
      <c r="JXQ22" s="98" t="s">
        <v>669</v>
      </c>
      <c r="JXR22" s="98" t="s">
        <v>669</v>
      </c>
      <c r="JXS22" s="98" t="s">
        <v>669</v>
      </c>
      <c r="JXT22" s="98" t="s">
        <v>669</v>
      </c>
      <c r="JXU22" s="98" t="s">
        <v>669</v>
      </c>
      <c r="JXV22" s="98" t="s">
        <v>669</v>
      </c>
      <c r="JXW22" s="98" t="s">
        <v>669</v>
      </c>
      <c r="JXX22" s="98" t="s">
        <v>669</v>
      </c>
      <c r="JXY22" s="98" t="s">
        <v>669</v>
      </c>
      <c r="JXZ22" s="98" t="s">
        <v>669</v>
      </c>
      <c r="JYA22" s="98" t="s">
        <v>669</v>
      </c>
      <c r="JYB22" s="98" t="s">
        <v>669</v>
      </c>
      <c r="JYC22" s="98" t="s">
        <v>669</v>
      </c>
      <c r="JYD22" s="98" t="s">
        <v>669</v>
      </c>
      <c r="JYE22" s="98" t="s">
        <v>669</v>
      </c>
      <c r="JYF22" s="98" t="s">
        <v>669</v>
      </c>
      <c r="JYG22" s="98" t="s">
        <v>669</v>
      </c>
      <c r="JYH22" s="98" t="s">
        <v>669</v>
      </c>
      <c r="JYI22" s="98" t="s">
        <v>669</v>
      </c>
      <c r="JYJ22" s="98" t="s">
        <v>669</v>
      </c>
      <c r="JYK22" s="98" t="s">
        <v>669</v>
      </c>
      <c r="JYL22" s="98" t="s">
        <v>669</v>
      </c>
      <c r="JYM22" s="98" t="s">
        <v>669</v>
      </c>
      <c r="JYN22" s="98" t="s">
        <v>669</v>
      </c>
      <c r="JYO22" s="98" t="s">
        <v>669</v>
      </c>
      <c r="JYP22" s="98" t="s">
        <v>669</v>
      </c>
      <c r="JYQ22" s="98" t="s">
        <v>669</v>
      </c>
      <c r="JYR22" s="98" t="s">
        <v>669</v>
      </c>
      <c r="JYS22" s="98" t="s">
        <v>669</v>
      </c>
      <c r="JYT22" s="98" t="s">
        <v>669</v>
      </c>
      <c r="JYU22" s="98" t="s">
        <v>669</v>
      </c>
      <c r="JYV22" s="98" t="s">
        <v>669</v>
      </c>
      <c r="JYW22" s="98" t="s">
        <v>669</v>
      </c>
      <c r="JYX22" s="98" t="s">
        <v>669</v>
      </c>
      <c r="JYY22" s="98" t="s">
        <v>669</v>
      </c>
      <c r="JYZ22" s="98" t="s">
        <v>669</v>
      </c>
      <c r="JZA22" s="98" t="s">
        <v>669</v>
      </c>
      <c r="JZB22" s="98" t="s">
        <v>669</v>
      </c>
      <c r="JZC22" s="98" t="s">
        <v>669</v>
      </c>
      <c r="JZD22" s="98" t="s">
        <v>669</v>
      </c>
      <c r="JZE22" s="98" t="s">
        <v>669</v>
      </c>
      <c r="JZF22" s="98" t="s">
        <v>669</v>
      </c>
      <c r="JZG22" s="98" t="s">
        <v>669</v>
      </c>
      <c r="JZH22" s="98" t="s">
        <v>669</v>
      </c>
      <c r="JZI22" s="98" t="s">
        <v>669</v>
      </c>
      <c r="JZJ22" s="98" t="s">
        <v>669</v>
      </c>
      <c r="JZK22" s="98" t="s">
        <v>669</v>
      </c>
      <c r="JZL22" s="98" t="s">
        <v>669</v>
      </c>
      <c r="JZM22" s="98" t="s">
        <v>669</v>
      </c>
      <c r="JZN22" s="98" t="s">
        <v>669</v>
      </c>
      <c r="JZO22" s="98" t="s">
        <v>669</v>
      </c>
      <c r="JZP22" s="98" t="s">
        <v>669</v>
      </c>
      <c r="JZQ22" s="98" t="s">
        <v>669</v>
      </c>
      <c r="JZR22" s="98" t="s">
        <v>669</v>
      </c>
      <c r="JZS22" s="98" t="s">
        <v>669</v>
      </c>
      <c r="JZT22" s="98" t="s">
        <v>669</v>
      </c>
      <c r="JZU22" s="98" t="s">
        <v>669</v>
      </c>
      <c r="JZV22" s="98" t="s">
        <v>669</v>
      </c>
      <c r="JZW22" s="98" t="s">
        <v>669</v>
      </c>
      <c r="JZX22" s="98" t="s">
        <v>669</v>
      </c>
      <c r="JZY22" s="98" t="s">
        <v>669</v>
      </c>
      <c r="JZZ22" s="98" t="s">
        <v>669</v>
      </c>
      <c r="KAA22" s="98" t="s">
        <v>669</v>
      </c>
      <c r="KAB22" s="98" t="s">
        <v>669</v>
      </c>
      <c r="KAC22" s="98" t="s">
        <v>669</v>
      </c>
      <c r="KAD22" s="98" t="s">
        <v>669</v>
      </c>
      <c r="KAE22" s="98" t="s">
        <v>669</v>
      </c>
      <c r="KAF22" s="98" t="s">
        <v>669</v>
      </c>
      <c r="KAG22" s="98" t="s">
        <v>669</v>
      </c>
      <c r="KAH22" s="98" t="s">
        <v>669</v>
      </c>
      <c r="KAI22" s="98" t="s">
        <v>669</v>
      </c>
      <c r="KAJ22" s="98" t="s">
        <v>669</v>
      </c>
      <c r="KAK22" s="98" t="s">
        <v>669</v>
      </c>
      <c r="KAL22" s="98" t="s">
        <v>669</v>
      </c>
      <c r="KAM22" s="98" t="s">
        <v>669</v>
      </c>
      <c r="KAN22" s="98" t="s">
        <v>669</v>
      </c>
      <c r="KAO22" s="98" t="s">
        <v>669</v>
      </c>
      <c r="KAP22" s="98" t="s">
        <v>669</v>
      </c>
      <c r="KAQ22" s="98" t="s">
        <v>669</v>
      </c>
      <c r="KAR22" s="98" t="s">
        <v>669</v>
      </c>
      <c r="KAS22" s="98" t="s">
        <v>669</v>
      </c>
      <c r="KAT22" s="98" t="s">
        <v>669</v>
      </c>
      <c r="KAU22" s="98" t="s">
        <v>669</v>
      </c>
      <c r="KAV22" s="98" t="s">
        <v>669</v>
      </c>
      <c r="KAW22" s="98" t="s">
        <v>669</v>
      </c>
      <c r="KAX22" s="98" t="s">
        <v>669</v>
      </c>
      <c r="KAY22" s="98" t="s">
        <v>669</v>
      </c>
      <c r="KAZ22" s="98" t="s">
        <v>669</v>
      </c>
      <c r="KBA22" s="98" t="s">
        <v>669</v>
      </c>
      <c r="KBB22" s="98" t="s">
        <v>669</v>
      </c>
      <c r="KBC22" s="98" t="s">
        <v>669</v>
      </c>
      <c r="KBD22" s="98" t="s">
        <v>669</v>
      </c>
      <c r="KBE22" s="98" t="s">
        <v>669</v>
      </c>
      <c r="KBF22" s="98" t="s">
        <v>669</v>
      </c>
      <c r="KBG22" s="98" t="s">
        <v>669</v>
      </c>
      <c r="KBH22" s="98" t="s">
        <v>669</v>
      </c>
      <c r="KBI22" s="98" t="s">
        <v>669</v>
      </c>
      <c r="KBJ22" s="98" t="s">
        <v>669</v>
      </c>
      <c r="KBK22" s="98" t="s">
        <v>669</v>
      </c>
      <c r="KBL22" s="98" t="s">
        <v>669</v>
      </c>
      <c r="KBM22" s="98" t="s">
        <v>669</v>
      </c>
      <c r="KBN22" s="98" t="s">
        <v>669</v>
      </c>
      <c r="KBO22" s="98" t="s">
        <v>669</v>
      </c>
      <c r="KBP22" s="98" t="s">
        <v>669</v>
      </c>
      <c r="KBQ22" s="98" t="s">
        <v>669</v>
      </c>
      <c r="KBR22" s="98" t="s">
        <v>669</v>
      </c>
      <c r="KBS22" s="98" t="s">
        <v>669</v>
      </c>
      <c r="KBT22" s="98" t="s">
        <v>669</v>
      </c>
      <c r="KBU22" s="98" t="s">
        <v>669</v>
      </c>
      <c r="KBV22" s="98" t="s">
        <v>669</v>
      </c>
      <c r="KBW22" s="98" t="s">
        <v>669</v>
      </c>
      <c r="KBX22" s="98" t="s">
        <v>669</v>
      </c>
      <c r="KBY22" s="98" t="s">
        <v>669</v>
      </c>
      <c r="KBZ22" s="98" t="s">
        <v>669</v>
      </c>
      <c r="KCA22" s="98" t="s">
        <v>669</v>
      </c>
      <c r="KCB22" s="98" t="s">
        <v>669</v>
      </c>
      <c r="KCC22" s="98" t="s">
        <v>669</v>
      </c>
      <c r="KCD22" s="98" t="s">
        <v>669</v>
      </c>
      <c r="KCE22" s="98" t="s">
        <v>669</v>
      </c>
      <c r="KCF22" s="98" t="s">
        <v>669</v>
      </c>
      <c r="KCG22" s="98" t="s">
        <v>669</v>
      </c>
      <c r="KCH22" s="98" t="s">
        <v>669</v>
      </c>
      <c r="KCI22" s="98" t="s">
        <v>669</v>
      </c>
      <c r="KCJ22" s="98" t="s">
        <v>669</v>
      </c>
      <c r="KCK22" s="98" t="s">
        <v>669</v>
      </c>
      <c r="KCL22" s="98" t="s">
        <v>669</v>
      </c>
      <c r="KCM22" s="98" t="s">
        <v>669</v>
      </c>
      <c r="KCN22" s="98" t="s">
        <v>669</v>
      </c>
      <c r="KCO22" s="98" t="s">
        <v>669</v>
      </c>
      <c r="KCP22" s="98" t="s">
        <v>669</v>
      </c>
      <c r="KCQ22" s="98" t="s">
        <v>669</v>
      </c>
      <c r="KCR22" s="98" t="s">
        <v>669</v>
      </c>
      <c r="KCS22" s="98" t="s">
        <v>669</v>
      </c>
      <c r="KCT22" s="98" t="s">
        <v>669</v>
      </c>
      <c r="KCU22" s="98" t="s">
        <v>669</v>
      </c>
      <c r="KCV22" s="98" t="s">
        <v>669</v>
      </c>
      <c r="KCW22" s="98" t="s">
        <v>669</v>
      </c>
      <c r="KCX22" s="98" t="s">
        <v>669</v>
      </c>
      <c r="KCY22" s="98" t="s">
        <v>669</v>
      </c>
      <c r="KCZ22" s="98" t="s">
        <v>669</v>
      </c>
      <c r="KDA22" s="98" t="s">
        <v>669</v>
      </c>
      <c r="KDB22" s="98" t="s">
        <v>669</v>
      </c>
      <c r="KDC22" s="98" t="s">
        <v>669</v>
      </c>
      <c r="KDD22" s="98" t="s">
        <v>669</v>
      </c>
      <c r="KDE22" s="98" t="s">
        <v>669</v>
      </c>
      <c r="KDF22" s="98" t="s">
        <v>669</v>
      </c>
      <c r="KDG22" s="98" t="s">
        <v>669</v>
      </c>
      <c r="KDH22" s="98" t="s">
        <v>669</v>
      </c>
      <c r="KDI22" s="98" t="s">
        <v>669</v>
      </c>
      <c r="KDJ22" s="98" t="s">
        <v>669</v>
      </c>
      <c r="KDK22" s="98" t="s">
        <v>669</v>
      </c>
      <c r="KDL22" s="98" t="s">
        <v>669</v>
      </c>
      <c r="KDM22" s="98" t="s">
        <v>669</v>
      </c>
      <c r="KDN22" s="98" t="s">
        <v>669</v>
      </c>
      <c r="KDO22" s="98" t="s">
        <v>669</v>
      </c>
      <c r="KDP22" s="98" t="s">
        <v>669</v>
      </c>
      <c r="KDQ22" s="98" t="s">
        <v>669</v>
      </c>
      <c r="KDR22" s="98" t="s">
        <v>669</v>
      </c>
      <c r="KDS22" s="98" t="s">
        <v>669</v>
      </c>
      <c r="KDT22" s="98" t="s">
        <v>669</v>
      </c>
      <c r="KDU22" s="98" t="s">
        <v>669</v>
      </c>
      <c r="KDV22" s="98" t="s">
        <v>669</v>
      </c>
      <c r="KDW22" s="98" t="s">
        <v>669</v>
      </c>
      <c r="KDX22" s="98" t="s">
        <v>669</v>
      </c>
      <c r="KDY22" s="98" t="s">
        <v>669</v>
      </c>
      <c r="KDZ22" s="98" t="s">
        <v>669</v>
      </c>
      <c r="KEA22" s="98" t="s">
        <v>669</v>
      </c>
      <c r="KEB22" s="98" t="s">
        <v>669</v>
      </c>
      <c r="KEC22" s="98" t="s">
        <v>669</v>
      </c>
      <c r="KED22" s="98" t="s">
        <v>669</v>
      </c>
      <c r="KEE22" s="98" t="s">
        <v>669</v>
      </c>
      <c r="KEF22" s="98" t="s">
        <v>669</v>
      </c>
      <c r="KEG22" s="98" t="s">
        <v>669</v>
      </c>
      <c r="KEH22" s="98" t="s">
        <v>669</v>
      </c>
      <c r="KEI22" s="98" t="s">
        <v>669</v>
      </c>
      <c r="KEJ22" s="98" t="s">
        <v>669</v>
      </c>
      <c r="KEK22" s="98" t="s">
        <v>669</v>
      </c>
      <c r="KEL22" s="98" t="s">
        <v>669</v>
      </c>
      <c r="KEM22" s="98" t="s">
        <v>669</v>
      </c>
      <c r="KEN22" s="98" t="s">
        <v>669</v>
      </c>
      <c r="KEO22" s="98" t="s">
        <v>669</v>
      </c>
      <c r="KEP22" s="98" t="s">
        <v>669</v>
      </c>
      <c r="KEQ22" s="98" t="s">
        <v>669</v>
      </c>
      <c r="KER22" s="98" t="s">
        <v>669</v>
      </c>
      <c r="KES22" s="98" t="s">
        <v>669</v>
      </c>
      <c r="KET22" s="98" t="s">
        <v>669</v>
      </c>
      <c r="KEU22" s="98" t="s">
        <v>669</v>
      </c>
      <c r="KEV22" s="98" t="s">
        <v>669</v>
      </c>
      <c r="KEW22" s="98" t="s">
        <v>669</v>
      </c>
      <c r="KEX22" s="98" t="s">
        <v>669</v>
      </c>
      <c r="KEY22" s="98" t="s">
        <v>669</v>
      </c>
      <c r="KEZ22" s="98" t="s">
        <v>669</v>
      </c>
      <c r="KFA22" s="98" t="s">
        <v>669</v>
      </c>
      <c r="KFB22" s="98" t="s">
        <v>669</v>
      </c>
      <c r="KFC22" s="98" t="s">
        <v>669</v>
      </c>
      <c r="KFD22" s="98" t="s">
        <v>669</v>
      </c>
      <c r="KFE22" s="98" t="s">
        <v>669</v>
      </c>
      <c r="KFF22" s="98" t="s">
        <v>669</v>
      </c>
      <c r="KFG22" s="98" t="s">
        <v>669</v>
      </c>
      <c r="KFH22" s="98" t="s">
        <v>669</v>
      </c>
      <c r="KFI22" s="98" t="s">
        <v>669</v>
      </c>
      <c r="KFJ22" s="98" t="s">
        <v>669</v>
      </c>
      <c r="KFK22" s="98" t="s">
        <v>669</v>
      </c>
      <c r="KFL22" s="98" t="s">
        <v>669</v>
      </c>
      <c r="KFM22" s="98" t="s">
        <v>669</v>
      </c>
      <c r="KFN22" s="98" t="s">
        <v>669</v>
      </c>
      <c r="KFO22" s="98" t="s">
        <v>669</v>
      </c>
      <c r="KFP22" s="98" t="s">
        <v>669</v>
      </c>
      <c r="KFQ22" s="98" t="s">
        <v>669</v>
      </c>
      <c r="KFR22" s="98" t="s">
        <v>669</v>
      </c>
      <c r="KFS22" s="98" t="s">
        <v>669</v>
      </c>
      <c r="KFT22" s="98" t="s">
        <v>669</v>
      </c>
      <c r="KFU22" s="98" t="s">
        <v>669</v>
      </c>
      <c r="KFV22" s="98" t="s">
        <v>669</v>
      </c>
      <c r="KFW22" s="98" t="s">
        <v>669</v>
      </c>
      <c r="KFX22" s="98" t="s">
        <v>669</v>
      </c>
      <c r="KFY22" s="98" t="s">
        <v>669</v>
      </c>
      <c r="KFZ22" s="98" t="s">
        <v>669</v>
      </c>
      <c r="KGA22" s="98" t="s">
        <v>669</v>
      </c>
      <c r="KGB22" s="98" t="s">
        <v>669</v>
      </c>
      <c r="KGC22" s="98" t="s">
        <v>669</v>
      </c>
      <c r="KGD22" s="98" t="s">
        <v>669</v>
      </c>
      <c r="KGE22" s="98" t="s">
        <v>669</v>
      </c>
      <c r="KGF22" s="98" t="s">
        <v>669</v>
      </c>
      <c r="KGG22" s="98" t="s">
        <v>669</v>
      </c>
      <c r="KGH22" s="98" t="s">
        <v>669</v>
      </c>
      <c r="KGI22" s="98" t="s">
        <v>669</v>
      </c>
      <c r="KGJ22" s="98" t="s">
        <v>669</v>
      </c>
      <c r="KGK22" s="98" t="s">
        <v>669</v>
      </c>
      <c r="KGL22" s="98" t="s">
        <v>669</v>
      </c>
      <c r="KGM22" s="98" t="s">
        <v>669</v>
      </c>
      <c r="KGN22" s="98" t="s">
        <v>669</v>
      </c>
      <c r="KGO22" s="98" t="s">
        <v>669</v>
      </c>
      <c r="KGP22" s="98" t="s">
        <v>669</v>
      </c>
      <c r="KGQ22" s="98" t="s">
        <v>669</v>
      </c>
      <c r="KGR22" s="98" t="s">
        <v>669</v>
      </c>
      <c r="KGS22" s="98" t="s">
        <v>669</v>
      </c>
      <c r="KGT22" s="98" t="s">
        <v>669</v>
      </c>
      <c r="KGU22" s="98" t="s">
        <v>669</v>
      </c>
      <c r="KGV22" s="98" t="s">
        <v>669</v>
      </c>
      <c r="KGW22" s="98" t="s">
        <v>669</v>
      </c>
      <c r="KGX22" s="98" t="s">
        <v>669</v>
      </c>
      <c r="KGY22" s="98" t="s">
        <v>669</v>
      </c>
      <c r="KGZ22" s="98" t="s">
        <v>669</v>
      </c>
      <c r="KHA22" s="98" t="s">
        <v>669</v>
      </c>
      <c r="KHB22" s="98" t="s">
        <v>669</v>
      </c>
      <c r="KHC22" s="98" t="s">
        <v>669</v>
      </c>
      <c r="KHD22" s="98" t="s">
        <v>669</v>
      </c>
      <c r="KHE22" s="98" t="s">
        <v>669</v>
      </c>
      <c r="KHF22" s="98" t="s">
        <v>669</v>
      </c>
      <c r="KHG22" s="98" t="s">
        <v>669</v>
      </c>
      <c r="KHH22" s="98" t="s">
        <v>669</v>
      </c>
      <c r="KHI22" s="98" t="s">
        <v>669</v>
      </c>
      <c r="KHJ22" s="98" t="s">
        <v>669</v>
      </c>
      <c r="KHK22" s="98" t="s">
        <v>669</v>
      </c>
      <c r="KHL22" s="98" t="s">
        <v>669</v>
      </c>
      <c r="KHM22" s="98" t="s">
        <v>669</v>
      </c>
      <c r="KHN22" s="98" t="s">
        <v>669</v>
      </c>
      <c r="KHO22" s="98" t="s">
        <v>669</v>
      </c>
      <c r="KHP22" s="98" t="s">
        <v>669</v>
      </c>
      <c r="KHQ22" s="98" t="s">
        <v>669</v>
      </c>
      <c r="KHR22" s="98" t="s">
        <v>669</v>
      </c>
      <c r="KHS22" s="98" t="s">
        <v>669</v>
      </c>
      <c r="KHT22" s="98" t="s">
        <v>669</v>
      </c>
      <c r="KHU22" s="98" t="s">
        <v>669</v>
      </c>
      <c r="KHV22" s="98" t="s">
        <v>669</v>
      </c>
      <c r="KHW22" s="98" t="s">
        <v>669</v>
      </c>
      <c r="KHX22" s="98" t="s">
        <v>669</v>
      </c>
      <c r="KHY22" s="98" t="s">
        <v>669</v>
      </c>
      <c r="KHZ22" s="98" t="s">
        <v>669</v>
      </c>
      <c r="KIA22" s="98" t="s">
        <v>669</v>
      </c>
      <c r="KIB22" s="98" t="s">
        <v>669</v>
      </c>
      <c r="KIC22" s="98" t="s">
        <v>669</v>
      </c>
      <c r="KID22" s="98" t="s">
        <v>669</v>
      </c>
      <c r="KIE22" s="98" t="s">
        <v>669</v>
      </c>
      <c r="KIF22" s="98" t="s">
        <v>669</v>
      </c>
      <c r="KIG22" s="98" t="s">
        <v>669</v>
      </c>
      <c r="KIH22" s="98" t="s">
        <v>669</v>
      </c>
      <c r="KII22" s="98" t="s">
        <v>669</v>
      </c>
      <c r="KIJ22" s="98" t="s">
        <v>669</v>
      </c>
      <c r="KIK22" s="98" t="s">
        <v>669</v>
      </c>
      <c r="KIL22" s="98" t="s">
        <v>669</v>
      </c>
      <c r="KIM22" s="98" t="s">
        <v>669</v>
      </c>
      <c r="KIN22" s="98" t="s">
        <v>669</v>
      </c>
      <c r="KIO22" s="98" t="s">
        <v>669</v>
      </c>
      <c r="KIP22" s="98" t="s">
        <v>669</v>
      </c>
      <c r="KIQ22" s="98" t="s">
        <v>669</v>
      </c>
      <c r="KIR22" s="98" t="s">
        <v>669</v>
      </c>
      <c r="KIS22" s="98" t="s">
        <v>669</v>
      </c>
      <c r="KIT22" s="98" t="s">
        <v>669</v>
      </c>
      <c r="KIU22" s="98" t="s">
        <v>669</v>
      </c>
      <c r="KIV22" s="98" t="s">
        <v>669</v>
      </c>
      <c r="KIW22" s="98" t="s">
        <v>669</v>
      </c>
      <c r="KIX22" s="98" t="s">
        <v>669</v>
      </c>
      <c r="KIY22" s="98" t="s">
        <v>669</v>
      </c>
      <c r="KIZ22" s="98" t="s">
        <v>669</v>
      </c>
      <c r="KJA22" s="98" t="s">
        <v>669</v>
      </c>
      <c r="KJB22" s="98" t="s">
        <v>669</v>
      </c>
      <c r="KJC22" s="98" t="s">
        <v>669</v>
      </c>
      <c r="KJD22" s="98" t="s">
        <v>669</v>
      </c>
      <c r="KJE22" s="98" t="s">
        <v>669</v>
      </c>
      <c r="KJF22" s="98" t="s">
        <v>669</v>
      </c>
      <c r="KJG22" s="98" t="s">
        <v>669</v>
      </c>
      <c r="KJH22" s="98" t="s">
        <v>669</v>
      </c>
      <c r="KJI22" s="98" t="s">
        <v>669</v>
      </c>
      <c r="KJJ22" s="98" t="s">
        <v>669</v>
      </c>
      <c r="KJK22" s="98" t="s">
        <v>669</v>
      </c>
      <c r="KJL22" s="98" t="s">
        <v>669</v>
      </c>
      <c r="KJM22" s="98" t="s">
        <v>669</v>
      </c>
      <c r="KJN22" s="98" t="s">
        <v>669</v>
      </c>
      <c r="KJO22" s="98" t="s">
        <v>669</v>
      </c>
      <c r="KJP22" s="98" t="s">
        <v>669</v>
      </c>
      <c r="KJQ22" s="98" t="s">
        <v>669</v>
      </c>
      <c r="KJR22" s="98" t="s">
        <v>669</v>
      </c>
      <c r="KJS22" s="98" t="s">
        <v>669</v>
      </c>
      <c r="KJT22" s="98" t="s">
        <v>669</v>
      </c>
      <c r="KJU22" s="98" t="s">
        <v>669</v>
      </c>
      <c r="KJV22" s="98" t="s">
        <v>669</v>
      </c>
      <c r="KJW22" s="98" t="s">
        <v>669</v>
      </c>
      <c r="KJX22" s="98" t="s">
        <v>669</v>
      </c>
      <c r="KJY22" s="98" t="s">
        <v>669</v>
      </c>
      <c r="KJZ22" s="98" t="s">
        <v>669</v>
      </c>
      <c r="KKA22" s="98" t="s">
        <v>669</v>
      </c>
      <c r="KKB22" s="98" t="s">
        <v>669</v>
      </c>
      <c r="KKC22" s="98" t="s">
        <v>669</v>
      </c>
      <c r="KKD22" s="98" t="s">
        <v>669</v>
      </c>
      <c r="KKE22" s="98" t="s">
        <v>669</v>
      </c>
      <c r="KKF22" s="98" t="s">
        <v>669</v>
      </c>
      <c r="KKG22" s="98" t="s">
        <v>669</v>
      </c>
      <c r="KKH22" s="98" t="s">
        <v>669</v>
      </c>
      <c r="KKI22" s="98" t="s">
        <v>669</v>
      </c>
      <c r="KKJ22" s="98" t="s">
        <v>669</v>
      </c>
      <c r="KKK22" s="98" t="s">
        <v>669</v>
      </c>
      <c r="KKL22" s="98" t="s">
        <v>669</v>
      </c>
      <c r="KKM22" s="98" t="s">
        <v>669</v>
      </c>
      <c r="KKN22" s="98" t="s">
        <v>669</v>
      </c>
      <c r="KKO22" s="98" t="s">
        <v>669</v>
      </c>
      <c r="KKP22" s="98" t="s">
        <v>669</v>
      </c>
      <c r="KKQ22" s="98" t="s">
        <v>669</v>
      </c>
      <c r="KKR22" s="98" t="s">
        <v>669</v>
      </c>
      <c r="KKS22" s="98" t="s">
        <v>669</v>
      </c>
      <c r="KKT22" s="98" t="s">
        <v>669</v>
      </c>
      <c r="KKU22" s="98" t="s">
        <v>669</v>
      </c>
      <c r="KKV22" s="98" t="s">
        <v>669</v>
      </c>
      <c r="KKW22" s="98" t="s">
        <v>669</v>
      </c>
      <c r="KKX22" s="98" t="s">
        <v>669</v>
      </c>
      <c r="KKY22" s="98" t="s">
        <v>669</v>
      </c>
      <c r="KKZ22" s="98" t="s">
        <v>669</v>
      </c>
      <c r="KLA22" s="98" t="s">
        <v>669</v>
      </c>
      <c r="KLB22" s="98" t="s">
        <v>669</v>
      </c>
      <c r="KLC22" s="98" t="s">
        <v>669</v>
      </c>
      <c r="KLD22" s="98" t="s">
        <v>669</v>
      </c>
      <c r="KLE22" s="98" t="s">
        <v>669</v>
      </c>
      <c r="KLF22" s="98" t="s">
        <v>669</v>
      </c>
      <c r="KLG22" s="98" t="s">
        <v>669</v>
      </c>
      <c r="KLH22" s="98" t="s">
        <v>669</v>
      </c>
      <c r="KLI22" s="98" t="s">
        <v>669</v>
      </c>
      <c r="KLJ22" s="98" t="s">
        <v>669</v>
      </c>
      <c r="KLK22" s="98" t="s">
        <v>669</v>
      </c>
      <c r="KLL22" s="98" t="s">
        <v>669</v>
      </c>
      <c r="KLM22" s="98" t="s">
        <v>669</v>
      </c>
      <c r="KLN22" s="98" t="s">
        <v>669</v>
      </c>
      <c r="KLO22" s="98" t="s">
        <v>669</v>
      </c>
      <c r="KLP22" s="98" t="s">
        <v>669</v>
      </c>
      <c r="KLQ22" s="98" t="s">
        <v>669</v>
      </c>
      <c r="KLR22" s="98" t="s">
        <v>669</v>
      </c>
      <c r="KLS22" s="98" t="s">
        <v>669</v>
      </c>
      <c r="KLT22" s="98" t="s">
        <v>669</v>
      </c>
      <c r="KLU22" s="98" t="s">
        <v>669</v>
      </c>
      <c r="KLV22" s="98" t="s">
        <v>669</v>
      </c>
      <c r="KLW22" s="98" t="s">
        <v>669</v>
      </c>
      <c r="KLX22" s="98" t="s">
        <v>669</v>
      </c>
      <c r="KLY22" s="98" t="s">
        <v>669</v>
      </c>
      <c r="KLZ22" s="98" t="s">
        <v>669</v>
      </c>
      <c r="KMA22" s="98" t="s">
        <v>669</v>
      </c>
      <c r="KMB22" s="98" t="s">
        <v>669</v>
      </c>
      <c r="KMC22" s="98" t="s">
        <v>669</v>
      </c>
      <c r="KMD22" s="98" t="s">
        <v>669</v>
      </c>
      <c r="KME22" s="98" t="s">
        <v>669</v>
      </c>
      <c r="KMF22" s="98" t="s">
        <v>669</v>
      </c>
      <c r="KMG22" s="98" t="s">
        <v>669</v>
      </c>
      <c r="KMH22" s="98" t="s">
        <v>669</v>
      </c>
      <c r="KMI22" s="98" t="s">
        <v>669</v>
      </c>
      <c r="KMJ22" s="98" t="s">
        <v>669</v>
      </c>
      <c r="KMK22" s="98" t="s">
        <v>669</v>
      </c>
      <c r="KML22" s="98" t="s">
        <v>669</v>
      </c>
      <c r="KMM22" s="98" t="s">
        <v>669</v>
      </c>
      <c r="KMN22" s="98" t="s">
        <v>669</v>
      </c>
      <c r="KMO22" s="98" t="s">
        <v>669</v>
      </c>
      <c r="KMP22" s="98" t="s">
        <v>669</v>
      </c>
      <c r="KMQ22" s="98" t="s">
        <v>669</v>
      </c>
      <c r="KMR22" s="98" t="s">
        <v>669</v>
      </c>
      <c r="KMS22" s="98" t="s">
        <v>669</v>
      </c>
      <c r="KMT22" s="98" t="s">
        <v>669</v>
      </c>
      <c r="KMU22" s="98" t="s">
        <v>669</v>
      </c>
      <c r="KMV22" s="98" t="s">
        <v>669</v>
      </c>
      <c r="KMW22" s="98" t="s">
        <v>669</v>
      </c>
      <c r="KMX22" s="98" t="s">
        <v>669</v>
      </c>
      <c r="KMY22" s="98" t="s">
        <v>669</v>
      </c>
      <c r="KMZ22" s="98" t="s">
        <v>669</v>
      </c>
      <c r="KNA22" s="98" t="s">
        <v>669</v>
      </c>
      <c r="KNB22" s="98" t="s">
        <v>669</v>
      </c>
      <c r="KNC22" s="98" t="s">
        <v>669</v>
      </c>
      <c r="KND22" s="98" t="s">
        <v>669</v>
      </c>
      <c r="KNE22" s="98" t="s">
        <v>669</v>
      </c>
      <c r="KNF22" s="98" t="s">
        <v>669</v>
      </c>
      <c r="KNG22" s="98" t="s">
        <v>669</v>
      </c>
      <c r="KNH22" s="98" t="s">
        <v>669</v>
      </c>
      <c r="KNI22" s="98" t="s">
        <v>669</v>
      </c>
      <c r="KNJ22" s="98" t="s">
        <v>669</v>
      </c>
      <c r="KNK22" s="98" t="s">
        <v>669</v>
      </c>
      <c r="KNL22" s="98" t="s">
        <v>669</v>
      </c>
      <c r="KNM22" s="98" t="s">
        <v>669</v>
      </c>
      <c r="KNN22" s="98" t="s">
        <v>669</v>
      </c>
      <c r="KNO22" s="98" t="s">
        <v>669</v>
      </c>
      <c r="KNP22" s="98" t="s">
        <v>669</v>
      </c>
      <c r="KNQ22" s="98" t="s">
        <v>669</v>
      </c>
      <c r="KNR22" s="98" t="s">
        <v>669</v>
      </c>
      <c r="KNS22" s="98" t="s">
        <v>669</v>
      </c>
      <c r="KNT22" s="98" t="s">
        <v>669</v>
      </c>
      <c r="KNU22" s="98" t="s">
        <v>669</v>
      </c>
      <c r="KNV22" s="98" t="s">
        <v>669</v>
      </c>
      <c r="KNW22" s="98" t="s">
        <v>669</v>
      </c>
      <c r="KNX22" s="98" t="s">
        <v>669</v>
      </c>
      <c r="KNY22" s="98" t="s">
        <v>669</v>
      </c>
      <c r="KNZ22" s="98" t="s">
        <v>669</v>
      </c>
      <c r="KOA22" s="98" t="s">
        <v>669</v>
      </c>
      <c r="KOB22" s="98" t="s">
        <v>669</v>
      </c>
      <c r="KOC22" s="98" t="s">
        <v>669</v>
      </c>
      <c r="KOD22" s="98" t="s">
        <v>669</v>
      </c>
      <c r="KOE22" s="98" t="s">
        <v>669</v>
      </c>
      <c r="KOF22" s="98" t="s">
        <v>669</v>
      </c>
      <c r="KOG22" s="98" t="s">
        <v>669</v>
      </c>
      <c r="KOH22" s="98" t="s">
        <v>669</v>
      </c>
      <c r="KOI22" s="98" t="s">
        <v>669</v>
      </c>
      <c r="KOJ22" s="98" t="s">
        <v>669</v>
      </c>
      <c r="KOK22" s="98" t="s">
        <v>669</v>
      </c>
      <c r="KOL22" s="98" t="s">
        <v>669</v>
      </c>
      <c r="KOM22" s="98" t="s">
        <v>669</v>
      </c>
      <c r="KON22" s="98" t="s">
        <v>669</v>
      </c>
      <c r="KOO22" s="98" t="s">
        <v>669</v>
      </c>
      <c r="KOP22" s="98" t="s">
        <v>669</v>
      </c>
      <c r="KOQ22" s="98" t="s">
        <v>669</v>
      </c>
      <c r="KOR22" s="98" t="s">
        <v>669</v>
      </c>
      <c r="KOS22" s="98" t="s">
        <v>669</v>
      </c>
      <c r="KOT22" s="98" t="s">
        <v>669</v>
      </c>
      <c r="KOU22" s="98" t="s">
        <v>669</v>
      </c>
      <c r="KOV22" s="98" t="s">
        <v>669</v>
      </c>
      <c r="KOW22" s="98" t="s">
        <v>669</v>
      </c>
      <c r="KOX22" s="98" t="s">
        <v>669</v>
      </c>
      <c r="KOY22" s="98" t="s">
        <v>669</v>
      </c>
      <c r="KOZ22" s="98" t="s">
        <v>669</v>
      </c>
      <c r="KPA22" s="98" t="s">
        <v>669</v>
      </c>
      <c r="KPB22" s="98" t="s">
        <v>669</v>
      </c>
      <c r="KPC22" s="98" t="s">
        <v>669</v>
      </c>
      <c r="KPD22" s="98" t="s">
        <v>669</v>
      </c>
      <c r="KPE22" s="98" t="s">
        <v>669</v>
      </c>
      <c r="KPF22" s="98" t="s">
        <v>669</v>
      </c>
      <c r="KPG22" s="98" t="s">
        <v>669</v>
      </c>
      <c r="KPH22" s="98" t="s">
        <v>669</v>
      </c>
      <c r="KPI22" s="98" t="s">
        <v>669</v>
      </c>
      <c r="KPJ22" s="98" t="s">
        <v>669</v>
      </c>
      <c r="KPK22" s="98" t="s">
        <v>669</v>
      </c>
      <c r="KPL22" s="98" t="s">
        <v>669</v>
      </c>
      <c r="KPM22" s="98" t="s">
        <v>669</v>
      </c>
      <c r="KPN22" s="98" t="s">
        <v>669</v>
      </c>
      <c r="KPO22" s="98" t="s">
        <v>669</v>
      </c>
      <c r="KPP22" s="98" t="s">
        <v>669</v>
      </c>
      <c r="KPQ22" s="98" t="s">
        <v>669</v>
      </c>
      <c r="KPR22" s="98" t="s">
        <v>669</v>
      </c>
      <c r="KPS22" s="98" t="s">
        <v>669</v>
      </c>
      <c r="KPT22" s="98" t="s">
        <v>669</v>
      </c>
      <c r="KPU22" s="98" t="s">
        <v>669</v>
      </c>
      <c r="KPV22" s="98" t="s">
        <v>669</v>
      </c>
      <c r="KPW22" s="98" t="s">
        <v>669</v>
      </c>
      <c r="KPX22" s="98" t="s">
        <v>669</v>
      </c>
      <c r="KPY22" s="98" t="s">
        <v>669</v>
      </c>
      <c r="KPZ22" s="98" t="s">
        <v>669</v>
      </c>
      <c r="KQA22" s="98" t="s">
        <v>669</v>
      </c>
      <c r="KQB22" s="98" t="s">
        <v>669</v>
      </c>
      <c r="KQC22" s="98" t="s">
        <v>669</v>
      </c>
      <c r="KQD22" s="98" t="s">
        <v>669</v>
      </c>
      <c r="KQE22" s="98" t="s">
        <v>669</v>
      </c>
      <c r="KQF22" s="98" t="s">
        <v>669</v>
      </c>
      <c r="KQG22" s="98" t="s">
        <v>669</v>
      </c>
      <c r="KQH22" s="98" t="s">
        <v>669</v>
      </c>
      <c r="KQI22" s="98" t="s">
        <v>669</v>
      </c>
      <c r="KQJ22" s="98" t="s">
        <v>669</v>
      </c>
      <c r="KQK22" s="98" t="s">
        <v>669</v>
      </c>
      <c r="KQL22" s="98" t="s">
        <v>669</v>
      </c>
      <c r="KQM22" s="98" t="s">
        <v>669</v>
      </c>
      <c r="KQN22" s="98" t="s">
        <v>669</v>
      </c>
      <c r="KQO22" s="98" t="s">
        <v>669</v>
      </c>
      <c r="KQP22" s="98" t="s">
        <v>669</v>
      </c>
      <c r="KQQ22" s="98" t="s">
        <v>669</v>
      </c>
      <c r="KQR22" s="98" t="s">
        <v>669</v>
      </c>
      <c r="KQS22" s="98" t="s">
        <v>669</v>
      </c>
      <c r="KQT22" s="98" t="s">
        <v>669</v>
      </c>
      <c r="KQU22" s="98" t="s">
        <v>669</v>
      </c>
      <c r="KQV22" s="98" t="s">
        <v>669</v>
      </c>
      <c r="KQW22" s="98" t="s">
        <v>669</v>
      </c>
      <c r="KQX22" s="98" t="s">
        <v>669</v>
      </c>
      <c r="KQY22" s="98" t="s">
        <v>669</v>
      </c>
      <c r="KQZ22" s="98" t="s">
        <v>669</v>
      </c>
      <c r="KRA22" s="98" t="s">
        <v>669</v>
      </c>
      <c r="KRB22" s="98" t="s">
        <v>669</v>
      </c>
      <c r="KRC22" s="98" t="s">
        <v>669</v>
      </c>
      <c r="KRD22" s="98" t="s">
        <v>669</v>
      </c>
      <c r="KRE22" s="98" t="s">
        <v>669</v>
      </c>
      <c r="KRF22" s="98" t="s">
        <v>669</v>
      </c>
      <c r="KRG22" s="98" t="s">
        <v>669</v>
      </c>
      <c r="KRH22" s="98" t="s">
        <v>669</v>
      </c>
      <c r="KRI22" s="98" t="s">
        <v>669</v>
      </c>
      <c r="KRJ22" s="98" t="s">
        <v>669</v>
      </c>
      <c r="KRK22" s="98" t="s">
        <v>669</v>
      </c>
      <c r="KRL22" s="98" t="s">
        <v>669</v>
      </c>
      <c r="KRM22" s="98" t="s">
        <v>669</v>
      </c>
      <c r="KRN22" s="98" t="s">
        <v>669</v>
      </c>
      <c r="KRO22" s="98" t="s">
        <v>669</v>
      </c>
      <c r="KRP22" s="98" t="s">
        <v>669</v>
      </c>
      <c r="KRQ22" s="98" t="s">
        <v>669</v>
      </c>
      <c r="KRR22" s="98" t="s">
        <v>669</v>
      </c>
      <c r="KRS22" s="98" t="s">
        <v>669</v>
      </c>
      <c r="KRT22" s="98" t="s">
        <v>669</v>
      </c>
      <c r="KRU22" s="98" t="s">
        <v>669</v>
      </c>
      <c r="KRV22" s="98" t="s">
        <v>669</v>
      </c>
      <c r="KRW22" s="98" t="s">
        <v>669</v>
      </c>
      <c r="KRX22" s="98" t="s">
        <v>669</v>
      </c>
      <c r="KRY22" s="98" t="s">
        <v>669</v>
      </c>
      <c r="KRZ22" s="98" t="s">
        <v>669</v>
      </c>
      <c r="KSA22" s="98" t="s">
        <v>669</v>
      </c>
      <c r="KSB22" s="98" t="s">
        <v>669</v>
      </c>
      <c r="KSC22" s="98" t="s">
        <v>669</v>
      </c>
      <c r="KSD22" s="98" t="s">
        <v>669</v>
      </c>
      <c r="KSE22" s="98" t="s">
        <v>669</v>
      </c>
      <c r="KSF22" s="98" t="s">
        <v>669</v>
      </c>
      <c r="KSG22" s="98" t="s">
        <v>669</v>
      </c>
      <c r="KSH22" s="98" t="s">
        <v>669</v>
      </c>
      <c r="KSI22" s="98" t="s">
        <v>669</v>
      </c>
      <c r="KSJ22" s="98" t="s">
        <v>669</v>
      </c>
      <c r="KSK22" s="98" t="s">
        <v>669</v>
      </c>
      <c r="KSL22" s="98" t="s">
        <v>669</v>
      </c>
      <c r="KSM22" s="98" t="s">
        <v>669</v>
      </c>
      <c r="KSN22" s="98" t="s">
        <v>669</v>
      </c>
      <c r="KSO22" s="98" t="s">
        <v>669</v>
      </c>
      <c r="KSP22" s="98" t="s">
        <v>669</v>
      </c>
      <c r="KSQ22" s="98" t="s">
        <v>669</v>
      </c>
      <c r="KSR22" s="98" t="s">
        <v>669</v>
      </c>
      <c r="KSS22" s="98" t="s">
        <v>669</v>
      </c>
      <c r="KST22" s="98" t="s">
        <v>669</v>
      </c>
      <c r="KSU22" s="98" t="s">
        <v>669</v>
      </c>
      <c r="KSV22" s="98" t="s">
        <v>669</v>
      </c>
      <c r="KSW22" s="98" t="s">
        <v>669</v>
      </c>
      <c r="KSX22" s="98" t="s">
        <v>669</v>
      </c>
      <c r="KSY22" s="98" t="s">
        <v>669</v>
      </c>
      <c r="KSZ22" s="98" t="s">
        <v>669</v>
      </c>
      <c r="KTA22" s="98" t="s">
        <v>669</v>
      </c>
      <c r="KTB22" s="98" t="s">
        <v>669</v>
      </c>
      <c r="KTC22" s="98" t="s">
        <v>669</v>
      </c>
      <c r="KTD22" s="98" t="s">
        <v>669</v>
      </c>
      <c r="KTE22" s="98" t="s">
        <v>669</v>
      </c>
      <c r="KTF22" s="98" t="s">
        <v>669</v>
      </c>
      <c r="KTG22" s="98" t="s">
        <v>669</v>
      </c>
      <c r="KTH22" s="98" t="s">
        <v>669</v>
      </c>
      <c r="KTI22" s="98" t="s">
        <v>669</v>
      </c>
      <c r="KTJ22" s="98" t="s">
        <v>669</v>
      </c>
      <c r="KTK22" s="98" t="s">
        <v>669</v>
      </c>
      <c r="KTL22" s="98" t="s">
        <v>669</v>
      </c>
      <c r="KTM22" s="98" t="s">
        <v>669</v>
      </c>
      <c r="KTN22" s="98" t="s">
        <v>669</v>
      </c>
      <c r="KTO22" s="98" t="s">
        <v>669</v>
      </c>
      <c r="KTP22" s="98" t="s">
        <v>669</v>
      </c>
      <c r="KTQ22" s="98" t="s">
        <v>669</v>
      </c>
      <c r="KTR22" s="98" t="s">
        <v>669</v>
      </c>
      <c r="KTS22" s="98" t="s">
        <v>669</v>
      </c>
      <c r="KTT22" s="98" t="s">
        <v>669</v>
      </c>
      <c r="KTU22" s="98" t="s">
        <v>669</v>
      </c>
      <c r="KTV22" s="98" t="s">
        <v>669</v>
      </c>
      <c r="KTW22" s="98" t="s">
        <v>669</v>
      </c>
      <c r="KTX22" s="98" t="s">
        <v>669</v>
      </c>
      <c r="KTY22" s="98" t="s">
        <v>669</v>
      </c>
      <c r="KTZ22" s="98" t="s">
        <v>669</v>
      </c>
      <c r="KUA22" s="98" t="s">
        <v>669</v>
      </c>
      <c r="KUB22" s="98" t="s">
        <v>669</v>
      </c>
      <c r="KUC22" s="98" t="s">
        <v>669</v>
      </c>
      <c r="KUD22" s="98" t="s">
        <v>669</v>
      </c>
      <c r="KUE22" s="98" t="s">
        <v>669</v>
      </c>
      <c r="KUF22" s="98" t="s">
        <v>669</v>
      </c>
      <c r="KUG22" s="98" t="s">
        <v>669</v>
      </c>
      <c r="KUH22" s="98" t="s">
        <v>669</v>
      </c>
      <c r="KUI22" s="98" t="s">
        <v>669</v>
      </c>
      <c r="KUJ22" s="98" t="s">
        <v>669</v>
      </c>
      <c r="KUK22" s="98" t="s">
        <v>669</v>
      </c>
      <c r="KUL22" s="98" t="s">
        <v>669</v>
      </c>
      <c r="KUM22" s="98" t="s">
        <v>669</v>
      </c>
      <c r="KUN22" s="98" t="s">
        <v>669</v>
      </c>
      <c r="KUO22" s="98" t="s">
        <v>669</v>
      </c>
      <c r="KUP22" s="98" t="s">
        <v>669</v>
      </c>
      <c r="KUQ22" s="98" t="s">
        <v>669</v>
      </c>
      <c r="KUR22" s="98" t="s">
        <v>669</v>
      </c>
      <c r="KUS22" s="98" t="s">
        <v>669</v>
      </c>
      <c r="KUT22" s="98" t="s">
        <v>669</v>
      </c>
      <c r="KUU22" s="98" t="s">
        <v>669</v>
      </c>
      <c r="KUV22" s="98" t="s">
        <v>669</v>
      </c>
      <c r="KUW22" s="98" t="s">
        <v>669</v>
      </c>
      <c r="KUX22" s="98" t="s">
        <v>669</v>
      </c>
      <c r="KUY22" s="98" t="s">
        <v>669</v>
      </c>
      <c r="KUZ22" s="98" t="s">
        <v>669</v>
      </c>
      <c r="KVA22" s="98" t="s">
        <v>669</v>
      </c>
      <c r="KVB22" s="98" t="s">
        <v>669</v>
      </c>
      <c r="KVC22" s="98" t="s">
        <v>669</v>
      </c>
      <c r="KVD22" s="98" t="s">
        <v>669</v>
      </c>
      <c r="KVE22" s="98" t="s">
        <v>669</v>
      </c>
      <c r="KVF22" s="98" t="s">
        <v>669</v>
      </c>
      <c r="KVG22" s="98" t="s">
        <v>669</v>
      </c>
      <c r="KVH22" s="98" t="s">
        <v>669</v>
      </c>
      <c r="KVI22" s="98" t="s">
        <v>669</v>
      </c>
      <c r="KVJ22" s="98" t="s">
        <v>669</v>
      </c>
      <c r="KVK22" s="98" t="s">
        <v>669</v>
      </c>
      <c r="KVL22" s="98" t="s">
        <v>669</v>
      </c>
      <c r="KVM22" s="98" t="s">
        <v>669</v>
      </c>
      <c r="KVN22" s="98" t="s">
        <v>669</v>
      </c>
      <c r="KVO22" s="98" t="s">
        <v>669</v>
      </c>
      <c r="KVP22" s="98" t="s">
        <v>669</v>
      </c>
      <c r="KVQ22" s="98" t="s">
        <v>669</v>
      </c>
      <c r="KVR22" s="98" t="s">
        <v>669</v>
      </c>
      <c r="KVS22" s="98" t="s">
        <v>669</v>
      </c>
      <c r="KVT22" s="98" t="s">
        <v>669</v>
      </c>
      <c r="KVU22" s="98" t="s">
        <v>669</v>
      </c>
      <c r="KVV22" s="98" t="s">
        <v>669</v>
      </c>
      <c r="KVW22" s="98" t="s">
        <v>669</v>
      </c>
      <c r="KVX22" s="98" t="s">
        <v>669</v>
      </c>
      <c r="KVY22" s="98" t="s">
        <v>669</v>
      </c>
      <c r="KVZ22" s="98" t="s">
        <v>669</v>
      </c>
      <c r="KWA22" s="98" t="s">
        <v>669</v>
      </c>
      <c r="KWB22" s="98" t="s">
        <v>669</v>
      </c>
      <c r="KWC22" s="98" t="s">
        <v>669</v>
      </c>
      <c r="KWD22" s="98" t="s">
        <v>669</v>
      </c>
      <c r="KWE22" s="98" t="s">
        <v>669</v>
      </c>
      <c r="KWF22" s="98" t="s">
        <v>669</v>
      </c>
      <c r="KWG22" s="98" t="s">
        <v>669</v>
      </c>
      <c r="KWH22" s="98" t="s">
        <v>669</v>
      </c>
      <c r="KWI22" s="98" t="s">
        <v>669</v>
      </c>
      <c r="KWJ22" s="98" t="s">
        <v>669</v>
      </c>
      <c r="KWK22" s="98" t="s">
        <v>669</v>
      </c>
      <c r="KWL22" s="98" t="s">
        <v>669</v>
      </c>
      <c r="KWM22" s="98" t="s">
        <v>669</v>
      </c>
      <c r="KWN22" s="98" t="s">
        <v>669</v>
      </c>
      <c r="KWO22" s="98" t="s">
        <v>669</v>
      </c>
      <c r="KWP22" s="98" t="s">
        <v>669</v>
      </c>
      <c r="KWQ22" s="98" t="s">
        <v>669</v>
      </c>
      <c r="KWR22" s="98" t="s">
        <v>669</v>
      </c>
      <c r="KWS22" s="98" t="s">
        <v>669</v>
      </c>
      <c r="KWT22" s="98" t="s">
        <v>669</v>
      </c>
      <c r="KWU22" s="98" t="s">
        <v>669</v>
      </c>
      <c r="KWV22" s="98" t="s">
        <v>669</v>
      </c>
      <c r="KWW22" s="98" t="s">
        <v>669</v>
      </c>
      <c r="KWX22" s="98" t="s">
        <v>669</v>
      </c>
      <c r="KWY22" s="98" t="s">
        <v>669</v>
      </c>
      <c r="KWZ22" s="98" t="s">
        <v>669</v>
      </c>
      <c r="KXA22" s="98" t="s">
        <v>669</v>
      </c>
      <c r="KXB22" s="98" t="s">
        <v>669</v>
      </c>
      <c r="KXC22" s="98" t="s">
        <v>669</v>
      </c>
      <c r="KXD22" s="98" t="s">
        <v>669</v>
      </c>
      <c r="KXE22" s="98" t="s">
        <v>669</v>
      </c>
      <c r="KXF22" s="98" t="s">
        <v>669</v>
      </c>
      <c r="KXG22" s="98" t="s">
        <v>669</v>
      </c>
      <c r="KXH22" s="98" t="s">
        <v>669</v>
      </c>
      <c r="KXI22" s="98" t="s">
        <v>669</v>
      </c>
      <c r="KXJ22" s="98" t="s">
        <v>669</v>
      </c>
      <c r="KXK22" s="98" t="s">
        <v>669</v>
      </c>
      <c r="KXL22" s="98" t="s">
        <v>669</v>
      </c>
      <c r="KXM22" s="98" t="s">
        <v>669</v>
      </c>
      <c r="KXN22" s="98" t="s">
        <v>669</v>
      </c>
      <c r="KXO22" s="98" t="s">
        <v>669</v>
      </c>
      <c r="KXP22" s="98" t="s">
        <v>669</v>
      </c>
      <c r="KXQ22" s="98" t="s">
        <v>669</v>
      </c>
      <c r="KXR22" s="98" t="s">
        <v>669</v>
      </c>
      <c r="KXS22" s="98" t="s">
        <v>669</v>
      </c>
      <c r="KXT22" s="98" t="s">
        <v>669</v>
      </c>
      <c r="KXU22" s="98" t="s">
        <v>669</v>
      </c>
      <c r="KXV22" s="98" t="s">
        <v>669</v>
      </c>
      <c r="KXW22" s="98" t="s">
        <v>669</v>
      </c>
      <c r="KXX22" s="98" t="s">
        <v>669</v>
      </c>
      <c r="KXY22" s="98" t="s">
        <v>669</v>
      </c>
      <c r="KXZ22" s="98" t="s">
        <v>669</v>
      </c>
      <c r="KYA22" s="98" t="s">
        <v>669</v>
      </c>
      <c r="KYB22" s="98" t="s">
        <v>669</v>
      </c>
      <c r="KYC22" s="98" t="s">
        <v>669</v>
      </c>
      <c r="KYD22" s="98" t="s">
        <v>669</v>
      </c>
      <c r="KYE22" s="98" t="s">
        <v>669</v>
      </c>
      <c r="KYF22" s="98" t="s">
        <v>669</v>
      </c>
      <c r="KYG22" s="98" t="s">
        <v>669</v>
      </c>
      <c r="KYH22" s="98" t="s">
        <v>669</v>
      </c>
      <c r="KYI22" s="98" t="s">
        <v>669</v>
      </c>
      <c r="KYJ22" s="98" t="s">
        <v>669</v>
      </c>
      <c r="KYK22" s="98" t="s">
        <v>669</v>
      </c>
      <c r="KYL22" s="98" t="s">
        <v>669</v>
      </c>
      <c r="KYM22" s="98" t="s">
        <v>669</v>
      </c>
      <c r="KYN22" s="98" t="s">
        <v>669</v>
      </c>
      <c r="KYO22" s="98" t="s">
        <v>669</v>
      </c>
      <c r="KYP22" s="98" t="s">
        <v>669</v>
      </c>
      <c r="KYQ22" s="98" t="s">
        <v>669</v>
      </c>
      <c r="KYR22" s="98" t="s">
        <v>669</v>
      </c>
      <c r="KYS22" s="98" t="s">
        <v>669</v>
      </c>
      <c r="KYT22" s="98" t="s">
        <v>669</v>
      </c>
      <c r="KYU22" s="98" t="s">
        <v>669</v>
      </c>
      <c r="KYV22" s="98" t="s">
        <v>669</v>
      </c>
      <c r="KYW22" s="98" t="s">
        <v>669</v>
      </c>
      <c r="KYX22" s="98" t="s">
        <v>669</v>
      </c>
      <c r="KYY22" s="98" t="s">
        <v>669</v>
      </c>
      <c r="KYZ22" s="98" t="s">
        <v>669</v>
      </c>
      <c r="KZA22" s="98" t="s">
        <v>669</v>
      </c>
      <c r="KZB22" s="98" t="s">
        <v>669</v>
      </c>
      <c r="KZC22" s="98" t="s">
        <v>669</v>
      </c>
      <c r="KZD22" s="98" t="s">
        <v>669</v>
      </c>
      <c r="KZE22" s="98" t="s">
        <v>669</v>
      </c>
      <c r="KZF22" s="98" t="s">
        <v>669</v>
      </c>
      <c r="KZG22" s="98" t="s">
        <v>669</v>
      </c>
      <c r="KZH22" s="98" t="s">
        <v>669</v>
      </c>
      <c r="KZI22" s="98" t="s">
        <v>669</v>
      </c>
      <c r="KZJ22" s="98" t="s">
        <v>669</v>
      </c>
      <c r="KZK22" s="98" t="s">
        <v>669</v>
      </c>
      <c r="KZL22" s="98" t="s">
        <v>669</v>
      </c>
      <c r="KZM22" s="98" t="s">
        <v>669</v>
      </c>
      <c r="KZN22" s="98" t="s">
        <v>669</v>
      </c>
      <c r="KZO22" s="98" t="s">
        <v>669</v>
      </c>
      <c r="KZP22" s="98" t="s">
        <v>669</v>
      </c>
      <c r="KZQ22" s="98" t="s">
        <v>669</v>
      </c>
      <c r="KZR22" s="98" t="s">
        <v>669</v>
      </c>
      <c r="KZS22" s="98" t="s">
        <v>669</v>
      </c>
      <c r="KZT22" s="98" t="s">
        <v>669</v>
      </c>
      <c r="KZU22" s="98" t="s">
        <v>669</v>
      </c>
      <c r="KZV22" s="98" t="s">
        <v>669</v>
      </c>
      <c r="KZW22" s="98" t="s">
        <v>669</v>
      </c>
      <c r="KZX22" s="98" t="s">
        <v>669</v>
      </c>
      <c r="KZY22" s="98" t="s">
        <v>669</v>
      </c>
      <c r="KZZ22" s="98" t="s">
        <v>669</v>
      </c>
      <c r="LAA22" s="98" t="s">
        <v>669</v>
      </c>
      <c r="LAB22" s="98" t="s">
        <v>669</v>
      </c>
      <c r="LAC22" s="98" t="s">
        <v>669</v>
      </c>
      <c r="LAD22" s="98" t="s">
        <v>669</v>
      </c>
      <c r="LAE22" s="98" t="s">
        <v>669</v>
      </c>
      <c r="LAF22" s="98" t="s">
        <v>669</v>
      </c>
      <c r="LAG22" s="98" t="s">
        <v>669</v>
      </c>
      <c r="LAH22" s="98" t="s">
        <v>669</v>
      </c>
      <c r="LAI22" s="98" t="s">
        <v>669</v>
      </c>
      <c r="LAJ22" s="98" t="s">
        <v>669</v>
      </c>
      <c r="LAK22" s="98" t="s">
        <v>669</v>
      </c>
      <c r="LAL22" s="98" t="s">
        <v>669</v>
      </c>
      <c r="LAM22" s="98" t="s">
        <v>669</v>
      </c>
      <c r="LAN22" s="98" t="s">
        <v>669</v>
      </c>
      <c r="LAO22" s="98" t="s">
        <v>669</v>
      </c>
      <c r="LAP22" s="98" t="s">
        <v>669</v>
      </c>
      <c r="LAQ22" s="98" t="s">
        <v>669</v>
      </c>
      <c r="LAR22" s="98" t="s">
        <v>669</v>
      </c>
      <c r="LAS22" s="98" t="s">
        <v>669</v>
      </c>
      <c r="LAT22" s="98" t="s">
        <v>669</v>
      </c>
      <c r="LAU22" s="98" t="s">
        <v>669</v>
      </c>
      <c r="LAV22" s="98" t="s">
        <v>669</v>
      </c>
      <c r="LAW22" s="98" t="s">
        <v>669</v>
      </c>
      <c r="LAX22" s="98" t="s">
        <v>669</v>
      </c>
      <c r="LAY22" s="98" t="s">
        <v>669</v>
      </c>
      <c r="LAZ22" s="98" t="s">
        <v>669</v>
      </c>
      <c r="LBA22" s="98" t="s">
        <v>669</v>
      </c>
      <c r="LBB22" s="98" t="s">
        <v>669</v>
      </c>
      <c r="LBC22" s="98" t="s">
        <v>669</v>
      </c>
      <c r="LBD22" s="98" t="s">
        <v>669</v>
      </c>
      <c r="LBE22" s="98" t="s">
        <v>669</v>
      </c>
      <c r="LBF22" s="98" t="s">
        <v>669</v>
      </c>
      <c r="LBG22" s="98" t="s">
        <v>669</v>
      </c>
      <c r="LBH22" s="98" t="s">
        <v>669</v>
      </c>
      <c r="LBI22" s="98" t="s">
        <v>669</v>
      </c>
      <c r="LBJ22" s="98" t="s">
        <v>669</v>
      </c>
      <c r="LBK22" s="98" t="s">
        <v>669</v>
      </c>
      <c r="LBL22" s="98" t="s">
        <v>669</v>
      </c>
      <c r="LBM22" s="98" t="s">
        <v>669</v>
      </c>
      <c r="LBN22" s="98" t="s">
        <v>669</v>
      </c>
      <c r="LBO22" s="98" t="s">
        <v>669</v>
      </c>
      <c r="LBP22" s="98" t="s">
        <v>669</v>
      </c>
      <c r="LBQ22" s="98" t="s">
        <v>669</v>
      </c>
      <c r="LBR22" s="98" t="s">
        <v>669</v>
      </c>
      <c r="LBS22" s="98" t="s">
        <v>669</v>
      </c>
      <c r="LBT22" s="98" t="s">
        <v>669</v>
      </c>
      <c r="LBU22" s="98" t="s">
        <v>669</v>
      </c>
      <c r="LBV22" s="98" t="s">
        <v>669</v>
      </c>
      <c r="LBW22" s="98" t="s">
        <v>669</v>
      </c>
      <c r="LBX22" s="98" t="s">
        <v>669</v>
      </c>
      <c r="LBY22" s="98" t="s">
        <v>669</v>
      </c>
      <c r="LBZ22" s="98" t="s">
        <v>669</v>
      </c>
      <c r="LCA22" s="98" t="s">
        <v>669</v>
      </c>
      <c r="LCB22" s="98" t="s">
        <v>669</v>
      </c>
      <c r="LCC22" s="98" t="s">
        <v>669</v>
      </c>
      <c r="LCD22" s="98" t="s">
        <v>669</v>
      </c>
      <c r="LCE22" s="98" t="s">
        <v>669</v>
      </c>
      <c r="LCF22" s="98" t="s">
        <v>669</v>
      </c>
      <c r="LCG22" s="98" t="s">
        <v>669</v>
      </c>
      <c r="LCH22" s="98" t="s">
        <v>669</v>
      </c>
      <c r="LCI22" s="98" t="s">
        <v>669</v>
      </c>
      <c r="LCJ22" s="98" t="s">
        <v>669</v>
      </c>
      <c r="LCK22" s="98" t="s">
        <v>669</v>
      </c>
      <c r="LCL22" s="98" t="s">
        <v>669</v>
      </c>
      <c r="LCM22" s="98" t="s">
        <v>669</v>
      </c>
      <c r="LCN22" s="98" t="s">
        <v>669</v>
      </c>
      <c r="LCO22" s="98" t="s">
        <v>669</v>
      </c>
      <c r="LCP22" s="98" t="s">
        <v>669</v>
      </c>
      <c r="LCQ22" s="98" t="s">
        <v>669</v>
      </c>
      <c r="LCR22" s="98" t="s">
        <v>669</v>
      </c>
      <c r="LCS22" s="98" t="s">
        <v>669</v>
      </c>
      <c r="LCT22" s="98" t="s">
        <v>669</v>
      </c>
      <c r="LCU22" s="98" t="s">
        <v>669</v>
      </c>
      <c r="LCV22" s="98" t="s">
        <v>669</v>
      </c>
      <c r="LCW22" s="98" t="s">
        <v>669</v>
      </c>
      <c r="LCX22" s="98" t="s">
        <v>669</v>
      </c>
      <c r="LCY22" s="98" t="s">
        <v>669</v>
      </c>
      <c r="LCZ22" s="98" t="s">
        <v>669</v>
      </c>
      <c r="LDA22" s="98" t="s">
        <v>669</v>
      </c>
      <c r="LDB22" s="98" t="s">
        <v>669</v>
      </c>
      <c r="LDC22" s="98" t="s">
        <v>669</v>
      </c>
      <c r="LDD22" s="98" t="s">
        <v>669</v>
      </c>
      <c r="LDE22" s="98" t="s">
        <v>669</v>
      </c>
      <c r="LDF22" s="98" t="s">
        <v>669</v>
      </c>
      <c r="LDG22" s="98" t="s">
        <v>669</v>
      </c>
      <c r="LDH22" s="98" t="s">
        <v>669</v>
      </c>
      <c r="LDI22" s="98" t="s">
        <v>669</v>
      </c>
      <c r="LDJ22" s="98" t="s">
        <v>669</v>
      </c>
      <c r="LDK22" s="98" t="s">
        <v>669</v>
      </c>
      <c r="LDL22" s="98" t="s">
        <v>669</v>
      </c>
      <c r="LDM22" s="98" t="s">
        <v>669</v>
      </c>
      <c r="LDN22" s="98" t="s">
        <v>669</v>
      </c>
      <c r="LDO22" s="98" t="s">
        <v>669</v>
      </c>
      <c r="LDP22" s="98" t="s">
        <v>669</v>
      </c>
      <c r="LDQ22" s="98" t="s">
        <v>669</v>
      </c>
      <c r="LDR22" s="98" t="s">
        <v>669</v>
      </c>
      <c r="LDS22" s="98" t="s">
        <v>669</v>
      </c>
      <c r="LDT22" s="98" t="s">
        <v>669</v>
      </c>
      <c r="LDU22" s="98" t="s">
        <v>669</v>
      </c>
      <c r="LDV22" s="98" t="s">
        <v>669</v>
      </c>
      <c r="LDW22" s="98" t="s">
        <v>669</v>
      </c>
      <c r="LDX22" s="98" t="s">
        <v>669</v>
      </c>
      <c r="LDY22" s="98" t="s">
        <v>669</v>
      </c>
      <c r="LDZ22" s="98" t="s">
        <v>669</v>
      </c>
      <c r="LEA22" s="98" t="s">
        <v>669</v>
      </c>
      <c r="LEB22" s="98" t="s">
        <v>669</v>
      </c>
      <c r="LEC22" s="98" t="s">
        <v>669</v>
      </c>
      <c r="LED22" s="98" t="s">
        <v>669</v>
      </c>
      <c r="LEE22" s="98" t="s">
        <v>669</v>
      </c>
      <c r="LEF22" s="98" t="s">
        <v>669</v>
      </c>
      <c r="LEG22" s="98" t="s">
        <v>669</v>
      </c>
      <c r="LEH22" s="98" t="s">
        <v>669</v>
      </c>
      <c r="LEI22" s="98" t="s">
        <v>669</v>
      </c>
      <c r="LEJ22" s="98" t="s">
        <v>669</v>
      </c>
      <c r="LEK22" s="98" t="s">
        <v>669</v>
      </c>
      <c r="LEL22" s="98" t="s">
        <v>669</v>
      </c>
      <c r="LEM22" s="98" t="s">
        <v>669</v>
      </c>
      <c r="LEN22" s="98" t="s">
        <v>669</v>
      </c>
      <c r="LEO22" s="98" t="s">
        <v>669</v>
      </c>
      <c r="LEP22" s="98" t="s">
        <v>669</v>
      </c>
      <c r="LEQ22" s="98" t="s">
        <v>669</v>
      </c>
      <c r="LER22" s="98" t="s">
        <v>669</v>
      </c>
      <c r="LES22" s="98" t="s">
        <v>669</v>
      </c>
      <c r="LET22" s="98" t="s">
        <v>669</v>
      </c>
      <c r="LEU22" s="98" t="s">
        <v>669</v>
      </c>
      <c r="LEV22" s="98" t="s">
        <v>669</v>
      </c>
      <c r="LEW22" s="98" t="s">
        <v>669</v>
      </c>
      <c r="LEX22" s="98" t="s">
        <v>669</v>
      </c>
      <c r="LEY22" s="98" t="s">
        <v>669</v>
      </c>
      <c r="LEZ22" s="98" t="s">
        <v>669</v>
      </c>
      <c r="LFA22" s="98" t="s">
        <v>669</v>
      </c>
      <c r="LFB22" s="98" t="s">
        <v>669</v>
      </c>
      <c r="LFC22" s="98" t="s">
        <v>669</v>
      </c>
      <c r="LFD22" s="98" t="s">
        <v>669</v>
      </c>
      <c r="LFE22" s="98" t="s">
        <v>669</v>
      </c>
      <c r="LFF22" s="98" t="s">
        <v>669</v>
      </c>
      <c r="LFG22" s="98" t="s">
        <v>669</v>
      </c>
      <c r="LFH22" s="98" t="s">
        <v>669</v>
      </c>
      <c r="LFI22" s="98" t="s">
        <v>669</v>
      </c>
      <c r="LFJ22" s="98" t="s">
        <v>669</v>
      </c>
      <c r="LFK22" s="98" t="s">
        <v>669</v>
      </c>
      <c r="LFL22" s="98" t="s">
        <v>669</v>
      </c>
      <c r="LFM22" s="98" t="s">
        <v>669</v>
      </c>
      <c r="LFN22" s="98" t="s">
        <v>669</v>
      </c>
      <c r="LFO22" s="98" t="s">
        <v>669</v>
      </c>
      <c r="LFP22" s="98" t="s">
        <v>669</v>
      </c>
      <c r="LFQ22" s="98" t="s">
        <v>669</v>
      </c>
      <c r="LFR22" s="98" t="s">
        <v>669</v>
      </c>
      <c r="LFS22" s="98" t="s">
        <v>669</v>
      </c>
      <c r="LFT22" s="98" t="s">
        <v>669</v>
      </c>
      <c r="LFU22" s="98" t="s">
        <v>669</v>
      </c>
      <c r="LFV22" s="98" t="s">
        <v>669</v>
      </c>
      <c r="LFW22" s="98" t="s">
        <v>669</v>
      </c>
      <c r="LFX22" s="98" t="s">
        <v>669</v>
      </c>
      <c r="LFY22" s="98" t="s">
        <v>669</v>
      </c>
      <c r="LFZ22" s="98" t="s">
        <v>669</v>
      </c>
      <c r="LGA22" s="98" t="s">
        <v>669</v>
      </c>
      <c r="LGB22" s="98" t="s">
        <v>669</v>
      </c>
      <c r="LGC22" s="98" t="s">
        <v>669</v>
      </c>
      <c r="LGD22" s="98" t="s">
        <v>669</v>
      </c>
      <c r="LGE22" s="98" t="s">
        <v>669</v>
      </c>
      <c r="LGF22" s="98" t="s">
        <v>669</v>
      </c>
      <c r="LGG22" s="98" t="s">
        <v>669</v>
      </c>
      <c r="LGH22" s="98" t="s">
        <v>669</v>
      </c>
      <c r="LGI22" s="98" t="s">
        <v>669</v>
      </c>
      <c r="LGJ22" s="98" t="s">
        <v>669</v>
      </c>
      <c r="LGK22" s="98" t="s">
        <v>669</v>
      </c>
      <c r="LGL22" s="98" t="s">
        <v>669</v>
      </c>
      <c r="LGM22" s="98" t="s">
        <v>669</v>
      </c>
      <c r="LGN22" s="98" t="s">
        <v>669</v>
      </c>
      <c r="LGO22" s="98" t="s">
        <v>669</v>
      </c>
      <c r="LGP22" s="98" t="s">
        <v>669</v>
      </c>
      <c r="LGQ22" s="98" t="s">
        <v>669</v>
      </c>
      <c r="LGR22" s="98" t="s">
        <v>669</v>
      </c>
      <c r="LGS22" s="98" t="s">
        <v>669</v>
      </c>
      <c r="LGT22" s="98" t="s">
        <v>669</v>
      </c>
      <c r="LGU22" s="98" t="s">
        <v>669</v>
      </c>
      <c r="LGV22" s="98" t="s">
        <v>669</v>
      </c>
      <c r="LGW22" s="98" t="s">
        <v>669</v>
      </c>
      <c r="LGX22" s="98" t="s">
        <v>669</v>
      </c>
      <c r="LGY22" s="98" t="s">
        <v>669</v>
      </c>
      <c r="LGZ22" s="98" t="s">
        <v>669</v>
      </c>
      <c r="LHA22" s="98" t="s">
        <v>669</v>
      </c>
      <c r="LHB22" s="98" t="s">
        <v>669</v>
      </c>
      <c r="LHC22" s="98" t="s">
        <v>669</v>
      </c>
      <c r="LHD22" s="98" t="s">
        <v>669</v>
      </c>
      <c r="LHE22" s="98" t="s">
        <v>669</v>
      </c>
      <c r="LHF22" s="98" t="s">
        <v>669</v>
      </c>
      <c r="LHG22" s="98" t="s">
        <v>669</v>
      </c>
      <c r="LHH22" s="98" t="s">
        <v>669</v>
      </c>
      <c r="LHI22" s="98" t="s">
        <v>669</v>
      </c>
      <c r="LHJ22" s="98" t="s">
        <v>669</v>
      </c>
      <c r="LHK22" s="98" t="s">
        <v>669</v>
      </c>
      <c r="LHL22" s="98" t="s">
        <v>669</v>
      </c>
      <c r="LHM22" s="98" t="s">
        <v>669</v>
      </c>
      <c r="LHN22" s="98" t="s">
        <v>669</v>
      </c>
      <c r="LHO22" s="98" t="s">
        <v>669</v>
      </c>
      <c r="LHP22" s="98" t="s">
        <v>669</v>
      </c>
      <c r="LHQ22" s="98" t="s">
        <v>669</v>
      </c>
      <c r="LHR22" s="98" t="s">
        <v>669</v>
      </c>
      <c r="LHS22" s="98" t="s">
        <v>669</v>
      </c>
      <c r="LHT22" s="98" t="s">
        <v>669</v>
      </c>
      <c r="LHU22" s="98" t="s">
        <v>669</v>
      </c>
      <c r="LHV22" s="98" t="s">
        <v>669</v>
      </c>
      <c r="LHW22" s="98" t="s">
        <v>669</v>
      </c>
      <c r="LHX22" s="98" t="s">
        <v>669</v>
      </c>
      <c r="LHY22" s="98" t="s">
        <v>669</v>
      </c>
      <c r="LHZ22" s="98" t="s">
        <v>669</v>
      </c>
      <c r="LIA22" s="98" t="s">
        <v>669</v>
      </c>
      <c r="LIB22" s="98" t="s">
        <v>669</v>
      </c>
      <c r="LIC22" s="98" t="s">
        <v>669</v>
      </c>
      <c r="LID22" s="98" t="s">
        <v>669</v>
      </c>
      <c r="LIE22" s="98" t="s">
        <v>669</v>
      </c>
      <c r="LIF22" s="98" t="s">
        <v>669</v>
      </c>
      <c r="LIG22" s="98" t="s">
        <v>669</v>
      </c>
      <c r="LIH22" s="98" t="s">
        <v>669</v>
      </c>
      <c r="LII22" s="98" t="s">
        <v>669</v>
      </c>
      <c r="LIJ22" s="98" t="s">
        <v>669</v>
      </c>
      <c r="LIK22" s="98" t="s">
        <v>669</v>
      </c>
      <c r="LIL22" s="98" t="s">
        <v>669</v>
      </c>
      <c r="LIM22" s="98" t="s">
        <v>669</v>
      </c>
      <c r="LIN22" s="98" t="s">
        <v>669</v>
      </c>
      <c r="LIO22" s="98" t="s">
        <v>669</v>
      </c>
      <c r="LIP22" s="98" t="s">
        <v>669</v>
      </c>
      <c r="LIQ22" s="98" t="s">
        <v>669</v>
      </c>
      <c r="LIR22" s="98" t="s">
        <v>669</v>
      </c>
      <c r="LIS22" s="98" t="s">
        <v>669</v>
      </c>
      <c r="LIT22" s="98" t="s">
        <v>669</v>
      </c>
      <c r="LIU22" s="98" t="s">
        <v>669</v>
      </c>
      <c r="LIV22" s="98" t="s">
        <v>669</v>
      </c>
      <c r="LIW22" s="98" t="s">
        <v>669</v>
      </c>
      <c r="LIX22" s="98" t="s">
        <v>669</v>
      </c>
      <c r="LIY22" s="98" t="s">
        <v>669</v>
      </c>
      <c r="LIZ22" s="98" t="s">
        <v>669</v>
      </c>
      <c r="LJA22" s="98" t="s">
        <v>669</v>
      </c>
      <c r="LJB22" s="98" t="s">
        <v>669</v>
      </c>
      <c r="LJC22" s="98" t="s">
        <v>669</v>
      </c>
      <c r="LJD22" s="98" t="s">
        <v>669</v>
      </c>
      <c r="LJE22" s="98" t="s">
        <v>669</v>
      </c>
      <c r="LJF22" s="98" t="s">
        <v>669</v>
      </c>
      <c r="LJG22" s="98" t="s">
        <v>669</v>
      </c>
      <c r="LJH22" s="98" t="s">
        <v>669</v>
      </c>
      <c r="LJI22" s="98" t="s">
        <v>669</v>
      </c>
      <c r="LJJ22" s="98" t="s">
        <v>669</v>
      </c>
      <c r="LJK22" s="98" t="s">
        <v>669</v>
      </c>
      <c r="LJL22" s="98" t="s">
        <v>669</v>
      </c>
      <c r="LJM22" s="98" t="s">
        <v>669</v>
      </c>
      <c r="LJN22" s="98" t="s">
        <v>669</v>
      </c>
      <c r="LJO22" s="98" t="s">
        <v>669</v>
      </c>
      <c r="LJP22" s="98" t="s">
        <v>669</v>
      </c>
      <c r="LJQ22" s="98" t="s">
        <v>669</v>
      </c>
      <c r="LJR22" s="98" t="s">
        <v>669</v>
      </c>
      <c r="LJS22" s="98" t="s">
        <v>669</v>
      </c>
      <c r="LJT22" s="98" t="s">
        <v>669</v>
      </c>
      <c r="LJU22" s="98" t="s">
        <v>669</v>
      </c>
      <c r="LJV22" s="98" t="s">
        <v>669</v>
      </c>
      <c r="LJW22" s="98" t="s">
        <v>669</v>
      </c>
      <c r="LJX22" s="98" t="s">
        <v>669</v>
      </c>
      <c r="LJY22" s="98" t="s">
        <v>669</v>
      </c>
      <c r="LJZ22" s="98" t="s">
        <v>669</v>
      </c>
      <c r="LKA22" s="98" t="s">
        <v>669</v>
      </c>
      <c r="LKB22" s="98" t="s">
        <v>669</v>
      </c>
      <c r="LKC22" s="98" t="s">
        <v>669</v>
      </c>
      <c r="LKD22" s="98" t="s">
        <v>669</v>
      </c>
      <c r="LKE22" s="98" t="s">
        <v>669</v>
      </c>
      <c r="LKF22" s="98" t="s">
        <v>669</v>
      </c>
      <c r="LKG22" s="98" t="s">
        <v>669</v>
      </c>
      <c r="LKH22" s="98" t="s">
        <v>669</v>
      </c>
      <c r="LKI22" s="98" t="s">
        <v>669</v>
      </c>
      <c r="LKJ22" s="98" t="s">
        <v>669</v>
      </c>
      <c r="LKK22" s="98" t="s">
        <v>669</v>
      </c>
      <c r="LKL22" s="98" t="s">
        <v>669</v>
      </c>
      <c r="LKM22" s="98" t="s">
        <v>669</v>
      </c>
      <c r="LKN22" s="98" t="s">
        <v>669</v>
      </c>
      <c r="LKO22" s="98" t="s">
        <v>669</v>
      </c>
      <c r="LKP22" s="98" t="s">
        <v>669</v>
      </c>
      <c r="LKQ22" s="98" t="s">
        <v>669</v>
      </c>
      <c r="LKR22" s="98" t="s">
        <v>669</v>
      </c>
      <c r="LKS22" s="98" t="s">
        <v>669</v>
      </c>
      <c r="LKT22" s="98" t="s">
        <v>669</v>
      </c>
      <c r="LKU22" s="98" t="s">
        <v>669</v>
      </c>
      <c r="LKV22" s="98" t="s">
        <v>669</v>
      </c>
      <c r="LKW22" s="98" t="s">
        <v>669</v>
      </c>
      <c r="LKX22" s="98" t="s">
        <v>669</v>
      </c>
      <c r="LKY22" s="98" t="s">
        <v>669</v>
      </c>
      <c r="LKZ22" s="98" t="s">
        <v>669</v>
      </c>
      <c r="LLA22" s="98" t="s">
        <v>669</v>
      </c>
      <c r="LLB22" s="98" t="s">
        <v>669</v>
      </c>
      <c r="LLC22" s="98" t="s">
        <v>669</v>
      </c>
      <c r="LLD22" s="98" t="s">
        <v>669</v>
      </c>
      <c r="LLE22" s="98" t="s">
        <v>669</v>
      </c>
      <c r="LLF22" s="98" t="s">
        <v>669</v>
      </c>
      <c r="LLG22" s="98" t="s">
        <v>669</v>
      </c>
      <c r="LLH22" s="98" t="s">
        <v>669</v>
      </c>
      <c r="LLI22" s="98" t="s">
        <v>669</v>
      </c>
      <c r="LLJ22" s="98" t="s">
        <v>669</v>
      </c>
      <c r="LLK22" s="98" t="s">
        <v>669</v>
      </c>
      <c r="LLL22" s="98" t="s">
        <v>669</v>
      </c>
      <c r="LLM22" s="98" t="s">
        <v>669</v>
      </c>
      <c r="LLN22" s="98" t="s">
        <v>669</v>
      </c>
      <c r="LLO22" s="98" t="s">
        <v>669</v>
      </c>
      <c r="LLP22" s="98" t="s">
        <v>669</v>
      </c>
      <c r="LLQ22" s="98" t="s">
        <v>669</v>
      </c>
      <c r="LLR22" s="98" t="s">
        <v>669</v>
      </c>
      <c r="LLS22" s="98" t="s">
        <v>669</v>
      </c>
      <c r="LLT22" s="98" t="s">
        <v>669</v>
      </c>
      <c r="LLU22" s="98" t="s">
        <v>669</v>
      </c>
      <c r="LLV22" s="98" t="s">
        <v>669</v>
      </c>
      <c r="LLW22" s="98" t="s">
        <v>669</v>
      </c>
      <c r="LLX22" s="98" t="s">
        <v>669</v>
      </c>
      <c r="LLY22" s="98" t="s">
        <v>669</v>
      </c>
      <c r="LLZ22" s="98" t="s">
        <v>669</v>
      </c>
      <c r="LMA22" s="98" t="s">
        <v>669</v>
      </c>
      <c r="LMB22" s="98" t="s">
        <v>669</v>
      </c>
      <c r="LMC22" s="98" t="s">
        <v>669</v>
      </c>
      <c r="LMD22" s="98" t="s">
        <v>669</v>
      </c>
      <c r="LME22" s="98" t="s">
        <v>669</v>
      </c>
      <c r="LMF22" s="98" t="s">
        <v>669</v>
      </c>
      <c r="LMG22" s="98" t="s">
        <v>669</v>
      </c>
      <c r="LMH22" s="98" t="s">
        <v>669</v>
      </c>
      <c r="LMI22" s="98" t="s">
        <v>669</v>
      </c>
      <c r="LMJ22" s="98" t="s">
        <v>669</v>
      </c>
      <c r="LMK22" s="98" t="s">
        <v>669</v>
      </c>
      <c r="LML22" s="98" t="s">
        <v>669</v>
      </c>
      <c r="LMM22" s="98" t="s">
        <v>669</v>
      </c>
      <c r="LMN22" s="98" t="s">
        <v>669</v>
      </c>
      <c r="LMO22" s="98" t="s">
        <v>669</v>
      </c>
      <c r="LMP22" s="98" t="s">
        <v>669</v>
      </c>
      <c r="LMQ22" s="98" t="s">
        <v>669</v>
      </c>
      <c r="LMR22" s="98" t="s">
        <v>669</v>
      </c>
      <c r="LMS22" s="98" t="s">
        <v>669</v>
      </c>
      <c r="LMT22" s="98" t="s">
        <v>669</v>
      </c>
      <c r="LMU22" s="98" t="s">
        <v>669</v>
      </c>
      <c r="LMV22" s="98" t="s">
        <v>669</v>
      </c>
      <c r="LMW22" s="98" t="s">
        <v>669</v>
      </c>
      <c r="LMX22" s="98" t="s">
        <v>669</v>
      </c>
      <c r="LMY22" s="98" t="s">
        <v>669</v>
      </c>
      <c r="LMZ22" s="98" t="s">
        <v>669</v>
      </c>
      <c r="LNA22" s="98" t="s">
        <v>669</v>
      </c>
      <c r="LNB22" s="98" t="s">
        <v>669</v>
      </c>
      <c r="LNC22" s="98" t="s">
        <v>669</v>
      </c>
      <c r="LND22" s="98" t="s">
        <v>669</v>
      </c>
      <c r="LNE22" s="98" t="s">
        <v>669</v>
      </c>
      <c r="LNF22" s="98" t="s">
        <v>669</v>
      </c>
      <c r="LNG22" s="98" t="s">
        <v>669</v>
      </c>
      <c r="LNH22" s="98" t="s">
        <v>669</v>
      </c>
      <c r="LNI22" s="98" t="s">
        <v>669</v>
      </c>
      <c r="LNJ22" s="98" t="s">
        <v>669</v>
      </c>
      <c r="LNK22" s="98" t="s">
        <v>669</v>
      </c>
      <c r="LNL22" s="98" t="s">
        <v>669</v>
      </c>
      <c r="LNM22" s="98" t="s">
        <v>669</v>
      </c>
      <c r="LNN22" s="98" t="s">
        <v>669</v>
      </c>
      <c r="LNO22" s="98" t="s">
        <v>669</v>
      </c>
      <c r="LNP22" s="98" t="s">
        <v>669</v>
      </c>
      <c r="LNQ22" s="98" t="s">
        <v>669</v>
      </c>
      <c r="LNR22" s="98" t="s">
        <v>669</v>
      </c>
      <c r="LNS22" s="98" t="s">
        <v>669</v>
      </c>
      <c r="LNT22" s="98" t="s">
        <v>669</v>
      </c>
      <c r="LNU22" s="98" t="s">
        <v>669</v>
      </c>
      <c r="LNV22" s="98" t="s">
        <v>669</v>
      </c>
      <c r="LNW22" s="98" t="s">
        <v>669</v>
      </c>
      <c r="LNX22" s="98" t="s">
        <v>669</v>
      </c>
      <c r="LNY22" s="98" t="s">
        <v>669</v>
      </c>
      <c r="LNZ22" s="98" t="s">
        <v>669</v>
      </c>
      <c r="LOA22" s="98" t="s">
        <v>669</v>
      </c>
      <c r="LOB22" s="98" t="s">
        <v>669</v>
      </c>
      <c r="LOC22" s="98" t="s">
        <v>669</v>
      </c>
      <c r="LOD22" s="98" t="s">
        <v>669</v>
      </c>
      <c r="LOE22" s="98" t="s">
        <v>669</v>
      </c>
      <c r="LOF22" s="98" t="s">
        <v>669</v>
      </c>
      <c r="LOG22" s="98" t="s">
        <v>669</v>
      </c>
      <c r="LOH22" s="98" t="s">
        <v>669</v>
      </c>
      <c r="LOI22" s="98" t="s">
        <v>669</v>
      </c>
      <c r="LOJ22" s="98" t="s">
        <v>669</v>
      </c>
      <c r="LOK22" s="98" t="s">
        <v>669</v>
      </c>
      <c r="LOL22" s="98" t="s">
        <v>669</v>
      </c>
      <c r="LOM22" s="98" t="s">
        <v>669</v>
      </c>
      <c r="LON22" s="98" t="s">
        <v>669</v>
      </c>
      <c r="LOO22" s="98" t="s">
        <v>669</v>
      </c>
      <c r="LOP22" s="98" t="s">
        <v>669</v>
      </c>
      <c r="LOQ22" s="98" t="s">
        <v>669</v>
      </c>
      <c r="LOR22" s="98" t="s">
        <v>669</v>
      </c>
      <c r="LOS22" s="98" t="s">
        <v>669</v>
      </c>
      <c r="LOT22" s="98" t="s">
        <v>669</v>
      </c>
      <c r="LOU22" s="98" t="s">
        <v>669</v>
      </c>
      <c r="LOV22" s="98" t="s">
        <v>669</v>
      </c>
      <c r="LOW22" s="98" t="s">
        <v>669</v>
      </c>
      <c r="LOX22" s="98" t="s">
        <v>669</v>
      </c>
      <c r="LOY22" s="98" t="s">
        <v>669</v>
      </c>
      <c r="LOZ22" s="98" t="s">
        <v>669</v>
      </c>
      <c r="LPA22" s="98" t="s">
        <v>669</v>
      </c>
      <c r="LPB22" s="98" t="s">
        <v>669</v>
      </c>
      <c r="LPC22" s="98" t="s">
        <v>669</v>
      </c>
      <c r="LPD22" s="98" t="s">
        <v>669</v>
      </c>
      <c r="LPE22" s="98" t="s">
        <v>669</v>
      </c>
      <c r="LPF22" s="98" t="s">
        <v>669</v>
      </c>
      <c r="LPG22" s="98" t="s">
        <v>669</v>
      </c>
      <c r="LPH22" s="98" t="s">
        <v>669</v>
      </c>
      <c r="LPI22" s="98" t="s">
        <v>669</v>
      </c>
      <c r="LPJ22" s="98" t="s">
        <v>669</v>
      </c>
      <c r="LPK22" s="98" t="s">
        <v>669</v>
      </c>
      <c r="LPL22" s="98" t="s">
        <v>669</v>
      </c>
      <c r="LPM22" s="98" t="s">
        <v>669</v>
      </c>
      <c r="LPN22" s="98" t="s">
        <v>669</v>
      </c>
      <c r="LPO22" s="98" t="s">
        <v>669</v>
      </c>
      <c r="LPP22" s="98" t="s">
        <v>669</v>
      </c>
      <c r="LPQ22" s="98" t="s">
        <v>669</v>
      </c>
      <c r="LPR22" s="98" t="s">
        <v>669</v>
      </c>
      <c r="LPS22" s="98" t="s">
        <v>669</v>
      </c>
      <c r="LPT22" s="98" t="s">
        <v>669</v>
      </c>
      <c r="LPU22" s="98" t="s">
        <v>669</v>
      </c>
      <c r="LPV22" s="98" t="s">
        <v>669</v>
      </c>
      <c r="LPW22" s="98" t="s">
        <v>669</v>
      </c>
      <c r="LPX22" s="98" t="s">
        <v>669</v>
      </c>
      <c r="LPY22" s="98" t="s">
        <v>669</v>
      </c>
      <c r="LPZ22" s="98" t="s">
        <v>669</v>
      </c>
      <c r="LQA22" s="98" t="s">
        <v>669</v>
      </c>
      <c r="LQB22" s="98" t="s">
        <v>669</v>
      </c>
      <c r="LQC22" s="98" t="s">
        <v>669</v>
      </c>
      <c r="LQD22" s="98" t="s">
        <v>669</v>
      </c>
      <c r="LQE22" s="98" t="s">
        <v>669</v>
      </c>
      <c r="LQF22" s="98" t="s">
        <v>669</v>
      </c>
      <c r="LQG22" s="98" t="s">
        <v>669</v>
      </c>
      <c r="LQH22" s="98" t="s">
        <v>669</v>
      </c>
      <c r="LQI22" s="98" t="s">
        <v>669</v>
      </c>
      <c r="LQJ22" s="98" t="s">
        <v>669</v>
      </c>
      <c r="LQK22" s="98" t="s">
        <v>669</v>
      </c>
      <c r="LQL22" s="98" t="s">
        <v>669</v>
      </c>
      <c r="LQM22" s="98" t="s">
        <v>669</v>
      </c>
      <c r="LQN22" s="98" t="s">
        <v>669</v>
      </c>
      <c r="LQO22" s="98" t="s">
        <v>669</v>
      </c>
      <c r="LQP22" s="98" t="s">
        <v>669</v>
      </c>
      <c r="LQQ22" s="98" t="s">
        <v>669</v>
      </c>
      <c r="LQR22" s="98" t="s">
        <v>669</v>
      </c>
      <c r="LQS22" s="98" t="s">
        <v>669</v>
      </c>
      <c r="LQT22" s="98" t="s">
        <v>669</v>
      </c>
      <c r="LQU22" s="98" t="s">
        <v>669</v>
      </c>
      <c r="LQV22" s="98" t="s">
        <v>669</v>
      </c>
      <c r="LQW22" s="98" t="s">
        <v>669</v>
      </c>
      <c r="LQX22" s="98" t="s">
        <v>669</v>
      </c>
      <c r="LQY22" s="98" t="s">
        <v>669</v>
      </c>
      <c r="LQZ22" s="98" t="s">
        <v>669</v>
      </c>
      <c r="LRA22" s="98" t="s">
        <v>669</v>
      </c>
      <c r="LRB22" s="98" t="s">
        <v>669</v>
      </c>
      <c r="LRC22" s="98" t="s">
        <v>669</v>
      </c>
      <c r="LRD22" s="98" t="s">
        <v>669</v>
      </c>
      <c r="LRE22" s="98" t="s">
        <v>669</v>
      </c>
      <c r="LRF22" s="98" t="s">
        <v>669</v>
      </c>
      <c r="LRG22" s="98" t="s">
        <v>669</v>
      </c>
      <c r="LRH22" s="98" t="s">
        <v>669</v>
      </c>
      <c r="LRI22" s="98" t="s">
        <v>669</v>
      </c>
      <c r="LRJ22" s="98" t="s">
        <v>669</v>
      </c>
      <c r="LRK22" s="98" t="s">
        <v>669</v>
      </c>
      <c r="LRL22" s="98" t="s">
        <v>669</v>
      </c>
      <c r="LRM22" s="98" t="s">
        <v>669</v>
      </c>
      <c r="LRN22" s="98" t="s">
        <v>669</v>
      </c>
      <c r="LRO22" s="98" t="s">
        <v>669</v>
      </c>
      <c r="LRP22" s="98" t="s">
        <v>669</v>
      </c>
      <c r="LRQ22" s="98" t="s">
        <v>669</v>
      </c>
      <c r="LRR22" s="98" t="s">
        <v>669</v>
      </c>
      <c r="LRS22" s="98" t="s">
        <v>669</v>
      </c>
      <c r="LRT22" s="98" t="s">
        <v>669</v>
      </c>
      <c r="LRU22" s="98" t="s">
        <v>669</v>
      </c>
      <c r="LRV22" s="98" t="s">
        <v>669</v>
      </c>
      <c r="LRW22" s="98" t="s">
        <v>669</v>
      </c>
      <c r="LRX22" s="98" t="s">
        <v>669</v>
      </c>
      <c r="LRY22" s="98" t="s">
        <v>669</v>
      </c>
      <c r="LRZ22" s="98" t="s">
        <v>669</v>
      </c>
      <c r="LSA22" s="98" t="s">
        <v>669</v>
      </c>
      <c r="LSB22" s="98" t="s">
        <v>669</v>
      </c>
      <c r="LSC22" s="98" t="s">
        <v>669</v>
      </c>
      <c r="LSD22" s="98" t="s">
        <v>669</v>
      </c>
      <c r="LSE22" s="98" t="s">
        <v>669</v>
      </c>
      <c r="LSF22" s="98" t="s">
        <v>669</v>
      </c>
      <c r="LSG22" s="98" t="s">
        <v>669</v>
      </c>
      <c r="LSH22" s="98" t="s">
        <v>669</v>
      </c>
      <c r="LSI22" s="98" t="s">
        <v>669</v>
      </c>
      <c r="LSJ22" s="98" t="s">
        <v>669</v>
      </c>
      <c r="LSK22" s="98" t="s">
        <v>669</v>
      </c>
      <c r="LSL22" s="98" t="s">
        <v>669</v>
      </c>
      <c r="LSM22" s="98" t="s">
        <v>669</v>
      </c>
      <c r="LSN22" s="98" t="s">
        <v>669</v>
      </c>
      <c r="LSO22" s="98" t="s">
        <v>669</v>
      </c>
      <c r="LSP22" s="98" t="s">
        <v>669</v>
      </c>
      <c r="LSQ22" s="98" t="s">
        <v>669</v>
      </c>
      <c r="LSR22" s="98" t="s">
        <v>669</v>
      </c>
      <c r="LSS22" s="98" t="s">
        <v>669</v>
      </c>
      <c r="LST22" s="98" t="s">
        <v>669</v>
      </c>
      <c r="LSU22" s="98" t="s">
        <v>669</v>
      </c>
      <c r="LSV22" s="98" t="s">
        <v>669</v>
      </c>
      <c r="LSW22" s="98" t="s">
        <v>669</v>
      </c>
      <c r="LSX22" s="98" t="s">
        <v>669</v>
      </c>
      <c r="LSY22" s="98" t="s">
        <v>669</v>
      </c>
      <c r="LSZ22" s="98" t="s">
        <v>669</v>
      </c>
      <c r="LTA22" s="98" t="s">
        <v>669</v>
      </c>
      <c r="LTB22" s="98" t="s">
        <v>669</v>
      </c>
      <c r="LTC22" s="98" t="s">
        <v>669</v>
      </c>
      <c r="LTD22" s="98" t="s">
        <v>669</v>
      </c>
      <c r="LTE22" s="98" t="s">
        <v>669</v>
      </c>
      <c r="LTF22" s="98" t="s">
        <v>669</v>
      </c>
      <c r="LTG22" s="98" t="s">
        <v>669</v>
      </c>
      <c r="LTH22" s="98" t="s">
        <v>669</v>
      </c>
      <c r="LTI22" s="98" t="s">
        <v>669</v>
      </c>
      <c r="LTJ22" s="98" t="s">
        <v>669</v>
      </c>
      <c r="LTK22" s="98" t="s">
        <v>669</v>
      </c>
      <c r="LTL22" s="98" t="s">
        <v>669</v>
      </c>
      <c r="LTM22" s="98" t="s">
        <v>669</v>
      </c>
      <c r="LTN22" s="98" t="s">
        <v>669</v>
      </c>
      <c r="LTO22" s="98" t="s">
        <v>669</v>
      </c>
      <c r="LTP22" s="98" t="s">
        <v>669</v>
      </c>
      <c r="LTQ22" s="98" t="s">
        <v>669</v>
      </c>
      <c r="LTR22" s="98" t="s">
        <v>669</v>
      </c>
      <c r="LTS22" s="98" t="s">
        <v>669</v>
      </c>
      <c r="LTT22" s="98" t="s">
        <v>669</v>
      </c>
      <c r="LTU22" s="98" t="s">
        <v>669</v>
      </c>
      <c r="LTV22" s="98" t="s">
        <v>669</v>
      </c>
      <c r="LTW22" s="98" t="s">
        <v>669</v>
      </c>
      <c r="LTX22" s="98" t="s">
        <v>669</v>
      </c>
      <c r="LTY22" s="98" t="s">
        <v>669</v>
      </c>
      <c r="LTZ22" s="98" t="s">
        <v>669</v>
      </c>
      <c r="LUA22" s="98" t="s">
        <v>669</v>
      </c>
      <c r="LUB22" s="98" t="s">
        <v>669</v>
      </c>
      <c r="LUC22" s="98" t="s">
        <v>669</v>
      </c>
      <c r="LUD22" s="98" t="s">
        <v>669</v>
      </c>
      <c r="LUE22" s="98" t="s">
        <v>669</v>
      </c>
      <c r="LUF22" s="98" t="s">
        <v>669</v>
      </c>
      <c r="LUG22" s="98" t="s">
        <v>669</v>
      </c>
      <c r="LUH22" s="98" t="s">
        <v>669</v>
      </c>
      <c r="LUI22" s="98" t="s">
        <v>669</v>
      </c>
      <c r="LUJ22" s="98" t="s">
        <v>669</v>
      </c>
      <c r="LUK22" s="98" t="s">
        <v>669</v>
      </c>
      <c r="LUL22" s="98" t="s">
        <v>669</v>
      </c>
      <c r="LUM22" s="98" t="s">
        <v>669</v>
      </c>
      <c r="LUN22" s="98" t="s">
        <v>669</v>
      </c>
      <c r="LUO22" s="98" t="s">
        <v>669</v>
      </c>
      <c r="LUP22" s="98" t="s">
        <v>669</v>
      </c>
      <c r="LUQ22" s="98" t="s">
        <v>669</v>
      </c>
      <c r="LUR22" s="98" t="s">
        <v>669</v>
      </c>
      <c r="LUS22" s="98" t="s">
        <v>669</v>
      </c>
      <c r="LUT22" s="98" t="s">
        <v>669</v>
      </c>
      <c r="LUU22" s="98" t="s">
        <v>669</v>
      </c>
      <c r="LUV22" s="98" t="s">
        <v>669</v>
      </c>
      <c r="LUW22" s="98" t="s">
        <v>669</v>
      </c>
      <c r="LUX22" s="98" t="s">
        <v>669</v>
      </c>
      <c r="LUY22" s="98" t="s">
        <v>669</v>
      </c>
      <c r="LUZ22" s="98" t="s">
        <v>669</v>
      </c>
      <c r="LVA22" s="98" t="s">
        <v>669</v>
      </c>
      <c r="LVB22" s="98" t="s">
        <v>669</v>
      </c>
      <c r="LVC22" s="98" t="s">
        <v>669</v>
      </c>
      <c r="LVD22" s="98" t="s">
        <v>669</v>
      </c>
      <c r="LVE22" s="98" t="s">
        <v>669</v>
      </c>
      <c r="LVF22" s="98" t="s">
        <v>669</v>
      </c>
      <c r="LVG22" s="98" t="s">
        <v>669</v>
      </c>
      <c r="LVH22" s="98" t="s">
        <v>669</v>
      </c>
      <c r="LVI22" s="98" t="s">
        <v>669</v>
      </c>
      <c r="LVJ22" s="98" t="s">
        <v>669</v>
      </c>
      <c r="LVK22" s="98" t="s">
        <v>669</v>
      </c>
      <c r="LVL22" s="98" t="s">
        <v>669</v>
      </c>
      <c r="LVM22" s="98" t="s">
        <v>669</v>
      </c>
      <c r="LVN22" s="98" t="s">
        <v>669</v>
      </c>
      <c r="LVO22" s="98" t="s">
        <v>669</v>
      </c>
      <c r="LVP22" s="98" t="s">
        <v>669</v>
      </c>
      <c r="LVQ22" s="98" t="s">
        <v>669</v>
      </c>
      <c r="LVR22" s="98" t="s">
        <v>669</v>
      </c>
      <c r="LVS22" s="98" t="s">
        <v>669</v>
      </c>
      <c r="LVT22" s="98" t="s">
        <v>669</v>
      </c>
      <c r="LVU22" s="98" t="s">
        <v>669</v>
      </c>
      <c r="LVV22" s="98" t="s">
        <v>669</v>
      </c>
      <c r="LVW22" s="98" t="s">
        <v>669</v>
      </c>
      <c r="LVX22" s="98" t="s">
        <v>669</v>
      </c>
      <c r="LVY22" s="98" t="s">
        <v>669</v>
      </c>
      <c r="LVZ22" s="98" t="s">
        <v>669</v>
      </c>
      <c r="LWA22" s="98" t="s">
        <v>669</v>
      </c>
      <c r="LWB22" s="98" t="s">
        <v>669</v>
      </c>
      <c r="LWC22" s="98" t="s">
        <v>669</v>
      </c>
      <c r="LWD22" s="98" t="s">
        <v>669</v>
      </c>
      <c r="LWE22" s="98" t="s">
        <v>669</v>
      </c>
      <c r="LWF22" s="98" t="s">
        <v>669</v>
      </c>
      <c r="LWG22" s="98" t="s">
        <v>669</v>
      </c>
      <c r="LWH22" s="98" t="s">
        <v>669</v>
      </c>
      <c r="LWI22" s="98" t="s">
        <v>669</v>
      </c>
      <c r="LWJ22" s="98" t="s">
        <v>669</v>
      </c>
      <c r="LWK22" s="98" t="s">
        <v>669</v>
      </c>
      <c r="LWL22" s="98" t="s">
        <v>669</v>
      </c>
      <c r="LWM22" s="98" t="s">
        <v>669</v>
      </c>
      <c r="LWN22" s="98" t="s">
        <v>669</v>
      </c>
      <c r="LWO22" s="98" t="s">
        <v>669</v>
      </c>
      <c r="LWP22" s="98" t="s">
        <v>669</v>
      </c>
      <c r="LWQ22" s="98" t="s">
        <v>669</v>
      </c>
      <c r="LWR22" s="98" t="s">
        <v>669</v>
      </c>
      <c r="LWS22" s="98" t="s">
        <v>669</v>
      </c>
      <c r="LWT22" s="98" t="s">
        <v>669</v>
      </c>
      <c r="LWU22" s="98" t="s">
        <v>669</v>
      </c>
      <c r="LWV22" s="98" t="s">
        <v>669</v>
      </c>
      <c r="LWW22" s="98" t="s">
        <v>669</v>
      </c>
      <c r="LWX22" s="98" t="s">
        <v>669</v>
      </c>
      <c r="LWY22" s="98" t="s">
        <v>669</v>
      </c>
      <c r="LWZ22" s="98" t="s">
        <v>669</v>
      </c>
      <c r="LXA22" s="98" t="s">
        <v>669</v>
      </c>
      <c r="LXB22" s="98" t="s">
        <v>669</v>
      </c>
      <c r="LXC22" s="98" t="s">
        <v>669</v>
      </c>
      <c r="LXD22" s="98" t="s">
        <v>669</v>
      </c>
      <c r="LXE22" s="98" t="s">
        <v>669</v>
      </c>
      <c r="LXF22" s="98" t="s">
        <v>669</v>
      </c>
      <c r="LXG22" s="98" t="s">
        <v>669</v>
      </c>
      <c r="LXH22" s="98" t="s">
        <v>669</v>
      </c>
      <c r="LXI22" s="98" t="s">
        <v>669</v>
      </c>
      <c r="LXJ22" s="98" t="s">
        <v>669</v>
      </c>
      <c r="LXK22" s="98" t="s">
        <v>669</v>
      </c>
      <c r="LXL22" s="98" t="s">
        <v>669</v>
      </c>
      <c r="LXM22" s="98" t="s">
        <v>669</v>
      </c>
      <c r="LXN22" s="98" t="s">
        <v>669</v>
      </c>
      <c r="LXO22" s="98" t="s">
        <v>669</v>
      </c>
      <c r="LXP22" s="98" t="s">
        <v>669</v>
      </c>
      <c r="LXQ22" s="98" t="s">
        <v>669</v>
      </c>
      <c r="LXR22" s="98" t="s">
        <v>669</v>
      </c>
      <c r="LXS22" s="98" t="s">
        <v>669</v>
      </c>
      <c r="LXT22" s="98" t="s">
        <v>669</v>
      </c>
      <c r="LXU22" s="98" t="s">
        <v>669</v>
      </c>
      <c r="LXV22" s="98" t="s">
        <v>669</v>
      </c>
      <c r="LXW22" s="98" t="s">
        <v>669</v>
      </c>
      <c r="LXX22" s="98" t="s">
        <v>669</v>
      </c>
      <c r="LXY22" s="98" t="s">
        <v>669</v>
      </c>
      <c r="LXZ22" s="98" t="s">
        <v>669</v>
      </c>
      <c r="LYA22" s="98" t="s">
        <v>669</v>
      </c>
      <c r="LYB22" s="98" t="s">
        <v>669</v>
      </c>
      <c r="LYC22" s="98" t="s">
        <v>669</v>
      </c>
      <c r="LYD22" s="98" t="s">
        <v>669</v>
      </c>
      <c r="LYE22" s="98" t="s">
        <v>669</v>
      </c>
      <c r="LYF22" s="98" t="s">
        <v>669</v>
      </c>
      <c r="LYG22" s="98" t="s">
        <v>669</v>
      </c>
      <c r="LYH22" s="98" t="s">
        <v>669</v>
      </c>
      <c r="LYI22" s="98" t="s">
        <v>669</v>
      </c>
      <c r="LYJ22" s="98" t="s">
        <v>669</v>
      </c>
      <c r="LYK22" s="98" t="s">
        <v>669</v>
      </c>
      <c r="LYL22" s="98" t="s">
        <v>669</v>
      </c>
      <c r="LYM22" s="98" t="s">
        <v>669</v>
      </c>
      <c r="LYN22" s="98" t="s">
        <v>669</v>
      </c>
      <c r="LYO22" s="98" t="s">
        <v>669</v>
      </c>
      <c r="LYP22" s="98" t="s">
        <v>669</v>
      </c>
      <c r="LYQ22" s="98" t="s">
        <v>669</v>
      </c>
      <c r="LYR22" s="98" t="s">
        <v>669</v>
      </c>
      <c r="LYS22" s="98" t="s">
        <v>669</v>
      </c>
      <c r="LYT22" s="98" t="s">
        <v>669</v>
      </c>
      <c r="LYU22" s="98" t="s">
        <v>669</v>
      </c>
      <c r="LYV22" s="98" t="s">
        <v>669</v>
      </c>
      <c r="LYW22" s="98" t="s">
        <v>669</v>
      </c>
      <c r="LYX22" s="98" t="s">
        <v>669</v>
      </c>
      <c r="LYY22" s="98" t="s">
        <v>669</v>
      </c>
      <c r="LYZ22" s="98" t="s">
        <v>669</v>
      </c>
      <c r="LZA22" s="98" t="s">
        <v>669</v>
      </c>
      <c r="LZB22" s="98" t="s">
        <v>669</v>
      </c>
      <c r="LZC22" s="98" t="s">
        <v>669</v>
      </c>
      <c r="LZD22" s="98" t="s">
        <v>669</v>
      </c>
      <c r="LZE22" s="98" t="s">
        <v>669</v>
      </c>
      <c r="LZF22" s="98" t="s">
        <v>669</v>
      </c>
      <c r="LZG22" s="98" t="s">
        <v>669</v>
      </c>
      <c r="LZH22" s="98" t="s">
        <v>669</v>
      </c>
      <c r="LZI22" s="98" t="s">
        <v>669</v>
      </c>
      <c r="LZJ22" s="98" t="s">
        <v>669</v>
      </c>
      <c r="LZK22" s="98" t="s">
        <v>669</v>
      </c>
      <c r="LZL22" s="98" t="s">
        <v>669</v>
      </c>
      <c r="LZM22" s="98" t="s">
        <v>669</v>
      </c>
      <c r="LZN22" s="98" t="s">
        <v>669</v>
      </c>
      <c r="LZO22" s="98" t="s">
        <v>669</v>
      </c>
      <c r="LZP22" s="98" t="s">
        <v>669</v>
      </c>
      <c r="LZQ22" s="98" t="s">
        <v>669</v>
      </c>
      <c r="LZR22" s="98" t="s">
        <v>669</v>
      </c>
      <c r="LZS22" s="98" t="s">
        <v>669</v>
      </c>
      <c r="LZT22" s="98" t="s">
        <v>669</v>
      </c>
      <c r="LZU22" s="98" t="s">
        <v>669</v>
      </c>
      <c r="LZV22" s="98" t="s">
        <v>669</v>
      </c>
      <c r="LZW22" s="98" t="s">
        <v>669</v>
      </c>
      <c r="LZX22" s="98" t="s">
        <v>669</v>
      </c>
      <c r="LZY22" s="98" t="s">
        <v>669</v>
      </c>
      <c r="LZZ22" s="98" t="s">
        <v>669</v>
      </c>
      <c r="MAA22" s="98" t="s">
        <v>669</v>
      </c>
      <c r="MAB22" s="98" t="s">
        <v>669</v>
      </c>
      <c r="MAC22" s="98" t="s">
        <v>669</v>
      </c>
      <c r="MAD22" s="98" t="s">
        <v>669</v>
      </c>
      <c r="MAE22" s="98" t="s">
        <v>669</v>
      </c>
      <c r="MAF22" s="98" t="s">
        <v>669</v>
      </c>
      <c r="MAG22" s="98" t="s">
        <v>669</v>
      </c>
      <c r="MAH22" s="98" t="s">
        <v>669</v>
      </c>
      <c r="MAI22" s="98" t="s">
        <v>669</v>
      </c>
      <c r="MAJ22" s="98" t="s">
        <v>669</v>
      </c>
      <c r="MAK22" s="98" t="s">
        <v>669</v>
      </c>
      <c r="MAL22" s="98" t="s">
        <v>669</v>
      </c>
      <c r="MAM22" s="98" t="s">
        <v>669</v>
      </c>
      <c r="MAN22" s="98" t="s">
        <v>669</v>
      </c>
      <c r="MAO22" s="98" t="s">
        <v>669</v>
      </c>
      <c r="MAP22" s="98" t="s">
        <v>669</v>
      </c>
      <c r="MAQ22" s="98" t="s">
        <v>669</v>
      </c>
      <c r="MAR22" s="98" t="s">
        <v>669</v>
      </c>
      <c r="MAS22" s="98" t="s">
        <v>669</v>
      </c>
      <c r="MAT22" s="98" t="s">
        <v>669</v>
      </c>
      <c r="MAU22" s="98" t="s">
        <v>669</v>
      </c>
      <c r="MAV22" s="98" t="s">
        <v>669</v>
      </c>
      <c r="MAW22" s="98" t="s">
        <v>669</v>
      </c>
      <c r="MAX22" s="98" t="s">
        <v>669</v>
      </c>
      <c r="MAY22" s="98" t="s">
        <v>669</v>
      </c>
      <c r="MAZ22" s="98" t="s">
        <v>669</v>
      </c>
      <c r="MBA22" s="98" t="s">
        <v>669</v>
      </c>
      <c r="MBB22" s="98" t="s">
        <v>669</v>
      </c>
      <c r="MBC22" s="98" t="s">
        <v>669</v>
      </c>
      <c r="MBD22" s="98" t="s">
        <v>669</v>
      </c>
      <c r="MBE22" s="98" t="s">
        <v>669</v>
      </c>
      <c r="MBF22" s="98" t="s">
        <v>669</v>
      </c>
      <c r="MBG22" s="98" t="s">
        <v>669</v>
      </c>
      <c r="MBH22" s="98" t="s">
        <v>669</v>
      </c>
      <c r="MBI22" s="98" t="s">
        <v>669</v>
      </c>
      <c r="MBJ22" s="98" t="s">
        <v>669</v>
      </c>
      <c r="MBK22" s="98" t="s">
        <v>669</v>
      </c>
      <c r="MBL22" s="98" t="s">
        <v>669</v>
      </c>
      <c r="MBM22" s="98" t="s">
        <v>669</v>
      </c>
      <c r="MBN22" s="98" t="s">
        <v>669</v>
      </c>
      <c r="MBO22" s="98" t="s">
        <v>669</v>
      </c>
      <c r="MBP22" s="98" t="s">
        <v>669</v>
      </c>
      <c r="MBQ22" s="98" t="s">
        <v>669</v>
      </c>
      <c r="MBR22" s="98" t="s">
        <v>669</v>
      </c>
      <c r="MBS22" s="98" t="s">
        <v>669</v>
      </c>
      <c r="MBT22" s="98" t="s">
        <v>669</v>
      </c>
      <c r="MBU22" s="98" t="s">
        <v>669</v>
      </c>
      <c r="MBV22" s="98" t="s">
        <v>669</v>
      </c>
      <c r="MBW22" s="98" t="s">
        <v>669</v>
      </c>
      <c r="MBX22" s="98" t="s">
        <v>669</v>
      </c>
      <c r="MBY22" s="98" t="s">
        <v>669</v>
      </c>
      <c r="MBZ22" s="98" t="s">
        <v>669</v>
      </c>
      <c r="MCA22" s="98" t="s">
        <v>669</v>
      </c>
      <c r="MCB22" s="98" t="s">
        <v>669</v>
      </c>
      <c r="MCC22" s="98" t="s">
        <v>669</v>
      </c>
      <c r="MCD22" s="98" t="s">
        <v>669</v>
      </c>
      <c r="MCE22" s="98" t="s">
        <v>669</v>
      </c>
      <c r="MCF22" s="98" t="s">
        <v>669</v>
      </c>
      <c r="MCG22" s="98" t="s">
        <v>669</v>
      </c>
      <c r="MCH22" s="98" t="s">
        <v>669</v>
      </c>
      <c r="MCI22" s="98" t="s">
        <v>669</v>
      </c>
      <c r="MCJ22" s="98" t="s">
        <v>669</v>
      </c>
      <c r="MCK22" s="98" t="s">
        <v>669</v>
      </c>
      <c r="MCL22" s="98" t="s">
        <v>669</v>
      </c>
      <c r="MCM22" s="98" t="s">
        <v>669</v>
      </c>
      <c r="MCN22" s="98" t="s">
        <v>669</v>
      </c>
      <c r="MCO22" s="98" t="s">
        <v>669</v>
      </c>
      <c r="MCP22" s="98" t="s">
        <v>669</v>
      </c>
      <c r="MCQ22" s="98" t="s">
        <v>669</v>
      </c>
      <c r="MCR22" s="98" t="s">
        <v>669</v>
      </c>
      <c r="MCS22" s="98" t="s">
        <v>669</v>
      </c>
      <c r="MCT22" s="98" t="s">
        <v>669</v>
      </c>
      <c r="MCU22" s="98" t="s">
        <v>669</v>
      </c>
      <c r="MCV22" s="98" t="s">
        <v>669</v>
      </c>
      <c r="MCW22" s="98" t="s">
        <v>669</v>
      </c>
      <c r="MCX22" s="98" t="s">
        <v>669</v>
      </c>
      <c r="MCY22" s="98" t="s">
        <v>669</v>
      </c>
      <c r="MCZ22" s="98" t="s">
        <v>669</v>
      </c>
      <c r="MDA22" s="98" t="s">
        <v>669</v>
      </c>
      <c r="MDB22" s="98" t="s">
        <v>669</v>
      </c>
      <c r="MDC22" s="98" t="s">
        <v>669</v>
      </c>
      <c r="MDD22" s="98" t="s">
        <v>669</v>
      </c>
      <c r="MDE22" s="98" t="s">
        <v>669</v>
      </c>
      <c r="MDF22" s="98" t="s">
        <v>669</v>
      </c>
      <c r="MDG22" s="98" t="s">
        <v>669</v>
      </c>
      <c r="MDH22" s="98" t="s">
        <v>669</v>
      </c>
      <c r="MDI22" s="98" t="s">
        <v>669</v>
      </c>
      <c r="MDJ22" s="98" t="s">
        <v>669</v>
      </c>
      <c r="MDK22" s="98" t="s">
        <v>669</v>
      </c>
      <c r="MDL22" s="98" t="s">
        <v>669</v>
      </c>
      <c r="MDM22" s="98" t="s">
        <v>669</v>
      </c>
      <c r="MDN22" s="98" t="s">
        <v>669</v>
      </c>
      <c r="MDO22" s="98" t="s">
        <v>669</v>
      </c>
      <c r="MDP22" s="98" t="s">
        <v>669</v>
      </c>
      <c r="MDQ22" s="98" t="s">
        <v>669</v>
      </c>
      <c r="MDR22" s="98" t="s">
        <v>669</v>
      </c>
      <c r="MDS22" s="98" t="s">
        <v>669</v>
      </c>
      <c r="MDT22" s="98" t="s">
        <v>669</v>
      </c>
      <c r="MDU22" s="98" t="s">
        <v>669</v>
      </c>
      <c r="MDV22" s="98" t="s">
        <v>669</v>
      </c>
      <c r="MDW22" s="98" t="s">
        <v>669</v>
      </c>
      <c r="MDX22" s="98" t="s">
        <v>669</v>
      </c>
      <c r="MDY22" s="98" t="s">
        <v>669</v>
      </c>
      <c r="MDZ22" s="98" t="s">
        <v>669</v>
      </c>
      <c r="MEA22" s="98" t="s">
        <v>669</v>
      </c>
      <c r="MEB22" s="98" t="s">
        <v>669</v>
      </c>
      <c r="MEC22" s="98" t="s">
        <v>669</v>
      </c>
      <c r="MED22" s="98" t="s">
        <v>669</v>
      </c>
      <c r="MEE22" s="98" t="s">
        <v>669</v>
      </c>
      <c r="MEF22" s="98" t="s">
        <v>669</v>
      </c>
      <c r="MEG22" s="98" t="s">
        <v>669</v>
      </c>
      <c r="MEH22" s="98" t="s">
        <v>669</v>
      </c>
      <c r="MEI22" s="98" t="s">
        <v>669</v>
      </c>
      <c r="MEJ22" s="98" t="s">
        <v>669</v>
      </c>
      <c r="MEK22" s="98" t="s">
        <v>669</v>
      </c>
      <c r="MEL22" s="98" t="s">
        <v>669</v>
      </c>
      <c r="MEM22" s="98" t="s">
        <v>669</v>
      </c>
      <c r="MEN22" s="98" t="s">
        <v>669</v>
      </c>
      <c r="MEO22" s="98" t="s">
        <v>669</v>
      </c>
      <c r="MEP22" s="98" t="s">
        <v>669</v>
      </c>
      <c r="MEQ22" s="98" t="s">
        <v>669</v>
      </c>
      <c r="MER22" s="98" t="s">
        <v>669</v>
      </c>
      <c r="MES22" s="98" t="s">
        <v>669</v>
      </c>
      <c r="MET22" s="98" t="s">
        <v>669</v>
      </c>
      <c r="MEU22" s="98" t="s">
        <v>669</v>
      </c>
      <c r="MEV22" s="98" t="s">
        <v>669</v>
      </c>
      <c r="MEW22" s="98" t="s">
        <v>669</v>
      </c>
      <c r="MEX22" s="98" t="s">
        <v>669</v>
      </c>
      <c r="MEY22" s="98" t="s">
        <v>669</v>
      </c>
      <c r="MEZ22" s="98" t="s">
        <v>669</v>
      </c>
      <c r="MFA22" s="98" t="s">
        <v>669</v>
      </c>
      <c r="MFB22" s="98" t="s">
        <v>669</v>
      </c>
      <c r="MFC22" s="98" t="s">
        <v>669</v>
      </c>
      <c r="MFD22" s="98" t="s">
        <v>669</v>
      </c>
      <c r="MFE22" s="98" t="s">
        <v>669</v>
      </c>
      <c r="MFF22" s="98" t="s">
        <v>669</v>
      </c>
      <c r="MFG22" s="98" t="s">
        <v>669</v>
      </c>
      <c r="MFH22" s="98" t="s">
        <v>669</v>
      </c>
      <c r="MFI22" s="98" t="s">
        <v>669</v>
      </c>
      <c r="MFJ22" s="98" t="s">
        <v>669</v>
      </c>
      <c r="MFK22" s="98" t="s">
        <v>669</v>
      </c>
      <c r="MFL22" s="98" t="s">
        <v>669</v>
      </c>
      <c r="MFM22" s="98" t="s">
        <v>669</v>
      </c>
      <c r="MFN22" s="98" t="s">
        <v>669</v>
      </c>
      <c r="MFO22" s="98" t="s">
        <v>669</v>
      </c>
      <c r="MFP22" s="98" t="s">
        <v>669</v>
      </c>
      <c r="MFQ22" s="98" t="s">
        <v>669</v>
      </c>
      <c r="MFR22" s="98" t="s">
        <v>669</v>
      </c>
      <c r="MFS22" s="98" t="s">
        <v>669</v>
      </c>
      <c r="MFT22" s="98" t="s">
        <v>669</v>
      </c>
      <c r="MFU22" s="98" t="s">
        <v>669</v>
      </c>
      <c r="MFV22" s="98" t="s">
        <v>669</v>
      </c>
      <c r="MFW22" s="98" t="s">
        <v>669</v>
      </c>
      <c r="MFX22" s="98" t="s">
        <v>669</v>
      </c>
      <c r="MFY22" s="98" t="s">
        <v>669</v>
      </c>
      <c r="MFZ22" s="98" t="s">
        <v>669</v>
      </c>
      <c r="MGA22" s="98" t="s">
        <v>669</v>
      </c>
      <c r="MGB22" s="98" t="s">
        <v>669</v>
      </c>
      <c r="MGC22" s="98" t="s">
        <v>669</v>
      </c>
      <c r="MGD22" s="98" t="s">
        <v>669</v>
      </c>
      <c r="MGE22" s="98" t="s">
        <v>669</v>
      </c>
      <c r="MGF22" s="98" t="s">
        <v>669</v>
      </c>
      <c r="MGG22" s="98" t="s">
        <v>669</v>
      </c>
      <c r="MGH22" s="98" t="s">
        <v>669</v>
      </c>
      <c r="MGI22" s="98" t="s">
        <v>669</v>
      </c>
      <c r="MGJ22" s="98" t="s">
        <v>669</v>
      </c>
      <c r="MGK22" s="98" t="s">
        <v>669</v>
      </c>
      <c r="MGL22" s="98" t="s">
        <v>669</v>
      </c>
      <c r="MGM22" s="98" t="s">
        <v>669</v>
      </c>
      <c r="MGN22" s="98" t="s">
        <v>669</v>
      </c>
      <c r="MGO22" s="98" t="s">
        <v>669</v>
      </c>
      <c r="MGP22" s="98" t="s">
        <v>669</v>
      </c>
      <c r="MGQ22" s="98" t="s">
        <v>669</v>
      </c>
      <c r="MGR22" s="98" t="s">
        <v>669</v>
      </c>
      <c r="MGS22" s="98" t="s">
        <v>669</v>
      </c>
      <c r="MGT22" s="98" t="s">
        <v>669</v>
      </c>
      <c r="MGU22" s="98" t="s">
        <v>669</v>
      </c>
      <c r="MGV22" s="98" t="s">
        <v>669</v>
      </c>
      <c r="MGW22" s="98" t="s">
        <v>669</v>
      </c>
      <c r="MGX22" s="98" t="s">
        <v>669</v>
      </c>
      <c r="MGY22" s="98" t="s">
        <v>669</v>
      </c>
      <c r="MGZ22" s="98" t="s">
        <v>669</v>
      </c>
      <c r="MHA22" s="98" t="s">
        <v>669</v>
      </c>
      <c r="MHB22" s="98" t="s">
        <v>669</v>
      </c>
      <c r="MHC22" s="98" t="s">
        <v>669</v>
      </c>
      <c r="MHD22" s="98" t="s">
        <v>669</v>
      </c>
      <c r="MHE22" s="98" t="s">
        <v>669</v>
      </c>
      <c r="MHF22" s="98" t="s">
        <v>669</v>
      </c>
      <c r="MHG22" s="98" t="s">
        <v>669</v>
      </c>
      <c r="MHH22" s="98" t="s">
        <v>669</v>
      </c>
      <c r="MHI22" s="98" t="s">
        <v>669</v>
      </c>
      <c r="MHJ22" s="98" t="s">
        <v>669</v>
      </c>
      <c r="MHK22" s="98" t="s">
        <v>669</v>
      </c>
      <c r="MHL22" s="98" t="s">
        <v>669</v>
      </c>
      <c r="MHM22" s="98" t="s">
        <v>669</v>
      </c>
      <c r="MHN22" s="98" t="s">
        <v>669</v>
      </c>
      <c r="MHO22" s="98" t="s">
        <v>669</v>
      </c>
      <c r="MHP22" s="98" t="s">
        <v>669</v>
      </c>
      <c r="MHQ22" s="98" t="s">
        <v>669</v>
      </c>
      <c r="MHR22" s="98" t="s">
        <v>669</v>
      </c>
      <c r="MHS22" s="98" t="s">
        <v>669</v>
      </c>
      <c r="MHT22" s="98" t="s">
        <v>669</v>
      </c>
      <c r="MHU22" s="98" t="s">
        <v>669</v>
      </c>
      <c r="MHV22" s="98" t="s">
        <v>669</v>
      </c>
      <c r="MHW22" s="98" t="s">
        <v>669</v>
      </c>
      <c r="MHX22" s="98" t="s">
        <v>669</v>
      </c>
      <c r="MHY22" s="98" t="s">
        <v>669</v>
      </c>
      <c r="MHZ22" s="98" t="s">
        <v>669</v>
      </c>
      <c r="MIA22" s="98" t="s">
        <v>669</v>
      </c>
      <c r="MIB22" s="98" t="s">
        <v>669</v>
      </c>
      <c r="MIC22" s="98" t="s">
        <v>669</v>
      </c>
      <c r="MID22" s="98" t="s">
        <v>669</v>
      </c>
      <c r="MIE22" s="98" t="s">
        <v>669</v>
      </c>
      <c r="MIF22" s="98" t="s">
        <v>669</v>
      </c>
      <c r="MIG22" s="98" t="s">
        <v>669</v>
      </c>
      <c r="MIH22" s="98" t="s">
        <v>669</v>
      </c>
      <c r="MII22" s="98" t="s">
        <v>669</v>
      </c>
      <c r="MIJ22" s="98" t="s">
        <v>669</v>
      </c>
      <c r="MIK22" s="98" t="s">
        <v>669</v>
      </c>
      <c r="MIL22" s="98" t="s">
        <v>669</v>
      </c>
      <c r="MIM22" s="98" t="s">
        <v>669</v>
      </c>
      <c r="MIN22" s="98" t="s">
        <v>669</v>
      </c>
      <c r="MIO22" s="98" t="s">
        <v>669</v>
      </c>
      <c r="MIP22" s="98" t="s">
        <v>669</v>
      </c>
      <c r="MIQ22" s="98" t="s">
        <v>669</v>
      </c>
      <c r="MIR22" s="98" t="s">
        <v>669</v>
      </c>
      <c r="MIS22" s="98" t="s">
        <v>669</v>
      </c>
      <c r="MIT22" s="98" t="s">
        <v>669</v>
      </c>
      <c r="MIU22" s="98" t="s">
        <v>669</v>
      </c>
      <c r="MIV22" s="98" t="s">
        <v>669</v>
      </c>
      <c r="MIW22" s="98" t="s">
        <v>669</v>
      </c>
      <c r="MIX22" s="98" t="s">
        <v>669</v>
      </c>
      <c r="MIY22" s="98" t="s">
        <v>669</v>
      </c>
      <c r="MIZ22" s="98" t="s">
        <v>669</v>
      </c>
      <c r="MJA22" s="98" t="s">
        <v>669</v>
      </c>
      <c r="MJB22" s="98" t="s">
        <v>669</v>
      </c>
      <c r="MJC22" s="98" t="s">
        <v>669</v>
      </c>
      <c r="MJD22" s="98" t="s">
        <v>669</v>
      </c>
      <c r="MJE22" s="98" t="s">
        <v>669</v>
      </c>
      <c r="MJF22" s="98" t="s">
        <v>669</v>
      </c>
      <c r="MJG22" s="98" t="s">
        <v>669</v>
      </c>
      <c r="MJH22" s="98" t="s">
        <v>669</v>
      </c>
      <c r="MJI22" s="98" t="s">
        <v>669</v>
      </c>
      <c r="MJJ22" s="98" t="s">
        <v>669</v>
      </c>
      <c r="MJK22" s="98" t="s">
        <v>669</v>
      </c>
      <c r="MJL22" s="98" t="s">
        <v>669</v>
      </c>
      <c r="MJM22" s="98" t="s">
        <v>669</v>
      </c>
      <c r="MJN22" s="98" t="s">
        <v>669</v>
      </c>
      <c r="MJO22" s="98" t="s">
        <v>669</v>
      </c>
      <c r="MJP22" s="98" t="s">
        <v>669</v>
      </c>
      <c r="MJQ22" s="98" t="s">
        <v>669</v>
      </c>
      <c r="MJR22" s="98" t="s">
        <v>669</v>
      </c>
      <c r="MJS22" s="98" t="s">
        <v>669</v>
      </c>
      <c r="MJT22" s="98" t="s">
        <v>669</v>
      </c>
      <c r="MJU22" s="98" t="s">
        <v>669</v>
      </c>
      <c r="MJV22" s="98" t="s">
        <v>669</v>
      </c>
      <c r="MJW22" s="98" t="s">
        <v>669</v>
      </c>
      <c r="MJX22" s="98" t="s">
        <v>669</v>
      </c>
      <c r="MJY22" s="98" t="s">
        <v>669</v>
      </c>
      <c r="MJZ22" s="98" t="s">
        <v>669</v>
      </c>
      <c r="MKA22" s="98" t="s">
        <v>669</v>
      </c>
      <c r="MKB22" s="98" t="s">
        <v>669</v>
      </c>
      <c r="MKC22" s="98" t="s">
        <v>669</v>
      </c>
      <c r="MKD22" s="98" t="s">
        <v>669</v>
      </c>
      <c r="MKE22" s="98" t="s">
        <v>669</v>
      </c>
      <c r="MKF22" s="98" t="s">
        <v>669</v>
      </c>
      <c r="MKG22" s="98" t="s">
        <v>669</v>
      </c>
      <c r="MKH22" s="98" t="s">
        <v>669</v>
      </c>
      <c r="MKI22" s="98" t="s">
        <v>669</v>
      </c>
      <c r="MKJ22" s="98" t="s">
        <v>669</v>
      </c>
      <c r="MKK22" s="98" t="s">
        <v>669</v>
      </c>
      <c r="MKL22" s="98" t="s">
        <v>669</v>
      </c>
      <c r="MKM22" s="98" t="s">
        <v>669</v>
      </c>
      <c r="MKN22" s="98" t="s">
        <v>669</v>
      </c>
      <c r="MKO22" s="98" t="s">
        <v>669</v>
      </c>
      <c r="MKP22" s="98" t="s">
        <v>669</v>
      </c>
      <c r="MKQ22" s="98" t="s">
        <v>669</v>
      </c>
      <c r="MKR22" s="98" t="s">
        <v>669</v>
      </c>
      <c r="MKS22" s="98" t="s">
        <v>669</v>
      </c>
      <c r="MKT22" s="98" t="s">
        <v>669</v>
      </c>
      <c r="MKU22" s="98" t="s">
        <v>669</v>
      </c>
      <c r="MKV22" s="98" t="s">
        <v>669</v>
      </c>
      <c r="MKW22" s="98" t="s">
        <v>669</v>
      </c>
      <c r="MKX22" s="98" t="s">
        <v>669</v>
      </c>
      <c r="MKY22" s="98" t="s">
        <v>669</v>
      </c>
      <c r="MKZ22" s="98" t="s">
        <v>669</v>
      </c>
      <c r="MLA22" s="98" t="s">
        <v>669</v>
      </c>
      <c r="MLB22" s="98" t="s">
        <v>669</v>
      </c>
      <c r="MLC22" s="98" t="s">
        <v>669</v>
      </c>
      <c r="MLD22" s="98" t="s">
        <v>669</v>
      </c>
      <c r="MLE22" s="98" t="s">
        <v>669</v>
      </c>
      <c r="MLF22" s="98" t="s">
        <v>669</v>
      </c>
      <c r="MLG22" s="98" t="s">
        <v>669</v>
      </c>
      <c r="MLH22" s="98" t="s">
        <v>669</v>
      </c>
      <c r="MLI22" s="98" t="s">
        <v>669</v>
      </c>
      <c r="MLJ22" s="98" t="s">
        <v>669</v>
      </c>
      <c r="MLK22" s="98" t="s">
        <v>669</v>
      </c>
      <c r="MLL22" s="98" t="s">
        <v>669</v>
      </c>
      <c r="MLM22" s="98" t="s">
        <v>669</v>
      </c>
      <c r="MLN22" s="98" t="s">
        <v>669</v>
      </c>
      <c r="MLO22" s="98" t="s">
        <v>669</v>
      </c>
      <c r="MLP22" s="98" t="s">
        <v>669</v>
      </c>
      <c r="MLQ22" s="98" t="s">
        <v>669</v>
      </c>
      <c r="MLR22" s="98" t="s">
        <v>669</v>
      </c>
      <c r="MLS22" s="98" t="s">
        <v>669</v>
      </c>
      <c r="MLT22" s="98" t="s">
        <v>669</v>
      </c>
      <c r="MLU22" s="98" t="s">
        <v>669</v>
      </c>
      <c r="MLV22" s="98" t="s">
        <v>669</v>
      </c>
      <c r="MLW22" s="98" t="s">
        <v>669</v>
      </c>
      <c r="MLX22" s="98" t="s">
        <v>669</v>
      </c>
      <c r="MLY22" s="98" t="s">
        <v>669</v>
      </c>
      <c r="MLZ22" s="98" t="s">
        <v>669</v>
      </c>
      <c r="MMA22" s="98" t="s">
        <v>669</v>
      </c>
      <c r="MMB22" s="98" t="s">
        <v>669</v>
      </c>
      <c r="MMC22" s="98" t="s">
        <v>669</v>
      </c>
      <c r="MMD22" s="98" t="s">
        <v>669</v>
      </c>
      <c r="MME22" s="98" t="s">
        <v>669</v>
      </c>
      <c r="MMF22" s="98" t="s">
        <v>669</v>
      </c>
      <c r="MMG22" s="98" t="s">
        <v>669</v>
      </c>
      <c r="MMH22" s="98" t="s">
        <v>669</v>
      </c>
      <c r="MMI22" s="98" t="s">
        <v>669</v>
      </c>
      <c r="MMJ22" s="98" t="s">
        <v>669</v>
      </c>
      <c r="MMK22" s="98" t="s">
        <v>669</v>
      </c>
      <c r="MML22" s="98" t="s">
        <v>669</v>
      </c>
      <c r="MMM22" s="98" t="s">
        <v>669</v>
      </c>
      <c r="MMN22" s="98" t="s">
        <v>669</v>
      </c>
      <c r="MMO22" s="98" t="s">
        <v>669</v>
      </c>
      <c r="MMP22" s="98" t="s">
        <v>669</v>
      </c>
      <c r="MMQ22" s="98" t="s">
        <v>669</v>
      </c>
      <c r="MMR22" s="98" t="s">
        <v>669</v>
      </c>
      <c r="MMS22" s="98" t="s">
        <v>669</v>
      </c>
      <c r="MMT22" s="98" t="s">
        <v>669</v>
      </c>
      <c r="MMU22" s="98" t="s">
        <v>669</v>
      </c>
      <c r="MMV22" s="98" t="s">
        <v>669</v>
      </c>
      <c r="MMW22" s="98" t="s">
        <v>669</v>
      </c>
      <c r="MMX22" s="98" t="s">
        <v>669</v>
      </c>
      <c r="MMY22" s="98" t="s">
        <v>669</v>
      </c>
      <c r="MMZ22" s="98" t="s">
        <v>669</v>
      </c>
      <c r="MNA22" s="98" t="s">
        <v>669</v>
      </c>
      <c r="MNB22" s="98" t="s">
        <v>669</v>
      </c>
      <c r="MNC22" s="98" t="s">
        <v>669</v>
      </c>
      <c r="MND22" s="98" t="s">
        <v>669</v>
      </c>
      <c r="MNE22" s="98" t="s">
        <v>669</v>
      </c>
      <c r="MNF22" s="98" t="s">
        <v>669</v>
      </c>
      <c r="MNG22" s="98" t="s">
        <v>669</v>
      </c>
      <c r="MNH22" s="98" t="s">
        <v>669</v>
      </c>
      <c r="MNI22" s="98" t="s">
        <v>669</v>
      </c>
      <c r="MNJ22" s="98" t="s">
        <v>669</v>
      </c>
      <c r="MNK22" s="98" t="s">
        <v>669</v>
      </c>
      <c r="MNL22" s="98" t="s">
        <v>669</v>
      </c>
      <c r="MNM22" s="98" t="s">
        <v>669</v>
      </c>
      <c r="MNN22" s="98" t="s">
        <v>669</v>
      </c>
      <c r="MNO22" s="98" t="s">
        <v>669</v>
      </c>
      <c r="MNP22" s="98" t="s">
        <v>669</v>
      </c>
      <c r="MNQ22" s="98" t="s">
        <v>669</v>
      </c>
      <c r="MNR22" s="98" t="s">
        <v>669</v>
      </c>
      <c r="MNS22" s="98" t="s">
        <v>669</v>
      </c>
      <c r="MNT22" s="98" t="s">
        <v>669</v>
      </c>
      <c r="MNU22" s="98" t="s">
        <v>669</v>
      </c>
      <c r="MNV22" s="98" t="s">
        <v>669</v>
      </c>
      <c r="MNW22" s="98" t="s">
        <v>669</v>
      </c>
      <c r="MNX22" s="98" t="s">
        <v>669</v>
      </c>
      <c r="MNY22" s="98" t="s">
        <v>669</v>
      </c>
      <c r="MNZ22" s="98" t="s">
        <v>669</v>
      </c>
      <c r="MOA22" s="98" t="s">
        <v>669</v>
      </c>
      <c r="MOB22" s="98" t="s">
        <v>669</v>
      </c>
      <c r="MOC22" s="98" t="s">
        <v>669</v>
      </c>
      <c r="MOD22" s="98" t="s">
        <v>669</v>
      </c>
      <c r="MOE22" s="98" t="s">
        <v>669</v>
      </c>
      <c r="MOF22" s="98" t="s">
        <v>669</v>
      </c>
      <c r="MOG22" s="98" t="s">
        <v>669</v>
      </c>
      <c r="MOH22" s="98" t="s">
        <v>669</v>
      </c>
      <c r="MOI22" s="98" t="s">
        <v>669</v>
      </c>
      <c r="MOJ22" s="98" t="s">
        <v>669</v>
      </c>
      <c r="MOK22" s="98" t="s">
        <v>669</v>
      </c>
      <c r="MOL22" s="98" t="s">
        <v>669</v>
      </c>
      <c r="MOM22" s="98" t="s">
        <v>669</v>
      </c>
      <c r="MON22" s="98" t="s">
        <v>669</v>
      </c>
      <c r="MOO22" s="98" t="s">
        <v>669</v>
      </c>
      <c r="MOP22" s="98" t="s">
        <v>669</v>
      </c>
      <c r="MOQ22" s="98" t="s">
        <v>669</v>
      </c>
      <c r="MOR22" s="98" t="s">
        <v>669</v>
      </c>
      <c r="MOS22" s="98" t="s">
        <v>669</v>
      </c>
      <c r="MOT22" s="98" t="s">
        <v>669</v>
      </c>
      <c r="MOU22" s="98" t="s">
        <v>669</v>
      </c>
      <c r="MOV22" s="98" t="s">
        <v>669</v>
      </c>
      <c r="MOW22" s="98" t="s">
        <v>669</v>
      </c>
      <c r="MOX22" s="98" t="s">
        <v>669</v>
      </c>
      <c r="MOY22" s="98" t="s">
        <v>669</v>
      </c>
      <c r="MOZ22" s="98" t="s">
        <v>669</v>
      </c>
      <c r="MPA22" s="98" t="s">
        <v>669</v>
      </c>
      <c r="MPB22" s="98" t="s">
        <v>669</v>
      </c>
      <c r="MPC22" s="98" t="s">
        <v>669</v>
      </c>
      <c r="MPD22" s="98" t="s">
        <v>669</v>
      </c>
      <c r="MPE22" s="98" t="s">
        <v>669</v>
      </c>
      <c r="MPF22" s="98" t="s">
        <v>669</v>
      </c>
      <c r="MPG22" s="98" t="s">
        <v>669</v>
      </c>
      <c r="MPH22" s="98" t="s">
        <v>669</v>
      </c>
      <c r="MPI22" s="98" t="s">
        <v>669</v>
      </c>
      <c r="MPJ22" s="98" t="s">
        <v>669</v>
      </c>
      <c r="MPK22" s="98" t="s">
        <v>669</v>
      </c>
      <c r="MPL22" s="98" t="s">
        <v>669</v>
      </c>
      <c r="MPM22" s="98" t="s">
        <v>669</v>
      </c>
      <c r="MPN22" s="98" t="s">
        <v>669</v>
      </c>
      <c r="MPO22" s="98" t="s">
        <v>669</v>
      </c>
      <c r="MPP22" s="98" t="s">
        <v>669</v>
      </c>
      <c r="MPQ22" s="98" t="s">
        <v>669</v>
      </c>
      <c r="MPR22" s="98" t="s">
        <v>669</v>
      </c>
      <c r="MPS22" s="98" t="s">
        <v>669</v>
      </c>
      <c r="MPT22" s="98" t="s">
        <v>669</v>
      </c>
      <c r="MPU22" s="98" t="s">
        <v>669</v>
      </c>
      <c r="MPV22" s="98" t="s">
        <v>669</v>
      </c>
      <c r="MPW22" s="98" t="s">
        <v>669</v>
      </c>
      <c r="MPX22" s="98" t="s">
        <v>669</v>
      </c>
      <c r="MPY22" s="98" t="s">
        <v>669</v>
      </c>
      <c r="MPZ22" s="98" t="s">
        <v>669</v>
      </c>
      <c r="MQA22" s="98" t="s">
        <v>669</v>
      </c>
      <c r="MQB22" s="98" t="s">
        <v>669</v>
      </c>
      <c r="MQC22" s="98" t="s">
        <v>669</v>
      </c>
      <c r="MQD22" s="98" t="s">
        <v>669</v>
      </c>
      <c r="MQE22" s="98" t="s">
        <v>669</v>
      </c>
      <c r="MQF22" s="98" t="s">
        <v>669</v>
      </c>
      <c r="MQG22" s="98" t="s">
        <v>669</v>
      </c>
      <c r="MQH22" s="98" t="s">
        <v>669</v>
      </c>
      <c r="MQI22" s="98" t="s">
        <v>669</v>
      </c>
      <c r="MQJ22" s="98" t="s">
        <v>669</v>
      </c>
      <c r="MQK22" s="98" t="s">
        <v>669</v>
      </c>
      <c r="MQL22" s="98" t="s">
        <v>669</v>
      </c>
      <c r="MQM22" s="98" t="s">
        <v>669</v>
      </c>
      <c r="MQN22" s="98" t="s">
        <v>669</v>
      </c>
      <c r="MQO22" s="98" t="s">
        <v>669</v>
      </c>
      <c r="MQP22" s="98" t="s">
        <v>669</v>
      </c>
      <c r="MQQ22" s="98" t="s">
        <v>669</v>
      </c>
      <c r="MQR22" s="98" t="s">
        <v>669</v>
      </c>
      <c r="MQS22" s="98" t="s">
        <v>669</v>
      </c>
      <c r="MQT22" s="98" t="s">
        <v>669</v>
      </c>
      <c r="MQU22" s="98" t="s">
        <v>669</v>
      </c>
      <c r="MQV22" s="98" t="s">
        <v>669</v>
      </c>
      <c r="MQW22" s="98" t="s">
        <v>669</v>
      </c>
      <c r="MQX22" s="98" t="s">
        <v>669</v>
      </c>
      <c r="MQY22" s="98" t="s">
        <v>669</v>
      </c>
      <c r="MQZ22" s="98" t="s">
        <v>669</v>
      </c>
      <c r="MRA22" s="98" t="s">
        <v>669</v>
      </c>
      <c r="MRB22" s="98" t="s">
        <v>669</v>
      </c>
      <c r="MRC22" s="98" t="s">
        <v>669</v>
      </c>
      <c r="MRD22" s="98" t="s">
        <v>669</v>
      </c>
      <c r="MRE22" s="98" t="s">
        <v>669</v>
      </c>
      <c r="MRF22" s="98" t="s">
        <v>669</v>
      </c>
      <c r="MRG22" s="98" t="s">
        <v>669</v>
      </c>
      <c r="MRH22" s="98" t="s">
        <v>669</v>
      </c>
      <c r="MRI22" s="98" t="s">
        <v>669</v>
      </c>
      <c r="MRJ22" s="98" t="s">
        <v>669</v>
      </c>
      <c r="MRK22" s="98" t="s">
        <v>669</v>
      </c>
      <c r="MRL22" s="98" t="s">
        <v>669</v>
      </c>
      <c r="MRM22" s="98" t="s">
        <v>669</v>
      </c>
      <c r="MRN22" s="98" t="s">
        <v>669</v>
      </c>
      <c r="MRO22" s="98" t="s">
        <v>669</v>
      </c>
      <c r="MRP22" s="98" t="s">
        <v>669</v>
      </c>
      <c r="MRQ22" s="98" t="s">
        <v>669</v>
      </c>
      <c r="MRR22" s="98" t="s">
        <v>669</v>
      </c>
      <c r="MRS22" s="98" t="s">
        <v>669</v>
      </c>
      <c r="MRT22" s="98" t="s">
        <v>669</v>
      </c>
      <c r="MRU22" s="98" t="s">
        <v>669</v>
      </c>
      <c r="MRV22" s="98" t="s">
        <v>669</v>
      </c>
      <c r="MRW22" s="98" t="s">
        <v>669</v>
      </c>
      <c r="MRX22" s="98" t="s">
        <v>669</v>
      </c>
      <c r="MRY22" s="98" t="s">
        <v>669</v>
      </c>
      <c r="MRZ22" s="98" t="s">
        <v>669</v>
      </c>
      <c r="MSA22" s="98" t="s">
        <v>669</v>
      </c>
      <c r="MSB22" s="98" t="s">
        <v>669</v>
      </c>
      <c r="MSC22" s="98" t="s">
        <v>669</v>
      </c>
      <c r="MSD22" s="98" t="s">
        <v>669</v>
      </c>
      <c r="MSE22" s="98" t="s">
        <v>669</v>
      </c>
      <c r="MSF22" s="98" t="s">
        <v>669</v>
      </c>
      <c r="MSG22" s="98" t="s">
        <v>669</v>
      </c>
      <c r="MSH22" s="98" t="s">
        <v>669</v>
      </c>
      <c r="MSI22" s="98" t="s">
        <v>669</v>
      </c>
      <c r="MSJ22" s="98" t="s">
        <v>669</v>
      </c>
      <c r="MSK22" s="98" t="s">
        <v>669</v>
      </c>
      <c r="MSL22" s="98" t="s">
        <v>669</v>
      </c>
      <c r="MSM22" s="98" t="s">
        <v>669</v>
      </c>
      <c r="MSN22" s="98" t="s">
        <v>669</v>
      </c>
      <c r="MSO22" s="98" t="s">
        <v>669</v>
      </c>
      <c r="MSP22" s="98" t="s">
        <v>669</v>
      </c>
      <c r="MSQ22" s="98" t="s">
        <v>669</v>
      </c>
      <c r="MSR22" s="98" t="s">
        <v>669</v>
      </c>
      <c r="MSS22" s="98" t="s">
        <v>669</v>
      </c>
      <c r="MST22" s="98" t="s">
        <v>669</v>
      </c>
      <c r="MSU22" s="98" t="s">
        <v>669</v>
      </c>
      <c r="MSV22" s="98" t="s">
        <v>669</v>
      </c>
      <c r="MSW22" s="98" t="s">
        <v>669</v>
      </c>
      <c r="MSX22" s="98" t="s">
        <v>669</v>
      </c>
      <c r="MSY22" s="98" t="s">
        <v>669</v>
      </c>
      <c r="MSZ22" s="98" t="s">
        <v>669</v>
      </c>
      <c r="MTA22" s="98" t="s">
        <v>669</v>
      </c>
      <c r="MTB22" s="98" t="s">
        <v>669</v>
      </c>
      <c r="MTC22" s="98" t="s">
        <v>669</v>
      </c>
      <c r="MTD22" s="98" t="s">
        <v>669</v>
      </c>
      <c r="MTE22" s="98" t="s">
        <v>669</v>
      </c>
      <c r="MTF22" s="98" t="s">
        <v>669</v>
      </c>
      <c r="MTG22" s="98" t="s">
        <v>669</v>
      </c>
      <c r="MTH22" s="98" t="s">
        <v>669</v>
      </c>
      <c r="MTI22" s="98" t="s">
        <v>669</v>
      </c>
      <c r="MTJ22" s="98" t="s">
        <v>669</v>
      </c>
      <c r="MTK22" s="98" t="s">
        <v>669</v>
      </c>
      <c r="MTL22" s="98" t="s">
        <v>669</v>
      </c>
      <c r="MTM22" s="98" t="s">
        <v>669</v>
      </c>
      <c r="MTN22" s="98" t="s">
        <v>669</v>
      </c>
      <c r="MTO22" s="98" t="s">
        <v>669</v>
      </c>
      <c r="MTP22" s="98" t="s">
        <v>669</v>
      </c>
      <c r="MTQ22" s="98" t="s">
        <v>669</v>
      </c>
      <c r="MTR22" s="98" t="s">
        <v>669</v>
      </c>
      <c r="MTS22" s="98" t="s">
        <v>669</v>
      </c>
      <c r="MTT22" s="98" t="s">
        <v>669</v>
      </c>
      <c r="MTU22" s="98" t="s">
        <v>669</v>
      </c>
      <c r="MTV22" s="98" t="s">
        <v>669</v>
      </c>
      <c r="MTW22" s="98" t="s">
        <v>669</v>
      </c>
      <c r="MTX22" s="98" t="s">
        <v>669</v>
      </c>
      <c r="MTY22" s="98" t="s">
        <v>669</v>
      </c>
      <c r="MTZ22" s="98" t="s">
        <v>669</v>
      </c>
      <c r="MUA22" s="98" t="s">
        <v>669</v>
      </c>
      <c r="MUB22" s="98" t="s">
        <v>669</v>
      </c>
      <c r="MUC22" s="98" t="s">
        <v>669</v>
      </c>
      <c r="MUD22" s="98" t="s">
        <v>669</v>
      </c>
      <c r="MUE22" s="98" t="s">
        <v>669</v>
      </c>
      <c r="MUF22" s="98" t="s">
        <v>669</v>
      </c>
      <c r="MUG22" s="98" t="s">
        <v>669</v>
      </c>
      <c r="MUH22" s="98" t="s">
        <v>669</v>
      </c>
      <c r="MUI22" s="98" t="s">
        <v>669</v>
      </c>
      <c r="MUJ22" s="98" t="s">
        <v>669</v>
      </c>
      <c r="MUK22" s="98" t="s">
        <v>669</v>
      </c>
      <c r="MUL22" s="98" t="s">
        <v>669</v>
      </c>
      <c r="MUM22" s="98" t="s">
        <v>669</v>
      </c>
      <c r="MUN22" s="98" t="s">
        <v>669</v>
      </c>
      <c r="MUO22" s="98" t="s">
        <v>669</v>
      </c>
      <c r="MUP22" s="98" t="s">
        <v>669</v>
      </c>
      <c r="MUQ22" s="98" t="s">
        <v>669</v>
      </c>
      <c r="MUR22" s="98" t="s">
        <v>669</v>
      </c>
      <c r="MUS22" s="98" t="s">
        <v>669</v>
      </c>
      <c r="MUT22" s="98" t="s">
        <v>669</v>
      </c>
      <c r="MUU22" s="98" t="s">
        <v>669</v>
      </c>
      <c r="MUV22" s="98" t="s">
        <v>669</v>
      </c>
      <c r="MUW22" s="98" t="s">
        <v>669</v>
      </c>
      <c r="MUX22" s="98" t="s">
        <v>669</v>
      </c>
      <c r="MUY22" s="98" t="s">
        <v>669</v>
      </c>
      <c r="MUZ22" s="98" t="s">
        <v>669</v>
      </c>
      <c r="MVA22" s="98" t="s">
        <v>669</v>
      </c>
      <c r="MVB22" s="98" t="s">
        <v>669</v>
      </c>
      <c r="MVC22" s="98" t="s">
        <v>669</v>
      </c>
      <c r="MVD22" s="98" t="s">
        <v>669</v>
      </c>
      <c r="MVE22" s="98" t="s">
        <v>669</v>
      </c>
      <c r="MVF22" s="98" t="s">
        <v>669</v>
      </c>
      <c r="MVG22" s="98" t="s">
        <v>669</v>
      </c>
      <c r="MVH22" s="98" t="s">
        <v>669</v>
      </c>
      <c r="MVI22" s="98" t="s">
        <v>669</v>
      </c>
      <c r="MVJ22" s="98" t="s">
        <v>669</v>
      </c>
      <c r="MVK22" s="98" t="s">
        <v>669</v>
      </c>
      <c r="MVL22" s="98" t="s">
        <v>669</v>
      </c>
      <c r="MVM22" s="98" t="s">
        <v>669</v>
      </c>
      <c r="MVN22" s="98" t="s">
        <v>669</v>
      </c>
      <c r="MVO22" s="98" t="s">
        <v>669</v>
      </c>
      <c r="MVP22" s="98" t="s">
        <v>669</v>
      </c>
      <c r="MVQ22" s="98" t="s">
        <v>669</v>
      </c>
      <c r="MVR22" s="98" t="s">
        <v>669</v>
      </c>
      <c r="MVS22" s="98" t="s">
        <v>669</v>
      </c>
      <c r="MVT22" s="98" t="s">
        <v>669</v>
      </c>
      <c r="MVU22" s="98" t="s">
        <v>669</v>
      </c>
      <c r="MVV22" s="98" t="s">
        <v>669</v>
      </c>
      <c r="MVW22" s="98" t="s">
        <v>669</v>
      </c>
      <c r="MVX22" s="98" t="s">
        <v>669</v>
      </c>
      <c r="MVY22" s="98" t="s">
        <v>669</v>
      </c>
      <c r="MVZ22" s="98" t="s">
        <v>669</v>
      </c>
      <c r="MWA22" s="98" t="s">
        <v>669</v>
      </c>
      <c r="MWB22" s="98" t="s">
        <v>669</v>
      </c>
      <c r="MWC22" s="98" t="s">
        <v>669</v>
      </c>
      <c r="MWD22" s="98" t="s">
        <v>669</v>
      </c>
      <c r="MWE22" s="98" t="s">
        <v>669</v>
      </c>
      <c r="MWF22" s="98" t="s">
        <v>669</v>
      </c>
      <c r="MWG22" s="98" t="s">
        <v>669</v>
      </c>
      <c r="MWH22" s="98" t="s">
        <v>669</v>
      </c>
      <c r="MWI22" s="98" t="s">
        <v>669</v>
      </c>
      <c r="MWJ22" s="98" t="s">
        <v>669</v>
      </c>
      <c r="MWK22" s="98" t="s">
        <v>669</v>
      </c>
      <c r="MWL22" s="98" t="s">
        <v>669</v>
      </c>
      <c r="MWM22" s="98" t="s">
        <v>669</v>
      </c>
      <c r="MWN22" s="98" t="s">
        <v>669</v>
      </c>
      <c r="MWO22" s="98" t="s">
        <v>669</v>
      </c>
      <c r="MWP22" s="98" t="s">
        <v>669</v>
      </c>
      <c r="MWQ22" s="98" t="s">
        <v>669</v>
      </c>
      <c r="MWR22" s="98" t="s">
        <v>669</v>
      </c>
      <c r="MWS22" s="98" t="s">
        <v>669</v>
      </c>
      <c r="MWT22" s="98" t="s">
        <v>669</v>
      </c>
      <c r="MWU22" s="98" t="s">
        <v>669</v>
      </c>
      <c r="MWV22" s="98" t="s">
        <v>669</v>
      </c>
      <c r="MWW22" s="98" t="s">
        <v>669</v>
      </c>
      <c r="MWX22" s="98" t="s">
        <v>669</v>
      </c>
      <c r="MWY22" s="98" t="s">
        <v>669</v>
      </c>
      <c r="MWZ22" s="98" t="s">
        <v>669</v>
      </c>
      <c r="MXA22" s="98" t="s">
        <v>669</v>
      </c>
      <c r="MXB22" s="98" t="s">
        <v>669</v>
      </c>
      <c r="MXC22" s="98" t="s">
        <v>669</v>
      </c>
      <c r="MXD22" s="98" t="s">
        <v>669</v>
      </c>
      <c r="MXE22" s="98" t="s">
        <v>669</v>
      </c>
      <c r="MXF22" s="98" t="s">
        <v>669</v>
      </c>
      <c r="MXG22" s="98" t="s">
        <v>669</v>
      </c>
      <c r="MXH22" s="98" t="s">
        <v>669</v>
      </c>
      <c r="MXI22" s="98" t="s">
        <v>669</v>
      </c>
      <c r="MXJ22" s="98" t="s">
        <v>669</v>
      </c>
      <c r="MXK22" s="98" t="s">
        <v>669</v>
      </c>
      <c r="MXL22" s="98" t="s">
        <v>669</v>
      </c>
      <c r="MXM22" s="98" t="s">
        <v>669</v>
      </c>
      <c r="MXN22" s="98" t="s">
        <v>669</v>
      </c>
      <c r="MXO22" s="98" t="s">
        <v>669</v>
      </c>
      <c r="MXP22" s="98" t="s">
        <v>669</v>
      </c>
      <c r="MXQ22" s="98" t="s">
        <v>669</v>
      </c>
      <c r="MXR22" s="98" t="s">
        <v>669</v>
      </c>
      <c r="MXS22" s="98" t="s">
        <v>669</v>
      </c>
      <c r="MXT22" s="98" t="s">
        <v>669</v>
      </c>
      <c r="MXU22" s="98" t="s">
        <v>669</v>
      </c>
      <c r="MXV22" s="98" t="s">
        <v>669</v>
      </c>
      <c r="MXW22" s="98" t="s">
        <v>669</v>
      </c>
      <c r="MXX22" s="98" t="s">
        <v>669</v>
      </c>
      <c r="MXY22" s="98" t="s">
        <v>669</v>
      </c>
      <c r="MXZ22" s="98" t="s">
        <v>669</v>
      </c>
      <c r="MYA22" s="98" t="s">
        <v>669</v>
      </c>
      <c r="MYB22" s="98" t="s">
        <v>669</v>
      </c>
      <c r="MYC22" s="98" t="s">
        <v>669</v>
      </c>
      <c r="MYD22" s="98" t="s">
        <v>669</v>
      </c>
      <c r="MYE22" s="98" t="s">
        <v>669</v>
      </c>
      <c r="MYF22" s="98" t="s">
        <v>669</v>
      </c>
      <c r="MYG22" s="98" t="s">
        <v>669</v>
      </c>
      <c r="MYH22" s="98" t="s">
        <v>669</v>
      </c>
      <c r="MYI22" s="98" t="s">
        <v>669</v>
      </c>
      <c r="MYJ22" s="98" t="s">
        <v>669</v>
      </c>
      <c r="MYK22" s="98" t="s">
        <v>669</v>
      </c>
      <c r="MYL22" s="98" t="s">
        <v>669</v>
      </c>
      <c r="MYM22" s="98" t="s">
        <v>669</v>
      </c>
      <c r="MYN22" s="98" t="s">
        <v>669</v>
      </c>
      <c r="MYO22" s="98" t="s">
        <v>669</v>
      </c>
      <c r="MYP22" s="98" t="s">
        <v>669</v>
      </c>
      <c r="MYQ22" s="98" t="s">
        <v>669</v>
      </c>
      <c r="MYR22" s="98" t="s">
        <v>669</v>
      </c>
      <c r="MYS22" s="98" t="s">
        <v>669</v>
      </c>
      <c r="MYT22" s="98" t="s">
        <v>669</v>
      </c>
      <c r="MYU22" s="98" t="s">
        <v>669</v>
      </c>
      <c r="MYV22" s="98" t="s">
        <v>669</v>
      </c>
      <c r="MYW22" s="98" t="s">
        <v>669</v>
      </c>
      <c r="MYX22" s="98" t="s">
        <v>669</v>
      </c>
      <c r="MYY22" s="98" t="s">
        <v>669</v>
      </c>
      <c r="MYZ22" s="98" t="s">
        <v>669</v>
      </c>
      <c r="MZA22" s="98" t="s">
        <v>669</v>
      </c>
      <c r="MZB22" s="98" t="s">
        <v>669</v>
      </c>
      <c r="MZC22" s="98" t="s">
        <v>669</v>
      </c>
      <c r="MZD22" s="98" t="s">
        <v>669</v>
      </c>
      <c r="MZE22" s="98" t="s">
        <v>669</v>
      </c>
      <c r="MZF22" s="98" t="s">
        <v>669</v>
      </c>
      <c r="MZG22" s="98" t="s">
        <v>669</v>
      </c>
      <c r="MZH22" s="98" t="s">
        <v>669</v>
      </c>
      <c r="MZI22" s="98" t="s">
        <v>669</v>
      </c>
      <c r="MZJ22" s="98" t="s">
        <v>669</v>
      </c>
      <c r="MZK22" s="98" t="s">
        <v>669</v>
      </c>
      <c r="MZL22" s="98" t="s">
        <v>669</v>
      </c>
      <c r="MZM22" s="98" t="s">
        <v>669</v>
      </c>
      <c r="MZN22" s="98" t="s">
        <v>669</v>
      </c>
      <c r="MZO22" s="98" t="s">
        <v>669</v>
      </c>
      <c r="MZP22" s="98" t="s">
        <v>669</v>
      </c>
      <c r="MZQ22" s="98" t="s">
        <v>669</v>
      </c>
      <c r="MZR22" s="98" t="s">
        <v>669</v>
      </c>
      <c r="MZS22" s="98" t="s">
        <v>669</v>
      </c>
      <c r="MZT22" s="98" t="s">
        <v>669</v>
      </c>
      <c r="MZU22" s="98" t="s">
        <v>669</v>
      </c>
      <c r="MZV22" s="98" t="s">
        <v>669</v>
      </c>
      <c r="MZW22" s="98" t="s">
        <v>669</v>
      </c>
      <c r="MZX22" s="98" t="s">
        <v>669</v>
      </c>
      <c r="MZY22" s="98" t="s">
        <v>669</v>
      </c>
      <c r="MZZ22" s="98" t="s">
        <v>669</v>
      </c>
      <c r="NAA22" s="98" t="s">
        <v>669</v>
      </c>
      <c r="NAB22" s="98" t="s">
        <v>669</v>
      </c>
      <c r="NAC22" s="98" t="s">
        <v>669</v>
      </c>
      <c r="NAD22" s="98" t="s">
        <v>669</v>
      </c>
      <c r="NAE22" s="98" t="s">
        <v>669</v>
      </c>
      <c r="NAF22" s="98" t="s">
        <v>669</v>
      </c>
      <c r="NAG22" s="98" t="s">
        <v>669</v>
      </c>
      <c r="NAH22" s="98" t="s">
        <v>669</v>
      </c>
      <c r="NAI22" s="98" t="s">
        <v>669</v>
      </c>
      <c r="NAJ22" s="98" t="s">
        <v>669</v>
      </c>
      <c r="NAK22" s="98" t="s">
        <v>669</v>
      </c>
      <c r="NAL22" s="98" t="s">
        <v>669</v>
      </c>
      <c r="NAM22" s="98" t="s">
        <v>669</v>
      </c>
      <c r="NAN22" s="98" t="s">
        <v>669</v>
      </c>
      <c r="NAO22" s="98" t="s">
        <v>669</v>
      </c>
      <c r="NAP22" s="98" t="s">
        <v>669</v>
      </c>
      <c r="NAQ22" s="98" t="s">
        <v>669</v>
      </c>
      <c r="NAR22" s="98" t="s">
        <v>669</v>
      </c>
      <c r="NAS22" s="98" t="s">
        <v>669</v>
      </c>
      <c r="NAT22" s="98" t="s">
        <v>669</v>
      </c>
      <c r="NAU22" s="98" t="s">
        <v>669</v>
      </c>
      <c r="NAV22" s="98" t="s">
        <v>669</v>
      </c>
      <c r="NAW22" s="98" t="s">
        <v>669</v>
      </c>
      <c r="NAX22" s="98" t="s">
        <v>669</v>
      </c>
      <c r="NAY22" s="98" t="s">
        <v>669</v>
      </c>
      <c r="NAZ22" s="98" t="s">
        <v>669</v>
      </c>
      <c r="NBA22" s="98" t="s">
        <v>669</v>
      </c>
      <c r="NBB22" s="98" t="s">
        <v>669</v>
      </c>
      <c r="NBC22" s="98" t="s">
        <v>669</v>
      </c>
      <c r="NBD22" s="98" t="s">
        <v>669</v>
      </c>
      <c r="NBE22" s="98" t="s">
        <v>669</v>
      </c>
      <c r="NBF22" s="98" t="s">
        <v>669</v>
      </c>
      <c r="NBG22" s="98" t="s">
        <v>669</v>
      </c>
      <c r="NBH22" s="98" t="s">
        <v>669</v>
      </c>
      <c r="NBI22" s="98" t="s">
        <v>669</v>
      </c>
      <c r="NBJ22" s="98" t="s">
        <v>669</v>
      </c>
      <c r="NBK22" s="98" t="s">
        <v>669</v>
      </c>
      <c r="NBL22" s="98" t="s">
        <v>669</v>
      </c>
      <c r="NBM22" s="98" t="s">
        <v>669</v>
      </c>
      <c r="NBN22" s="98" t="s">
        <v>669</v>
      </c>
      <c r="NBO22" s="98" t="s">
        <v>669</v>
      </c>
      <c r="NBP22" s="98" t="s">
        <v>669</v>
      </c>
      <c r="NBQ22" s="98" t="s">
        <v>669</v>
      </c>
      <c r="NBR22" s="98" t="s">
        <v>669</v>
      </c>
      <c r="NBS22" s="98" t="s">
        <v>669</v>
      </c>
      <c r="NBT22" s="98" t="s">
        <v>669</v>
      </c>
      <c r="NBU22" s="98" t="s">
        <v>669</v>
      </c>
      <c r="NBV22" s="98" t="s">
        <v>669</v>
      </c>
      <c r="NBW22" s="98" t="s">
        <v>669</v>
      </c>
      <c r="NBX22" s="98" t="s">
        <v>669</v>
      </c>
      <c r="NBY22" s="98" t="s">
        <v>669</v>
      </c>
      <c r="NBZ22" s="98" t="s">
        <v>669</v>
      </c>
      <c r="NCA22" s="98" t="s">
        <v>669</v>
      </c>
      <c r="NCB22" s="98" t="s">
        <v>669</v>
      </c>
      <c r="NCC22" s="98" t="s">
        <v>669</v>
      </c>
      <c r="NCD22" s="98" t="s">
        <v>669</v>
      </c>
      <c r="NCE22" s="98" t="s">
        <v>669</v>
      </c>
      <c r="NCF22" s="98" t="s">
        <v>669</v>
      </c>
      <c r="NCG22" s="98" t="s">
        <v>669</v>
      </c>
      <c r="NCH22" s="98" t="s">
        <v>669</v>
      </c>
      <c r="NCI22" s="98" t="s">
        <v>669</v>
      </c>
      <c r="NCJ22" s="98" t="s">
        <v>669</v>
      </c>
      <c r="NCK22" s="98" t="s">
        <v>669</v>
      </c>
      <c r="NCL22" s="98" t="s">
        <v>669</v>
      </c>
      <c r="NCM22" s="98" t="s">
        <v>669</v>
      </c>
      <c r="NCN22" s="98" t="s">
        <v>669</v>
      </c>
      <c r="NCO22" s="98" t="s">
        <v>669</v>
      </c>
      <c r="NCP22" s="98" t="s">
        <v>669</v>
      </c>
      <c r="NCQ22" s="98" t="s">
        <v>669</v>
      </c>
      <c r="NCR22" s="98" t="s">
        <v>669</v>
      </c>
      <c r="NCS22" s="98" t="s">
        <v>669</v>
      </c>
      <c r="NCT22" s="98" t="s">
        <v>669</v>
      </c>
      <c r="NCU22" s="98" t="s">
        <v>669</v>
      </c>
      <c r="NCV22" s="98" t="s">
        <v>669</v>
      </c>
      <c r="NCW22" s="98" t="s">
        <v>669</v>
      </c>
      <c r="NCX22" s="98" t="s">
        <v>669</v>
      </c>
      <c r="NCY22" s="98" t="s">
        <v>669</v>
      </c>
      <c r="NCZ22" s="98" t="s">
        <v>669</v>
      </c>
      <c r="NDA22" s="98" t="s">
        <v>669</v>
      </c>
      <c r="NDB22" s="98" t="s">
        <v>669</v>
      </c>
      <c r="NDC22" s="98" t="s">
        <v>669</v>
      </c>
      <c r="NDD22" s="98" t="s">
        <v>669</v>
      </c>
      <c r="NDE22" s="98" t="s">
        <v>669</v>
      </c>
      <c r="NDF22" s="98" t="s">
        <v>669</v>
      </c>
      <c r="NDG22" s="98" t="s">
        <v>669</v>
      </c>
      <c r="NDH22" s="98" t="s">
        <v>669</v>
      </c>
      <c r="NDI22" s="98" t="s">
        <v>669</v>
      </c>
      <c r="NDJ22" s="98" t="s">
        <v>669</v>
      </c>
      <c r="NDK22" s="98" t="s">
        <v>669</v>
      </c>
      <c r="NDL22" s="98" t="s">
        <v>669</v>
      </c>
      <c r="NDM22" s="98" t="s">
        <v>669</v>
      </c>
      <c r="NDN22" s="98" t="s">
        <v>669</v>
      </c>
      <c r="NDO22" s="98" t="s">
        <v>669</v>
      </c>
      <c r="NDP22" s="98" t="s">
        <v>669</v>
      </c>
      <c r="NDQ22" s="98" t="s">
        <v>669</v>
      </c>
      <c r="NDR22" s="98" t="s">
        <v>669</v>
      </c>
      <c r="NDS22" s="98" t="s">
        <v>669</v>
      </c>
      <c r="NDT22" s="98" t="s">
        <v>669</v>
      </c>
      <c r="NDU22" s="98" t="s">
        <v>669</v>
      </c>
      <c r="NDV22" s="98" t="s">
        <v>669</v>
      </c>
      <c r="NDW22" s="98" t="s">
        <v>669</v>
      </c>
      <c r="NDX22" s="98" t="s">
        <v>669</v>
      </c>
      <c r="NDY22" s="98" t="s">
        <v>669</v>
      </c>
      <c r="NDZ22" s="98" t="s">
        <v>669</v>
      </c>
      <c r="NEA22" s="98" t="s">
        <v>669</v>
      </c>
      <c r="NEB22" s="98" t="s">
        <v>669</v>
      </c>
      <c r="NEC22" s="98" t="s">
        <v>669</v>
      </c>
      <c r="NED22" s="98" t="s">
        <v>669</v>
      </c>
      <c r="NEE22" s="98" t="s">
        <v>669</v>
      </c>
      <c r="NEF22" s="98" t="s">
        <v>669</v>
      </c>
      <c r="NEG22" s="98" t="s">
        <v>669</v>
      </c>
      <c r="NEH22" s="98" t="s">
        <v>669</v>
      </c>
      <c r="NEI22" s="98" t="s">
        <v>669</v>
      </c>
      <c r="NEJ22" s="98" t="s">
        <v>669</v>
      </c>
      <c r="NEK22" s="98" t="s">
        <v>669</v>
      </c>
      <c r="NEL22" s="98" t="s">
        <v>669</v>
      </c>
      <c r="NEM22" s="98" t="s">
        <v>669</v>
      </c>
      <c r="NEN22" s="98" t="s">
        <v>669</v>
      </c>
      <c r="NEO22" s="98" t="s">
        <v>669</v>
      </c>
      <c r="NEP22" s="98" t="s">
        <v>669</v>
      </c>
      <c r="NEQ22" s="98" t="s">
        <v>669</v>
      </c>
      <c r="NER22" s="98" t="s">
        <v>669</v>
      </c>
      <c r="NES22" s="98" t="s">
        <v>669</v>
      </c>
      <c r="NET22" s="98" t="s">
        <v>669</v>
      </c>
      <c r="NEU22" s="98" t="s">
        <v>669</v>
      </c>
      <c r="NEV22" s="98" t="s">
        <v>669</v>
      </c>
      <c r="NEW22" s="98" t="s">
        <v>669</v>
      </c>
      <c r="NEX22" s="98" t="s">
        <v>669</v>
      </c>
      <c r="NEY22" s="98" t="s">
        <v>669</v>
      </c>
      <c r="NEZ22" s="98" t="s">
        <v>669</v>
      </c>
      <c r="NFA22" s="98" t="s">
        <v>669</v>
      </c>
      <c r="NFB22" s="98" t="s">
        <v>669</v>
      </c>
      <c r="NFC22" s="98" t="s">
        <v>669</v>
      </c>
      <c r="NFD22" s="98" t="s">
        <v>669</v>
      </c>
      <c r="NFE22" s="98" t="s">
        <v>669</v>
      </c>
      <c r="NFF22" s="98" t="s">
        <v>669</v>
      </c>
      <c r="NFG22" s="98" t="s">
        <v>669</v>
      </c>
      <c r="NFH22" s="98" t="s">
        <v>669</v>
      </c>
      <c r="NFI22" s="98" t="s">
        <v>669</v>
      </c>
      <c r="NFJ22" s="98" t="s">
        <v>669</v>
      </c>
      <c r="NFK22" s="98" t="s">
        <v>669</v>
      </c>
      <c r="NFL22" s="98" t="s">
        <v>669</v>
      </c>
      <c r="NFM22" s="98" t="s">
        <v>669</v>
      </c>
      <c r="NFN22" s="98" t="s">
        <v>669</v>
      </c>
      <c r="NFO22" s="98" t="s">
        <v>669</v>
      </c>
      <c r="NFP22" s="98" t="s">
        <v>669</v>
      </c>
      <c r="NFQ22" s="98" t="s">
        <v>669</v>
      </c>
      <c r="NFR22" s="98" t="s">
        <v>669</v>
      </c>
      <c r="NFS22" s="98" t="s">
        <v>669</v>
      </c>
      <c r="NFT22" s="98" t="s">
        <v>669</v>
      </c>
      <c r="NFU22" s="98" t="s">
        <v>669</v>
      </c>
      <c r="NFV22" s="98" t="s">
        <v>669</v>
      </c>
      <c r="NFW22" s="98" t="s">
        <v>669</v>
      </c>
      <c r="NFX22" s="98" t="s">
        <v>669</v>
      </c>
      <c r="NFY22" s="98" t="s">
        <v>669</v>
      </c>
      <c r="NFZ22" s="98" t="s">
        <v>669</v>
      </c>
      <c r="NGA22" s="98" t="s">
        <v>669</v>
      </c>
      <c r="NGB22" s="98" t="s">
        <v>669</v>
      </c>
      <c r="NGC22" s="98" t="s">
        <v>669</v>
      </c>
      <c r="NGD22" s="98" t="s">
        <v>669</v>
      </c>
      <c r="NGE22" s="98" t="s">
        <v>669</v>
      </c>
      <c r="NGF22" s="98" t="s">
        <v>669</v>
      </c>
      <c r="NGG22" s="98" t="s">
        <v>669</v>
      </c>
      <c r="NGH22" s="98" t="s">
        <v>669</v>
      </c>
      <c r="NGI22" s="98" t="s">
        <v>669</v>
      </c>
      <c r="NGJ22" s="98" t="s">
        <v>669</v>
      </c>
      <c r="NGK22" s="98" t="s">
        <v>669</v>
      </c>
      <c r="NGL22" s="98" t="s">
        <v>669</v>
      </c>
      <c r="NGM22" s="98" t="s">
        <v>669</v>
      </c>
      <c r="NGN22" s="98" t="s">
        <v>669</v>
      </c>
      <c r="NGO22" s="98" t="s">
        <v>669</v>
      </c>
      <c r="NGP22" s="98" t="s">
        <v>669</v>
      </c>
      <c r="NGQ22" s="98" t="s">
        <v>669</v>
      </c>
      <c r="NGR22" s="98" t="s">
        <v>669</v>
      </c>
      <c r="NGS22" s="98" t="s">
        <v>669</v>
      </c>
      <c r="NGT22" s="98" t="s">
        <v>669</v>
      </c>
      <c r="NGU22" s="98" t="s">
        <v>669</v>
      </c>
      <c r="NGV22" s="98" t="s">
        <v>669</v>
      </c>
      <c r="NGW22" s="98" t="s">
        <v>669</v>
      </c>
      <c r="NGX22" s="98" t="s">
        <v>669</v>
      </c>
      <c r="NGY22" s="98" t="s">
        <v>669</v>
      </c>
      <c r="NGZ22" s="98" t="s">
        <v>669</v>
      </c>
      <c r="NHA22" s="98" t="s">
        <v>669</v>
      </c>
      <c r="NHB22" s="98" t="s">
        <v>669</v>
      </c>
      <c r="NHC22" s="98" t="s">
        <v>669</v>
      </c>
      <c r="NHD22" s="98" t="s">
        <v>669</v>
      </c>
      <c r="NHE22" s="98" t="s">
        <v>669</v>
      </c>
      <c r="NHF22" s="98" t="s">
        <v>669</v>
      </c>
      <c r="NHG22" s="98" t="s">
        <v>669</v>
      </c>
      <c r="NHH22" s="98" t="s">
        <v>669</v>
      </c>
      <c r="NHI22" s="98" t="s">
        <v>669</v>
      </c>
      <c r="NHJ22" s="98" t="s">
        <v>669</v>
      </c>
      <c r="NHK22" s="98" t="s">
        <v>669</v>
      </c>
      <c r="NHL22" s="98" t="s">
        <v>669</v>
      </c>
      <c r="NHM22" s="98" t="s">
        <v>669</v>
      </c>
      <c r="NHN22" s="98" t="s">
        <v>669</v>
      </c>
      <c r="NHO22" s="98" t="s">
        <v>669</v>
      </c>
      <c r="NHP22" s="98" t="s">
        <v>669</v>
      </c>
      <c r="NHQ22" s="98" t="s">
        <v>669</v>
      </c>
      <c r="NHR22" s="98" t="s">
        <v>669</v>
      </c>
      <c r="NHS22" s="98" t="s">
        <v>669</v>
      </c>
      <c r="NHT22" s="98" t="s">
        <v>669</v>
      </c>
      <c r="NHU22" s="98" t="s">
        <v>669</v>
      </c>
      <c r="NHV22" s="98" t="s">
        <v>669</v>
      </c>
      <c r="NHW22" s="98" t="s">
        <v>669</v>
      </c>
      <c r="NHX22" s="98" t="s">
        <v>669</v>
      </c>
      <c r="NHY22" s="98" t="s">
        <v>669</v>
      </c>
      <c r="NHZ22" s="98" t="s">
        <v>669</v>
      </c>
      <c r="NIA22" s="98" t="s">
        <v>669</v>
      </c>
      <c r="NIB22" s="98" t="s">
        <v>669</v>
      </c>
      <c r="NIC22" s="98" t="s">
        <v>669</v>
      </c>
      <c r="NID22" s="98" t="s">
        <v>669</v>
      </c>
      <c r="NIE22" s="98" t="s">
        <v>669</v>
      </c>
      <c r="NIF22" s="98" t="s">
        <v>669</v>
      </c>
      <c r="NIG22" s="98" t="s">
        <v>669</v>
      </c>
      <c r="NIH22" s="98" t="s">
        <v>669</v>
      </c>
      <c r="NII22" s="98" t="s">
        <v>669</v>
      </c>
      <c r="NIJ22" s="98" t="s">
        <v>669</v>
      </c>
      <c r="NIK22" s="98" t="s">
        <v>669</v>
      </c>
      <c r="NIL22" s="98" t="s">
        <v>669</v>
      </c>
      <c r="NIM22" s="98" t="s">
        <v>669</v>
      </c>
      <c r="NIN22" s="98" t="s">
        <v>669</v>
      </c>
      <c r="NIO22" s="98" t="s">
        <v>669</v>
      </c>
      <c r="NIP22" s="98" t="s">
        <v>669</v>
      </c>
      <c r="NIQ22" s="98" t="s">
        <v>669</v>
      </c>
      <c r="NIR22" s="98" t="s">
        <v>669</v>
      </c>
      <c r="NIS22" s="98" t="s">
        <v>669</v>
      </c>
      <c r="NIT22" s="98" t="s">
        <v>669</v>
      </c>
      <c r="NIU22" s="98" t="s">
        <v>669</v>
      </c>
      <c r="NIV22" s="98" t="s">
        <v>669</v>
      </c>
      <c r="NIW22" s="98" t="s">
        <v>669</v>
      </c>
      <c r="NIX22" s="98" t="s">
        <v>669</v>
      </c>
      <c r="NIY22" s="98" t="s">
        <v>669</v>
      </c>
      <c r="NIZ22" s="98" t="s">
        <v>669</v>
      </c>
      <c r="NJA22" s="98" t="s">
        <v>669</v>
      </c>
      <c r="NJB22" s="98" t="s">
        <v>669</v>
      </c>
      <c r="NJC22" s="98" t="s">
        <v>669</v>
      </c>
      <c r="NJD22" s="98" t="s">
        <v>669</v>
      </c>
      <c r="NJE22" s="98" t="s">
        <v>669</v>
      </c>
      <c r="NJF22" s="98" t="s">
        <v>669</v>
      </c>
      <c r="NJG22" s="98" t="s">
        <v>669</v>
      </c>
      <c r="NJH22" s="98" t="s">
        <v>669</v>
      </c>
      <c r="NJI22" s="98" t="s">
        <v>669</v>
      </c>
      <c r="NJJ22" s="98" t="s">
        <v>669</v>
      </c>
      <c r="NJK22" s="98" t="s">
        <v>669</v>
      </c>
      <c r="NJL22" s="98" t="s">
        <v>669</v>
      </c>
      <c r="NJM22" s="98" t="s">
        <v>669</v>
      </c>
      <c r="NJN22" s="98" t="s">
        <v>669</v>
      </c>
      <c r="NJO22" s="98" t="s">
        <v>669</v>
      </c>
      <c r="NJP22" s="98" t="s">
        <v>669</v>
      </c>
      <c r="NJQ22" s="98" t="s">
        <v>669</v>
      </c>
      <c r="NJR22" s="98" t="s">
        <v>669</v>
      </c>
      <c r="NJS22" s="98" t="s">
        <v>669</v>
      </c>
      <c r="NJT22" s="98" t="s">
        <v>669</v>
      </c>
      <c r="NJU22" s="98" t="s">
        <v>669</v>
      </c>
      <c r="NJV22" s="98" t="s">
        <v>669</v>
      </c>
      <c r="NJW22" s="98" t="s">
        <v>669</v>
      </c>
      <c r="NJX22" s="98" t="s">
        <v>669</v>
      </c>
      <c r="NJY22" s="98" t="s">
        <v>669</v>
      </c>
      <c r="NJZ22" s="98" t="s">
        <v>669</v>
      </c>
      <c r="NKA22" s="98" t="s">
        <v>669</v>
      </c>
      <c r="NKB22" s="98" t="s">
        <v>669</v>
      </c>
      <c r="NKC22" s="98" t="s">
        <v>669</v>
      </c>
      <c r="NKD22" s="98" t="s">
        <v>669</v>
      </c>
      <c r="NKE22" s="98" t="s">
        <v>669</v>
      </c>
      <c r="NKF22" s="98" t="s">
        <v>669</v>
      </c>
      <c r="NKG22" s="98" t="s">
        <v>669</v>
      </c>
      <c r="NKH22" s="98" t="s">
        <v>669</v>
      </c>
      <c r="NKI22" s="98" t="s">
        <v>669</v>
      </c>
      <c r="NKJ22" s="98" t="s">
        <v>669</v>
      </c>
      <c r="NKK22" s="98" t="s">
        <v>669</v>
      </c>
      <c r="NKL22" s="98" t="s">
        <v>669</v>
      </c>
      <c r="NKM22" s="98" t="s">
        <v>669</v>
      </c>
      <c r="NKN22" s="98" t="s">
        <v>669</v>
      </c>
      <c r="NKO22" s="98" t="s">
        <v>669</v>
      </c>
      <c r="NKP22" s="98" t="s">
        <v>669</v>
      </c>
      <c r="NKQ22" s="98" t="s">
        <v>669</v>
      </c>
      <c r="NKR22" s="98" t="s">
        <v>669</v>
      </c>
      <c r="NKS22" s="98" t="s">
        <v>669</v>
      </c>
      <c r="NKT22" s="98" t="s">
        <v>669</v>
      </c>
      <c r="NKU22" s="98" t="s">
        <v>669</v>
      </c>
      <c r="NKV22" s="98" t="s">
        <v>669</v>
      </c>
      <c r="NKW22" s="98" t="s">
        <v>669</v>
      </c>
      <c r="NKX22" s="98" t="s">
        <v>669</v>
      </c>
      <c r="NKY22" s="98" t="s">
        <v>669</v>
      </c>
      <c r="NKZ22" s="98" t="s">
        <v>669</v>
      </c>
      <c r="NLA22" s="98" t="s">
        <v>669</v>
      </c>
      <c r="NLB22" s="98" t="s">
        <v>669</v>
      </c>
      <c r="NLC22" s="98" t="s">
        <v>669</v>
      </c>
      <c r="NLD22" s="98" t="s">
        <v>669</v>
      </c>
      <c r="NLE22" s="98" t="s">
        <v>669</v>
      </c>
      <c r="NLF22" s="98" t="s">
        <v>669</v>
      </c>
      <c r="NLG22" s="98" t="s">
        <v>669</v>
      </c>
      <c r="NLH22" s="98" t="s">
        <v>669</v>
      </c>
      <c r="NLI22" s="98" t="s">
        <v>669</v>
      </c>
      <c r="NLJ22" s="98" t="s">
        <v>669</v>
      </c>
      <c r="NLK22" s="98" t="s">
        <v>669</v>
      </c>
      <c r="NLL22" s="98" t="s">
        <v>669</v>
      </c>
      <c r="NLM22" s="98" t="s">
        <v>669</v>
      </c>
      <c r="NLN22" s="98" t="s">
        <v>669</v>
      </c>
      <c r="NLO22" s="98" t="s">
        <v>669</v>
      </c>
      <c r="NLP22" s="98" t="s">
        <v>669</v>
      </c>
      <c r="NLQ22" s="98" t="s">
        <v>669</v>
      </c>
      <c r="NLR22" s="98" t="s">
        <v>669</v>
      </c>
      <c r="NLS22" s="98" t="s">
        <v>669</v>
      </c>
      <c r="NLT22" s="98" t="s">
        <v>669</v>
      </c>
      <c r="NLU22" s="98" t="s">
        <v>669</v>
      </c>
      <c r="NLV22" s="98" t="s">
        <v>669</v>
      </c>
      <c r="NLW22" s="98" t="s">
        <v>669</v>
      </c>
      <c r="NLX22" s="98" t="s">
        <v>669</v>
      </c>
      <c r="NLY22" s="98" t="s">
        <v>669</v>
      </c>
      <c r="NLZ22" s="98" t="s">
        <v>669</v>
      </c>
      <c r="NMA22" s="98" t="s">
        <v>669</v>
      </c>
      <c r="NMB22" s="98" t="s">
        <v>669</v>
      </c>
      <c r="NMC22" s="98" t="s">
        <v>669</v>
      </c>
      <c r="NMD22" s="98" t="s">
        <v>669</v>
      </c>
      <c r="NME22" s="98" t="s">
        <v>669</v>
      </c>
      <c r="NMF22" s="98" t="s">
        <v>669</v>
      </c>
      <c r="NMG22" s="98" t="s">
        <v>669</v>
      </c>
      <c r="NMH22" s="98" t="s">
        <v>669</v>
      </c>
      <c r="NMI22" s="98" t="s">
        <v>669</v>
      </c>
      <c r="NMJ22" s="98" t="s">
        <v>669</v>
      </c>
      <c r="NMK22" s="98" t="s">
        <v>669</v>
      </c>
      <c r="NML22" s="98" t="s">
        <v>669</v>
      </c>
      <c r="NMM22" s="98" t="s">
        <v>669</v>
      </c>
      <c r="NMN22" s="98" t="s">
        <v>669</v>
      </c>
      <c r="NMO22" s="98" t="s">
        <v>669</v>
      </c>
      <c r="NMP22" s="98" t="s">
        <v>669</v>
      </c>
      <c r="NMQ22" s="98" t="s">
        <v>669</v>
      </c>
      <c r="NMR22" s="98" t="s">
        <v>669</v>
      </c>
      <c r="NMS22" s="98" t="s">
        <v>669</v>
      </c>
      <c r="NMT22" s="98" t="s">
        <v>669</v>
      </c>
      <c r="NMU22" s="98" t="s">
        <v>669</v>
      </c>
      <c r="NMV22" s="98" t="s">
        <v>669</v>
      </c>
      <c r="NMW22" s="98" t="s">
        <v>669</v>
      </c>
      <c r="NMX22" s="98" t="s">
        <v>669</v>
      </c>
      <c r="NMY22" s="98" t="s">
        <v>669</v>
      </c>
      <c r="NMZ22" s="98" t="s">
        <v>669</v>
      </c>
      <c r="NNA22" s="98" t="s">
        <v>669</v>
      </c>
      <c r="NNB22" s="98" t="s">
        <v>669</v>
      </c>
      <c r="NNC22" s="98" t="s">
        <v>669</v>
      </c>
      <c r="NND22" s="98" t="s">
        <v>669</v>
      </c>
      <c r="NNE22" s="98" t="s">
        <v>669</v>
      </c>
      <c r="NNF22" s="98" t="s">
        <v>669</v>
      </c>
      <c r="NNG22" s="98" t="s">
        <v>669</v>
      </c>
      <c r="NNH22" s="98" t="s">
        <v>669</v>
      </c>
      <c r="NNI22" s="98" t="s">
        <v>669</v>
      </c>
      <c r="NNJ22" s="98" t="s">
        <v>669</v>
      </c>
      <c r="NNK22" s="98" t="s">
        <v>669</v>
      </c>
      <c r="NNL22" s="98" t="s">
        <v>669</v>
      </c>
      <c r="NNM22" s="98" t="s">
        <v>669</v>
      </c>
      <c r="NNN22" s="98" t="s">
        <v>669</v>
      </c>
      <c r="NNO22" s="98" t="s">
        <v>669</v>
      </c>
      <c r="NNP22" s="98" t="s">
        <v>669</v>
      </c>
      <c r="NNQ22" s="98" t="s">
        <v>669</v>
      </c>
      <c r="NNR22" s="98" t="s">
        <v>669</v>
      </c>
      <c r="NNS22" s="98" t="s">
        <v>669</v>
      </c>
      <c r="NNT22" s="98" t="s">
        <v>669</v>
      </c>
      <c r="NNU22" s="98" t="s">
        <v>669</v>
      </c>
      <c r="NNV22" s="98" t="s">
        <v>669</v>
      </c>
      <c r="NNW22" s="98" t="s">
        <v>669</v>
      </c>
      <c r="NNX22" s="98" t="s">
        <v>669</v>
      </c>
      <c r="NNY22" s="98" t="s">
        <v>669</v>
      </c>
      <c r="NNZ22" s="98" t="s">
        <v>669</v>
      </c>
      <c r="NOA22" s="98" t="s">
        <v>669</v>
      </c>
      <c r="NOB22" s="98" t="s">
        <v>669</v>
      </c>
      <c r="NOC22" s="98" t="s">
        <v>669</v>
      </c>
      <c r="NOD22" s="98" t="s">
        <v>669</v>
      </c>
      <c r="NOE22" s="98" t="s">
        <v>669</v>
      </c>
      <c r="NOF22" s="98" t="s">
        <v>669</v>
      </c>
      <c r="NOG22" s="98" t="s">
        <v>669</v>
      </c>
      <c r="NOH22" s="98" t="s">
        <v>669</v>
      </c>
      <c r="NOI22" s="98" t="s">
        <v>669</v>
      </c>
      <c r="NOJ22" s="98" t="s">
        <v>669</v>
      </c>
      <c r="NOK22" s="98" t="s">
        <v>669</v>
      </c>
      <c r="NOL22" s="98" t="s">
        <v>669</v>
      </c>
      <c r="NOM22" s="98" t="s">
        <v>669</v>
      </c>
      <c r="NON22" s="98" t="s">
        <v>669</v>
      </c>
      <c r="NOO22" s="98" t="s">
        <v>669</v>
      </c>
      <c r="NOP22" s="98" t="s">
        <v>669</v>
      </c>
      <c r="NOQ22" s="98" t="s">
        <v>669</v>
      </c>
      <c r="NOR22" s="98" t="s">
        <v>669</v>
      </c>
      <c r="NOS22" s="98" t="s">
        <v>669</v>
      </c>
      <c r="NOT22" s="98" t="s">
        <v>669</v>
      </c>
      <c r="NOU22" s="98" t="s">
        <v>669</v>
      </c>
      <c r="NOV22" s="98" t="s">
        <v>669</v>
      </c>
      <c r="NOW22" s="98" t="s">
        <v>669</v>
      </c>
      <c r="NOX22" s="98" t="s">
        <v>669</v>
      </c>
      <c r="NOY22" s="98" t="s">
        <v>669</v>
      </c>
      <c r="NOZ22" s="98" t="s">
        <v>669</v>
      </c>
      <c r="NPA22" s="98" t="s">
        <v>669</v>
      </c>
      <c r="NPB22" s="98" t="s">
        <v>669</v>
      </c>
      <c r="NPC22" s="98" t="s">
        <v>669</v>
      </c>
      <c r="NPD22" s="98" t="s">
        <v>669</v>
      </c>
      <c r="NPE22" s="98" t="s">
        <v>669</v>
      </c>
      <c r="NPF22" s="98" t="s">
        <v>669</v>
      </c>
      <c r="NPG22" s="98" t="s">
        <v>669</v>
      </c>
      <c r="NPH22" s="98" t="s">
        <v>669</v>
      </c>
      <c r="NPI22" s="98" t="s">
        <v>669</v>
      </c>
      <c r="NPJ22" s="98" t="s">
        <v>669</v>
      </c>
      <c r="NPK22" s="98" t="s">
        <v>669</v>
      </c>
      <c r="NPL22" s="98" t="s">
        <v>669</v>
      </c>
      <c r="NPM22" s="98" t="s">
        <v>669</v>
      </c>
      <c r="NPN22" s="98" t="s">
        <v>669</v>
      </c>
      <c r="NPO22" s="98" t="s">
        <v>669</v>
      </c>
      <c r="NPP22" s="98" t="s">
        <v>669</v>
      </c>
      <c r="NPQ22" s="98" t="s">
        <v>669</v>
      </c>
      <c r="NPR22" s="98" t="s">
        <v>669</v>
      </c>
      <c r="NPS22" s="98" t="s">
        <v>669</v>
      </c>
      <c r="NPT22" s="98" t="s">
        <v>669</v>
      </c>
      <c r="NPU22" s="98" t="s">
        <v>669</v>
      </c>
      <c r="NPV22" s="98" t="s">
        <v>669</v>
      </c>
      <c r="NPW22" s="98" t="s">
        <v>669</v>
      </c>
      <c r="NPX22" s="98" t="s">
        <v>669</v>
      </c>
      <c r="NPY22" s="98" t="s">
        <v>669</v>
      </c>
      <c r="NPZ22" s="98" t="s">
        <v>669</v>
      </c>
      <c r="NQA22" s="98" t="s">
        <v>669</v>
      </c>
      <c r="NQB22" s="98" t="s">
        <v>669</v>
      </c>
      <c r="NQC22" s="98" t="s">
        <v>669</v>
      </c>
      <c r="NQD22" s="98" t="s">
        <v>669</v>
      </c>
      <c r="NQE22" s="98" t="s">
        <v>669</v>
      </c>
      <c r="NQF22" s="98" t="s">
        <v>669</v>
      </c>
      <c r="NQG22" s="98" t="s">
        <v>669</v>
      </c>
      <c r="NQH22" s="98" t="s">
        <v>669</v>
      </c>
      <c r="NQI22" s="98" t="s">
        <v>669</v>
      </c>
      <c r="NQJ22" s="98" t="s">
        <v>669</v>
      </c>
      <c r="NQK22" s="98" t="s">
        <v>669</v>
      </c>
      <c r="NQL22" s="98" t="s">
        <v>669</v>
      </c>
      <c r="NQM22" s="98" t="s">
        <v>669</v>
      </c>
      <c r="NQN22" s="98" t="s">
        <v>669</v>
      </c>
      <c r="NQO22" s="98" t="s">
        <v>669</v>
      </c>
      <c r="NQP22" s="98" t="s">
        <v>669</v>
      </c>
      <c r="NQQ22" s="98" t="s">
        <v>669</v>
      </c>
      <c r="NQR22" s="98" t="s">
        <v>669</v>
      </c>
      <c r="NQS22" s="98" t="s">
        <v>669</v>
      </c>
      <c r="NQT22" s="98" t="s">
        <v>669</v>
      </c>
      <c r="NQU22" s="98" t="s">
        <v>669</v>
      </c>
      <c r="NQV22" s="98" t="s">
        <v>669</v>
      </c>
      <c r="NQW22" s="98" t="s">
        <v>669</v>
      </c>
      <c r="NQX22" s="98" t="s">
        <v>669</v>
      </c>
      <c r="NQY22" s="98" t="s">
        <v>669</v>
      </c>
      <c r="NQZ22" s="98" t="s">
        <v>669</v>
      </c>
      <c r="NRA22" s="98" t="s">
        <v>669</v>
      </c>
      <c r="NRB22" s="98" t="s">
        <v>669</v>
      </c>
      <c r="NRC22" s="98" t="s">
        <v>669</v>
      </c>
      <c r="NRD22" s="98" t="s">
        <v>669</v>
      </c>
      <c r="NRE22" s="98" t="s">
        <v>669</v>
      </c>
      <c r="NRF22" s="98" t="s">
        <v>669</v>
      </c>
      <c r="NRG22" s="98" t="s">
        <v>669</v>
      </c>
      <c r="NRH22" s="98" t="s">
        <v>669</v>
      </c>
      <c r="NRI22" s="98" t="s">
        <v>669</v>
      </c>
      <c r="NRJ22" s="98" t="s">
        <v>669</v>
      </c>
      <c r="NRK22" s="98" t="s">
        <v>669</v>
      </c>
      <c r="NRL22" s="98" t="s">
        <v>669</v>
      </c>
      <c r="NRM22" s="98" t="s">
        <v>669</v>
      </c>
      <c r="NRN22" s="98" t="s">
        <v>669</v>
      </c>
      <c r="NRO22" s="98" t="s">
        <v>669</v>
      </c>
      <c r="NRP22" s="98" t="s">
        <v>669</v>
      </c>
      <c r="NRQ22" s="98" t="s">
        <v>669</v>
      </c>
      <c r="NRR22" s="98" t="s">
        <v>669</v>
      </c>
      <c r="NRS22" s="98" t="s">
        <v>669</v>
      </c>
      <c r="NRT22" s="98" t="s">
        <v>669</v>
      </c>
      <c r="NRU22" s="98" t="s">
        <v>669</v>
      </c>
      <c r="NRV22" s="98" t="s">
        <v>669</v>
      </c>
      <c r="NRW22" s="98" t="s">
        <v>669</v>
      </c>
      <c r="NRX22" s="98" t="s">
        <v>669</v>
      </c>
      <c r="NRY22" s="98" t="s">
        <v>669</v>
      </c>
      <c r="NRZ22" s="98" t="s">
        <v>669</v>
      </c>
      <c r="NSA22" s="98" t="s">
        <v>669</v>
      </c>
      <c r="NSB22" s="98" t="s">
        <v>669</v>
      </c>
      <c r="NSC22" s="98" t="s">
        <v>669</v>
      </c>
      <c r="NSD22" s="98" t="s">
        <v>669</v>
      </c>
      <c r="NSE22" s="98" t="s">
        <v>669</v>
      </c>
      <c r="NSF22" s="98" t="s">
        <v>669</v>
      </c>
      <c r="NSG22" s="98" t="s">
        <v>669</v>
      </c>
      <c r="NSH22" s="98" t="s">
        <v>669</v>
      </c>
      <c r="NSI22" s="98" t="s">
        <v>669</v>
      </c>
      <c r="NSJ22" s="98" t="s">
        <v>669</v>
      </c>
      <c r="NSK22" s="98" t="s">
        <v>669</v>
      </c>
      <c r="NSL22" s="98" t="s">
        <v>669</v>
      </c>
      <c r="NSM22" s="98" t="s">
        <v>669</v>
      </c>
      <c r="NSN22" s="98" t="s">
        <v>669</v>
      </c>
      <c r="NSO22" s="98" t="s">
        <v>669</v>
      </c>
      <c r="NSP22" s="98" t="s">
        <v>669</v>
      </c>
      <c r="NSQ22" s="98" t="s">
        <v>669</v>
      </c>
      <c r="NSR22" s="98" t="s">
        <v>669</v>
      </c>
      <c r="NSS22" s="98" t="s">
        <v>669</v>
      </c>
      <c r="NST22" s="98" t="s">
        <v>669</v>
      </c>
      <c r="NSU22" s="98" t="s">
        <v>669</v>
      </c>
      <c r="NSV22" s="98" t="s">
        <v>669</v>
      </c>
      <c r="NSW22" s="98" t="s">
        <v>669</v>
      </c>
      <c r="NSX22" s="98" t="s">
        <v>669</v>
      </c>
      <c r="NSY22" s="98" t="s">
        <v>669</v>
      </c>
      <c r="NSZ22" s="98" t="s">
        <v>669</v>
      </c>
      <c r="NTA22" s="98" t="s">
        <v>669</v>
      </c>
      <c r="NTB22" s="98" t="s">
        <v>669</v>
      </c>
      <c r="NTC22" s="98" t="s">
        <v>669</v>
      </c>
      <c r="NTD22" s="98" t="s">
        <v>669</v>
      </c>
      <c r="NTE22" s="98" t="s">
        <v>669</v>
      </c>
      <c r="NTF22" s="98" t="s">
        <v>669</v>
      </c>
      <c r="NTG22" s="98" t="s">
        <v>669</v>
      </c>
      <c r="NTH22" s="98" t="s">
        <v>669</v>
      </c>
      <c r="NTI22" s="98" t="s">
        <v>669</v>
      </c>
      <c r="NTJ22" s="98" t="s">
        <v>669</v>
      </c>
      <c r="NTK22" s="98" t="s">
        <v>669</v>
      </c>
      <c r="NTL22" s="98" t="s">
        <v>669</v>
      </c>
      <c r="NTM22" s="98" t="s">
        <v>669</v>
      </c>
      <c r="NTN22" s="98" t="s">
        <v>669</v>
      </c>
      <c r="NTO22" s="98" t="s">
        <v>669</v>
      </c>
      <c r="NTP22" s="98" t="s">
        <v>669</v>
      </c>
      <c r="NTQ22" s="98" t="s">
        <v>669</v>
      </c>
      <c r="NTR22" s="98" t="s">
        <v>669</v>
      </c>
      <c r="NTS22" s="98" t="s">
        <v>669</v>
      </c>
      <c r="NTT22" s="98" t="s">
        <v>669</v>
      </c>
      <c r="NTU22" s="98" t="s">
        <v>669</v>
      </c>
      <c r="NTV22" s="98" t="s">
        <v>669</v>
      </c>
      <c r="NTW22" s="98" t="s">
        <v>669</v>
      </c>
      <c r="NTX22" s="98" t="s">
        <v>669</v>
      </c>
      <c r="NTY22" s="98" t="s">
        <v>669</v>
      </c>
      <c r="NTZ22" s="98" t="s">
        <v>669</v>
      </c>
      <c r="NUA22" s="98" t="s">
        <v>669</v>
      </c>
      <c r="NUB22" s="98" t="s">
        <v>669</v>
      </c>
      <c r="NUC22" s="98" t="s">
        <v>669</v>
      </c>
      <c r="NUD22" s="98" t="s">
        <v>669</v>
      </c>
      <c r="NUE22" s="98" t="s">
        <v>669</v>
      </c>
      <c r="NUF22" s="98" t="s">
        <v>669</v>
      </c>
      <c r="NUG22" s="98" t="s">
        <v>669</v>
      </c>
      <c r="NUH22" s="98" t="s">
        <v>669</v>
      </c>
      <c r="NUI22" s="98" t="s">
        <v>669</v>
      </c>
      <c r="NUJ22" s="98" t="s">
        <v>669</v>
      </c>
      <c r="NUK22" s="98" t="s">
        <v>669</v>
      </c>
      <c r="NUL22" s="98" t="s">
        <v>669</v>
      </c>
      <c r="NUM22" s="98" t="s">
        <v>669</v>
      </c>
      <c r="NUN22" s="98" t="s">
        <v>669</v>
      </c>
      <c r="NUO22" s="98" t="s">
        <v>669</v>
      </c>
      <c r="NUP22" s="98" t="s">
        <v>669</v>
      </c>
      <c r="NUQ22" s="98" t="s">
        <v>669</v>
      </c>
      <c r="NUR22" s="98" t="s">
        <v>669</v>
      </c>
      <c r="NUS22" s="98" t="s">
        <v>669</v>
      </c>
      <c r="NUT22" s="98" t="s">
        <v>669</v>
      </c>
      <c r="NUU22" s="98" t="s">
        <v>669</v>
      </c>
      <c r="NUV22" s="98" t="s">
        <v>669</v>
      </c>
      <c r="NUW22" s="98" t="s">
        <v>669</v>
      </c>
      <c r="NUX22" s="98" t="s">
        <v>669</v>
      </c>
      <c r="NUY22" s="98" t="s">
        <v>669</v>
      </c>
      <c r="NUZ22" s="98" t="s">
        <v>669</v>
      </c>
      <c r="NVA22" s="98" t="s">
        <v>669</v>
      </c>
      <c r="NVB22" s="98" t="s">
        <v>669</v>
      </c>
      <c r="NVC22" s="98" t="s">
        <v>669</v>
      </c>
      <c r="NVD22" s="98" t="s">
        <v>669</v>
      </c>
      <c r="NVE22" s="98" t="s">
        <v>669</v>
      </c>
      <c r="NVF22" s="98" t="s">
        <v>669</v>
      </c>
      <c r="NVG22" s="98" t="s">
        <v>669</v>
      </c>
      <c r="NVH22" s="98" t="s">
        <v>669</v>
      </c>
      <c r="NVI22" s="98" t="s">
        <v>669</v>
      </c>
      <c r="NVJ22" s="98" t="s">
        <v>669</v>
      </c>
      <c r="NVK22" s="98" t="s">
        <v>669</v>
      </c>
      <c r="NVL22" s="98" t="s">
        <v>669</v>
      </c>
      <c r="NVM22" s="98" t="s">
        <v>669</v>
      </c>
      <c r="NVN22" s="98" t="s">
        <v>669</v>
      </c>
      <c r="NVO22" s="98" t="s">
        <v>669</v>
      </c>
      <c r="NVP22" s="98" t="s">
        <v>669</v>
      </c>
      <c r="NVQ22" s="98" t="s">
        <v>669</v>
      </c>
      <c r="NVR22" s="98" t="s">
        <v>669</v>
      </c>
      <c r="NVS22" s="98" t="s">
        <v>669</v>
      </c>
      <c r="NVT22" s="98" t="s">
        <v>669</v>
      </c>
      <c r="NVU22" s="98" t="s">
        <v>669</v>
      </c>
      <c r="NVV22" s="98" t="s">
        <v>669</v>
      </c>
      <c r="NVW22" s="98" t="s">
        <v>669</v>
      </c>
      <c r="NVX22" s="98" t="s">
        <v>669</v>
      </c>
      <c r="NVY22" s="98" t="s">
        <v>669</v>
      </c>
      <c r="NVZ22" s="98" t="s">
        <v>669</v>
      </c>
      <c r="NWA22" s="98" t="s">
        <v>669</v>
      </c>
      <c r="NWB22" s="98" t="s">
        <v>669</v>
      </c>
      <c r="NWC22" s="98" t="s">
        <v>669</v>
      </c>
      <c r="NWD22" s="98" t="s">
        <v>669</v>
      </c>
      <c r="NWE22" s="98" t="s">
        <v>669</v>
      </c>
      <c r="NWF22" s="98" t="s">
        <v>669</v>
      </c>
      <c r="NWG22" s="98" t="s">
        <v>669</v>
      </c>
      <c r="NWH22" s="98" t="s">
        <v>669</v>
      </c>
      <c r="NWI22" s="98" t="s">
        <v>669</v>
      </c>
      <c r="NWJ22" s="98" t="s">
        <v>669</v>
      </c>
      <c r="NWK22" s="98" t="s">
        <v>669</v>
      </c>
      <c r="NWL22" s="98" t="s">
        <v>669</v>
      </c>
      <c r="NWM22" s="98" t="s">
        <v>669</v>
      </c>
      <c r="NWN22" s="98" t="s">
        <v>669</v>
      </c>
      <c r="NWO22" s="98" t="s">
        <v>669</v>
      </c>
      <c r="NWP22" s="98" t="s">
        <v>669</v>
      </c>
      <c r="NWQ22" s="98" t="s">
        <v>669</v>
      </c>
      <c r="NWR22" s="98" t="s">
        <v>669</v>
      </c>
      <c r="NWS22" s="98" t="s">
        <v>669</v>
      </c>
      <c r="NWT22" s="98" t="s">
        <v>669</v>
      </c>
      <c r="NWU22" s="98" t="s">
        <v>669</v>
      </c>
      <c r="NWV22" s="98" t="s">
        <v>669</v>
      </c>
      <c r="NWW22" s="98" t="s">
        <v>669</v>
      </c>
      <c r="NWX22" s="98" t="s">
        <v>669</v>
      </c>
      <c r="NWY22" s="98" t="s">
        <v>669</v>
      </c>
      <c r="NWZ22" s="98" t="s">
        <v>669</v>
      </c>
      <c r="NXA22" s="98" t="s">
        <v>669</v>
      </c>
      <c r="NXB22" s="98" t="s">
        <v>669</v>
      </c>
      <c r="NXC22" s="98" t="s">
        <v>669</v>
      </c>
      <c r="NXD22" s="98" t="s">
        <v>669</v>
      </c>
      <c r="NXE22" s="98" t="s">
        <v>669</v>
      </c>
      <c r="NXF22" s="98" t="s">
        <v>669</v>
      </c>
      <c r="NXG22" s="98" t="s">
        <v>669</v>
      </c>
      <c r="NXH22" s="98" t="s">
        <v>669</v>
      </c>
      <c r="NXI22" s="98" t="s">
        <v>669</v>
      </c>
      <c r="NXJ22" s="98" t="s">
        <v>669</v>
      </c>
      <c r="NXK22" s="98" t="s">
        <v>669</v>
      </c>
      <c r="NXL22" s="98" t="s">
        <v>669</v>
      </c>
      <c r="NXM22" s="98" t="s">
        <v>669</v>
      </c>
      <c r="NXN22" s="98" t="s">
        <v>669</v>
      </c>
      <c r="NXO22" s="98" t="s">
        <v>669</v>
      </c>
      <c r="NXP22" s="98" t="s">
        <v>669</v>
      </c>
      <c r="NXQ22" s="98" t="s">
        <v>669</v>
      </c>
      <c r="NXR22" s="98" t="s">
        <v>669</v>
      </c>
      <c r="NXS22" s="98" t="s">
        <v>669</v>
      </c>
      <c r="NXT22" s="98" t="s">
        <v>669</v>
      </c>
      <c r="NXU22" s="98" t="s">
        <v>669</v>
      </c>
      <c r="NXV22" s="98" t="s">
        <v>669</v>
      </c>
      <c r="NXW22" s="98" t="s">
        <v>669</v>
      </c>
      <c r="NXX22" s="98" t="s">
        <v>669</v>
      </c>
      <c r="NXY22" s="98" t="s">
        <v>669</v>
      </c>
      <c r="NXZ22" s="98" t="s">
        <v>669</v>
      </c>
      <c r="NYA22" s="98" t="s">
        <v>669</v>
      </c>
      <c r="NYB22" s="98" t="s">
        <v>669</v>
      </c>
      <c r="NYC22" s="98" t="s">
        <v>669</v>
      </c>
      <c r="NYD22" s="98" t="s">
        <v>669</v>
      </c>
      <c r="NYE22" s="98" t="s">
        <v>669</v>
      </c>
      <c r="NYF22" s="98" t="s">
        <v>669</v>
      </c>
      <c r="NYG22" s="98" t="s">
        <v>669</v>
      </c>
      <c r="NYH22" s="98" t="s">
        <v>669</v>
      </c>
      <c r="NYI22" s="98" t="s">
        <v>669</v>
      </c>
      <c r="NYJ22" s="98" t="s">
        <v>669</v>
      </c>
      <c r="NYK22" s="98" t="s">
        <v>669</v>
      </c>
      <c r="NYL22" s="98" t="s">
        <v>669</v>
      </c>
      <c r="NYM22" s="98" t="s">
        <v>669</v>
      </c>
      <c r="NYN22" s="98" t="s">
        <v>669</v>
      </c>
      <c r="NYO22" s="98" t="s">
        <v>669</v>
      </c>
      <c r="NYP22" s="98" t="s">
        <v>669</v>
      </c>
      <c r="NYQ22" s="98" t="s">
        <v>669</v>
      </c>
      <c r="NYR22" s="98" t="s">
        <v>669</v>
      </c>
      <c r="NYS22" s="98" t="s">
        <v>669</v>
      </c>
      <c r="NYT22" s="98" t="s">
        <v>669</v>
      </c>
      <c r="NYU22" s="98" t="s">
        <v>669</v>
      </c>
      <c r="NYV22" s="98" t="s">
        <v>669</v>
      </c>
      <c r="NYW22" s="98" t="s">
        <v>669</v>
      </c>
      <c r="NYX22" s="98" t="s">
        <v>669</v>
      </c>
      <c r="NYY22" s="98" t="s">
        <v>669</v>
      </c>
      <c r="NYZ22" s="98" t="s">
        <v>669</v>
      </c>
      <c r="NZA22" s="98" t="s">
        <v>669</v>
      </c>
      <c r="NZB22" s="98" t="s">
        <v>669</v>
      </c>
      <c r="NZC22" s="98" t="s">
        <v>669</v>
      </c>
      <c r="NZD22" s="98" t="s">
        <v>669</v>
      </c>
      <c r="NZE22" s="98" t="s">
        <v>669</v>
      </c>
      <c r="NZF22" s="98" t="s">
        <v>669</v>
      </c>
      <c r="NZG22" s="98" t="s">
        <v>669</v>
      </c>
      <c r="NZH22" s="98" t="s">
        <v>669</v>
      </c>
      <c r="NZI22" s="98" t="s">
        <v>669</v>
      </c>
      <c r="NZJ22" s="98" t="s">
        <v>669</v>
      </c>
      <c r="NZK22" s="98" t="s">
        <v>669</v>
      </c>
      <c r="NZL22" s="98" t="s">
        <v>669</v>
      </c>
      <c r="NZM22" s="98" t="s">
        <v>669</v>
      </c>
      <c r="NZN22" s="98" t="s">
        <v>669</v>
      </c>
      <c r="NZO22" s="98" t="s">
        <v>669</v>
      </c>
      <c r="NZP22" s="98" t="s">
        <v>669</v>
      </c>
      <c r="NZQ22" s="98" t="s">
        <v>669</v>
      </c>
      <c r="NZR22" s="98" t="s">
        <v>669</v>
      </c>
      <c r="NZS22" s="98" t="s">
        <v>669</v>
      </c>
      <c r="NZT22" s="98" t="s">
        <v>669</v>
      </c>
      <c r="NZU22" s="98" t="s">
        <v>669</v>
      </c>
      <c r="NZV22" s="98" t="s">
        <v>669</v>
      </c>
      <c r="NZW22" s="98" t="s">
        <v>669</v>
      </c>
      <c r="NZX22" s="98" t="s">
        <v>669</v>
      </c>
      <c r="NZY22" s="98" t="s">
        <v>669</v>
      </c>
      <c r="NZZ22" s="98" t="s">
        <v>669</v>
      </c>
      <c r="OAA22" s="98" t="s">
        <v>669</v>
      </c>
      <c r="OAB22" s="98" t="s">
        <v>669</v>
      </c>
      <c r="OAC22" s="98" t="s">
        <v>669</v>
      </c>
      <c r="OAD22" s="98" t="s">
        <v>669</v>
      </c>
      <c r="OAE22" s="98" t="s">
        <v>669</v>
      </c>
      <c r="OAF22" s="98" t="s">
        <v>669</v>
      </c>
      <c r="OAG22" s="98" t="s">
        <v>669</v>
      </c>
      <c r="OAH22" s="98" t="s">
        <v>669</v>
      </c>
      <c r="OAI22" s="98" t="s">
        <v>669</v>
      </c>
      <c r="OAJ22" s="98" t="s">
        <v>669</v>
      </c>
      <c r="OAK22" s="98" t="s">
        <v>669</v>
      </c>
      <c r="OAL22" s="98" t="s">
        <v>669</v>
      </c>
      <c r="OAM22" s="98" t="s">
        <v>669</v>
      </c>
      <c r="OAN22" s="98" t="s">
        <v>669</v>
      </c>
      <c r="OAO22" s="98" t="s">
        <v>669</v>
      </c>
      <c r="OAP22" s="98" t="s">
        <v>669</v>
      </c>
      <c r="OAQ22" s="98" t="s">
        <v>669</v>
      </c>
      <c r="OAR22" s="98" t="s">
        <v>669</v>
      </c>
      <c r="OAS22" s="98" t="s">
        <v>669</v>
      </c>
      <c r="OAT22" s="98" t="s">
        <v>669</v>
      </c>
      <c r="OAU22" s="98" t="s">
        <v>669</v>
      </c>
      <c r="OAV22" s="98" t="s">
        <v>669</v>
      </c>
      <c r="OAW22" s="98" t="s">
        <v>669</v>
      </c>
      <c r="OAX22" s="98" t="s">
        <v>669</v>
      </c>
      <c r="OAY22" s="98" t="s">
        <v>669</v>
      </c>
      <c r="OAZ22" s="98" t="s">
        <v>669</v>
      </c>
      <c r="OBA22" s="98" t="s">
        <v>669</v>
      </c>
      <c r="OBB22" s="98" t="s">
        <v>669</v>
      </c>
      <c r="OBC22" s="98" t="s">
        <v>669</v>
      </c>
      <c r="OBD22" s="98" t="s">
        <v>669</v>
      </c>
      <c r="OBE22" s="98" t="s">
        <v>669</v>
      </c>
      <c r="OBF22" s="98" t="s">
        <v>669</v>
      </c>
      <c r="OBG22" s="98" t="s">
        <v>669</v>
      </c>
      <c r="OBH22" s="98" t="s">
        <v>669</v>
      </c>
      <c r="OBI22" s="98" t="s">
        <v>669</v>
      </c>
      <c r="OBJ22" s="98" t="s">
        <v>669</v>
      </c>
      <c r="OBK22" s="98" t="s">
        <v>669</v>
      </c>
      <c r="OBL22" s="98" t="s">
        <v>669</v>
      </c>
      <c r="OBM22" s="98" t="s">
        <v>669</v>
      </c>
      <c r="OBN22" s="98" t="s">
        <v>669</v>
      </c>
      <c r="OBO22" s="98" t="s">
        <v>669</v>
      </c>
      <c r="OBP22" s="98" t="s">
        <v>669</v>
      </c>
      <c r="OBQ22" s="98" t="s">
        <v>669</v>
      </c>
      <c r="OBR22" s="98" t="s">
        <v>669</v>
      </c>
      <c r="OBS22" s="98" t="s">
        <v>669</v>
      </c>
      <c r="OBT22" s="98" t="s">
        <v>669</v>
      </c>
      <c r="OBU22" s="98" t="s">
        <v>669</v>
      </c>
      <c r="OBV22" s="98" t="s">
        <v>669</v>
      </c>
      <c r="OBW22" s="98" t="s">
        <v>669</v>
      </c>
      <c r="OBX22" s="98" t="s">
        <v>669</v>
      </c>
      <c r="OBY22" s="98" t="s">
        <v>669</v>
      </c>
      <c r="OBZ22" s="98" t="s">
        <v>669</v>
      </c>
      <c r="OCA22" s="98" t="s">
        <v>669</v>
      </c>
      <c r="OCB22" s="98" t="s">
        <v>669</v>
      </c>
      <c r="OCC22" s="98" t="s">
        <v>669</v>
      </c>
      <c r="OCD22" s="98" t="s">
        <v>669</v>
      </c>
      <c r="OCE22" s="98" t="s">
        <v>669</v>
      </c>
      <c r="OCF22" s="98" t="s">
        <v>669</v>
      </c>
      <c r="OCG22" s="98" t="s">
        <v>669</v>
      </c>
      <c r="OCH22" s="98" t="s">
        <v>669</v>
      </c>
      <c r="OCI22" s="98" t="s">
        <v>669</v>
      </c>
      <c r="OCJ22" s="98" t="s">
        <v>669</v>
      </c>
      <c r="OCK22" s="98" t="s">
        <v>669</v>
      </c>
      <c r="OCL22" s="98" t="s">
        <v>669</v>
      </c>
      <c r="OCM22" s="98" t="s">
        <v>669</v>
      </c>
      <c r="OCN22" s="98" t="s">
        <v>669</v>
      </c>
      <c r="OCO22" s="98" t="s">
        <v>669</v>
      </c>
      <c r="OCP22" s="98" t="s">
        <v>669</v>
      </c>
      <c r="OCQ22" s="98" t="s">
        <v>669</v>
      </c>
      <c r="OCR22" s="98" t="s">
        <v>669</v>
      </c>
      <c r="OCS22" s="98" t="s">
        <v>669</v>
      </c>
      <c r="OCT22" s="98" t="s">
        <v>669</v>
      </c>
      <c r="OCU22" s="98" t="s">
        <v>669</v>
      </c>
      <c r="OCV22" s="98" t="s">
        <v>669</v>
      </c>
      <c r="OCW22" s="98" t="s">
        <v>669</v>
      </c>
      <c r="OCX22" s="98" t="s">
        <v>669</v>
      </c>
      <c r="OCY22" s="98" t="s">
        <v>669</v>
      </c>
      <c r="OCZ22" s="98" t="s">
        <v>669</v>
      </c>
      <c r="ODA22" s="98" t="s">
        <v>669</v>
      </c>
      <c r="ODB22" s="98" t="s">
        <v>669</v>
      </c>
      <c r="ODC22" s="98" t="s">
        <v>669</v>
      </c>
      <c r="ODD22" s="98" t="s">
        <v>669</v>
      </c>
      <c r="ODE22" s="98" t="s">
        <v>669</v>
      </c>
      <c r="ODF22" s="98" t="s">
        <v>669</v>
      </c>
      <c r="ODG22" s="98" t="s">
        <v>669</v>
      </c>
      <c r="ODH22" s="98" t="s">
        <v>669</v>
      </c>
      <c r="ODI22" s="98" t="s">
        <v>669</v>
      </c>
      <c r="ODJ22" s="98" t="s">
        <v>669</v>
      </c>
      <c r="ODK22" s="98" t="s">
        <v>669</v>
      </c>
      <c r="ODL22" s="98" t="s">
        <v>669</v>
      </c>
      <c r="ODM22" s="98" t="s">
        <v>669</v>
      </c>
      <c r="ODN22" s="98" t="s">
        <v>669</v>
      </c>
      <c r="ODO22" s="98" t="s">
        <v>669</v>
      </c>
      <c r="ODP22" s="98" t="s">
        <v>669</v>
      </c>
      <c r="ODQ22" s="98" t="s">
        <v>669</v>
      </c>
      <c r="ODR22" s="98" t="s">
        <v>669</v>
      </c>
      <c r="ODS22" s="98" t="s">
        <v>669</v>
      </c>
      <c r="ODT22" s="98" t="s">
        <v>669</v>
      </c>
      <c r="ODU22" s="98" t="s">
        <v>669</v>
      </c>
      <c r="ODV22" s="98" t="s">
        <v>669</v>
      </c>
      <c r="ODW22" s="98" t="s">
        <v>669</v>
      </c>
      <c r="ODX22" s="98" t="s">
        <v>669</v>
      </c>
      <c r="ODY22" s="98" t="s">
        <v>669</v>
      </c>
      <c r="ODZ22" s="98" t="s">
        <v>669</v>
      </c>
      <c r="OEA22" s="98" t="s">
        <v>669</v>
      </c>
      <c r="OEB22" s="98" t="s">
        <v>669</v>
      </c>
      <c r="OEC22" s="98" t="s">
        <v>669</v>
      </c>
      <c r="OED22" s="98" t="s">
        <v>669</v>
      </c>
      <c r="OEE22" s="98" t="s">
        <v>669</v>
      </c>
      <c r="OEF22" s="98" t="s">
        <v>669</v>
      </c>
      <c r="OEG22" s="98" t="s">
        <v>669</v>
      </c>
      <c r="OEH22" s="98" t="s">
        <v>669</v>
      </c>
      <c r="OEI22" s="98" t="s">
        <v>669</v>
      </c>
      <c r="OEJ22" s="98" t="s">
        <v>669</v>
      </c>
      <c r="OEK22" s="98" t="s">
        <v>669</v>
      </c>
      <c r="OEL22" s="98" t="s">
        <v>669</v>
      </c>
      <c r="OEM22" s="98" t="s">
        <v>669</v>
      </c>
      <c r="OEN22" s="98" t="s">
        <v>669</v>
      </c>
      <c r="OEO22" s="98" t="s">
        <v>669</v>
      </c>
      <c r="OEP22" s="98" t="s">
        <v>669</v>
      </c>
      <c r="OEQ22" s="98" t="s">
        <v>669</v>
      </c>
      <c r="OER22" s="98" t="s">
        <v>669</v>
      </c>
      <c r="OES22" s="98" t="s">
        <v>669</v>
      </c>
      <c r="OET22" s="98" t="s">
        <v>669</v>
      </c>
      <c r="OEU22" s="98" t="s">
        <v>669</v>
      </c>
      <c r="OEV22" s="98" t="s">
        <v>669</v>
      </c>
      <c r="OEW22" s="98" t="s">
        <v>669</v>
      </c>
      <c r="OEX22" s="98" t="s">
        <v>669</v>
      </c>
      <c r="OEY22" s="98" t="s">
        <v>669</v>
      </c>
      <c r="OEZ22" s="98" t="s">
        <v>669</v>
      </c>
      <c r="OFA22" s="98" t="s">
        <v>669</v>
      </c>
      <c r="OFB22" s="98" t="s">
        <v>669</v>
      </c>
      <c r="OFC22" s="98" t="s">
        <v>669</v>
      </c>
      <c r="OFD22" s="98" t="s">
        <v>669</v>
      </c>
      <c r="OFE22" s="98" t="s">
        <v>669</v>
      </c>
      <c r="OFF22" s="98" t="s">
        <v>669</v>
      </c>
      <c r="OFG22" s="98" t="s">
        <v>669</v>
      </c>
      <c r="OFH22" s="98" t="s">
        <v>669</v>
      </c>
      <c r="OFI22" s="98" t="s">
        <v>669</v>
      </c>
      <c r="OFJ22" s="98" t="s">
        <v>669</v>
      </c>
      <c r="OFK22" s="98" t="s">
        <v>669</v>
      </c>
      <c r="OFL22" s="98" t="s">
        <v>669</v>
      </c>
      <c r="OFM22" s="98" t="s">
        <v>669</v>
      </c>
      <c r="OFN22" s="98" t="s">
        <v>669</v>
      </c>
      <c r="OFO22" s="98" t="s">
        <v>669</v>
      </c>
      <c r="OFP22" s="98" t="s">
        <v>669</v>
      </c>
      <c r="OFQ22" s="98" t="s">
        <v>669</v>
      </c>
      <c r="OFR22" s="98" t="s">
        <v>669</v>
      </c>
      <c r="OFS22" s="98" t="s">
        <v>669</v>
      </c>
      <c r="OFT22" s="98" t="s">
        <v>669</v>
      </c>
      <c r="OFU22" s="98" t="s">
        <v>669</v>
      </c>
      <c r="OFV22" s="98" t="s">
        <v>669</v>
      </c>
      <c r="OFW22" s="98" t="s">
        <v>669</v>
      </c>
      <c r="OFX22" s="98" t="s">
        <v>669</v>
      </c>
      <c r="OFY22" s="98" t="s">
        <v>669</v>
      </c>
      <c r="OFZ22" s="98" t="s">
        <v>669</v>
      </c>
      <c r="OGA22" s="98" t="s">
        <v>669</v>
      </c>
      <c r="OGB22" s="98" t="s">
        <v>669</v>
      </c>
      <c r="OGC22" s="98" t="s">
        <v>669</v>
      </c>
      <c r="OGD22" s="98" t="s">
        <v>669</v>
      </c>
      <c r="OGE22" s="98" t="s">
        <v>669</v>
      </c>
      <c r="OGF22" s="98" t="s">
        <v>669</v>
      </c>
      <c r="OGG22" s="98" t="s">
        <v>669</v>
      </c>
      <c r="OGH22" s="98" t="s">
        <v>669</v>
      </c>
      <c r="OGI22" s="98" t="s">
        <v>669</v>
      </c>
      <c r="OGJ22" s="98" t="s">
        <v>669</v>
      </c>
      <c r="OGK22" s="98" t="s">
        <v>669</v>
      </c>
      <c r="OGL22" s="98" t="s">
        <v>669</v>
      </c>
      <c r="OGM22" s="98" t="s">
        <v>669</v>
      </c>
      <c r="OGN22" s="98" t="s">
        <v>669</v>
      </c>
      <c r="OGO22" s="98" t="s">
        <v>669</v>
      </c>
      <c r="OGP22" s="98" t="s">
        <v>669</v>
      </c>
      <c r="OGQ22" s="98" t="s">
        <v>669</v>
      </c>
      <c r="OGR22" s="98" t="s">
        <v>669</v>
      </c>
      <c r="OGS22" s="98" t="s">
        <v>669</v>
      </c>
      <c r="OGT22" s="98" t="s">
        <v>669</v>
      </c>
      <c r="OGU22" s="98" t="s">
        <v>669</v>
      </c>
      <c r="OGV22" s="98" t="s">
        <v>669</v>
      </c>
      <c r="OGW22" s="98" t="s">
        <v>669</v>
      </c>
      <c r="OGX22" s="98" t="s">
        <v>669</v>
      </c>
      <c r="OGY22" s="98" t="s">
        <v>669</v>
      </c>
      <c r="OGZ22" s="98" t="s">
        <v>669</v>
      </c>
      <c r="OHA22" s="98" t="s">
        <v>669</v>
      </c>
      <c r="OHB22" s="98" t="s">
        <v>669</v>
      </c>
      <c r="OHC22" s="98" t="s">
        <v>669</v>
      </c>
      <c r="OHD22" s="98" t="s">
        <v>669</v>
      </c>
      <c r="OHE22" s="98" t="s">
        <v>669</v>
      </c>
      <c r="OHF22" s="98" t="s">
        <v>669</v>
      </c>
      <c r="OHG22" s="98" t="s">
        <v>669</v>
      </c>
      <c r="OHH22" s="98" t="s">
        <v>669</v>
      </c>
      <c r="OHI22" s="98" t="s">
        <v>669</v>
      </c>
      <c r="OHJ22" s="98" t="s">
        <v>669</v>
      </c>
      <c r="OHK22" s="98" t="s">
        <v>669</v>
      </c>
      <c r="OHL22" s="98" t="s">
        <v>669</v>
      </c>
      <c r="OHM22" s="98" t="s">
        <v>669</v>
      </c>
      <c r="OHN22" s="98" t="s">
        <v>669</v>
      </c>
      <c r="OHO22" s="98" t="s">
        <v>669</v>
      </c>
      <c r="OHP22" s="98" t="s">
        <v>669</v>
      </c>
      <c r="OHQ22" s="98" t="s">
        <v>669</v>
      </c>
      <c r="OHR22" s="98" t="s">
        <v>669</v>
      </c>
      <c r="OHS22" s="98" t="s">
        <v>669</v>
      </c>
      <c r="OHT22" s="98" t="s">
        <v>669</v>
      </c>
      <c r="OHU22" s="98" t="s">
        <v>669</v>
      </c>
      <c r="OHV22" s="98" t="s">
        <v>669</v>
      </c>
      <c r="OHW22" s="98" t="s">
        <v>669</v>
      </c>
      <c r="OHX22" s="98" t="s">
        <v>669</v>
      </c>
      <c r="OHY22" s="98" t="s">
        <v>669</v>
      </c>
      <c r="OHZ22" s="98" t="s">
        <v>669</v>
      </c>
      <c r="OIA22" s="98" t="s">
        <v>669</v>
      </c>
      <c r="OIB22" s="98" t="s">
        <v>669</v>
      </c>
      <c r="OIC22" s="98" t="s">
        <v>669</v>
      </c>
      <c r="OID22" s="98" t="s">
        <v>669</v>
      </c>
      <c r="OIE22" s="98" t="s">
        <v>669</v>
      </c>
      <c r="OIF22" s="98" t="s">
        <v>669</v>
      </c>
      <c r="OIG22" s="98" t="s">
        <v>669</v>
      </c>
      <c r="OIH22" s="98" t="s">
        <v>669</v>
      </c>
      <c r="OII22" s="98" t="s">
        <v>669</v>
      </c>
      <c r="OIJ22" s="98" t="s">
        <v>669</v>
      </c>
      <c r="OIK22" s="98" t="s">
        <v>669</v>
      </c>
      <c r="OIL22" s="98" t="s">
        <v>669</v>
      </c>
      <c r="OIM22" s="98" t="s">
        <v>669</v>
      </c>
      <c r="OIN22" s="98" t="s">
        <v>669</v>
      </c>
      <c r="OIO22" s="98" t="s">
        <v>669</v>
      </c>
      <c r="OIP22" s="98" t="s">
        <v>669</v>
      </c>
      <c r="OIQ22" s="98" t="s">
        <v>669</v>
      </c>
      <c r="OIR22" s="98" t="s">
        <v>669</v>
      </c>
      <c r="OIS22" s="98" t="s">
        <v>669</v>
      </c>
      <c r="OIT22" s="98" t="s">
        <v>669</v>
      </c>
      <c r="OIU22" s="98" t="s">
        <v>669</v>
      </c>
      <c r="OIV22" s="98" t="s">
        <v>669</v>
      </c>
      <c r="OIW22" s="98" t="s">
        <v>669</v>
      </c>
      <c r="OIX22" s="98" t="s">
        <v>669</v>
      </c>
      <c r="OIY22" s="98" t="s">
        <v>669</v>
      </c>
      <c r="OIZ22" s="98" t="s">
        <v>669</v>
      </c>
      <c r="OJA22" s="98" t="s">
        <v>669</v>
      </c>
      <c r="OJB22" s="98" t="s">
        <v>669</v>
      </c>
      <c r="OJC22" s="98" t="s">
        <v>669</v>
      </c>
      <c r="OJD22" s="98" t="s">
        <v>669</v>
      </c>
      <c r="OJE22" s="98" t="s">
        <v>669</v>
      </c>
      <c r="OJF22" s="98" t="s">
        <v>669</v>
      </c>
      <c r="OJG22" s="98" t="s">
        <v>669</v>
      </c>
      <c r="OJH22" s="98" t="s">
        <v>669</v>
      </c>
      <c r="OJI22" s="98" t="s">
        <v>669</v>
      </c>
      <c r="OJJ22" s="98" t="s">
        <v>669</v>
      </c>
      <c r="OJK22" s="98" t="s">
        <v>669</v>
      </c>
      <c r="OJL22" s="98" t="s">
        <v>669</v>
      </c>
      <c r="OJM22" s="98" t="s">
        <v>669</v>
      </c>
      <c r="OJN22" s="98" t="s">
        <v>669</v>
      </c>
      <c r="OJO22" s="98" t="s">
        <v>669</v>
      </c>
      <c r="OJP22" s="98" t="s">
        <v>669</v>
      </c>
      <c r="OJQ22" s="98" t="s">
        <v>669</v>
      </c>
      <c r="OJR22" s="98" t="s">
        <v>669</v>
      </c>
      <c r="OJS22" s="98" t="s">
        <v>669</v>
      </c>
      <c r="OJT22" s="98" t="s">
        <v>669</v>
      </c>
      <c r="OJU22" s="98" t="s">
        <v>669</v>
      </c>
      <c r="OJV22" s="98" t="s">
        <v>669</v>
      </c>
      <c r="OJW22" s="98" t="s">
        <v>669</v>
      </c>
      <c r="OJX22" s="98" t="s">
        <v>669</v>
      </c>
      <c r="OJY22" s="98" t="s">
        <v>669</v>
      </c>
      <c r="OJZ22" s="98" t="s">
        <v>669</v>
      </c>
      <c r="OKA22" s="98" t="s">
        <v>669</v>
      </c>
      <c r="OKB22" s="98" t="s">
        <v>669</v>
      </c>
      <c r="OKC22" s="98" t="s">
        <v>669</v>
      </c>
      <c r="OKD22" s="98" t="s">
        <v>669</v>
      </c>
      <c r="OKE22" s="98" t="s">
        <v>669</v>
      </c>
      <c r="OKF22" s="98" t="s">
        <v>669</v>
      </c>
      <c r="OKG22" s="98" t="s">
        <v>669</v>
      </c>
      <c r="OKH22" s="98" t="s">
        <v>669</v>
      </c>
      <c r="OKI22" s="98" t="s">
        <v>669</v>
      </c>
      <c r="OKJ22" s="98" t="s">
        <v>669</v>
      </c>
      <c r="OKK22" s="98" t="s">
        <v>669</v>
      </c>
      <c r="OKL22" s="98" t="s">
        <v>669</v>
      </c>
      <c r="OKM22" s="98" t="s">
        <v>669</v>
      </c>
      <c r="OKN22" s="98" t="s">
        <v>669</v>
      </c>
      <c r="OKO22" s="98" t="s">
        <v>669</v>
      </c>
      <c r="OKP22" s="98" t="s">
        <v>669</v>
      </c>
      <c r="OKQ22" s="98" t="s">
        <v>669</v>
      </c>
      <c r="OKR22" s="98" t="s">
        <v>669</v>
      </c>
      <c r="OKS22" s="98" t="s">
        <v>669</v>
      </c>
      <c r="OKT22" s="98" t="s">
        <v>669</v>
      </c>
      <c r="OKU22" s="98" t="s">
        <v>669</v>
      </c>
      <c r="OKV22" s="98" t="s">
        <v>669</v>
      </c>
      <c r="OKW22" s="98" t="s">
        <v>669</v>
      </c>
      <c r="OKX22" s="98" t="s">
        <v>669</v>
      </c>
      <c r="OKY22" s="98" t="s">
        <v>669</v>
      </c>
      <c r="OKZ22" s="98" t="s">
        <v>669</v>
      </c>
      <c r="OLA22" s="98" t="s">
        <v>669</v>
      </c>
      <c r="OLB22" s="98" t="s">
        <v>669</v>
      </c>
      <c r="OLC22" s="98" t="s">
        <v>669</v>
      </c>
      <c r="OLD22" s="98" t="s">
        <v>669</v>
      </c>
      <c r="OLE22" s="98" t="s">
        <v>669</v>
      </c>
      <c r="OLF22" s="98" t="s">
        <v>669</v>
      </c>
      <c r="OLG22" s="98" t="s">
        <v>669</v>
      </c>
      <c r="OLH22" s="98" t="s">
        <v>669</v>
      </c>
      <c r="OLI22" s="98" t="s">
        <v>669</v>
      </c>
      <c r="OLJ22" s="98" t="s">
        <v>669</v>
      </c>
      <c r="OLK22" s="98" t="s">
        <v>669</v>
      </c>
      <c r="OLL22" s="98" t="s">
        <v>669</v>
      </c>
      <c r="OLM22" s="98" t="s">
        <v>669</v>
      </c>
      <c r="OLN22" s="98" t="s">
        <v>669</v>
      </c>
      <c r="OLO22" s="98" t="s">
        <v>669</v>
      </c>
      <c r="OLP22" s="98" t="s">
        <v>669</v>
      </c>
      <c r="OLQ22" s="98" t="s">
        <v>669</v>
      </c>
      <c r="OLR22" s="98" t="s">
        <v>669</v>
      </c>
      <c r="OLS22" s="98" t="s">
        <v>669</v>
      </c>
      <c r="OLT22" s="98" t="s">
        <v>669</v>
      </c>
      <c r="OLU22" s="98" t="s">
        <v>669</v>
      </c>
      <c r="OLV22" s="98" t="s">
        <v>669</v>
      </c>
      <c r="OLW22" s="98" t="s">
        <v>669</v>
      </c>
      <c r="OLX22" s="98" t="s">
        <v>669</v>
      </c>
      <c r="OLY22" s="98" t="s">
        <v>669</v>
      </c>
      <c r="OLZ22" s="98" t="s">
        <v>669</v>
      </c>
      <c r="OMA22" s="98" t="s">
        <v>669</v>
      </c>
      <c r="OMB22" s="98" t="s">
        <v>669</v>
      </c>
      <c r="OMC22" s="98" t="s">
        <v>669</v>
      </c>
      <c r="OMD22" s="98" t="s">
        <v>669</v>
      </c>
      <c r="OME22" s="98" t="s">
        <v>669</v>
      </c>
      <c r="OMF22" s="98" t="s">
        <v>669</v>
      </c>
      <c r="OMG22" s="98" t="s">
        <v>669</v>
      </c>
      <c r="OMH22" s="98" t="s">
        <v>669</v>
      </c>
      <c r="OMI22" s="98" t="s">
        <v>669</v>
      </c>
      <c r="OMJ22" s="98" t="s">
        <v>669</v>
      </c>
      <c r="OMK22" s="98" t="s">
        <v>669</v>
      </c>
      <c r="OML22" s="98" t="s">
        <v>669</v>
      </c>
      <c r="OMM22" s="98" t="s">
        <v>669</v>
      </c>
      <c r="OMN22" s="98" t="s">
        <v>669</v>
      </c>
      <c r="OMO22" s="98" t="s">
        <v>669</v>
      </c>
      <c r="OMP22" s="98" t="s">
        <v>669</v>
      </c>
      <c r="OMQ22" s="98" t="s">
        <v>669</v>
      </c>
      <c r="OMR22" s="98" t="s">
        <v>669</v>
      </c>
      <c r="OMS22" s="98" t="s">
        <v>669</v>
      </c>
      <c r="OMT22" s="98" t="s">
        <v>669</v>
      </c>
      <c r="OMU22" s="98" t="s">
        <v>669</v>
      </c>
      <c r="OMV22" s="98" t="s">
        <v>669</v>
      </c>
      <c r="OMW22" s="98" t="s">
        <v>669</v>
      </c>
      <c r="OMX22" s="98" t="s">
        <v>669</v>
      </c>
      <c r="OMY22" s="98" t="s">
        <v>669</v>
      </c>
      <c r="OMZ22" s="98" t="s">
        <v>669</v>
      </c>
      <c r="ONA22" s="98" t="s">
        <v>669</v>
      </c>
      <c r="ONB22" s="98" t="s">
        <v>669</v>
      </c>
      <c r="ONC22" s="98" t="s">
        <v>669</v>
      </c>
      <c r="OND22" s="98" t="s">
        <v>669</v>
      </c>
      <c r="ONE22" s="98" t="s">
        <v>669</v>
      </c>
      <c r="ONF22" s="98" t="s">
        <v>669</v>
      </c>
      <c r="ONG22" s="98" t="s">
        <v>669</v>
      </c>
      <c r="ONH22" s="98" t="s">
        <v>669</v>
      </c>
      <c r="ONI22" s="98" t="s">
        <v>669</v>
      </c>
      <c r="ONJ22" s="98" t="s">
        <v>669</v>
      </c>
      <c r="ONK22" s="98" t="s">
        <v>669</v>
      </c>
      <c r="ONL22" s="98" t="s">
        <v>669</v>
      </c>
      <c r="ONM22" s="98" t="s">
        <v>669</v>
      </c>
      <c r="ONN22" s="98" t="s">
        <v>669</v>
      </c>
      <c r="ONO22" s="98" t="s">
        <v>669</v>
      </c>
      <c r="ONP22" s="98" t="s">
        <v>669</v>
      </c>
      <c r="ONQ22" s="98" t="s">
        <v>669</v>
      </c>
      <c r="ONR22" s="98" t="s">
        <v>669</v>
      </c>
      <c r="ONS22" s="98" t="s">
        <v>669</v>
      </c>
      <c r="ONT22" s="98" t="s">
        <v>669</v>
      </c>
      <c r="ONU22" s="98" t="s">
        <v>669</v>
      </c>
      <c r="ONV22" s="98" t="s">
        <v>669</v>
      </c>
      <c r="ONW22" s="98" t="s">
        <v>669</v>
      </c>
      <c r="ONX22" s="98" t="s">
        <v>669</v>
      </c>
      <c r="ONY22" s="98" t="s">
        <v>669</v>
      </c>
      <c r="ONZ22" s="98" t="s">
        <v>669</v>
      </c>
      <c r="OOA22" s="98" t="s">
        <v>669</v>
      </c>
      <c r="OOB22" s="98" t="s">
        <v>669</v>
      </c>
      <c r="OOC22" s="98" t="s">
        <v>669</v>
      </c>
      <c r="OOD22" s="98" t="s">
        <v>669</v>
      </c>
      <c r="OOE22" s="98" t="s">
        <v>669</v>
      </c>
      <c r="OOF22" s="98" t="s">
        <v>669</v>
      </c>
      <c r="OOG22" s="98" t="s">
        <v>669</v>
      </c>
      <c r="OOH22" s="98" t="s">
        <v>669</v>
      </c>
      <c r="OOI22" s="98" t="s">
        <v>669</v>
      </c>
      <c r="OOJ22" s="98" t="s">
        <v>669</v>
      </c>
      <c r="OOK22" s="98" t="s">
        <v>669</v>
      </c>
      <c r="OOL22" s="98" t="s">
        <v>669</v>
      </c>
      <c r="OOM22" s="98" t="s">
        <v>669</v>
      </c>
      <c r="OON22" s="98" t="s">
        <v>669</v>
      </c>
      <c r="OOO22" s="98" t="s">
        <v>669</v>
      </c>
      <c r="OOP22" s="98" t="s">
        <v>669</v>
      </c>
      <c r="OOQ22" s="98" t="s">
        <v>669</v>
      </c>
      <c r="OOR22" s="98" t="s">
        <v>669</v>
      </c>
      <c r="OOS22" s="98" t="s">
        <v>669</v>
      </c>
      <c r="OOT22" s="98" t="s">
        <v>669</v>
      </c>
      <c r="OOU22" s="98" t="s">
        <v>669</v>
      </c>
      <c r="OOV22" s="98" t="s">
        <v>669</v>
      </c>
      <c r="OOW22" s="98" t="s">
        <v>669</v>
      </c>
      <c r="OOX22" s="98" t="s">
        <v>669</v>
      </c>
      <c r="OOY22" s="98" t="s">
        <v>669</v>
      </c>
      <c r="OOZ22" s="98" t="s">
        <v>669</v>
      </c>
      <c r="OPA22" s="98" t="s">
        <v>669</v>
      </c>
      <c r="OPB22" s="98" t="s">
        <v>669</v>
      </c>
      <c r="OPC22" s="98" t="s">
        <v>669</v>
      </c>
      <c r="OPD22" s="98" t="s">
        <v>669</v>
      </c>
      <c r="OPE22" s="98" t="s">
        <v>669</v>
      </c>
      <c r="OPF22" s="98" t="s">
        <v>669</v>
      </c>
      <c r="OPG22" s="98" t="s">
        <v>669</v>
      </c>
      <c r="OPH22" s="98" t="s">
        <v>669</v>
      </c>
      <c r="OPI22" s="98" t="s">
        <v>669</v>
      </c>
      <c r="OPJ22" s="98" t="s">
        <v>669</v>
      </c>
      <c r="OPK22" s="98" t="s">
        <v>669</v>
      </c>
      <c r="OPL22" s="98" t="s">
        <v>669</v>
      </c>
      <c r="OPM22" s="98" t="s">
        <v>669</v>
      </c>
      <c r="OPN22" s="98" t="s">
        <v>669</v>
      </c>
      <c r="OPO22" s="98" t="s">
        <v>669</v>
      </c>
      <c r="OPP22" s="98" t="s">
        <v>669</v>
      </c>
      <c r="OPQ22" s="98" t="s">
        <v>669</v>
      </c>
      <c r="OPR22" s="98" t="s">
        <v>669</v>
      </c>
      <c r="OPS22" s="98" t="s">
        <v>669</v>
      </c>
      <c r="OPT22" s="98" t="s">
        <v>669</v>
      </c>
      <c r="OPU22" s="98" t="s">
        <v>669</v>
      </c>
      <c r="OPV22" s="98" t="s">
        <v>669</v>
      </c>
      <c r="OPW22" s="98" t="s">
        <v>669</v>
      </c>
      <c r="OPX22" s="98" t="s">
        <v>669</v>
      </c>
      <c r="OPY22" s="98" t="s">
        <v>669</v>
      </c>
      <c r="OPZ22" s="98" t="s">
        <v>669</v>
      </c>
      <c r="OQA22" s="98" t="s">
        <v>669</v>
      </c>
      <c r="OQB22" s="98" t="s">
        <v>669</v>
      </c>
      <c r="OQC22" s="98" t="s">
        <v>669</v>
      </c>
      <c r="OQD22" s="98" t="s">
        <v>669</v>
      </c>
      <c r="OQE22" s="98" t="s">
        <v>669</v>
      </c>
      <c r="OQF22" s="98" t="s">
        <v>669</v>
      </c>
      <c r="OQG22" s="98" t="s">
        <v>669</v>
      </c>
      <c r="OQH22" s="98" t="s">
        <v>669</v>
      </c>
      <c r="OQI22" s="98" t="s">
        <v>669</v>
      </c>
      <c r="OQJ22" s="98" t="s">
        <v>669</v>
      </c>
      <c r="OQK22" s="98" t="s">
        <v>669</v>
      </c>
      <c r="OQL22" s="98" t="s">
        <v>669</v>
      </c>
      <c r="OQM22" s="98" t="s">
        <v>669</v>
      </c>
      <c r="OQN22" s="98" t="s">
        <v>669</v>
      </c>
      <c r="OQO22" s="98" t="s">
        <v>669</v>
      </c>
      <c r="OQP22" s="98" t="s">
        <v>669</v>
      </c>
      <c r="OQQ22" s="98" t="s">
        <v>669</v>
      </c>
      <c r="OQR22" s="98" t="s">
        <v>669</v>
      </c>
      <c r="OQS22" s="98" t="s">
        <v>669</v>
      </c>
      <c r="OQT22" s="98" t="s">
        <v>669</v>
      </c>
      <c r="OQU22" s="98" t="s">
        <v>669</v>
      </c>
      <c r="OQV22" s="98" t="s">
        <v>669</v>
      </c>
      <c r="OQW22" s="98" t="s">
        <v>669</v>
      </c>
      <c r="OQX22" s="98" t="s">
        <v>669</v>
      </c>
      <c r="OQY22" s="98" t="s">
        <v>669</v>
      </c>
      <c r="OQZ22" s="98" t="s">
        <v>669</v>
      </c>
      <c r="ORA22" s="98" t="s">
        <v>669</v>
      </c>
      <c r="ORB22" s="98" t="s">
        <v>669</v>
      </c>
      <c r="ORC22" s="98" t="s">
        <v>669</v>
      </c>
      <c r="ORD22" s="98" t="s">
        <v>669</v>
      </c>
      <c r="ORE22" s="98" t="s">
        <v>669</v>
      </c>
      <c r="ORF22" s="98" t="s">
        <v>669</v>
      </c>
      <c r="ORG22" s="98" t="s">
        <v>669</v>
      </c>
      <c r="ORH22" s="98" t="s">
        <v>669</v>
      </c>
      <c r="ORI22" s="98" t="s">
        <v>669</v>
      </c>
      <c r="ORJ22" s="98" t="s">
        <v>669</v>
      </c>
      <c r="ORK22" s="98" t="s">
        <v>669</v>
      </c>
      <c r="ORL22" s="98" t="s">
        <v>669</v>
      </c>
      <c r="ORM22" s="98" t="s">
        <v>669</v>
      </c>
      <c r="ORN22" s="98" t="s">
        <v>669</v>
      </c>
      <c r="ORO22" s="98" t="s">
        <v>669</v>
      </c>
      <c r="ORP22" s="98" t="s">
        <v>669</v>
      </c>
      <c r="ORQ22" s="98" t="s">
        <v>669</v>
      </c>
      <c r="ORR22" s="98" t="s">
        <v>669</v>
      </c>
      <c r="ORS22" s="98" t="s">
        <v>669</v>
      </c>
      <c r="ORT22" s="98" t="s">
        <v>669</v>
      </c>
      <c r="ORU22" s="98" t="s">
        <v>669</v>
      </c>
      <c r="ORV22" s="98" t="s">
        <v>669</v>
      </c>
      <c r="ORW22" s="98" t="s">
        <v>669</v>
      </c>
      <c r="ORX22" s="98" t="s">
        <v>669</v>
      </c>
      <c r="ORY22" s="98" t="s">
        <v>669</v>
      </c>
      <c r="ORZ22" s="98" t="s">
        <v>669</v>
      </c>
      <c r="OSA22" s="98" t="s">
        <v>669</v>
      </c>
      <c r="OSB22" s="98" t="s">
        <v>669</v>
      </c>
      <c r="OSC22" s="98" t="s">
        <v>669</v>
      </c>
      <c r="OSD22" s="98" t="s">
        <v>669</v>
      </c>
      <c r="OSE22" s="98" t="s">
        <v>669</v>
      </c>
      <c r="OSF22" s="98" t="s">
        <v>669</v>
      </c>
      <c r="OSG22" s="98" t="s">
        <v>669</v>
      </c>
      <c r="OSH22" s="98" t="s">
        <v>669</v>
      </c>
      <c r="OSI22" s="98" t="s">
        <v>669</v>
      </c>
      <c r="OSJ22" s="98" t="s">
        <v>669</v>
      </c>
      <c r="OSK22" s="98" t="s">
        <v>669</v>
      </c>
      <c r="OSL22" s="98" t="s">
        <v>669</v>
      </c>
      <c r="OSM22" s="98" t="s">
        <v>669</v>
      </c>
      <c r="OSN22" s="98" t="s">
        <v>669</v>
      </c>
      <c r="OSO22" s="98" t="s">
        <v>669</v>
      </c>
      <c r="OSP22" s="98" t="s">
        <v>669</v>
      </c>
      <c r="OSQ22" s="98" t="s">
        <v>669</v>
      </c>
      <c r="OSR22" s="98" t="s">
        <v>669</v>
      </c>
      <c r="OSS22" s="98" t="s">
        <v>669</v>
      </c>
      <c r="OST22" s="98" t="s">
        <v>669</v>
      </c>
      <c r="OSU22" s="98" t="s">
        <v>669</v>
      </c>
      <c r="OSV22" s="98" t="s">
        <v>669</v>
      </c>
      <c r="OSW22" s="98" t="s">
        <v>669</v>
      </c>
      <c r="OSX22" s="98" t="s">
        <v>669</v>
      </c>
      <c r="OSY22" s="98" t="s">
        <v>669</v>
      </c>
      <c r="OSZ22" s="98" t="s">
        <v>669</v>
      </c>
      <c r="OTA22" s="98" t="s">
        <v>669</v>
      </c>
      <c r="OTB22" s="98" t="s">
        <v>669</v>
      </c>
      <c r="OTC22" s="98" t="s">
        <v>669</v>
      </c>
      <c r="OTD22" s="98" t="s">
        <v>669</v>
      </c>
      <c r="OTE22" s="98" t="s">
        <v>669</v>
      </c>
      <c r="OTF22" s="98" t="s">
        <v>669</v>
      </c>
      <c r="OTG22" s="98" t="s">
        <v>669</v>
      </c>
      <c r="OTH22" s="98" t="s">
        <v>669</v>
      </c>
      <c r="OTI22" s="98" t="s">
        <v>669</v>
      </c>
      <c r="OTJ22" s="98" t="s">
        <v>669</v>
      </c>
      <c r="OTK22" s="98" t="s">
        <v>669</v>
      </c>
      <c r="OTL22" s="98" t="s">
        <v>669</v>
      </c>
      <c r="OTM22" s="98" t="s">
        <v>669</v>
      </c>
      <c r="OTN22" s="98" t="s">
        <v>669</v>
      </c>
      <c r="OTO22" s="98" t="s">
        <v>669</v>
      </c>
      <c r="OTP22" s="98" t="s">
        <v>669</v>
      </c>
      <c r="OTQ22" s="98" t="s">
        <v>669</v>
      </c>
      <c r="OTR22" s="98" t="s">
        <v>669</v>
      </c>
      <c r="OTS22" s="98" t="s">
        <v>669</v>
      </c>
      <c r="OTT22" s="98" t="s">
        <v>669</v>
      </c>
      <c r="OTU22" s="98" t="s">
        <v>669</v>
      </c>
      <c r="OTV22" s="98" t="s">
        <v>669</v>
      </c>
      <c r="OTW22" s="98" t="s">
        <v>669</v>
      </c>
      <c r="OTX22" s="98" t="s">
        <v>669</v>
      </c>
      <c r="OTY22" s="98" t="s">
        <v>669</v>
      </c>
      <c r="OTZ22" s="98" t="s">
        <v>669</v>
      </c>
      <c r="OUA22" s="98" t="s">
        <v>669</v>
      </c>
      <c r="OUB22" s="98" t="s">
        <v>669</v>
      </c>
      <c r="OUC22" s="98" t="s">
        <v>669</v>
      </c>
      <c r="OUD22" s="98" t="s">
        <v>669</v>
      </c>
      <c r="OUE22" s="98" t="s">
        <v>669</v>
      </c>
      <c r="OUF22" s="98" t="s">
        <v>669</v>
      </c>
      <c r="OUG22" s="98" t="s">
        <v>669</v>
      </c>
      <c r="OUH22" s="98" t="s">
        <v>669</v>
      </c>
      <c r="OUI22" s="98" t="s">
        <v>669</v>
      </c>
      <c r="OUJ22" s="98" t="s">
        <v>669</v>
      </c>
      <c r="OUK22" s="98" t="s">
        <v>669</v>
      </c>
      <c r="OUL22" s="98" t="s">
        <v>669</v>
      </c>
      <c r="OUM22" s="98" t="s">
        <v>669</v>
      </c>
      <c r="OUN22" s="98" t="s">
        <v>669</v>
      </c>
      <c r="OUO22" s="98" t="s">
        <v>669</v>
      </c>
      <c r="OUP22" s="98" t="s">
        <v>669</v>
      </c>
      <c r="OUQ22" s="98" t="s">
        <v>669</v>
      </c>
      <c r="OUR22" s="98" t="s">
        <v>669</v>
      </c>
      <c r="OUS22" s="98" t="s">
        <v>669</v>
      </c>
      <c r="OUT22" s="98" t="s">
        <v>669</v>
      </c>
      <c r="OUU22" s="98" t="s">
        <v>669</v>
      </c>
      <c r="OUV22" s="98" t="s">
        <v>669</v>
      </c>
      <c r="OUW22" s="98" t="s">
        <v>669</v>
      </c>
      <c r="OUX22" s="98" t="s">
        <v>669</v>
      </c>
      <c r="OUY22" s="98" t="s">
        <v>669</v>
      </c>
      <c r="OUZ22" s="98" t="s">
        <v>669</v>
      </c>
      <c r="OVA22" s="98" t="s">
        <v>669</v>
      </c>
      <c r="OVB22" s="98" t="s">
        <v>669</v>
      </c>
      <c r="OVC22" s="98" t="s">
        <v>669</v>
      </c>
      <c r="OVD22" s="98" t="s">
        <v>669</v>
      </c>
      <c r="OVE22" s="98" t="s">
        <v>669</v>
      </c>
      <c r="OVF22" s="98" t="s">
        <v>669</v>
      </c>
      <c r="OVG22" s="98" t="s">
        <v>669</v>
      </c>
      <c r="OVH22" s="98" t="s">
        <v>669</v>
      </c>
      <c r="OVI22" s="98" t="s">
        <v>669</v>
      </c>
      <c r="OVJ22" s="98" t="s">
        <v>669</v>
      </c>
      <c r="OVK22" s="98" t="s">
        <v>669</v>
      </c>
      <c r="OVL22" s="98" t="s">
        <v>669</v>
      </c>
      <c r="OVM22" s="98" t="s">
        <v>669</v>
      </c>
      <c r="OVN22" s="98" t="s">
        <v>669</v>
      </c>
      <c r="OVO22" s="98" t="s">
        <v>669</v>
      </c>
      <c r="OVP22" s="98" t="s">
        <v>669</v>
      </c>
      <c r="OVQ22" s="98" t="s">
        <v>669</v>
      </c>
      <c r="OVR22" s="98" t="s">
        <v>669</v>
      </c>
      <c r="OVS22" s="98" t="s">
        <v>669</v>
      </c>
      <c r="OVT22" s="98" t="s">
        <v>669</v>
      </c>
      <c r="OVU22" s="98" t="s">
        <v>669</v>
      </c>
      <c r="OVV22" s="98" t="s">
        <v>669</v>
      </c>
      <c r="OVW22" s="98" t="s">
        <v>669</v>
      </c>
      <c r="OVX22" s="98" t="s">
        <v>669</v>
      </c>
      <c r="OVY22" s="98" t="s">
        <v>669</v>
      </c>
      <c r="OVZ22" s="98" t="s">
        <v>669</v>
      </c>
      <c r="OWA22" s="98" t="s">
        <v>669</v>
      </c>
      <c r="OWB22" s="98" t="s">
        <v>669</v>
      </c>
      <c r="OWC22" s="98" t="s">
        <v>669</v>
      </c>
      <c r="OWD22" s="98" t="s">
        <v>669</v>
      </c>
      <c r="OWE22" s="98" t="s">
        <v>669</v>
      </c>
      <c r="OWF22" s="98" t="s">
        <v>669</v>
      </c>
      <c r="OWG22" s="98" t="s">
        <v>669</v>
      </c>
      <c r="OWH22" s="98" t="s">
        <v>669</v>
      </c>
      <c r="OWI22" s="98" t="s">
        <v>669</v>
      </c>
      <c r="OWJ22" s="98" t="s">
        <v>669</v>
      </c>
      <c r="OWK22" s="98" t="s">
        <v>669</v>
      </c>
      <c r="OWL22" s="98" t="s">
        <v>669</v>
      </c>
      <c r="OWM22" s="98" t="s">
        <v>669</v>
      </c>
      <c r="OWN22" s="98" t="s">
        <v>669</v>
      </c>
      <c r="OWO22" s="98" t="s">
        <v>669</v>
      </c>
      <c r="OWP22" s="98" t="s">
        <v>669</v>
      </c>
      <c r="OWQ22" s="98" t="s">
        <v>669</v>
      </c>
      <c r="OWR22" s="98" t="s">
        <v>669</v>
      </c>
      <c r="OWS22" s="98" t="s">
        <v>669</v>
      </c>
      <c r="OWT22" s="98" t="s">
        <v>669</v>
      </c>
      <c r="OWU22" s="98" t="s">
        <v>669</v>
      </c>
      <c r="OWV22" s="98" t="s">
        <v>669</v>
      </c>
      <c r="OWW22" s="98" t="s">
        <v>669</v>
      </c>
      <c r="OWX22" s="98" t="s">
        <v>669</v>
      </c>
      <c r="OWY22" s="98" t="s">
        <v>669</v>
      </c>
      <c r="OWZ22" s="98" t="s">
        <v>669</v>
      </c>
      <c r="OXA22" s="98" t="s">
        <v>669</v>
      </c>
      <c r="OXB22" s="98" t="s">
        <v>669</v>
      </c>
      <c r="OXC22" s="98" t="s">
        <v>669</v>
      </c>
      <c r="OXD22" s="98" t="s">
        <v>669</v>
      </c>
      <c r="OXE22" s="98" t="s">
        <v>669</v>
      </c>
      <c r="OXF22" s="98" t="s">
        <v>669</v>
      </c>
      <c r="OXG22" s="98" t="s">
        <v>669</v>
      </c>
      <c r="OXH22" s="98" t="s">
        <v>669</v>
      </c>
      <c r="OXI22" s="98" t="s">
        <v>669</v>
      </c>
      <c r="OXJ22" s="98" t="s">
        <v>669</v>
      </c>
      <c r="OXK22" s="98" t="s">
        <v>669</v>
      </c>
      <c r="OXL22" s="98" t="s">
        <v>669</v>
      </c>
      <c r="OXM22" s="98" t="s">
        <v>669</v>
      </c>
      <c r="OXN22" s="98" t="s">
        <v>669</v>
      </c>
      <c r="OXO22" s="98" t="s">
        <v>669</v>
      </c>
      <c r="OXP22" s="98" t="s">
        <v>669</v>
      </c>
      <c r="OXQ22" s="98" t="s">
        <v>669</v>
      </c>
      <c r="OXR22" s="98" t="s">
        <v>669</v>
      </c>
      <c r="OXS22" s="98" t="s">
        <v>669</v>
      </c>
      <c r="OXT22" s="98" t="s">
        <v>669</v>
      </c>
      <c r="OXU22" s="98" t="s">
        <v>669</v>
      </c>
      <c r="OXV22" s="98" t="s">
        <v>669</v>
      </c>
      <c r="OXW22" s="98" t="s">
        <v>669</v>
      </c>
      <c r="OXX22" s="98" t="s">
        <v>669</v>
      </c>
      <c r="OXY22" s="98" t="s">
        <v>669</v>
      </c>
      <c r="OXZ22" s="98" t="s">
        <v>669</v>
      </c>
      <c r="OYA22" s="98" t="s">
        <v>669</v>
      </c>
      <c r="OYB22" s="98" t="s">
        <v>669</v>
      </c>
      <c r="OYC22" s="98" t="s">
        <v>669</v>
      </c>
      <c r="OYD22" s="98" t="s">
        <v>669</v>
      </c>
      <c r="OYE22" s="98" t="s">
        <v>669</v>
      </c>
      <c r="OYF22" s="98" t="s">
        <v>669</v>
      </c>
      <c r="OYG22" s="98" t="s">
        <v>669</v>
      </c>
      <c r="OYH22" s="98" t="s">
        <v>669</v>
      </c>
      <c r="OYI22" s="98" t="s">
        <v>669</v>
      </c>
      <c r="OYJ22" s="98" t="s">
        <v>669</v>
      </c>
      <c r="OYK22" s="98" t="s">
        <v>669</v>
      </c>
      <c r="OYL22" s="98" t="s">
        <v>669</v>
      </c>
      <c r="OYM22" s="98" t="s">
        <v>669</v>
      </c>
      <c r="OYN22" s="98" t="s">
        <v>669</v>
      </c>
      <c r="OYO22" s="98" t="s">
        <v>669</v>
      </c>
      <c r="OYP22" s="98" t="s">
        <v>669</v>
      </c>
      <c r="OYQ22" s="98" t="s">
        <v>669</v>
      </c>
      <c r="OYR22" s="98" t="s">
        <v>669</v>
      </c>
      <c r="OYS22" s="98" t="s">
        <v>669</v>
      </c>
      <c r="OYT22" s="98" t="s">
        <v>669</v>
      </c>
      <c r="OYU22" s="98" t="s">
        <v>669</v>
      </c>
      <c r="OYV22" s="98" t="s">
        <v>669</v>
      </c>
      <c r="OYW22" s="98" t="s">
        <v>669</v>
      </c>
      <c r="OYX22" s="98" t="s">
        <v>669</v>
      </c>
      <c r="OYY22" s="98" t="s">
        <v>669</v>
      </c>
      <c r="OYZ22" s="98" t="s">
        <v>669</v>
      </c>
      <c r="OZA22" s="98" t="s">
        <v>669</v>
      </c>
      <c r="OZB22" s="98" t="s">
        <v>669</v>
      </c>
      <c r="OZC22" s="98" t="s">
        <v>669</v>
      </c>
      <c r="OZD22" s="98" t="s">
        <v>669</v>
      </c>
      <c r="OZE22" s="98" t="s">
        <v>669</v>
      </c>
      <c r="OZF22" s="98" t="s">
        <v>669</v>
      </c>
      <c r="OZG22" s="98" t="s">
        <v>669</v>
      </c>
      <c r="OZH22" s="98" t="s">
        <v>669</v>
      </c>
      <c r="OZI22" s="98" t="s">
        <v>669</v>
      </c>
      <c r="OZJ22" s="98" t="s">
        <v>669</v>
      </c>
      <c r="OZK22" s="98" t="s">
        <v>669</v>
      </c>
      <c r="OZL22" s="98" t="s">
        <v>669</v>
      </c>
      <c r="OZM22" s="98" t="s">
        <v>669</v>
      </c>
      <c r="OZN22" s="98" t="s">
        <v>669</v>
      </c>
      <c r="OZO22" s="98" t="s">
        <v>669</v>
      </c>
      <c r="OZP22" s="98" t="s">
        <v>669</v>
      </c>
      <c r="OZQ22" s="98" t="s">
        <v>669</v>
      </c>
      <c r="OZR22" s="98" t="s">
        <v>669</v>
      </c>
      <c r="OZS22" s="98" t="s">
        <v>669</v>
      </c>
      <c r="OZT22" s="98" t="s">
        <v>669</v>
      </c>
      <c r="OZU22" s="98" t="s">
        <v>669</v>
      </c>
      <c r="OZV22" s="98" t="s">
        <v>669</v>
      </c>
      <c r="OZW22" s="98" t="s">
        <v>669</v>
      </c>
      <c r="OZX22" s="98" t="s">
        <v>669</v>
      </c>
      <c r="OZY22" s="98" t="s">
        <v>669</v>
      </c>
      <c r="OZZ22" s="98" t="s">
        <v>669</v>
      </c>
      <c r="PAA22" s="98" t="s">
        <v>669</v>
      </c>
      <c r="PAB22" s="98" t="s">
        <v>669</v>
      </c>
      <c r="PAC22" s="98" t="s">
        <v>669</v>
      </c>
      <c r="PAD22" s="98" t="s">
        <v>669</v>
      </c>
      <c r="PAE22" s="98" t="s">
        <v>669</v>
      </c>
      <c r="PAF22" s="98" t="s">
        <v>669</v>
      </c>
      <c r="PAG22" s="98" t="s">
        <v>669</v>
      </c>
      <c r="PAH22" s="98" t="s">
        <v>669</v>
      </c>
      <c r="PAI22" s="98" t="s">
        <v>669</v>
      </c>
      <c r="PAJ22" s="98" t="s">
        <v>669</v>
      </c>
      <c r="PAK22" s="98" t="s">
        <v>669</v>
      </c>
      <c r="PAL22" s="98" t="s">
        <v>669</v>
      </c>
      <c r="PAM22" s="98" t="s">
        <v>669</v>
      </c>
      <c r="PAN22" s="98" t="s">
        <v>669</v>
      </c>
      <c r="PAO22" s="98" t="s">
        <v>669</v>
      </c>
      <c r="PAP22" s="98" t="s">
        <v>669</v>
      </c>
      <c r="PAQ22" s="98" t="s">
        <v>669</v>
      </c>
      <c r="PAR22" s="98" t="s">
        <v>669</v>
      </c>
      <c r="PAS22" s="98" t="s">
        <v>669</v>
      </c>
      <c r="PAT22" s="98" t="s">
        <v>669</v>
      </c>
      <c r="PAU22" s="98" t="s">
        <v>669</v>
      </c>
      <c r="PAV22" s="98" t="s">
        <v>669</v>
      </c>
      <c r="PAW22" s="98" t="s">
        <v>669</v>
      </c>
      <c r="PAX22" s="98" t="s">
        <v>669</v>
      </c>
      <c r="PAY22" s="98" t="s">
        <v>669</v>
      </c>
      <c r="PAZ22" s="98" t="s">
        <v>669</v>
      </c>
      <c r="PBA22" s="98" t="s">
        <v>669</v>
      </c>
      <c r="PBB22" s="98" t="s">
        <v>669</v>
      </c>
      <c r="PBC22" s="98" t="s">
        <v>669</v>
      </c>
      <c r="PBD22" s="98" t="s">
        <v>669</v>
      </c>
      <c r="PBE22" s="98" t="s">
        <v>669</v>
      </c>
      <c r="PBF22" s="98" t="s">
        <v>669</v>
      </c>
      <c r="PBG22" s="98" t="s">
        <v>669</v>
      </c>
      <c r="PBH22" s="98" t="s">
        <v>669</v>
      </c>
      <c r="PBI22" s="98" t="s">
        <v>669</v>
      </c>
      <c r="PBJ22" s="98" t="s">
        <v>669</v>
      </c>
      <c r="PBK22" s="98" t="s">
        <v>669</v>
      </c>
      <c r="PBL22" s="98" t="s">
        <v>669</v>
      </c>
      <c r="PBM22" s="98" t="s">
        <v>669</v>
      </c>
      <c r="PBN22" s="98" t="s">
        <v>669</v>
      </c>
      <c r="PBO22" s="98" t="s">
        <v>669</v>
      </c>
      <c r="PBP22" s="98" t="s">
        <v>669</v>
      </c>
      <c r="PBQ22" s="98" t="s">
        <v>669</v>
      </c>
      <c r="PBR22" s="98" t="s">
        <v>669</v>
      </c>
      <c r="PBS22" s="98" t="s">
        <v>669</v>
      </c>
      <c r="PBT22" s="98" t="s">
        <v>669</v>
      </c>
      <c r="PBU22" s="98" t="s">
        <v>669</v>
      </c>
      <c r="PBV22" s="98" t="s">
        <v>669</v>
      </c>
      <c r="PBW22" s="98" t="s">
        <v>669</v>
      </c>
      <c r="PBX22" s="98" t="s">
        <v>669</v>
      </c>
      <c r="PBY22" s="98" t="s">
        <v>669</v>
      </c>
      <c r="PBZ22" s="98" t="s">
        <v>669</v>
      </c>
      <c r="PCA22" s="98" t="s">
        <v>669</v>
      </c>
      <c r="PCB22" s="98" t="s">
        <v>669</v>
      </c>
      <c r="PCC22" s="98" t="s">
        <v>669</v>
      </c>
      <c r="PCD22" s="98" t="s">
        <v>669</v>
      </c>
      <c r="PCE22" s="98" t="s">
        <v>669</v>
      </c>
      <c r="PCF22" s="98" t="s">
        <v>669</v>
      </c>
      <c r="PCG22" s="98" t="s">
        <v>669</v>
      </c>
      <c r="PCH22" s="98" t="s">
        <v>669</v>
      </c>
      <c r="PCI22" s="98" t="s">
        <v>669</v>
      </c>
      <c r="PCJ22" s="98" t="s">
        <v>669</v>
      </c>
      <c r="PCK22" s="98" t="s">
        <v>669</v>
      </c>
      <c r="PCL22" s="98" t="s">
        <v>669</v>
      </c>
      <c r="PCM22" s="98" t="s">
        <v>669</v>
      </c>
      <c r="PCN22" s="98" t="s">
        <v>669</v>
      </c>
      <c r="PCO22" s="98" t="s">
        <v>669</v>
      </c>
      <c r="PCP22" s="98" t="s">
        <v>669</v>
      </c>
      <c r="PCQ22" s="98" t="s">
        <v>669</v>
      </c>
      <c r="PCR22" s="98" t="s">
        <v>669</v>
      </c>
      <c r="PCS22" s="98" t="s">
        <v>669</v>
      </c>
      <c r="PCT22" s="98" t="s">
        <v>669</v>
      </c>
      <c r="PCU22" s="98" t="s">
        <v>669</v>
      </c>
      <c r="PCV22" s="98" t="s">
        <v>669</v>
      </c>
      <c r="PCW22" s="98" t="s">
        <v>669</v>
      </c>
      <c r="PCX22" s="98" t="s">
        <v>669</v>
      </c>
      <c r="PCY22" s="98" t="s">
        <v>669</v>
      </c>
      <c r="PCZ22" s="98" t="s">
        <v>669</v>
      </c>
      <c r="PDA22" s="98" t="s">
        <v>669</v>
      </c>
      <c r="PDB22" s="98" t="s">
        <v>669</v>
      </c>
      <c r="PDC22" s="98" t="s">
        <v>669</v>
      </c>
      <c r="PDD22" s="98" t="s">
        <v>669</v>
      </c>
      <c r="PDE22" s="98" t="s">
        <v>669</v>
      </c>
      <c r="PDF22" s="98" t="s">
        <v>669</v>
      </c>
      <c r="PDG22" s="98" t="s">
        <v>669</v>
      </c>
      <c r="PDH22" s="98" t="s">
        <v>669</v>
      </c>
      <c r="PDI22" s="98" t="s">
        <v>669</v>
      </c>
      <c r="PDJ22" s="98" t="s">
        <v>669</v>
      </c>
      <c r="PDK22" s="98" t="s">
        <v>669</v>
      </c>
      <c r="PDL22" s="98" t="s">
        <v>669</v>
      </c>
      <c r="PDM22" s="98" t="s">
        <v>669</v>
      </c>
      <c r="PDN22" s="98" t="s">
        <v>669</v>
      </c>
      <c r="PDO22" s="98" t="s">
        <v>669</v>
      </c>
      <c r="PDP22" s="98" t="s">
        <v>669</v>
      </c>
      <c r="PDQ22" s="98" t="s">
        <v>669</v>
      </c>
      <c r="PDR22" s="98" t="s">
        <v>669</v>
      </c>
      <c r="PDS22" s="98" t="s">
        <v>669</v>
      </c>
      <c r="PDT22" s="98" t="s">
        <v>669</v>
      </c>
      <c r="PDU22" s="98" t="s">
        <v>669</v>
      </c>
      <c r="PDV22" s="98" t="s">
        <v>669</v>
      </c>
      <c r="PDW22" s="98" t="s">
        <v>669</v>
      </c>
      <c r="PDX22" s="98" t="s">
        <v>669</v>
      </c>
      <c r="PDY22" s="98" t="s">
        <v>669</v>
      </c>
      <c r="PDZ22" s="98" t="s">
        <v>669</v>
      </c>
      <c r="PEA22" s="98" t="s">
        <v>669</v>
      </c>
      <c r="PEB22" s="98" t="s">
        <v>669</v>
      </c>
      <c r="PEC22" s="98" t="s">
        <v>669</v>
      </c>
      <c r="PED22" s="98" t="s">
        <v>669</v>
      </c>
      <c r="PEE22" s="98" t="s">
        <v>669</v>
      </c>
      <c r="PEF22" s="98" t="s">
        <v>669</v>
      </c>
      <c r="PEG22" s="98" t="s">
        <v>669</v>
      </c>
      <c r="PEH22" s="98" t="s">
        <v>669</v>
      </c>
      <c r="PEI22" s="98" t="s">
        <v>669</v>
      </c>
      <c r="PEJ22" s="98" t="s">
        <v>669</v>
      </c>
      <c r="PEK22" s="98" t="s">
        <v>669</v>
      </c>
      <c r="PEL22" s="98" t="s">
        <v>669</v>
      </c>
      <c r="PEM22" s="98" t="s">
        <v>669</v>
      </c>
      <c r="PEN22" s="98" t="s">
        <v>669</v>
      </c>
      <c r="PEO22" s="98" t="s">
        <v>669</v>
      </c>
      <c r="PEP22" s="98" t="s">
        <v>669</v>
      </c>
      <c r="PEQ22" s="98" t="s">
        <v>669</v>
      </c>
      <c r="PER22" s="98" t="s">
        <v>669</v>
      </c>
      <c r="PES22" s="98" t="s">
        <v>669</v>
      </c>
      <c r="PET22" s="98" t="s">
        <v>669</v>
      </c>
      <c r="PEU22" s="98" t="s">
        <v>669</v>
      </c>
      <c r="PEV22" s="98" t="s">
        <v>669</v>
      </c>
      <c r="PEW22" s="98" t="s">
        <v>669</v>
      </c>
      <c r="PEX22" s="98" t="s">
        <v>669</v>
      </c>
      <c r="PEY22" s="98" t="s">
        <v>669</v>
      </c>
      <c r="PEZ22" s="98" t="s">
        <v>669</v>
      </c>
      <c r="PFA22" s="98" t="s">
        <v>669</v>
      </c>
      <c r="PFB22" s="98" t="s">
        <v>669</v>
      </c>
      <c r="PFC22" s="98" t="s">
        <v>669</v>
      </c>
      <c r="PFD22" s="98" t="s">
        <v>669</v>
      </c>
      <c r="PFE22" s="98" t="s">
        <v>669</v>
      </c>
      <c r="PFF22" s="98" t="s">
        <v>669</v>
      </c>
      <c r="PFG22" s="98" t="s">
        <v>669</v>
      </c>
      <c r="PFH22" s="98" t="s">
        <v>669</v>
      </c>
      <c r="PFI22" s="98" t="s">
        <v>669</v>
      </c>
      <c r="PFJ22" s="98" t="s">
        <v>669</v>
      </c>
      <c r="PFK22" s="98" t="s">
        <v>669</v>
      </c>
      <c r="PFL22" s="98" t="s">
        <v>669</v>
      </c>
      <c r="PFM22" s="98" t="s">
        <v>669</v>
      </c>
      <c r="PFN22" s="98" t="s">
        <v>669</v>
      </c>
      <c r="PFO22" s="98" t="s">
        <v>669</v>
      </c>
      <c r="PFP22" s="98" t="s">
        <v>669</v>
      </c>
      <c r="PFQ22" s="98" t="s">
        <v>669</v>
      </c>
      <c r="PFR22" s="98" t="s">
        <v>669</v>
      </c>
      <c r="PFS22" s="98" t="s">
        <v>669</v>
      </c>
      <c r="PFT22" s="98" t="s">
        <v>669</v>
      </c>
      <c r="PFU22" s="98" t="s">
        <v>669</v>
      </c>
      <c r="PFV22" s="98" t="s">
        <v>669</v>
      </c>
      <c r="PFW22" s="98" t="s">
        <v>669</v>
      </c>
      <c r="PFX22" s="98" t="s">
        <v>669</v>
      </c>
      <c r="PFY22" s="98" t="s">
        <v>669</v>
      </c>
      <c r="PFZ22" s="98" t="s">
        <v>669</v>
      </c>
      <c r="PGA22" s="98" t="s">
        <v>669</v>
      </c>
      <c r="PGB22" s="98" t="s">
        <v>669</v>
      </c>
      <c r="PGC22" s="98" t="s">
        <v>669</v>
      </c>
      <c r="PGD22" s="98" t="s">
        <v>669</v>
      </c>
      <c r="PGE22" s="98" t="s">
        <v>669</v>
      </c>
      <c r="PGF22" s="98" t="s">
        <v>669</v>
      </c>
      <c r="PGG22" s="98" t="s">
        <v>669</v>
      </c>
      <c r="PGH22" s="98" t="s">
        <v>669</v>
      </c>
      <c r="PGI22" s="98" t="s">
        <v>669</v>
      </c>
      <c r="PGJ22" s="98" t="s">
        <v>669</v>
      </c>
      <c r="PGK22" s="98" t="s">
        <v>669</v>
      </c>
      <c r="PGL22" s="98" t="s">
        <v>669</v>
      </c>
      <c r="PGM22" s="98" t="s">
        <v>669</v>
      </c>
      <c r="PGN22" s="98" t="s">
        <v>669</v>
      </c>
      <c r="PGO22" s="98" t="s">
        <v>669</v>
      </c>
      <c r="PGP22" s="98" t="s">
        <v>669</v>
      </c>
      <c r="PGQ22" s="98" t="s">
        <v>669</v>
      </c>
      <c r="PGR22" s="98" t="s">
        <v>669</v>
      </c>
      <c r="PGS22" s="98" t="s">
        <v>669</v>
      </c>
      <c r="PGT22" s="98" t="s">
        <v>669</v>
      </c>
      <c r="PGU22" s="98" t="s">
        <v>669</v>
      </c>
      <c r="PGV22" s="98" t="s">
        <v>669</v>
      </c>
      <c r="PGW22" s="98" t="s">
        <v>669</v>
      </c>
      <c r="PGX22" s="98" t="s">
        <v>669</v>
      </c>
      <c r="PGY22" s="98" t="s">
        <v>669</v>
      </c>
      <c r="PGZ22" s="98" t="s">
        <v>669</v>
      </c>
      <c r="PHA22" s="98" t="s">
        <v>669</v>
      </c>
      <c r="PHB22" s="98" t="s">
        <v>669</v>
      </c>
      <c r="PHC22" s="98" t="s">
        <v>669</v>
      </c>
      <c r="PHD22" s="98" t="s">
        <v>669</v>
      </c>
      <c r="PHE22" s="98" t="s">
        <v>669</v>
      </c>
      <c r="PHF22" s="98" t="s">
        <v>669</v>
      </c>
      <c r="PHG22" s="98" t="s">
        <v>669</v>
      </c>
      <c r="PHH22" s="98" t="s">
        <v>669</v>
      </c>
      <c r="PHI22" s="98" t="s">
        <v>669</v>
      </c>
      <c r="PHJ22" s="98" t="s">
        <v>669</v>
      </c>
      <c r="PHK22" s="98" t="s">
        <v>669</v>
      </c>
      <c r="PHL22" s="98" t="s">
        <v>669</v>
      </c>
      <c r="PHM22" s="98" t="s">
        <v>669</v>
      </c>
      <c r="PHN22" s="98" t="s">
        <v>669</v>
      </c>
      <c r="PHO22" s="98" t="s">
        <v>669</v>
      </c>
      <c r="PHP22" s="98" t="s">
        <v>669</v>
      </c>
      <c r="PHQ22" s="98" t="s">
        <v>669</v>
      </c>
      <c r="PHR22" s="98" t="s">
        <v>669</v>
      </c>
      <c r="PHS22" s="98" t="s">
        <v>669</v>
      </c>
      <c r="PHT22" s="98" t="s">
        <v>669</v>
      </c>
      <c r="PHU22" s="98" t="s">
        <v>669</v>
      </c>
      <c r="PHV22" s="98" t="s">
        <v>669</v>
      </c>
      <c r="PHW22" s="98" t="s">
        <v>669</v>
      </c>
      <c r="PHX22" s="98" t="s">
        <v>669</v>
      </c>
      <c r="PHY22" s="98" t="s">
        <v>669</v>
      </c>
      <c r="PHZ22" s="98" t="s">
        <v>669</v>
      </c>
      <c r="PIA22" s="98" t="s">
        <v>669</v>
      </c>
      <c r="PIB22" s="98" t="s">
        <v>669</v>
      </c>
      <c r="PIC22" s="98" t="s">
        <v>669</v>
      </c>
      <c r="PID22" s="98" t="s">
        <v>669</v>
      </c>
      <c r="PIE22" s="98" t="s">
        <v>669</v>
      </c>
      <c r="PIF22" s="98" t="s">
        <v>669</v>
      </c>
      <c r="PIG22" s="98" t="s">
        <v>669</v>
      </c>
      <c r="PIH22" s="98" t="s">
        <v>669</v>
      </c>
      <c r="PII22" s="98" t="s">
        <v>669</v>
      </c>
      <c r="PIJ22" s="98" t="s">
        <v>669</v>
      </c>
      <c r="PIK22" s="98" t="s">
        <v>669</v>
      </c>
      <c r="PIL22" s="98" t="s">
        <v>669</v>
      </c>
      <c r="PIM22" s="98" t="s">
        <v>669</v>
      </c>
      <c r="PIN22" s="98" t="s">
        <v>669</v>
      </c>
      <c r="PIO22" s="98" t="s">
        <v>669</v>
      </c>
      <c r="PIP22" s="98" t="s">
        <v>669</v>
      </c>
      <c r="PIQ22" s="98" t="s">
        <v>669</v>
      </c>
      <c r="PIR22" s="98" t="s">
        <v>669</v>
      </c>
      <c r="PIS22" s="98" t="s">
        <v>669</v>
      </c>
      <c r="PIT22" s="98" t="s">
        <v>669</v>
      </c>
      <c r="PIU22" s="98" t="s">
        <v>669</v>
      </c>
      <c r="PIV22" s="98" t="s">
        <v>669</v>
      </c>
      <c r="PIW22" s="98" t="s">
        <v>669</v>
      </c>
      <c r="PIX22" s="98" t="s">
        <v>669</v>
      </c>
      <c r="PIY22" s="98" t="s">
        <v>669</v>
      </c>
      <c r="PIZ22" s="98" t="s">
        <v>669</v>
      </c>
      <c r="PJA22" s="98" t="s">
        <v>669</v>
      </c>
      <c r="PJB22" s="98" t="s">
        <v>669</v>
      </c>
      <c r="PJC22" s="98" t="s">
        <v>669</v>
      </c>
      <c r="PJD22" s="98" t="s">
        <v>669</v>
      </c>
      <c r="PJE22" s="98" t="s">
        <v>669</v>
      </c>
      <c r="PJF22" s="98" t="s">
        <v>669</v>
      </c>
      <c r="PJG22" s="98" t="s">
        <v>669</v>
      </c>
      <c r="PJH22" s="98" t="s">
        <v>669</v>
      </c>
      <c r="PJI22" s="98" t="s">
        <v>669</v>
      </c>
      <c r="PJJ22" s="98" t="s">
        <v>669</v>
      </c>
      <c r="PJK22" s="98" t="s">
        <v>669</v>
      </c>
      <c r="PJL22" s="98" t="s">
        <v>669</v>
      </c>
      <c r="PJM22" s="98" t="s">
        <v>669</v>
      </c>
      <c r="PJN22" s="98" t="s">
        <v>669</v>
      </c>
      <c r="PJO22" s="98" t="s">
        <v>669</v>
      </c>
      <c r="PJP22" s="98" t="s">
        <v>669</v>
      </c>
      <c r="PJQ22" s="98" t="s">
        <v>669</v>
      </c>
      <c r="PJR22" s="98" t="s">
        <v>669</v>
      </c>
      <c r="PJS22" s="98" t="s">
        <v>669</v>
      </c>
      <c r="PJT22" s="98" t="s">
        <v>669</v>
      </c>
      <c r="PJU22" s="98" t="s">
        <v>669</v>
      </c>
      <c r="PJV22" s="98" t="s">
        <v>669</v>
      </c>
      <c r="PJW22" s="98" t="s">
        <v>669</v>
      </c>
      <c r="PJX22" s="98" t="s">
        <v>669</v>
      </c>
      <c r="PJY22" s="98" t="s">
        <v>669</v>
      </c>
      <c r="PJZ22" s="98" t="s">
        <v>669</v>
      </c>
      <c r="PKA22" s="98" t="s">
        <v>669</v>
      </c>
      <c r="PKB22" s="98" t="s">
        <v>669</v>
      </c>
      <c r="PKC22" s="98" t="s">
        <v>669</v>
      </c>
      <c r="PKD22" s="98" t="s">
        <v>669</v>
      </c>
      <c r="PKE22" s="98" t="s">
        <v>669</v>
      </c>
      <c r="PKF22" s="98" t="s">
        <v>669</v>
      </c>
      <c r="PKG22" s="98" t="s">
        <v>669</v>
      </c>
      <c r="PKH22" s="98" t="s">
        <v>669</v>
      </c>
      <c r="PKI22" s="98" t="s">
        <v>669</v>
      </c>
      <c r="PKJ22" s="98" t="s">
        <v>669</v>
      </c>
      <c r="PKK22" s="98" t="s">
        <v>669</v>
      </c>
      <c r="PKL22" s="98" t="s">
        <v>669</v>
      </c>
      <c r="PKM22" s="98" t="s">
        <v>669</v>
      </c>
      <c r="PKN22" s="98" t="s">
        <v>669</v>
      </c>
      <c r="PKO22" s="98" t="s">
        <v>669</v>
      </c>
      <c r="PKP22" s="98" t="s">
        <v>669</v>
      </c>
      <c r="PKQ22" s="98" t="s">
        <v>669</v>
      </c>
      <c r="PKR22" s="98" t="s">
        <v>669</v>
      </c>
      <c r="PKS22" s="98" t="s">
        <v>669</v>
      </c>
      <c r="PKT22" s="98" t="s">
        <v>669</v>
      </c>
      <c r="PKU22" s="98" t="s">
        <v>669</v>
      </c>
      <c r="PKV22" s="98" t="s">
        <v>669</v>
      </c>
      <c r="PKW22" s="98" t="s">
        <v>669</v>
      </c>
      <c r="PKX22" s="98" t="s">
        <v>669</v>
      </c>
      <c r="PKY22" s="98" t="s">
        <v>669</v>
      </c>
      <c r="PKZ22" s="98" t="s">
        <v>669</v>
      </c>
      <c r="PLA22" s="98" t="s">
        <v>669</v>
      </c>
      <c r="PLB22" s="98" t="s">
        <v>669</v>
      </c>
      <c r="PLC22" s="98" t="s">
        <v>669</v>
      </c>
      <c r="PLD22" s="98" t="s">
        <v>669</v>
      </c>
      <c r="PLE22" s="98" t="s">
        <v>669</v>
      </c>
      <c r="PLF22" s="98" t="s">
        <v>669</v>
      </c>
      <c r="PLG22" s="98" t="s">
        <v>669</v>
      </c>
      <c r="PLH22" s="98" t="s">
        <v>669</v>
      </c>
      <c r="PLI22" s="98" t="s">
        <v>669</v>
      </c>
      <c r="PLJ22" s="98" t="s">
        <v>669</v>
      </c>
      <c r="PLK22" s="98" t="s">
        <v>669</v>
      </c>
      <c r="PLL22" s="98" t="s">
        <v>669</v>
      </c>
      <c r="PLM22" s="98" t="s">
        <v>669</v>
      </c>
      <c r="PLN22" s="98" t="s">
        <v>669</v>
      </c>
      <c r="PLO22" s="98" t="s">
        <v>669</v>
      </c>
      <c r="PLP22" s="98" t="s">
        <v>669</v>
      </c>
      <c r="PLQ22" s="98" t="s">
        <v>669</v>
      </c>
      <c r="PLR22" s="98" t="s">
        <v>669</v>
      </c>
      <c r="PLS22" s="98" t="s">
        <v>669</v>
      </c>
      <c r="PLT22" s="98" t="s">
        <v>669</v>
      </c>
      <c r="PLU22" s="98" t="s">
        <v>669</v>
      </c>
      <c r="PLV22" s="98" t="s">
        <v>669</v>
      </c>
      <c r="PLW22" s="98" t="s">
        <v>669</v>
      </c>
      <c r="PLX22" s="98" t="s">
        <v>669</v>
      </c>
      <c r="PLY22" s="98" t="s">
        <v>669</v>
      </c>
      <c r="PLZ22" s="98" t="s">
        <v>669</v>
      </c>
      <c r="PMA22" s="98" t="s">
        <v>669</v>
      </c>
      <c r="PMB22" s="98" t="s">
        <v>669</v>
      </c>
      <c r="PMC22" s="98" t="s">
        <v>669</v>
      </c>
      <c r="PMD22" s="98" t="s">
        <v>669</v>
      </c>
      <c r="PME22" s="98" t="s">
        <v>669</v>
      </c>
      <c r="PMF22" s="98" t="s">
        <v>669</v>
      </c>
      <c r="PMG22" s="98" t="s">
        <v>669</v>
      </c>
      <c r="PMH22" s="98" t="s">
        <v>669</v>
      </c>
      <c r="PMI22" s="98" t="s">
        <v>669</v>
      </c>
      <c r="PMJ22" s="98" t="s">
        <v>669</v>
      </c>
      <c r="PMK22" s="98" t="s">
        <v>669</v>
      </c>
      <c r="PML22" s="98" t="s">
        <v>669</v>
      </c>
      <c r="PMM22" s="98" t="s">
        <v>669</v>
      </c>
      <c r="PMN22" s="98" t="s">
        <v>669</v>
      </c>
      <c r="PMO22" s="98" t="s">
        <v>669</v>
      </c>
      <c r="PMP22" s="98" t="s">
        <v>669</v>
      </c>
      <c r="PMQ22" s="98" t="s">
        <v>669</v>
      </c>
      <c r="PMR22" s="98" t="s">
        <v>669</v>
      </c>
      <c r="PMS22" s="98" t="s">
        <v>669</v>
      </c>
      <c r="PMT22" s="98" t="s">
        <v>669</v>
      </c>
      <c r="PMU22" s="98" t="s">
        <v>669</v>
      </c>
      <c r="PMV22" s="98" t="s">
        <v>669</v>
      </c>
      <c r="PMW22" s="98" t="s">
        <v>669</v>
      </c>
      <c r="PMX22" s="98" t="s">
        <v>669</v>
      </c>
      <c r="PMY22" s="98" t="s">
        <v>669</v>
      </c>
      <c r="PMZ22" s="98" t="s">
        <v>669</v>
      </c>
      <c r="PNA22" s="98" t="s">
        <v>669</v>
      </c>
      <c r="PNB22" s="98" t="s">
        <v>669</v>
      </c>
      <c r="PNC22" s="98" t="s">
        <v>669</v>
      </c>
      <c r="PND22" s="98" t="s">
        <v>669</v>
      </c>
      <c r="PNE22" s="98" t="s">
        <v>669</v>
      </c>
      <c r="PNF22" s="98" t="s">
        <v>669</v>
      </c>
      <c r="PNG22" s="98" t="s">
        <v>669</v>
      </c>
      <c r="PNH22" s="98" t="s">
        <v>669</v>
      </c>
      <c r="PNI22" s="98" t="s">
        <v>669</v>
      </c>
      <c r="PNJ22" s="98" t="s">
        <v>669</v>
      </c>
      <c r="PNK22" s="98" t="s">
        <v>669</v>
      </c>
      <c r="PNL22" s="98" t="s">
        <v>669</v>
      </c>
      <c r="PNM22" s="98" t="s">
        <v>669</v>
      </c>
      <c r="PNN22" s="98" t="s">
        <v>669</v>
      </c>
      <c r="PNO22" s="98" t="s">
        <v>669</v>
      </c>
      <c r="PNP22" s="98" t="s">
        <v>669</v>
      </c>
      <c r="PNQ22" s="98" t="s">
        <v>669</v>
      </c>
      <c r="PNR22" s="98" t="s">
        <v>669</v>
      </c>
      <c r="PNS22" s="98" t="s">
        <v>669</v>
      </c>
      <c r="PNT22" s="98" t="s">
        <v>669</v>
      </c>
      <c r="PNU22" s="98" t="s">
        <v>669</v>
      </c>
      <c r="PNV22" s="98" t="s">
        <v>669</v>
      </c>
      <c r="PNW22" s="98" t="s">
        <v>669</v>
      </c>
      <c r="PNX22" s="98" t="s">
        <v>669</v>
      </c>
      <c r="PNY22" s="98" t="s">
        <v>669</v>
      </c>
      <c r="PNZ22" s="98" t="s">
        <v>669</v>
      </c>
      <c r="POA22" s="98" t="s">
        <v>669</v>
      </c>
      <c r="POB22" s="98" t="s">
        <v>669</v>
      </c>
      <c r="POC22" s="98" t="s">
        <v>669</v>
      </c>
      <c r="POD22" s="98" t="s">
        <v>669</v>
      </c>
      <c r="POE22" s="98" t="s">
        <v>669</v>
      </c>
      <c r="POF22" s="98" t="s">
        <v>669</v>
      </c>
      <c r="POG22" s="98" t="s">
        <v>669</v>
      </c>
      <c r="POH22" s="98" t="s">
        <v>669</v>
      </c>
      <c r="POI22" s="98" t="s">
        <v>669</v>
      </c>
      <c r="POJ22" s="98" t="s">
        <v>669</v>
      </c>
      <c r="POK22" s="98" t="s">
        <v>669</v>
      </c>
      <c r="POL22" s="98" t="s">
        <v>669</v>
      </c>
      <c r="POM22" s="98" t="s">
        <v>669</v>
      </c>
      <c r="PON22" s="98" t="s">
        <v>669</v>
      </c>
      <c r="POO22" s="98" t="s">
        <v>669</v>
      </c>
      <c r="POP22" s="98" t="s">
        <v>669</v>
      </c>
      <c r="POQ22" s="98" t="s">
        <v>669</v>
      </c>
      <c r="POR22" s="98" t="s">
        <v>669</v>
      </c>
      <c r="POS22" s="98" t="s">
        <v>669</v>
      </c>
      <c r="POT22" s="98" t="s">
        <v>669</v>
      </c>
      <c r="POU22" s="98" t="s">
        <v>669</v>
      </c>
      <c r="POV22" s="98" t="s">
        <v>669</v>
      </c>
      <c r="POW22" s="98" t="s">
        <v>669</v>
      </c>
      <c r="POX22" s="98" t="s">
        <v>669</v>
      </c>
      <c r="POY22" s="98" t="s">
        <v>669</v>
      </c>
      <c r="POZ22" s="98" t="s">
        <v>669</v>
      </c>
      <c r="PPA22" s="98" t="s">
        <v>669</v>
      </c>
      <c r="PPB22" s="98" t="s">
        <v>669</v>
      </c>
      <c r="PPC22" s="98" t="s">
        <v>669</v>
      </c>
      <c r="PPD22" s="98" t="s">
        <v>669</v>
      </c>
      <c r="PPE22" s="98" t="s">
        <v>669</v>
      </c>
      <c r="PPF22" s="98" t="s">
        <v>669</v>
      </c>
      <c r="PPG22" s="98" t="s">
        <v>669</v>
      </c>
      <c r="PPH22" s="98" t="s">
        <v>669</v>
      </c>
      <c r="PPI22" s="98" t="s">
        <v>669</v>
      </c>
      <c r="PPJ22" s="98" t="s">
        <v>669</v>
      </c>
      <c r="PPK22" s="98" t="s">
        <v>669</v>
      </c>
      <c r="PPL22" s="98" t="s">
        <v>669</v>
      </c>
      <c r="PPM22" s="98" t="s">
        <v>669</v>
      </c>
      <c r="PPN22" s="98" t="s">
        <v>669</v>
      </c>
      <c r="PPO22" s="98" t="s">
        <v>669</v>
      </c>
      <c r="PPP22" s="98" t="s">
        <v>669</v>
      </c>
      <c r="PPQ22" s="98" t="s">
        <v>669</v>
      </c>
      <c r="PPR22" s="98" t="s">
        <v>669</v>
      </c>
      <c r="PPS22" s="98" t="s">
        <v>669</v>
      </c>
      <c r="PPT22" s="98" t="s">
        <v>669</v>
      </c>
      <c r="PPU22" s="98" t="s">
        <v>669</v>
      </c>
      <c r="PPV22" s="98" t="s">
        <v>669</v>
      </c>
      <c r="PPW22" s="98" t="s">
        <v>669</v>
      </c>
      <c r="PPX22" s="98" t="s">
        <v>669</v>
      </c>
      <c r="PPY22" s="98" t="s">
        <v>669</v>
      </c>
      <c r="PPZ22" s="98" t="s">
        <v>669</v>
      </c>
      <c r="PQA22" s="98" t="s">
        <v>669</v>
      </c>
      <c r="PQB22" s="98" t="s">
        <v>669</v>
      </c>
      <c r="PQC22" s="98" t="s">
        <v>669</v>
      </c>
      <c r="PQD22" s="98" t="s">
        <v>669</v>
      </c>
      <c r="PQE22" s="98" t="s">
        <v>669</v>
      </c>
      <c r="PQF22" s="98" t="s">
        <v>669</v>
      </c>
      <c r="PQG22" s="98" t="s">
        <v>669</v>
      </c>
      <c r="PQH22" s="98" t="s">
        <v>669</v>
      </c>
      <c r="PQI22" s="98" t="s">
        <v>669</v>
      </c>
      <c r="PQJ22" s="98" t="s">
        <v>669</v>
      </c>
      <c r="PQK22" s="98" t="s">
        <v>669</v>
      </c>
      <c r="PQL22" s="98" t="s">
        <v>669</v>
      </c>
      <c r="PQM22" s="98" t="s">
        <v>669</v>
      </c>
      <c r="PQN22" s="98" t="s">
        <v>669</v>
      </c>
      <c r="PQO22" s="98" t="s">
        <v>669</v>
      </c>
      <c r="PQP22" s="98" t="s">
        <v>669</v>
      </c>
      <c r="PQQ22" s="98" t="s">
        <v>669</v>
      </c>
      <c r="PQR22" s="98" t="s">
        <v>669</v>
      </c>
      <c r="PQS22" s="98" t="s">
        <v>669</v>
      </c>
      <c r="PQT22" s="98" t="s">
        <v>669</v>
      </c>
      <c r="PQU22" s="98" t="s">
        <v>669</v>
      </c>
      <c r="PQV22" s="98" t="s">
        <v>669</v>
      </c>
      <c r="PQW22" s="98" t="s">
        <v>669</v>
      </c>
      <c r="PQX22" s="98" t="s">
        <v>669</v>
      </c>
      <c r="PQY22" s="98" t="s">
        <v>669</v>
      </c>
      <c r="PQZ22" s="98" t="s">
        <v>669</v>
      </c>
      <c r="PRA22" s="98" t="s">
        <v>669</v>
      </c>
      <c r="PRB22" s="98" t="s">
        <v>669</v>
      </c>
      <c r="PRC22" s="98" t="s">
        <v>669</v>
      </c>
      <c r="PRD22" s="98" t="s">
        <v>669</v>
      </c>
      <c r="PRE22" s="98" t="s">
        <v>669</v>
      </c>
      <c r="PRF22" s="98" t="s">
        <v>669</v>
      </c>
      <c r="PRG22" s="98" t="s">
        <v>669</v>
      </c>
      <c r="PRH22" s="98" t="s">
        <v>669</v>
      </c>
      <c r="PRI22" s="98" t="s">
        <v>669</v>
      </c>
      <c r="PRJ22" s="98" t="s">
        <v>669</v>
      </c>
      <c r="PRK22" s="98" t="s">
        <v>669</v>
      </c>
      <c r="PRL22" s="98" t="s">
        <v>669</v>
      </c>
      <c r="PRM22" s="98" t="s">
        <v>669</v>
      </c>
      <c r="PRN22" s="98" t="s">
        <v>669</v>
      </c>
      <c r="PRO22" s="98" t="s">
        <v>669</v>
      </c>
      <c r="PRP22" s="98" t="s">
        <v>669</v>
      </c>
      <c r="PRQ22" s="98" t="s">
        <v>669</v>
      </c>
      <c r="PRR22" s="98" t="s">
        <v>669</v>
      </c>
      <c r="PRS22" s="98" t="s">
        <v>669</v>
      </c>
      <c r="PRT22" s="98" t="s">
        <v>669</v>
      </c>
      <c r="PRU22" s="98" t="s">
        <v>669</v>
      </c>
      <c r="PRV22" s="98" t="s">
        <v>669</v>
      </c>
      <c r="PRW22" s="98" t="s">
        <v>669</v>
      </c>
      <c r="PRX22" s="98" t="s">
        <v>669</v>
      </c>
      <c r="PRY22" s="98" t="s">
        <v>669</v>
      </c>
      <c r="PRZ22" s="98" t="s">
        <v>669</v>
      </c>
      <c r="PSA22" s="98" t="s">
        <v>669</v>
      </c>
      <c r="PSB22" s="98" t="s">
        <v>669</v>
      </c>
      <c r="PSC22" s="98" t="s">
        <v>669</v>
      </c>
      <c r="PSD22" s="98" t="s">
        <v>669</v>
      </c>
      <c r="PSE22" s="98" t="s">
        <v>669</v>
      </c>
      <c r="PSF22" s="98" t="s">
        <v>669</v>
      </c>
      <c r="PSG22" s="98" t="s">
        <v>669</v>
      </c>
      <c r="PSH22" s="98" t="s">
        <v>669</v>
      </c>
      <c r="PSI22" s="98" t="s">
        <v>669</v>
      </c>
      <c r="PSJ22" s="98" t="s">
        <v>669</v>
      </c>
      <c r="PSK22" s="98" t="s">
        <v>669</v>
      </c>
      <c r="PSL22" s="98" t="s">
        <v>669</v>
      </c>
      <c r="PSM22" s="98" t="s">
        <v>669</v>
      </c>
      <c r="PSN22" s="98" t="s">
        <v>669</v>
      </c>
      <c r="PSO22" s="98" t="s">
        <v>669</v>
      </c>
      <c r="PSP22" s="98" t="s">
        <v>669</v>
      </c>
      <c r="PSQ22" s="98" t="s">
        <v>669</v>
      </c>
      <c r="PSR22" s="98" t="s">
        <v>669</v>
      </c>
      <c r="PSS22" s="98" t="s">
        <v>669</v>
      </c>
      <c r="PST22" s="98" t="s">
        <v>669</v>
      </c>
      <c r="PSU22" s="98" t="s">
        <v>669</v>
      </c>
      <c r="PSV22" s="98" t="s">
        <v>669</v>
      </c>
      <c r="PSW22" s="98" t="s">
        <v>669</v>
      </c>
      <c r="PSX22" s="98" t="s">
        <v>669</v>
      </c>
      <c r="PSY22" s="98" t="s">
        <v>669</v>
      </c>
      <c r="PSZ22" s="98" t="s">
        <v>669</v>
      </c>
      <c r="PTA22" s="98" t="s">
        <v>669</v>
      </c>
      <c r="PTB22" s="98" t="s">
        <v>669</v>
      </c>
      <c r="PTC22" s="98" t="s">
        <v>669</v>
      </c>
      <c r="PTD22" s="98" t="s">
        <v>669</v>
      </c>
      <c r="PTE22" s="98" t="s">
        <v>669</v>
      </c>
      <c r="PTF22" s="98" t="s">
        <v>669</v>
      </c>
      <c r="PTG22" s="98" t="s">
        <v>669</v>
      </c>
      <c r="PTH22" s="98" t="s">
        <v>669</v>
      </c>
      <c r="PTI22" s="98" t="s">
        <v>669</v>
      </c>
      <c r="PTJ22" s="98" t="s">
        <v>669</v>
      </c>
      <c r="PTK22" s="98" t="s">
        <v>669</v>
      </c>
      <c r="PTL22" s="98" t="s">
        <v>669</v>
      </c>
      <c r="PTM22" s="98" t="s">
        <v>669</v>
      </c>
      <c r="PTN22" s="98" t="s">
        <v>669</v>
      </c>
      <c r="PTO22" s="98" t="s">
        <v>669</v>
      </c>
      <c r="PTP22" s="98" t="s">
        <v>669</v>
      </c>
      <c r="PTQ22" s="98" t="s">
        <v>669</v>
      </c>
      <c r="PTR22" s="98" t="s">
        <v>669</v>
      </c>
      <c r="PTS22" s="98" t="s">
        <v>669</v>
      </c>
      <c r="PTT22" s="98" t="s">
        <v>669</v>
      </c>
      <c r="PTU22" s="98" t="s">
        <v>669</v>
      </c>
      <c r="PTV22" s="98" t="s">
        <v>669</v>
      </c>
      <c r="PTW22" s="98" t="s">
        <v>669</v>
      </c>
      <c r="PTX22" s="98" t="s">
        <v>669</v>
      </c>
      <c r="PTY22" s="98" t="s">
        <v>669</v>
      </c>
      <c r="PTZ22" s="98" t="s">
        <v>669</v>
      </c>
      <c r="PUA22" s="98" t="s">
        <v>669</v>
      </c>
      <c r="PUB22" s="98" t="s">
        <v>669</v>
      </c>
      <c r="PUC22" s="98" t="s">
        <v>669</v>
      </c>
      <c r="PUD22" s="98" t="s">
        <v>669</v>
      </c>
      <c r="PUE22" s="98" t="s">
        <v>669</v>
      </c>
      <c r="PUF22" s="98" t="s">
        <v>669</v>
      </c>
      <c r="PUG22" s="98" t="s">
        <v>669</v>
      </c>
      <c r="PUH22" s="98" t="s">
        <v>669</v>
      </c>
      <c r="PUI22" s="98" t="s">
        <v>669</v>
      </c>
      <c r="PUJ22" s="98" t="s">
        <v>669</v>
      </c>
      <c r="PUK22" s="98" t="s">
        <v>669</v>
      </c>
      <c r="PUL22" s="98" t="s">
        <v>669</v>
      </c>
      <c r="PUM22" s="98" t="s">
        <v>669</v>
      </c>
      <c r="PUN22" s="98" t="s">
        <v>669</v>
      </c>
      <c r="PUO22" s="98" t="s">
        <v>669</v>
      </c>
      <c r="PUP22" s="98" t="s">
        <v>669</v>
      </c>
      <c r="PUQ22" s="98" t="s">
        <v>669</v>
      </c>
      <c r="PUR22" s="98" t="s">
        <v>669</v>
      </c>
      <c r="PUS22" s="98" t="s">
        <v>669</v>
      </c>
      <c r="PUT22" s="98" t="s">
        <v>669</v>
      </c>
      <c r="PUU22" s="98" t="s">
        <v>669</v>
      </c>
      <c r="PUV22" s="98" t="s">
        <v>669</v>
      </c>
      <c r="PUW22" s="98" t="s">
        <v>669</v>
      </c>
      <c r="PUX22" s="98" t="s">
        <v>669</v>
      </c>
      <c r="PUY22" s="98" t="s">
        <v>669</v>
      </c>
      <c r="PUZ22" s="98" t="s">
        <v>669</v>
      </c>
      <c r="PVA22" s="98" t="s">
        <v>669</v>
      </c>
      <c r="PVB22" s="98" t="s">
        <v>669</v>
      </c>
      <c r="PVC22" s="98" t="s">
        <v>669</v>
      </c>
      <c r="PVD22" s="98" t="s">
        <v>669</v>
      </c>
      <c r="PVE22" s="98" t="s">
        <v>669</v>
      </c>
      <c r="PVF22" s="98" t="s">
        <v>669</v>
      </c>
      <c r="PVG22" s="98" t="s">
        <v>669</v>
      </c>
      <c r="PVH22" s="98" t="s">
        <v>669</v>
      </c>
      <c r="PVI22" s="98" t="s">
        <v>669</v>
      </c>
      <c r="PVJ22" s="98" t="s">
        <v>669</v>
      </c>
      <c r="PVK22" s="98" t="s">
        <v>669</v>
      </c>
      <c r="PVL22" s="98" t="s">
        <v>669</v>
      </c>
      <c r="PVM22" s="98" t="s">
        <v>669</v>
      </c>
      <c r="PVN22" s="98" t="s">
        <v>669</v>
      </c>
      <c r="PVO22" s="98" t="s">
        <v>669</v>
      </c>
      <c r="PVP22" s="98" t="s">
        <v>669</v>
      </c>
      <c r="PVQ22" s="98" t="s">
        <v>669</v>
      </c>
      <c r="PVR22" s="98" t="s">
        <v>669</v>
      </c>
      <c r="PVS22" s="98" t="s">
        <v>669</v>
      </c>
      <c r="PVT22" s="98" t="s">
        <v>669</v>
      </c>
      <c r="PVU22" s="98" t="s">
        <v>669</v>
      </c>
      <c r="PVV22" s="98" t="s">
        <v>669</v>
      </c>
      <c r="PVW22" s="98" t="s">
        <v>669</v>
      </c>
      <c r="PVX22" s="98" t="s">
        <v>669</v>
      </c>
      <c r="PVY22" s="98" t="s">
        <v>669</v>
      </c>
      <c r="PVZ22" s="98" t="s">
        <v>669</v>
      </c>
      <c r="PWA22" s="98" t="s">
        <v>669</v>
      </c>
      <c r="PWB22" s="98" t="s">
        <v>669</v>
      </c>
      <c r="PWC22" s="98" t="s">
        <v>669</v>
      </c>
      <c r="PWD22" s="98" t="s">
        <v>669</v>
      </c>
      <c r="PWE22" s="98" t="s">
        <v>669</v>
      </c>
      <c r="PWF22" s="98" t="s">
        <v>669</v>
      </c>
      <c r="PWG22" s="98" t="s">
        <v>669</v>
      </c>
      <c r="PWH22" s="98" t="s">
        <v>669</v>
      </c>
      <c r="PWI22" s="98" t="s">
        <v>669</v>
      </c>
      <c r="PWJ22" s="98" t="s">
        <v>669</v>
      </c>
      <c r="PWK22" s="98" t="s">
        <v>669</v>
      </c>
      <c r="PWL22" s="98" t="s">
        <v>669</v>
      </c>
      <c r="PWM22" s="98" t="s">
        <v>669</v>
      </c>
      <c r="PWN22" s="98" t="s">
        <v>669</v>
      </c>
      <c r="PWO22" s="98" t="s">
        <v>669</v>
      </c>
      <c r="PWP22" s="98" t="s">
        <v>669</v>
      </c>
      <c r="PWQ22" s="98" t="s">
        <v>669</v>
      </c>
      <c r="PWR22" s="98" t="s">
        <v>669</v>
      </c>
      <c r="PWS22" s="98" t="s">
        <v>669</v>
      </c>
      <c r="PWT22" s="98" t="s">
        <v>669</v>
      </c>
      <c r="PWU22" s="98" t="s">
        <v>669</v>
      </c>
      <c r="PWV22" s="98" t="s">
        <v>669</v>
      </c>
      <c r="PWW22" s="98" t="s">
        <v>669</v>
      </c>
      <c r="PWX22" s="98" t="s">
        <v>669</v>
      </c>
      <c r="PWY22" s="98" t="s">
        <v>669</v>
      </c>
      <c r="PWZ22" s="98" t="s">
        <v>669</v>
      </c>
      <c r="PXA22" s="98" t="s">
        <v>669</v>
      </c>
      <c r="PXB22" s="98" t="s">
        <v>669</v>
      </c>
      <c r="PXC22" s="98" t="s">
        <v>669</v>
      </c>
      <c r="PXD22" s="98" t="s">
        <v>669</v>
      </c>
      <c r="PXE22" s="98" t="s">
        <v>669</v>
      </c>
      <c r="PXF22" s="98" t="s">
        <v>669</v>
      </c>
      <c r="PXG22" s="98" t="s">
        <v>669</v>
      </c>
      <c r="PXH22" s="98" t="s">
        <v>669</v>
      </c>
      <c r="PXI22" s="98" t="s">
        <v>669</v>
      </c>
      <c r="PXJ22" s="98" t="s">
        <v>669</v>
      </c>
      <c r="PXK22" s="98" t="s">
        <v>669</v>
      </c>
      <c r="PXL22" s="98" t="s">
        <v>669</v>
      </c>
      <c r="PXM22" s="98" t="s">
        <v>669</v>
      </c>
      <c r="PXN22" s="98" t="s">
        <v>669</v>
      </c>
      <c r="PXO22" s="98" t="s">
        <v>669</v>
      </c>
      <c r="PXP22" s="98" t="s">
        <v>669</v>
      </c>
      <c r="PXQ22" s="98" t="s">
        <v>669</v>
      </c>
      <c r="PXR22" s="98" t="s">
        <v>669</v>
      </c>
      <c r="PXS22" s="98" t="s">
        <v>669</v>
      </c>
      <c r="PXT22" s="98" t="s">
        <v>669</v>
      </c>
      <c r="PXU22" s="98" t="s">
        <v>669</v>
      </c>
      <c r="PXV22" s="98" t="s">
        <v>669</v>
      </c>
      <c r="PXW22" s="98" t="s">
        <v>669</v>
      </c>
      <c r="PXX22" s="98" t="s">
        <v>669</v>
      </c>
      <c r="PXY22" s="98" t="s">
        <v>669</v>
      </c>
      <c r="PXZ22" s="98" t="s">
        <v>669</v>
      </c>
      <c r="PYA22" s="98" t="s">
        <v>669</v>
      </c>
      <c r="PYB22" s="98" t="s">
        <v>669</v>
      </c>
      <c r="PYC22" s="98" t="s">
        <v>669</v>
      </c>
      <c r="PYD22" s="98" t="s">
        <v>669</v>
      </c>
      <c r="PYE22" s="98" t="s">
        <v>669</v>
      </c>
      <c r="PYF22" s="98" t="s">
        <v>669</v>
      </c>
      <c r="PYG22" s="98" t="s">
        <v>669</v>
      </c>
      <c r="PYH22" s="98" t="s">
        <v>669</v>
      </c>
      <c r="PYI22" s="98" t="s">
        <v>669</v>
      </c>
      <c r="PYJ22" s="98" t="s">
        <v>669</v>
      </c>
      <c r="PYK22" s="98" t="s">
        <v>669</v>
      </c>
      <c r="PYL22" s="98" t="s">
        <v>669</v>
      </c>
      <c r="PYM22" s="98" t="s">
        <v>669</v>
      </c>
      <c r="PYN22" s="98" t="s">
        <v>669</v>
      </c>
      <c r="PYO22" s="98" t="s">
        <v>669</v>
      </c>
      <c r="PYP22" s="98" t="s">
        <v>669</v>
      </c>
      <c r="PYQ22" s="98" t="s">
        <v>669</v>
      </c>
      <c r="PYR22" s="98" t="s">
        <v>669</v>
      </c>
      <c r="PYS22" s="98" t="s">
        <v>669</v>
      </c>
      <c r="PYT22" s="98" t="s">
        <v>669</v>
      </c>
      <c r="PYU22" s="98" t="s">
        <v>669</v>
      </c>
      <c r="PYV22" s="98" t="s">
        <v>669</v>
      </c>
      <c r="PYW22" s="98" t="s">
        <v>669</v>
      </c>
      <c r="PYX22" s="98" t="s">
        <v>669</v>
      </c>
      <c r="PYY22" s="98" t="s">
        <v>669</v>
      </c>
      <c r="PYZ22" s="98" t="s">
        <v>669</v>
      </c>
      <c r="PZA22" s="98" t="s">
        <v>669</v>
      </c>
      <c r="PZB22" s="98" t="s">
        <v>669</v>
      </c>
      <c r="PZC22" s="98" t="s">
        <v>669</v>
      </c>
      <c r="PZD22" s="98" t="s">
        <v>669</v>
      </c>
      <c r="PZE22" s="98" t="s">
        <v>669</v>
      </c>
      <c r="PZF22" s="98" t="s">
        <v>669</v>
      </c>
      <c r="PZG22" s="98" t="s">
        <v>669</v>
      </c>
      <c r="PZH22" s="98" t="s">
        <v>669</v>
      </c>
      <c r="PZI22" s="98" t="s">
        <v>669</v>
      </c>
      <c r="PZJ22" s="98" t="s">
        <v>669</v>
      </c>
      <c r="PZK22" s="98" t="s">
        <v>669</v>
      </c>
      <c r="PZL22" s="98" t="s">
        <v>669</v>
      </c>
      <c r="PZM22" s="98" t="s">
        <v>669</v>
      </c>
      <c r="PZN22" s="98" t="s">
        <v>669</v>
      </c>
      <c r="PZO22" s="98" t="s">
        <v>669</v>
      </c>
      <c r="PZP22" s="98" t="s">
        <v>669</v>
      </c>
      <c r="PZQ22" s="98" t="s">
        <v>669</v>
      </c>
      <c r="PZR22" s="98" t="s">
        <v>669</v>
      </c>
      <c r="PZS22" s="98" t="s">
        <v>669</v>
      </c>
      <c r="PZT22" s="98" t="s">
        <v>669</v>
      </c>
      <c r="PZU22" s="98" t="s">
        <v>669</v>
      </c>
      <c r="PZV22" s="98" t="s">
        <v>669</v>
      </c>
      <c r="PZW22" s="98" t="s">
        <v>669</v>
      </c>
      <c r="PZX22" s="98" t="s">
        <v>669</v>
      </c>
      <c r="PZY22" s="98" t="s">
        <v>669</v>
      </c>
      <c r="PZZ22" s="98" t="s">
        <v>669</v>
      </c>
      <c r="QAA22" s="98" t="s">
        <v>669</v>
      </c>
      <c r="QAB22" s="98" t="s">
        <v>669</v>
      </c>
      <c r="QAC22" s="98" t="s">
        <v>669</v>
      </c>
      <c r="QAD22" s="98" t="s">
        <v>669</v>
      </c>
      <c r="QAE22" s="98" t="s">
        <v>669</v>
      </c>
      <c r="QAF22" s="98" t="s">
        <v>669</v>
      </c>
      <c r="QAG22" s="98" t="s">
        <v>669</v>
      </c>
      <c r="QAH22" s="98" t="s">
        <v>669</v>
      </c>
      <c r="QAI22" s="98" t="s">
        <v>669</v>
      </c>
      <c r="QAJ22" s="98" t="s">
        <v>669</v>
      </c>
      <c r="QAK22" s="98" t="s">
        <v>669</v>
      </c>
      <c r="QAL22" s="98" t="s">
        <v>669</v>
      </c>
      <c r="QAM22" s="98" t="s">
        <v>669</v>
      </c>
      <c r="QAN22" s="98" t="s">
        <v>669</v>
      </c>
      <c r="QAO22" s="98" t="s">
        <v>669</v>
      </c>
      <c r="QAP22" s="98" t="s">
        <v>669</v>
      </c>
      <c r="QAQ22" s="98" t="s">
        <v>669</v>
      </c>
      <c r="QAR22" s="98" t="s">
        <v>669</v>
      </c>
      <c r="QAS22" s="98" t="s">
        <v>669</v>
      </c>
      <c r="QAT22" s="98" t="s">
        <v>669</v>
      </c>
      <c r="QAU22" s="98" t="s">
        <v>669</v>
      </c>
      <c r="QAV22" s="98" t="s">
        <v>669</v>
      </c>
      <c r="QAW22" s="98" t="s">
        <v>669</v>
      </c>
      <c r="QAX22" s="98" t="s">
        <v>669</v>
      </c>
      <c r="QAY22" s="98" t="s">
        <v>669</v>
      </c>
      <c r="QAZ22" s="98" t="s">
        <v>669</v>
      </c>
      <c r="QBA22" s="98" t="s">
        <v>669</v>
      </c>
      <c r="QBB22" s="98" t="s">
        <v>669</v>
      </c>
      <c r="QBC22" s="98" t="s">
        <v>669</v>
      </c>
      <c r="QBD22" s="98" t="s">
        <v>669</v>
      </c>
      <c r="QBE22" s="98" t="s">
        <v>669</v>
      </c>
      <c r="QBF22" s="98" t="s">
        <v>669</v>
      </c>
      <c r="QBG22" s="98" t="s">
        <v>669</v>
      </c>
      <c r="QBH22" s="98" t="s">
        <v>669</v>
      </c>
      <c r="QBI22" s="98" t="s">
        <v>669</v>
      </c>
      <c r="QBJ22" s="98" t="s">
        <v>669</v>
      </c>
      <c r="QBK22" s="98" t="s">
        <v>669</v>
      </c>
      <c r="QBL22" s="98" t="s">
        <v>669</v>
      </c>
      <c r="QBM22" s="98" t="s">
        <v>669</v>
      </c>
      <c r="QBN22" s="98" t="s">
        <v>669</v>
      </c>
      <c r="QBO22" s="98" t="s">
        <v>669</v>
      </c>
      <c r="QBP22" s="98" t="s">
        <v>669</v>
      </c>
      <c r="QBQ22" s="98" t="s">
        <v>669</v>
      </c>
      <c r="QBR22" s="98" t="s">
        <v>669</v>
      </c>
      <c r="QBS22" s="98" t="s">
        <v>669</v>
      </c>
      <c r="QBT22" s="98" t="s">
        <v>669</v>
      </c>
      <c r="QBU22" s="98" t="s">
        <v>669</v>
      </c>
      <c r="QBV22" s="98" t="s">
        <v>669</v>
      </c>
      <c r="QBW22" s="98" t="s">
        <v>669</v>
      </c>
      <c r="QBX22" s="98" t="s">
        <v>669</v>
      </c>
      <c r="QBY22" s="98" t="s">
        <v>669</v>
      </c>
      <c r="QBZ22" s="98" t="s">
        <v>669</v>
      </c>
      <c r="QCA22" s="98" t="s">
        <v>669</v>
      </c>
      <c r="QCB22" s="98" t="s">
        <v>669</v>
      </c>
      <c r="QCC22" s="98" t="s">
        <v>669</v>
      </c>
      <c r="QCD22" s="98" t="s">
        <v>669</v>
      </c>
      <c r="QCE22" s="98" t="s">
        <v>669</v>
      </c>
      <c r="QCF22" s="98" t="s">
        <v>669</v>
      </c>
      <c r="QCG22" s="98" t="s">
        <v>669</v>
      </c>
      <c r="QCH22" s="98" t="s">
        <v>669</v>
      </c>
      <c r="QCI22" s="98" t="s">
        <v>669</v>
      </c>
      <c r="QCJ22" s="98" t="s">
        <v>669</v>
      </c>
      <c r="QCK22" s="98" t="s">
        <v>669</v>
      </c>
      <c r="QCL22" s="98" t="s">
        <v>669</v>
      </c>
      <c r="QCM22" s="98" t="s">
        <v>669</v>
      </c>
      <c r="QCN22" s="98" t="s">
        <v>669</v>
      </c>
      <c r="QCO22" s="98" t="s">
        <v>669</v>
      </c>
      <c r="QCP22" s="98" t="s">
        <v>669</v>
      </c>
      <c r="QCQ22" s="98" t="s">
        <v>669</v>
      </c>
      <c r="QCR22" s="98" t="s">
        <v>669</v>
      </c>
      <c r="QCS22" s="98" t="s">
        <v>669</v>
      </c>
      <c r="QCT22" s="98" t="s">
        <v>669</v>
      </c>
      <c r="QCU22" s="98" t="s">
        <v>669</v>
      </c>
      <c r="QCV22" s="98" t="s">
        <v>669</v>
      </c>
      <c r="QCW22" s="98" t="s">
        <v>669</v>
      </c>
      <c r="QCX22" s="98" t="s">
        <v>669</v>
      </c>
      <c r="QCY22" s="98" t="s">
        <v>669</v>
      </c>
      <c r="QCZ22" s="98" t="s">
        <v>669</v>
      </c>
      <c r="QDA22" s="98" t="s">
        <v>669</v>
      </c>
      <c r="QDB22" s="98" t="s">
        <v>669</v>
      </c>
      <c r="QDC22" s="98" t="s">
        <v>669</v>
      </c>
      <c r="QDD22" s="98" t="s">
        <v>669</v>
      </c>
      <c r="QDE22" s="98" t="s">
        <v>669</v>
      </c>
      <c r="QDF22" s="98" t="s">
        <v>669</v>
      </c>
      <c r="QDG22" s="98" t="s">
        <v>669</v>
      </c>
      <c r="QDH22" s="98" t="s">
        <v>669</v>
      </c>
      <c r="QDI22" s="98" t="s">
        <v>669</v>
      </c>
      <c r="QDJ22" s="98" t="s">
        <v>669</v>
      </c>
      <c r="QDK22" s="98" t="s">
        <v>669</v>
      </c>
      <c r="QDL22" s="98" t="s">
        <v>669</v>
      </c>
      <c r="QDM22" s="98" t="s">
        <v>669</v>
      </c>
      <c r="QDN22" s="98" t="s">
        <v>669</v>
      </c>
      <c r="QDO22" s="98" t="s">
        <v>669</v>
      </c>
      <c r="QDP22" s="98" t="s">
        <v>669</v>
      </c>
      <c r="QDQ22" s="98" t="s">
        <v>669</v>
      </c>
      <c r="QDR22" s="98" t="s">
        <v>669</v>
      </c>
      <c r="QDS22" s="98" t="s">
        <v>669</v>
      </c>
      <c r="QDT22" s="98" t="s">
        <v>669</v>
      </c>
      <c r="QDU22" s="98" t="s">
        <v>669</v>
      </c>
      <c r="QDV22" s="98" t="s">
        <v>669</v>
      </c>
      <c r="QDW22" s="98" t="s">
        <v>669</v>
      </c>
      <c r="QDX22" s="98" t="s">
        <v>669</v>
      </c>
      <c r="QDY22" s="98" t="s">
        <v>669</v>
      </c>
      <c r="QDZ22" s="98" t="s">
        <v>669</v>
      </c>
      <c r="QEA22" s="98" t="s">
        <v>669</v>
      </c>
      <c r="QEB22" s="98" t="s">
        <v>669</v>
      </c>
      <c r="QEC22" s="98" t="s">
        <v>669</v>
      </c>
      <c r="QED22" s="98" t="s">
        <v>669</v>
      </c>
      <c r="QEE22" s="98" t="s">
        <v>669</v>
      </c>
      <c r="QEF22" s="98" t="s">
        <v>669</v>
      </c>
      <c r="QEG22" s="98" t="s">
        <v>669</v>
      </c>
      <c r="QEH22" s="98" t="s">
        <v>669</v>
      </c>
      <c r="QEI22" s="98" t="s">
        <v>669</v>
      </c>
      <c r="QEJ22" s="98" t="s">
        <v>669</v>
      </c>
      <c r="QEK22" s="98" t="s">
        <v>669</v>
      </c>
      <c r="QEL22" s="98" t="s">
        <v>669</v>
      </c>
      <c r="QEM22" s="98" t="s">
        <v>669</v>
      </c>
      <c r="QEN22" s="98" t="s">
        <v>669</v>
      </c>
      <c r="QEO22" s="98" t="s">
        <v>669</v>
      </c>
      <c r="QEP22" s="98" t="s">
        <v>669</v>
      </c>
      <c r="QEQ22" s="98" t="s">
        <v>669</v>
      </c>
      <c r="QER22" s="98" t="s">
        <v>669</v>
      </c>
      <c r="QES22" s="98" t="s">
        <v>669</v>
      </c>
      <c r="QET22" s="98" t="s">
        <v>669</v>
      </c>
      <c r="QEU22" s="98" t="s">
        <v>669</v>
      </c>
      <c r="QEV22" s="98" t="s">
        <v>669</v>
      </c>
      <c r="QEW22" s="98" t="s">
        <v>669</v>
      </c>
      <c r="QEX22" s="98" t="s">
        <v>669</v>
      </c>
      <c r="QEY22" s="98" t="s">
        <v>669</v>
      </c>
      <c r="QEZ22" s="98" t="s">
        <v>669</v>
      </c>
      <c r="QFA22" s="98" t="s">
        <v>669</v>
      </c>
      <c r="QFB22" s="98" t="s">
        <v>669</v>
      </c>
      <c r="QFC22" s="98" t="s">
        <v>669</v>
      </c>
      <c r="QFD22" s="98" t="s">
        <v>669</v>
      </c>
      <c r="QFE22" s="98" t="s">
        <v>669</v>
      </c>
      <c r="QFF22" s="98" t="s">
        <v>669</v>
      </c>
      <c r="QFG22" s="98" t="s">
        <v>669</v>
      </c>
      <c r="QFH22" s="98" t="s">
        <v>669</v>
      </c>
      <c r="QFI22" s="98" t="s">
        <v>669</v>
      </c>
      <c r="QFJ22" s="98" t="s">
        <v>669</v>
      </c>
      <c r="QFK22" s="98" t="s">
        <v>669</v>
      </c>
      <c r="QFL22" s="98" t="s">
        <v>669</v>
      </c>
      <c r="QFM22" s="98" t="s">
        <v>669</v>
      </c>
      <c r="QFN22" s="98" t="s">
        <v>669</v>
      </c>
      <c r="QFO22" s="98" t="s">
        <v>669</v>
      </c>
      <c r="QFP22" s="98" t="s">
        <v>669</v>
      </c>
      <c r="QFQ22" s="98" t="s">
        <v>669</v>
      </c>
      <c r="QFR22" s="98" t="s">
        <v>669</v>
      </c>
      <c r="QFS22" s="98" t="s">
        <v>669</v>
      </c>
      <c r="QFT22" s="98" t="s">
        <v>669</v>
      </c>
      <c r="QFU22" s="98" t="s">
        <v>669</v>
      </c>
      <c r="QFV22" s="98" t="s">
        <v>669</v>
      </c>
      <c r="QFW22" s="98" t="s">
        <v>669</v>
      </c>
      <c r="QFX22" s="98" t="s">
        <v>669</v>
      </c>
      <c r="QFY22" s="98" t="s">
        <v>669</v>
      </c>
      <c r="QFZ22" s="98" t="s">
        <v>669</v>
      </c>
      <c r="QGA22" s="98" t="s">
        <v>669</v>
      </c>
      <c r="QGB22" s="98" t="s">
        <v>669</v>
      </c>
      <c r="QGC22" s="98" t="s">
        <v>669</v>
      </c>
      <c r="QGD22" s="98" t="s">
        <v>669</v>
      </c>
      <c r="QGE22" s="98" t="s">
        <v>669</v>
      </c>
      <c r="QGF22" s="98" t="s">
        <v>669</v>
      </c>
      <c r="QGG22" s="98" t="s">
        <v>669</v>
      </c>
      <c r="QGH22" s="98" t="s">
        <v>669</v>
      </c>
      <c r="QGI22" s="98" t="s">
        <v>669</v>
      </c>
      <c r="QGJ22" s="98" t="s">
        <v>669</v>
      </c>
      <c r="QGK22" s="98" t="s">
        <v>669</v>
      </c>
      <c r="QGL22" s="98" t="s">
        <v>669</v>
      </c>
      <c r="QGM22" s="98" t="s">
        <v>669</v>
      </c>
      <c r="QGN22" s="98" t="s">
        <v>669</v>
      </c>
      <c r="QGO22" s="98" t="s">
        <v>669</v>
      </c>
      <c r="QGP22" s="98" t="s">
        <v>669</v>
      </c>
      <c r="QGQ22" s="98" t="s">
        <v>669</v>
      </c>
      <c r="QGR22" s="98" t="s">
        <v>669</v>
      </c>
      <c r="QGS22" s="98" t="s">
        <v>669</v>
      </c>
      <c r="QGT22" s="98" t="s">
        <v>669</v>
      </c>
      <c r="QGU22" s="98" t="s">
        <v>669</v>
      </c>
      <c r="QGV22" s="98" t="s">
        <v>669</v>
      </c>
      <c r="QGW22" s="98" t="s">
        <v>669</v>
      </c>
      <c r="QGX22" s="98" t="s">
        <v>669</v>
      </c>
      <c r="QGY22" s="98" t="s">
        <v>669</v>
      </c>
      <c r="QGZ22" s="98" t="s">
        <v>669</v>
      </c>
      <c r="QHA22" s="98" t="s">
        <v>669</v>
      </c>
      <c r="QHB22" s="98" t="s">
        <v>669</v>
      </c>
      <c r="QHC22" s="98" t="s">
        <v>669</v>
      </c>
      <c r="QHD22" s="98" t="s">
        <v>669</v>
      </c>
      <c r="QHE22" s="98" t="s">
        <v>669</v>
      </c>
      <c r="QHF22" s="98" t="s">
        <v>669</v>
      </c>
      <c r="QHG22" s="98" t="s">
        <v>669</v>
      </c>
      <c r="QHH22" s="98" t="s">
        <v>669</v>
      </c>
      <c r="QHI22" s="98" t="s">
        <v>669</v>
      </c>
      <c r="QHJ22" s="98" t="s">
        <v>669</v>
      </c>
      <c r="QHK22" s="98" t="s">
        <v>669</v>
      </c>
      <c r="QHL22" s="98" t="s">
        <v>669</v>
      </c>
      <c r="QHM22" s="98" t="s">
        <v>669</v>
      </c>
      <c r="QHN22" s="98" t="s">
        <v>669</v>
      </c>
      <c r="QHO22" s="98" t="s">
        <v>669</v>
      </c>
      <c r="QHP22" s="98" t="s">
        <v>669</v>
      </c>
      <c r="QHQ22" s="98" t="s">
        <v>669</v>
      </c>
      <c r="QHR22" s="98" t="s">
        <v>669</v>
      </c>
      <c r="QHS22" s="98" t="s">
        <v>669</v>
      </c>
      <c r="QHT22" s="98" t="s">
        <v>669</v>
      </c>
      <c r="QHU22" s="98" t="s">
        <v>669</v>
      </c>
      <c r="QHV22" s="98" t="s">
        <v>669</v>
      </c>
      <c r="QHW22" s="98" t="s">
        <v>669</v>
      </c>
      <c r="QHX22" s="98" t="s">
        <v>669</v>
      </c>
      <c r="QHY22" s="98" t="s">
        <v>669</v>
      </c>
      <c r="QHZ22" s="98" t="s">
        <v>669</v>
      </c>
      <c r="QIA22" s="98" t="s">
        <v>669</v>
      </c>
      <c r="QIB22" s="98" t="s">
        <v>669</v>
      </c>
      <c r="QIC22" s="98" t="s">
        <v>669</v>
      </c>
      <c r="QID22" s="98" t="s">
        <v>669</v>
      </c>
      <c r="QIE22" s="98" t="s">
        <v>669</v>
      </c>
      <c r="QIF22" s="98" t="s">
        <v>669</v>
      </c>
      <c r="QIG22" s="98" t="s">
        <v>669</v>
      </c>
      <c r="QIH22" s="98" t="s">
        <v>669</v>
      </c>
      <c r="QII22" s="98" t="s">
        <v>669</v>
      </c>
      <c r="QIJ22" s="98" t="s">
        <v>669</v>
      </c>
      <c r="QIK22" s="98" t="s">
        <v>669</v>
      </c>
      <c r="QIL22" s="98" t="s">
        <v>669</v>
      </c>
      <c r="QIM22" s="98" t="s">
        <v>669</v>
      </c>
      <c r="QIN22" s="98" t="s">
        <v>669</v>
      </c>
      <c r="QIO22" s="98" t="s">
        <v>669</v>
      </c>
      <c r="QIP22" s="98" t="s">
        <v>669</v>
      </c>
      <c r="QIQ22" s="98" t="s">
        <v>669</v>
      </c>
      <c r="QIR22" s="98" t="s">
        <v>669</v>
      </c>
      <c r="QIS22" s="98" t="s">
        <v>669</v>
      </c>
      <c r="QIT22" s="98" t="s">
        <v>669</v>
      </c>
      <c r="QIU22" s="98" t="s">
        <v>669</v>
      </c>
      <c r="QIV22" s="98" t="s">
        <v>669</v>
      </c>
      <c r="QIW22" s="98" t="s">
        <v>669</v>
      </c>
      <c r="QIX22" s="98" t="s">
        <v>669</v>
      </c>
      <c r="QIY22" s="98" t="s">
        <v>669</v>
      </c>
      <c r="QIZ22" s="98" t="s">
        <v>669</v>
      </c>
      <c r="QJA22" s="98" t="s">
        <v>669</v>
      </c>
      <c r="QJB22" s="98" t="s">
        <v>669</v>
      </c>
      <c r="QJC22" s="98" t="s">
        <v>669</v>
      </c>
      <c r="QJD22" s="98" t="s">
        <v>669</v>
      </c>
      <c r="QJE22" s="98" t="s">
        <v>669</v>
      </c>
      <c r="QJF22" s="98" t="s">
        <v>669</v>
      </c>
      <c r="QJG22" s="98" t="s">
        <v>669</v>
      </c>
      <c r="QJH22" s="98" t="s">
        <v>669</v>
      </c>
      <c r="QJI22" s="98" t="s">
        <v>669</v>
      </c>
      <c r="QJJ22" s="98" t="s">
        <v>669</v>
      </c>
      <c r="QJK22" s="98" t="s">
        <v>669</v>
      </c>
      <c r="QJL22" s="98" t="s">
        <v>669</v>
      </c>
      <c r="QJM22" s="98" t="s">
        <v>669</v>
      </c>
      <c r="QJN22" s="98" t="s">
        <v>669</v>
      </c>
      <c r="QJO22" s="98" t="s">
        <v>669</v>
      </c>
      <c r="QJP22" s="98" t="s">
        <v>669</v>
      </c>
      <c r="QJQ22" s="98" t="s">
        <v>669</v>
      </c>
      <c r="QJR22" s="98" t="s">
        <v>669</v>
      </c>
      <c r="QJS22" s="98" t="s">
        <v>669</v>
      </c>
      <c r="QJT22" s="98" t="s">
        <v>669</v>
      </c>
      <c r="QJU22" s="98" t="s">
        <v>669</v>
      </c>
      <c r="QJV22" s="98" t="s">
        <v>669</v>
      </c>
      <c r="QJW22" s="98" t="s">
        <v>669</v>
      </c>
      <c r="QJX22" s="98" t="s">
        <v>669</v>
      </c>
      <c r="QJY22" s="98" t="s">
        <v>669</v>
      </c>
      <c r="QJZ22" s="98" t="s">
        <v>669</v>
      </c>
      <c r="QKA22" s="98" t="s">
        <v>669</v>
      </c>
      <c r="QKB22" s="98" t="s">
        <v>669</v>
      </c>
      <c r="QKC22" s="98" t="s">
        <v>669</v>
      </c>
      <c r="QKD22" s="98" t="s">
        <v>669</v>
      </c>
      <c r="QKE22" s="98" t="s">
        <v>669</v>
      </c>
      <c r="QKF22" s="98" t="s">
        <v>669</v>
      </c>
      <c r="QKG22" s="98" t="s">
        <v>669</v>
      </c>
      <c r="QKH22" s="98" t="s">
        <v>669</v>
      </c>
      <c r="QKI22" s="98" t="s">
        <v>669</v>
      </c>
      <c r="QKJ22" s="98" t="s">
        <v>669</v>
      </c>
      <c r="QKK22" s="98" t="s">
        <v>669</v>
      </c>
      <c r="QKL22" s="98" t="s">
        <v>669</v>
      </c>
      <c r="QKM22" s="98" t="s">
        <v>669</v>
      </c>
      <c r="QKN22" s="98" t="s">
        <v>669</v>
      </c>
      <c r="QKO22" s="98" t="s">
        <v>669</v>
      </c>
      <c r="QKP22" s="98" t="s">
        <v>669</v>
      </c>
      <c r="QKQ22" s="98" t="s">
        <v>669</v>
      </c>
      <c r="QKR22" s="98" t="s">
        <v>669</v>
      </c>
      <c r="QKS22" s="98" t="s">
        <v>669</v>
      </c>
      <c r="QKT22" s="98" t="s">
        <v>669</v>
      </c>
      <c r="QKU22" s="98" t="s">
        <v>669</v>
      </c>
      <c r="QKV22" s="98" t="s">
        <v>669</v>
      </c>
      <c r="QKW22" s="98" t="s">
        <v>669</v>
      </c>
      <c r="QKX22" s="98" t="s">
        <v>669</v>
      </c>
      <c r="QKY22" s="98" t="s">
        <v>669</v>
      </c>
      <c r="QKZ22" s="98" t="s">
        <v>669</v>
      </c>
      <c r="QLA22" s="98" t="s">
        <v>669</v>
      </c>
      <c r="QLB22" s="98" t="s">
        <v>669</v>
      </c>
      <c r="QLC22" s="98" t="s">
        <v>669</v>
      </c>
      <c r="QLD22" s="98" t="s">
        <v>669</v>
      </c>
      <c r="QLE22" s="98" t="s">
        <v>669</v>
      </c>
      <c r="QLF22" s="98" t="s">
        <v>669</v>
      </c>
      <c r="QLG22" s="98" t="s">
        <v>669</v>
      </c>
      <c r="QLH22" s="98" t="s">
        <v>669</v>
      </c>
      <c r="QLI22" s="98" t="s">
        <v>669</v>
      </c>
      <c r="QLJ22" s="98" t="s">
        <v>669</v>
      </c>
      <c r="QLK22" s="98" t="s">
        <v>669</v>
      </c>
      <c r="QLL22" s="98" t="s">
        <v>669</v>
      </c>
      <c r="QLM22" s="98" t="s">
        <v>669</v>
      </c>
      <c r="QLN22" s="98" t="s">
        <v>669</v>
      </c>
      <c r="QLO22" s="98" t="s">
        <v>669</v>
      </c>
      <c r="QLP22" s="98" t="s">
        <v>669</v>
      </c>
      <c r="QLQ22" s="98" t="s">
        <v>669</v>
      </c>
      <c r="QLR22" s="98" t="s">
        <v>669</v>
      </c>
      <c r="QLS22" s="98" t="s">
        <v>669</v>
      </c>
      <c r="QLT22" s="98" t="s">
        <v>669</v>
      </c>
      <c r="QLU22" s="98" t="s">
        <v>669</v>
      </c>
      <c r="QLV22" s="98" t="s">
        <v>669</v>
      </c>
      <c r="QLW22" s="98" t="s">
        <v>669</v>
      </c>
      <c r="QLX22" s="98" t="s">
        <v>669</v>
      </c>
      <c r="QLY22" s="98" t="s">
        <v>669</v>
      </c>
      <c r="QLZ22" s="98" t="s">
        <v>669</v>
      </c>
      <c r="QMA22" s="98" t="s">
        <v>669</v>
      </c>
      <c r="QMB22" s="98" t="s">
        <v>669</v>
      </c>
      <c r="QMC22" s="98" t="s">
        <v>669</v>
      </c>
      <c r="QMD22" s="98" t="s">
        <v>669</v>
      </c>
      <c r="QME22" s="98" t="s">
        <v>669</v>
      </c>
      <c r="QMF22" s="98" t="s">
        <v>669</v>
      </c>
      <c r="QMG22" s="98" t="s">
        <v>669</v>
      </c>
      <c r="QMH22" s="98" t="s">
        <v>669</v>
      </c>
      <c r="QMI22" s="98" t="s">
        <v>669</v>
      </c>
      <c r="QMJ22" s="98" t="s">
        <v>669</v>
      </c>
      <c r="QMK22" s="98" t="s">
        <v>669</v>
      </c>
      <c r="QML22" s="98" t="s">
        <v>669</v>
      </c>
      <c r="QMM22" s="98" t="s">
        <v>669</v>
      </c>
      <c r="QMN22" s="98" t="s">
        <v>669</v>
      </c>
      <c r="QMO22" s="98" t="s">
        <v>669</v>
      </c>
      <c r="QMP22" s="98" t="s">
        <v>669</v>
      </c>
      <c r="QMQ22" s="98" t="s">
        <v>669</v>
      </c>
      <c r="QMR22" s="98" t="s">
        <v>669</v>
      </c>
      <c r="QMS22" s="98" t="s">
        <v>669</v>
      </c>
      <c r="QMT22" s="98" t="s">
        <v>669</v>
      </c>
      <c r="QMU22" s="98" t="s">
        <v>669</v>
      </c>
      <c r="QMV22" s="98" t="s">
        <v>669</v>
      </c>
      <c r="QMW22" s="98" t="s">
        <v>669</v>
      </c>
      <c r="QMX22" s="98" t="s">
        <v>669</v>
      </c>
      <c r="QMY22" s="98" t="s">
        <v>669</v>
      </c>
      <c r="QMZ22" s="98" t="s">
        <v>669</v>
      </c>
      <c r="QNA22" s="98" t="s">
        <v>669</v>
      </c>
      <c r="QNB22" s="98" t="s">
        <v>669</v>
      </c>
      <c r="QNC22" s="98" t="s">
        <v>669</v>
      </c>
      <c r="QND22" s="98" t="s">
        <v>669</v>
      </c>
      <c r="QNE22" s="98" t="s">
        <v>669</v>
      </c>
      <c r="QNF22" s="98" t="s">
        <v>669</v>
      </c>
      <c r="QNG22" s="98" t="s">
        <v>669</v>
      </c>
      <c r="QNH22" s="98" t="s">
        <v>669</v>
      </c>
      <c r="QNI22" s="98" t="s">
        <v>669</v>
      </c>
      <c r="QNJ22" s="98" t="s">
        <v>669</v>
      </c>
      <c r="QNK22" s="98" t="s">
        <v>669</v>
      </c>
      <c r="QNL22" s="98" t="s">
        <v>669</v>
      </c>
      <c r="QNM22" s="98" t="s">
        <v>669</v>
      </c>
      <c r="QNN22" s="98" t="s">
        <v>669</v>
      </c>
      <c r="QNO22" s="98" t="s">
        <v>669</v>
      </c>
      <c r="QNP22" s="98" t="s">
        <v>669</v>
      </c>
      <c r="QNQ22" s="98" t="s">
        <v>669</v>
      </c>
      <c r="QNR22" s="98" t="s">
        <v>669</v>
      </c>
      <c r="QNS22" s="98" t="s">
        <v>669</v>
      </c>
      <c r="QNT22" s="98" t="s">
        <v>669</v>
      </c>
      <c r="QNU22" s="98" t="s">
        <v>669</v>
      </c>
      <c r="QNV22" s="98" t="s">
        <v>669</v>
      </c>
      <c r="QNW22" s="98" t="s">
        <v>669</v>
      </c>
      <c r="QNX22" s="98" t="s">
        <v>669</v>
      </c>
      <c r="QNY22" s="98" t="s">
        <v>669</v>
      </c>
      <c r="QNZ22" s="98" t="s">
        <v>669</v>
      </c>
      <c r="QOA22" s="98" t="s">
        <v>669</v>
      </c>
      <c r="QOB22" s="98" t="s">
        <v>669</v>
      </c>
      <c r="QOC22" s="98" t="s">
        <v>669</v>
      </c>
      <c r="QOD22" s="98" t="s">
        <v>669</v>
      </c>
      <c r="QOE22" s="98" t="s">
        <v>669</v>
      </c>
      <c r="QOF22" s="98" t="s">
        <v>669</v>
      </c>
      <c r="QOG22" s="98" t="s">
        <v>669</v>
      </c>
      <c r="QOH22" s="98" t="s">
        <v>669</v>
      </c>
      <c r="QOI22" s="98" t="s">
        <v>669</v>
      </c>
      <c r="QOJ22" s="98" t="s">
        <v>669</v>
      </c>
      <c r="QOK22" s="98" t="s">
        <v>669</v>
      </c>
      <c r="QOL22" s="98" t="s">
        <v>669</v>
      </c>
      <c r="QOM22" s="98" t="s">
        <v>669</v>
      </c>
      <c r="QON22" s="98" t="s">
        <v>669</v>
      </c>
      <c r="QOO22" s="98" t="s">
        <v>669</v>
      </c>
      <c r="QOP22" s="98" t="s">
        <v>669</v>
      </c>
      <c r="QOQ22" s="98" t="s">
        <v>669</v>
      </c>
      <c r="QOR22" s="98" t="s">
        <v>669</v>
      </c>
      <c r="QOS22" s="98" t="s">
        <v>669</v>
      </c>
      <c r="QOT22" s="98" t="s">
        <v>669</v>
      </c>
      <c r="QOU22" s="98" t="s">
        <v>669</v>
      </c>
      <c r="QOV22" s="98" t="s">
        <v>669</v>
      </c>
      <c r="QOW22" s="98" t="s">
        <v>669</v>
      </c>
      <c r="QOX22" s="98" t="s">
        <v>669</v>
      </c>
      <c r="QOY22" s="98" t="s">
        <v>669</v>
      </c>
      <c r="QOZ22" s="98" t="s">
        <v>669</v>
      </c>
      <c r="QPA22" s="98" t="s">
        <v>669</v>
      </c>
      <c r="QPB22" s="98" t="s">
        <v>669</v>
      </c>
      <c r="QPC22" s="98" t="s">
        <v>669</v>
      </c>
      <c r="QPD22" s="98" t="s">
        <v>669</v>
      </c>
      <c r="QPE22" s="98" t="s">
        <v>669</v>
      </c>
      <c r="QPF22" s="98" t="s">
        <v>669</v>
      </c>
      <c r="QPG22" s="98" t="s">
        <v>669</v>
      </c>
      <c r="QPH22" s="98" t="s">
        <v>669</v>
      </c>
      <c r="QPI22" s="98" t="s">
        <v>669</v>
      </c>
      <c r="QPJ22" s="98" t="s">
        <v>669</v>
      </c>
      <c r="QPK22" s="98" t="s">
        <v>669</v>
      </c>
      <c r="QPL22" s="98" t="s">
        <v>669</v>
      </c>
      <c r="QPM22" s="98" t="s">
        <v>669</v>
      </c>
      <c r="QPN22" s="98" t="s">
        <v>669</v>
      </c>
      <c r="QPO22" s="98" t="s">
        <v>669</v>
      </c>
      <c r="QPP22" s="98" t="s">
        <v>669</v>
      </c>
      <c r="QPQ22" s="98" t="s">
        <v>669</v>
      </c>
      <c r="QPR22" s="98" t="s">
        <v>669</v>
      </c>
      <c r="QPS22" s="98" t="s">
        <v>669</v>
      </c>
      <c r="QPT22" s="98" t="s">
        <v>669</v>
      </c>
      <c r="QPU22" s="98" t="s">
        <v>669</v>
      </c>
      <c r="QPV22" s="98" t="s">
        <v>669</v>
      </c>
      <c r="QPW22" s="98" t="s">
        <v>669</v>
      </c>
      <c r="QPX22" s="98" t="s">
        <v>669</v>
      </c>
      <c r="QPY22" s="98" t="s">
        <v>669</v>
      </c>
      <c r="QPZ22" s="98" t="s">
        <v>669</v>
      </c>
      <c r="QQA22" s="98" t="s">
        <v>669</v>
      </c>
      <c r="QQB22" s="98" t="s">
        <v>669</v>
      </c>
      <c r="QQC22" s="98" t="s">
        <v>669</v>
      </c>
      <c r="QQD22" s="98" t="s">
        <v>669</v>
      </c>
      <c r="QQE22" s="98" t="s">
        <v>669</v>
      </c>
      <c r="QQF22" s="98" t="s">
        <v>669</v>
      </c>
      <c r="QQG22" s="98" t="s">
        <v>669</v>
      </c>
      <c r="QQH22" s="98" t="s">
        <v>669</v>
      </c>
      <c r="QQI22" s="98" t="s">
        <v>669</v>
      </c>
      <c r="QQJ22" s="98" t="s">
        <v>669</v>
      </c>
      <c r="QQK22" s="98" t="s">
        <v>669</v>
      </c>
      <c r="QQL22" s="98" t="s">
        <v>669</v>
      </c>
      <c r="QQM22" s="98" t="s">
        <v>669</v>
      </c>
      <c r="QQN22" s="98" t="s">
        <v>669</v>
      </c>
      <c r="QQO22" s="98" t="s">
        <v>669</v>
      </c>
      <c r="QQP22" s="98" t="s">
        <v>669</v>
      </c>
      <c r="QQQ22" s="98" t="s">
        <v>669</v>
      </c>
      <c r="QQR22" s="98" t="s">
        <v>669</v>
      </c>
      <c r="QQS22" s="98" t="s">
        <v>669</v>
      </c>
      <c r="QQT22" s="98" t="s">
        <v>669</v>
      </c>
      <c r="QQU22" s="98" t="s">
        <v>669</v>
      </c>
      <c r="QQV22" s="98" t="s">
        <v>669</v>
      </c>
      <c r="QQW22" s="98" t="s">
        <v>669</v>
      </c>
      <c r="QQX22" s="98" t="s">
        <v>669</v>
      </c>
      <c r="QQY22" s="98" t="s">
        <v>669</v>
      </c>
      <c r="QQZ22" s="98" t="s">
        <v>669</v>
      </c>
      <c r="QRA22" s="98" t="s">
        <v>669</v>
      </c>
      <c r="QRB22" s="98" t="s">
        <v>669</v>
      </c>
      <c r="QRC22" s="98" t="s">
        <v>669</v>
      </c>
      <c r="QRD22" s="98" t="s">
        <v>669</v>
      </c>
      <c r="QRE22" s="98" t="s">
        <v>669</v>
      </c>
      <c r="QRF22" s="98" t="s">
        <v>669</v>
      </c>
      <c r="QRG22" s="98" t="s">
        <v>669</v>
      </c>
      <c r="QRH22" s="98" t="s">
        <v>669</v>
      </c>
      <c r="QRI22" s="98" t="s">
        <v>669</v>
      </c>
      <c r="QRJ22" s="98" t="s">
        <v>669</v>
      </c>
      <c r="QRK22" s="98" t="s">
        <v>669</v>
      </c>
      <c r="QRL22" s="98" t="s">
        <v>669</v>
      </c>
      <c r="QRM22" s="98" t="s">
        <v>669</v>
      </c>
      <c r="QRN22" s="98" t="s">
        <v>669</v>
      </c>
      <c r="QRO22" s="98" t="s">
        <v>669</v>
      </c>
      <c r="QRP22" s="98" t="s">
        <v>669</v>
      </c>
      <c r="QRQ22" s="98" t="s">
        <v>669</v>
      </c>
      <c r="QRR22" s="98" t="s">
        <v>669</v>
      </c>
      <c r="QRS22" s="98" t="s">
        <v>669</v>
      </c>
      <c r="QRT22" s="98" t="s">
        <v>669</v>
      </c>
      <c r="QRU22" s="98" t="s">
        <v>669</v>
      </c>
      <c r="QRV22" s="98" t="s">
        <v>669</v>
      </c>
      <c r="QRW22" s="98" t="s">
        <v>669</v>
      </c>
      <c r="QRX22" s="98" t="s">
        <v>669</v>
      </c>
      <c r="QRY22" s="98" t="s">
        <v>669</v>
      </c>
      <c r="QRZ22" s="98" t="s">
        <v>669</v>
      </c>
      <c r="QSA22" s="98" t="s">
        <v>669</v>
      </c>
      <c r="QSB22" s="98" t="s">
        <v>669</v>
      </c>
      <c r="QSC22" s="98" t="s">
        <v>669</v>
      </c>
      <c r="QSD22" s="98" t="s">
        <v>669</v>
      </c>
      <c r="QSE22" s="98" t="s">
        <v>669</v>
      </c>
      <c r="QSF22" s="98" t="s">
        <v>669</v>
      </c>
      <c r="QSG22" s="98" t="s">
        <v>669</v>
      </c>
      <c r="QSH22" s="98" t="s">
        <v>669</v>
      </c>
      <c r="QSI22" s="98" t="s">
        <v>669</v>
      </c>
      <c r="QSJ22" s="98" t="s">
        <v>669</v>
      </c>
      <c r="QSK22" s="98" t="s">
        <v>669</v>
      </c>
      <c r="QSL22" s="98" t="s">
        <v>669</v>
      </c>
      <c r="QSM22" s="98" t="s">
        <v>669</v>
      </c>
      <c r="QSN22" s="98" t="s">
        <v>669</v>
      </c>
      <c r="QSO22" s="98" t="s">
        <v>669</v>
      </c>
      <c r="QSP22" s="98" t="s">
        <v>669</v>
      </c>
      <c r="QSQ22" s="98" t="s">
        <v>669</v>
      </c>
      <c r="QSR22" s="98" t="s">
        <v>669</v>
      </c>
      <c r="QSS22" s="98" t="s">
        <v>669</v>
      </c>
      <c r="QST22" s="98" t="s">
        <v>669</v>
      </c>
      <c r="QSU22" s="98" t="s">
        <v>669</v>
      </c>
      <c r="QSV22" s="98" t="s">
        <v>669</v>
      </c>
      <c r="QSW22" s="98" t="s">
        <v>669</v>
      </c>
      <c r="QSX22" s="98" t="s">
        <v>669</v>
      </c>
      <c r="QSY22" s="98" t="s">
        <v>669</v>
      </c>
      <c r="QSZ22" s="98" t="s">
        <v>669</v>
      </c>
      <c r="QTA22" s="98" t="s">
        <v>669</v>
      </c>
      <c r="QTB22" s="98" t="s">
        <v>669</v>
      </c>
      <c r="QTC22" s="98" t="s">
        <v>669</v>
      </c>
      <c r="QTD22" s="98" t="s">
        <v>669</v>
      </c>
      <c r="QTE22" s="98" t="s">
        <v>669</v>
      </c>
      <c r="QTF22" s="98" t="s">
        <v>669</v>
      </c>
      <c r="QTG22" s="98" t="s">
        <v>669</v>
      </c>
      <c r="QTH22" s="98" t="s">
        <v>669</v>
      </c>
      <c r="QTI22" s="98" t="s">
        <v>669</v>
      </c>
      <c r="QTJ22" s="98" t="s">
        <v>669</v>
      </c>
      <c r="QTK22" s="98" t="s">
        <v>669</v>
      </c>
      <c r="QTL22" s="98" t="s">
        <v>669</v>
      </c>
      <c r="QTM22" s="98" t="s">
        <v>669</v>
      </c>
      <c r="QTN22" s="98" t="s">
        <v>669</v>
      </c>
      <c r="QTO22" s="98" t="s">
        <v>669</v>
      </c>
      <c r="QTP22" s="98" t="s">
        <v>669</v>
      </c>
      <c r="QTQ22" s="98" t="s">
        <v>669</v>
      </c>
      <c r="QTR22" s="98" t="s">
        <v>669</v>
      </c>
      <c r="QTS22" s="98" t="s">
        <v>669</v>
      </c>
      <c r="QTT22" s="98" t="s">
        <v>669</v>
      </c>
      <c r="QTU22" s="98" t="s">
        <v>669</v>
      </c>
      <c r="QTV22" s="98" t="s">
        <v>669</v>
      </c>
      <c r="QTW22" s="98" t="s">
        <v>669</v>
      </c>
      <c r="QTX22" s="98" t="s">
        <v>669</v>
      </c>
      <c r="QTY22" s="98" t="s">
        <v>669</v>
      </c>
      <c r="QTZ22" s="98" t="s">
        <v>669</v>
      </c>
      <c r="QUA22" s="98" t="s">
        <v>669</v>
      </c>
      <c r="QUB22" s="98" t="s">
        <v>669</v>
      </c>
      <c r="QUC22" s="98" t="s">
        <v>669</v>
      </c>
      <c r="QUD22" s="98" t="s">
        <v>669</v>
      </c>
      <c r="QUE22" s="98" t="s">
        <v>669</v>
      </c>
      <c r="QUF22" s="98" t="s">
        <v>669</v>
      </c>
      <c r="QUG22" s="98" t="s">
        <v>669</v>
      </c>
      <c r="QUH22" s="98" t="s">
        <v>669</v>
      </c>
      <c r="QUI22" s="98" t="s">
        <v>669</v>
      </c>
      <c r="QUJ22" s="98" t="s">
        <v>669</v>
      </c>
      <c r="QUK22" s="98" t="s">
        <v>669</v>
      </c>
      <c r="QUL22" s="98" t="s">
        <v>669</v>
      </c>
      <c r="QUM22" s="98" t="s">
        <v>669</v>
      </c>
      <c r="QUN22" s="98" t="s">
        <v>669</v>
      </c>
      <c r="QUO22" s="98" t="s">
        <v>669</v>
      </c>
      <c r="QUP22" s="98" t="s">
        <v>669</v>
      </c>
      <c r="QUQ22" s="98" t="s">
        <v>669</v>
      </c>
      <c r="QUR22" s="98" t="s">
        <v>669</v>
      </c>
      <c r="QUS22" s="98" t="s">
        <v>669</v>
      </c>
      <c r="QUT22" s="98" t="s">
        <v>669</v>
      </c>
      <c r="QUU22" s="98" t="s">
        <v>669</v>
      </c>
      <c r="QUV22" s="98" t="s">
        <v>669</v>
      </c>
      <c r="QUW22" s="98" t="s">
        <v>669</v>
      </c>
      <c r="QUX22" s="98" t="s">
        <v>669</v>
      </c>
      <c r="QUY22" s="98" t="s">
        <v>669</v>
      </c>
      <c r="QUZ22" s="98" t="s">
        <v>669</v>
      </c>
      <c r="QVA22" s="98" t="s">
        <v>669</v>
      </c>
      <c r="QVB22" s="98" t="s">
        <v>669</v>
      </c>
      <c r="QVC22" s="98" t="s">
        <v>669</v>
      </c>
      <c r="QVD22" s="98" t="s">
        <v>669</v>
      </c>
      <c r="QVE22" s="98" t="s">
        <v>669</v>
      </c>
      <c r="QVF22" s="98" t="s">
        <v>669</v>
      </c>
      <c r="QVG22" s="98" t="s">
        <v>669</v>
      </c>
      <c r="QVH22" s="98" t="s">
        <v>669</v>
      </c>
      <c r="QVI22" s="98" t="s">
        <v>669</v>
      </c>
      <c r="QVJ22" s="98" t="s">
        <v>669</v>
      </c>
      <c r="QVK22" s="98" t="s">
        <v>669</v>
      </c>
      <c r="QVL22" s="98" t="s">
        <v>669</v>
      </c>
      <c r="QVM22" s="98" t="s">
        <v>669</v>
      </c>
      <c r="QVN22" s="98" t="s">
        <v>669</v>
      </c>
      <c r="QVO22" s="98" t="s">
        <v>669</v>
      </c>
      <c r="QVP22" s="98" t="s">
        <v>669</v>
      </c>
      <c r="QVQ22" s="98" t="s">
        <v>669</v>
      </c>
      <c r="QVR22" s="98" t="s">
        <v>669</v>
      </c>
      <c r="QVS22" s="98" t="s">
        <v>669</v>
      </c>
      <c r="QVT22" s="98" t="s">
        <v>669</v>
      </c>
      <c r="QVU22" s="98" t="s">
        <v>669</v>
      </c>
      <c r="QVV22" s="98" t="s">
        <v>669</v>
      </c>
      <c r="QVW22" s="98" t="s">
        <v>669</v>
      </c>
      <c r="QVX22" s="98" t="s">
        <v>669</v>
      </c>
      <c r="QVY22" s="98" t="s">
        <v>669</v>
      </c>
      <c r="QVZ22" s="98" t="s">
        <v>669</v>
      </c>
      <c r="QWA22" s="98" t="s">
        <v>669</v>
      </c>
      <c r="QWB22" s="98" t="s">
        <v>669</v>
      </c>
      <c r="QWC22" s="98" t="s">
        <v>669</v>
      </c>
      <c r="QWD22" s="98" t="s">
        <v>669</v>
      </c>
      <c r="QWE22" s="98" t="s">
        <v>669</v>
      </c>
      <c r="QWF22" s="98" t="s">
        <v>669</v>
      </c>
      <c r="QWG22" s="98" t="s">
        <v>669</v>
      </c>
      <c r="QWH22" s="98" t="s">
        <v>669</v>
      </c>
      <c r="QWI22" s="98" t="s">
        <v>669</v>
      </c>
      <c r="QWJ22" s="98" t="s">
        <v>669</v>
      </c>
      <c r="QWK22" s="98" t="s">
        <v>669</v>
      </c>
      <c r="QWL22" s="98" t="s">
        <v>669</v>
      </c>
      <c r="QWM22" s="98" t="s">
        <v>669</v>
      </c>
      <c r="QWN22" s="98" t="s">
        <v>669</v>
      </c>
      <c r="QWO22" s="98" t="s">
        <v>669</v>
      </c>
      <c r="QWP22" s="98" t="s">
        <v>669</v>
      </c>
      <c r="QWQ22" s="98" t="s">
        <v>669</v>
      </c>
      <c r="QWR22" s="98" t="s">
        <v>669</v>
      </c>
      <c r="QWS22" s="98" t="s">
        <v>669</v>
      </c>
      <c r="QWT22" s="98" t="s">
        <v>669</v>
      </c>
      <c r="QWU22" s="98" t="s">
        <v>669</v>
      </c>
      <c r="QWV22" s="98" t="s">
        <v>669</v>
      </c>
      <c r="QWW22" s="98" t="s">
        <v>669</v>
      </c>
      <c r="QWX22" s="98" t="s">
        <v>669</v>
      </c>
      <c r="QWY22" s="98" t="s">
        <v>669</v>
      </c>
      <c r="QWZ22" s="98" t="s">
        <v>669</v>
      </c>
      <c r="QXA22" s="98" t="s">
        <v>669</v>
      </c>
      <c r="QXB22" s="98" t="s">
        <v>669</v>
      </c>
      <c r="QXC22" s="98" t="s">
        <v>669</v>
      </c>
      <c r="QXD22" s="98" t="s">
        <v>669</v>
      </c>
      <c r="QXE22" s="98" t="s">
        <v>669</v>
      </c>
      <c r="QXF22" s="98" t="s">
        <v>669</v>
      </c>
      <c r="QXG22" s="98" t="s">
        <v>669</v>
      </c>
      <c r="QXH22" s="98" t="s">
        <v>669</v>
      </c>
      <c r="QXI22" s="98" t="s">
        <v>669</v>
      </c>
      <c r="QXJ22" s="98" t="s">
        <v>669</v>
      </c>
      <c r="QXK22" s="98" t="s">
        <v>669</v>
      </c>
      <c r="QXL22" s="98" t="s">
        <v>669</v>
      </c>
      <c r="QXM22" s="98" t="s">
        <v>669</v>
      </c>
      <c r="QXN22" s="98" t="s">
        <v>669</v>
      </c>
      <c r="QXO22" s="98" t="s">
        <v>669</v>
      </c>
      <c r="QXP22" s="98" t="s">
        <v>669</v>
      </c>
      <c r="QXQ22" s="98" t="s">
        <v>669</v>
      </c>
      <c r="QXR22" s="98" t="s">
        <v>669</v>
      </c>
      <c r="QXS22" s="98" t="s">
        <v>669</v>
      </c>
      <c r="QXT22" s="98" t="s">
        <v>669</v>
      </c>
      <c r="QXU22" s="98" t="s">
        <v>669</v>
      </c>
      <c r="QXV22" s="98" t="s">
        <v>669</v>
      </c>
      <c r="QXW22" s="98" t="s">
        <v>669</v>
      </c>
      <c r="QXX22" s="98" t="s">
        <v>669</v>
      </c>
      <c r="QXY22" s="98" t="s">
        <v>669</v>
      </c>
      <c r="QXZ22" s="98" t="s">
        <v>669</v>
      </c>
      <c r="QYA22" s="98" t="s">
        <v>669</v>
      </c>
      <c r="QYB22" s="98" t="s">
        <v>669</v>
      </c>
      <c r="QYC22" s="98" t="s">
        <v>669</v>
      </c>
      <c r="QYD22" s="98" t="s">
        <v>669</v>
      </c>
      <c r="QYE22" s="98" t="s">
        <v>669</v>
      </c>
      <c r="QYF22" s="98" t="s">
        <v>669</v>
      </c>
      <c r="QYG22" s="98" t="s">
        <v>669</v>
      </c>
      <c r="QYH22" s="98" t="s">
        <v>669</v>
      </c>
      <c r="QYI22" s="98" t="s">
        <v>669</v>
      </c>
      <c r="QYJ22" s="98" t="s">
        <v>669</v>
      </c>
      <c r="QYK22" s="98" t="s">
        <v>669</v>
      </c>
      <c r="QYL22" s="98" t="s">
        <v>669</v>
      </c>
      <c r="QYM22" s="98" t="s">
        <v>669</v>
      </c>
      <c r="QYN22" s="98" t="s">
        <v>669</v>
      </c>
      <c r="QYO22" s="98" t="s">
        <v>669</v>
      </c>
      <c r="QYP22" s="98" t="s">
        <v>669</v>
      </c>
      <c r="QYQ22" s="98" t="s">
        <v>669</v>
      </c>
      <c r="QYR22" s="98" t="s">
        <v>669</v>
      </c>
      <c r="QYS22" s="98" t="s">
        <v>669</v>
      </c>
      <c r="QYT22" s="98" t="s">
        <v>669</v>
      </c>
      <c r="QYU22" s="98" t="s">
        <v>669</v>
      </c>
      <c r="QYV22" s="98" t="s">
        <v>669</v>
      </c>
      <c r="QYW22" s="98" t="s">
        <v>669</v>
      </c>
      <c r="QYX22" s="98" t="s">
        <v>669</v>
      </c>
      <c r="QYY22" s="98" t="s">
        <v>669</v>
      </c>
      <c r="QYZ22" s="98" t="s">
        <v>669</v>
      </c>
      <c r="QZA22" s="98" t="s">
        <v>669</v>
      </c>
      <c r="QZB22" s="98" t="s">
        <v>669</v>
      </c>
      <c r="QZC22" s="98" t="s">
        <v>669</v>
      </c>
      <c r="QZD22" s="98" t="s">
        <v>669</v>
      </c>
      <c r="QZE22" s="98" t="s">
        <v>669</v>
      </c>
      <c r="QZF22" s="98" t="s">
        <v>669</v>
      </c>
      <c r="QZG22" s="98" t="s">
        <v>669</v>
      </c>
      <c r="QZH22" s="98" t="s">
        <v>669</v>
      </c>
      <c r="QZI22" s="98" t="s">
        <v>669</v>
      </c>
      <c r="QZJ22" s="98" t="s">
        <v>669</v>
      </c>
      <c r="QZK22" s="98" t="s">
        <v>669</v>
      </c>
      <c r="QZL22" s="98" t="s">
        <v>669</v>
      </c>
      <c r="QZM22" s="98" t="s">
        <v>669</v>
      </c>
      <c r="QZN22" s="98" t="s">
        <v>669</v>
      </c>
      <c r="QZO22" s="98" t="s">
        <v>669</v>
      </c>
      <c r="QZP22" s="98" t="s">
        <v>669</v>
      </c>
      <c r="QZQ22" s="98" t="s">
        <v>669</v>
      </c>
      <c r="QZR22" s="98" t="s">
        <v>669</v>
      </c>
      <c r="QZS22" s="98" t="s">
        <v>669</v>
      </c>
      <c r="QZT22" s="98" t="s">
        <v>669</v>
      </c>
      <c r="QZU22" s="98" t="s">
        <v>669</v>
      </c>
      <c r="QZV22" s="98" t="s">
        <v>669</v>
      </c>
      <c r="QZW22" s="98" t="s">
        <v>669</v>
      </c>
      <c r="QZX22" s="98" t="s">
        <v>669</v>
      </c>
      <c r="QZY22" s="98" t="s">
        <v>669</v>
      </c>
      <c r="QZZ22" s="98" t="s">
        <v>669</v>
      </c>
      <c r="RAA22" s="98" t="s">
        <v>669</v>
      </c>
      <c r="RAB22" s="98" t="s">
        <v>669</v>
      </c>
      <c r="RAC22" s="98" t="s">
        <v>669</v>
      </c>
      <c r="RAD22" s="98" t="s">
        <v>669</v>
      </c>
      <c r="RAE22" s="98" t="s">
        <v>669</v>
      </c>
      <c r="RAF22" s="98" t="s">
        <v>669</v>
      </c>
      <c r="RAG22" s="98" t="s">
        <v>669</v>
      </c>
      <c r="RAH22" s="98" t="s">
        <v>669</v>
      </c>
      <c r="RAI22" s="98" t="s">
        <v>669</v>
      </c>
      <c r="RAJ22" s="98" t="s">
        <v>669</v>
      </c>
      <c r="RAK22" s="98" t="s">
        <v>669</v>
      </c>
      <c r="RAL22" s="98" t="s">
        <v>669</v>
      </c>
      <c r="RAM22" s="98" t="s">
        <v>669</v>
      </c>
      <c r="RAN22" s="98" t="s">
        <v>669</v>
      </c>
      <c r="RAO22" s="98" t="s">
        <v>669</v>
      </c>
      <c r="RAP22" s="98" t="s">
        <v>669</v>
      </c>
      <c r="RAQ22" s="98" t="s">
        <v>669</v>
      </c>
      <c r="RAR22" s="98" t="s">
        <v>669</v>
      </c>
      <c r="RAS22" s="98" t="s">
        <v>669</v>
      </c>
      <c r="RAT22" s="98" t="s">
        <v>669</v>
      </c>
      <c r="RAU22" s="98" t="s">
        <v>669</v>
      </c>
      <c r="RAV22" s="98" t="s">
        <v>669</v>
      </c>
      <c r="RAW22" s="98" t="s">
        <v>669</v>
      </c>
      <c r="RAX22" s="98" t="s">
        <v>669</v>
      </c>
      <c r="RAY22" s="98" t="s">
        <v>669</v>
      </c>
      <c r="RAZ22" s="98" t="s">
        <v>669</v>
      </c>
      <c r="RBA22" s="98" t="s">
        <v>669</v>
      </c>
      <c r="RBB22" s="98" t="s">
        <v>669</v>
      </c>
      <c r="RBC22" s="98" t="s">
        <v>669</v>
      </c>
      <c r="RBD22" s="98" t="s">
        <v>669</v>
      </c>
      <c r="RBE22" s="98" t="s">
        <v>669</v>
      </c>
      <c r="RBF22" s="98" t="s">
        <v>669</v>
      </c>
      <c r="RBG22" s="98" t="s">
        <v>669</v>
      </c>
      <c r="RBH22" s="98" t="s">
        <v>669</v>
      </c>
      <c r="RBI22" s="98" t="s">
        <v>669</v>
      </c>
      <c r="RBJ22" s="98" t="s">
        <v>669</v>
      </c>
      <c r="RBK22" s="98" t="s">
        <v>669</v>
      </c>
      <c r="RBL22" s="98" t="s">
        <v>669</v>
      </c>
      <c r="RBM22" s="98" t="s">
        <v>669</v>
      </c>
      <c r="RBN22" s="98" t="s">
        <v>669</v>
      </c>
      <c r="RBO22" s="98" t="s">
        <v>669</v>
      </c>
      <c r="RBP22" s="98" t="s">
        <v>669</v>
      </c>
      <c r="RBQ22" s="98" t="s">
        <v>669</v>
      </c>
      <c r="RBR22" s="98" t="s">
        <v>669</v>
      </c>
      <c r="RBS22" s="98" t="s">
        <v>669</v>
      </c>
      <c r="RBT22" s="98" t="s">
        <v>669</v>
      </c>
      <c r="RBU22" s="98" t="s">
        <v>669</v>
      </c>
      <c r="RBV22" s="98" t="s">
        <v>669</v>
      </c>
      <c r="RBW22" s="98" t="s">
        <v>669</v>
      </c>
      <c r="RBX22" s="98" t="s">
        <v>669</v>
      </c>
      <c r="RBY22" s="98" t="s">
        <v>669</v>
      </c>
      <c r="RBZ22" s="98" t="s">
        <v>669</v>
      </c>
      <c r="RCA22" s="98" t="s">
        <v>669</v>
      </c>
      <c r="RCB22" s="98" t="s">
        <v>669</v>
      </c>
      <c r="RCC22" s="98" t="s">
        <v>669</v>
      </c>
      <c r="RCD22" s="98" t="s">
        <v>669</v>
      </c>
      <c r="RCE22" s="98" t="s">
        <v>669</v>
      </c>
      <c r="RCF22" s="98" t="s">
        <v>669</v>
      </c>
      <c r="RCG22" s="98" t="s">
        <v>669</v>
      </c>
      <c r="RCH22" s="98" t="s">
        <v>669</v>
      </c>
      <c r="RCI22" s="98" t="s">
        <v>669</v>
      </c>
      <c r="RCJ22" s="98" t="s">
        <v>669</v>
      </c>
      <c r="RCK22" s="98" t="s">
        <v>669</v>
      </c>
      <c r="RCL22" s="98" t="s">
        <v>669</v>
      </c>
      <c r="RCM22" s="98" t="s">
        <v>669</v>
      </c>
      <c r="RCN22" s="98" t="s">
        <v>669</v>
      </c>
      <c r="RCO22" s="98" t="s">
        <v>669</v>
      </c>
      <c r="RCP22" s="98" t="s">
        <v>669</v>
      </c>
      <c r="RCQ22" s="98" t="s">
        <v>669</v>
      </c>
      <c r="RCR22" s="98" t="s">
        <v>669</v>
      </c>
      <c r="RCS22" s="98" t="s">
        <v>669</v>
      </c>
      <c r="RCT22" s="98" t="s">
        <v>669</v>
      </c>
      <c r="RCU22" s="98" t="s">
        <v>669</v>
      </c>
      <c r="RCV22" s="98" t="s">
        <v>669</v>
      </c>
      <c r="RCW22" s="98" t="s">
        <v>669</v>
      </c>
      <c r="RCX22" s="98" t="s">
        <v>669</v>
      </c>
      <c r="RCY22" s="98" t="s">
        <v>669</v>
      </c>
      <c r="RCZ22" s="98" t="s">
        <v>669</v>
      </c>
      <c r="RDA22" s="98" t="s">
        <v>669</v>
      </c>
      <c r="RDB22" s="98" t="s">
        <v>669</v>
      </c>
      <c r="RDC22" s="98" t="s">
        <v>669</v>
      </c>
      <c r="RDD22" s="98" t="s">
        <v>669</v>
      </c>
      <c r="RDE22" s="98" t="s">
        <v>669</v>
      </c>
      <c r="RDF22" s="98" t="s">
        <v>669</v>
      </c>
      <c r="RDG22" s="98" t="s">
        <v>669</v>
      </c>
      <c r="RDH22" s="98" t="s">
        <v>669</v>
      </c>
      <c r="RDI22" s="98" t="s">
        <v>669</v>
      </c>
      <c r="RDJ22" s="98" t="s">
        <v>669</v>
      </c>
      <c r="RDK22" s="98" t="s">
        <v>669</v>
      </c>
      <c r="RDL22" s="98" t="s">
        <v>669</v>
      </c>
      <c r="RDM22" s="98" t="s">
        <v>669</v>
      </c>
      <c r="RDN22" s="98" t="s">
        <v>669</v>
      </c>
      <c r="RDO22" s="98" t="s">
        <v>669</v>
      </c>
      <c r="RDP22" s="98" t="s">
        <v>669</v>
      </c>
      <c r="RDQ22" s="98" t="s">
        <v>669</v>
      </c>
      <c r="RDR22" s="98" t="s">
        <v>669</v>
      </c>
      <c r="RDS22" s="98" t="s">
        <v>669</v>
      </c>
      <c r="RDT22" s="98" t="s">
        <v>669</v>
      </c>
      <c r="RDU22" s="98" t="s">
        <v>669</v>
      </c>
      <c r="RDV22" s="98" t="s">
        <v>669</v>
      </c>
      <c r="RDW22" s="98" t="s">
        <v>669</v>
      </c>
      <c r="RDX22" s="98" t="s">
        <v>669</v>
      </c>
      <c r="RDY22" s="98" t="s">
        <v>669</v>
      </c>
      <c r="RDZ22" s="98" t="s">
        <v>669</v>
      </c>
      <c r="REA22" s="98" t="s">
        <v>669</v>
      </c>
      <c r="REB22" s="98" t="s">
        <v>669</v>
      </c>
      <c r="REC22" s="98" t="s">
        <v>669</v>
      </c>
      <c r="RED22" s="98" t="s">
        <v>669</v>
      </c>
      <c r="REE22" s="98" t="s">
        <v>669</v>
      </c>
      <c r="REF22" s="98" t="s">
        <v>669</v>
      </c>
      <c r="REG22" s="98" t="s">
        <v>669</v>
      </c>
      <c r="REH22" s="98" t="s">
        <v>669</v>
      </c>
      <c r="REI22" s="98" t="s">
        <v>669</v>
      </c>
      <c r="REJ22" s="98" t="s">
        <v>669</v>
      </c>
      <c r="REK22" s="98" t="s">
        <v>669</v>
      </c>
      <c r="REL22" s="98" t="s">
        <v>669</v>
      </c>
      <c r="REM22" s="98" t="s">
        <v>669</v>
      </c>
      <c r="REN22" s="98" t="s">
        <v>669</v>
      </c>
      <c r="REO22" s="98" t="s">
        <v>669</v>
      </c>
      <c r="REP22" s="98" t="s">
        <v>669</v>
      </c>
      <c r="REQ22" s="98" t="s">
        <v>669</v>
      </c>
      <c r="RER22" s="98" t="s">
        <v>669</v>
      </c>
      <c r="RES22" s="98" t="s">
        <v>669</v>
      </c>
      <c r="RET22" s="98" t="s">
        <v>669</v>
      </c>
      <c r="REU22" s="98" t="s">
        <v>669</v>
      </c>
      <c r="REV22" s="98" t="s">
        <v>669</v>
      </c>
      <c r="REW22" s="98" t="s">
        <v>669</v>
      </c>
      <c r="REX22" s="98" t="s">
        <v>669</v>
      </c>
      <c r="REY22" s="98" t="s">
        <v>669</v>
      </c>
      <c r="REZ22" s="98" t="s">
        <v>669</v>
      </c>
      <c r="RFA22" s="98" t="s">
        <v>669</v>
      </c>
      <c r="RFB22" s="98" t="s">
        <v>669</v>
      </c>
      <c r="RFC22" s="98" t="s">
        <v>669</v>
      </c>
      <c r="RFD22" s="98" t="s">
        <v>669</v>
      </c>
      <c r="RFE22" s="98" t="s">
        <v>669</v>
      </c>
      <c r="RFF22" s="98" t="s">
        <v>669</v>
      </c>
      <c r="RFG22" s="98" t="s">
        <v>669</v>
      </c>
      <c r="RFH22" s="98" t="s">
        <v>669</v>
      </c>
      <c r="RFI22" s="98" t="s">
        <v>669</v>
      </c>
      <c r="RFJ22" s="98" t="s">
        <v>669</v>
      </c>
      <c r="RFK22" s="98" t="s">
        <v>669</v>
      </c>
      <c r="RFL22" s="98" t="s">
        <v>669</v>
      </c>
      <c r="RFM22" s="98" t="s">
        <v>669</v>
      </c>
      <c r="RFN22" s="98" t="s">
        <v>669</v>
      </c>
      <c r="RFO22" s="98" t="s">
        <v>669</v>
      </c>
      <c r="RFP22" s="98" t="s">
        <v>669</v>
      </c>
      <c r="RFQ22" s="98" t="s">
        <v>669</v>
      </c>
      <c r="RFR22" s="98" t="s">
        <v>669</v>
      </c>
      <c r="RFS22" s="98" t="s">
        <v>669</v>
      </c>
      <c r="RFT22" s="98" t="s">
        <v>669</v>
      </c>
      <c r="RFU22" s="98" t="s">
        <v>669</v>
      </c>
      <c r="RFV22" s="98" t="s">
        <v>669</v>
      </c>
      <c r="RFW22" s="98" t="s">
        <v>669</v>
      </c>
      <c r="RFX22" s="98" t="s">
        <v>669</v>
      </c>
      <c r="RFY22" s="98" t="s">
        <v>669</v>
      </c>
      <c r="RFZ22" s="98" t="s">
        <v>669</v>
      </c>
      <c r="RGA22" s="98" t="s">
        <v>669</v>
      </c>
      <c r="RGB22" s="98" t="s">
        <v>669</v>
      </c>
      <c r="RGC22" s="98" t="s">
        <v>669</v>
      </c>
      <c r="RGD22" s="98" t="s">
        <v>669</v>
      </c>
      <c r="RGE22" s="98" t="s">
        <v>669</v>
      </c>
      <c r="RGF22" s="98" t="s">
        <v>669</v>
      </c>
      <c r="RGG22" s="98" t="s">
        <v>669</v>
      </c>
      <c r="RGH22" s="98" t="s">
        <v>669</v>
      </c>
      <c r="RGI22" s="98" t="s">
        <v>669</v>
      </c>
      <c r="RGJ22" s="98" t="s">
        <v>669</v>
      </c>
      <c r="RGK22" s="98" t="s">
        <v>669</v>
      </c>
      <c r="RGL22" s="98" t="s">
        <v>669</v>
      </c>
      <c r="RGM22" s="98" t="s">
        <v>669</v>
      </c>
      <c r="RGN22" s="98" t="s">
        <v>669</v>
      </c>
      <c r="RGO22" s="98" t="s">
        <v>669</v>
      </c>
      <c r="RGP22" s="98" t="s">
        <v>669</v>
      </c>
      <c r="RGQ22" s="98" t="s">
        <v>669</v>
      </c>
      <c r="RGR22" s="98" t="s">
        <v>669</v>
      </c>
      <c r="RGS22" s="98" t="s">
        <v>669</v>
      </c>
      <c r="RGT22" s="98" t="s">
        <v>669</v>
      </c>
      <c r="RGU22" s="98" t="s">
        <v>669</v>
      </c>
      <c r="RGV22" s="98" t="s">
        <v>669</v>
      </c>
      <c r="RGW22" s="98" t="s">
        <v>669</v>
      </c>
      <c r="RGX22" s="98" t="s">
        <v>669</v>
      </c>
      <c r="RGY22" s="98" t="s">
        <v>669</v>
      </c>
      <c r="RGZ22" s="98" t="s">
        <v>669</v>
      </c>
      <c r="RHA22" s="98" t="s">
        <v>669</v>
      </c>
      <c r="RHB22" s="98" t="s">
        <v>669</v>
      </c>
      <c r="RHC22" s="98" t="s">
        <v>669</v>
      </c>
      <c r="RHD22" s="98" t="s">
        <v>669</v>
      </c>
      <c r="RHE22" s="98" t="s">
        <v>669</v>
      </c>
      <c r="RHF22" s="98" t="s">
        <v>669</v>
      </c>
      <c r="RHG22" s="98" t="s">
        <v>669</v>
      </c>
      <c r="RHH22" s="98" t="s">
        <v>669</v>
      </c>
      <c r="RHI22" s="98" t="s">
        <v>669</v>
      </c>
      <c r="RHJ22" s="98" t="s">
        <v>669</v>
      </c>
      <c r="RHK22" s="98" t="s">
        <v>669</v>
      </c>
      <c r="RHL22" s="98" t="s">
        <v>669</v>
      </c>
      <c r="RHM22" s="98" t="s">
        <v>669</v>
      </c>
      <c r="RHN22" s="98" t="s">
        <v>669</v>
      </c>
      <c r="RHO22" s="98" t="s">
        <v>669</v>
      </c>
      <c r="RHP22" s="98" t="s">
        <v>669</v>
      </c>
      <c r="RHQ22" s="98" t="s">
        <v>669</v>
      </c>
      <c r="RHR22" s="98" t="s">
        <v>669</v>
      </c>
      <c r="RHS22" s="98" t="s">
        <v>669</v>
      </c>
      <c r="RHT22" s="98" t="s">
        <v>669</v>
      </c>
      <c r="RHU22" s="98" t="s">
        <v>669</v>
      </c>
      <c r="RHV22" s="98" t="s">
        <v>669</v>
      </c>
      <c r="RHW22" s="98" t="s">
        <v>669</v>
      </c>
      <c r="RHX22" s="98" t="s">
        <v>669</v>
      </c>
      <c r="RHY22" s="98" t="s">
        <v>669</v>
      </c>
      <c r="RHZ22" s="98" t="s">
        <v>669</v>
      </c>
      <c r="RIA22" s="98" t="s">
        <v>669</v>
      </c>
      <c r="RIB22" s="98" t="s">
        <v>669</v>
      </c>
      <c r="RIC22" s="98" t="s">
        <v>669</v>
      </c>
      <c r="RID22" s="98" t="s">
        <v>669</v>
      </c>
      <c r="RIE22" s="98" t="s">
        <v>669</v>
      </c>
      <c r="RIF22" s="98" t="s">
        <v>669</v>
      </c>
      <c r="RIG22" s="98" t="s">
        <v>669</v>
      </c>
      <c r="RIH22" s="98" t="s">
        <v>669</v>
      </c>
      <c r="RII22" s="98" t="s">
        <v>669</v>
      </c>
      <c r="RIJ22" s="98" t="s">
        <v>669</v>
      </c>
      <c r="RIK22" s="98" t="s">
        <v>669</v>
      </c>
      <c r="RIL22" s="98" t="s">
        <v>669</v>
      </c>
      <c r="RIM22" s="98" t="s">
        <v>669</v>
      </c>
      <c r="RIN22" s="98" t="s">
        <v>669</v>
      </c>
      <c r="RIO22" s="98" t="s">
        <v>669</v>
      </c>
      <c r="RIP22" s="98" t="s">
        <v>669</v>
      </c>
      <c r="RIQ22" s="98" t="s">
        <v>669</v>
      </c>
      <c r="RIR22" s="98" t="s">
        <v>669</v>
      </c>
      <c r="RIS22" s="98" t="s">
        <v>669</v>
      </c>
      <c r="RIT22" s="98" t="s">
        <v>669</v>
      </c>
      <c r="RIU22" s="98" t="s">
        <v>669</v>
      </c>
      <c r="RIV22" s="98" t="s">
        <v>669</v>
      </c>
      <c r="RIW22" s="98" t="s">
        <v>669</v>
      </c>
      <c r="RIX22" s="98" t="s">
        <v>669</v>
      </c>
      <c r="RIY22" s="98" t="s">
        <v>669</v>
      </c>
      <c r="RIZ22" s="98" t="s">
        <v>669</v>
      </c>
      <c r="RJA22" s="98" t="s">
        <v>669</v>
      </c>
      <c r="RJB22" s="98" t="s">
        <v>669</v>
      </c>
      <c r="RJC22" s="98" t="s">
        <v>669</v>
      </c>
      <c r="RJD22" s="98" t="s">
        <v>669</v>
      </c>
      <c r="RJE22" s="98" t="s">
        <v>669</v>
      </c>
      <c r="RJF22" s="98" t="s">
        <v>669</v>
      </c>
      <c r="RJG22" s="98" t="s">
        <v>669</v>
      </c>
      <c r="RJH22" s="98" t="s">
        <v>669</v>
      </c>
      <c r="RJI22" s="98" t="s">
        <v>669</v>
      </c>
      <c r="RJJ22" s="98" t="s">
        <v>669</v>
      </c>
      <c r="RJK22" s="98" t="s">
        <v>669</v>
      </c>
      <c r="RJL22" s="98" t="s">
        <v>669</v>
      </c>
      <c r="RJM22" s="98" t="s">
        <v>669</v>
      </c>
      <c r="RJN22" s="98" t="s">
        <v>669</v>
      </c>
      <c r="RJO22" s="98" t="s">
        <v>669</v>
      </c>
      <c r="RJP22" s="98" t="s">
        <v>669</v>
      </c>
      <c r="RJQ22" s="98" t="s">
        <v>669</v>
      </c>
      <c r="RJR22" s="98" t="s">
        <v>669</v>
      </c>
      <c r="RJS22" s="98" t="s">
        <v>669</v>
      </c>
      <c r="RJT22" s="98" t="s">
        <v>669</v>
      </c>
      <c r="RJU22" s="98" t="s">
        <v>669</v>
      </c>
      <c r="RJV22" s="98" t="s">
        <v>669</v>
      </c>
      <c r="RJW22" s="98" t="s">
        <v>669</v>
      </c>
      <c r="RJX22" s="98" t="s">
        <v>669</v>
      </c>
      <c r="RJY22" s="98" t="s">
        <v>669</v>
      </c>
      <c r="RJZ22" s="98" t="s">
        <v>669</v>
      </c>
      <c r="RKA22" s="98" t="s">
        <v>669</v>
      </c>
      <c r="RKB22" s="98" t="s">
        <v>669</v>
      </c>
      <c r="RKC22" s="98" t="s">
        <v>669</v>
      </c>
      <c r="RKD22" s="98" t="s">
        <v>669</v>
      </c>
      <c r="RKE22" s="98" t="s">
        <v>669</v>
      </c>
      <c r="RKF22" s="98" t="s">
        <v>669</v>
      </c>
      <c r="RKG22" s="98" t="s">
        <v>669</v>
      </c>
      <c r="RKH22" s="98" t="s">
        <v>669</v>
      </c>
      <c r="RKI22" s="98" t="s">
        <v>669</v>
      </c>
      <c r="RKJ22" s="98" t="s">
        <v>669</v>
      </c>
      <c r="RKK22" s="98" t="s">
        <v>669</v>
      </c>
      <c r="RKL22" s="98" t="s">
        <v>669</v>
      </c>
      <c r="RKM22" s="98" t="s">
        <v>669</v>
      </c>
      <c r="RKN22" s="98" t="s">
        <v>669</v>
      </c>
      <c r="RKO22" s="98" t="s">
        <v>669</v>
      </c>
      <c r="RKP22" s="98" t="s">
        <v>669</v>
      </c>
      <c r="RKQ22" s="98" t="s">
        <v>669</v>
      </c>
      <c r="RKR22" s="98" t="s">
        <v>669</v>
      </c>
      <c r="RKS22" s="98" t="s">
        <v>669</v>
      </c>
      <c r="RKT22" s="98" t="s">
        <v>669</v>
      </c>
      <c r="RKU22" s="98" t="s">
        <v>669</v>
      </c>
      <c r="RKV22" s="98" t="s">
        <v>669</v>
      </c>
      <c r="RKW22" s="98" t="s">
        <v>669</v>
      </c>
      <c r="RKX22" s="98" t="s">
        <v>669</v>
      </c>
      <c r="RKY22" s="98" t="s">
        <v>669</v>
      </c>
      <c r="RKZ22" s="98" t="s">
        <v>669</v>
      </c>
      <c r="RLA22" s="98" t="s">
        <v>669</v>
      </c>
      <c r="RLB22" s="98" t="s">
        <v>669</v>
      </c>
      <c r="RLC22" s="98" t="s">
        <v>669</v>
      </c>
      <c r="RLD22" s="98" t="s">
        <v>669</v>
      </c>
      <c r="RLE22" s="98" t="s">
        <v>669</v>
      </c>
      <c r="RLF22" s="98" t="s">
        <v>669</v>
      </c>
      <c r="RLG22" s="98" t="s">
        <v>669</v>
      </c>
      <c r="RLH22" s="98" t="s">
        <v>669</v>
      </c>
      <c r="RLI22" s="98" t="s">
        <v>669</v>
      </c>
      <c r="RLJ22" s="98" t="s">
        <v>669</v>
      </c>
      <c r="RLK22" s="98" t="s">
        <v>669</v>
      </c>
      <c r="RLL22" s="98" t="s">
        <v>669</v>
      </c>
      <c r="RLM22" s="98" t="s">
        <v>669</v>
      </c>
      <c r="RLN22" s="98" t="s">
        <v>669</v>
      </c>
      <c r="RLO22" s="98" t="s">
        <v>669</v>
      </c>
      <c r="RLP22" s="98" t="s">
        <v>669</v>
      </c>
      <c r="RLQ22" s="98" t="s">
        <v>669</v>
      </c>
      <c r="RLR22" s="98" t="s">
        <v>669</v>
      </c>
      <c r="RLS22" s="98" t="s">
        <v>669</v>
      </c>
      <c r="RLT22" s="98" t="s">
        <v>669</v>
      </c>
      <c r="RLU22" s="98" t="s">
        <v>669</v>
      </c>
      <c r="RLV22" s="98" t="s">
        <v>669</v>
      </c>
      <c r="RLW22" s="98" t="s">
        <v>669</v>
      </c>
      <c r="RLX22" s="98" t="s">
        <v>669</v>
      </c>
      <c r="RLY22" s="98" t="s">
        <v>669</v>
      </c>
      <c r="RLZ22" s="98" t="s">
        <v>669</v>
      </c>
      <c r="RMA22" s="98" t="s">
        <v>669</v>
      </c>
      <c r="RMB22" s="98" t="s">
        <v>669</v>
      </c>
      <c r="RMC22" s="98" t="s">
        <v>669</v>
      </c>
      <c r="RMD22" s="98" t="s">
        <v>669</v>
      </c>
      <c r="RME22" s="98" t="s">
        <v>669</v>
      </c>
      <c r="RMF22" s="98" t="s">
        <v>669</v>
      </c>
      <c r="RMG22" s="98" t="s">
        <v>669</v>
      </c>
      <c r="RMH22" s="98" t="s">
        <v>669</v>
      </c>
      <c r="RMI22" s="98" t="s">
        <v>669</v>
      </c>
      <c r="RMJ22" s="98" t="s">
        <v>669</v>
      </c>
      <c r="RMK22" s="98" t="s">
        <v>669</v>
      </c>
      <c r="RML22" s="98" t="s">
        <v>669</v>
      </c>
      <c r="RMM22" s="98" t="s">
        <v>669</v>
      </c>
      <c r="RMN22" s="98" t="s">
        <v>669</v>
      </c>
      <c r="RMO22" s="98" t="s">
        <v>669</v>
      </c>
      <c r="RMP22" s="98" t="s">
        <v>669</v>
      </c>
      <c r="RMQ22" s="98" t="s">
        <v>669</v>
      </c>
      <c r="RMR22" s="98" t="s">
        <v>669</v>
      </c>
      <c r="RMS22" s="98" t="s">
        <v>669</v>
      </c>
      <c r="RMT22" s="98" t="s">
        <v>669</v>
      </c>
      <c r="RMU22" s="98" t="s">
        <v>669</v>
      </c>
      <c r="RMV22" s="98" t="s">
        <v>669</v>
      </c>
      <c r="RMW22" s="98" t="s">
        <v>669</v>
      </c>
      <c r="RMX22" s="98" t="s">
        <v>669</v>
      </c>
      <c r="RMY22" s="98" t="s">
        <v>669</v>
      </c>
      <c r="RMZ22" s="98" t="s">
        <v>669</v>
      </c>
      <c r="RNA22" s="98" t="s">
        <v>669</v>
      </c>
      <c r="RNB22" s="98" t="s">
        <v>669</v>
      </c>
      <c r="RNC22" s="98" t="s">
        <v>669</v>
      </c>
      <c r="RND22" s="98" t="s">
        <v>669</v>
      </c>
      <c r="RNE22" s="98" t="s">
        <v>669</v>
      </c>
      <c r="RNF22" s="98" t="s">
        <v>669</v>
      </c>
      <c r="RNG22" s="98" t="s">
        <v>669</v>
      </c>
      <c r="RNH22" s="98" t="s">
        <v>669</v>
      </c>
      <c r="RNI22" s="98" t="s">
        <v>669</v>
      </c>
      <c r="RNJ22" s="98" t="s">
        <v>669</v>
      </c>
      <c r="RNK22" s="98" t="s">
        <v>669</v>
      </c>
      <c r="RNL22" s="98" t="s">
        <v>669</v>
      </c>
      <c r="RNM22" s="98" t="s">
        <v>669</v>
      </c>
      <c r="RNN22" s="98" t="s">
        <v>669</v>
      </c>
      <c r="RNO22" s="98" t="s">
        <v>669</v>
      </c>
      <c r="RNP22" s="98" t="s">
        <v>669</v>
      </c>
      <c r="RNQ22" s="98" t="s">
        <v>669</v>
      </c>
      <c r="RNR22" s="98" t="s">
        <v>669</v>
      </c>
      <c r="RNS22" s="98" t="s">
        <v>669</v>
      </c>
      <c r="RNT22" s="98" t="s">
        <v>669</v>
      </c>
      <c r="RNU22" s="98" t="s">
        <v>669</v>
      </c>
      <c r="RNV22" s="98" t="s">
        <v>669</v>
      </c>
      <c r="RNW22" s="98" t="s">
        <v>669</v>
      </c>
      <c r="RNX22" s="98" t="s">
        <v>669</v>
      </c>
      <c r="RNY22" s="98" t="s">
        <v>669</v>
      </c>
      <c r="RNZ22" s="98" t="s">
        <v>669</v>
      </c>
      <c r="ROA22" s="98" t="s">
        <v>669</v>
      </c>
      <c r="ROB22" s="98" t="s">
        <v>669</v>
      </c>
      <c r="ROC22" s="98" t="s">
        <v>669</v>
      </c>
      <c r="ROD22" s="98" t="s">
        <v>669</v>
      </c>
      <c r="ROE22" s="98" t="s">
        <v>669</v>
      </c>
      <c r="ROF22" s="98" t="s">
        <v>669</v>
      </c>
      <c r="ROG22" s="98" t="s">
        <v>669</v>
      </c>
      <c r="ROH22" s="98" t="s">
        <v>669</v>
      </c>
      <c r="ROI22" s="98" t="s">
        <v>669</v>
      </c>
      <c r="ROJ22" s="98" t="s">
        <v>669</v>
      </c>
      <c r="ROK22" s="98" t="s">
        <v>669</v>
      </c>
      <c r="ROL22" s="98" t="s">
        <v>669</v>
      </c>
      <c r="ROM22" s="98" t="s">
        <v>669</v>
      </c>
      <c r="RON22" s="98" t="s">
        <v>669</v>
      </c>
      <c r="ROO22" s="98" t="s">
        <v>669</v>
      </c>
      <c r="ROP22" s="98" t="s">
        <v>669</v>
      </c>
      <c r="ROQ22" s="98" t="s">
        <v>669</v>
      </c>
      <c r="ROR22" s="98" t="s">
        <v>669</v>
      </c>
      <c r="ROS22" s="98" t="s">
        <v>669</v>
      </c>
      <c r="ROT22" s="98" t="s">
        <v>669</v>
      </c>
      <c r="ROU22" s="98" t="s">
        <v>669</v>
      </c>
      <c r="ROV22" s="98" t="s">
        <v>669</v>
      </c>
      <c r="ROW22" s="98" t="s">
        <v>669</v>
      </c>
      <c r="ROX22" s="98" t="s">
        <v>669</v>
      </c>
      <c r="ROY22" s="98" t="s">
        <v>669</v>
      </c>
      <c r="ROZ22" s="98" t="s">
        <v>669</v>
      </c>
      <c r="RPA22" s="98" t="s">
        <v>669</v>
      </c>
      <c r="RPB22" s="98" t="s">
        <v>669</v>
      </c>
      <c r="RPC22" s="98" t="s">
        <v>669</v>
      </c>
      <c r="RPD22" s="98" t="s">
        <v>669</v>
      </c>
      <c r="RPE22" s="98" t="s">
        <v>669</v>
      </c>
      <c r="RPF22" s="98" t="s">
        <v>669</v>
      </c>
      <c r="RPG22" s="98" t="s">
        <v>669</v>
      </c>
      <c r="RPH22" s="98" t="s">
        <v>669</v>
      </c>
      <c r="RPI22" s="98" t="s">
        <v>669</v>
      </c>
      <c r="RPJ22" s="98" t="s">
        <v>669</v>
      </c>
      <c r="RPK22" s="98" t="s">
        <v>669</v>
      </c>
      <c r="RPL22" s="98" t="s">
        <v>669</v>
      </c>
      <c r="RPM22" s="98" t="s">
        <v>669</v>
      </c>
      <c r="RPN22" s="98" t="s">
        <v>669</v>
      </c>
      <c r="RPO22" s="98" t="s">
        <v>669</v>
      </c>
      <c r="RPP22" s="98" t="s">
        <v>669</v>
      </c>
      <c r="RPQ22" s="98" t="s">
        <v>669</v>
      </c>
      <c r="RPR22" s="98" t="s">
        <v>669</v>
      </c>
      <c r="RPS22" s="98" t="s">
        <v>669</v>
      </c>
      <c r="RPT22" s="98" t="s">
        <v>669</v>
      </c>
      <c r="RPU22" s="98" t="s">
        <v>669</v>
      </c>
      <c r="RPV22" s="98" t="s">
        <v>669</v>
      </c>
      <c r="RPW22" s="98" t="s">
        <v>669</v>
      </c>
      <c r="RPX22" s="98" t="s">
        <v>669</v>
      </c>
      <c r="RPY22" s="98" t="s">
        <v>669</v>
      </c>
      <c r="RPZ22" s="98" t="s">
        <v>669</v>
      </c>
      <c r="RQA22" s="98" t="s">
        <v>669</v>
      </c>
      <c r="RQB22" s="98" t="s">
        <v>669</v>
      </c>
      <c r="RQC22" s="98" t="s">
        <v>669</v>
      </c>
      <c r="RQD22" s="98" t="s">
        <v>669</v>
      </c>
      <c r="RQE22" s="98" t="s">
        <v>669</v>
      </c>
      <c r="RQF22" s="98" t="s">
        <v>669</v>
      </c>
      <c r="RQG22" s="98" t="s">
        <v>669</v>
      </c>
      <c r="RQH22" s="98" t="s">
        <v>669</v>
      </c>
      <c r="RQI22" s="98" t="s">
        <v>669</v>
      </c>
      <c r="RQJ22" s="98" t="s">
        <v>669</v>
      </c>
      <c r="RQK22" s="98" t="s">
        <v>669</v>
      </c>
      <c r="RQL22" s="98" t="s">
        <v>669</v>
      </c>
      <c r="RQM22" s="98" t="s">
        <v>669</v>
      </c>
      <c r="RQN22" s="98" t="s">
        <v>669</v>
      </c>
      <c r="RQO22" s="98" t="s">
        <v>669</v>
      </c>
      <c r="RQP22" s="98" t="s">
        <v>669</v>
      </c>
      <c r="RQQ22" s="98" t="s">
        <v>669</v>
      </c>
      <c r="RQR22" s="98" t="s">
        <v>669</v>
      </c>
      <c r="RQS22" s="98" t="s">
        <v>669</v>
      </c>
      <c r="RQT22" s="98" t="s">
        <v>669</v>
      </c>
      <c r="RQU22" s="98" t="s">
        <v>669</v>
      </c>
      <c r="RQV22" s="98" t="s">
        <v>669</v>
      </c>
      <c r="RQW22" s="98" t="s">
        <v>669</v>
      </c>
      <c r="RQX22" s="98" t="s">
        <v>669</v>
      </c>
      <c r="RQY22" s="98" t="s">
        <v>669</v>
      </c>
      <c r="RQZ22" s="98" t="s">
        <v>669</v>
      </c>
      <c r="RRA22" s="98" t="s">
        <v>669</v>
      </c>
      <c r="RRB22" s="98" t="s">
        <v>669</v>
      </c>
      <c r="RRC22" s="98" t="s">
        <v>669</v>
      </c>
      <c r="RRD22" s="98" t="s">
        <v>669</v>
      </c>
      <c r="RRE22" s="98" t="s">
        <v>669</v>
      </c>
      <c r="RRF22" s="98" t="s">
        <v>669</v>
      </c>
      <c r="RRG22" s="98" t="s">
        <v>669</v>
      </c>
      <c r="RRH22" s="98" t="s">
        <v>669</v>
      </c>
      <c r="RRI22" s="98" t="s">
        <v>669</v>
      </c>
      <c r="RRJ22" s="98" t="s">
        <v>669</v>
      </c>
      <c r="RRK22" s="98" t="s">
        <v>669</v>
      </c>
      <c r="RRL22" s="98" t="s">
        <v>669</v>
      </c>
      <c r="RRM22" s="98" t="s">
        <v>669</v>
      </c>
      <c r="RRN22" s="98" t="s">
        <v>669</v>
      </c>
      <c r="RRO22" s="98" t="s">
        <v>669</v>
      </c>
      <c r="RRP22" s="98" t="s">
        <v>669</v>
      </c>
      <c r="RRQ22" s="98" t="s">
        <v>669</v>
      </c>
      <c r="RRR22" s="98" t="s">
        <v>669</v>
      </c>
      <c r="RRS22" s="98" t="s">
        <v>669</v>
      </c>
      <c r="RRT22" s="98" t="s">
        <v>669</v>
      </c>
      <c r="RRU22" s="98" t="s">
        <v>669</v>
      </c>
      <c r="RRV22" s="98" t="s">
        <v>669</v>
      </c>
      <c r="RRW22" s="98" t="s">
        <v>669</v>
      </c>
      <c r="RRX22" s="98" t="s">
        <v>669</v>
      </c>
      <c r="RRY22" s="98" t="s">
        <v>669</v>
      </c>
      <c r="RRZ22" s="98" t="s">
        <v>669</v>
      </c>
      <c r="RSA22" s="98" t="s">
        <v>669</v>
      </c>
      <c r="RSB22" s="98" t="s">
        <v>669</v>
      </c>
      <c r="RSC22" s="98" t="s">
        <v>669</v>
      </c>
      <c r="RSD22" s="98" t="s">
        <v>669</v>
      </c>
      <c r="RSE22" s="98" t="s">
        <v>669</v>
      </c>
      <c r="RSF22" s="98" t="s">
        <v>669</v>
      </c>
      <c r="RSG22" s="98" t="s">
        <v>669</v>
      </c>
      <c r="RSH22" s="98" t="s">
        <v>669</v>
      </c>
      <c r="RSI22" s="98" t="s">
        <v>669</v>
      </c>
      <c r="RSJ22" s="98" t="s">
        <v>669</v>
      </c>
      <c r="RSK22" s="98" t="s">
        <v>669</v>
      </c>
      <c r="RSL22" s="98" t="s">
        <v>669</v>
      </c>
      <c r="RSM22" s="98" t="s">
        <v>669</v>
      </c>
      <c r="RSN22" s="98" t="s">
        <v>669</v>
      </c>
      <c r="RSO22" s="98" t="s">
        <v>669</v>
      </c>
      <c r="RSP22" s="98" t="s">
        <v>669</v>
      </c>
      <c r="RSQ22" s="98" t="s">
        <v>669</v>
      </c>
      <c r="RSR22" s="98" t="s">
        <v>669</v>
      </c>
      <c r="RSS22" s="98" t="s">
        <v>669</v>
      </c>
      <c r="RST22" s="98" t="s">
        <v>669</v>
      </c>
      <c r="RSU22" s="98" t="s">
        <v>669</v>
      </c>
      <c r="RSV22" s="98" t="s">
        <v>669</v>
      </c>
      <c r="RSW22" s="98" t="s">
        <v>669</v>
      </c>
      <c r="RSX22" s="98" t="s">
        <v>669</v>
      </c>
      <c r="RSY22" s="98" t="s">
        <v>669</v>
      </c>
      <c r="RSZ22" s="98" t="s">
        <v>669</v>
      </c>
      <c r="RTA22" s="98" t="s">
        <v>669</v>
      </c>
      <c r="RTB22" s="98" t="s">
        <v>669</v>
      </c>
      <c r="RTC22" s="98" t="s">
        <v>669</v>
      </c>
      <c r="RTD22" s="98" t="s">
        <v>669</v>
      </c>
      <c r="RTE22" s="98" t="s">
        <v>669</v>
      </c>
      <c r="RTF22" s="98" t="s">
        <v>669</v>
      </c>
      <c r="RTG22" s="98" t="s">
        <v>669</v>
      </c>
      <c r="RTH22" s="98" t="s">
        <v>669</v>
      </c>
      <c r="RTI22" s="98" t="s">
        <v>669</v>
      </c>
      <c r="RTJ22" s="98" t="s">
        <v>669</v>
      </c>
      <c r="RTK22" s="98" t="s">
        <v>669</v>
      </c>
      <c r="RTL22" s="98" t="s">
        <v>669</v>
      </c>
      <c r="RTM22" s="98" t="s">
        <v>669</v>
      </c>
      <c r="RTN22" s="98" t="s">
        <v>669</v>
      </c>
      <c r="RTO22" s="98" t="s">
        <v>669</v>
      </c>
      <c r="RTP22" s="98" t="s">
        <v>669</v>
      </c>
      <c r="RTQ22" s="98" t="s">
        <v>669</v>
      </c>
      <c r="RTR22" s="98" t="s">
        <v>669</v>
      </c>
      <c r="RTS22" s="98" t="s">
        <v>669</v>
      </c>
      <c r="RTT22" s="98" t="s">
        <v>669</v>
      </c>
      <c r="RTU22" s="98" t="s">
        <v>669</v>
      </c>
      <c r="RTV22" s="98" t="s">
        <v>669</v>
      </c>
      <c r="RTW22" s="98" t="s">
        <v>669</v>
      </c>
      <c r="RTX22" s="98" t="s">
        <v>669</v>
      </c>
      <c r="RTY22" s="98" t="s">
        <v>669</v>
      </c>
      <c r="RTZ22" s="98" t="s">
        <v>669</v>
      </c>
      <c r="RUA22" s="98" t="s">
        <v>669</v>
      </c>
      <c r="RUB22" s="98" t="s">
        <v>669</v>
      </c>
      <c r="RUC22" s="98" t="s">
        <v>669</v>
      </c>
      <c r="RUD22" s="98" t="s">
        <v>669</v>
      </c>
      <c r="RUE22" s="98" t="s">
        <v>669</v>
      </c>
      <c r="RUF22" s="98" t="s">
        <v>669</v>
      </c>
      <c r="RUG22" s="98" t="s">
        <v>669</v>
      </c>
      <c r="RUH22" s="98" t="s">
        <v>669</v>
      </c>
      <c r="RUI22" s="98" t="s">
        <v>669</v>
      </c>
      <c r="RUJ22" s="98" t="s">
        <v>669</v>
      </c>
      <c r="RUK22" s="98" t="s">
        <v>669</v>
      </c>
      <c r="RUL22" s="98" t="s">
        <v>669</v>
      </c>
      <c r="RUM22" s="98" t="s">
        <v>669</v>
      </c>
      <c r="RUN22" s="98" t="s">
        <v>669</v>
      </c>
      <c r="RUO22" s="98" t="s">
        <v>669</v>
      </c>
      <c r="RUP22" s="98" t="s">
        <v>669</v>
      </c>
      <c r="RUQ22" s="98" t="s">
        <v>669</v>
      </c>
      <c r="RUR22" s="98" t="s">
        <v>669</v>
      </c>
      <c r="RUS22" s="98" t="s">
        <v>669</v>
      </c>
      <c r="RUT22" s="98" t="s">
        <v>669</v>
      </c>
      <c r="RUU22" s="98" t="s">
        <v>669</v>
      </c>
      <c r="RUV22" s="98" t="s">
        <v>669</v>
      </c>
      <c r="RUW22" s="98" t="s">
        <v>669</v>
      </c>
      <c r="RUX22" s="98" t="s">
        <v>669</v>
      </c>
      <c r="RUY22" s="98" t="s">
        <v>669</v>
      </c>
      <c r="RUZ22" s="98" t="s">
        <v>669</v>
      </c>
      <c r="RVA22" s="98" t="s">
        <v>669</v>
      </c>
      <c r="RVB22" s="98" t="s">
        <v>669</v>
      </c>
      <c r="RVC22" s="98" t="s">
        <v>669</v>
      </c>
      <c r="RVD22" s="98" t="s">
        <v>669</v>
      </c>
      <c r="RVE22" s="98" t="s">
        <v>669</v>
      </c>
      <c r="RVF22" s="98" t="s">
        <v>669</v>
      </c>
      <c r="RVG22" s="98" t="s">
        <v>669</v>
      </c>
      <c r="RVH22" s="98" t="s">
        <v>669</v>
      </c>
      <c r="RVI22" s="98" t="s">
        <v>669</v>
      </c>
      <c r="RVJ22" s="98" t="s">
        <v>669</v>
      </c>
      <c r="RVK22" s="98" t="s">
        <v>669</v>
      </c>
      <c r="RVL22" s="98" t="s">
        <v>669</v>
      </c>
      <c r="RVM22" s="98" t="s">
        <v>669</v>
      </c>
      <c r="RVN22" s="98" t="s">
        <v>669</v>
      </c>
      <c r="RVO22" s="98" t="s">
        <v>669</v>
      </c>
      <c r="RVP22" s="98" t="s">
        <v>669</v>
      </c>
      <c r="RVQ22" s="98" t="s">
        <v>669</v>
      </c>
      <c r="RVR22" s="98" t="s">
        <v>669</v>
      </c>
      <c r="RVS22" s="98" t="s">
        <v>669</v>
      </c>
      <c r="RVT22" s="98" t="s">
        <v>669</v>
      </c>
      <c r="RVU22" s="98" t="s">
        <v>669</v>
      </c>
      <c r="RVV22" s="98" t="s">
        <v>669</v>
      </c>
      <c r="RVW22" s="98" t="s">
        <v>669</v>
      </c>
      <c r="RVX22" s="98" t="s">
        <v>669</v>
      </c>
      <c r="RVY22" s="98" t="s">
        <v>669</v>
      </c>
      <c r="RVZ22" s="98" t="s">
        <v>669</v>
      </c>
      <c r="RWA22" s="98" t="s">
        <v>669</v>
      </c>
      <c r="RWB22" s="98" t="s">
        <v>669</v>
      </c>
      <c r="RWC22" s="98" t="s">
        <v>669</v>
      </c>
      <c r="RWD22" s="98" t="s">
        <v>669</v>
      </c>
      <c r="RWE22" s="98" t="s">
        <v>669</v>
      </c>
      <c r="RWF22" s="98" t="s">
        <v>669</v>
      </c>
      <c r="RWG22" s="98" t="s">
        <v>669</v>
      </c>
      <c r="RWH22" s="98" t="s">
        <v>669</v>
      </c>
      <c r="RWI22" s="98" t="s">
        <v>669</v>
      </c>
      <c r="RWJ22" s="98" t="s">
        <v>669</v>
      </c>
      <c r="RWK22" s="98" t="s">
        <v>669</v>
      </c>
      <c r="RWL22" s="98" t="s">
        <v>669</v>
      </c>
      <c r="RWM22" s="98" t="s">
        <v>669</v>
      </c>
      <c r="RWN22" s="98" t="s">
        <v>669</v>
      </c>
      <c r="RWO22" s="98" t="s">
        <v>669</v>
      </c>
      <c r="RWP22" s="98" t="s">
        <v>669</v>
      </c>
      <c r="RWQ22" s="98" t="s">
        <v>669</v>
      </c>
      <c r="RWR22" s="98" t="s">
        <v>669</v>
      </c>
      <c r="RWS22" s="98" t="s">
        <v>669</v>
      </c>
      <c r="RWT22" s="98" t="s">
        <v>669</v>
      </c>
      <c r="RWU22" s="98" t="s">
        <v>669</v>
      </c>
      <c r="RWV22" s="98" t="s">
        <v>669</v>
      </c>
      <c r="RWW22" s="98" t="s">
        <v>669</v>
      </c>
      <c r="RWX22" s="98" t="s">
        <v>669</v>
      </c>
      <c r="RWY22" s="98" t="s">
        <v>669</v>
      </c>
      <c r="RWZ22" s="98" t="s">
        <v>669</v>
      </c>
      <c r="RXA22" s="98" t="s">
        <v>669</v>
      </c>
      <c r="RXB22" s="98" t="s">
        <v>669</v>
      </c>
      <c r="RXC22" s="98" t="s">
        <v>669</v>
      </c>
      <c r="RXD22" s="98" t="s">
        <v>669</v>
      </c>
      <c r="RXE22" s="98" t="s">
        <v>669</v>
      </c>
      <c r="RXF22" s="98" t="s">
        <v>669</v>
      </c>
      <c r="RXG22" s="98" t="s">
        <v>669</v>
      </c>
      <c r="RXH22" s="98" t="s">
        <v>669</v>
      </c>
      <c r="RXI22" s="98" t="s">
        <v>669</v>
      </c>
      <c r="RXJ22" s="98" t="s">
        <v>669</v>
      </c>
      <c r="RXK22" s="98" t="s">
        <v>669</v>
      </c>
      <c r="RXL22" s="98" t="s">
        <v>669</v>
      </c>
      <c r="RXM22" s="98" t="s">
        <v>669</v>
      </c>
      <c r="RXN22" s="98" t="s">
        <v>669</v>
      </c>
      <c r="RXO22" s="98" t="s">
        <v>669</v>
      </c>
      <c r="RXP22" s="98" t="s">
        <v>669</v>
      </c>
      <c r="RXQ22" s="98" t="s">
        <v>669</v>
      </c>
      <c r="RXR22" s="98" t="s">
        <v>669</v>
      </c>
      <c r="RXS22" s="98" t="s">
        <v>669</v>
      </c>
      <c r="RXT22" s="98" t="s">
        <v>669</v>
      </c>
      <c r="RXU22" s="98" t="s">
        <v>669</v>
      </c>
      <c r="RXV22" s="98" t="s">
        <v>669</v>
      </c>
      <c r="RXW22" s="98" t="s">
        <v>669</v>
      </c>
      <c r="RXX22" s="98" t="s">
        <v>669</v>
      </c>
      <c r="RXY22" s="98" t="s">
        <v>669</v>
      </c>
      <c r="RXZ22" s="98" t="s">
        <v>669</v>
      </c>
      <c r="RYA22" s="98" t="s">
        <v>669</v>
      </c>
      <c r="RYB22" s="98" t="s">
        <v>669</v>
      </c>
      <c r="RYC22" s="98" t="s">
        <v>669</v>
      </c>
      <c r="RYD22" s="98" t="s">
        <v>669</v>
      </c>
      <c r="RYE22" s="98" t="s">
        <v>669</v>
      </c>
      <c r="RYF22" s="98" t="s">
        <v>669</v>
      </c>
      <c r="RYG22" s="98" t="s">
        <v>669</v>
      </c>
      <c r="RYH22" s="98" t="s">
        <v>669</v>
      </c>
      <c r="RYI22" s="98" t="s">
        <v>669</v>
      </c>
      <c r="RYJ22" s="98" t="s">
        <v>669</v>
      </c>
      <c r="RYK22" s="98" t="s">
        <v>669</v>
      </c>
      <c r="RYL22" s="98" t="s">
        <v>669</v>
      </c>
      <c r="RYM22" s="98" t="s">
        <v>669</v>
      </c>
      <c r="RYN22" s="98" t="s">
        <v>669</v>
      </c>
      <c r="RYO22" s="98" t="s">
        <v>669</v>
      </c>
      <c r="RYP22" s="98" t="s">
        <v>669</v>
      </c>
      <c r="RYQ22" s="98" t="s">
        <v>669</v>
      </c>
      <c r="RYR22" s="98" t="s">
        <v>669</v>
      </c>
      <c r="RYS22" s="98" t="s">
        <v>669</v>
      </c>
      <c r="RYT22" s="98" t="s">
        <v>669</v>
      </c>
      <c r="RYU22" s="98" t="s">
        <v>669</v>
      </c>
      <c r="RYV22" s="98" t="s">
        <v>669</v>
      </c>
      <c r="RYW22" s="98" t="s">
        <v>669</v>
      </c>
      <c r="RYX22" s="98" t="s">
        <v>669</v>
      </c>
      <c r="RYY22" s="98" t="s">
        <v>669</v>
      </c>
      <c r="RYZ22" s="98" t="s">
        <v>669</v>
      </c>
      <c r="RZA22" s="98" t="s">
        <v>669</v>
      </c>
      <c r="RZB22" s="98" t="s">
        <v>669</v>
      </c>
      <c r="RZC22" s="98" t="s">
        <v>669</v>
      </c>
      <c r="RZD22" s="98" t="s">
        <v>669</v>
      </c>
      <c r="RZE22" s="98" t="s">
        <v>669</v>
      </c>
      <c r="RZF22" s="98" t="s">
        <v>669</v>
      </c>
      <c r="RZG22" s="98" t="s">
        <v>669</v>
      </c>
      <c r="RZH22" s="98" t="s">
        <v>669</v>
      </c>
      <c r="RZI22" s="98" t="s">
        <v>669</v>
      </c>
      <c r="RZJ22" s="98" t="s">
        <v>669</v>
      </c>
      <c r="RZK22" s="98" t="s">
        <v>669</v>
      </c>
      <c r="RZL22" s="98" t="s">
        <v>669</v>
      </c>
      <c r="RZM22" s="98" t="s">
        <v>669</v>
      </c>
      <c r="RZN22" s="98" t="s">
        <v>669</v>
      </c>
      <c r="RZO22" s="98" t="s">
        <v>669</v>
      </c>
      <c r="RZP22" s="98" t="s">
        <v>669</v>
      </c>
      <c r="RZQ22" s="98" t="s">
        <v>669</v>
      </c>
      <c r="RZR22" s="98" t="s">
        <v>669</v>
      </c>
      <c r="RZS22" s="98" t="s">
        <v>669</v>
      </c>
      <c r="RZT22" s="98" t="s">
        <v>669</v>
      </c>
      <c r="RZU22" s="98" t="s">
        <v>669</v>
      </c>
      <c r="RZV22" s="98" t="s">
        <v>669</v>
      </c>
      <c r="RZW22" s="98" t="s">
        <v>669</v>
      </c>
      <c r="RZX22" s="98" t="s">
        <v>669</v>
      </c>
      <c r="RZY22" s="98" t="s">
        <v>669</v>
      </c>
      <c r="RZZ22" s="98" t="s">
        <v>669</v>
      </c>
      <c r="SAA22" s="98" t="s">
        <v>669</v>
      </c>
      <c r="SAB22" s="98" t="s">
        <v>669</v>
      </c>
      <c r="SAC22" s="98" t="s">
        <v>669</v>
      </c>
      <c r="SAD22" s="98" t="s">
        <v>669</v>
      </c>
      <c r="SAE22" s="98" t="s">
        <v>669</v>
      </c>
      <c r="SAF22" s="98" t="s">
        <v>669</v>
      </c>
      <c r="SAG22" s="98" t="s">
        <v>669</v>
      </c>
      <c r="SAH22" s="98" t="s">
        <v>669</v>
      </c>
      <c r="SAI22" s="98" t="s">
        <v>669</v>
      </c>
      <c r="SAJ22" s="98" t="s">
        <v>669</v>
      </c>
      <c r="SAK22" s="98" t="s">
        <v>669</v>
      </c>
      <c r="SAL22" s="98" t="s">
        <v>669</v>
      </c>
      <c r="SAM22" s="98" t="s">
        <v>669</v>
      </c>
      <c r="SAN22" s="98" t="s">
        <v>669</v>
      </c>
      <c r="SAO22" s="98" t="s">
        <v>669</v>
      </c>
      <c r="SAP22" s="98" t="s">
        <v>669</v>
      </c>
      <c r="SAQ22" s="98" t="s">
        <v>669</v>
      </c>
      <c r="SAR22" s="98" t="s">
        <v>669</v>
      </c>
      <c r="SAS22" s="98" t="s">
        <v>669</v>
      </c>
      <c r="SAT22" s="98" t="s">
        <v>669</v>
      </c>
      <c r="SAU22" s="98" t="s">
        <v>669</v>
      </c>
      <c r="SAV22" s="98" t="s">
        <v>669</v>
      </c>
      <c r="SAW22" s="98" t="s">
        <v>669</v>
      </c>
      <c r="SAX22" s="98" t="s">
        <v>669</v>
      </c>
      <c r="SAY22" s="98" t="s">
        <v>669</v>
      </c>
      <c r="SAZ22" s="98" t="s">
        <v>669</v>
      </c>
      <c r="SBA22" s="98" t="s">
        <v>669</v>
      </c>
      <c r="SBB22" s="98" t="s">
        <v>669</v>
      </c>
      <c r="SBC22" s="98" t="s">
        <v>669</v>
      </c>
      <c r="SBD22" s="98" t="s">
        <v>669</v>
      </c>
      <c r="SBE22" s="98" t="s">
        <v>669</v>
      </c>
      <c r="SBF22" s="98" t="s">
        <v>669</v>
      </c>
      <c r="SBG22" s="98" t="s">
        <v>669</v>
      </c>
      <c r="SBH22" s="98" t="s">
        <v>669</v>
      </c>
      <c r="SBI22" s="98" t="s">
        <v>669</v>
      </c>
      <c r="SBJ22" s="98" t="s">
        <v>669</v>
      </c>
      <c r="SBK22" s="98" t="s">
        <v>669</v>
      </c>
      <c r="SBL22" s="98" t="s">
        <v>669</v>
      </c>
      <c r="SBM22" s="98" t="s">
        <v>669</v>
      </c>
      <c r="SBN22" s="98" t="s">
        <v>669</v>
      </c>
      <c r="SBO22" s="98" t="s">
        <v>669</v>
      </c>
      <c r="SBP22" s="98" t="s">
        <v>669</v>
      </c>
      <c r="SBQ22" s="98" t="s">
        <v>669</v>
      </c>
      <c r="SBR22" s="98" t="s">
        <v>669</v>
      </c>
      <c r="SBS22" s="98" t="s">
        <v>669</v>
      </c>
      <c r="SBT22" s="98" t="s">
        <v>669</v>
      </c>
      <c r="SBU22" s="98" t="s">
        <v>669</v>
      </c>
      <c r="SBV22" s="98" t="s">
        <v>669</v>
      </c>
      <c r="SBW22" s="98" t="s">
        <v>669</v>
      </c>
      <c r="SBX22" s="98" t="s">
        <v>669</v>
      </c>
      <c r="SBY22" s="98" t="s">
        <v>669</v>
      </c>
      <c r="SBZ22" s="98" t="s">
        <v>669</v>
      </c>
      <c r="SCA22" s="98" t="s">
        <v>669</v>
      </c>
      <c r="SCB22" s="98" t="s">
        <v>669</v>
      </c>
      <c r="SCC22" s="98" t="s">
        <v>669</v>
      </c>
      <c r="SCD22" s="98" t="s">
        <v>669</v>
      </c>
      <c r="SCE22" s="98" t="s">
        <v>669</v>
      </c>
      <c r="SCF22" s="98" t="s">
        <v>669</v>
      </c>
      <c r="SCG22" s="98" t="s">
        <v>669</v>
      </c>
      <c r="SCH22" s="98" t="s">
        <v>669</v>
      </c>
      <c r="SCI22" s="98" t="s">
        <v>669</v>
      </c>
      <c r="SCJ22" s="98" t="s">
        <v>669</v>
      </c>
      <c r="SCK22" s="98" t="s">
        <v>669</v>
      </c>
      <c r="SCL22" s="98" t="s">
        <v>669</v>
      </c>
      <c r="SCM22" s="98" t="s">
        <v>669</v>
      </c>
      <c r="SCN22" s="98" t="s">
        <v>669</v>
      </c>
      <c r="SCO22" s="98" t="s">
        <v>669</v>
      </c>
      <c r="SCP22" s="98" t="s">
        <v>669</v>
      </c>
      <c r="SCQ22" s="98" t="s">
        <v>669</v>
      </c>
      <c r="SCR22" s="98" t="s">
        <v>669</v>
      </c>
      <c r="SCS22" s="98" t="s">
        <v>669</v>
      </c>
      <c r="SCT22" s="98" t="s">
        <v>669</v>
      </c>
      <c r="SCU22" s="98" t="s">
        <v>669</v>
      </c>
      <c r="SCV22" s="98" t="s">
        <v>669</v>
      </c>
      <c r="SCW22" s="98" t="s">
        <v>669</v>
      </c>
      <c r="SCX22" s="98" t="s">
        <v>669</v>
      </c>
      <c r="SCY22" s="98" t="s">
        <v>669</v>
      </c>
      <c r="SCZ22" s="98" t="s">
        <v>669</v>
      </c>
      <c r="SDA22" s="98" t="s">
        <v>669</v>
      </c>
      <c r="SDB22" s="98" t="s">
        <v>669</v>
      </c>
      <c r="SDC22" s="98" t="s">
        <v>669</v>
      </c>
      <c r="SDD22" s="98" t="s">
        <v>669</v>
      </c>
      <c r="SDE22" s="98" t="s">
        <v>669</v>
      </c>
      <c r="SDF22" s="98" t="s">
        <v>669</v>
      </c>
      <c r="SDG22" s="98" t="s">
        <v>669</v>
      </c>
      <c r="SDH22" s="98" t="s">
        <v>669</v>
      </c>
      <c r="SDI22" s="98" t="s">
        <v>669</v>
      </c>
      <c r="SDJ22" s="98" t="s">
        <v>669</v>
      </c>
      <c r="SDK22" s="98" t="s">
        <v>669</v>
      </c>
      <c r="SDL22" s="98" t="s">
        <v>669</v>
      </c>
      <c r="SDM22" s="98" t="s">
        <v>669</v>
      </c>
      <c r="SDN22" s="98" t="s">
        <v>669</v>
      </c>
      <c r="SDO22" s="98" t="s">
        <v>669</v>
      </c>
      <c r="SDP22" s="98" t="s">
        <v>669</v>
      </c>
      <c r="SDQ22" s="98" t="s">
        <v>669</v>
      </c>
      <c r="SDR22" s="98" t="s">
        <v>669</v>
      </c>
      <c r="SDS22" s="98" t="s">
        <v>669</v>
      </c>
      <c r="SDT22" s="98" t="s">
        <v>669</v>
      </c>
      <c r="SDU22" s="98" t="s">
        <v>669</v>
      </c>
      <c r="SDV22" s="98" t="s">
        <v>669</v>
      </c>
      <c r="SDW22" s="98" t="s">
        <v>669</v>
      </c>
      <c r="SDX22" s="98" t="s">
        <v>669</v>
      </c>
      <c r="SDY22" s="98" t="s">
        <v>669</v>
      </c>
      <c r="SDZ22" s="98" t="s">
        <v>669</v>
      </c>
      <c r="SEA22" s="98" t="s">
        <v>669</v>
      </c>
      <c r="SEB22" s="98" t="s">
        <v>669</v>
      </c>
      <c r="SEC22" s="98" t="s">
        <v>669</v>
      </c>
      <c r="SED22" s="98" t="s">
        <v>669</v>
      </c>
      <c r="SEE22" s="98" t="s">
        <v>669</v>
      </c>
      <c r="SEF22" s="98" t="s">
        <v>669</v>
      </c>
      <c r="SEG22" s="98" t="s">
        <v>669</v>
      </c>
      <c r="SEH22" s="98" t="s">
        <v>669</v>
      </c>
      <c r="SEI22" s="98" t="s">
        <v>669</v>
      </c>
      <c r="SEJ22" s="98" t="s">
        <v>669</v>
      </c>
      <c r="SEK22" s="98" t="s">
        <v>669</v>
      </c>
      <c r="SEL22" s="98" t="s">
        <v>669</v>
      </c>
      <c r="SEM22" s="98" t="s">
        <v>669</v>
      </c>
      <c r="SEN22" s="98" t="s">
        <v>669</v>
      </c>
      <c r="SEO22" s="98" t="s">
        <v>669</v>
      </c>
      <c r="SEP22" s="98" t="s">
        <v>669</v>
      </c>
      <c r="SEQ22" s="98" t="s">
        <v>669</v>
      </c>
      <c r="SER22" s="98" t="s">
        <v>669</v>
      </c>
      <c r="SES22" s="98" t="s">
        <v>669</v>
      </c>
      <c r="SET22" s="98" t="s">
        <v>669</v>
      </c>
      <c r="SEU22" s="98" t="s">
        <v>669</v>
      </c>
      <c r="SEV22" s="98" t="s">
        <v>669</v>
      </c>
      <c r="SEW22" s="98" t="s">
        <v>669</v>
      </c>
      <c r="SEX22" s="98" t="s">
        <v>669</v>
      </c>
      <c r="SEY22" s="98" t="s">
        <v>669</v>
      </c>
      <c r="SEZ22" s="98" t="s">
        <v>669</v>
      </c>
      <c r="SFA22" s="98" t="s">
        <v>669</v>
      </c>
      <c r="SFB22" s="98" t="s">
        <v>669</v>
      </c>
      <c r="SFC22" s="98" t="s">
        <v>669</v>
      </c>
      <c r="SFD22" s="98" t="s">
        <v>669</v>
      </c>
      <c r="SFE22" s="98" t="s">
        <v>669</v>
      </c>
      <c r="SFF22" s="98" t="s">
        <v>669</v>
      </c>
      <c r="SFG22" s="98" t="s">
        <v>669</v>
      </c>
      <c r="SFH22" s="98" t="s">
        <v>669</v>
      </c>
      <c r="SFI22" s="98" t="s">
        <v>669</v>
      </c>
      <c r="SFJ22" s="98" t="s">
        <v>669</v>
      </c>
      <c r="SFK22" s="98" t="s">
        <v>669</v>
      </c>
      <c r="SFL22" s="98" t="s">
        <v>669</v>
      </c>
      <c r="SFM22" s="98" t="s">
        <v>669</v>
      </c>
      <c r="SFN22" s="98" t="s">
        <v>669</v>
      </c>
      <c r="SFO22" s="98" t="s">
        <v>669</v>
      </c>
      <c r="SFP22" s="98" t="s">
        <v>669</v>
      </c>
      <c r="SFQ22" s="98" t="s">
        <v>669</v>
      </c>
      <c r="SFR22" s="98" t="s">
        <v>669</v>
      </c>
      <c r="SFS22" s="98" t="s">
        <v>669</v>
      </c>
      <c r="SFT22" s="98" t="s">
        <v>669</v>
      </c>
      <c r="SFU22" s="98" t="s">
        <v>669</v>
      </c>
      <c r="SFV22" s="98" t="s">
        <v>669</v>
      </c>
      <c r="SFW22" s="98" t="s">
        <v>669</v>
      </c>
      <c r="SFX22" s="98" t="s">
        <v>669</v>
      </c>
      <c r="SFY22" s="98" t="s">
        <v>669</v>
      </c>
      <c r="SFZ22" s="98" t="s">
        <v>669</v>
      </c>
      <c r="SGA22" s="98" t="s">
        <v>669</v>
      </c>
      <c r="SGB22" s="98" t="s">
        <v>669</v>
      </c>
      <c r="SGC22" s="98" t="s">
        <v>669</v>
      </c>
      <c r="SGD22" s="98" t="s">
        <v>669</v>
      </c>
      <c r="SGE22" s="98" t="s">
        <v>669</v>
      </c>
      <c r="SGF22" s="98" t="s">
        <v>669</v>
      </c>
      <c r="SGG22" s="98" t="s">
        <v>669</v>
      </c>
      <c r="SGH22" s="98" t="s">
        <v>669</v>
      </c>
      <c r="SGI22" s="98" t="s">
        <v>669</v>
      </c>
      <c r="SGJ22" s="98" t="s">
        <v>669</v>
      </c>
      <c r="SGK22" s="98" t="s">
        <v>669</v>
      </c>
      <c r="SGL22" s="98" t="s">
        <v>669</v>
      </c>
      <c r="SGM22" s="98" t="s">
        <v>669</v>
      </c>
      <c r="SGN22" s="98" t="s">
        <v>669</v>
      </c>
      <c r="SGO22" s="98" t="s">
        <v>669</v>
      </c>
      <c r="SGP22" s="98" t="s">
        <v>669</v>
      </c>
      <c r="SGQ22" s="98" t="s">
        <v>669</v>
      </c>
      <c r="SGR22" s="98" t="s">
        <v>669</v>
      </c>
      <c r="SGS22" s="98" t="s">
        <v>669</v>
      </c>
      <c r="SGT22" s="98" t="s">
        <v>669</v>
      </c>
      <c r="SGU22" s="98" t="s">
        <v>669</v>
      </c>
      <c r="SGV22" s="98" t="s">
        <v>669</v>
      </c>
      <c r="SGW22" s="98" t="s">
        <v>669</v>
      </c>
      <c r="SGX22" s="98" t="s">
        <v>669</v>
      </c>
      <c r="SGY22" s="98" t="s">
        <v>669</v>
      </c>
      <c r="SGZ22" s="98" t="s">
        <v>669</v>
      </c>
      <c r="SHA22" s="98" t="s">
        <v>669</v>
      </c>
      <c r="SHB22" s="98" t="s">
        <v>669</v>
      </c>
      <c r="SHC22" s="98" t="s">
        <v>669</v>
      </c>
      <c r="SHD22" s="98" t="s">
        <v>669</v>
      </c>
      <c r="SHE22" s="98" t="s">
        <v>669</v>
      </c>
      <c r="SHF22" s="98" t="s">
        <v>669</v>
      </c>
      <c r="SHG22" s="98" t="s">
        <v>669</v>
      </c>
      <c r="SHH22" s="98" t="s">
        <v>669</v>
      </c>
      <c r="SHI22" s="98" t="s">
        <v>669</v>
      </c>
      <c r="SHJ22" s="98" t="s">
        <v>669</v>
      </c>
      <c r="SHK22" s="98" t="s">
        <v>669</v>
      </c>
      <c r="SHL22" s="98" t="s">
        <v>669</v>
      </c>
      <c r="SHM22" s="98" t="s">
        <v>669</v>
      </c>
      <c r="SHN22" s="98" t="s">
        <v>669</v>
      </c>
      <c r="SHO22" s="98" t="s">
        <v>669</v>
      </c>
      <c r="SHP22" s="98" t="s">
        <v>669</v>
      </c>
      <c r="SHQ22" s="98" t="s">
        <v>669</v>
      </c>
      <c r="SHR22" s="98" t="s">
        <v>669</v>
      </c>
      <c r="SHS22" s="98" t="s">
        <v>669</v>
      </c>
      <c r="SHT22" s="98" t="s">
        <v>669</v>
      </c>
      <c r="SHU22" s="98" t="s">
        <v>669</v>
      </c>
      <c r="SHV22" s="98" t="s">
        <v>669</v>
      </c>
      <c r="SHW22" s="98" t="s">
        <v>669</v>
      </c>
      <c r="SHX22" s="98" t="s">
        <v>669</v>
      </c>
      <c r="SHY22" s="98" t="s">
        <v>669</v>
      </c>
      <c r="SHZ22" s="98" t="s">
        <v>669</v>
      </c>
      <c r="SIA22" s="98" t="s">
        <v>669</v>
      </c>
      <c r="SIB22" s="98" t="s">
        <v>669</v>
      </c>
      <c r="SIC22" s="98" t="s">
        <v>669</v>
      </c>
      <c r="SID22" s="98" t="s">
        <v>669</v>
      </c>
      <c r="SIE22" s="98" t="s">
        <v>669</v>
      </c>
      <c r="SIF22" s="98" t="s">
        <v>669</v>
      </c>
      <c r="SIG22" s="98" t="s">
        <v>669</v>
      </c>
      <c r="SIH22" s="98" t="s">
        <v>669</v>
      </c>
      <c r="SII22" s="98" t="s">
        <v>669</v>
      </c>
      <c r="SIJ22" s="98" t="s">
        <v>669</v>
      </c>
      <c r="SIK22" s="98" t="s">
        <v>669</v>
      </c>
      <c r="SIL22" s="98" t="s">
        <v>669</v>
      </c>
      <c r="SIM22" s="98" t="s">
        <v>669</v>
      </c>
      <c r="SIN22" s="98" t="s">
        <v>669</v>
      </c>
      <c r="SIO22" s="98" t="s">
        <v>669</v>
      </c>
      <c r="SIP22" s="98" t="s">
        <v>669</v>
      </c>
      <c r="SIQ22" s="98" t="s">
        <v>669</v>
      </c>
      <c r="SIR22" s="98" t="s">
        <v>669</v>
      </c>
      <c r="SIS22" s="98" t="s">
        <v>669</v>
      </c>
      <c r="SIT22" s="98" t="s">
        <v>669</v>
      </c>
      <c r="SIU22" s="98" t="s">
        <v>669</v>
      </c>
      <c r="SIV22" s="98" t="s">
        <v>669</v>
      </c>
      <c r="SIW22" s="98" t="s">
        <v>669</v>
      </c>
      <c r="SIX22" s="98" t="s">
        <v>669</v>
      </c>
      <c r="SIY22" s="98" t="s">
        <v>669</v>
      </c>
      <c r="SIZ22" s="98" t="s">
        <v>669</v>
      </c>
      <c r="SJA22" s="98" t="s">
        <v>669</v>
      </c>
      <c r="SJB22" s="98" t="s">
        <v>669</v>
      </c>
      <c r="SJC22" s="98" t="s">
        <v>669</v>
      </c>
      <c r="SJD22" s="98" t="s">
        <v>669</v>
      </c>
      <c r="SJE22" s="98" t="s">
        <v>669</v>
      </c>
      <c r="SJF22" s="98" t="s">
        <v>669</v>
      </c>
      <c r="SJG22" s="98" t="s">
        <v>669</v>
      </c>
      <c r="SJH22" s="98" t="s">
        <v>669</v>
      </c>
      <c r="SJI22" s="98" t="s">
        <v>669</v>
      </c>
      <c r="SJJ22" s="98" t="s">
        <v>669</v>
      </c>
      <c r="SJK22" s="98" t="s">
        <v>669</v>
      </c>
      <c r="SJL22" s="98" t="s">
        <v>669</v>
      </c>
      <c r="SJM22" s="98" t="s">
        <v>669</v>
      </c>
      <c r="SJN22" s="98" t="s">
        <v>669</v>
      </c>
      <c r="SJO22" s="98" t="s">
        <v>669</v>
      </c>
      <c r="SJP22" s="98" t="s">
        <v>669</v>
      </c>
      <c r="SJQ22" s="98" t="s">
        <v>669</v>
      </c>
      <c r="SJR22" s="98" t="s">
        <v>669</v>
      </c>
      <c r="SJS22" s="98" t="s">
        <v>669</v>
      </c>
      <c r="SJT22" s="98" t="s">
        <v>669</v>
      </c>
      <c r="SJU22" s="98" t="s">
        <v>669</v>
      </c>
      <c r="SJV22" s="98" t="s">
        <v>669</v>
      </c>
      <c r="SJW22" s="98" t="s">
        <v>669</v>
      </c>
      <c r="SJX22" s="98" t="s">
        <v>669</v>
      </c>
      <c r="SJY22" s="98" t="s">
        <v>669</v>
      </c>
      <c r="SJZ22" s="98" t="s">
        <v>669</v>
      </c>
      <c r="SKA22" s="98" t="s">
        <v>669</v>
      </c>
      <c r="SKB22" s="98" t="s">
        <v>669</v>
      </c>
      <c r="SKC22" s="98" t="s">
        <v>669</v>
      </c>
      <c r="SKD22" s="98" t="s">
        <v>669</v>
      </c>
      <c r="SKE22" s="98" t="s">
        <v>669</v>
      </c>
      <c r="SKF22" s="98" t="s">
        <v>669</v>
      </c>
      <c r="SKG22" s="98" t="s">
        <v>669</v>
      </c>
      <c r="SKH22" s="98" t="s">
        <v>669</v>
      </c>
      <c r="SKI22" s="98" t="s">
        <v>669</v>
      </c>
      <c r="SKJ22" s="98" t="s">
        <v>669</v>
      </c>
      <c r="SKK22" s="98" t="s">
        <v>669</v>
      </c>
      <c r="SKL22" s="98" t="s">
        <v>669</v>
      </c>
      <c r="SKM22" s="98" t="s">
        <v>669</v>
      </c>
      <c r="SKN22" s="98" t="s">
        <v>669</v>
      </c>
      <c r="SKO22" s="98" t="s">
        <v>669</v>
      </c>
      <c r="SKP22" s="98" t="s">
        <v>669</v>
      </c>
      <c r="SKQ22" s="98" t="s">
        <v>669</v>
      </c>
      <c r="SKR22" s="98" t="s">
        <v>669</v>
      </c>
      <c r="SKS22" s="98" t="s">
        <v>669</v>
      </c>
      <c r="SKT22" s="98" t="s">
        <v>669</v>
      </c>
      <c r="SKU22" s="98" t="s">
        <v>669</v>
      </c>
      <c r="SKV22" s="98" t="s">
        <v>669</v>
      </c>
      <c r="SKW22" s="98" t="s">
        <v>669</v>
      </c>
      <c r="SKX22" s="98" t="s">
        <v>669</v>
      </c>
      <c r="SKY22" s="98" t="s">
        <v>669</v>
      </c>
      <c r="SKZ22" s="98" t="s">
        <v>669</v>
      </c>
      <c r="SLA22" s="98" t="s">
        <v>669</v>
      </c>
      <c r="SLB22" s="98" t="s">
        <v>669</v>
      </c>
      <c r="SLC22" s="98" t="s">
        <v>669</v>
      </c>
      <c r="SLD22" s="98" t="s">
        <v>669</v>
      </c>
      <c r="SLE22" s="98" t="s">
        <v>669</v>
      </c>
      <c r="SLF22" s="98" t="s">
        <v>669</v>
      </c>
      <c r="SLG22" s="98" t="s">
        <v>669</v>
      </c>
      <c r="SLH22" s="98" t="s">
        <v>669</v>
      </c>
      <c r="SLI22" s="98" t="s">
        <v>669</v>
      </c>
      <c r="SLJ22" s="98" t="s">
        <v>669</v>
      </c>
      <c r="SLK22" s="98" t="s">
        <v>669</v>
      </c>
      <c r="SLL22" s="98" t="s">
        <v>669</v>
      </c>
      <c r="SLM22" s="98" t="s">
        <v>669</v>
      </c>
      <c r="SLN22" s="98" t="s">
        <v>669</v>
      </c>
      <c r="SLO22" s="98" t="s">
        <v>669</v>
      </c>
      <c r="SLP22" s="98" t="s">
        <v>669</v>
      </c>
      <c r="SLQ22" s="98" t="s">
        <v>669</v>
      </c>
      <c r="SLR22" s="98" t="s">
        <v>669</v>
      </c>
      <c r="SLS22" s="98" t="s">
        <v>669</v>
      </c>
      <c r="SLT22" s="98" t="s">
        <v>669</v>
      </c>
      <c r="SLU22" s="98" t="s">
        <v>669</v>
      </c>
      <c r="SLV22" s="98" t="s">
        <v>669</v>
      </c>
      <c r="SLW22" s="98" t="s">
        <v>669</v>
      </c>
      <c r="SLX22" s="98" t="s">
        <v>669</v>
      </c>
      <c r="SLY22" s="98" t="s">
        <v>669</v>
      </c>
      <c r="SLZ22" s="98" t="s">
        <v>669</v>
      </c>
      <c r="SMA22" s="98" t="s">
        <v>669</v>
      </c>
      <c r="SMB22" s="98" t="s">
        <v>669</v>
      </c>
      <c r="SMC22" s="98" t="s">
        <v>669</v>
      </c>
      <c r="SMD22" s="98" t="s">
        <v>669</v>
      </c>
      <c r="SME22" s="98" t="s">
        <v>669</v>
      </c>
      <c r="SMF22" s="98" t="s">
        <v>669</v>
      </c>
      <c r="SMG22" s="98" t="s">
        <v>669</v>
      </c>
      <c r="SMH22" s="98" t="s">
        <v>669</v>
      </c>
      <c r="SMI22" s="98" t="s">
        <v>669</v>
      </c>
      <c r="SMJ22" s="98" t="s">
        <v>669</v>
      </c>
      <c r="SMK22" s="98" t="s">
        <v>669</v>
      </c>
      <c r="SML22" s="98" t="s">
        <v>669</v>
      </c>
      <c r="SMM22" s="98" t="s">
        <v>669</v>
      </c>
      <c r="SMN22" s="98" t="s">
        <v>669</v>
      </c>
      <c r="SMO22" s="98" t="s">
        <v>669</v>
      </c>
      <c r="SMP22" s="98" t="s">
        <v>669</v>
      </c>
      <c r="SMQ22" s="98" t="s">
        <v>669</v>
      </c>
      <c r="SMR22" s="98" t="s">
        <v>669</v>
      </c>
      <c r="SMS22" s="98" t="s">
        <v>669</v>
      </c>
      <c r="SMT22" s="98" t="s">
        <v>669</v>
      </c>
      <c r="SMU22" s="98" t="s">
        <v>669</v>
      </c>
      <c r="SMV22" s="98" t="s">
        <v>669</v>
      </c>
      <c r="SMW22" s="98" t="s">
        <v>669</v>
      </c>
      <c r="SMX22" s="98" t="s">
        <v>669</v>
      </c>
      <c r="SMY22" s="98" t="s">
        <v>669</v>
      </c>
      <c r="SMZ22" s="98" t="s">
        <v>669</v>
      </c>
      <c r="SNA22" s="98" t="s">
        <v>669</v>
      </c>
      <c r="SNB22" s="98" t="s">
        <v>669</v>
      </c>
      <c r="SNC22" s="98" t="s">
        <v>669</v>
      </c>
      <c r="SND22" s="98" t="s">
        <v>669</v>
      </c>
      <c r="SNE22" s="98" t="s">
        <v>669</v>
      </c>
      <c r="SNF22" s="98" t="s">
        <v>669</v>
      </c>
      <c r="SNG22" s="98" t="s">
        <v>669</v>
      </c>
      <c r="SNH22" s="98" t="s">
        <v>669</v>
      </c>
      <c r="SNI22" s="98" t="s">
        <v>669</v>
      </c>
      <c r="SNJ22" s="98" t="s">
        <v>669</v>
      </c>
      <c r="SNK22" s="98" t="s">
        <v>669</v>
      </c>
      <c r="SNL22" s="98" t="s">
        <v>669</v>
      </c>
      <c r="SNM22" s="98" t="s">
        <v>669</v>
      </c>
      <c r="SNN22" s="98" t="s">
        <v>669</v>
      </c>
      <c r="SNO22" s="98" t="s">
        <v>669</v>
      </c>
      <c r="SNP22" s="98" t="s">
        <v>669</v>
      </c>
      <c r="SNQ22" s="98" t="s">
        <v>669</v>
      </c>
      <c r="SNR22" s="98" t="s">
        <v>669</v>
      </c>
      <c r="SNS22" s="98" t="s">
        <v>669</v>
      </c>
      <c r="SNT22" s="98" t="s">
        <v>669</v>
      </c>
      <c r="SNU22" s="98" t="s">
        <v>669</v>
      </c>
      <c r="SNV22" s="98" t="s">
        <v>669</v>
      </c>
      <c r="SNW22" s="98" t="s">
        <v>669</v>
      </c>
      <c r="SNX22" s="98" t="s">
        <v>669</v>
      </c>
      <c r="SNY22" s="98" t="s">
        <v>669</v>
      </c>
      <c r="SNZ22" s="98" t="s">
        <v>669</v>
      </c>
      <c r="SOA22" s="98" t="s">
        <v>669</v>
      </c>
      <c r="SOB22" s="98" t="s">
        <v>669</v>
      </c>
      <c r="SOC22" s="98" t="s">
        <v>669</v>
      </c>
      <c r="SOD22" s="98" t="s">
        <v>669</v>
      </c>
      <c r="SOE22" s="98" t="s">
        <v>669</v>
      </c>
      <c r="SOF22" s="98" t="s">
        <v>669</v>
      </c>
      <c r="SOG22" s="98" t="s">
        <v>669</v>
      </c>
      <c r="SOH22" s="98" t="s">
        <v>669</v>
      </c>
      <c r="SOI22" s="98" t="s">
        <v>669</v>
      </c>
      <c r="SOJ22" s="98" t="s">
        <v>669</v>
      </c>
      <c r="SOK22" s="98" t="s">
        <v>669</v>
      </c>
      <c r="SOL22" s="98" t="s">
        <v>669</v>
      </c>
      <c r="SOM22" s="98" t="s">
        <v>669</v>
      </c>
      <c r="SON22" s="98" t="s">
        <v>669</v>
      </c>
      <c r="SOO22" s="98" t="s">
        <v>669</v>
      </c>
      <c r="SOP22" s="98" t="s">
        <v>669</v>
      </c>
      <c r="SOQ22" s="98" t="s">
        <v>669</v>
      </c>
      <c r="SOR22" s="98" t="s">
        <v>669</v>
      </c>
      <c r="SOS22" s="98" t="s">
        <v>669</v>
      </c>
      <c r="SOT22" s="98" t="s">
        <v>669</v>
      </c>
      <c r="SOU22" s="98" t="s">
        <v>669</v>
      </c>
      <c r="SOV22" s="98" t="s">
        <v>669</v>
      </c>
      <c r="SOW22" s="98" t="s">
        <v>669</v>
      </c>
      <c r="SOX22" s="98" t="s">
        <v>669</v>
      </c>
      <c r="SOY22" s="98" t="s">
        <v>669</v>
      </c>
      <c r="SOZ22" s="98" t="s">
        <v>669</v>
      </c>
      <c r="SPA22" s="98" t="s">
        <v>669</v>
      </c>
      <c r="SPB22" s="98" t="s">
        <v>669</v>
      </c>
      <c r="SPC22" s="98" t="s">
        <v>669</v>
      </c>
      <c r="SPD22" s="98" t="s">
        <v>669</v>
      </c>
      <c r="SPE22" s="98" t="s">
        <v>669</v>
      </c>
      <c r="SPF22" s="98" t="s">
        <v>669</v>
      </c>
      <c r="SPG22" s="98" t="s">
        <v>669</v>
      </c>
      <c r="SPH22" s="98" t="s">
        <v>669</v>
      </c>
      <c r="SPI22" s="98" t="s">
        <v>669</v>
      </c>
      <c r="SPJ22" s="98" t="s">
        <v>669</v>
      </c>
      <c r="SPK22" s="98" t="s">
        <v>669</v>
      </c>
      <c r="SPL22" s="98" t="s">
        <v>669</v>
      </c>
      <c r="SPM22" s="98" t="s">
        <v>669</v>
      </c>
      <c r="SPN22" s="98" t="s">
        <v>669</v>
      </c>
      <c r="SPO22" s="98" t="s">
        <v>669</v>
      </c>
      <c r="SPP22" s="98" t="s">
        <v>669</v>
      </c>
      <c r="SPQ22" s="98" t="s">
        <v>669</v>
      </c>
      <c r="SPR22" s="98" t="s">
        <v>669</v>
      </c>
      <c r="SPS22" s="98" t="s">
        <v>669</v>
      </c>
      <c r="SPT22" s="98" t="s">
        <v>669</v>
      </c>
      <c r="SPU22" s="98" t="s">
        <v>669</v>
      </c>
      <c r="SPV22" s="98" t="s">
        <v>669</v>
      </c>
      <c r="SPW22" s="98" t="s">
        <v>669</v>
      </c>
      <c r="SPX22" s="98" t="s">
        <v>669</v>
      </c>
      <c r="SPY22" s="98" t="s">
        <v>669</v>
      </c>
      <c r="SPZ22" s="98" t="s">
        <v>669</v>
      </c>
      <c r="SQA22" s="98" t="s">
        <v>669</v>
      </c>
      <c r="SQB22" s="98" t="s">
        <v>669</v>
      </c>
      <c r="SQC22" s="98" t="s">
        <v>669</v>
      </c>
      <c r="SQD22" s="98" t="s">
        <v>669</v>
      </c>
      <c r="SQE22" s="98" t="s">
        <v>669</v>
      </c>
      <c r="SQF22" s="98" t="s">
        <v>669</v>
      </c>
      <c r="SQG22" s="98" t="s">
        <v>669</v>
      </c>
      <c r="SQH22" s="98" t="s">
        <v>669</v>
      </c>
      <c r="SQI22" s="98" t="s">
        <v>669</v>
      </c>
      <c r="SQJ22" s="98" t="s">
        <v>669</v>
      </c>
      <c r="SQK22" s="98" t="s">
        <v>669</v>
      </c>
      <c r="SQL22" s="98" t="s">
        <v>669</v>
      </c>
      <c r="SQM22" s="98" t="s">
        <v>669</v>
      </c>
      <c r="SQN22" s="98" t="s">
        <v>669</v>
      </c>
      <c r="SQO22" s="98" t="s">
        <v>669</v>
      </c>
      <c r="SQP22" s="98" t="s">
        <v>669</v>
      </c>
      <c r="SQQ22" s="98" t="s">
        <v>669</v>
      </c>
      <c r="SQR22" s="98" t="s">
        <v>669</v>
      </c>
      <c r="SQS22" s="98" t="s">
        <v>669</v>
      </c>
      <c r="SQT22" s="98" t="s">
        <v>669</v>
      </c>
      <c r="SQU22" s="98" t="s">
        <v>669</v>
      </c>
      <c r="SQV22" s="98" t="s">
        <v>669</v>
      </c>
      <c r="SQW22" s="98" t="s">
        <v>669</v>
      </c>
      <c r="SQX22" s="98" t="s">
        <v>669</v>
      </c>
      <c r="SQY22" s="98" t="s">
        <v>669</v>
      </c>
      <c r="SQZ22" s="98" t="s">
        <v>669</v>
      </c>
      <c r="SRA22" s="98" t="s">
        <v>669</v>
      </c>
      <c r="SRB22" s="98" t="s">
        <v>669</v>
      </c>
      <c r="SRC22" s="98" t="s">
        <v>669</v>
      </c>
      <c r="SRD22" s="98" t="s">
        <v>669</v>
      </c>
      <c r="SRE22" s="98" t="s">
        <v>669</v>
      </c>
      <c r="SRF22" s="98" t="s">
        <v>669</v>
      </c>
      <c r="SRG22" s="98" t="s">
        <v>669</v>
      </c>
      <c r="SRH22" s="98" t="s">
        <v>669</v>
      </c>
      <c r="SRI22" s="98" t="s">
        <v>669</v>
      </c>
      <c r="SRJ22" s="98" t="s">
        <v>669</v>
      </c>
      <c r="SRK22" s="98" t="s">
        <v>669</v>
      </c>
      <c r="SRL22" s="98" t="s">
        <v>669</v>
      </c>
      <c r="SRM22" s="98" t="s">
        <v>669</v>
      </c>
      <c r="SRN22" s="98" t="s">
        <v>669</v>
      </c>
      <c r="SRO22" s="98" t="s">
        <v>669</v>
      </c>
      <c r="SRP22" s="98" t="s">
        <v>669</v>
      </c>
      <c r="SRQ22" s="98" t="s">
        <v>669</v>
      </c>
      <c r="SRR22" s="98" t="s">
        <v>669</v>
      </c>
      <c r="SRS22" s="98" t="s">
        <v>669</v>
      </c>
      <c r="SRT22" s="98" t="s">
        <v>669</v>
      </c>
      <c r="SRU22" s="98" t="s">
        <v>669</v>
      </c>
      <c r="SRV22" s="98" t="s">
        <v>669</v>
      </c>
      <c r="SRW22" s="98" t="s">
        <v>669</v>
      </c>
      <c r="SRX22" s="98" t="s">
        <v>669</v>
      </c>
      <c r="SRY22" s="98" t="s">
        <v>669</v>
      </c>
      <c r="SRZ22" s="98" t="s">
        <v>669</v>
      </c>
      <c r="SSA22" s="98" t="s">
        <v>669</v>
      </c>
      <c r="SSB22" s="98" t="s">
        <v>669</v>
      </c>
      <c r="SSC22" s="98" t="s">
        <v>669</v>
      </c>
      <c r="SSD22" s="98" t="s">
        <v>669</v>
      </c>
      <c r="SSE22" s="98" t="s">
        <v>669</v>
      </c>
      <c r="SSF22" s="98" t="s">
        <v>669</v>
      </c>
      <c r="SSG22" s="98" t="s">
        <v>669</v>
      </c>
      <c r="SSH22" s="98" t="s">
        <v>669</v>
      </c>
      <c r="SSI22" s="98" t="s">
        <v>669</v>
      </c>
      <c r="SSJ22" s="98" t="s">
        <v>669</v>
      </c>
      <c r="SSK22" s="98" t="s">
        <v>669</v>
      </c>
      <c r="SSL22" s="98" t="s">
        <v>669</v>
      </c>
      <c r="SSM22" s="98" t="s">
        <v>669</v>
      </c>
      <c r="SSN22" s="98" t="s">
        <v>669</v>
      </c>
      <c r="SSO22" s="98" t="s">
        <v>669</v>
      </c>
      <c r="SSP22" s="98" t="s">
        <v>669</v>
      </c>
      <c r="SSQ22" s="98" t="s">
        <v>669</v>
      </c>
      <c r="SSR22" s="98" t="s">
        <v>669</v>
      </c>
      <c r="SSS22" s="98" t="s">
        <v>669</v>
      </c>
      <c r="SST22" s="98" t="s">
        <v>669</v>
      </c>
      <c r="SSU22" s="98" t="s">
        <v>669</v>
      </c>
      <c r="SSV22" s="98" t="s">
        <v>669</v>
      </c>
      <c r="SSW22" s="98" t="s">
        <v>669</v>
      </c>
      <c r="SSX22" s="98" t="s">
        <v>669</v>
      </c>
      <c r="SSY22" s="98" t="s">
        <v>669</v>
      </c>
      <c r="SSZ22" s="98" t="s">
        <v>669</v>
      </c>
      <c r="STA22" s="98" t="s">
        <v>669</v>
      </c>
      <c r="STB22" s="98" t="s">
        <v>669</v>
      </c>
      <c r="STC22" s="98" t="s">
        <v>669</v>
      </c>
      <c r="STD22" s="98" t="s">
        <v>669</v>
      </c>
      <c r="STE22" s="98" t="s">
        <v>669</v>
      </c>
      <c r="STF22" s="98" t="s">
        <v>669</v>
      </c>
      <c r="STG22" s="98" t="s">
        <v>669</v>
      </c>
      <c r="STH22" s="98" t="s">
        <v>669</v>
      </c>
      <c r="STI22" s="98" t="s">
        <v>669</v>
      </c>
      <c r="STJ22" s="98" t="s">
        <v>669</v>
      </c>
      <c r="STK22" s="98" t="s">
        <v>669</v>
      </c>
      <c r="STL22" s="98" t="s">
        <v>669</v>
      </c>
      <c r="STM22" s="98" t="s">
        <v>669</v>
      </c>
      <c r="STN22" s="98" t="s">
        <v>669</v>
      </c>
      <c r="STO22" s="98" t="s">
        <v>669</v>
      </c>
      <c r="STP22" s="98" t="s">
        <v>669</v>
      </c>
      <c r="STQ22" s="98" t="s">
        <v>669</v>
      </c>
      <c r="STR22" s="98" t="s">
        <v>669</v>
      </c>
      <c r="STS22" s="98" t="s">
        <v>669</v>
      </c>
      <c r="STT22" s="98" t="s">
        <v>669</v>
      </c>
      <c r="STU22" s="98" t="s">
        <v>669</v>
      </c>
      <c r="STV22" s="98" t="s">
        <v>669</v>
      </c>
      <c r="STW22" s="98" t="s">
        <v>669</v>
      </c>
      <c r="STX22" s="98" t="s">
        <v>669</v>
      </c>
      <c r="STY22" s="98" t="s">
        <v>669</v>
      </c>
      <c r="STZ22" s="98" t="s">
        <v>669</v>
      </c>
      <c r="SUA22" s="98" t="s">
        <v>669</v>
      </c>
      <c r="SUB22" s="98" t="s">
        <v>669</v>
      </c>
      <c r="SUC22" s="98" t="s">
        <v>669</v>
      </c>
      <c r="SUD22" s="98" t="s">
        <v>669</v>
      </c>
      <c r="SUE22" s="98" t="s">
        <v>669</v>
      </c>
      <c r="SUF22" s="98" t="s">
        <v>669</v>
      </c>
      <c r="SUG22" s="98" t="s">
        <v>669</v>
      </c>
      <c r="SUH22" s="98" t="s">
        <v>669</v>
      </c>
      <c r="SUI22" s="98" t="s">
        <v>669</v>
      </c>
      <c r="SUJ22" s="98" t="s">
        <v>669</v>
      </c>
      <c r="SUK22" s="98" t="s">
        <v>669</v>
      </c>
      <c r="SUL22" s="98" t="s">
        <v>669</v>
      </c>
      <c r="SUM22" s="98" t="s">
        <v>669</v>
      </c>
      <c r="SUN22" s="98" t="s">
        <v>669</v>
      </c>
      <c r="SUO22" s="98" t="s">
        <v>669</v>
      </c>
      <c r="SUP22" s="98" t="s">
        <v>669</v>
      </c>
      <c r="SUQ22" s="98" t="s">
        <v>669</v>
      </c>
      <c r="SUR22" s="98" t="s">
        <v>669</v>
      </c>
      <c r="SUS22" s="98" t="s">
        <v>669</v>
      </c>
      <c r="SUT22" s="98" t="s">
        <v>669</v>
      </c>
      <c r="SUU22" s="98" t="s">
        <v>669</v>
      </c>
      <c r="SUV22" s="98" t="s">
        <v>669</v>
      </c>
      <c r="SUW22" s="98" t="s">
        <v>669</v>
      </c>
      <c r="SUX22" s="98" t="s">
        <v>669</v>
      </c>
      <c r="SUY22" s="98" t="s">
        <v>669</v>
      </c>
      <c r="SUZ22" s="98" t="s">
        <v>669</v>
      </c>
      <c r="SVA22" s="98" t="s">
        <v>669</v>
      </c>
      <c r="SVB22" s="98" t="s">
        <v>669</v>
      </c>
      <c r="SVC22" s="98" t="s">
        <v>669</v>
      </c>
      <c r="SVD22" s="98" t="s">
        <v>669</v>
      </c>
      <c r="SVE22" s="98" t="s">
        <v>669</v>
      </c>
      <c r="SVF22" s="98" t="s">
        <v>669</v>
      </c>
      <c r="SVG22" s="98" t="s">
        <v>669</v>
      </c>
      <c r="SVH22" s="98" t="s">
        <v>669</v>
      </c>
      <c r="SVI22" s="98" t="s">
        <v>669</v>
      </c>
      <c r="SVJ22" s="98" t="s">
        <v>669</v>
      </c>
      <c r="SVK22" s="98" t="s">
        <v>669</v>
      </c>
      <c r="SVL22" s="98" t="s">
        <v>669</v>
      </c>
      <c r="SVM22" s="98" t="s">
        <v>669</v>
      </c>
      <c r="SVN22" s="98" t="s">
        <v>669</v>
      </c>
      <c r="SVO22" s="98" t="s">
        <v>669</v>
      </c>
      <c r="SVP22" s="98" t="s">
        <v>669</v>
      </c>
      <c r="SVQ22" s="98" t="s">
        <v>669</v>
      </c>
      <c r="SVR22" s="98" t="s">
        <v>669</v>
      </c>
      <c r="SVS22" s="98" t="s">
        <v>669</v>
      </c>
      <c r="SVT22" s="98" t="s">
        <v>669</v>
      </c>
      <c r="SVU22" s="98" t="s">
        <v>669</v>
      </c>
      <c r="SVV22" s="98" t="s">
        <v>669</v>
      </c>
      <c r="SVW22" s="98" t="s">
        <v>669</v>
      </c>
      <c r="SVX22" s="98" t="s">
        <v>669</v>
      </c>
      <c r="SVY22" s="98" t="s">
        <v>669</v>
      </c>
      <c r="SVZ22" s="98" t="s">
        <v>669</v>
      </c>
      <c r="SWA22" s="98" t="s">
        <v>669</v>
      </c>
      <c r="SWB22" s="98" t="s">
        <v>669</v>
      </c>
      <c r="SWC22" s="98" t="s">
        <v>669</v>
      </c>
      <c r="SWD22" s="98" t="s">
        <v>669</v>
      </c>
      <c r="SWE22" s="98" t="s">
        <v>669</v>
      </c>
      <c r="SWF22" s="98" t="s">
        <v>669</v>
      </c>
      <c r="SWG22" s="98" t="s">
        <v>669</v>
      </c>
      <c r="SWH22" s="98" t="s">
        <v>669</v>
      </c>
      <c r="SWI22" s="98" t="s">
        <v>669</v>
      </c>
      <c r="SWJ22" s="98" t="s">
        <v>669</v>
      </c>
      <c r="SWK22" s="98" t="s">
        <v>669</v>
      </c>
      <c r="SWL22" s="98" t="s">
        <v>669</v>
      </c>
      <c r="SWM22" s="98" t="s">
        <v>669</v>
      </c>
      <c r="SWN22" s="98" t="s">
        <v>669</v>
      </c>
      <c r="SWO22" s="98" t="s">
        <v>669</v>
      </c>
      <c r="SWP22" s="98" t="s">
        <v>669</v>
      </c>
      <c r="SWQ22" s="98" t="s">
        <v>669</v>
      </c>
      <c r="SWR22" s="98" t="s">
        <v>669</v>
      </c>
      <c r="SWS22" s="98" t="s">
        <v>669</v>
      </c>
      <c r="SWT22" s="98" t="s">
        <v>669</v>
      </c>
      <c r="SWU22" s="98" t="s">
        <v>669</v>
      </c>
      <c r="SWV22" s="98" t="s">
        <v>669</v>
      </c>
      <c r="SWW22" s="98" t="s">
        <v>669</v>
      </c>
      <c r="SWX22" s="98" t="s">
        <v>669</v>
      </c>
      <c r="SWY22" s="98" t="s">
        <v>669</v>
      </c>
      <c r="SWZ22" s="98" t="s">
        <v>669</v>
      </c>
      <c r="SXA22" s="98" t="s">
        <v>669</v>
      </c>
      <c r="SXB22" s="98" t="s">
        <v>669</v>
      </c>
      <c r="SXC22" s="98" t="s">
        <v>669</v>
      </c>
      <c r="SXD22" s="98" t="s">
        <v>669</v>
      </c>
      <c r="SXE22" s="98" t="s">
        <v>669</v>
      </c>
      <c r="SXF22" s="98" t="s">
        <v>669</v>
      </c>
      <c r="SXG22" s="98" t="s">
        <v>669</v>
      </c>
      <c r="SXH22" s="98" t="s">
        <v>669</v>
      </c>
      <c r="SXI22" s="98" t="s">
        <v>669</v>
      </c>
      <c r="SXJ22" s="98" t="s">
        <v>669</v>
      </c>
      <c r="SXK22" s="98" t="s">
        <v>669</v>
      </c>
      <c r="SXL22" s="98" t="s">
        <v>669</v>
      </c>
      <c r="SXM22" s="98" t="s">
        <v>669</v>
      </c>
      <c r="SXN22" s="98" t="s">
        <v>669</v>
      </c>
      <c r="SXO22" s="98" t="s">
        <v>669</v>
      </c>
      <c r="SXP22" s="98" t="s">
        <v>669</v>
      </c>
      <c r="SXQ22" s="98" t="s">
        <v>669</v>
      </c>
      <c r="SXR22" s="98" t="s">
        <v>669</v>
      </c>
      <c r="SXS22" s="98" t="s">
        <v>669</v>
      </c>
      <c r="SXT22" s="98" t="s">
        <v>669</v>
      </c>
      <c r="SXU22" s="98" t="s">
        <v>669</v>
      </c>
      <c r="SXV22" s="98" t="s">
        <v>669</v>
      </c>
      <c r="SXW22" s="98" t="s">
        <v>669</v>
      </c>
      <c r="SXX22" s="98" t="s">
        <v>669</v>
      </c>
      <c r="SXY22" s="98" t="s">
        <v>669</v>
      </c>
      <c r="SXZ22" s="98" t="s">
        <v>669</v>
      </c>
      <c r="SYA22" s="98" t="s">
        <v>669</v>
      </c>
      <c r="SYB22" s="98" t="s">
        <v>669</v>
      </c>
      <c r="SYC22" s="98" t="s">
        <v>669</v>
      </c>
      <c r="SYD22" s="98" t="s">
        <v>669</v>
      </c>
      <c r="SYE22" s="98" t="s">
        <v>669</v>
      </c>
      <c r="SYF22" s="98" t="s">
        <v>669</v>
      </c>
      <c r="SYG22" s="98" t="s">
        <v>669</v>
      </c>
      <c r="SYH22" s="98" t="s">
        <v>669</v>
      </c>
      <c r="SYI22" s="98" t="s">
        <v>669</v>
      </c>
      <c r="SYJ22" s="98" t="s">
        <v>669</v>
      </c>
      <c r="SYK22" s="98" t="s">
        <v>669</v>
      </c>
      <c r="SYL22" s="98" t="s">
        <v>669</v>
      </c>
      <c r="SYM22" s="98" t="s">
        <v>669</v>
      </c>
      <c r="SYN22" s="98" t="s">
        <v>669</v>
      </c>
      <c r="SYO22" s="98" t="s">
        <v>669</v>
      </c>
      <c r="SYP22" s="98" t="s">
        <v>669</v>
      </c>
      <c r="SYQ22" s="98" t="s">
        <v>669</v>
      </c>
      <c r="SYR22" s="98" t="s">
        <v>669</v>
      </c>
      <c r="SYS22" s="98" t="s">
        <v>669</v>
      </c>
      <c r="SYT22" s="98" t="s">
        <v>669</v>
      </c>
      <c r="SYU22" s="98" t="s">
        <v>669</v>
      </c>
      <c r="SYV22" s="98" t="s">
        <v>669</v>
      </c>
      <c r="SYW22" s="98" t="s">
        <v>669</v>
      </c>
      <c r="SYX22" s="98" t="s">
        <v>669</v>
      </c>
      <c r="SYY22" s="98" t="s">
        <v>669</v>
      </c>
      <c r="SYZ22" s="98" t="s">
        <v>669</v>
      </c>
      <c r="SZA22" s="98" t="s">
        <v>669</v>
      </c>
      <c r="SZB22" s="98" t="s">
        <v>669</v>
      </c>
      <c r="SZC22" s="98" t="s">
        <v>669</v>
      </c>
      <c r="SZD22" s="98" t="s">
        <v>669</v>
      </c>
      <c r="SZE22" s="98" t="s">
        <v>669</v>
      </c>
      <c r="SZF22" s="98" t="s">
        <v>669</v>
      </c>
      <c r="SZG22" s="98" t="s">
        <v>669</v>
      </c>
      <c r="SZH22" s="98" t="s">
        <v>669</v>
      </c>
      <c r="SZI22" s="98" t="s">
        <v>669</v>
      </c>
      <c r="SZJ22" s="98" t="s">
        <v>669</v>
      </c>
      <c r="SZK22" s="98" t="s">
        <v>669</v>
      </c>
      <c r="SZL22" s="98" t="s">
        <v>669</v>
      </c>
      <c r="SZM22" s="98" t="s">
        <v>669</v>
      </c>
      <c r="SZN22" s="98" t="s">
        <v>669</v>
      </c>
      <c r="SZO22" s="98" t="s">
        <v>669</v>
      </c>
      <c r="SZP22" s="98" t="s">
        <v>669</v>
      </c>
      <c r="SZQ22" s="98" t="s">
        <v>669</v>
      </c>
      <c r="SZR22" s="98" t="s">
        <v>669</v>
      </c>
      <c r="SZS22" s="98" t="s">
        <v>669</v>
      </c>
      <c r="SZT22" s="98" t="s">
        <v>669</v>
      </c>
      <c r="SZU22" s="98" t="s">
        <v>669</v>
      </c>
      <c r="SZV22" s="98" t="s">
        <v>669</v>
      </c>
      <c r="SZW22" s="98" t="s">
        <v>669</v>
      </c>
      <c r="SZX22" s="98" t="s">
        <v>669</v>
      </c>
      <c r="SZY22" s="98" t="s">
        <v>669</v>
      </c>
      <c r="SZZ22" s="98" t="s">
        <v>669</v>
      </c>
      <c r="TAA22" s="98" t="s">
        <v>669</v>
      </c>
      <c r="TAB22" s="98" t="s">
        <v>669</v>
      </c>
      <c r="TAC22" s="98" t="s">
        <v>669</v>
      </c>
      <c r="TAD22" s="98" t="s">
        <v>669</v>
      </c>
      <c r="TAE22" s="98" t="s">
        <v>669</v>
      </c>
      <c r="TAF22" s="98" t="s">
        <v>669</v>
      </c>
      <c r="TAG22" s="98" t="s">
        <v>669</v>
      </c>
      <c r="TAH22" s="98" t="s">
        <v>669</v>
      </c>
      <c r="TAI22" s="98" t="s">
        <v>669</v>
      </c>
      <c r="TAJ22" s="98" t="s">
        <v>669</v>
      </c>
      <c r="TAK22" s="98" t="s">
        <v>669</v>
      </c>
      <c r="TAL22" s="98" t="s">
        <v>669</v>
      </c>
      <c r="TAM22" s="98" t="s">
        <v>669</v>
      </c>
      <c r="TAN22" s="98" t="s">
        <v>669</v>
      </c>
      <c r="TAO22" s="98" t="s">
        <v>669</v>
      </c>
      <c r="TAP22" s="98" t="s">
        <v>669</v>
      </c>
      <c r="TAQ22" s="98" t="s">
        <v>669</v>
      </c>
      <c r="TAR22" s="98" t="s">
        <v>669</v>
      </c>
      <c r="TAS22" s="98" t="s">
        <v>669</v>
      </c>
      <c r="TAT22" s="98" t="s">
        <v>669</v>
      </c>
      <c r="TAU22" s="98" t="s">
        <v>669</v>
      </c>
      <c r="TAV22" s="98" t="s">
        <v>669</v>
      </c>
      <c r="TAW22" s="98" t="s">
        <v>669</v>
      </c>
      <c r="TAX22" s="98" t="s">
        <v>669</v>
      </c>
      <c r="TAY22" s="98" t="s">
        <v>669</v>
      </c>
      <c r="TAZ22" s="98" t="s">
        <v>669</v>
      </c>
      <c r="TBA22" s="98" t="s">
        <v>669</v>
      </c>
      <c r="TBB22" s="98" t="s">
        <v>669</v>
      </c>
      <c r="TBC22" s="98" t="s">
        <v>669</v>
      </c>
      <c r="TBD22" s="98" t="s">
        <v>669</v>
      </c>
      <c r="TBE22" s="98" t="s">
        <v>669</v>
      </c>
      <c r="TBF22" s="98" t="s">
        <v>669</v>
      </c>
      <c r="TBG22" s="98" t="s">
        <v>669</v>
      </c>
      <c r="TBH22" s="98" t="s">
        <v>669</v>
      </c>
      <c r="TBI22" s="98" t="s">
        <v>669</v>
      </c>
      <c r="TBJ22" s="98" t="s">
        <v>669</v>
      </c>
      <c r="TBK22" s="98" t="s">
        <v>669</v>
      </c>
      <c r="TBL22" s="98" t="s">
        <v>669</v>
      </c>
      <c r="TBM22" s="98" t="s">
        <v>669</v>
      </c>
      <c r="TBN22" s="98" t="s">
        <v>669</v>
      </c>
      <c r="TBO22" s="98" t="s">
        <v>669</v>
      </c>
      <c r="TBP22" s="98" t="s">
        <v>669</v>
      </c>
      <c r="TBQ22" s="98" t="s">
        <v>669</v>
      </c>
      <c r="TBR22" s="98" t="s">
        <v>669</v>
      </c>
      <c r="TBS22" s="98" t="s">
        <v>669</v>
      </c>
      <c r="TBT22" s="98" t="s">
        <v>669</v>
      </c>
      <c r="TBU22" s="98" t="s">
        <v>669</v>
      </c>
      <c r="TBV22" s="98" t="s">
        <v>669</v>
      </c>
      <c r="TBW22" s="98" t="s">
        <v>669</v>
      </c>
      <c r="TBX22" s="98" t="s">
        <v>669</v>
      </c>
      <c r="TBY22" s="98" t="s">
        <v>669</v>
      </c>
      <c r="TBZ22" s="98" t="s">
        <v>669</v>
      </c>
      <c r="TCA22" s="98" t="s">
        <v>669</v>
      </c>
      <c r="TCB22" s="98" t="s">
        <v>669</v>
      </c>
      <c r="TCC22" s="98" t="s">
        <v>669</v>
      </c>
      <c r="TCD22" s="98" t="s">
        <v>669</v>
      </c>
      <c r="TCE22" s="98" t="s">
        <v>669</v>
      </c>
      <c r="TCF22" s="98" t="s">
        <v>669</v>
      </c>
      <c r="TCG22" s="98" t="s">
        <v>669</v>
      </c>
      <c r="TCH22" s="98" t="s">
        <v>669</v>
      </c>
      <c r="TCI22" s="98" t="s">
        <v>669</v>
      </c>
      <c r="TCJ22" s="98" t="s">
        <v>669</v>
      </c>
      <c r="TCK22" s="98" t="s">
        <v>669</v>
      </c>
      <c r="TCL22" s="98" t="s">
        <v>669</v>
      </c>
      <c r="TCM22" s="98" t="s">
        <v>669</v>
      </c>
      <c r="TCN22" s="98" t="s">
        <v>669</v>
      </c>
      <c r="TCO22" s="98" t="s">
        <v>669</v>
      </c>
      <c r="TCP22" s="98" t="s">
        <v>669</v>
      </c>
      <c r="TCQ22" s="98" t="s">
        <v>669</v>
      </c>
      <c r="TCR22" s="98" t="s">
        <v>669</v>
      </c>
      <c r="TCS22" s="98" t="s">
        <v>669</v>
      </c>
      <c r="TCT22" s="98" t="s">
        <v>669</v>
      </c>
      <c r="TCU22" s="98" t="s">
        <v>669</v>
      </c>
      <c r="TCV22" s="98" t="s">
        <v>669</v>
      </c>
      <c r="TCW22" s="98" t="s">
        <v>669</v>
      </c>
      <c r="TCX22" s="98" t="s">
        <v>669</v>
      </c>
      <c r="TCY22" s="98" t="s">
        <v>669</v>
      </c>
      <c r="TCZ22" s="98" t="s">
        <v>669</v>
      </c>
      <c r="TDA22" s="98" t="s">
        <v>669</v>
      </c>
      <c r="TDB22" s="98" t="s">
        <v>669</v>
      </c>
      <c r="TDC22" s="98" t="s">
        <v>669</v>
      </c>
      <c r="TDD22" s="98" t="s">
        <v>669</v>
      </c>
      <c r="TDE22" s="98" t="s">
        <v>669</v>
      </c>
      <c r="TDF22" s="98" t="s">
        <v>669</v>
      </c>
      <c r="TDG22" s="98" t="s">
        <v>669</v>
      </c>
      <c r="TDH22" s="98" t="s">
        <v>669</v>
      </c>
      <c r="TDI22" s="98" t="s">
        <v>669</v>
      </c>
      <c r="TDJ22" s="98" t="s">
        <v>669</v>
      </c>
      <c r="TDK22" s="98" t="s">
        <v>669</v>
      </c>
      <c r="TDL22" s="98" t="s">
        <v>669</v>
      </c>
      <c r="TDM22" s="98" t="s">
        <v>669</v>
      </c>
      <c r="TDN22" s="98" t="s">
        <v>669</v>
      </c>
      <c r="TDO22" s="98" t="s">
        <v>669</v>
      </c>
      <c r="TDP22" s="98" t="s">
        <v>669</v>
      </c>
      <c r="TDQ22" s="98" t="s">
        <v>669</v>
      </c>
      <c r="TDR22" s="98" t="s">
        <v>669</v>
      </c>
      <c r="TDS22" s="98" t="s">
        <v>669</v>
      </c>
      <c r="TDT22" s="98" t="s">
        <v>669</v>
      </c>
      <c r="TDU22" s="98" t="s">
        <v>669</v>
      </c>
      <c r="TDV22" s="98" t="s">
        <v>669</v>
      </c>
      <c r="TDW22" s="98" t="s">
        <v>669</v>
      </c>
      <c r="TDX22" s="98" t="s">
        <v>669</v>
      </c>
      <c r="TDY22" s="98" t="s">
        <v>669</v>
      </c>
      <c r="TDZ22" s="98" t="s">
        <v>669</v>
      </c>
      <c r="TEA22" s="98" t="s">
        <v>669</v>
      </c>
      <c r="TEB22" s="98" t="s">
        <v>669</v>
      </c>
      <c r="TEC22" s="98" t="s">
        <v>669</v>
      </c>
      <c r="TED22" s="98" t="s">
        <v>669</v>
      </c>
      <c r="TEE22" s="98" t="s">
        <v>669</v>
      </c>
      <c r="TEF22" s="98" t="s">
        <v>669</v>
      </c>
      <c r="TEG22" s="98" t="s">
        <v>669</v>
      </c>
      <c r="TEH22" s="98" t="s">
        <v>669</v>
      </c>
      <c r="TEI22" s="98" t="s">
        <v>669</v>
      </c>
      <c r="TEJ22" s="98" t="s">
        <v>669</v>
      </c>
      <c r="TEK22" s="98" t="s">
        <v>669</v>
      </c>
      <c r="TEL22" s="98" t="s">
        <v>669</v>
      </c>
      <c r="TEM22" s="98" t="s">
        <v>669</v>
      </c>
      <c r="TEN22" s="98" t="s">
        <v>669</v>
      </c>
      <c r="TEO22" s="98" t="s">
        <v>669</v>
      </c>
      <c r="TEP22" s="98" t="s">
        <v>669</v>
      </c>
      <c r="TEQ22" s="98" t="s">
        <v>669</v>
      </c>
      <c r="TER22" s="98" t="s">
        <v>669</v>
      </c>
      <c r="TES22" s="98" t="s">
        <v>669</v>
      </c>
      <c r="TET22" s="98" t="s">
        <v>669</v>
      </c>
      <c r="TEU22" s="98" t="s">
        <v>669</v>
      </c>
      <c r="TEV22" s="98" t="s">
        <v>669</v>
      </c>
      <c r="TEW22" s="98" t="s">
        <v>669</v>
      </c>
      <c r="TEX22" s="98" t="s">
        <v>669</v>
      </c>
      <c r="TEY22" s="98" t="s">
        <v>669</v>
      </c>
      <c r="TEZ22" s="98" t="s">
        <v>669</v>
      </c>
      <c r="TFA22" s="98" t="s">
        <v>669</v>
      </c>
      <c r="TFB22" s="98" t="s">
        <v>669</v>
      </c>
      <c r="TFC22" s="98" t="s">
        <v>669</v>
      </c>
      <c r="TFD22" s="98" t="s">
        <v>669</v>
      </c>
      <c r="TFE22" s="98" t="s">
        <v>669</v>
      </c>
      <c r="TFF22" s="98" t="s">
        <v>669</v>
      </c>
      <c r="TFG22" s="98" t="s">
        <v>669</v>
      </c>
      <c r="TFH22" s="98" t="s">
        <v>669</v>
      </c>
      <c r="TFI22" s="98" t="s">
        <v>669</v>
      </c>
      <c r="TFJ22" s="98" t="s">
        <v>669</v>
      </c>
      <c r="TFK22" s="98" t="s">
        <v>669</v>
      </c>
      <c r="TFL22" s="98" t="s">
        <v>669</v>
      </c>
      <c r="TFM22" s="98" t="s">
        <v>669</v>
      </c>
      <c r="TFN22" s="98" t="s">
        <v>669</v>
      </c>
      <c r="TFO22" s="98" t="s">
        <v>669</v>
      </c>
      <c r="TFP22" s="98" t="s">
        <v>669</v>
      </c>
      <c r="TFQ22" s="98" t="s">
        <v>669</v>
      </c>
      <c r="TFR22" s="98" t="s">
        <v>669</v>
      </c>
      <c r="TFS22" s="98" t="s">
        <v>669</v>
      </c>
      <c r="TFT22" s="98" t="s">
        <v>669</v>
      </c>
      <c r="TFU22" s="98" t="s">
        <v>669</v>
      </c>
      <c r="TFV22" s="98" t="s">
        <v>669</v>
      </c>
      <c r="TFW22" s="98" t="s">
        <v>669</v>
      </c>
      <c r="TFX22" s="98" t="s">
        <v>669</v>
      </c>
      <c r="TFY22" s="98" t="s">
        <v>669</v>
      </c>
      <c r="TFZ22" s="98" t="s">
        <v>669</v>
      </c>
      <c r="TGA22" s="98" t="s">
        <v>669</v>
      </c>
      <c r="TGB22" s="98" t="s">
        <v>669</v>
      </c>
      <c r="TGC22" s="98" t="s">
        <v>669</v>
      </c>
      <c r="TGD22" s="98" t="s">
        <v>669</v>
      </c>
      <c r="TGE22" s="98" t="s">
        <v>669</v>
      </c>
      <c r="TGF22" s="98" t="s">
        <v>669</v>
      </c>
      <c r="TGG22" s="98" t="s">
        <v>669</v>
      </c>
      <c r="TGH22" s="98" t="s">
        <v>669</v>
      </c>
      <c r="TGI22" s="98" t="s">
        <v>669</v>
      </c>
      <c r="TGJ22" s="98" t="s">
        <v>669</v>
      </c>
      <c r="TGK22" s="98" t="s">
        <v>669</v>
      </c>
      <c r="TGL22" s="98" t="s">
        <v>669</v>
      </c>
      <c r="TGM22" s="98" t="s">
        <v>669</v>
      </c>
      <c r="TGN22" s="98" t="s">
        <v>669</v>
      </c>
      <c r="TGO22" s="98" t="s">
        <v>669</v>
      </c>
      <c r="TGP22" s="98" t="s">
        <v>669</v>
      </c>
      <c r="TGQ22" s="98" t="s">
        <v>669</v>
      </c>
      <c r="TGR22" s="98" t="s">
        <v>669</v>
      </c>
      <c r="TGS22" s="98" t="s">
        <v>669</v>
      </c>
      <c r="TGT22" s="98" t="s">
        <v>669</v>
      </c>
      <c r="TGU22" s="98" t="s">
        <v>669</v>
      </c>
      <c r="TGV22" s="98" t="s">
        <v>669</v>
      </c>
      <c r="TGW22" s="98" t="s">
        <v>669</v>
      </c>
      <c r="TGX22" s="98" t="s">
        <v>669</v>
      </c>
      <c r="TGY22" s="98" t="s">
        <v>669</v>
      </c>
      <c r="TGZ22" s="98" t="s">
        <v>669</v>
      </c>
      <c r="THA22" s="98" t="s">
        <v>669</v>
      </c>
      <c r="THB22" s="98" t="s">
        <v>669</v>
      </c>
      <c r="THC22" s="98" t="s">
        <v>669</v>
      </c>
      <c r="THD22" s="98" t="s">
        <v>669</v>
      </c>
      <c r="THE22" s="98" t="s">
        <v>669</v>
      </c>
      <c r="THF22" s="98" t="s">
        <v>669</v>
      </c>
      <c r="THG22" s="98" t="s">
        <v>669</v>
      </c>
      <c r="THH22" s="98" t="s">
        <v>669</v>
      </c>
      <c r="THI22" s="98" t="s">
        <v>669</v>
      </c>
      <c r="THJ22" s="98" t="s">
        <v>669</v>
      </c>
      <c r="THK22" s="98" t="s">
        <v>669</v>
      </c>
      <c r="THL22" s="98" t="s">
        <v>669</v>
      </c>
      <c r="THM22" s="98" t="s">
        <v>669</v>
      </c>
      <c r="THN22" s="98" t="s">
        <v>669</v>
      </c>
      <c r="THO22" s="98" t="s">
        <v>669</v>
      </c>
      <c r="THP22" s="98" t="s">
        <v>669</v>
      </c>
      <c r="THQ22" s="98" t="s">
        <v>669</v>
      </c>
      <c r="THR22" s="98" t="s">
        <v>669</v>
      </c>
      <c r="THS22" s="98" t="s">
        <v>669</v>
      </c>
      <c r="THT22" s="98" t="s">
        <v>669</v>
      </c>
      <c r="THU22" s="98" t="s">
        <v>669</v>
      </c>
      <c r="THV22" s="98" t="s">
        <v>669</v>
      </c>
      <c r="THW22" s="98" t="s">
        <v>669</v>
      </c>
      <c r="THX22" s="98" t="s">
        <v>669</v>
      </c>
      <c r="THY22" s="98" t="s">
        <v>669</v>
      </c>
      <c r="THZ22" s="98" t="s">
        <v>669</v>
      </c>
      <c r="TIA22" s="98" t="s">
        <v>669</v>
      </c>
      <c r="TIB22" s="98" t="s">
        <v>669</v>
      </c>
      <c r="TIC22" s="98" t="s">
        <v>669</v>
      </c>
      <c r="TID22" s="98" t="s">
        <v>669</v>
      </c>
      <c r="TIE22" s="98" t="s">
        <v>669</v>
      </c>
      <c r="TIF22" s="98" t="s">
        <v>669</v>
      </c>
      <c r="TIG22" s="98" t="s">
        <v>669</v>
      </c>
      <c r="TIH22" s="98" t="s">
        <v>669</v>
      </c>
      <c r="TII22" s="98" t="s">
        <v>669</v>
      </c>
      <c r="TIJ22" s="98" t="s">
        <v>669</v>
      </c>
      <c r="TIK22" s="98" t="s">
        <v>669</v>
      </c>
      <c r="TIL22" s="98" t="s">
        <v>669</v>
      </c>
      <c r="TIM22" s="98" t="s">
        <v>669</v>
      </c>
      <c r="TIN22" s="98" t="s">
        <v>669</v>
      </c>
      <c r="TIO22" s="98" t="s">
        <v>669</v>
      </c>
      <c r="TIP22" s="98" t="s">
        <v>669</v>
      </c>
      <c r="TIQ22" s="98" t="s">
        <v>669</v>
      </c>
      <c r="TIR22" s="98" t="s">
        <v>669</v>
      </c>
      <c r="TIS22" s="98" t="s">
        <v>669</v>
      </c>
      <c r="TIT22" s="98" t="s">
        <v>669</v>
      </c>
      <c r="TIU22" s="98" t="s">
        <v>669</v>
      </c>
      <c r="TIV22" s="98" t="s">
        <v>669</v>
      </c>
      <c r="TIW22" s="98" t="s">
        <v>669</v>
      </c>
      <c r="TIX22" s="98" t="s">
        <v>669</v>
      </c>
      <c r="TIY22" s="98" t="s">
        <v>669</v>
      </c>
      <c r="TIZ22" s="98" t="s">
        <v>669</v>
      </c>
      <c r="TJA22" s="98" t="s">
        <v>669</v>
      </c>
      <c r="TJB22" s="98" t="s">
        <v>669</v>
      </c>
      <c r="TJC22" s="98" t="s">
        <v>669</v>
      </c>
      <c r="TJD22" s="98" t="s">
        <v>669</v>
      </c>
      <c r="TJE22" s="98" t="s">
        <v>669</v>
      </c>
      <c r="TJF22" s="98" t="s">
        <v>669</v>
      </c>
      <c r="TJG22" s="98" t="s">
        <v>669</v>
      </c>
      <c r="TJH22" s="98" t="s">
        <v>669</v>
      </c>
      <c r="TJI22" s="98" t="s">
        <v>669</v>
      </c>
      <c r="TJJ22" s="98" t="s">
        <v>669</v>
      </c>
      <c r="TJK22" s="98" t="s">
        <v>669</v>
      </c>
      <c r="TJL22" s="98" t="s">
        <v>669</v>
      </c>
      <c r="TJM22" s="98" t="s">
        <v>669</v>
      </c>
      <c r="TJN22" s="98" t="s">
        <v>669</v>
      </c>
      <c r="TJO22" s="98" t="s">
        <v>669</v>
      </c>
      <c r="TJP22" s="98" t="s">
        <v>669</v>
      </c>
      <c r="TJQ22" s="98" t="s">
        <v>669</v>
      </c>
      <c r="TJR22" s="98" t="s">
        <v>669</v>
      </c>
      <c r="TJS22" s="98" t="s">
        <v>669</v>
      </c>
      <c r="TJT22" s="98" t="s">
        <v>669</v>
      </c>
      <c r="TJU22" s="98" t="s">
        <v>669</v>
      </c>
      <c r="TJV22" s="98" t="s">
        <v>669</v>
      </c>
      <c r="TJW22" s="98" t="s">
        <v>669</v>
      </c>
      <c r="TJX22" s="98" t="s">
        <v>669</v>
      </c>
      <c r="TJY22" s="98" t="s">
        <v>669</v>
      </c>
      <c r="TJZ22" s="98" t="s">
        <v>669</v>
      </c>
      <c r="TKA22" s="98" t="s">
        <v>669</v>
      </c>
      <c r="TKB22" s="98" t="s">
        <v>669</v>
      </c>
      <c r="TKC22" s="98" t="s">
        <v>669</v>
      </c>
      <c r="TKD22" s="98" t="s">
        <v>669</v>
      </c>
      <c r="TKE22" s="98" t="s">
        <v>669</v>
      </c>
      <c r="TKF22" s="98" t="s">
        <v>669</v>
      </c>
      <c r="TKG22" s="98" t="s">
        <v>669</v>
      </c>
      <c r="TKH22" s="98" t="s">
        <v>669</v>
      </c>
      <c r="TKI22" s="98" t="s">
        <v>669</v>
      </c>
      <c r="TKJ22" s="98" t="s">
        <v>669</v>
      </c>
      <c r="TKK22" s="98" t="s">
        <v>669</v>
      </c>
      <c r="TKL22" s="98" t="s">
        <v>669</v>
      </c>
      <c r="TKM22" s="98" t="s">
        <v>669</v>
      </c>
      <c r="TKN22" s="98" t="s">
        <v>669</v>
      </c>
      <c r="TKO22" s="98" t="s">
        <v>669</v>
      </c>
      <c r="TKP22" s="98" t="s">
        <v>669</v>
      </c>
      <c r="TKQ22" s="98" t="s">
        <v>669</v>
      </c>
      <c r="TKR22" s="98" t="s">
        <v>669</v>
      </c>
      <c r="TKS22" s="98" t="s">
        <v>669</v>
      </c>
      <c r="TKT22" s="98" t="s">
        <v>669</v>
      </c>
      <c r="TKU22" s="98" t="s">
        <v>669</v>
      </c>
      <c r="TKV22" s="98" t="s">
        <v>669</v>
      </c>
      <c r="TKW22" s="98" t="s">
        <v>669</v>
      </c>
      <c r="TKX22" s="98" t="s">
        <v>669</v>
      </c>
      <c r="TKY22" s="98" t="s">
        <v>669</v>
      </c>
      <c r="TKZ22" s="98" t="s">
        <v>669</v>
      </c>
      <c r="TLA22" s="98" t="s">
        <v>669</v>
      </c>
      <c r="TLB22" s="98" t="s">
        <v>669</v>
      </c>
      <c r="TLC22" s="98" t="s">
        <v>669</v>
      </c>
      <c r="TLD22" s="98" t="s">
        <v>669</v>
      </c>
      <c r="TLE22" s="98" t="s">
        <v>669</v>
      </c>
      <c r="TLF22" s="98" t="s">
        <v>669</v>
      </c>
      <c r="TLG22" s="98" t="s">
        <v>669</v>
      </c>
      <c r="TLH22" s="98" t="s">
        <v>669</v>
      </c>
      <c r="TLI22" s="98" t="s">
        <v>669</v>
      </c>
      <c r="TLJ22" s="98" t="s">
        <v>669</v>
      </c>
      <c r="TLK22" s="98" t="s">
        <v>669</v>
      </c>
      <c r="TLL22" s="98" t="s">
        <v>669</v>
      </c>
      <c r="TLM22" s="98" t="s">
        <v>669</v>
      </c>
      <c r="TLN22" s="98" t="s">
        <v>669</v>
      </c>
      <c r="TLO22" s="98" t="s">
        <v>669</v>
      </c>
      <c r="TLP22" s="98" t="s">
        <v>669</v>
      </c>
      <c r="TLQ22" s="98" t="s">
        <v>669</v>
      </c>
      <c r="TLR22" s="98" t="s">
        <v>669</v>
      </c>
      <c r="TLS22" s="98" t="s">
        <v>669</v>
      </c>
      <c r="TLT22" s="98" t="s">
        <v>669</v>
      </c>
      <c r="TLU22" s="98" t="s">
        <v>669</v>
      </c>
      <c r="TLV22" s="98" t="s">
        <v>669</v>
      </c>
      <c r="TLW22" s="98" t="s">
        <v>669</v>
      </c>
      <c r="TLX22" s="98" t="s">
        <v>669</v>
      </c>
      <c r="TLY22" s="98" t="s">
        <v>669</v>
      </c>
      <c r="TLZ22" s="98" t="s">
        <v>669</v>
      </c>
      <c r="TMA22" s="98" t="s">
        <v>669</v>
      </c>
      <c r="TMB22" s="98" t="s">
        <v>669</v>
      </c>
      <c r="TMC22" s="98" t="s">
        <v>669</v>
      </c>
      <c r="TMD22" s="98" t="s">
        <v>669</v>
      </c>
      <c r="TME22" s="98" t="s">
        <v>669</v>
      </c>
      <c r="TMF22" s="98" t="s">
        <v>669</v>
      </c>
      <c r="TMG22" s="98" t="s">
        <v>669</v>
      </c>
      <c r="TMH22" s="98" t="s">
        <v>669</v>
      </c>
      <c r="TMI22" s="98" t="s">
        <v>669</v>
      </c>
      <c r="TMJ22" s="98" t="s">
        <v>669</v>
      </c>
      <c r="TMK22" s="98" t="s">
        <v>669</v>
      </c>
      <c r="TML22" s="98" t="s">
        <v>669</v>
      </c>
      <c r="TMM22" s="98" t="s">
        <v>669</v>
      </c>
      <c r="TMN22" s="98" t="s">
        <v>669</v>
      </c>
      <c r="TMO22" s="98" t="s">
        <v>669</v>
      </c>
      <c r="TMP22" s="98" t="s">
        <v>669</v>
      </c>
      <c r="TMQ22" s="98" t="s">
        <v>669</v>
      </c>
      <c r="TMR22" s="98" t="s">
        <v>669</v>
      </c>
      <c r="TMS22" s="98" t="s">
        <v>669</v>
      </c>
      <c r="TMT22" s="98" t="s">
        <v>669</v>
      </c>
      <c r="TMU22" s="98" t="s">
        <v>669</v>
      </c>
      <c r="TMV22" s="98" t="s">
        <v>669</v>
      </c>
      <c r="TMW22" s="98" t="s">
        <v>669</v>
      </c>
      <c r="TMX22" s="98" t="s">
        <v>669</v>
      </c>
      <c r="TMY22" s="98" t="s">
        <v>669</v>
      </c>
      <c r="TMZ22" s="98" t="s">
        <v>669</v>
      </c>
      <c r="TNA22" s="98" t="s">
        <v>669</v>
      </c>
      <c r="TNB22" s="98" t="s">
        <v>669</v>
      </c>
      <c r="TNC22" s="98" t="s">
        <v>669</v>
      </c>
      <c r="TND22" s="98" t="s">
        <v>669</v>
      </c>
      <c r="TNE22" s="98" t="s">
        <v>669</v>
      </c>
      <c r="TNF22" s="98" t="s">
        <v>669</v>
      </c>
      <c r="TNG22" s="98" t="s">
        <v>669</v>
      </c>
      <c r="TNH22" s="98" t="s">
        <v>669</v>
      </c>
      <c r="TNI22" s="98" t="s">
        <v>669</v>
      </c>
      <c r="TNJ22" s="98" t="s">
        <v>669</v>
      </c>
      <c r="TNK22" s="98" t="s">
        <v>669</v>
      </c>
      <c r="TNL22" s="98" t="s">
        <v>669</v>
      </c>
      <c r="TNM22" s="98" t="s">
        <v>669</v>
      </c>
      <c r="TNN22" s="98" t="s">
        <v>669</v>
      </c>
      <c r="TNO22" s="98" t="s">
        <v>669</v>
      </c>
      <c r="TNP22" s="98" t="s">
        <v>669</v>
      </c>
      <c r="TNQ22" s="98" t="s">
        <v>669</v>
      </c>
      <c r="TNR22" s="98" t="s">
        <v>669</v>
      </c>
      <c r="TNS22" s="98" t="s">
        <v>669</v>
      </c>
      <c r="TNT22" s="98" t="s">
        <v>669</v>
      </c>
      <c r="TNU22" s="98" t="s">
        <v>669</v>
      </c>
      <c r="TNV22" s="98" t="s">
        <v>669</v>
      </c>
      <c r="TNW22" s="98" t="s">
        <v>669</v>
      </c>
      <c r="TNX22" s="98" t="s">
        <v>669</v>
      </c>
      <c r="TNY22" s="98" t="s">
        <v>669</v>
      </c>
      <c r="TNZ22" s="98" t="s">
        <v>669</v>
      </c>
      <c r="TOA22" s="98" t="s">
        <v>669</v>
      </c>
      <c r="TOB22" s="98" t="s">
        <v>669</v>
      </c>
      <c r="TOC22" s="98" t="s">
        <v>669</v>
      </c>
      <c r="TOD22" s="98" t="s">
        <v>669</v>
      </c>
      <c r="TOE22" s="98" t="s">
        <v>669</v>
      </c>
      <c r="TOF22" s="98" t="s">
        <v>669</v>
      </c>
      <c r="TOG22" s="98" t="s">
        <v>669</v>
      </c>
      <c r="TOH22" s="98" t="s">
        <v>669</v>
      </c>
      <c r="TOI22" s="98" t="s">
        <v>669</v>
      </c>
      <c r="TOJ22" s="98" t="s">
        <v>669</v>
      </c>
      <c r="TOK22" s="98" t="s">
        <v>669</v>
      </c>
      <c r="TOL22" s="98" t="s">
        <v>669</v>
      </c>
      <c r="TOM22" s="98" t="s">
        <v>669</v>
      </c>
      <c r="TON22" s="98" t="s">
        <v>669</v>
      </c>
      <c r="TOO22" s="98" t="s">
        <v>669</v>
      </c>
      <c r="TOP22" s="98" t="s">
        <v>669</v>
      </c>
      <c r="TOQ22" s="98" t="s">
        <v>669</v>
      </c>
      <c r="TOR22" s="98" t="s">
        <v>669</v>
      </c>
      <c r="TOS22" s="98" t="s">
        <v>669</v>
      </c>
      <c r="TOT22" s="98" t="s">
        <v>669</v>
      </c>
      <c r="TOU22" s="98" t="s">
        <v>669</v>
      </c>
      <c r="TOV22" s="98" t="s">
        <v>669</v>
      </c>
      <c r="TOW22" s="98" t="s">
        <v>669</v>
      </c>
      <c r="TOX22" s="98" t="s">
        <v>669</v>
      </c>
      <c r="TOY22" s="98" t="s">
        <v>669</v>
      </c>
      <c r="TOZ22" s="98" t="s">
        <v>669</v>
      </c>
      <c r="TPA22" s="98" t="s">
        <v>669</v>
      </c>
      <c r="TPB22" s="98" t="s">
        <v>669</v>
      </c>
      <c r="TPC22" s="98" t="s">
        <v>669</v>
      </c>
      <c r="TPD22" s="98" t="s">
        <v>669</v>
      </c>
      <c r="TPE22" s="98" t="s">
        <v>669</v>
      </c>
      <c r="TPF22" s="98" t="s">
        <v>669</v>
      </c>
      <c r="TPG22" s="98" t="s">
        <v>669</v>
      </c>
      <c r="TPH22" s="98" t="s">
        <v>669</v>
      </c>
      <c r="TPI22" s="98" t="s">
        <v>669</v>
      </c>
      <c r="TPJ22" s="98" t="s">
        <v>669</v>
      </c>
      <c r="TPK22" s="98" t="s">
        <v>669</v>
      </c>
      <c r="TPL22" s="98" t="s">
        <v>669</v>
      </c>
      <c r="TPM22" s="98" t="s">
        <v>669</v>
      </c>
      <c r="TPN22" s="98" t="s">
        <v>669</v>
      </c>
      <c r="TPO22" s="98" t="s">
        <v>669</v>
      </c>
      <c r="TPP22" s="98" t="s">
        <v>669</v>
      </c>
      <c r="TPQ22" s="98" t="s">
        <v>669</v>
      </c>
      <c r="TPR22" s="98" t="s">
        <v>669</v>
      </c>
      <c r="TPS22" s="98" t="s">
        <v>669</v>
      </c>
      <c r="TPT22" s="98" t="s">
        <v>669</v>
      </c>
      <c r="TPU22" s="98" t="s">
        <v>669</v>
      </c>
      <c r="TPV22" s="98" t="s">
        <v>669</v>
      </c>
      <c r="TPW22" s="98" t="s">
        <v>669</v>
      </c>
      <c r="TPX22" s="98" t="s">
        <v>669</v>
      </c>
      <c r="TPY22" s="98" t="s">
        <v>669</v>
      </c>
      <c r="TPZ22" s="98" t="s">
        <v>669</v>
      </c>
      <c r="TQA22" s="98" t="s">
        <v>669</v>
      </c>
      <c r="TQB22" s="98" t="s">
        <v>669</v>
      </c>
      <c r="TQC22" s="98" t="s">
        <v>669</v>
      </c>
      <c r="TQD22" s="98" t="s">
        <v>669</v>
      </c>
      <c r="TQE22" s="98" t="s">
        <v>669</v>
      </c>
      <c r="TQF22" s="98" t="s">
        <v>669</v>
      </c>
      <c r="TQG22" s="98" t="s">
        <v>669</v>
      </c>
      <c r="TQH22" s="98" t="s">
        <v>669</v>
      </c>
      <c r="TQI22" s="98" t="s">
        <v>669</v>
      </c>
      <c r="TQJ22" s="98" t="s">
        <v>669</v>
      </c>
      <c r="TQK22" s="98" t="s">
        <v>669</v>
      </c>
      <c r="TQL22" s="98" t="s">
        <v>669</v>
      </c>
      <c r="TQM22" s="98" t="s">
        <v>669</v>
      </c>
      <c r="TQN22" s="98" t="s">
        <v>669</v>
      </c>
      <c r="TQO22" s="98" t="s">
        <v>669</v>
      </c>
      <c r="TQP22" s="98" t="s">
        <v>669</v>
      </c>
      <c r="TQQ22" s="98" t="s">
        <v>669</v>
      </c>
      <c r="TQR22" s="98" t="s">
        <v>669</v>
      </c>
      <c r="TQS22" s="98" t="s">
        <v>669</v>
      </c>
      <c r="TQT22" s="98" t="s">
        <v>669</v>
      </c>
      <c r="TQU22" s="98" t="s">
        <v>669</v>
      </c>
      <c r="TQV22" s="98" t="s">
        <v>669</v>
      </c>
      <c r="TQW22" s="98" t="s">
        <v>669</v>
      </c>
      <c r="TQX22" s="98" t="s">
        <v>669</v>
      </c>
      <c r="TQY22" s="98" t="s">
        <v>669</v>
      </c>
      <c r="TQZ22" s="98" t="s">
        <v>669</v>
      </c>
      <c r="TRA22" s="98" t="s">
        <v>669</v>
      </c>
      <c r="TRB22" s="98" t="s">
        <v>669</v>
      </c>
      <c r="TRC22" s="98" t="s">
        <v>669</v>
      </c>
      <c r="TRD22" s="98" t="s">
        <v>669</v>
      </c>
      <c r="TRE22" s="98" t="s">
        <v>669</v>
      </c>
      <c r="TRF22" s="98" t="s">
        <v>669</v>
      </c>
      <c r="TRG22" s="98" t="s">
        <v>669</v>
      </c>
      <c r="TRH22" s="98" t="s">
        <v>669</v>
      </c>
      <c r="TRI22" s="98" t="s">
        <v>669</v>
      </c>
      <c r="TRJ22" s="98" t="s">
        <v>669</v>
      </c>
      <c r="TRK22" s="98" t="s">
        <v>669</v>
      </c>
      <c r="TRL22" s="98" t="s">
        <v>669</v>
      </c>
      <c r="TRM22" s="98" t="s">
        <v>669</v>
      </c>
      <c r="TRN22" s="98" t="s">
        <v>669</v>
      </c>
      <c r="TRO22" s="98" t="s">
        <v>669</v>
      </c>
      <c r="TRP22" s="98" t="s">
        <v>669</v>
      </c>
      <c r="TRQ22" s="98" t="s">
        <v>669</v>
      </c>
      <c r="TRR22" s="98" t="s">
        <v>669</v>
      </c>
      <c r="TRS22" s="98" t="s">
        <v>669</v>
      </c>
      <c r="TRT22" s="98" t="s">
        <v>669</v>
      </c>
      <c r="TRU22" s="98" t="s">
        <v>669</v>
      </c>
      <c r="TRV22" s="98" t="s">
        <v>669</v>
      </c>
      <c r="TRW22" s="98" t="s">
        <v>669</v>
      </c>
      <c r="TRX22" s="98" t="s">
        <v>669</v>
      </c>
      <c r="TRY22" s="98" t="s">
        <v>669</v>
      </c>
      <c r="TRZ22" s="98" t="s">
        <v>669</v>
      </c>
      <c r="TSA22" s="98" t="s">
        <v>669</v>
      </c>
      <c r="TSB22" s="98" t="s">
        <v>669</v>
      </c>
      <c r="TSC22" s="98" t="s">
        <v>669</v>
      </c>
      <c r="TSD22" s="98" t="s">
        <v>669</v>
      </c>
      <c r="TSE22" s="98" t="s">
        <v>669</v>
      </c>
      <c r="TSF22" s="98" t="s">
        <v>669</v>
      </c>
      <c r="TSG22" s="98" t="s">
        <v>669</v>
      </c>
      <c r="TSH22" s="98" t="s">
        <v>669</v>
      </c>
      <c r="TSI22" s="98" t="s">
        <v>669</v>
      </c>
      <c r="TSJ22" s="98" t="s">
        <v>669</v>
      </c>
      <c r="TSK22" s="98" t="s">
        <v>669</v>
      </c>
      <c r="TSL22" s="98" t="s">
        <v>669</v>
      </c>
      <c r="TSM22" s="98" t="s">
        <v>669</v>
      </c>
      <c r="TSN22" s="98" t="s">
        <v>669</v>
      </c>
      <c r="TSO22" s="98" t="s">
        <v>669</v>
      </c>
      <c r="TSP22" s="98" t="s">
        <v>669</v>
      </c>
      <c r="TSQ22" s="98" t="s">
        <v>669</v>
      </c>
      <c r="TSR22" s="98" t="s">
        <v>669</v>
      </c>
      <c r="TSS22" s="98" t="s">
        <v>669</v>
      </c>
      <c r="TST22" s="98" t="s">
        <v>669</v>
      </c>
      <c r="TSU22" s="98" t="s">
        <v>669</v>
      </c>
      <c r="TSV22" s="98" t="s">
        <v>669</v>
      </c>
      <c r="TSW22" s="98" t="s">
        <v>669</v>
      </c>
      <c r="TSX22" s="98" t="s">
        <v>669</v>
      </c>
      <c r="TSY22" s="98" t="s">
        <v>669</v>
      </c>
      <c r="TSZ22" s="98" t="s">
        <v>669</v>
      </c>
      <c r="TTA22" s="98" t="s">
        <v>669</v>
      </c>
      <c r="TTB22" s="98" t="s">
        <v>669</v>
      </c>
      <c r="TTC22" s="98" t="s">
        <v>669</v>
      </c>
      <c r="TTD22" s="98" t="s">
        <v>669</v>
      </c>
      <c r="TTE22" s="98" t="s">
        <v>669</v>
      </c>
      <c r="TTF22" s="98" t="s">
        <v>669</v>
      </c>
      <c r="TTG22" s="98" t="s">
        <v>669</v>
      </c>
      <c r="TTH22" s="98" t="s">
        <v>669</v>
      </c>
      <c r="TTI22" s="98" t="s">
        <v>669</v>
      </c>
      <c r="TTJ22" s="98" t="s">
        <v>669</v>
      </c>
      <c r="TTK22" s="98" t="s">
        <v>669</v>
      </c>
      <c r="TTL22" s="98" t="s">
        <v>669</v>
      </c>
      <c r="TTM22" s="98" t="s">
        <v>669</v>
      </c>
      <c r="TTN22" s="98" t="s">
        <v>669</v>
      </c>
      <c r="TTO22" s="98" t="s">
        <v>669</v>
      </c>
      <c r="TTP22" s="98" t="s">
        <v>669</v>
      </c>
      <c r="TTQ22" s="98" t="s">
        <v>669</v>
      </c>
      <c r="TTR22" s="98" t="s">
        <v>669</v>
      </c>
      <c r="TTS22" s="98" t="s">
        <v>669</v>
      </c>
      <c r="TTT22" s="98" t="s">
        <v>669</v>
      </c>
      <c r="TTU22" s="98" t="s">
        <v>669</v>
      </c>
      <c r="TTV22" s="98" t="s">
        <v>669</v>
      </c>
      <c r="TTW22" s="98" t="s">
        <v>669</v>
      </c>
      <c r="TTX22" s="98" t="s">
        <v>669</v>
      </c>
      <c r="TTY22" s="98" t="s">
        <v>669</v>
      </c>
      <c r="TTZ22" s="98" t="s">
        <v>669</v>
      </c>
      <c r="TUA22" s="98" t="s">
        <v>669</v>
      </c>
      <c r="TUB22" s="98" t="s">
        <v>669</v>
      </c>
      <c r="TUC22" s="98" t="s">
        <v>669</v>
      </c>
      <c r="TUD22" s="98" t="s">
        <v>669</v>
      </c>
      <c r="TUE22" s="98" t="s">
        <v>669</v>
      </c>
      <c r="TUF22" s="98" t="s">
        <v>669</v>
      </c>
      <c r="TUG22" s="98" t="s">
        <v>669</v>
      </c>
      <c r="TUH22" s="98" t="s">
        <v>669</v>
      </c>
      <c r="TUI22" s="98" t="s">
        <v>669</v>
      </c>
      <c r="TUJ22" s="98" t="s">
        <v>669</v>
      </c>
      <c r="TUK22" s="98" t="s">
        <v>669</v>
      </c>
      <c r="TUL22" s="98" t="s">
        <v>669</v>
      </c>
      <c r="TUM22" s="98" t="s">
        <v>669</v>
      </c>
      <c r="TUN22" s="98" t="s">
        <v>669</v>
      </c>
      <c r="TUO22" s="98" t="s">
        <v>669</v>
      </c>
      <c r="TUP22" s="98" t="s">
        <v>669</v>
      </c>
      <c r="TUQ22" s="98" t="s">
        <v>669</v>
      </c>
      <c r="TUR22" s="98" t="s">
        <v>669</v>
      </c>
      <c r="TUS22" s="98" t="s">
        <v>669</v>
      </c>
      <c r="TUT22" s="98" t="s">
        <v>669</v>
      </c>
      <c r="TUU22" s="98" t="s">
        <v>669</v>
      </c>
      <c r="TUV22" s="98" t="s">
        <v>669</v>
      </c>
      <c r="TUW22" s="98" t="s">
        <v>669</v>
      </c>
      <c r="TUX22" s="98" t="s">
        <v>669</v>
      </c>
      <c r="TUY22" s="98" t="s">
        <v>669</v>
      </c>
      <c r="TUZ22" s="98" t="s">
        <v>669</v>
      </c>
      <c r="TVA22" s="98" t="s">
        <v>669</v>
      </c>
      <c r="TVB22" s="98" t="s">
        <v>669</v>
      </c>
      <c r="TVC22" s="98" t="s">
        <v>669</v>
      </c>
      <c r="TVD22" s="98" t="s">
        <v>669</v>
      </c>
      <c r="TVE22" s="98" t="s">
        <v>669</v>
      </c>
      <c r="TVF22" s="98" t="s">
        <v>669</v>
      </c>
      <c r="TVG22" s="98" t="s">
        <v>669</v>
      </c>
      <c r="TVH22" s="98" t="s">
        <v>669</v>
      </c>
      <c r="TVI22" s="98" t="s">
        <v>669</v>
      </c>
      <c r="TVJ22" s="98" t="s">
        <v>669</v>
      </c>
      <c r="TVK22" s="98" t="s">
        <v>669</v>
      </c>
      <c r="TVL22" s="98" t="s">
        <v>669</v>
      </c>
      <c r="TVM22" s="98" t="s">
        <v>669</v>
      </c>
      <c r="TVN22" s="98" t="s">
        <v>669</v>
      </c>
      <c r="TVO22" s="98" t="s">
        <v>669</v>
      </c>
      <c r="TVP22" s="98" t="s">
        <v>669</v>
      </c>
      <c r="TVQ22" s="98" t="s">
        <v>669</v>
      </c>
      <c r="TVR22" s="98" t="s">
        <v>669</v>
      </c>
      <c r="TVS22" s="98" t="s">
        <v>669</v>
      </c>
      <c r="TVT22" s="98" t="s">
        <v>669</v>
      </c>
      <c r="TVU22" s="98" t="s">
        <v>669</v>
      </c>
      <c r="TVV22" s="98" t="s">
        <v>669</v>
      </c>
      <c r="TVW22" s="98" t="s">
        <v>669</v>
      </c>
      <c r="TVX22" s="98" t="s">
        <v>669</v>
      </c>
      <c r="TVY22" s="98" t="s">
        <v>669</v>
      </c>
      <c r="TVZ22" s="98" t="s">
        <v>669</v>
      </c>
      <c r="TWA22" s="98" t="s">
        <v>669</v>
      </c>
      <c r="TWB22" s="98" t="s">
        <v>669</v>
      </c>
      <c r="TWC22" s="98" t="s">
        <v>669</v>
      </c>
      <c r="TWD22" s="98" t="s">
        <v>669</v>
      </c>
      <c r="TWE22" s="98" t="s">
        <v>669</v>
      </c>
      <c r="TWF22" s="98" t="s">
        <v>669</v>
      </c>
      <c r="TWG22" s="98" t="s">
        <v>669</v>
      </c>
      <c r="TWH22" s="98" t="s">
        <v>669</v>
      </c>
      <c r="TWI22" s="98" t="s">
        <v>669</v>
      </c>
      <c r="TWJ22" s="98" t="s">
        <v>669</v>
      </c>
      <c r="TWK22" s="98" t="s">
        <v>669</v>
      </c>
      <c r="TWL22" s="98" t="s">
        <v>669</v>
      </c>
      <c r="TWM22" s="98" t="s">
        <v>669</v>
      </c>
      <c r="TWN22" s="98" t="s">
        <v>669</v>
      </c>
      <c r="TWO22" s="98" t="s">
        <v>669</v>
      </c>
      <c r="TWP22" s="98" t="s">
        <v>669</v>
      </c>
      <c r="TWQ22" s="98" t="s">
        <v>669</v>
      </c>
      <c r="TWR22" s="98" t="s">
        <v>669</v>
      </c>
      <c r="TWS22" s="98" t="s">
        <v>669</v>
      </c>
      <c r="TWT22" s="98" t="s">
        <v>669</v>
      </c>
      <c r="TWU22" s="98" t="s">
        <v>669</v>
      </c>
      <c r="TWV22" s="98" t="s">
        <v>669</v>
      </c>
      <c r="TWW22" s="98" t="s">
        <v>669</v>
      </c>
      <c r="TWX22" s="98" t="s">
        <v>669</v>
      </c>
      <c r="TWY22" s="98" t="s">
        <v>669</v>
      </c>
      <c r="TWZ22" s="98" t="s">
        <v>669</v>
      </c>
      <c r="TXA22" s="98" t="s">
        <v>669</v>
      </c>
      <c r="TXB22" s="98" t="s">
        <v>669</v>
      </c>
      <c r="TXC22" s="98" t="s">
        <v>669</v>
      </c>
      <c r="TXD22" s="98" t="s">
        <v>669</v>
      </c>
      <c r="TXE22" s="98" t="s">
        <v>669</v>
      </c>
      <c r="TXF22" s="98" t="s">
        <v>669</v>
      </c>
      <c r="TXG22" s="98" t="s">
        <v>669</v>
      </c>
      <c r="TXH22" s="98" t="s">
        <v>669</v>
      </c>
      <c r="TXI22" s="98" t="s">
        <v>669</v>
      </c>
      <c r="TXJ22" s="98" t="s">
        <v>669</v>
      </c>
      <c r="TXK22" s="98" t="s">
        <v>669</v>
      </c>
      <c r="TXL22" s="98" t="s">
        <v>669</v>
      </c>
      <c r="TXM22" s="98" t="s">
        <v>669</v>
      </c>
      <c r="TXN22" s="98" t="s">
        <v>669</v>
      </c>
      <c r="TXO22" s="98" t="s">
        <v>669</v>
      </c>
      <c r="TXP22" s="98" t="s">
        <v>669</v>
      </c>
      <c r="TXQ22" s="98" t="s">
        <v>669</v>
      </c>
      <c r="TXR22" s="98" t="s">
        <v>669</v>
      </c>
      <c r="TXS22" s="98" t="s">
        <v>669</v>
      </c>
      <c r="TXT22" s="98" t="s">
        <v>669</v>
      </c>
      <c r="TXU22" s="98" t="s">
        <v>669</v>
      </c>
      <c r="TXV22" s="98" t="s">
        <v>669</v>
      </c>
      <c r="TXW22" s="98" t="s">
        <v>669</v>
      </c>
      <c r="TXX22" s="98" t="s">
        <v>669</v>
      </c>
      <c r="TXY22" s="98" t="s">
        <v>669</v>
      </c>
      <c r="TXZ22" s="98" t="s">
        <v>669</v>
      </c>
      <c r="TYA22" s="98" t="s">
        <v>669</v>
      </c>
      <c r="TYB22" s="98" t="s">
        <v>669</v>
      </c>
      <c r="TYC22" s="98" t="s">
        <v>669</v>
      </c>
      <c r="TYD22" s="98" t="s">
        <v>669</v>
      </c>
      <c r="TYE22" s="98" t="s">
        <v>669</v>
      </c>
      <c r="TYF22" s="98" t="s">
        <v>669</v>
      </c>
      <c r="TYG22" s="98" t="s">
        <v>669</v>
      </c>
      <c r="TYH22" s="98" t="s">
        <v>669</v>
      </c>
      <c r="TYI22" s="98" t="s">
        <v>669</v>
      </c>
      <c r="TYJ22" s="98" t="s">
        <v>669</v>
      </c>
      <c r="TYK22" s="98" t="s">
        <v>669</v>
      </c>
      <c r="TYL22" s="98" t="s">
        <v>669</v>
      </c>
      <c r="TYM22" s="98" t="s">
        <v>669</v>
      </c>
      <c r="TYN22" s="98" t="s">
        <v>669</v>
      </c>
      <c r="TYO22" s="98" t="s">
        <v>669</v>
      </c>
      <c r="TYP22" s="98" t="s">
        <v>669</v>
      </c>
      <c r="TYQ22" s="98" t="s">
        <v>669</v>
      </c>
      <c r="TYR22" s="98" t="s">
        <v>669</v>
      </c>
      <c r="TYS22" s="98" t="s">
        <v>669</v>
      </c>
      <c r="TYT22" s="98" t="s">
        <v>669</v>
      </c>
      <c r="TYU22" s="98" t="s">
        <v>669</v>
      </c>
      <c r="TYV22" s="98" t="s">
        <v>669</v>
      </c>
      <c r="TYW22" s="98" t="s">
        <v>669</v>
      </c>
      <c r="TYX22" s="98" t="s">
        <v>669</v>
      </c>
      <c r="TYY22" s="98" t="s">
        <v>669</v>
      </c>
      <c r="TYZ22" s="98" t="s">
        <v>669</v>
      </c>
      <c r="TZA22" s="98" t="s">
        <v>669</v>
      </c>
      <c r="TZB22" s="98" t="s">
        <v>669</v>
      </c>
      <c r="TZC22" s="98" t="s">
        <v>669</v>
      </c>
      <c r="TZD22" s="98" t="s">
        <v>669</v>
      </c>
      <c r="TZE22" s="98" t="s">
        <v>669</v>
      </c>
      <c r="TZF22" s="98" t="s">
        <v>669</v>
      </c>
      <c r="TZG22" s="98" t="s">
        <v>669</v>
      </c>
      <c r="TZH22" s="98" t="s">
        <v>669</v>
      </c>
      <c r="TZI22" s="98" t="s">
        <v>669</v>
      </c>
      <c r="TZJ22" s="98" t="s">
        <v>669</v>
      </c>
      <c r="TZK22" s="98" t="s">
        <v>669</v>
      </c>
      <c r="TZL22" s="98" t="s">
        <v>669</v>
      </c>
      <c r="TZM22" s="98" t="s">
        <v>669</v>
      </c>
      <c r="TZN22" s="98" t="s">
        <v>669</v>
      </c>
      <c r="TZO22" s="98" t="s">
        <v>669</v>
      </c>
      <c r="TZP22" s="98" t="s">
        <v>669</v>
      </c>
      <c r="TZQ22" s="98" t="s">
        <v>669</v>
      </c>
      <c r="TZR22" s="98" t="s">
        <v>669</v>
      </c>
      <c r="TZS22" s="98" t="s">
        <v>669</v>
      </c>
      <c r="TZT22" s="98" t="s">
        <v>669</v>
      </c>
      <c r="TZU22" s="98" t="s">
        <v>669</v>
      </c>
      <c r="TZV22" s="98" t="s">
        <v>669</v>
      </c>
      <c r="TZW22" s="98" t="s">
        <v>669</v>
      </c>
      <c r="TZX22" s="98" t="s">
        <v>669</v>
      </c>
      <c r="TZY22" s="98" t="s">
        <v>669</v>
      </c>
      <c r="TZZ22" s="98" t="s">
        <v>669</v>
      </c>
      <c r="UAA22" s="98" t="s">
        <v>669</v>
      </c>
      <c r="UAB22" s="98" t="s">
        <v>669</v>
      </c>
      <c r="UAC22" s="98" t="s">
        <v>669</v>
      </c>
      <c r="UAD22" s="98" t="s">
        <v>669</v>
      </c>
      <c r="UAE22" s="98" t="s">
        <v>669</v>
      </c>
      <c r="UAF22" s="98" t="s">
        <v>669</v>
      </c>
      <c r="UAG22" s="98" t="s">
        <v>669</v>
      </c>
      <c r="UAH22" s="98" t="s">
        <v>669</v>
      </c>
      <c r="UAI22" s="98" t="s">
        <v>669</v>
      </c>
      <c r="UAJ22" s="98" t="s">
        <v>669</v>
      </c>
      <c r="UAK22" s="98" t="s">
        <v>669</v>
      </c>
      <c r="UAL22" s="98" t="s">
        <v>669</v>
      </c>
      <c r="UAM22" s="98" t="s">
        <v>669</v>
      </c>
      <c r="UAN22" s="98" t="s">
        <v>669</v>
      </c>
      <c r="UAO22" s="98" t="s">
        <v>669</v>
      </c>
      <c r="UAP22" s="98" t="s">
        <v>669</v>
      </c>
      <c r="UAQ22" s="98" t="s">
        <v>669</v>
      </c>
      <c r="UAR22" s="98" t="s">
        <v>669</v>
      </c>
      <c r="UAS22" s="98" t="s">
        <v>669</v>
      </c>
      <c r="UAT22" s="98" t="s">
        <v>669</v>
      </c>
      <c r="UAU22" s="98" t="s">
        <v>669</v>
      </c>
      <c r="UAV22" s="98" t="s">
        <v>669</v>
      </c>
      <c r="UAW22" s="98" t="s">
        <v>669</v>
      </c>
      <c r="UAX22" s="98" t="s">
        <v>669</v>
      </c>
      <c r="UAY22" s="98" t="s">
        <v>669</v>
      </c>
      <c r="UAZ22" s="98" t="s">
        <v>669</v>
      </c>
      <c r="UBA22" s="98" t="s">
        <v>669</v>
      </c>
      <c r="UBB22" s="98" t="s">
        <v>669</v>
      </c>
      <c r="UBC22" s="98" t="s">
        <v>669</v>
      </c>
      <c r="UBD22" s="98" t="s">
        <v>669</v>
      </c>
      <c r="UBE22" s="98" t="s">
        <v>669</v>
      </c>
      <c r="UBF22" s="98" t="s">
        <v>669</v>
      </c>
      <c r="UBG22" s="98" t="s">
        <v>669</v>
      </c>
      <c r="UBH22" s="98" t="s">
        <v>669</v>
      </c>
      <c r="UBI22" s="98" t="s">
        <v>669</v>
      </c>
      <c r="UBJ22" s="98" t="s">
        <v>669</v>
      </c>
      <c r="UBK22" s="98" t="s">
        <v>669</v>
      </c>
      <c r="UBL22" s="98" t="s">
        <v>669</v>
      </c>
      <c r="UBM22" s="98" t="s">
        <v>669</v>
      </c>
      <c r="UBN22" s="98" t="s">
        <v>669</v>
      </c>
      <c r="UBO22" s="98" t="s">
        <v>669</v>
      </c>
      <c r="UBP22" s="98" t="s">
        <v>669</v>
      </c>
      <c r="UBQ22" s="98" t="s">
        <v>669</v>
      </c>
      <c r="UBR22" s="98" t="s">
        <v>669</v>
      </c>
      <c r="UBS22" s="98" t="s">
        <v>669</v>
      </c>
      <c r="UBT22" s="98" t="s">
        <v>669</v>
      </c>
      <c r="UBU22" s="98" t="s">
        <v>669</v>
      </c>
      <c r="UBV22" s="98" t="s">
        <v>669</v>
      </c>
      <c r="UBW22" s="98" t="s">
        <v>669</v>
      </c>
      <c r="UBX22" s="98" t="s">
        <v>669</v>
      </c>
      <c r="UBY22" s="98" t="s">
        <v>669</v>
      </c>
      <c r="UBZ22" s="98" t="s">
        <v>669</v>
      </c>
      <c r="UCA22" s="98" t="s">
        <v>669</v>
      </c>
      <c r="UCB22" s="98" t="s">
        <v>669</v>
      </c>
      <c r="UCC22" s="98" t="s">
        <v>669</v>
      </c>
      <c r="UCD22" s="98" t="s">
        <v>669</v>
      </c>
      <c r="UCE22" s="98" t="s">
        <v>669</v>
      </c>
      <c r="UCF22" s="98" t="s">
        <v>669</v>
      </c>
      <c r="UCG22" s="98" t="s">
        <v>669</v>
      </c>
      <c r="UCH22" s="98" t="s">
        <v>669</v>
      </c>
      <c r="UCI22" s="98" t="s">
        <v>669</v>
      </c>
      <c r="UCJ22" s="98" t="s">
        <v>669</v>
      </c>
      <c r="UCK22" s="98" t="s">
        <v>669</v>
      </c>
      <c r="UCL22" s="98" t="s">
        <v>669</v>
      </c>
      <c r="UCM22" s="98" t="s">
        <v>669</v>
      </c>
      <c r="UCN22" s="98" t="s">
        <v>669</v>
      </c>
      <c r="UCO22" s="98" t="s">
        <v>669</v>
      </c>
      <c r="UCP22" s="98" t="s">
        <v>669</v>
      </c>
      <c r="UCQ22" s="98" t="s">
        <v>669</v>
      </c>
      <c r="UCR22" s="98" t="s">
        <v>669</v>
      </c>
      <c r="UCS22" s="98" t="s">
        <v>669</v>
      </c>
      <c r="UCT22" s="98" t="s">
        <v>669</v>
      </c>
      <c r="UCU22" s="98" t="s">
        <v>669</v>
      </c>
      <c r="UCV22" s="98" t="s">
        <v>669</v>
      </c>
      <c r="UCW22" s="98" t="s">
        <v>669</v>
      </c>
      <c r="UCX22" s="98" t="s">
        <v>669</v>
      </c>
      <c r="UCY22" s="98" t="s">
        <v>669</v>
      </c>
      <c r="UCZ22" s="98" t="s">
        <v>669</v>
      </c>
      <c r="UDA22" s="98" t="s">
        <v>669</v>
      </c>
      <c r="UDB22" s="98" t="s">
        <v>669</v>
      </c>
      <c r="UDC22" s="98" t="s">
        <v>669</v>
      </c>
      <c r="UDD22" s="98" t="s">
        <v>669</v>
      </c>
      <c r="UDE22" s="98" t="s">
        <v>669</v>
      </c>
      <c r="UDF22" s="98" t="s">
        <v>669</v>
      </c>
      <c r="UDG22" s="98" t="s">
        <v>669</v>
      </c>
      <c r="UDH22" s="98" t="s">
        <v>669</v>
      </c>
      <c r="UDI22" s="98" t="s">
        <v>669</v>
      </c>
      <c r="UDJ22" s="98" t="s">
        <v>669</v>
      </c>
      <c r="UDK22" s="98" t="s">
        <v>669</v>
      </c>
      <c r="UDL22" s="98" t="s">
        <v>669</v>
      </c>
      <c r="UDM22" s="98" t="s">
        <v>669</v>
      </c>
      <c r="UDN22" s="98" t="s">
        <v>669</v>
      </c>
      <c r="UDO22" s="98" t="s">
        <v>669</v>
      </c>
      <c r="UDP22" s="98" t="s">
        <v>669</v>
      </c>
      <c r="UDQ22" s="98" t="s">
        <v>669</v>
      </c>
      <c r="UDR22" s="98" t="s">
        <v>669</v>
      </c>
      <c r="UDS22" s="98" t="s">
        <v>669</v>
      </c>
      <c r="UDT22" s="98" t="s">
        <v>669</v>
      </c>
      <c r="UDU22" s="98" t="s">
        <v>669</v>
      </c>
      <c r="UDV22" s="98" t="s">
        <v>669</v>
      </c>
      <c r="UDW22" s="98" t="s">
        <v>669</v>
      </c>
      <c r="UDX22" s="98" t="s">
        <v>669</v>
      </c>
      <c r="UDY22" s="98" t="s">
        <v>669</v>
      </c>
      <c r="UDZ22" s="98" t="s">
        <v>669</v>
      </c>
      <c r="UEA22" s="98" t="s">
        <v>669</v>
      </c>
      <c r="UEB22" s="98" t="s">
        <v>669</v>
      </c>
      <c r="UEC22" s="98" t="s">
        <v>669</v>
      </c>
      <c r="UED22" s="98" t="s">
        <v>669</v>
      </c>
      <c r="UEE22" s="98" t="s">
        <v>669</v>
      </c>
      <c r="UEF22" s="98" t="s">
        <v>669</v>
      </c>
      <c r="UEG22" s="98" t="s">
        <v>669</v>
      </c>
      <c r="UEH22" s="98" t="s">
        <v>669</v>
      </c>
      <c r="UEI22" s="98" t="s">
        <v>669</v>
      </c>
      <c r="UEJ22" s="98" t="s">
        <v>669</v>
      </c>
      <c r="UEK22" s="98" t="s">
        <v>669</v>
      </c>
      <c r="UEL22" s="98" t="s">
        <v>669</v>
      </c>
      <c r="UEM22" s="98" t="s">
        <v>669</v>
      </c>
      <c r="UEN22" s="98" t="s">
        <v>669</v>
      </c>
      <c r="UEO22" s="98" t="s">
        <v>669</v>
      </c>
      <c r="UEP22" s="98" t="s">
        <v>669</v>
      </c>
      <c r="UEQ22" s="98" t="s">
        <v>669</v>
      </c>
      <c r="UER22" s="98" t="s">
        <v>669</v>
      </c>
      <c r="UES22" s="98" t="s">
        <v>669</v>
      </c>
      <c r="UET22" s="98" t="s">
        <v>669</v>
      </c>
      <c r="UEU22" s="98" t="s">
        <v>669</v>
      </c>
      <c r="UEV22" s="98" t="s">
        <v>669</v>
      </c>
      <c r="UEW22" s="98" t="s">
        <v>669</v>
      </c>
      <c r="UEX22" s="98" t="s">
        <v>669</v>
      </c>
      <c r="UEY22" s="98" t="s">
        <v>669</v>
      </c>
      <c r="UEZ22" s="98" t="s">
        <v>669</v>
      </c>
      <c r="UFA22" s="98" t="s">
        <v>669</v>
      </c>
      <c r="UFB22" s="98" t="s">
        <v>669</v>
      </c>
      <c r="UFC22" s="98" t="s">
        <v>669</v>
      </c>
      <c r="UFD22" s="98" t="s">
        <v>669</v>
      </c>
      <c r="UFE22" s="98" t="s">
        <v>669</v>
      </c>
      <c r="UFF22" s="98" t="s">
        <v>669</v>
      </c>
      <c r="UFG22" s="98" t="s">
        <v>669</v>
      </c>
      <c r="UFH22" s="98" t="s">
        <v>669</v>
      </c>
      <c r="UFI22" s="98" t="s">
        <v>669</v>
      </c>
      <c r="UFJ22" s="98" t="s">
        <v>669</v>
      </c>
      <c r="UFK22" s="98" t="s">
        <v>669</v>
      </c>
      <c r="UFL22" s="98" t="s">
        <v>669</v>
      </c>
      <c r="UFM22" s="98" t="s">
        <v>669</v>
      </c>
      <c r="UFN22" s="98" t="s">
        <v>669</v>
      </c>
      <c r="UFO22" s="98" t="s">
        <v>669</v>
      </c>
      <c r="UFP22" s="98" t="s">
        <v>669</v>
      </c>
      <c r="UFQ22" s="98" t="s">
        <v>669</v>
      </c>
      <c r="UFR22" s="98" t="s">
        <v>669</v>
      </c>
      <c r="UFS22" s="98" t="s">
        <v>669</v>
      </c>
      <c r="UFT22" s="98" t="s">
        <v>669</v>
      </c>
      <c r="UFU22" s="98" t="s">
        <v>669</v>
      </c>
      <c r="UFV22" s="98" t="s">
        <v>669</v>
      </c>
      <c r="UFW22" s="98" t="s">
        <v>669</v>
      </c>
      <c r="UFX22" s="98" t="s">
        <v>669</v>
      </c>
      <c r="UFY22" s="98" t="s">
        <v>669</v>
      </c>
      <c r="UFZ22" s="98" t="s">
        <v>669</v>
      </c>
      <c r="UGA22" s="98" t="s">
        <v>669</v>
      </c>
      <c r="UGB22" s="98" t="s">
        <v>669</v>
      </c>
      <c r="UGC22" s="98" t="s">
        <v>669</v>
      </c>
      <c r="UGD22" s="98" t="s">
        <v>669</v>
      </c>
      <c r="UGE22" s="98" t="s">
        <v>669</v>
      </c>
      <c r="UGF22" s="98" t="s">
        <v>669</v>
      </c>
      <c r="UGG22" s="98" t="s">
        <v>669</v>
      </c>
      <c r="UGH22" s="98" t="s">
        <v>669</v>
      </c>
      <c r="UGI22" s="98" t="s">
        <v>669</v>
      </c>
      <c r="UGJ22" s="98" t="s">
        <v>669</v>
      </c>
      <c r="UGK22" s="98" t="s">
        <v>669</v>
      </c>
      <c r="UGL22" s="98" t="s">
        <v>669</v>
      </c>
      <c r="UGM22" s="98" t="s">
        <v>669</v>
      </c>
      <c r="UGN22" s="98" t="s">
        <v>669</v>
      </c>
      <c r="UGO22" s="98" t="s">
        <v>669</v>
      </c>
      <c r="UGP22" s="98" t="s">
        <v>669</v>
      </c>
      <c r="UGQ22" s="98" t="s">
        <v>669</v>
      </c>
      <c r="UGR22" s="98" t="s">
        <v>669</v>
      </c>
      <c r="UGS22" s="98" t="s">
        <v>669</v>
      </c>
      <c r="UGT22" s="98" t="s">
        <v>669</v>
      </c>
      <c r="UGU22" s="98" t="s">
        <v>669</v>
      </c>
      <c r="UGV22" s="98" t="s">
        <v>669</v>
      </c>
      <c r="UGW22" s="98" t="s">
        <v>669</v>
      </c>
      <c r="UGX22" s="98" t="s">
        <v>669</v>
      </c>
      <c r="UGY22" s="98" t="s">
        <v>669</v>
      </c>
      <c r="UGZ22" s="98" t="s">
        <v>669</v>
      </c>
      <c r="UHA22" s="98" t="s">
        <v>669</v>
      </c>
      <c r="UHB22" s="98" t="s">
        <v>669</v>
      </c>
      <c r="UHC22" s="98" t="s">
        <v>669</v>
      </c>
      <c r="UHD22" s="98" t="s">
        <v>669</v>
      </c>
      <c r="UHE22" s="98" t="s">
        <v>669</v>
      </c>
      <c r="UHF22" s="98" t="s">
        <v>669</v>
      </c>
      <c r="UHG22" s="98" t="s">
        <v>669</v>
      </c>
      <c r="UHH22" s="98" t="s">
        <v>669</v>
      </c>
      <c r="UHI22" s="98" t="s">
        <v>669</v>
      </c>
      <c r="UHJ22" s="98" t="s">
        <v>669</v>
      </c>
      <c r="UHK22" s="98" t="s">
        <v>669</v>
      </c>
      <c r="UHL22" s="98" t="s">
        <v>669</v>
      </c>
      <c r="UHM22" s="98" t="s">
        <v>669</v>
      </c>
      <c r="UHN22" s="98" t="s">
        <v>669</v>
      </c>
      <c r="UHO22" s="98" t="s">
        <v>669</v>
      </c>
      <c r="UHP22" s="98" t="s">
        <v>669</v>
      </c>
      <c r="UHQ22" s="98" t="s">
        <v>669</v>
      </c>
      <c r="UHR22" s="98" t="s">
        <v>669</v>
      </c>
      <c r="UHS22" s="98" t="s">
        <v>669</v>
      </c>
      <c r="UHT22" s="98" t="s">
        <v>669</v>
      </c>
      <c r="UHU22" s="98" t="s">
        <v>669</v>
      </c>
      <c r="UHV22" s="98" t="s">
        <v>669</v>
      </c>
      <c r="UHW22" s="98" t="s">
        <v>669</v>
      </c>
      <c r="UHX22" s="98" t="s">
        <v>669</v>
      </c>
      <c r="UHY22" s="98" t="s">
        <v>669</v>
      </c>
      <c r="UHZ22" s="98" t="s">
        <v>669</v>
      </c>
      <c r="UIA22" s="98" t="s">
        <v>669</v>
      </c>
      <c r="UIB22" s="98" t="s">
        <v>669</v>
      </c>
      <c r="UIC22" s="98" t="s">
        <v>669</v>
      </c>
      <c r="UID22" s="98" t="s">
        <v>669</v>
      </c>
      <c r="UIE22" s="98" t="s">
        <v>669</v>
      </c>
      <c r="UIF22" s="98" t="s">
        <v>669</v>
      </c>
      <c r="UIG22" s="98" t="s">
        <v>669</v>
      </c>
      <c r="UIH22" s="98" t="s">
        <v>669</v>
      </c>
      <c r="UII22" s="98" t="s">
        <v>669</v>
      </c>
      <c r="UIJ22" s="98" t="s">
        <v>669</v>
      </c>
      <c r="UIK22" s="98" t="s">
        <v>669</v>
      </c>
      <c r="UIL22" s="98" t="s">
        <v>669</v>
      </c>
      <c r="UIM22" s="98" t="s">
        <v>669</v>
      </c>
      <c r="UIN22" s="98" t="s">
        <v>669</v>
      </c>
      <c r="UIO22" s="98" t="s">
        <v>669</v>
      </c>
      <c r="UIP22" s="98" t="s">
        <v>669</v>
      </c>
      <c r="UIQ22" s="98" t="s">
        <v>669</v>
      </c>
      <c r="UIR22" s="98" t="s">
        <v>669</v>
      </c>
      <c r="UIS22" s="98" t="s">
        <v>669</v>
      </c>
      <c r="UIT22" s="98" t="s">
        <v>669</v>
      </c>
      <c r="UIU22" s="98" t="s">
        <v>669</v>
      </c>
      <c r="UIV22" s="98" t="s">
        <v>669</v>
      </c>
      <c r="UIW22" s="98" t="s">
        <v>669</v>
      </c>
      <c r="UIX22" s="98" t="s">
        <v>669</v>
      </c>
      <c r="UIY22" s="98" t="s">
        <v>669</v>
      </c>
      <c r="UIZ22" s="98" t="s">
        <v>669</v>
      </c>
      <c r="UJA22" s="98" t="s">
        <v>669</v>
      </c>
      <c r="UJB22" s="98" t="s">
        <v>669</v>
      </c>
      <c r="UJC22" s="98" t="s">
        <v>669</v>
      </c>
      <c r="UJD22" s="98" t="s">
        <v>669</v>
      </c>
      <c r="UJE22" s="98" t="s">
        <v>669</v>
      </c>
      <c r="UJF22" s="98" t="s">
        <v>669</v>
      </c>
      <c r="UJG22" s="98" t="s">
        <v>669</v>
      </c>
      <c r="UJH22" s="98" t="s">
        <v>669</v>
      </c>
      <c r="UJI22" s="98" t="s">
        <v>669</v>
      </c>
      <c r="UJJ22" s="98" t="s">
        <v>669</v>
      </c>
      <c r="UJK22" s="98" t="s">
        <v>669</v>
      </c>
      <c r="UJL22" s="98" t="s">
        <v>669</v>
      </c>
      <c r="UJM22" s="98" t="s">
        <v>669</v>
      </c>
      <c r="UJN22" s="98" t="s">
        <v>669</v>
      </c>
      <c r="UJO22" s="98" t="s">
        <v>669</v>
      </c>
      <c r="UJP22" s="98" t="s">
        <v>669</v>
      </c>
      <c r="UJQ22" s="98" t="s">
        <v>669</v>
      </c>
      <c r="UJR22" s="98" t="s">
        <v>669</v>
      </c>
      <c r="UJS22" s="98" t="s">
        <v>669</v>
      </c>
      <c r="UJT22" s="98" t="s">
        <v>669</v>
      </c>
      <c r="UJU22" s="98" t="s">
        <v>669</v>
      </c>
      <c r="UJV22" s="98" t="s">
        <v>669</v>
      </c>
      <c r="UJW22" s="98" t="s">
        <v>669</v>
      </c>
      <c r="UJX22" s="98" t="s">
        <v>669</v>
      </c>
      <c r="UJY22" s="98" t="s">
        <v>669</v>
      </c>
      <c r="UJZ22" s="98" t="s">
        <v>669</v>
      </c>
      <c r="UKA22" s="98" t="s">
        <v>669</v>
      </c>
      <c r="UKB22" s="98" t="s">
        <v>669</v>
      </c>
      <c r="UKC22" s="98" t="s">
        <v>669</v>
      </c>
      <c r="UKD22" s="98" t="s">
        <v>669</v>
      </c>
      <c r="UKE22" s="98" t="s">
        <v>669</v>
      </c>
      <c r="UKF22" s="98" t="s">
        <v>669</v>
      </c>
      <c r="UKG22" s="98" t="s">
        <v>669</v>
      </c>
      <c r="UKH22" s="98" t="s">
        <v>669</v>
      </c>
      <c r="UKI22" s="98" t="s">
        <v>669</v>
      </c>
      <c r="UKJ22" s="98" t="s">
        <v>669</v>
      </c>
      <c r="UKK22" s="98" t="s">
        <v>669</v>
      </c>
      <c r="UKL22" s="98" t="s">
        <v>669</v>
      </c>
      <c r="UKM22" s="98" t="s">
        <v>669</v>
      </c>
      <c r="UKN22" s="98" t="s">
        <v>669</v>
      </c>
      <c r="UKO22" s="98" t="s">
        <v>669</v>
      </c>
      <c r="UKP22" s="98" t="s">
        <v>669</v>
      </c>
      <c r="UKQ22" s="98" t="s">
        <v>669</v>
      </c>
      <c r="UKR22" s="98" t="s">
        <v>669</v>
      </c>
      <c r="UKS22" s="98" t="s">
        <v>669</v>
      </c>
      <c r="UKT22" s="98" t="s">
        <v>669</v>
      </c>
      <c r="UKU22" s="98" t="s">
        <v>669</v>
      </c>
      <c r="UKV22" s="98" t="s">
        <v>669</v>
      </c>
      <c r="UKW22" s="98" t="s">
        <v>669</v>
      </c>
      <c r="UKX22" s="98" t="s">
        <v>669</v>
      </c>
      <c r="UKY22" s="98" t="s">
        <v>669</v>
      </c>
      <c r="UKZ22" s="98" t="s">
        <v>669</v>
      </c>
      <c r="ULA22" s="98" t="s">
        <v>669</v>
      </c>
      <c r="ULB22" s="98" t="s">
        <v>669</v>
      </c>
      <c r="ULC22" s="98" t="s">
        <v>669</v>
      </c>
      <c r="ULD22" s="98" t="s">
        <v>669</v>
      </c>
      <c r="ULE22" s="98" t="s">
        <v>669</v>
      </c>
      <c r="ULF22" s="98" t="s">
        <v>669</v>
      </c>
      <c r="ULG22" s="98" t="s">
        <v>669</v>
      </c>
      <c r="ULH22" s="98" t="s">
        <v>669</v>
      </c>
      <c r="ULI22" s="98" t="s">
        <v>669</v>
      </c>
      <c r="ULJ22" s="98" t="s">
        <v>669</v>
      </c>
      <c r="ULK22" s="98" t="s">
        <v>669</v>
      </c>
      <c r="ULL22" s="98" t="s">
        <v>669</v>
      </c>
      <c r="ULM22" s="98" t="s">
        <v>669</v>
      </c>
      <c r="ULN22" s="98" t="s">
        <v>669</v>
      </c>
      <c r="ULO22" s="98" t="s">
        <v>669</v>
      </c>
      <c r="ULP22" s="98" t="s">
        <v>669</v>
      </c>
      <c r="ULQ22" s="98" t="s">
        <v>669</v>
      </c>
      <c r="ULR22" s="98" t="s">
        <v>669</v>
      </c>
      <c r="ULS22" s="98" t="s">
        <v>669</v>
      </c>
      <c r="ULT22" s="98" t="s">
        <v>669</v>
      </c>
      <c r="ULU22" s="98" t="s">
        <v>669</v>
      </c>
      <c r="ULV22" s="98" t="s">
        <v>669</v>
      </c>
      <c r="ULW22" s="98" t="s">
        <v>669</v>
      </c>
      <c r="ULX22" s="98" t="s">
        <v>669</v>
      </c>
      <c r="ULY22" s="98" t="s">
        <v>669</v>
      </c>
      <c r="ULZ22" s="98" t="s">
        <v>669</v>
      </c>
      <c r="UMA22" s="98" t="s">
        <v>669</v>
      </c>
      <c r="UMB22" s="98" t="s">
        <v>669</v>
      </c>
      <c r="UMC22" s="98" t="s">
        <v>669</v>
      </c>
      <c r="UMD22" s="98" t="s">
        <v>669</v>
      </c>
      <c r="UME22" s="98" t="s">
        <v>669</v>
      </c>
      <c r="UMF22" s="98" t="s">
        <v>669</v>
      </c>
      <c r="UMG22" s="98" t="s">
        <v>669</v>
      </c>
      <c r="UMH22" s="98" t="s">
        <v>669</v>
      </c>
      <c r="UMI22" s="98" t="s">
        <v>669</v>
      </c>
      <c r="UMJ22" s="98" t="s">
        <v>669</v>
      </c>
      <c r="UMK22" s="98" t="s">
        <v>669</v>
      </c>
      <c r="UML22" s="98" t="s">
        <v>669</v>
      </c>
      <c r="UMM22" s="98" t="s">
        <v>669</v>
      </c>
      <c r="UMN22" s="98" t="s">
        <v>669</v>
      </c>
      <c r="UMO22" s="98" t="s">
        <v>669</v>
      </c>
      <c r="UMP22" s="98" t="s">
        <v>669</v>
      </c>
      <c r="UMQ22" s="98" t="s">
        <v>669</v>
      </c>
      <c r="UMR22" s="98" t="s">
        <v>669</v>
      </c>
      <c r="UMS22" s="98" t="s">
        <v>669</v>
      </c>
      <c r="UMT22" s="98" t="s">
        <v>669</v>
      </c>
      <c r="UMU22" s="98" t="s">
        <v>669</v>
      </c>
      <c r="UMV22" s="98" t="s">
        <v>669</v>
      </c>
      <c r="UMW22" s="98" t="s">
        <v>669</v>
      </c>
      <c r="UMX22" s="98" t="s">
        <v>669</v>
      </c>
      <c r="UMY22" s="98" t="s">
        <v>669</v>
      </c>
      <c r="UMZ22" s="98" t="s">
        <v>669</v>
      </c>
      <c r="UNA22" s="98" t="s">
        <v>669</v>
      </c>
      <c r="UNB22" s="98" t="s">
        <v>669</v>
      </c>
      <c r="UNC22" s="98" t="s">
        <v>669</v>
      </c>
      <c r="UND22" s="98" t="s">
        <v>669</v>
      </c>
      <c r="UNE22" s="98" t="s">
        <v>669</v>
      </c>
      <c r="UNF22" s="98" t="s">
        <v>669</v>
      </c>
      <c r="UNG22" s="98" t="s">
        <v>669</v>
      </c>
      <c r="UNH22" s="98" t="s">
        <v>669</v>
      </c>
      <c r="UNI22" s="98" t="s">
        <v>669</v>
      </c>
      <c r="UNJ22" s="98" t="s">
        <v>669</v>
      </c>
      <c r="UNK22" s="98" t="s">
        <v>669</v>
      </c>
      <c r="UNL22" s="98" t="s">
        <v>669</v>
      </c>
      <c r="UNM22" s="98" t="s">
        <v>669</v>
      </c>
      <c r="UNN22" s="98" t="s">
        <v>669</v>
      </c>
      <c r="UNO22" s="98" t="s">
        <v>669</v>
      </c>
      <c r="UNP22" s="98" t="s">
        <v>669</v>
      </c>
      <c r="UNQ22" s="98" t="s">
        <v>669</v>
      </c>
      <c r="UNR22" s="98" t="s">
        <v>669</v>
      </c>
      <c r="UNS22" s="98" t="s">
        <v>669</v>
      </c>
      <c r="UNT22" s="98" t="s">
        <v>669</v>
      </c>
      <c r="UNU22" s="98" t="s">
        <v>669</v>
      </c>
      <c r="UNV22" s="98" t="s">
        <v>669</v>
      </c>
      <c r="UNW22" s="98" t="s">
        <v>669</v>
      </c>
      <c r="UNX22" s="98" t="s">
        <v>669</v>
      </c>
      <c r="UNY22" s="98" t="s">
        <v>669</v>
      </c>
      <c r="UNZ22" s="98" t="s">
        <v>669</v>
      </c>
      <c r="UOA22" s="98" t="s">
        <v>669</v>
      </c>
      <c r="UOB22" s="98" t="s">
        <v>669</v>
      </c>
      <c r="UOC22" s="98" t="s">
        <v>669</v>
      </c>
      <c r="UOD22" s="98" t="s">
        <v>669</v>
      </c>
      <c r="UOE22" s="98" t="s">
        <v>669</v>
      </c>
      <c r="UOF22" s="98" t="s">
        <v>669</v>
      </c>
      <c r="UOG22" s="98" t="s">
        <v>669</v>
      </c>
      <c r="UOH22" s="98" t="s">
        <v>669</v>
      </c>
      <c r="UOI22" s="98" t="s">
        <v>669</v>
      </c>
      <c r="UOJ22" s="98" t="s">
        <v>669</v>
      </c>
      <c r="UOK22" s="98" t="s">
        <v>669</v>
      </c>
      <c r="UOL22" s="98" t="s">
        <v>669</v>
      </c>
      <c r="UOM22" s="98" t="s">
        <v>669</v>
      </c>
      <c r="UON22" s="98" t="s">
        <v>669</v>
      </c>
      <c r="UOO22" s="98" t="s">
        <v>669</v>
      </c>
      <c r="UOP22" s="98" t="s">
        <v>669</v>
      </c>
      <c r="UOQ22" s="98" t="s">
        <v>669</v>
      </c>
      <c r="UOR22" s="98" t="s">
        <v>669</v>
      </c>
      <c r="UOS22" s="98" t="s">
        <v>669</v>
      </c>
      <c r="UOT22" s="98" t="s">
        <v>669</v>
      </c>
      <c r="UOU22" s="98" t="s">
        <v>669</v>
      </c>
      <c r="UOV22" s="98" t="s">
        <v>669</v>
      </c>
      <c r="UOW22" s="98" t="s">
        <v>669</v>
      </c>
      <c r="UOX22" s="98" t="s">
        <v>669</v>
      </c>
      <c r="UOY22" s="98" t="s">
        <v>669</v>
      </c>
      <c r="UOZ22" s="98" t="s">
        <v>669</v>
      </c>
      <c r="UPA22" s="98" t="s">
        <v>669</v>
      </c>
      <c r="UPB22" s="98" t="s">
        <v>669</v>
      </c>
      <c r="UPC22" s="98" t="s">
        <v>669</v>
      </c>
      <c r="UPD22" s="98" t="s">
        <v>669</v>
      </c>
      <c r="UPE22" s="98" t="s">
        <v>669</v>
      </c>
      <c r="UPF22" s="98" t="s">
        <v>669</v>
      </c>
      <c r="UPG22" s="98" t="s">
        <v>669</v>
      </c>
      <c r="UPH22" s="98" t="s">
        <v>669</v>
      </c>
      <c r="UPI22" s="98" t="s">
        <v>669</v>
      </c>
      <c r="UPJ22" s="98" t="s">
        <v>669</v>
      </c>
      <c r="UPK22" s="98" t="s">
        <v>669</v>
      </c>
      <c r="UPL22" s="98" t="s">
        <v>669</v>
      </c>
      <c r="UPM22" s="98" t="s">
        <v>669</v>
      </c>
      <c r="UPN22" s="98" t="s">
        <v>669</v>
      </c>
      <c r="UPO22" s="98" t="s">
        <v>669</v>
      </c>
      <c r="UPP22" s="98" t="s">
        <v>669</v>
      </c>
      <c r="UPQ22" s="98" t="s">
        <v>669</v>
      </c>
      <c r="UPR22" s="98" t="s">
        <v>669</v>
      </c>
      <c r="UPS22" s="98" t="s">
        <v>669</v>
      </c>
      <c r="UPT22" s="98" t="s">
        <v>669</v>
      </c>
      <c r="UPU22" s="98" t="s">
        <v>669</v>
      </c>
      <c r="UPV22" s="98" t="s">
        <v>669</v>
      </c>
      <c r="UPW22" s="98" t="s">
        <v>669</v>
      </c>
      <c r="UPX22" s="98" t="s">
        <v>669</v>
      </c>
      <c r="UPY22" s="98" t="s">
        <v>669</v>
      </c>
      <c r="UPZ22" s="98" t="s">
        <v>669</v>
      </c>
      <c r="UQA22" s="98" t="s">
        <v>669</v>
      </c>
      <c r="UQB22" s="98" t="s">
        <v>669</v>
      </c>
      <c r="UQC22" s="98" t="s">
        <v>669</v>
      </c>
      <c r="UQD22" s="98" t="s">
        <v>669</v>
      </c>
      <c r="UQE22" s="98" t="s">
        <v>669</v>
      </c>
      <c r="UQF22" s="98" t="s">
        <v>669</v>
      </c>
      <c r="UQG22" s="98" t="s">
        <v>669</v>
      </c>
      <c r="UQH22" s="98" t="s">
        <v>669</v>
      </c>
      <c r="UQI22" s="98" t="s">
        <v>669</v>
      </c>
      <c r="UQJ22" s="98" t="s">
        <v>669</v>
      </c>
      <c r="UQK22" s="98" t="s">
        <v>669</v>
      </c>
      <c r="UQL22" s="98" t="s">
        <v>669</v>
      </c>
      <c r="UQM22" s="98" t="s">
        <v>669</v>
      </c>
      <c r="UQN22" s="98" t="s">
        <v>669</v>
      </c>
      <c r="UQO22" s="98" t="s">
        <v>669</v>
      </c>
      <c r="UQP22" s="98" t="s">
        <v>669</v>
      </c>
      <c r="UQQ22" s="98" t="s">
        <v>669</v>
      </c>
      <c r="UQR22" s="98" t="s">
        <v>669</v>
      </c>
      <c r="UQS22" s="98" t="s">
        <v>669</v>
      </c>
      <c r="UQT22" s="98" t="s">
        <v>669</v>
      </c>
      <c r="UQU22" s="98" t="s">
        <v>669</v>
      </c>
      <c r="UQV22" s="98" t="s">
        <v>669</v>
      </c>
      <c r="UQW22" s="98" t="s">
        <v>669</v>
      </c>
      <c r="UQX22" s="98" t="s">
        <v>669</v>
      </c>
      <c r="UQY22" s="98" t="s">
        <v>669</v>
      </c>
      <c r="UQZ22" s="98" t="s">
        <v>669</v>
      </c>
      <c r="URA22" s="98" t="s">
        <v>669</v>
      </c>
      <c r="URB22" s="98" t="s">
        <v>669</v>
      </c>
      <c r="URC22" s="98" t="s">
        <v>669</v>
      </c>
      <c r="URD22" s="98" t="s">
        <v>669</v>
      </c>
      <c r="URE22" s="98" t="s">
        <v>669</v>
      </c>
      <c r="URF22" s="98" t="s">
        <v>669</v>
      </c>
      <c r="URG22" s="98" t="s">
        <v>669</v>
      </c>
      <c r="URH22" s="98" t="s">
        <v>669</v>
      </c>
      <c r="URI22" s="98" t="s">
        <v>669</v>
      </c>
      <c r="URJ22" s="98" t="s">
        <v>669</v>
      </c>
      <c r="URK22" s="98" t="s">
        <v>669</v>
      </c>
      <c r="URL22" s="98" t="s">
        <v>669</v>
      </c>
      <c r="URM22" s="98" t="s">
        <v>669</v>
      </c>
      <c r="URN22" s="98" t="s">
        <v>669</v>
      </c>
      <c r="URO22" s="98" t="s">
        <v>669</v>
      </c>
      <c r="URP22" s="98" t="s">
        <v>669</v>
      </c>
      <c r="URQ22" s="98" t="s">
        <v>669</v>
      </c>
      <c r="URR22" s="98" t="s">
        <v>669</v>
      </c>
      <c r="URS22" s="98" t="s">
        <v>669</v>
      </c>
      <c r="URT22" s="98" t="s">
        <v>669</v>
      </c>
      <c r="URU22" s="98" t="s">
        <v>669</v>
      </c>
      <c r="URV22" s="98" t="s">
        <v>669</v>
      </c>
      <c r="URW22" s="98" t="s">
        <v>669</v>
      </c>
      <c r="URX22" s="98" t="s">
        <v>669</v>
      </c>
      <c r="URY22" s="98" t="s">
        <v>669</v>
      </c>
      <c r="URZ22" s="98" t="s">
        <v>669</v>
      </c>
      <c r="USA22" s="98" t="s">
        <v>669</v>
      </c>
      <c r="USB22" s="98" t="s">
        <v>669</v>
      </c>
      <c r="USC22" s="98" t="s">
        <v>669</v>
      </c>
      <c r="USD22" s="98" t="s">
        <v>669</v>
      </c>
      <c r="USE22" s="98" t="s">
        <v>669</v>
      </c>
      <c r="USF22" s="98" t="s">
        <v>669</v>
      </c>
      <c r="USG22" s="98" t="s">
        <v>669</v>
      </c>
      <c r="USH22" s="98" t="s">
        <v>669</v>
      </c>
      <c r="USI22" s="98" t="s">
        <v>669</v>
      </c>
      <c r="USJ22" s="98" t="s">
        <v>669</v>
      </c>
      <c r="USK22" s="98" t="s">
        <v>669</v>
      </c>
      <c r="USL22" s="98" t="s">
        <v>669</v>
      </c>
      <c r="USM22" s="98" t="s">
        <v>669</v>
      </c>
      <c r="USN22" s="98" t="s">
        <v>669</v>
      </c>
      <c r="USO22" s="98" t="s">
        <v>669</v>
      </c>
      <c r="USP22" s="98" t="s">
        <v>669</v>
      </c>
      <c r="USQ22" s="98" t="s">
        <v>669</v>
      </c>
      <c r="USR22" s="98" t="s">
        <v>669</v>
      </c>
      <c r="USS22" s="98" t="s">
        <v>669</v>
      </c>
      <c r="UST22" s="98" t="s">
        <v>669</v>
      </c>
      <c r="USU22" s="98" t="s">
        <v>669</v>
      </c>
      <c r="USV22" s="98" t="s">
        <v>669</v>
      </c>
      <c r="USW22" s="98" t="s">
        <v>669</v>
      </c>
      <c r="USX22" s="98" t="s">
        <v>669</v>
      </c>
      <c r="USY22" s="98" t="s">
        <v>669</v>
      </c>
      <c r="USZ22" s="98" t="s">
        <v>669</v>
      </c>
      <c r="UTA22" s="98" t="s">
        <v>669</v>
      </c>
      <c r="UTB22" s="98" t="s">
        <v>669</v>
      </c>
      <c r="UTC22" s="98" t="s">
        <v>669</v>
      </c>
      <c r="UTD22" s="98" t="s">
        <v>669</v>
      </c>
      <c r="UTE22" s="98" t="s">
        <v>669</v>
      </c>
      <c r="UTF22" s="98" t="s">
        <v>669</v>
      </c>
      <c r="UTG22" s="98" t="s">
        <v>669</v>
      </c>
      <c r="UTH22" s="98" t="s">
        <v>669</v>
      </c>
      <c r="UTI22" s="98" t="s">
        <v>669</v>
      </c>
      <c r="UTJ22" s="98" t="s">
        <v>669</v>
      </c>
      <c r="UTK22" s="98" t="s">
        <v>669</v>
      </c>
      <c r="UTL22" s="98" t="s">
        <v>669</v>
      </c>
      <c r="UTM22" s="98" t="s">
        <v>669</v>
      </c>
      <c r="UTN22" s="98" t="s">
        <v>669</v>
      </c>
      <c r="UTO22" s="98" t="s">
        <v>669</v>
      </c>
      <c r="UTP22" s="98" t="s">
        <v>669</v>
      </c>
      <c r="UTQ22" s="98" t="s">
        <v>669</v>
      </c>
      <c r="UTR22" s="98" t="s">
        <v>669</v>
      </c>
      <c r="UTS22" s="98" t="s">
        <v>669</v>
      </c>
      <c r="UTT22" s="98" t="s">
        <v>669</v>
      </c>
      <c r="UTU22" s="98" t="s">
        <v>669</v>
      </c>
      <c r="UTV22" s="98" t="s">
        <v>669</v>
      </c>
      <c r="UTW22" s="98" t="s">
        <v>669</v>
      </c>
      <c r="UTX22" s="98" t="s">
        <v>669</v>
      </c>
      <c r="UTY22" s="98" t="s">
        <v>669</v>
      </c>
      <c r="UTZ22" s="98" t="s">
        <v>669</v>
      </c>
      <c r="UUA22" s="98" t="s">
        <v>669</v>
      </c>
      <c r="UUB22" s="98" t="s">
        <v>669</v>
      </c>
      <c r="UUC22" s="98" t="s">
        <v>669</v>
      </c>
      <c r="UUD22" s="98" t="s">
        <v>669</v>
      </c>
      <c r="UUE22" s="98" t="s">
        <v>669</v>
      </c>
      <c r="UUF22" s="98" t="s">
        <v>669</v>
      </c>
      <c r="UUG22" s="98" t="s">
        <v>669</v>
      </c>
      <c r="UUH22" s="98" t="s">
        <v>669</v>
      </c>
      <c r="UUI22" s="98" t="s">
        <v>669</v>
      </c>
      <c r="UUJ22" s="98" t="s">
        <v>669</v>
      </c>
      <c r="UUK22" s="98" t="s">
        <v>669</v>
      </c>
      <c r="UUL22" s="98" t="s">
        <v>669</v>
      </c>
      <c r="UUM22" s="98" t="s">
        <v>669</v>
      </c>
      <c r="UUN22" s="98" t="s">
        <v>669</v>
      </c>
      <c r="UUO22" s="98" t="s">
        <v>669</v>
      </c>
      <c r="UUP22" s="98" t="s">
        <v>669</v>
      </c>
      <c r="UUQ22" s="98" t="s">
        <v>669</v>
      </c>
      <c r="UUR22" s="98" t="s">
        <v>669</v>
      </c>
      <c r="UUS22" s="98" t="s">
        <v>669</v>
      </c>
      <c r="UUT22" s="98" t="s">
        <v>669</v>
      </c>
      <c r="UUU22" s="98" t="s">
        <v>669</v>
      </c>
      <c r="UUV22" s="98" t="s">
        <v>669</v>
      </c>
      <c r="UUW22" s="98" t="s">
        <v>669</v>
      </c>
      <c r="UUX22" s="98" t="s">
        <v>669</v>
      </c>
      <c r="UUY22" s="98" t="s">
        <v>669</v>
      </c>
      <c r="UUZ22" s="98" t="s">
        <v>669</v>
      </c>
      <c r="UVA22" s="98" t="s">
        <v>669</v>
      </c>
      <c r="UVB22" s="98" t="s">
        <v>669</v>
      </c>
      <c r="UVC22" s="98" t="s">
        <v>669</v>
      </c>
      <c r="UVD22" s="98" t="s">
        <v>669</v>
      </c>
      <c r="UVE22" s="98" t="s">
        <v>669</v>
      </c>
      <c r="UVF22" s="98" t="s">
        <v>669</v>
      </c>
      <c r="UVG22" s="98" t="s">
        <v>669</v>
      </c>
      <c r="UVH22" s="98" t="s">
        <v>669</v>
      </c>
      <c r="UVI22" s="98" t="s">
        <v>669</v>
      </c>
      <c r="UVJ22" s="98" t="s">
        <v>669</v>
      </c>
      <c r="UVK22" s="98" t="s">
        <v>669</v>
      </c>
      <c r="UVL22" s="98" t="s">
        <v>669</v>
      </c>
      <c r="UVM22" s="98" t="s">
        <v>669</v>
      </c>
      <c r="UVN22" s="98" t="s">
        <v>669</v>
      </c>
      <c r="UVO22" s="98" t="s">
        <v>669</v>
      </c>
      <c r="UVP22" s="98" t="s">
        <v>669</v>
      </c>
      <c r="UVQ22" s="98" t="s">
        <v>669</v>
      </c>
      <c r="UVR22" s="98" t="s">
        <v>669</v>
      </c>
      <c r="UVS22" s="98" t="s">
        <v>669</v>
      </c>
      <c r="UVT22" s="98" t="s">
        <v>669</v>
      </c>
      <c r="UVU22" s="98" t="s">
        <v>669</v>
      </c>
      <c r="UVV22" s="98" t="s">
        <v>669</v>
      </c>
      <c r="UVW22" s="98" t="s">
        <v>669</v>
      </c>
      <c r="UVX22" s="98" t="s">
        <v>669</v>
      </c>
      <c r="UVY22" s="98" t="s">
        <v>669</v>
      </c>
      <c r="UVZ22" s="98" t="s">
        <v>669</v>
      </c>
      <c r="UWA22" s="98" t="s">
        <v>669</v>
      </c>
      <c r="UWB22" s="98" t="s">
        <v>669</v>
      </c>
      <c r="UWC22" s="98" t="s">
        <v>669</v>
      </c>
      <c r="UWD22" s="98" t="s">
        <v>669</v>
      </c>
      <c r="UWE22" s="98" t="s">
        <v>669</v>
      </c>
      <c r="UWF22" s="98" t="s">
        <v>669</v>
      </c>
      <c r="UWG22" s="98" t="s">
        <v>669</v>
      </c>
      <c r="UWH22" s="98" t="s">
        <v>669</v>
      </c>
      <c r="UWI22" s="98" t="s">
        <v>669</v>
      </c>
      <c r="UWJ22" s="98" t="s">
        <v>669</v>
      </c>
      <c r="UWK22" s="98" t="s">
        <v>669</v>
      </c>
      <c r="UWL22" s="98" t="s">
        <v>669</v>
      </c>
      <c r="UWM22" s="98" t="s">
        <v>669</v>
      </c>
      <c r="UWN22" s="98" t="s">
        <v>669</v>
      </c>
      <c r="UWO22" s="98" t="s">
        <v>669</v>
      </c>
      <c r="UWP22" s="98" t="s">
        <v>669</v>
      </c>
      <c r="UWQ22" s="98" t="s">
        <v>669</v>
      </c>
      <c r="UWR22" s="98" t="s">
        <v>669</v>
      </c>
      <c r="UWS22" s="98" t="s">
        <v>669</v>
      </c>
      <c r="UWT22" s="98" t="s">
        <v>669</v>
      </c>
      <c r="UWU22" s="98" t="s">
        <v>669</v>
      </c>
      <c r="UWV22" s="98" t="s">
        <v>669</v>
      </c>
      <c r="UWW22" s="98" t="s">
        <v>669</v>
      </c>
      <c r="UWX22" s="98" t="s">
        <v>669</v>
      </c>
      <c r="UWY22" s="98" t="s">
        <v>669</v>
      </c>
      <c r="UWZ22" s="98" t="s">
        <v>669</v>
      </c>
      <c r="UXA22" s="98" t="s">
        <v>669</v>
      </c>
      <c r="UXB22" s="98" t="s">
        <v>669</v>
      </c>
      <c r="UXC22" s="98" t="s">
        <v>669</v>
      </c>
      <c r="UXD22" s="98" t="s">
        <v>669</v>
      </c>
      <c r="UXE22" s="98" t="s">
        <v>669</v>
      </c>
      <c r="UXF22" s="98" t="s">
        <v>669</v>
      </c>
      <c r="UXG22" s="98" t="s">
        <v>669</v>
      </c>
      <c r="UXH22" s="98" t="s">
        <v>669</v>
      </c>
      <c r="UXI22" s="98" t="s">
        <v>669</v>
      </c>
      <c r="UXJ22" s="98" t="s">
        <v>669</v>
      </c>
      <c r="UXK22" s="98" t="s">
        <v>669</v>
      </c>
      <c r="UXL22" s="98" t="s">
        <v>669</v>
      </c>
      <c r="UXM22" s="98" t="s">
        <v>669</v>
      </c>
      <c r="UXN22" s="98" t="s">
        <v>669</v>
      </c>
      <c r="UXO22" s="98" t="s">
        <v>669</v>
      </c>
      <c r="UXP22" s="98" t="s">
        <v>669</v>
      </c>
      <c r="UXQ22" s="98" t="s">
        <v>669</v>
      </c>
      <c r="UXR22" s="98" t="s">
        <v>669</v>
      </c>
      <c r="UXS22" s="98" t="s">
        <v>669</v>
      </c>
      <c r="UXT22" s="98" t="s">
        <v>669</v>
      </c>
      <c r="UXU22" s="98" t="s">
        <v>669</v>
      </c>
      <c r="UXV22" s="98" t="s">
        <v>669</v>
      </c>
      <c r="UXW22" s="98" t="s">
        <v>669</v>
      </c>
      <c r="UXX22" s="98" t="s">
        <v>669</v>
      </c>
      <c r="UXY22" s="98" t="s">
        <v>669</v>
      </c>
      <c r="UXZ22" s="98" t="s">
        <v>669</v>
      </c>
      <c r="UYA22" s="98" t="s">
        <v>669</v>
      </c>
      <c r="UYB22" s="98" t="s">
        <v>669</v>
      </c>
      <c r="UYC22" s="98" t="s">
        <v>669</v>
      </c>
      <c r="UYD22" s="98" t="s">
        <v>669</v>
      </c>
      <c r="UYE22" s="98" t="s">
        <v>669</v>
      </c>
      <c r="UYF22" s="98" t="s">
        <v>669</v>
      </c>
      <c r="UYG22" s="98" t="s">
        <v>669</v>
      </c>
      <c r="UYH22" s="98" t="s">
        <v>669</v>
      </c>
      <c r="UYI22" s="98" t="s">
        <v>669</v>
      </c>
      <c r="UYJ22" s="98" t="s">
        <v>669</v>
      </c>
      <c r="UYK22" s="98" t="s">
        <v>669</v>
      </c>
      <c r="UYL22" s="98" t="s">
        <v>669</v>
      </c>
      <c r="UYM22" s="98" t="s">
        <v>669</v>
      </c>
      <c r="UYN22" s="98" t="s">
        <v>669</v>
      </c>
      <c r="UYO22" s="98" t="s">
        <v>669</v>
      </c>
      <c r="UYP22" s="98" t="s">
        <v>669</v>
      </c>
      <c r="UYQ22" s="98" t="s">
        <v>669</v>
      </c>
      <c r="UYR22" s="98" t="s">
        <v>669</v>
      </c>
      <c r="UYS22" s="98" t="s">
        <v>669</v>
      </c>
      <c r="UYT22" s="98" t="s">
        <v>669</v>
      </c>
      <c r="UYU22" s="98" t="s">
        <v>669</v>
      </c>
      <c r="UYV22" s="98" t="s">
        <v>669</v>
      </c>
      <c r="UYW22" s="98" t="s">
        <v>669</v>
      </c>
      <c r="UYX22" s="98" t="s">
        <v>669</v>
      </c>
      <c r="UYY22" s="98" t="s">
        <v>669</v>
      </c>
      <c r="UYZ22" s="98" t="s">
        <v>669</v>
      </c>
      <c r="UZA22" s="98" t="s">
        <v>669</v>
      </c>
      <c r="UZB22" s="98" t="s">
        <v>669</v>
      </c>
      <c r="UZC22" s="98" t="s">
        <v>669</v>
      </c>
      <c r="UZD22" s="98" t="s">
        <v>669</v>
      </c>
      <c r="UZE22" s="98" t="s">
        <v>669</v>
      </c>
      <c r="UZF22" s="98" t="s">
        <v>669</v>
      </c>
      <c r="UZG22" s="98" t="s">
        <v>669</v>
      </c>
      <c r="UZH22" s="98" t="s">
        <v>669</v>
      </c>
      <c r="UZI22" s="98" t="s">
        <v>669</v>
      </c>
      <c r="UZJ22" s="98" t="s">
        <v>669</v>
      </c>
      <c r="UZK22" s="98" t="s">
        <v>669</v>
      </c>
      <c r="UZL22" s="98" t="s">
        <v>669</v>
      </c>
      <c r="UZM22" s="98" t="s">
        <v>669</v>
      </c>
      <c r="UZN22" s="98" t="s">
        <v>669</v>
      </c>
      <c r="UZO22" s="98" t="s">
        <v>669</v>
      </c>
      <c r="UZP22" s="98" t="s">
        <v>669</v>
      </c>
      <c r="UZQ22" s="98" t="s">
        <v>669</v>
      </c>
      <c r="UZR22" s="98" t="s">
        <v>669</v>
      </c>
      <c r="UZS22" s="98" t="s">
        <v>669</v>
      </c>
      <c r="UZT22" s="98" t="s">
        <v>669</v>
      </c>
      <c r="UZU22" s="98" t="s">
        <v>669</v>
      </c>
      <c r="UZV22" s="98" t="s">
        <v>669</v>
      </c>
      <c r="UZW22" s="98" t="s">
        <v>669</v>
      </c>
      <c r="UZX22" s="98" t="s">
        <v>669</v>
      </c>
      <c r="UZY22" s="98" t="s">
        <v>669</v>
      </c>
      <c r="UZZ22" s="98" t="s">
        <v>669</v>
      </c>
      <c r="VAA22" s="98" t="s">
        <v>669</v>
      </c>
      <c r="VAB22" s="98" t="s">
        <v>669</v>
      </c>
      <c r="VAC22" s="98" t="s">
        <v>669</v>
      </c>
      <c r="VAD22" s="98" t="s">
        <v>669</v>
      </c>
      <c r="VAE22" s="98" t="s">
        <v>669</v>
      </c>
      <c r="VAF22" s="98" t="s">
        <v>669</v>
      </c>
      <c r="VAG22" s="98" t="s">
        <v>669</v>
      </c>
      <c r="VAH22" s="98" t="s">
        <v>669</v>
      </c>
      <c r="VAI22" s="98" t="s">
        <v>669</v>
      </c>
      <c r="VAJ22" s="98" t="s">
        <v>669</v>
      </c>
      <c r="VAK22" s="98" t="s">
        <v>669</v>
      </c>
      <c r="VAL22" s="98" t="s">
        <v>669</v>
      </c>
      <c r="VAM22" s="98" t="s">
        <v>669</v>
      </c>
      <c r="VAN22" s="98" t="s">
        <v>669</v>
      </c>
      <c r="VAO22" s="98" t="s">
        <v>669</v>
      </c>
      <c r="VAP22" s="98" t="s">
        <v>669</v>
      </c>
      <c r="VAQ22" s="98" t="s">
        <v>669</v>
      </c>
      <c r="VAR22" s="98" t="s">
        <v>669</v>
      </c>
      <c r="VAS22" s="98" t="s">
        <v>669</v>
      </c>
      <c r="VAT22" s="98" t="s">
        <v>669</v>
      </c>
      <c r="VAU22" s="98" t="s">
        <v>669</v>
      </c>
      <c r="VAV22" s="98" t="s">
        <v>669</v>
      </c>
      <c r="VAW22" s="98" t="s">
        <v>669</v>
      </c>
      <c r="VAX22" s="98" t="s">
        <v>669</v>
      </c>
      <c r="VAY22" s="98" t="s">
        <v>669</v>
      </c>
      <c r="VAZ22" s="98" t="s">
        <v>669</v>
      </c>
      <c r="VBA22" s="98" t="s">
        <v>669</v>
      </c>
      <c r="VBB22" s="98" t="s">
        <v>669</v>
      </c>
      <c r="VBC22" s="98" t="s">
        <v>669</v>
      </c>
      <c r="VBD22" s="98" t="s">
        <v>669</v>
      </c>
      <c r="VBE22" s="98" t="s">
        <v>669</v>
      </c>
      <c r="VBF22" s="98" t="s">
        <v>669</v>
      </c>
      <c r="VBG22" s="98" t="s">
        <v>669</v>
      </c>
      <c r="VBH22" s="98" t="s">
        <v>669</v>
      </c>
      <c r="VBI22" s="98" t="s">
        <v>669</v>
      </c>
      <c r="VBJ22" s="98" t="s">
        <v>669</v>
      </c>
      <c r="VBK22" s="98" t="s">
        <v>669</v>
      </c>
      <c r="VBL22" s="98" t="s">
        <v>669</v>
      </c>
      <c r="VBM22" s="98" t="s">
        <v>669</v>
      </c>
      <c r="VBN22" s="98" t="s">
        <v>669</v>
      </c>
      <c r="VBO22" s="98" t="s">
        <v>669</v>
      </c>
      <c r="VBP22" s="98" t="s">
        <v>669</v>
      </c>
      <c r="VBQ22" s="98" t="s">
        <v>669</v>
      </c>
      <c r="VBR22" s="98" t="s">
        <v>669</v>
      </c>
      <c r="VBS22" s="98" t="s">
        <v>669</v>
      </c>
      <c r="VBT22" s="98" t="s">
        <v>669</v>
      </c>
      <c r="VBU22" s="98" t="s">
        <v>669</v>
      </c>
      <c r="VBV22" s="98" t="s">
        <v>669</v>
      </c>
      <c r="VBW22" s="98" t="s">
        <v>669</v>
      </c>
      <c r="VBX22" s="98" t="s">
        <v>669</v>
      </c>
      <c r="VBY22" s="98" t="s">
        <v>669</v>
      </c>
      <c r="VBZ22" s="98" t="s">
        <v>669</v>
      </c>
      <c r="VCA22" s="98" t="s">
        <v>669</v>
      </c>
      <c r="VCB22" s="98" t="s">
        <v>669</v>
      </c>
      <c r="VCC22" s="98" t="s">
        <v>669</v>
      </c>
      <c r="VCD22" s="98" t="s">
        <v>669</v>
      </c>
      <c r="VCE22" s="98" t="s">
        <v>669</v>
      </c>
      <c r="VCF22" s="98" t="s">
        <v>669</v>
      </c>
      <c r="VCG22" s="98" t="s">
        <v>669</v>
      </c>
      <c r="VCH22" s="98" t="s">
        <v>669</v>
      </c>
      <c r="VCI22" s="98" t="s">
        <v>669</v>
      </c>
      <c r="VCJ22" s="98" t="s">
        <v>669</v>
      </c>
      <c r="VCK22" s="98" t="s">
        <v>669</v>
      </c>
      <c r="VCL22" s="98" t="s">
        <v>669</v>
      </c>
      <c r="VCM22" s="98" t="s">
        <v>669</v>
      </c>
      <c r="VCN22" s="98" t="s">
        <v>669</v>
      </c>
      <c r="VCO22" s="98" t="s">
        <v>669</v>
      </c>
      <c r="VCP22" s="98" t="s">
        <v>669</v>
      </c>
      <c r="VCQ22" s="98" t="s">
        <v>669</v>
      </c>
      <c r="VCR22" s="98" t="s">
        <v>669</v>
      </c>
      <c r="VCS22" s="98" t="s">
        <v>669</v>
      </c>
      <c r="VCT22" s="98" t="s">
        <v>669</v>
      </c>
      <c r="VCU22" s="98" t="s">
        <v>669</v>
      </c>
      <c r="VCV22" s="98" t="s">
        <v>669</v>
      </c>
      <c r="VCW22" s="98" t="s">
        <v>669</v>
      </c>
      <c r="VCX22" s="98" t="s">
        <v>669</v>
      </c>
      <c r="VCY22" s="98" t="s">
        <v>669</v>
      </c>
      <c r="VCZ22" s="98" t="s">
        <v>669</v>
      </c>
      <c r="VDA22" s="98" t="s">
        <v>669</v>
      </c>
      <c r="VDB22" s="98" t="s">
        <v>669</v>
      </c>
      <c r="VDC22" s="98" t="s">
        <v>669</v>
      </c>
      <c r="VDD22" s="98" t="s">
        <v>669</v>
      </c>
      <c r="VDE22" s="98" t="s">
        <v>669</v>
      </c>
      <c r="VDF22" s="98" t="s">
        <v>669</v>
      </c>
      <c r="VDG22" s="98" t="s">
        <v>669</v>
      </c>
      <c r="VDH22" s="98" t="s">
        <v>669</v>
      </c>
      <c r="VDI22" s="98" t="s">
        <v>669</v>
      </c>
      <c r="VDJ22" s="98" t="s">
        <v>669</v>
      </c>
      <c r="VDK22" s="98" t="s">
        <v>669</v>
      </c>
      <c r="VDL22" s="98" t="s">
        <v>669</v>
      </c>
      <c r="VDM22" s="98" t="s">
        <v>669</v>
      </c>
      <c r="VDN22" s="98" t="s">
        <v>669</v>
      </c>
      <c r="VDO22" s="98" t="s">
        <v>669</v>
      </c>
      <c r="VDP22" s="98" t="s">
        <v>669</v>
      </c>
      <c r="VDQ22" s="98" t="s">
        <v>669</v>
      </c>
      <c r="VDR22" s="98" t="s">
        <v>669</v>
      </c>
      <c r="VDS22" s="98" t="s">
        <v>669</v>
      </c>
      <c r="VDT22" s="98" t="s">
        <v>669</v>
      </c>
      <c r="VDU22" s="98" t="s">
        <v>669</v>
      </c>
      <c r="VDV22" s="98" t="s">
        <v>669</v>
      </c>
      <c r="VDW22" s="98" t="s">
        <v>669</v>
      </c>
      <c r="VDX22" s="98" t="s">
        <v>669</v>
      </c>
      <c r="VDY22" s="98" t="s">
        <v>669</v>
      </c>
      <c r="VDZ22" s="98" t="s">
        <v>669</v>
      </c>
      <c r="VEA22" s="98" t="s">
        <v>669</v>
      </c>
      <c r="VEB22" s="98" t="s">
        <v>669</v>
      </c>
      <c r="VEC22" s="98" t="s">
        <v>669</v>
      </c>
      <c r="VED22" s="98" t="s">
        <v>669</v>
      </c>
      <c r="VEE22" s="98" t="s">
        <v>669</v>
      </c>
      <c r="VEF22" s="98" t="s">
        <v>669</v>
      </c>
      <c r="VEG22" s="98" t="s">
        <v>669</v>
      </c>
      <c r="VEH22" s="98" t="s">
        <v>669</v>
      </c>
      <c r="VEI22" s="98" t="s">
        <v>669</v>
      </c>
      <c r="VEJ22" s="98" t="s">
        <v>669</v>
      </c>
      <c r="VEK22" s="98" t="s">
        <v>669</v>
      </c>
      <c r="VEL22" s="98" t="s">
        <v>669</v>
      </c>
      <c r="VEM22" s="98" t="s">
        <v>669</v>
      </c>
      <c r="VEN22" s="98" t="s">
        <v>669</v>
      </c>
      <c r="VEO22" s="98" t="s">
        <v>669</v>
      </c>
      <c r="VEP22" s="98" t="s">
        <v>669</v>
      </c>
      <c r="VEQ22" s="98" t="s">
        <v>669</v>
      </c>
      <c r="VER22" s="98" t="s">
        <v>669</v>
      </c>
      <c r="VES22" s="98" t="s">
        <v>669</v>
      </c>
      <c r="VET22" s="98" t="s">
        <v>669</v>
      </c>
      <c r="VEU22" s="98" t="s">
        <v>669</v>
      </c>
      <c r="VEV22" s="98" t="s">
        <v>669</v>
      </c>
      <c r="VEW22" s="98" t="s">
        <v>669</v>
      </c>
      <c r="VEX22" s="98" t="s">
        <v>669</v>
      </c>
      <c r="VEY22" s="98" t="s">
        <v>669</v>
      </c>
      <c r="VEZ22" s="98" t="s">
        <v>669</v>
      </c>
      <c r="VFA22" s="98" t="s">
        <v>669</v>
      </c>
      <c r="VFB22" s="98" t="s">
        <v>669</v>
      </c>
      <c r="VFC22" s="98" t="s">
        <v>669</v>
      </c>
      <c r="VFD22" s="98" t="s">
        <v>669</v>
      </c>
      <c r="VFE22" s="98" t="s">
        <v>669</v>
      </c>
      <c r="VFF22" s="98" t="s">
        <v>669</v>
      </c>
      <c r="VFG22" s="98" t="s">
        <v>669</v>
      </c>
      <c r="VFH22" s="98" t="s">
        <v>669</v>
      </c>
      <c r="VFI22" s="98" t="s">
        <v>669</v>
      </c>
      <c r="VFJ22" s="98" t="s">
        <v>669</v>
      </c>
      <c r="VFK22" s="98" t="s">
        <v>669</v>
      </c>
      <c r="VFL22" s="98" t="s">
        <v>669</v>
      </c>
      <c r="VFM22" s="98" t="s">
        <v>669</v>
      </c>
      <c r="VFN22" s="98" t="s">
        <v>669</v>
      </c>
      <c r="VFO22" s="98" t="s">
        <v>669</v>
      </c>
      <c r="VFP22" s="98" t="s">
        <v>669</v>
      </c>
      <c r="VFQ22" s="98" t="s">
        <v>669</v>
      </c>
      <c r="VFR22" s="98" t="s">
        <v>669</v>
      </c>
      <c r="VFS22" s="98" t="s">
        <v>669</v>
      </c>
      <c r="VFT22" s="98" t="s">
        <v>669</v>
      </c>
      <c r="VFU22" s="98" t="s">
        <v>669</v>
      </c>
      <c r="VFV22" s="98" t="s">
        <v>669</v>
      </c>
      <c r="VFW22" s="98" t="s">
        <v>669</v>
      </c>
      <c r="VFX22" s="98" t="s">
        <v>669</v>
      </c>
      <c r="VFY22" s="98" t="s">
        <v>669</v>
      </c>
      <c r="VFZ22" s="98" t="s">
        <v>669</v>
      </c>
      <c r="VGA22" s="98" t="s">
        <v>669</v>
      </c>
      <c r="VGB22" s="98" t="s">
        <v>669</v>
      </c>
      <c r="VGC22" s="98" t="s">
        <v>669</v>
      </c>
      <c r="VGD22" s="98" t="s">
        <v>669</v>
      </c>
      <c r="VGE22" s="98" t="s">
        <v>669</v>
      </c>
      <c r="VGF22" s="98" t="s">
        <v>669</v>
      </c>
      <c r="VGG22" s="98" t="s">
        <v>669</v>
      </c>
      <c r="VGH22" s="98" t="s">
        <v>669</v>
      </c>
      <c r="VGI22" s="98" t="s">
        <v>669</v>
      </c>
      <c r="VGJ22" s="98" t="s">
        <v>669</v>
      </c>
      <c r="VGK22" s="98" t="s">
        <v>669</v>
      </c>
      <c r="VGL22" s="98" t="s">
        <v>669</v>
      </c>
      <c r="VGM22" s="98" t="s">
        <v>669</v>
      </c>
      <c r="VGN22" s="98" t="s">
        <v>669</v>
      </c>
      <c r="VGO22" s="98" t="s">
        <v>669</v>
      </c>
      <c r="VGP22" s="98" t="s">
        <v>669</v>
      </c>
      <c r="VGQ22" s="98" t="s">
        <v>669</v>
      </c>
      <c r="VGR22" s="98" t="s">
        <v>669</v>
      </c>
      <c r="VGS22" s="98" t="s">
        <v>669</v>
      </c>
      <c r="VGT22" s="98" t="s">
        <v>669</v>
      </c>
      <c r="VGU22" s="98" t="s">
        <v>669</v>
      </c>
      <c r="VGV22" s="98" t="s">
        <v>669</v>
      </c>
      <c r="VGW22" s="98" t="s">
        <v>669</v>
      </c>
      <c r="VGX22" s="98" t="s">
        <v>669</v>
      </c>
      <c r="VGY22" s="98" t="s">
        <v>669</v>
      </c>
      <c r="VGZ22" s="98" t="s">
        <v>669</v>
      </c>
      <c r="VHA22" s="98" t="s">
        <v>669</v>
      </c>
      <c r="VHB22" s="98" t="s">
        <v>669</v>
      </c>
      <c r="VHC22" s="98" t="s">
        <v>669</v>
      </c>
      <c r="VHD22" s="98" t="s">
        <v>669</v>
      </c>
      <c r="VHE22" s="98" t="s">
        <v>669</v>
      </c>
      <c r="VHF22" s="98" t="s">
        <v>669</v>
      </c>
      <c r="VHG22" s="98" t="s">
        <v>669</v>
      </c>
      <c r="VHH22" s="98" t="s">
        <v>669</v>
      </c>
      <c r="VHI22" s="98" t="s">
        <v>669</v>
      </c>
      <c r="VHJ22" s="98" t="s">
        <v>669</v>
      </c>
      <c r="VHK22" s="98" t="s">
        <v>669</v>
      </c>
      <c r="VHL22" s="98" t="s">
        <v>669</v>
      </c>
      <c r="VHM22" s="98" t="s">
        <v>669</v>
      </c>
      <c r="VHN22" s="98" t="s">
        <v>669</v>
      </c>
      <c r="VHO22" s="98" t="s">
        <v>669</v>
      </c>
      <c r="VHP22" s="98" t="s">
        <v>669</v>
      </c>
      <c r="VHQ22" s="98" t="s">
        <v>669</v>
      </c>
      <c r="VHR22" s="98" t="s">
        <v>669</v>
      </c>
      <c r="VHS22" s="98" t="s">
        <v>669</v>
      </c>
      <c r="VHT22" s="98" t="s">
        <v>669</v>
      </c>
      <c r="VHU22" s="98" t="s">
        <v>669</v>
      </c>
      <c r="VHV22" s="98" t="s">
        <v>669</v>
      </c>
      <c r="VHW22" s="98" t="s">
        <v>669</v>
      </c>
      <c r="VHX22" s="98" t="s">
        <v>669</v>
      </c>
      <c r="VHY22" s="98" t="s">
        <v>669</v>
      </c>
      <c r="VHZ22" s="98" t="s">
        <v>669</v>
      </c>
      <c r="VIA22" s="98" t="s">
        <v>669</v>
      </c>
      <c r="VIB22" s="98" t="s">
        <v>669</v>
      </c>
      <c r="VIC22" s="98" t="s">
        <v>669</v>
      </c>
      <c r="VID22" s="98" t="s">
        <v>669</v>
      </c>
      <c r="VIE22" s="98" t="s">
        <v>669</v>
      </c>
      <c r="VIF22" s="98" t="s">
        <v>669</v>
      </c>
      <c r="VIG22" s="98" t="s">
        <v>669</v>
      </c>
      <c r="VIH22" s="98" t="s">
        <v>669</v>
      </c>
      <c r="VII22" s="98" t="s">
        <v>669</v>
      </c>
      <c r="VIJ22" s="98" t="s">
        <v>669</v>
      </c>
      <c r="VIK22" s="98" t="s">
        <v>669</v>
      </c>
      <c r="VIL22" s="98" t="s">
        <v>669</v>
      </c>
      <c r="VIM22" s="98" t="s">
        <v>669</v>
      </c>
      <c r="VIN22" s="98" t="s">
        <v>669</v>
      </c>
      <c r="VIO22" s="98" t="s">
        <v>669</v>
      </c>
      <c r="VIP22" s="98" t="s">
        <v>669</v>
      </c>
      <c r="VIQ22" s="98" t="s">
        <v>669</v>
      </c>
      <c r="VIR22" s="98" t="s">
        <v>669</v>
      </c>
      <c r="VIS22" s="98" t="s">
        <v>669</v>
      </c>
      <c r="VIT22" s="98" t="s">
        <v>669</v>
      </c>
      <c r="VIU22" s="98" t="s">
        <v>669</v>
      </c>
      <c r="VIV22" s="98" t="s">
        <v>669</v>
      </c>
      <c r="VIW22" s="98" t="s">
        <v>669</v>
      </c>
      <c r="VIX22" s="98" t="s">
        <v>669</v>
      </c>
      <c r="VIY22" s="98" t="s">
        <v>669</v>
      </c>
      <c r="VIZ22" s="98" t="s">
        <v>669</v>
      </c>
      <c r="VJA22" s="98" t="s">
        <v>669</v>
      </c>
      <c r="VJB22" s="98" t="s">
        <v>669</v>
      </c>
      <c r="VJC22" s="98" t="s">
        <v>669</v>
      </c>
      <c r="VJD22" s="98" t="s">
        <v>669</v>
      </c>
      <c r="VJE22" s="98" t="s">
        <v>669</v>
      </c>
      <c r="VJF22" s="98" t="s">
        <v>669</v>
      </c>
      <c r="VJG22" s="98" t="s">
        <v>669</v>
      </c>
      <c r="VJH22" s="98" t="s">
        <v>669</v>
      </c>
      <c r="VJI22" s="98" t="s">
        <v>669</v>
      </c>
      <c r="VJJ22" s="98" t="s">
        <v>669</v>
      </c>
      <c r="VJK22" s="98" t="s">
        <v>669</v>
      </c>
      <c r="VJL22" s="98" t="s">
        <v>669</v>
      </c>
      <c r="VJM22" s="98" t="s">
        <v>669</v>
      </c>
      <c r="VJN22" s="98" t="s">
        <v>669</v>
      </c>
      <c r="VJO22" s="98" t="s">
        <v>669</v>
      </c>
      <c r="VJP22" s="98" t="s">
        <v>669</v>
      </c>
      <c r="VJQ22" s="98" t="s">
        <v>669</v>
      </c>
      <c r="VJR22" s="98" t="s">
        <v>669</v>
      </c>
      <c r="VJS22" s="98" t="s">
        <v>669</v>
      </c>
      <c r="VJT22" s="98" t="s">
        <v>669</v>
      </c>
      <c r="VJU22" s="98" t="s">
        <v>669</v>
      </c>
      <c r="VJV22" s="98" t="s">
        <v>669</v>
      </c>
      <c r="VJW22" s="98" t="s">
        <v>669</v>
      </c>
      <c r="VJX22" s="98" t="s">
        <v>669</v>
      </c>
      <c r="VJY22" s="98" t="s">
        <v>669</v>
      </c>
      <c r="VJZ22" s="98" t="s">
        <v>669</v>
      </c>
      <c r="VKA22" s="98" t="s">
        <v>669</v>
      </c>
      <c r="VKB22" s="98" t="s">
        <v>669</v>
      </c>
      <c r="VKC22" s="98" t="s">
        <v>669</v>
      </c>
      <c r="VKD22" s="98" t="s">
        <v>669</v>
      </c>
      <c r="VKE22" s="98" t="s">
        <v>669</v>
      </c>
      <c r="VKF22" s="98" t="s">
        <v>669</v>
      </c>
      <c r="VKG22" s="98" t="s">
        <v>669</v>
      </c>
      <c r="VKH22" s="98" t="s">
        <v>669</v>
      </c>
      <c r="VKI22" s="98" t="s">
        <v>669</v>
      </c>
      <c r="VKJ22" s="98" t="s">
        <v>669</v>
      </c>
      <c r="VKK22" s="98" t="s">
        <v>669</v>
      </c>
      <c r="VKL22" s="98" t="s">
        <v>669</v>
      </c>
      <c r="VKM22" s="98" t="s">
        <v>669</v>
      </c>
      <c r="VKN22" s="98" t="s">
        <v>669</v>
      </c>
      <c r="VKO22" s="98" t="s">
        <v>669</v>
      </c>
      <c r="VKP22" s="98" t="s">
        <v>669</v>
      </c>
      <c r="VKQ22" s="98" t="s">
        <v>669</v>
      </c>
      <c r="VKR22" s="98" t="s">
        <v>669</v>
      </c>
      <c r="VKS22" s="98" t="s">
        <v>669</v>
      </c>
      <c r="VKT22" s="98" t="s">
        <v>669</v>
      </c>
      <c r="VKU22" s="98" t="s">
        <v>669</v>
      </c>
      <c r="VKV22" s="98" t="s">
        <v>669</v>
      </c>
      <c r="VKW22" s="98" t="s">
        <v>669</v>
      </c>
      <c r="VKX22" s="98" t="s">
        <v>669</v>
      </c>
      <c r="VKY22" s="98" t="s">
        <v>669</v>
      </c>
      <c r="VKZ22" s="98" t="s">
        <v>669</v>
      </c>
      <c r="VLA22" s="98" t="s">
        <v>669</v>
      </c>
      <c r="VLB22" s="98" t="s">
        <v>669</v>
      </c>
      <c r="VLC22" s="98" t="s">
        <v>669</v>
      </c>
      <c r="VLD22" s="98" t="s">
        <v>669</v>
      </c>
      <c r="VLE22" s="98" t="s">
        <v>669</v>
      </c>
      <c r="VLF22" s="98" t="s">
        <v>669</v>
      </c>
      <c r="VLG22" s="98" t="s">
        <v>669</v>
      </c>
      <c r="VLH22" s="98" t="s">
        <v>669</v>
      </c>
      <c r="VLI22" s="98" t="s">
        <v>669</v>
      </c>
      <c r="VLJ22" s="98" t="s">
        <v>669</v>
      </c>
      <c r="VLK22" s="98" t="s">
        <v>669</v>
      </c>
      <c r="VLL22" s="98" t="s">
        <v>669</v>
      </c>
      <c r="VLM22" s="98" t="s">
        <v>669</v>
      </c>
      <c r="VLN22" s="98" t="s">
        <v>669</v>
      </c>
      <c r="VLO22" s="98" t="s">
        <v>669</v>
      </c>
      <c r="VLP22" s="98" t="s">
        <v>669</v>
      </c>
      <c r="VLQ22" s="98" t="s">
        <v>669</v>
      </c>
      <c r="VLR22" s="98" t="s">
        <v>669</v>
      </c>
      <c r="VLS22" s="98" t="s">
        <v>669</v>
      </c>
      <c r="VLT22" s="98" t="s">
        <v>669</v>
      </c>
      <c r="VLU22" s="98" t="s">
        <v>669</v>
      </c>
      <c r="VLV22" s="98" t="s">
        <v>669</v>
      </c>
      <c r="VLW22" s="98" t="s">
        <v>669</v>
      </c>
      <c r="VLX22" s="98" t="s">
        <v>669</v>
      </c>
      <c r="VLY22" s="98" t="s">
        <v>669</v>
      </c>
      <c r="VLZ22" s="98" t="s">
        <v>669</v>
      </c>
      <c r="VMA22" s="98" t="s">
        <v>669</v>
      </c>
      <c r="VMB22" s="98" t="s">
        <v>669</v>
      </c>
      <c r="VMC22" s="98" t="s">
        <v>669</v>
      </c>
      <c r="VMD22" s="98" t="s">
        <v>669</v>
      </c>
      <c r="VME22" s="98" t="s">
        <v>669</v>
      </c>
      <c r="VMF22" s="98" t="s">
        <v>669</v>
      </c>
      <c r="VMG22" s="98" t="s">
        <v>669</v>
      </c>
      <c r="VMH22" s="98" t="s">
        <v>669</v>
      </c>
      <c r="VMI22" s="98" t="s">
        <v>669</v>
      </c>
      <c r="VMJ22" s="98" t="s">
        <v>669</v>
      </c>
      <c r="VMK22" s="98" t="s">
        <v>669</v>
      </c>
      <c r="VML22" s="98" t="s">
        <v>669</v>
      </c>
      <c r="VMM22" s="98" t="s">
        <v>669</v>
      </c>
      <c r="VMN22" s="98" t="s">
        <v>669</v>
      </c>
      <c r="VMO22" s="98" t="s">
        <v>669</v>
      </c>
      <c r="VMP22" s="98" t="s">
        <v>669</v>
      </c>
      <c r="VMQ22" s="98" t="s">
        <v>669</v>
      </c>
      <c r="VMR22" s="98" t="s">
        <v>669</v>
      </c>
      <c r="VMS22" s="98" t="s">
        <v>669</v>
      </c>
      <c r="VMT22" s="98" t="s">
        <v>669</v>
      </c>
      <c r="VMU22" s="98" t="s">
        <v>669</v>
      </c>
      <c r="VMV22" s="98" t="s">
        <v>669</v>
      </c>
      <c r="VMW22" s="98" t="s">
        <v>669</v>
      </c>
      <c r="VMX22" s="98" t="s">
        <v>669</v>
      </c>
      <c r="VMY22" s="98" t="s">
        <v>669</v>
      </c>
      <c r="VMZ22" s="98" t="s">
        <v>669</v>
      </c>
      <c r="VNA22" s="98" t="s">
        <v>669</v>
      </c>
      <c r="VNB22" s="98" t="s">
        <v>669</v>
      </c>
      <c r="VNC22" s="98" t="s">
        <v>669</v>
      </c>
      <c r="VND22" s="98" t="s">
        <v>669</v>
      </c>
      <c r="VNE22" s="98" t="s">
        <v>669</v>
      </c>
      <c r="VNF22" s="98" t="s">
        <v>669</v>
      </c>
      <c r="VNG22" s="98" t="s">
        <v>669</v>
      </c>
      <c r="VNH22" s="98" t="s">
        <v>669</v>
      </c>
      <c r="VNI22" s="98" t="s">
        <v>669</v>
      </c>
      <c r="VNJ22" s="98" t="s">
        <v>669</v>
      </c>
      <c r="VNK22" s="98" t="s">
        <v>669</v>
      </c>
      <c r="VNL22" s="98" t="s">
        <v>669</v>
      </c>
      <c r="VNM22" s="98" t="s">
        <v>669</v>
      </c>
      <c r="VNN22" s="98" t="s">
        <v>669</v>
      </c>
      <c r="VNO22" s="98" t="s">
        <v>669</v>
      </c>
      <c r="VNP22" s="98" t="s">
        <v>669</v>
      </c>
      <c r="VNQ22" s="98" t="s">
        <v>669</v>
      </c>
      <c r="VNR22" s="98" t="s">
        <v>669</v>
      </c>
      <c r="VNS22" s="98" t="s">
        <v>669</v>
      </c>
      <c r="VNT22" s="98" t="s">
        <v>669</v>
      </c>
      <c r="VNU22" s="98" t="s">
        <v>669</v>
      </c>
      <c r="VNV22" s="98" t="s">
        <v>669</v>
      </c>
      <c r="VNW22" s="98" t="s">
        <v>669</v>
      </c>
      <c r="VNX22" s="98" t="s">
        <v>669</v>
      </c>
      <c r="VNY22" s="98" t="s">
        <v>669</v>
      </c>
      <c r="VNZ22" s="98" t="s">
        <v>669</v>
      </c>
      <c r="VOA22" s="98" t="s">
        <v>669</v>
      </c>
      <c r="VOB22" s="98" t="s">
        <v>669</v>
      </c>
      <c r="VOC22" s="98" t="s">
        <v>669</v>
      </c>
      <c r="VOD22" s="98" t="s">
        <v>669</v>
      </c>
      <c r="VOE22" s="98" t="s">
        <v>669</v>
      </c>
      <c r="VOF22" s="98" t="s">
        <v>669</v>
      </c>
      <c r="VOG22" s="98" t="s">
        <v>669</v>
      </c>
      <c r="VOH22" s="98" t="s">
        <v>669</v>
      </c>
      <c r="VOI22" s="98" t="s">
        <v>669</v>
      </c>
      <c r="VOJ22" s="98" t="s">
        <v>669</v>
      </c>
      <c r="VOK22" s="98" t="s">
        <v>669</v>
      </c>
      <c r="VOL22" s="98" t="s">
        <v>669</v>
      </c>
      <c r="VOM22" s="98" t="s">
        <v>669</v>
      </c>
      <c r="VON22" s="98" t="s">
        <v>669</v>
      </c>
      <c r="VOO22" s="98" t="s">
        <v>669</v>
      </c>
      <c r="VOP22" s="98" t="s">
        <v>669</v>
      </c>
      <c r="VOQ22" s="98" t="s">
        <v>669</v>
      </c>
      <c r="VOR22" s="98" t="s">
        <v>669</v>
      </c>
      <c r="VOS22" s="98" t="s">
        <v>669</v>
      </c>
      <c r="VOT22" s="98" t="s">
        <v>669</v>
      </c>
      <c r="VOU22" s="98" t="s">
        <v>669</v>
      </c>
      <c r="VOV22" s="98" t="s">
        <v>669</v>
      </c>
      <c r="VOW22" s="98" t="s">
        <v>669</v>
      </c>
      <c r="VOX22" s="98" t="s">
        <v>669</v>
      </c>
      <c r="VOY22" s="98" t="s">
        <v>669</v>
      </c>
      <c r="VOZ22" s="98" t="s">
        <v>669</v>
      </c>
      <c r="VPA22" s="98" t="s">
        <v>669</v>
      </c>
      <c r="VPB22" s="98" t="s">
        <v>669</v>
      </c>
      <c r="VPC22" s="98" t="s">
        <v>669</v>
      </c>
      <c r="VPD22" s="98" t="s">
        <v>669</v>
      </c>
      <c r="VPE22" s="98" t="s">
        <v>669</v>
      </c>
      <c r="VPF22" s="98" t="s">
        <v>669</v>
      </c>
      <c r="VPG22" s="98" t="s">
        <v>669</v>
      </c>
      <c r="VPH22" s="98" t="s">
        <v>669</v>
      </c>
      <c r="VPI22" s="98" t="s">
        <v>669</v>
      </c>
      <c r="VPJ22" s="98" t="s">
        <v>669</v>
      </c>
      <c r="VPK22" s="98" t="s">
        <v>669</v>
      </c>
      <c r="VPL22" s="98" t="s">
        <v>669</v>
      </c>
      <c r="VPM22" s="98" t="s">
        <v>669</v>
      </c>
      <c r="VPN22" s="98" t="s">
        <v>669</v>
      </c>
      <c r="VPO22" s="98" t="s">
        <v>669</v>
      </c>
      <c r="VPP22" s="98" t="s">
        <v>669</v>
      </c>
      <c r="VPQ22" s="98" t="s">
        <v>669</v>
      </c>
      <c r="VPR22" s="98" t="s">
        <v>669</v>
      </c>
      <c r="VPS22" s="98" t="s">
        <v>669</v>
      </c>
      <c r="VPT22" s="98" t="s">
        <v>669</v>
      </c>
      <c r="VPU22" s="98" t="s">
        <v>669</v>
      </c>
      <c r="VPV22" s="98" t="s">
        <v>669</v>
      </c>
      <c r="VPW22" s="98" t="s">
        <v>669</v>
      </c>
      <c r="VPX22" s="98" t="s">
        <v>669</v>
      </c>
      <c r="VPY22" s="98" t="s">
        <v>669</v>
      </c>
      <c r="VPZ22" s="98" t="s">
        <v>669</v>
      </c>
      <c r="VQA22" s="98" t="s">
        <v>669</v>
      </c>
      <c r="VQB22" s="98" t="s">
        <v>669</v>
      </c>
      <c r="VQC22" s="98" t="s">
        <v>669</v>
      </c>
      <c r="VQD22" s="98" t="s">
        <v>669</v>
      </c>
      <c r="VQE22" s="98" t="s">
        <v>669</v>
      </c>
      <c r="VQF22" s="98" t="s">
        <v>669</v>
      </c>
      <c r="VQG22" s="98" t="s">
        <v>669</v>
      </c>
      <c r="VQH22" s="98" t="s">
        <v>669</v>
      </c>
      <c r="VQI22" s="98" t="s">
        <v>669</v>
      </c>
      <c r="VQJ22" s="98" t="s">
        <v>669</v>
      </c>
      <c r="VQK22" s="98" t="s">
        <v>669</v>
      </c>
      <c r="VQL22" s="98" t="s">
        <v>669</v>
      </c>
      <c r="VQM22" s="98" t="s">
        <v>669</v>
      </c>
      <c r="VQN22" s="98" t="s">
        <v>669</v>
      </c>
      <c r="VQO22" s="98" t="s">
        <v>669</v>
      </c>
      <c r="VQP22" s="98" t="s">
        <v>669</v>
      </c>
      <c r="VQQ22" s="98" t="s">
        <v>669</v>
      </c>
      <c r="VQR22" s="98" t="s">
        <v>669</v>
      </c>
      <c r="VQS22" s="98" t="s">
        <v>669</v>
      </c>
      <c r="VQT22" s="98" t="s">
        <v>669</v>
      </c>
      <c r="VQU22" s="98" t="s">
        <v>669</v>
      </c>
      <c r="VQV22" s="98" t="s">
        <v>669</v>
      </c>
      <c r="VQW22" s="98" t="s">
        <v>669</v>
      </c>
      <c r="VQX22" s="98" t="s">
        <v>669</v>
      </c>
      <c r="VQY22" s="98" t="s">
        <v>669</v>
      </c>
      <c r="VQZ22" s="98" t="s">
        <v>669</v>
      </c>
      <c r="VRA22" s="98" t="s">
        <v>669</v>
      </c>
      <c r="VRB22" s="98" t="s">
        <v>669</v>
      </c>
      <c r="VRC22" s="98" t="s">
        <v>669</v>
      </c>
      <c r="VRD22" s="98" t="s">
        <v>669</v>
      </c>
      <c r="VRE22" s="98" t="s">
        <v>669</v>
      </c>
      <c r="VRF22" s="98" t="s">
        <v>669</v>
      </c>
      <c r="VRG22" s="98" t="s">
        <v>669</v>
      </c>
      <c r="VRH22" s="98" t="s">
        <v>669</v>
      </c>
      <c r="VRI22" s="98" t="s">
        <v>669</v>
      </c>
      <c r="VRJ22" s="98" t="s">
        <v>669</v>
      </c>
      <c r="VRK22" s="98" t="s">
        <v>669</v>
      </c>
      <c r="VRL22" s="98" t="s">
        <v>669</v>
      </c>
      <c r="VRM22" s="98" t="s">
        <v>669</v>
      </c>
      <c r="VRN22" s="98" t="s">
        <v>669</v>
      </c>
      <c r="VRO22" s="98" t="s">
        <v>669</v>
      </c>
      <c r="VRP22" s="98" t="s">
        <v>669</v>
      </c>
      <c r="VRQ22" s="98" t="s">
        <v>669</v>
      </c>
      <c r="VRR22" s="98" t="s">
        <v>669</v>
      </c>
      <c r="VRS22" s="98" t="s">
        <v>669</v>
      </c>
      <c r="VRT22" s="98" t="s">
        <v>669</v>
      </c>
      <c r="VRU22" s="98" t="s">
        <v>669</v>
      </c>
      <c r="VRV22" s="98" t="s">
        <v>669</v>
      </c>
      <c r="VRW22" s="98" t="s">
        <v>669</v>
      </c>
      <c r="VRX22" s="98" t="s">
        <v>669</v>
      </c>
      <c r="VRY22" s="98" t="s">
        <v>669</v>
      </c>
      <c r="VRZ22" s="98" t="s">
        <v>669</v>
      </c>
      <c r="VSA22" s="98" t="s">
        <v>669</v>
      </c>
      <c r="VSB22" s="98" t="s">
        <v>669</v>
      </c>
      <c r="VSC22" s="98" t="s">
        <v>669</v>
      </c>
      <c r="VSD22" s="98" t="s">
        <v>669</v>
      </c>
      <c r="VSE22" s="98" t="s">
        <v>669</v>
      </c>
      <c r="VSF22" s="98" t="s">
        <v>669</v>
      </c>
      <c r="VSG22" s="98" t="s">
        <v>669</v>
      </c>
      <c r="VSH22" s="98" t="s">
        <v>669</v>
      </c>
      <c r="VSI22" s="98" t="s">
        <v>669</v>
      </c>
      <c r="VSJ22" s="98" t="s">
        <v>669</v>
      </c>
      <c r="VSK22" s="98" t="s">
        <v>669</v>
      </c>
      <c r="VSL22" s="98" t="s">
        <v>669</v>
      </c>
      <c r="VSM22" s="98" t="s">
        <v>669</v>
      </c>
      <c r="VSN22" s="98" t="s">
        <v>669</v>
      </c>
      <c r="VSO22" s="98" t="s">
        <v>669</v>
      </c>
      <c r="VSP22" s="98" t="s">
        <v>669</v>
      </c>
      <c r="VSQ22" s="98" t="s">
        <v>669</v>
      </c>
      <c r="VSR22" s="98" t="s">
        <v>669</v>
      </c>
      <c r="VSS22" s="98" t="s">
        <v>669</v>
      </c>
      <c r="VST22" s="98" t="s">
        <v>669</v>
      </c>
      <c r="VSU22" s="98" t="s">
        <v>669</v>
      </c>
      <c r="VSV22" s="98" t="s">
        <v>669</v>
      </c>
      <c r="VSW22" s="98" t="s">
        <v>669</v>
      </c>
      <c r="VSX22" s="98" t="s">
        <v>669</v>
      </c>
      <c r="VSY22" s="98" t="s">
        <v>669</v>
      </c>
      <c r="VSZ22" s="98" t="s">
        <v>669</v>
      </c>
      <c r="VTA22" s="98" t="s">
        <v>669</v>
      </c>
      <c r="VTB22" s="98" t="s">
        <v>669</v>
      </c>
      <c r="VTC22" s="98" t="s">
        <v>669</v>
      </c>
      <c r="VTD22" s="98" t="s">
        <v>669</v>
      </c>
      <c r="VTE22" s="98" t="s">
        <v>669</v>
      </c>
      <c r="VTF22" s="98" t="s">
        <v>669</v>
      </c>
      <c r="VTG22" s="98" t="s">
        <v>669</v>
      </c>
      <c r="VTH22" s="98" t="s">
        <v>669</v>
      </c>
      <c r="VTI22" s="98" t="s">
        <v>669</v>
      </c>
      <c r="VTJ22" s="98" t="s">
        <v>669</v>
      </c>
      <c r="VTK22" s="98" t="s">
        <v>669</v>
      </c>
      <c r="VTL22" s="98" t="s">
        <v>669</v>
      </c>
      <c r="VTM22" s="98" t="s">
        <v>669</v>
      </c>
      <c r="VTN22" s="98" t="s">
        <v>669</v>
      </c>
      <c r="VTO22" s="98" t="s">
        <v>669</v>
      </c>
      <c r="VTP22" s="98" t="s">
        <v>669</v>
      </c>
      <c r="VTQ22" s="98" t="s">
        <v>669</v>
      </c>
      <c r="VTR22" s="98" t="s">
        <v>669</v>
      </c>
      <c r="VTS22" s="98" t="s">
        <v>669</v>
      </c>
      <c r="VTT22" s="98" t="s">
        <v>669</v>
      </c>
      <c r="VTU22" s="98" t="s">
        <v>669</v>
      </c>
      <c r="VTV22" s="98" t="s">
        <v>669</v>
      </c>
      <c r="VTW22" s="98" t="s">
        <v>669</v>
      </c>
      <c r="VTX22" s="98" t="s">
        <v>669</v>
      </c>
      <c r="VTY22" s="98" t="s">
        <v>669</v>
      </c>
      <c r="VTZ22" s="98" t="s">
        <v>669</v>
      </c>
      <c r="VUA22" s="98" t="s">
        <v>669</v>
      </c>
      <c r="VUB22" s="98" t="s">
        <v>669</v>
      </c>
      <c r="VUC22" s="98" t="s">
        <v>669</v>
      </c>
      <c r="VUD22" s="98" t="s">
        <v>669</v>
      </c>
      <c r="VUE22" s="98" t="s">
        <v>669</v>
      </c>
      <c r="VUF22" s="98" t="s">
        <v>669</v>
      </c>
      <c r="VUG22" s="98" t="s">
        <v>669</v>
      </c>
      <c r="VUH22" s="98" t="s">
        <v>669</v>
      </c>
      <c r="VUI22" s="98" t="s">
        <v>669</v>
      </c>
      <c r="VUJ22" s="98" t="s">
        <v>669</v>
      </c>
      <c r="VUK22" s="98" t="s">
        <v>669</v>
      </c>
      <c r="VUL22" s="98" t="s">
        <v>669</v>
      </c>
      <c r="VUM22" s="98" t="s">
        <v>669</v>
      </c>
      <c r="VUN22" s="98" t="s">
        <v>669</v>
      </c>
      <c r="VUO22" s="98" t="s">
        <v>669</v>
      </c>
      <c r="VUP22" s="98" t="s">
        <v>669</v>
      </c>
      <c r="VUQ22" s="98" t="s">
        <v>669</v>
      </c>
      <c r="VUR22" s="98" t="s">
        <v>669</v>
      </c>
      <c r="VUS22" s="98" t="s">
        <v>669</v>
      </c>
      <c r="VUT22" s="98" t="s">
        <v>669</v>
      </c>
      <c r="VUU22" s="98" t="s">
        <v>669</v>
      </c>
      <c r="VUV22" s="98" t="s">
        <v>669</v>
      </c>
      <c r="VUW22" s="98" t="s">
        <v>669</v>
      </c>
      <c r="VUX22" s="98" t="s">
        <v>669</v>
      </c>
      <c r="VUY22" s="98" t="s">
        <v>669</v>
      </c>
      <c r="VUZ22" s="98" t="s">
        <v>669</v>
      </c>
      <c r="VVA22" s="98" t="s">
        <v>669</v>
      </c>
      <c r="VVB22" s="98" t="s">
        <v>669</v>
      </c>
      <c r="VVC22" s="98" t="s">
        <v>669</v>
      </c>
      <c r="VVD22" s="98" t="s">
        <v>669</v>
      </c>
      <c r="VVE22" s="98" t="s">
        <v>669</v>
      </c>
      <c r="VVF22" s="98" t="s">
        <v>669</v>
      </c>
      <c r="VVG22" s="98" t="s">
        <v>669</v>
      </c>
      <c r="VVH22" s="98" t="s">
        <v>669</v>
      </c>
      <c r="VVI22" s="98" t="s">
        <v>669</v>
      </c>
      <c r="VVJ22" s="98" t="s">
        <v>669</v>
      </c>
      <c r="VVK22" s="98" t="s">
        <v>669</v>
      </c>
      <c r="VVL22" s="98" t="s">
        <v>669</v>
      </c>
      <c r="VVM22" s="98" t="s">
        <v>669</v>
      </c>
      <c r="VVN22" s="98" t="s">
        <v>669</v>
      </c>
      <c r="VVO22" s="98" t="s">
        <v>669</v>
      </c>
      <c r="VVP22" s="98" t="s">
        <v>669</v>
      </c>
      <c r="VVQ22" s="98" t="s">
        <v>669</v>
      </c>
      <c r="VVR22" s="98" t="s">
        <v>669</v>
      </c>
      <c r="VVS22" s="98" t="s">
        <v>669</v>
      </c>
      <c r="VVT22" s="98" t="s">
        <v>669</v>
      </c>
      <c r="VVU22" s="98" t="s">
        <v>669</v>
      </c>
      <c r="VVV22" s="98" t="s">
        <v>669</v>
      </c>
      <c r="VVW22" s="98" t="s">
        <v>669</v>
      </c>
      <c r="VVX22" s="98" t="s">
        <v>669</v>
      </c>
      <c r="VVY22" s="98" t="s">
        <v>669</v>
      </c>
      <c r="VVZ22" s="98" t="s">
        <v>669</v>
      </c>
      <c r="VWA22" s="98" t="s">
        <v>669</v>
      </c>
      <c r="VWB22" s="98" t="s">
        <v>669</v>
      </c>
      <c r="VWC22" s="98" t="s">
        <v>669</v>
      </c>
      <c r="VWD22" s="98" t="s">
        <v>669</v>
      </c>
      <c r="VWE22" s="98" t="s">
        <v>669</v>
      </c>
      <c r="VWF22" s="98" t="s">
        <v>669</v>
      </c>
      <c r="VWG22" s="98" t="s">
        <v>669</v>
      </c>
      <c r="VWH22" s="98" t="s">
        <v>669</v>
      </c>
      <c r="VWI22" s="98" t="s">
        <v>669</v>
      </c>
      <c r="VWJ22" s="98" t="s">
        <v>669</v>
      </c>
      <c r="VWK22" s="98" t="s">
        <v>669</v>
      </c>
      <c r="VWL22" s="98" t="s">
        <v>669</v>
      </c>
      <c r="VWM22" s="98" t="s">
        <v>669</v>
      </c>
      <c r="VWN22" s="98" t="s">
        <v>669</v>
      </c>
      <c r="VWO22" s="98" t="s">
        <v>669</v>
      </c>
      <c r="VWP22" s="98" t="s">
        <v>669</v>
      </c>
      <c r="VWQ22" s="98" t="s">
        <v>669</v>
      </c>
      <c r="VWR22" s="98" t="s">
        <v>669</v>
      </c>
      <c r="VWS22" s="98" t="s">
        <v>669</v>
      </c>
      <c r="VWT22" s="98" t="s">
        <v>669</v>
      </c>
      <c r="VWU22" s="98" t="s">
        <v>669</v>
      </c>
      <c r="VWV22" s="98" t="s">
        <v>669</v>
      </c>
      <c r="VWW22" s="98" t="s">
        <v>669</v>
      </c>
      <c r="VWX22" s="98" t="s">
        <v>669</v>
      </c>
      <c r="VWY22" s="98" t="s">
        <v>669</v>
      </c>
      <c r="VWZ22" s="98" t="s">
        <v>669</v>
      </c>
      <c r="VXA22" s="98" t="s">
        <v>669</v>
      </c>
      <c r="VXB22" s="98" t="s">
        <v>669</v>
      </c>
      <c r="VXC22" s="98" t="s">
        <v>669</v>
      </c>
      <c r="VXD22" s="98" t="s">
        <v>669</v>
      </c>
      <c r="VXE22" s="98" t="s">
        <v>669</v>
      </c>
      <c r="VXF22" s="98" t="s">
        <v>669</v>
      </c>
      <c r="VXG22" s="98" t="s">
        <v>669</v>
      </c>
      <c r="VXH22" s="98" t="s">
        <v>669</v>
      </c>
      <c r="VXI22" s="98" t="s">
        <v>669</v>
      </c>
      <c r="VXJ22" s="98" t="s">
        <v>669</v>
      </c>
      <c r="VXK22" s="98" t="s">
        <v>669</v>
      </c>
      <c r="VXL22" s="98" t="s">
        <v>669</v>
      </c>
      <c r="VXM22" s="98" t="s">
        <v>669</v>
      </c>
      <c r="VXN22" s="98" t="s">
        <v>669</v>
      </c>
      <c r="VXO22" s="98" t="s">
        <v>669</v>
      </c>
      <c r="VXP22" s="98" t="s">
        <v>669</v>
      </c>
      <c r="VXQ22" s="98" t="s">
        <v>669</v>
      </c>
      <c r="VXR22" s="98" t="s">
        <v>669</v>
      </c>
      <c r="VXS22" s="98" t="s">
        <v>669</v>
      </c>
      <c r="VXT22" s="98" t="s">
        <v>669</v>
      </c>
      <c r="VXU22" s="98" t="s">
        <v>669</v>
      </c>
      <c r="VXV22" s="98" t="s">
        <v>669</v>
      </c>
      <c r="VXW22" s="98" t="s">
        <v>669</v>
      </c>
      <c r="VXX22" s="98" t="s">
        <v>669</v>
      </c>
      <c r="VXY22" s="98" t="s">
        <v>669</v>
      </c>
      <c r="VXZ22" s="98" t="s">
        <v>669</v>
      </c>
      <c r="VYA22" s="98" t="s">
        <v>669</v>
      </c>
      <c r="VYB22" s="98" t="s">
        <v>669</v>
      </c>
      <c r="VYC22" s="98" t="s">
        <v>669</v>
      </c>
      <c r="VYD22" s="98" t="s">
        <v>669</v>
      </c>
      <c r="VYE22" s="98" t="s">
        <v>669</v>
      </c>
      <c r="VYF22" s="98" t="s">
        <v>669</v>
      </c>
      <c r="VYG22" s="98" t="s">
        <v>669</v>
      </c>
      <c r="VYH22" s="98" t="s">
        <v>669</v>
      </c>
      <c r="VYI22" s="98" t="s">
        <v>669</v>
      </c>
      <c r="VYJ22" s="98" t="s">
        <v>669</v>
      </c>
      <c r="VYK22" s="98" t="s">
        <v>669</v>
      </c>
      <c r="VYL22" s="98" t="s">
        <v>669</v>
      </c>
      <c r="VYM22" s="98" t="s">
        <v>669</v>
      </c>
      <c r="VYN22" s="98" t="s">
        <v>669</v>
      </c>
      <c r="VYO22" s="98" t="s">
        <v>669</v>
      </c>
      <c r="VYP22" s="98" t="s">
        <v>669</v>
      </c>
      <c r="VYQ22" s="98" t="s">
        <v>669</v>
      </c>
      <c r="VYR22" s="98" t="s">
        <v>669</v>
      </c>
      <c r="VYS22" s="98" t="s">
        <v>669</v>
      </c>
      <c r="VYT22" s="98" t="s">
        <v>669</v>
      </c>
      <c r="VYU22" s="98" t="s">
        <v>669</v>
      </c>
      <c r="VYV22" s="98" t="s">
        <v>669</v>
      </c>
      <c r="VYW22" s="98" t="s">
        <v>669</v>
      </c>
      <c r="VYX22" s="98" t="s">
        <v>669</v>
      </c>
      <c r="VYY22" s="98" t="s">
        <v>669</v>
      </c>
      <c r="VYZ22" s="98" t="s">
        <v>669</v>
      </c>
      <c r="VZA22" s="98" t="s">
        <v>669</v>
      </c>
      <c r="VZB22" s="98" t="s">
        <v>669</v>
      </c>
      <c r="VZC22" s="98" t="s">
        <v>669</v>
      </c>
      <c r="VZD22" s="98" t="s">
        <v>669</v>
      </c>
      <c r="VZE22" s="98" t="s">
        <v>669</v>
      </c>
      <c r="VZF22" s="98" t="s">
        <v>669</v>
      </c>
      <c r="VZG22" s="98" t="s">
        <v>669</v>
      </c>
      <c r="VZH22" s="98" t="s">
        <v>669</v>
      </c>
      <c r="VZI22" s="98" t="s">
        <v>669</v>
      </c>
      <c r="VZJ22" s="98" t="s">
        <v>669</v>
      </c>
      <c r="VZK22" s="98" t="s">
        <v>669</v>
      </c>
      <c r="VZL22" s="98" t="s">
        <v>669</v>
      </c>
      <c r="VZM22" s="98" t="s">
        <v>669</v>
      </c>
      <c r="VZN22" s="98" t="s">
        <v>669</v>
      </c>
      <c r="VZO22" s="98" t="s">
        <v>669</v>
      </c>
      <c r="VZP22" s="98" t="s">
        <v>669</v>
      </c>
      <c r="VZQ22" s="98" t="s">
        <v>669</v>
      </c>
      <c r="VZR22" s="98" t="s">
        <v>669</v>
      </c>
      <c r="VZS22" s="98" t="s">
        <v>669</v>
      </c>
      <c r="VZT22" s="98" t="s">
        <v>669</v>
      </c>
      <c r="VZU22" s="98" t="s">
        <v>669</v>
      </c>
      <c r="VZV22" s="98" t="s">
        <v>669</v>
      </c>
      <c r="VZW22" s="98" t="s">
        <v>669</v>
      </c>
      <c r="VZX22" s="98" t="s">
        <v>669</v>
      </c>
      <c r="VZY22" s="98" t="s">
        <v>669</v>
      </c>
      <c r="VZZ22" s="98" t="s">
        <v>669</v>
      </c>
      <c r="WAA22" s="98" t="s">
        <v>669</v>
      </c>
      <c r="WAB22" s="98" t="s">
        <v>669</v>
      </c>
      <c r="WAC22" s="98" t="s">
        <v>669</v>
      </c>
      <c r="WAD22" s="98" t="s">
        <v>669</v>
      </c>
      <c r="WAE22" s="98" t="s">
        <v>669</v>
      </c>
      <c r="WAF22" s="98" t="s">
        <v>669</v>
      </c>
      <c r="WAG22" s="98" t="s">
        <v>669</v>
      </c>
      <c r="WAH22" s="98" t="s">
        <v>669</v>
      </c>
      <c r="WAI22" s="98" t="s">
        <v>669</v>
      </c>
      <c r="WAJ22" s="98" t="s">
        <v>669</v>
      </c>
      <c r="WAK22" s="98" t="s">
        <v>669</v>
      </c>
      <c r="WAL22" s="98" t="s">
        <v>669</v>
      </c>
      <c r="WAM22" s="98" t="s">
        <v>669</v>
      </c>
      <c r="WAN22" s="98" t="s">
        <v>669</v>
      </c>
      <c r="WAO22" s="98" t="s">
        <v>669</v>
      </c>
      <c r="WAP22" s="98" t="s">
        <v>669</v>
      </c>
      <c r="WAQ22" s="98" t="s">
        <v>669</v>
      </c>
      <c r="WAR22" s="98" t="s">
        <v>669</v>
      </c>
      <c r="WAS22" s="98" t="s">
        <v>669</v>
      </c>
      <c r="WAT22" s="98" t="s">
        <v>669</v>
      </c>
      <c r="WAU22" s="98" t="s">
        <v>669</v>
      </c>
      <c r="WAV22" s="98" t="s">
        <v>669</v>
      </c>
      <c r="WAW22" s="98" t="s">
        <v>669</v>
      </c>
      <c r="WAX22" s="98" t="s">
        <v>669</v>
      </c>
      <c r="WAY22" s="98" t="s">
        <v>669</v>
      </c>
      <c r="WAZ22" s="98" t="s">
        <v>669</v>
      </c>
      <c r="WBA22" s="98" t="s">
        <v>669</v>
      </c>
      <c r="WBB22" s="98" t="s">
        <v>669</v>
      </c>
      <c r="WBC22" s="98" t="s">
        <v>669</v>
      </c>
      <c r="WBD22" s="98" t="s">
        <v>669</v>
      </c>
      <c r="WBE22" s="98" t="s">
        <v>669</v>
      </c>
      <c r="WBF22" s="98" t="s">
        <v>669</v>
      </c>
      <c r="WBG22" s="98" t="s">
        <v>669</v>
      </c>
      <c r="WBH22" s="98" t="s">
        <v>669</v>
      </c>
      <c r="WBI22" s="98" t="s">
        <v>669</v>
      </c>
      <c r="WBJ22" s="98" t="s">
        <v>669</v>
      </c>
      <c r="WBK22" s="98" t="s">
        <v>669</v>
      </c>
      <c r="WBL22" s="98" t="s">
        <v>669</v>
      </c>
      <c r="WBM22" s="98" t="s">
        <v>669</v>
      </c>
      <c r="WBN22" s="98" t="s">
        <v>669</v>
      </c>
      <c r="WBO22" s="98" t="s">
        <v>669</v>
      </c>
      <c r="WBP22" s="98" t="s">
        <v>669</v>
      </c>
      <c r="WBQ22" s="98" t="s">
        <v>669</v>
      </c>
      <c r="WBR22" s="98" t="s">
        <v>669</v>
      </c>
      <c r="WBS22" s="98" t="s">
        <v>669</v>
      </c>
      <c r="WBT22" s="98" t="s">
        <v>669</v>
      </c>
      <c r="WBU22" s="98" t="s">
        <v>669</v>
      </c>
      <c r="WBV22" s="98" t="s">
        <v>669</v>
      </c>
      <c r="WBW22" s="98" t="s">
        <v>669</v>
      </c>
      <c r="WBX22" s="98" t="s">
        <v>669</v>
      </c>
      <c r="WBY22" s="98" t="s">
        <v>669</v>
      </c>
      <c r="WBZ22" s="98" t="s">
        <v>669</v>
      </c>
      <c r="WCA22" s="98" t="s">
        <v>669</v>
      </c>
      <c r="WCB22" s="98" t="s">
        <v>669</v>
      </c>
      <c r="WCC22" s="98" t="s">
        <v>669</v>
      </c>
      <c r="WCD22" s="98" t="s">
        <v>669</v>
      </c>
      <c r="WCE22" s="98" t="s">
        <v>669</v>
      </c>
      <c r="WCF22" s="98" t="s">
        <v>669</v>
      </c>
      <c r="WCG22" s="98" t="s">
        <v>669</v>
      </c>
      <c r="WCH22" s="98" t="s">
        <v>669</v>
      </c>
      <c r="WCI22" s="98" t="s">
        <v>669</v>
      </c>
      <c r="WCJ22" s="98" t="s">
        <v>669</v>
      </c>
      <c r="WCK22" s="98" t="s">
        <v>669</v>
      </c>
      <c r="WCL22" s="98" t="s">
        <v>669</v>
      </c>
      <c r="WCM22" s="98" t="s">
        <v>669</v>
      </c>
      <c r="WCN22" s="98" t="s">
        <v>669</v>
      </c>
      <c r="WCO22" s="98" t="s">
        <v>669</v>
      </c>
      <c r="WCP22" s="98" t="s">
        <v>669</v>
      </c>
      <c r="WCQ22" s="98" t="s">
        <v>669</v>
      </c>
      <c r="WCR22" s="98" t="s">
        <v>669</v>
      </c>
      <c r="WCS22" s="98" t="s">
        <v>669</v>
      </c>
      <c r="WCT22" s="98" t="s">
        <v>669</v>
      </c>
      <c r="WCU22" s="98" t="s">
        <v>669</v>
      </c>
      <c r="WCV22" s="98" t="s">
        <v>669</v>
      </c>
      <c r="WCW22" s="98" t="s">
        <v>669</v>
      </c>
      <c r="WCX22" s="98" t="s">
        <v>669</v>
      </c>
      <c r="WCY22" s="98" t="s">
        <v>669</v>
      </c>
      <c r="WCZ22" s="98" t="s">
        <v>669</v>
      </c>
      <c r="WDA22" s="98" t="s">
        <v>669</v>
      </c>
      <c r="WDB22" s="98" t="s">
        <v>669</v>
      </c>
      <c r="WDC22" s="98" t="s">
        <v>669</v>
      </c>
      <c r="WDD22" s="98" t="s">
        <v>669</v>
      </c>
      <c r="WDE22" s="98" t="s">
        <v>669</v>
      </c>
      <c r="WDF22" s="98" t="s">
        <v>669</v>
      </c>
      <c r="WDG22" s="98" t="s">
        <v>669</v>
      </c>
      <c r="WDH22" s="98" t="s">
        <v>669</v>
      </c>
      <c r="WDI22" s="98" t="s">
        <v>669</v>
      </c>
      <c r="WDJ22" s="98" t="s">
        <v>669</v>
      </c>
      <c r="WDK22" s="98" t="s">
        <v>669</v>
      </c>
      <c r="WDL22" s="98" t="s">
        <v>669</v>
      </c>
      <c r="WDM22" s="98" t="s">
        <v>669</v>
      </c>
      <c r="WDN22" s="98" t="s">
        <v>669</v>
      </c>
      <c r="WDO22" s="98" t="s">
        <v>669</v>
      </c>
      <c r="WDP22" s="98" t="s">
        <v>669</v>
      </c>
      <c r="WDQ22" s="98" t="s">
        <v>669</v>
      </c>
      <c r="WDR22" s="98" t="s">
        <v>669</v>
      </c>
      <c r="WDS22" s="98" t="s">
        <v>669</v>
      </c>
      <c r="WDT22" s="98" t="s">
        <v>669</v>
      </c>
      <c r="WDU22" s="98" t="s">
        <v>669</v>
      </c>
      <c r="WDV22" s="98" t="s">
        <v>669</v>
      </c>
      <c r="WDW22" s="98" t="s">
        <v>669</v>
      </c>
      <c r="WDX22" s="98" t="s">
        <v>669</v>
      </c>
      <c r="WDY22" s="98" t="s">
        <v>669</v>
      </c>
      <c r="WDZ22" s="98" t="s">
        <v>669</v>
      </c>
      <c r="WEA22" s="98" t="s">
        <v>669</v>
      </c>
      <c r="WEB22" s="98" t="s">
        <v>669</v>
      </c>
      <c r="WEC22" s="98" t="s">
        <v>669</v>
      </c>
      <c r="WED22" s="98" t="s">
        <v>669</v>
      </c>
      <c r="WEE22" s="98" t="s">
        <v>669</v>
      </c>
      <c r="WEF22" s="98" t="s">
        <v>669</v>
      </c>
      <c r="WEG22" s="98" t="s">
        <v>669</v>
      </c>
      <c r="WEH22" s="98" t="s">
        <v>669</v>
      </c>
      <c r="WEI22" s="98" t="s">
        <v>669</v>
      </c>
      <c r="WEJ22" s="98" t="s">
        <v>669</v>
      </c>
      <c r="WEK22" s="98" t="s">
        <v>669</v>
      </c>
      <c r="WEL22" s="98" t="s">
        <v>669</v>
      </c>
      <c r="WEM22" s="98" t="s">
        <v>669</v>
      </c>
      <c r="WEN22" s="98" t="s">
        <v>669</v>
      </c>
      <c r="WEO22" s="98" t="s">
        <v>669</v>
      </c>
      <c r="WEP22" s="98" t="s">
        <v>669</v>
      </c>
      <c r="WEQ22" s="98" t="s">
        <v>669</v>
      </c>
      <c r="WER22" s="98" t="s">
        <v>669</v>
      </c>
      <c r="WES22" s="98" t="s">
        <v>669</v>
      </c>
      <c r="WET22" s="98" t="s">
        <v>669</v>
      </c>
      <c r="WEU22" s="98" t="s">
        <v>669</v>
      </c>
      <c r="WEV22" s="98" t="s">
        <v>669</v>
      </c>
      <c r="WEW22" s="98" t="s">
        <v>669</v>
      </c>
      <c r="WEX22" s="98" t="s">
        <v>669</v>
      </c>
      <c r="WEY22" s="98" t="s">
        <v>669</v>
      </c>
      <c r="WEZ22" s="98" t="s">
        <v>669</v>
      </c>
      <c r="WFA22" s="98" t="s">
        <v>669</v>
      </c>
      <c r="WFB22" s="98" t="s">
        <v>669</v>
      </c>
      <c r="WFC22" s="98" t="s">
        <v>669</v>
      </c>
      <c r="WFD22" s="98" t="s">
        <v>669</v>
      </c>
      <c r="WFE22" s="98" t="s">
        <v>669</v>
      </c>
      <c r="WFF22" s="98" t="s">
        <v>669</v>
      </c>
      <c r="WFG22" s="98" t="s">
        <v>669</v>
      </c>
      <c r="WFH22" s="98" t="s">
        <v>669</v>
      </c>
      <c r="WFI22" s="98" t="s">
        <v>669</v>
      </c>
      <c r="WFJ22" s="98" t="s">
        <v>669</v>
      </c>
      <c r="WFK22" s="98" t="s">
        <v>669</v>
      </c>
      <c r="WFL22" s="98" t="s">
        <v>669</v>
      </c>
      <c r="WFM22" s="98" t="s">
        <v>669</v>
      </c>
      <c r="WFN22" s="98" t="s">
        <v>669</v>
      </c>
      <c r="WFO22" s="98" t="s">
        <v>669</v>
      </c>
      <c r="WFP22" s="98" t="s">
        <v>669</v>
      </c>
      <c r="WFQ22" s="98" t="s">
        <v>669</v>
      </c>
      <c r="WFR22" s="98" t="s">
        <v>669</v>
      </c>
      <c r="WFS22" s="98" t="s">
        <v>669</v>
      </c>
      <c r="WFT22" s="98" t="s">
        <v>669</v>
      </c>
      <c r="WFU22" s="98" t="s">
        <v>669</v>
      </c>
      <c r="WFV22" s="98" t="s">
        <v>669</v>
      </c>
      <c r="WFW22" s="98" t="s">
        <v>669</v>
      </c>
      <c r="WFX22" s="98" t="s">
        <v>669</v>
      </c>
      <c r="WFY22" s="98" t="s">
        <v>669</v>
      </c>
      <c r="WFZ22" s="98" t="s">
        <v>669</v>
      </c>
      <c r="WGA22" s="98" t="s">
        <v>669</v>
      </c>
      <c r="WGB22" s="98" t="s">
        <v>669</v>
      </c>
      <c r="WGC22" s="98" t="s">
        <v>669</v>
      </c>
      <c r="WGD22" s="98" t="s">
        <v>669</v>
      </c>
      <c r="WGE22" s="98" t="s">
        <v>669</v>
      </c>
      <c r="WGF22" s="98" t="s">
        <v>669</v>
      </c>
      <c r="WGG22" s="98" t="s">
        <v>669</v>
      </c>
      <c r="WGH22" s="98" t="s">
        <v>669</v>
      </c>
      <c r="WGI22" s="98" t="s">
        <v>669</v>
      </c>
      <c r="WGJ22" s="98" t="s">
        <v>669</v>
      </c>
      <c r="WGK22" s="98" t="s">
        <v>669</v>
      </c>
      <c r="WGL22" s="98" t="s">
        <v>669</v>
      </c>
      <c r="WGM22" s="98" t="s">
        <v>669</v>
      </c>
      <c r="WGN22" s="98" t="s">
        <v>669</v>
      </c>
      <c r="WGO22" s="98" t="s">
        <v>669</v>
      </c>
      <c r="WGP22" s="98" t="s">
        <v>669</v>
      </c>
      <c r="WGQ22" s="98" t="s">
        <v>669</v>
      </c>
      <c r="WGR22" s="98" t="s">
        <v>669</v>
      </c>
      <c r="WGS22" s="98" t="s">
        <v>669</v>
      </c>
      <c r="WGT22" s="98" t="s">
        <v>669</v>
      </c>
      <c r="WGU22" s="98" t="s">
        <v>669</v>
      </c>
      <c r="WGV22" s="98" t="s">
        <v>669</v>
      </c>
      <c r="WGW22" s="98" t="s">
        <v>669</v>
      </c>
      <c r="WGX22" s="98" t="s">
        <v>669</v>
      </c>
      <c r="WGY22" s="98" t="s">
        <v>669</v>
      </c>
      <c r="WGZ22" s="98" t="s">
        <v>669</v>
      </c>
      <c r="WHA22" s="98" t="s">
        <v>669</v>
      </c>
      <c r="WHB22" s="98" t="s">
        <v>669</v>
      </c>
      <c r="WHC22" s="98" t="s">
        <v>669</v>
      </c>
      <c r="WHD22" s="98" t="s">
        <v>669</v>
      </c>
      <c r="WHE22" s="98" t="s">
        <v>669</v>
      </c>
      <c r="WHF22" s="98" t="s">
        <v>669</v>
      </c>
      <c r="WHG22" s="98" t="s">
        <v>669</v>
      </c>
      <c r="WHH22" s="98" t="s">
        <v>669</v>
      </c>
      <c r="WHI22" s="98" t="s">
        <v>669</v>
      </c>
      <c r="WHJ22" s="98" t="s">
        <v>669</v>
      </c>
      <c r="WHK22" s="98" t="s">
        <v>669</v>
      </c>
      <c r="WHL22" s="98" t="s">
        <v>669</v>
      </c>
      <c r="WHM22" s="98" t="s">
        <v>669</v>
      </c>
      <c r="WHN22" s="98" t="s">
        <v>669</v>
      </c>
      <c r="WHO22" s="98" t="s">
        <v>669</v>
      </c>
      <c r="WHP22" s="98" t="s">
        <v>669</v>
      </c>
      <c r="WHQ22" s="98" t="s">
        <v>669</v>
      </c>
      <c r="WHR22" s="98" t="s">
        <v>669</v>
      </c>
      <c r="WHS22" s="98" t="s">
        <v>669</v>
      </c>
      <c r="WHT22" s="98" t="s">
        <v>669</v>
      </c>
      <c r="WHU22" s="98" t="s">
        <v>669</v>
      </c>
      <c r="WHV22" s="98" t="s">
        <v>669</v>
      </c>
      <c r="WHW22" s="98" t="s">
        <v>669</v>
      </c>
      <c r="WHX22" s="98" t="s">
        <v>669</v>
      </c>
      <c r="WHY22" s="98" t="s">
        <v>669</v>
      </c>
      <c r="WHZ22" s="98" t="s">
        <v>669</v>
      </c>
      <c r="WIA22" s="98" t="s">
        <v>669</v>
      </c>
      <c r="WIB22" s="98" t="s">
        <v>669</v>
      </c>
      <c r="WIC22" s="98" t="s">
        <v>669</v>
      </c>
      <c r="WID22" s="98" t="s">
        <v>669</v>
      </c>
      <c r="WIE22" s="98" t="s">
        <v>669</v>
      </c>
      <c r="WIF22" s="98" t="s">
        <v>669</v>
      </c>
      <c r="WIG22" s="98" t="s">
        <v>669</v>
      </c>
      <c r="WIH22" s="98" t="s">
        <v>669</v>
      </c>
      <c r="WII22" s="98" t="s">
        <v>669</v>
      </c>
      <c r="WIJ22" s="98" t="s">
        <v>669</v>
      </c>
      <c r="WIK22" s="98" t="s">
        <v>669</v>
      </c>
      <c r="WIL22" s="98" t="s">
        <v>669</v>
      </c>
      <c r="WIM22" s="98" t="s">
        <v>669</v>
      </c>
      <c r="WIN22" s="98" t="s">
        <v>669</v>
      </c>
      <c r="WIO22" s="98" t="s">
        <v>669</v>
      </c>
      <c r="WIP22" s="98" t="s">
        <v>669</v>
      </c>
      <c r="WIQ22" s="98" t="s">
        <v>669</v>
      </c>
      <c r="WIR22" s="98" t="s">
        <v>669</v>
      </c>
      <c r="WIS22" s="98" t="s">
        <v>669</v>
      </c>
      <c r="WIT22" s="98" t="s">
        <v>669</v>
      </c>
      <c r="WIU22" s="98" t="s">
        <v>669</v>
      </c>
      <c r="WIV22" s="98" t="s">
        <v>669</v>
      </c>
      <c r="WIW22" s="98" t="s">
        <v>669</v>
      </c>
      <c r="WIX22" s="98" t="s">
        <v>669</v>
      </c>
      <c r="WIY22" s="98" t="s">
        <v>669</v>
      </c>
      <c r="WIZ22" s="98" t="s">
        <v>669</v>
      </c>
      <c r="WJA22" s="98" t="s">
        <v>669</v>
      </c>
      <c r="WJB22" s="98" t="s">
        <v>669</v>
      </c>
      <c r="WJC22" s="98" t="s">
        <v>669</v>
      </c>
      <c r="WJD22" s="98" t="s">
        <v>669</v>
      </c>
      <c r="WJE22" s="98" t="s">
        <v>669</v>
      </c>
      <c r="WJF22" s="98" t="s">
        <v>669</v>
      </c>
      <c r="WJG22" s="98" t="s">
        <v>669</v>
      </c>
      <c r="WJH22" s="98" t="s">
        <v>669</v>
      </c>
      <c r="WJI22" s="98" t="s">
        <v>669</v>
      </c>
      <c r="WJJ22" s="98" t="s">
        <v>669</v>
      </c>
      <c r="WJK22" s="98" t="s">
        <v>669</v>
      </c>
      <c r="WJL22" s="98" t="s">
        <v>669</v>
      </c>
      <c r="WJM22" s="98" t="s">
        <v>669</v>
      </c>
      <c r="WJN22" s="98" t="s">
        <v>669</v>
      </c>
      <c r="WJO22" s="98" t="s">
        <v>669</v>
      </c>
      <c r="WJP22" s="98" t="s">
        <v>669</v>
      </c>
      <c r="WJQ22" s="98" t="s">
        <v>669</v>
      </c>
      <c r="WJR22" s="98" t="s">
        <v>669</v>
      </c>
      <c r="WJS22" s="98" t="s">
        <v>669</v>
      </c>
      <c r="WJT22" s="98" t="s">
        <v>669</v>
      </c>
      <c r="WJU22" s="98" t="s">
        <v>669</v>
      </c>
      <c r="WJV22" s="98" t="s">
        <v>669</v>
      </c>
      <c r="WJW22" s="98" t="s">
        <v>669</v>
      </c>
      <c r="WJX22" s="98" t="s">
        <v>669</v>
      </c>
      <c r="WJY22" s="98" t="s">
        <v>669</v>
      </c>
      <c r="WJZ22" s="98" t="s">
        <v>669</v>
      </c>
      <c r="WKA22" s="98" t="s">
        <v>669</v>
      </c>
      <c r="WKB22" s="98" t="s">
        <v>669</v>
      </c>
      <c r="WKC22" s="98" t="s">
        <v>669</v>
      </c>
      <c r="WKD22" s="98" t="s">
        <v>669</v>
      </c>
      <c r="WKE22" s="98" t="s">
        <v>669</v>
      </c>
      <c r="WKF22" s="98" t="s">
        <v>669</v>
      </c>
      <c r="WKG22" s="98" t="s">
        <v>669</v>
      </c>
      <c r="WKH22" s="98" t="s">
        <v>669</v>
      </c>
      <c r="WKI22" s="98" t="s">
        <v>669</v>
      </c>
      <c r="WKJ22" s="98" t="s">
        <v>669</v>
      </c>
      <c r="WKK22" s="98" t="s">
        <v>669</v>
      </c>
      <c r="WKL22" s="98" t="s">
        <v>669</v>
      </c>
      <c r="WKM22" s="98" t="s">
        <v>669</v>
      </c>
      <c r="WKN22" s="98" t="s">
        <v>669</v>
      </c>
      <c r="WKO22" s="98" t="s">
        <v>669</v>
      </c>
      <c r="WKP22" s="98" t="s">
        <v>669</v>
      </c>
      <c r="WKQ22" s="98" t="s">
        <v>669</v>
      </c>
      <c r="WKR22" s="98" t="s">
        <v>669</v>
      </c>
      <c r="WKS22" s="98" t="s">
        <v>669</v>
      </c>
      <c r="WKT22" s="98" t="s">
        <v>669</v>
      </c>
      <c r="WKU22" s="98" t="s">
        <v>669</v>
      </c>
      <c r="WKV22" s="98" t="s">
        <v>669</v>
      </c>
      <c r="WKW22" s="98" t="s">
        <v>669</v>
      </c>
      <c r="WKX22" s="98" t="s">
        <v>669</v>
      </c>
      <c r="WKY22" s="98" t="s">
        <v>669</v>
      </c>
      <c r="WKZ22" s="98" t="s">
        <v>669</v>
      </c>
      <c r="WLA22" s="98" t="s">
        <v>669</v>
      </c>
      <c r="WLB22" s="98" t="s">
        <v>669</v>
      </c>
      <c r="WLC22" s="98" t="s">
        <v>669</v>
      </c>
      <c r="WLD22" s="98" t="s">
        <v>669</v>
      </c>
      <c r="WLE22" s="98" t="s">
        <v>669</v>
      </c>
      <c r="WLF22" s="98" t="s">
        <v>669</v>
      </c>
      <c r="WLG22" s="98" t="s">
        <v>669</v>
      </c>
      <c r="WLH22" s="98" t="s">
        <v>669</v>
      </c>
      <c r="WLI22" s="98" t="s">
        <v>669</v>
      </c>
      <c r="WLJ22" s="98" t="s">
        <v>669</v>
      </c>
      <c r="WLK22" s="98" t="s">
        <v>669</v>
      </c>
      <c r="WLL22" s="98" t="s">
        <v>669</v>
      </c>
      <c r="WLM22" s="98" t="s">
        <v>669</v>
      </c>
      <c r="WLN22" s="98" t="s">
        <v>669</v>
      </c>
      <c r="WLO22" s="98" t="s">
        <v>669</v>
      </c>
      <c r="WLP22" s="98" t="s">
        <v>669</v>
      </c>
      <c r="WLQ22" s="98" t="s">
        <v>669</v>
      </c>
      <c r="WLR22" s="98" t="s">
        <v>669</v>
      </c>
      <c r="WLS22" s="98" t="s">
        <v>669</v>
      </c>
      <c r="WLT22" s="98" t="s">
        <v>669</v>
      </c>
      <c r="WLU22" s="98" t="s">
        <v>669</v>
      </c>
      <c r="WLV22" s="98" t="s">
        <v>669</v>
      </c>
      <c r="WLW22" s="98" t="s">
        <v>669</v>
      </c>
      <c r="WLX22" s="98" t="s">
        <v>669</v>
      </c>
      <c r="WLY22" s="98" t="s">
        <v>669</v>
      </c>
      <c r="WLZ22" s="98" t="s">
        <v>669</v>
      </c>
      <c r="WMA22" s="98" t="s">
        <v>669</v>
      </c>
      <c r="WMB22" s="98" t="s">
        <v>669</v>
      </c>
      <c r="WMC22" s="98" t="s">
        <v>669</v>
      </c>
      <c r="WMD22" s="98" t="s">
        <v>669</v>
      </c>
      <c r="WME22" s="98" t="s">
        <v>669</v>
      </c>
      <c r="WMF22" s="98" t="s">
        <v>669</v>
      </c>
      <c r="WMG22" s="98" t="s">
        <v>669</v>
      </c>
      <c r="WMH22" s="98" t="s">
        <v>669</v>
      </c>
      <c r="WMI22" s="98" t="s">
        <v>669</v>
      </c>
      <c r="WMJ22" s="98" t="s">
        <v>669</v>
      </c>
      <c r="WMK22" s="98" t="s">
        <v>669</v>
      </c>
      <c r="WML22" s="98" t="s">
        <v>669</v>
      </c>
      <c r="WMM22" s="98" t="s">
        <v>669</v>
      </c>
      <c r="WMN22" s="98" t="s">
        <v>669</v>
      </c>
      <c r="WMO22" s="98" t="s">
        <v>669</v>
      </c>
      <c r="WMP22" s="98" t="s">
        <v>669</v>
      </c>
      <c r="WMQ22" s="98" t="s">
        <v>669</v>
      </c>
      <c r="WMR22" s="98" t="s">
        <v>669</v>
      </c>
      <c r="WMS22" s="98" t="s">
        <v>669</v>
      </c>
      <c r="WMT22" s="98" t="s">
        <v>669</v>
      </c>
      <c r="WMU22" s="98" t="s">
        <v>669</v>
      </c>
      <c r="WMV22" s="98" t="s">
        <v>669</v>
      </c>
      <c r="WMW22" s="98" t="s">
        <v>669</v>
      </c>
      <c r="WMX22" s="98" t="s">
        <v>669</v>
      </c>
      <c r="WMY22" s="98" t="s">
        <v>669</v>
      </c>
      <c r="WMZ22" s="98" t="s">
        <v>669</v>
      </c>
      <c r="WNA22" s="98" t="s">
        <v>669</v>
      </c>
      <c r="WNB22" s="98" t="s">
        <v>669</v>
      </c>
      <c r="WNC22" s="98" t="s">
        <v>669</v>
      </c>
      <c r="WND22" s="98" t="s">
        <v>669</v>
      </c>
      <c r="WNE22" s="98" t="s">
        <v>669</v>
      </c>
      <c r="WNF22" s="98" t="s">
        <v>669</v>
      </c>
      <c r="WNG22" s="98" t="s">
        <v>669</v>
      </c>
      <c r="WNH22" s="98" t="s">
        <v>669</v>
      </c>
      <c r="WNI22" s="98" t="s">
        <v>669</v>
      </c>
      <c r="WNJ22" s="98" t="s">
        <v>669</v>
      </c>
      <c r="WNK22" s="98" t="s">
        <v>669</v>
      </c>
      <c r="WNL22" s="98" t="s">
        <v>669</v>
      </c>
      <c r="WNM22" s="98" t="s">
        <v>669</v>
      </c>
      <c r="WNN22" s="98" t="s">
        <v>669</v>
      </c>
      <c r="WNO22" s="98" t="s">
        <v>669</v>
      </c>
      <c r="WNP22" s="98" t="s">
        <v>669</v>
      </c>
      <c r="WNQ22" s="98" t="s">
        <v>669</v>
      </c>
      <c r="WNR22" s="98" t="s">
        <v>669</v>
      </c>
      <c r="WNS22" s="98" t="s">
        <v>669</v>
      </c>
      <c r="WNT22" s="98" t="s">
        <v>669</v>
      </c>
      <c r="WNU22" s="98" t="s">
        <v>669</v>
      </c>
      <c r="WNV22" s="98" t="s">
        <v>669</v>
      </c>
      <c r="WNW22" s="98" t="s">
        <v>669</v>
      </c>
      <c r="WNX22" s="98" t="s">
        <v>669</v>
      </c>
      <c r="WNY22" s="98" t="s">
        <v>669</v>
      </c>
      <c r="WNZ22" s="98" t="s">
        <v>669</v>
      </c>
      <c r="WOA22" s="98" t="s">
        <v>669</v>
      </c>
      <c r="WOB22" s="98" t="s">
        <v>669</v>
      </c>
      <c r="WOC22" s="98" t="s">
        <v>669</v>
      </c>
      <c r="WOD22" s="98" t="s">
        <v>669</v>
      </c>
      <c r="WOE22" s="98" t="s">
        <v>669</v>
      </c>
      <c r="WOF22" s="98" t="s">
        <v>669</v>
      </c>
      <c r="WOG22" s="98" t="s">
        <v>669</v>
      </c>
      <c r="WOH22" s="98" t="s">
        <v>669</v>
      </c>
      <c r="WOI22" s="98" t="s">
        <v>669</v>
      </c>
      <c r="WOJ22" s="98" t="s">
        <v>669</v>
      </c>
      <c r="WOK22" s="98" t="s">
        <v>669</v>
      </c>
      <c r="WOL22" s="98" t="s">
        <v>669</v>
      </c>
      <c r="WOM22" s="98" t="s">
        <v>669</v>
      </c>
      <c r="WON22" s="98" t="s">
        <v>669</v>
      </c>
      <c r="WOO22" s="98" t="s">
        <v>669</v>
      </c>
      <c r="WOP22" s="98" t="s">
        <v>669</v>
      </c>
      <c r="WOQ22" s="98" t="s">
        <v>669</v>
      </c>
      <c r="WOR22" s="98" t="s">
        <v>669</v>
      </c>
      <c r="WOS22" s="98" t="s">
        <v>669</v>
      </c>
      <c r="WOT22" s="98" t="s">
        <v>669</v>
      </c>
      <c r="WOU22" s="98" t="s">
        <v>669</v>
      </c>
      <c r="WOV22" s="98" t="s">
        <v>669</v>
      </c>
      <c r="WOW22" s="98" t="s">
        <v>669</v>
      </c>
      <c r="WOX22" s="98" t="s">
        <v>669</v>
      </c>
      <c r="WOY22" s="98" t="s">
        <v>669</v>
      </c>
      <c r="WOZ22" s="98" t="s">
        <v>669</v>
      </c>
      <c r="WPA22" s="98" t="s">
        <v>669</v>
      </c>
      <c r="WPB22" s="98" t="s">
        <v>669</v>
      </c>
      <c r="WPC22" s="98" t="s">
        <v>669</v>
      </c>
      <c r="WPD22" s="98" t="s">
        <v>669</v>
      </c>
      <c r="WPE22" s="98" t="s">
        <v>669</v>
      </c>
      <c r="WPF22" s="98" t="s">
        <v>669</v>
      </c>
      <c r="WPG22" s="98" t="s">
        <v>669</v>
      </c>
      <c r="WPH22" s="98" t="s">
        <v>669</v>
      </c>
      <c r="WPI22" s="98" t="s">
        <v>669</v>
      </c>
      <c r="WPJ22" s="98" t="s">
        <v>669</v>
      </c>
      <c r="WPK22" s="98" t="s">
        <v>669</v>
      </c>
      <c r="WPL22" s="98" t="s">
        <v>669</v>
      </c>
      <c r="WPM22" s="98" t="s">
        <v>669</v>
      </c>
      <c r="WPN22" s="98" t="s">
        <v>669</v>
      </c>
      <c r="WPO22" s="98" t="s">
        <v>669</v>
      </c>
      <c r="WPP22" s="98" t="s">
        <v>669</v>
      </c>
      <c r="WPQ22" s="98" t="s">
        <v>669</v>
      </c>
      <c r="WPR22" s="98" t="s">
        <v>669</v>
      </c>
      <c r="WPS22" s="98" t="s">
        <v>669</v>
      </c>
      <c r="WPT22" s="98" t="s">
        <v>669</v>
      </c>
      <c r="WPU22" s="98" t="s">
        <v>669</v>
      </c>
      <c r="WPV22" s="98" t="s">
        <v>669</v>
      </c>
      <c r="WPW22" s="98" t="s">
        <v>669</v>
      </c>
      <c r="WPX22" s="98" t="s">
        <v>669</v>
      </c>
      <c r="WPY22" s="98" t="s">
        <v>669</v>
      </c>
      <c r="WPZ22" s="98" t="s">
        <v>669</v>
      </c>
      <c r="WQA22" s="98" t="s">
        <v>669</v>
      </c>
      <c r="WQB22" s="98" t="s">
        <v>669</v>
      </c>
      <c r="WQC22" s="98" t="s">
        <v>669</v>
      </c>
      <c r="WQD22" s="98" t="s">
        <v>669</v>
      </c>
      <c r="WQE22" s="98" t="s">
        <v>669</v>
      </c>
      <c r="WQF22" s="98" t="s">
        <v>669</v>
      </c>
      <c r="WQG22" s="98" t="s">
        <v>669</v>
      </c>
      <c r="WQH22" s="98" t="s">
        <v>669</v>
      </c>
      <c r="WQI22" s="98" t="s">
        <v>669</v>
      </c>
      <c r="WQJ22" s="98" t="s">
        <v>669</v>
      </c>
      <c r="WQK22" s="98" t="s">
        <v>669</v>
      </c>
      <c r="WQL22" s="98" t="s">
        <v>669</v>
      </c>
      <c r="WQM22" s="98" t="s">
        <v>669</v>
      </c>
      <c r="WQN22" s="98" t="s">
        <v>669</v>
      </c>
      <c r="WQO22" s="98" t="s">
        <v>669</v>
      </c>
      <c r="WQP22" s="98" t="s">
        <v>669</v>
      </c>
      <c r="WQQ22" s="98" t="s">
        <v>669</v>
      </c>
      <c r="WQR22" s="98" t="s">
        <v>669</v>
      </c>
      <c r="WQS22" s="98" t="s">
        <v>669</v>
      </c>
      <c r="WQT22" s="98" t="s">
        <v>669</v>
      </c>
      <c r="WQU22" s="98" t="s">
        <v>669</v>
      </c>
      <c r="WQV22" s="98" t="s">
        <v>669</v>
      </c>
      <c r="WQW22" s="98" t="s">
        <v>669</v>
      </c>
      <c r="WQX22" s="98" t="s">
        <v>669</v>
      </c>
      <c r="WQY22" s="98" t="s">
        <v>669</v>
      </c>
      <c r="WQZ22" s="98" t="s">
        <v>669</v>
      </c>
      <c r="WRA22" s="98" t="s">
        <v>669</v>
      </c>
      <c r="WRB22" s="98" t="s">
        <v>669</v>
      </c>
      <c r="WRC22" s="98" t="s">
        <v>669</v>
      </c>
      <c r="WRD22" s="98" t="s">
        <v>669</v>
      </c>
      <c r="WRE22" s="98" t="s">
        <v>669</v>
      </c>
      <c r="WRF22" s="98" t="s">
        <v>669</v>
      </c>
      <c r="WRG22" s="98" t="s">
        <v>669</v>
      </c>
      <c r="WRH22" s="98" t="s">
        <v>669</v>
      </c>
      <c r="WRI22" s="98" t="s">
        <v>669</v>
      </c>
      <c r="WRJ22" s="98" t="s">
        <v>669</v>
      </c>
      <c r="WRK22" s="98" t="s">
        <v>669</v>
      </c>
      <c r="WRL22" s="98" t="s">
        <v>669</v>
      </c>
      <c r="WRM22" s="98" t="s">
        <v>669</v>
      </c>
      <c r="WRN22" s="98" t="s">
        <v>669</v>
      </c>
      <c r="WRO22" s="98" t="s">
        <v>669</v>
      </c>
      <c r="WRP22" s="98" t="s">
        <v>669</v>
      </c>
      <c r="WRQ22" s="98" t="s">
        <v>669</v>
      </c>
      <c r="WRR22" s="98" t="s">
        <v>669</v>
      </c>
      <c r="WRS22" s="98" t="s">
        <v>669</v>
      </c>
      <c r="WRT22" s="98" t="s">
        <v>669</v>
      </c>
      <c r="WRU22" s="98" t="s">
        <v>669</v>
      </c>
      <c r="WRV22" s="98" t="s">
        <v>669</v>
      </c>
      <c r="WRW22" s="98" t="s">
        <v>669</v>
      </c>
      <c r="WRX22" s="98" t="s">
        <v>669</v>
      </c>
      <c r="WRY22" s="98" t="s">
        <v>669</v>
      </c>
      <c r="WRZ22" s="98" t="s">
        <v>669</v>
      </c>
      <c r="WSA22" s="98" t="s">
        <v>669</v>
      </c>
      <c r="WSB22" s="98" t="s">
        <v>669</v>
      </c>
      <c r="WSC22" s="98" t="s">
        <v>669</v>
      </c>
      <c r="WSD22" s="98" t="s">
        <v>669</v>
      </c>
      <c r="WSE22" s="98" t="s">
        <v>669</v>
      </c>
      <c r="WSF22" s="98" t="s">
        <v>669</v>
      </c>
      <c r="WSG22" s="98" t="s">
        <v>669</v>
      </c>
      <c r="WSH22" s="98" t="s">
        <v>669</v>
      </c>
      <c r="WSI22" s="98" t="s">
        <v>669</v>
      </c>
      <c r="WSJ22" s="98" t="s">
        <v>669</v>
      </c>
      <c r="WSK22" s="98" t="s">
        <v>669</v>
      </c>
      <c r="WSL22" s="98" t="s">
        <v>669</v>
      </c>
      <c r="WSM22" s="98" t="s">
        <v>669</v>
      </c>
      <c r="WSN22" s="98" t="s">
        <v>669</v>
      </c>
      <c r="WSO22" s="98" t="s">
        <v>669</v>
      </c>
      <c r="WSP22" s="98" t="s">
        <v>669</v>
      </c>
      <c r="WSQ22" s="98" t="s">
        <v>669</v>
      </c>
      <c r="WSR22" s="98" t="s">
        <v>669</v>
      </c>
      <c r="WSS22" s="98" t="s">
        <v>669</v>
      </c>
      <c r="WST22" s="98" t="s">
        <v>669</v>
      </c>
      <c r="WSU22" s="98" t="s">
        <v>669</v>
      </c>
      <c r="WSV22" s="98" t="s">
        <v>669</v>
      </c>
      <c r="WSW22" s="98" t="s">
        <v>669</v>
      </c>
      <c r="WSX22" s="98" t="s">
        <v>669</v>
      </c>
      <c r="WSY22" s="98" t="s">
        <v>669</v>
      </c>
      <c r="WSZ22" s="98" t="s">
        <v>669</v>
      </c>
      <c r="WTA22" s="98" t="s">
        <v>669</v>
      </c>
      <c r="WTB22" s="98" t="s">
        <v>669</v>
      </c>
      <c r="WTC22" s="98" t="s">
        <v>669</v>
      </c>
      <c r="WTD22" s="98" t="s">
        <v>669</v>
      </c>
      <c r="WTE22" s="98" t="s">
        <v>669</v>
      </c>
      <c r="WTF22" s="98" t="s">
        <v>669</v>
      </c>
      <c r="WTG22" s="98" t="s">
        <v>669</v>
      </c>
      <c r="WTH22" s="98" t="s">
        <v>669</v>
      </c>
      <c r="WTI22" s="98" t="s">
        <v>669</v>
      </c>
      <c r="WTJ22" s="98" t="s">
        <v>669</v>
      </c>
      <c r="WTK22" s="98" t="s">
        <v>669</v>
      </c>
      <c r="WTL22" s="98" t="s">
        <v>669</v>
      </c>
      <c r="WTM22" s="98" t="s">
        <v>669</v>
      </c>
      <c r="WTN22" s="98" t="s">
        <v>669</v>
      </c>
      <c r="WTO22" s="98" t="s">
        <v>669</v>
      </c>
      <c r="WTP22" s="98" t="s">
        <v>669</v>
      </c>
      <c r="WTQ22" s="98" t="s">
        <v>669</v>
      </c>
      <c r="WTR22" s="98" t="s">
        <v>669</v>
      </c>
      <c r="WTS22" s="98" t="s">
        <v>669</v>
      </c>
      <c r="WTT22" s="98" t="s">
        <v>669</v>
      </c>
      <c r="WTU22" s="98" t="s">
        <v>669</v>
      </c>
      <c r="WTV22" s="98" t="s">
        <v>669</v>
      </c>
      <c r="WTW22" s="98" t="s">
        <v>669</v>
      </c>
      <c r="WTX22" s="98" t="s">
        <v>669</v>
      </c>
      <c r="WTY22" s="98" t="s">
        <v>669</v>
      </c>
      <c r="WTZ22" s="98" t="s">
        <v>669</v>
      </c>
      <c r="WUA22" s="98" t="s">
        <v>669</v>
      </c>
      <c r="WUB22" s="98" t="s">
        <v>669</v>
      </c>
      <c r="WUC22" s="98" t="s">
        <v>669</v>
      </c>
      <c r="WUD22" s="98" t="s">
        <v>669</v>
      </c>
      <c r="WUE22" s="98" t="s">
        <v>669</v>
      </c>
      <c r="WUF22" s="98" t="s">
        <v>669</v>
      </c>
      <c r="WUG22" s="98" t="s">
        <v>669</v>
      </c>
      <c r="WUH22" s="98" t="s">
        <v>669</v>
      </c>
      <c r="WUI22" s="98" t="s">
        <v>669</v>
      </c>
      <c r="WUJ22" s="98" t="s">
        <v>669</v>
      </c>
      <c r="WUK22" s="98" t="s">
        <v>669</v>
      </c>
      <c r="WUL22" s="98" t="s">
        <v>669</v>
      </c>
      <c r="WUM22" s="98" t="s">
        <v>669</v>
      </c>
      <c r="WUN22" s="98" t="s">
        <v>669</v>
      </c>
      <c r="WUO22" s="98" t="s">
        <v>669</v>
      </c>
      <c r="WUP22" s="98" t="s">
        <v>669</v>
      </c>
      <c r="WUQ22" s="98" t="s">
        <v>669</v>
      </c>
      <c r="WUR22" s="98" t="s">
        <v>669</v>
      </c>
      <c r="WUS22" s="98" t="s">
        <v>669</v>
      </c>
      <c r="WUT22" s="98" t="s">
        <v>669</v>
      </c>
      <c r="WUU22" s="98" t="s">
        <v>669</v>
      </c>
      <c r="WUV22" s="98" t="s">
        <v>669</v>
      </c>
      <c r="WUW22" s="98" t="s">
        <v>669</v>
      </c>
      <c r="WUX22" s="98" t="s">
        <v>669</v>
      </c>
      <c r="WUY22" s="98" t="s">
        <v>669</v>
      </c>
      <c r="WUZ22" s="98" t="s">
        <v>669</v>
      </c>
      <c r="WVA22" s="98" t="s">
        <v>669</v>
      </c>
      <c r="WVB22" s="98" t="s">
        <v>669</v>
      </c>
      <c r="WVC22" s="98" t="s">
        <v>669</v>
      </c>
      <c r="WVD22" s="98" t="s">
        <v>669</v>
      </c>
      <c r="WVE22" s="98" t="s">
        <v>669</v>
      </c>
      <c r="WVF22" s="98" t="s">
        <v>669</v>
      </c>
      <c r="WVG22" s="98" t="s">
        <v>669</v>
      </c>
      <c r="WVH22" s="98" t="s">
        <v>669</v>
      </c>
      <c r="WVI22" s="98" t="s">
        <v>669</v>
      </c>
      <c r="WVJ22" s="98" t="s">
        <v>669</v>
      </c>
      <c r="WVK22" s="98" t="s">
        <v>669</v>
      </c>
      <c r="WVL22" s="98" t="s">
        <v>669</v>
      </c>
      <c r="WVM22" s="98" t="s">
        <v>669</v>
      </c>
      <c r="WVN22" s="98" t="s">
        <v>669</v>
      </c>
      <c r="WVO22" s="98" t="s">
        <v>669</v>
      </c>
      <c r="WVP22" s="98" t="s">
        <v>669</v>
      </c>
      <c r="WVQ22" s="98" t="s">
        <v>669</v>
      </c>
      <c r="WVR22" s="98" t="s">
        <v>669</v>
      </c>
      <c r="WVS22" s="98" t="s">
        <v>669</v>
      </c>
      <c r="WVT22" s="98" t="s">
        <v>669</v>
      </c>
      <c r="WVU22" s="98" t="s">
        <v>669</v>
      </c>
      <c r="WVV22" s="98" t="s">
        <v>669</v>
      </c>
      <c r="WVW22" s="98" t="s">
        <v>669</v>
      </c>
      <c r="WVX22" s="98" t="s">
        <v>669</v>
      </c>
      <c r="WVY22" s="98" t="s">
        <v>669</v>
      </c>
      <c r="WVZ22" s="98" t="s">
        <v>669</v>
      </c>
      <c r="WWA22" s="98" t="s">
        <v>669</v>
      </c>
      <c r="WWB22" s="98" t="s">
        <v>669</v>
      </c>
      <c r="WWC22" s="98" t="s">
        <v>669</v>
      </c>
      <c r="WWD22" s="98" t="s">
        <v>669</v>
      </c>
      <c r="WWE22" s="98" t="s">
        <v>669</v>
      </c>
      <c r="WWF22" s="98" t="s">
        <v>669</v>
      </c>
      <c r="WWG22" s="98" t="s">
        <v>669</v>
      </c>
      <c r="WWH22" s="98" t="s">
        <v>669</v>
      </c>
      <c r="WWI22" s="98" t="s">
        <v>669</v>
      </c>
      <c r="WWJ22" s="98" t="s">
        <v>669</v>
      </c>
      <c r="WWK22" s="98" t="s">
        <v>669</v>
      </c>
      <c r="WWL22" s="98" t="s">
        <v>669</v>
      </c>
      <c r="WWM22" s="98" t="s">
        <v>669</v>
      </c>
      <c r="WWN22" s="98" t="s">
        <v>669</v>
      </c>
      <c r="WWO22" s="98" t="s">
        <v>669</v>
      </c>
      <c r="WWP22" s="98" t="s">
        <v>669</v>
      </c>
      <c r="WWQ22" s="98" t="s">
        <v>669</v>
      </c>
      <c r="WWR22" s="98" t="s">
        <v>669</v>
      </c>
      <c r="WWS22" s="98" t="s">
        <v>669</v>
      </c>
      <c r="WWT22" s="98" t="s">
        <v>669</v>
      </c>
      <c r="WWU22" s="98" t="s">
        <v>669</v>
      </c>
      <c r="WWV22" s="98" t="s">
        <v>669</v>
      </c>
      <c r="WWW22" s="98" t="s">
        <v>669</v>
      </c>
      <c r="WWX22" s="98" t="s">
        <v>669</v>
      </c>
      <c r="WWY22" s="98" t="s">
        <v>669</v>
      </c>
      <c r="WWZ22" s="98" t="s">
        <v>669</v>
      </c>
      <c r="WXA22" s="98" t="s">
        <v>669</v>
      </c>
      <c r="WXB22" s="98" t="s">
        <v>669</v>
      </c>
      <c r="WXC22" s="98" t="s">
        <v>669</v>
      </c>
      <c r="WXD22" s="98" t="s">
        <v>669</v>
      </c>
      <c r="WXE22" s="98" t="s">
        <v>669</v>
      </c>
      <c r="WXF22" s="98" t="s">
        <v>669</v>
      </c>
      <c r="WXG22" s="98" t="s">
        <v>669</v>
      </c>
      <c r="WXH22" s="98" t="s">
        <v>669</v>
      </c>
      <c r="WXI22" s="98" t="s">
        <v>669</v>
      </c>
      <c r="WXJ22" s="98" t="s">
        <v>669</v>
      </c>
      <c r="WXK22" s="98" t="s">
        <v>669</v>
      </c>
      <c r="WXL22" s="98" t="s">
        <v>669</v>
      </c>
      <c r="WXM22" s="98" t="s">
        <v>669</v>
      </c>
      <c r="WXN22" s="98" t="s">
        <v>669</v>
      </c>
      <c r="WXO22" s="98" t="s">
        <v>669</v>
      </c>
      <c r="WXP22" s="98" t="s">
        <v>669</v>
      </c>
      <c r="WXQ22" s="98" t="s">
        <v>669</v>
      </c>
      <c r="WXR22" s="98" t="s">
        <v>669</v>
      </c>
      <c r="WXS22" s="98" t="s">
        <v>669</v>
      </c>
      <c r="WXT22" s="98" t="s">
        <v>669</v>
      </c>
      <c r="WXU22" s="98" t="s">
        <v>669</v>
      </c>
      <c r="WXV22" s="98" t="s">
        <v>669</v>
      </c>
      <c r="WXW22" s="98" t="s">
        <v>669</v>
      </c>
      <c r="WXX22" s="98" t="s">
        <v>669</v>
      </c>
      <c r="WXY22" s="98" t="s">
        <v>669</v>
      </c>
      <c r="WXZ22" s="98" t="s">
        <v>669</v>
      </c>
      <c r="WYA22" s="98" t="s">
        <v>669</v>
      </c>
      <c r="WYB22" s="98" t="s">
        <v>669</v>
      </c>
      <c r="WYC22" s="98" t="s">
        <v>669</v>
      </c>
      <c r="WYD22" s="98" t="s">
        <v>669</v>
      </c>
      <c r="WYE22" s="98" t="s">
        <v>669</v>
      </c>
      <c r="WYF22" s="98" t="s">
        <v>669</v>
      </c>
      <c r="WYG22" s="98" t="s">
        <v>669</v>
      </c>
      <c r="WYH22" s="98" t="s">
        <v>669</v>
      </c>
      <c r="WYI22" s="98" t="s">
        <v>669</v>
      </c>
      <c r="WYJ22" s="98" t="s">
        <v>669</v>
      </c>
      <c r="WYK22" s="98" t="s">
        <v>669</v>
      </c>
      <c r="WYL22" s="98" t="s">
        <v>669</v>
      </c>
      <c r="WYM22" s="98" t="s">
        <v>669</v>
      </c>
      <c r="WYN22" s="98" t="s">
        <v>669</v>
      </c>
      <c r="WYO22" s="98" t="s">
        <v>669</v>
      </c>
      <c r="WYP22" s="98" t="s">
        <v>669</v>
      </c>
      <c r="WYQ22" s="98" t="s">
        <v>669</v>
      </c>
      <c r="WYR22" s="98" t="s">
        <v>669</v>
      </c>
      <c r="WYS22" s="98" t="s">
        <v>669</v>
      </c>
      <c r="WYT22" s="98" t="s">
        <v>669</v>
      </c>
      <c r="WYU22" s="98" t="s">
        <v>669</v>
      </c>
      <c r="WYV22" s="98" t="s">
        <v>669</v>
      </c>
      <c r="WYW22" s="98" t="s">
        <v>669</v>
      </c>
      <c r="WYX22" s="98" t="s">
        <v>669</v>
      </c>
      <c r="WYY22" s="98" t="s">
        <v>669</v>
      </c>
      <c r="WYZ22" s="98" t="s">
        <v>669</v>
      </c>
      <c r="WZA22" s="98" t="s">
        <v>669</v>
      </c>
      <c r="WZB22" s="98" t="s">
        <v>669</v>
      </c>
      <c r="WZC22" s="98" t="s">
        <v>669</v>
      </c>
      <c r="WZD22" s="98" t="s">
        <v>669</v>
      </c>
      <c r="WZE22" s="98" t="s">
        <v>669</v>
      </c>
      <c r="WZF22" s="98" t="s">
        <v>669</v>
      </c>
      <c r="WZG22" s="98" t="s">
        <v>669</v>
      </c>
      <c r="WZH22" s="98" t="s">
        <v>669</v>
      </c>
      <c r="WZI22" s="98" t="s">
        <v>669</v>
      </c>
      <c r="WZJ22" s="98" t="s">
        <v>669</v>
      </c>
      <c r="WZK22" s="98" t="s">
        <v>669</v>
      </c>
      <c r="WZL22" s="98" t="s">
        <v>669</v>
      </c>
      <c r="WZM22" s="98" t="s">
        <v>669</v>
      </c>
      <c r="WZN22" s="98" t="s">
        <v>669</v>
      </c>
      <c r="WZO22" s="98" t="s">
        <v>669</v>
      </c>
      <c r="WZP22" s="98" t="s">
        <v>669</v>
      </c>
      <c r="WZQ22" s="98" t="s">
        <v>669</v>
      </c>
      <c r="WZR22" s="98" t="s">
        <v>669</v>
      </c>
      <c r="WZS22" s="98" t="s">
        <v>669</v>
      </c>
      <c r="WZT22" s="98" t="s">
        <v>669</v>
      </c>
      <c r="WZU22" s="98" t="s">
        <v>669</v>
      </c>
      <c r="WZV22" s="98" t="s">
        <v>669</v>
      </c>
      <c r="WZW22" s="98" t="s">
        <v>669</v>
      </c>
      <c r="WZX22" s="98" t="s">
        <v>669</v>
      </c>
      <c r="WZY22" s="98" t="s">
        <v>669</v>
      </c>
      <c r="WZZ22" s="98" t="s">
        <v>669</v>
      </c>
      <c r="XAA22" s="98" t="s">
        <v>669</v>
      </c>
      <c r="XAB22" s="98" t="s">
        <v>669</v>
      </c>
      <c r="XAC22" s="98" t="s">
        <v>669</v>
      </c>
      <c r="XAD22" s="98" t="s">
        <v>669</v>
      </c>
      <c r="XAE22" s="98" t="s">
        <v>669</v>
      </c>
      <c r="XAF22" s="98" t="s">
        <v>669</v>
      </c>
      <c r="XAG22" s="98" t="s">
        <v>669</v>
      </c>
      <c r="XAH22" s="98" t="s">
        <v>669</v>
      </c>
      <c r="XAI22" s="98" t="s">
        <v>669</v>
      </c>
      <c r="XAJ22" s="98" t="s">
        <v>669</v>
      </c>
      <c r="XAK22" s="98" t="s">
        <v>669</v>
      </c>
      <c r="XAL22" s="98" t="s">
        <v>669</v>
      </c>
      <c r="XAM22" s="98" t="s">
        <v>669</v>
      </c>
      <c r="XAN22" s="98" t="s">
        <v>669</v>
      </c>
      <c r="XAO22" s="98" t="s">
        <v>669</v>
      </c>
      <c r="XAP22" s="98" t="s">
        <v>669</v>
      </c>
      <c r="XAQ22" s="98" t="s">
        <v>669</v>
      </c>
      <c r="XAR22" s="98" t="s">
        <v>669</v>
      </c>
      <c r="XAS22" s="98" t="s">
        <v>669</v>
      </c>
      <c r="XAT22" s="98" t="s">
        <v>669</v>
      </c>
      <c r="XAU22" s="98" t="s">
        <v>669</v>
      </c>
      <c r="XAV22" s="98" t="s">
        <v>669</v>
      </c>
      <c r="XAW22" s="98" t="s">
        <v>669</v>
      </c>
      <c r="XAX22" s="98" t="s">
        <v>669</v>
      </c>
      <c r="XAY22" s="98" t="s">
        <v>669</v>
      </c>
      <c r="XAZ22" s="98" t="s">
        <v>669</v>
      </c>
      <c r="XBA22" s="98" t="s">
        <v>669</v>
      </c>
      <c r="XBB22" s="98" t="s">
        <v>669</v>
      </c>
      <c r="XBC22" s="98" t="s">
        <v>669</v>
      </c>
      <c r="XBD22" s="98" t="s">
        <v>669</v>
      </c>
      <c r="XBE22" s="98" t="s">
        <v>669</v>
      </c>
      <c r="XBF22" s="98" t="s">
        <v>669</v>
      </c>
      <c r="XBG22" s="98" t="s">
        <v>669</v>
      </c>
      <c r="XBH22" s="98" t="s">
        <v>669</v>
      </c>
      <c r="XBI22" s="98" t="s">
        <v>669</v>
      </c>
      <c r="XBJ22" s="98" t="s">
        <v>669</v>
      </c>
      <c r="XBK22" s="98" t="s">
        <v>669</v>
      </c>
      <c r="XBL22" s="98" t="s">
        <v>669</v>
      </c>
      <c r="XBM22" s="98" t="s">
        <v>669</v>
      </c>
      <c r="XBN22" s="98" t="s">
        <v>669</v>
      </c>
      <c r="XBO22" s="98" t="s">
        <v>669</v>
      </c>
      <c r="XBP22" s="98" t="s">
        <v>669</v>
      </c>
      <c r="XBQ22" s="98" t="s">
        <v>669</v>
      </c>
      <c r="XBR22" s="98" t="s">
        <v>669</v>
      </c>
      <c r="XBS22" s="98" t="s">
        <v>669</v>
      </c>
      <c r="XBT22" s="98" t="s">
        <v>669</v>
      </c>
      <c r="XBU22" s="98" t="s">
        <v>669</v>
      </c>
      <c r="XBV22" s="98" t="s">
        <v>669</v>
      </c>
      <c r="XBW22" s="98" t="s">
        <v>669</v>
      </c>
      <c r="XBX22" s="98" t="s">
        <v>669</v>
      </c>
      <c r="XBY22" s="98" t="s">
        <v>669</v>
      </c>
      <c r="XBZ22" s="98" t="s">
        <v>669</v>
      </c>
      <c r="XCA22" s="98" t="s">
        <v>669</v>
      </c>
      <c r="XCB22" s="98" t="s">
        <v>669</v>
      </c>
      <c r="XCC22" s="98" t="s">
        <v>669</v>
      </c>
      <c r="XCD22" s="98" t="s">
        <v>669</v>
      </c>
      <c r="XCE22" s="98" t="s">
        <v>669</v>
      </c>
      <c r="XCF22" s="98" t="s">
        <v>669</v>
      </c>
      <c r="XCG22" s="98" t="s">
        <v>669</v>
      </c>
      <c r="XCH22" s="98" t="s">
        <v>669</v>
      </c>
      <c r="XCI22" s="98" t="s">
        <v>669</v>
      </c>
      <c r="XCJ22" s="98" t="s">
        <v>669</v>
      </c>
      <c r="XCK22" s="98" t="s">
        <v>669</v>
      </c>
      <c r="XCL22" s="98" t="s">
        <v>669</v>
      </c>
      <c r="XCM22" s="98" t="s">
        <v>669</v>
      </c>
      <c r="XCN22" s="98" t="s">
        <v>669</v>
      </c>
      <c r="XCO22" s="98" t="s">
        <v>669</v>
      </c>
      <c r="XCP22" s="98" t="s">
        <v>669</v>
      </c>
      <c r="XCQ22" s="98" t="s">
        <v>669</v>
      </c>
      <c r="XCR22" s="98" t="s">
        <v>669</v>
      </c>
      <c r="XCS22" s="98" t="s">
        <v>669</v>
      </c>
      <c r="XCT22" s="98" t="s">
        <v>669</v>
      </c>
      <c r="XCU22" s="98" t="s">
        <v>669</v>
      </c>
      <c r="XCV22" s="98" t="s">
        <v>669</v>
      </c>
      <c r="XCW22" s="98" t="s">
        <v>669</v>
      </c>
      <c r="XCX22" s="98" t="s">
        <v>669</v>
      </c>
      <c r="XCY22" s="98" t="s">
        <v>669</v>
      </c>
      <c r="XCZ22" s="98" t="s">
        <v>669</v>
      </c>
      <c r="XDA22" s="98" t="s">
        <v>669</v>
      </c>
      <c r="XDB22" s="98" t="s">
        <v>669</v>
      </c>
      <c r="XDC22" s="98" t="s">
        <v>669</v>
      </c>
      <c r="XDD22" s="98" t="s">
        <v>669</v>
      </c>
      <c r="XDE22" s="98" t="s">
        <v>669</v>
      </c>
      <c r="XDF22" s="98" t="s">
        <v>669</v>
      </c>
      <c r="XDG22" s="98" t="s">
        <v>669</v>
      </c>
      <c r="XDH22" s="98" t="s">
        <v>669</v>
      </c>
      <c r="XDI22" s="98" t="s">
        <v>669</v>
      </c>
      <c r="XDJ22" s="98" t="s">
        <v>669</v>
      </c>
      <c r="XDK22" s="98" t="s">
        <v>669</v>
      </c>
      <c r="XDL22" s="98" t="s">
        <v>669</v>
      </c>
      <c r="XDM22" s="98" t="s">
        <v>669</v>
      </c>
      <c r="XDN22" s="98" t="s">
        <v>669</v>
      </c>
      <c r="XDO22" s="98" t="s">
        <v>669</v>
      </c>
      <c r="XDP22" s="98" t="s">
        <v>669</v>
      </c>
      <c r="XDQ22" s="98" t="s">
        <v>669</v>
      </c>
      <c r="XDR22" s="98" t="s">
        <v>669</v>
      </c>
      <c r="XDS22" s="98" t="s">
        <v>669</v>
      </c>
      <c r="XDT22" s="98" t="s">
        <v>669</v>
      </c>
      <c r="XDU22" s="98" t="s">
        <v>669</v>
      </c>
      <c r="XDV22" s="98" t="s">
        <v>669</v>
      </c>
      <c r="XDW22" s="98" t="s">
        <v>669</v>
      </c>
      <c r="XDX22" s="98" t="s">
        <v>669</v>
      </c>
      <c r="XDY22" s="98" t="s">
        <v>669</v>
      </c>
      <c r="XDZ22" s="98" t="s">
        <v>669</v>
      </c>
      <c r="XEA22" s="98" t="s">
        <v>669</v>
      </c>
      <c r="XEB22" s="98" t="s">
        <v>669</v>
      </c>
      <c r="XEC22" s="98" t="s">
        <v>669</v>
      </c>
      <c r="XED22" s="98" t="s">
        <v>669</v>
      </c>
      <c r="XEE22" s="98" t="s">
        <v>669</v>
      </c>
      <c r="XEF22" s="98" t="s">
        <v>669</v>
      </c>
      <c r="XEG22" s="98" t="s">
        <v>669</v>
      </c>
      <c r="XEH22" s="98" t="s">
        <v>669</v>
      </c>
      <c r="XEI22" s="98" t="s">
        <v>669</v>
      </c>
      <c r="XEJ22" s="98" t="s">
        <v>669</v>
      </c>
      <c r="XEK22" s="98" t="s">
        <v>669</v>
      </c>
      <c r="XEL22" s="98" t="s">
        <v>669</v>
      </c>
      <c r="XEM22" s="98" t="s">
        <v>669</v>
      </c>
      <c r="XEN22" s="98" t="s">
        <v>669</v>
      </c>
      <c r="XEO22" s="98" t="s">
        <v>669</v>
      </c>
      <c r="XEP22" s="98" t="s">
        <v>669</v>
      </c>
      <c r="XEQ22" s="98" t="s">
        <v>669</v>
      </c>
      <c r="XER22" s="98" t="s">
        <v>669</v>
      </c>
      <c r="XES22" s="98" t="s">
        <v>669</v>
      </c>
      <c r="XET22" s="98" t="s">
        <v>669</v>
      </c>
      <c r="XEU22" s="98" t="s">
        <v>669</v>
      </c>
      <c r="XEV22" s="98" t="s">
        <v>669</v>
      </c>
      <c r="XEW22" s="98" t="s">
        <v>669</v>
      </c>
      <c r="XEX22" s="98" t="s">
        <v>669</v>
      </c>
      <c r="XEY22" s="98" t="s">
        <v>669</v>
      </c>
      <c r="XEZ22" s="98" t="s">
        <v>669</v>
      </c>
      <c r="XFA22" s="98" t="s">
        <v>669</v>
      </c>
      <c r="XFB22" s="98" t="s">
        <v>669</v>
      </c>
      <c r="XFC22" s="98" t="s">
        <v>669</v>
      </c>
      <c r="XFD22" s="98" t="s">
        <v>669</v>
      </c>
    </row>
    <row r="23" spans="1:16384" ht="15.95" customHeight="1" x14ac:dyDescent="0.2">
      <c r="B23" s="115"/>
      <c r="C23" s="116" t="s">
        <v>1305</v>
      </c>
      <c r="D23" s="117" t="s">
        <v>655</v>
      </c>
      <c r="E23" s="107" t="s">
        <v>656</v>
      </c>
      <c r="F23" s="117" t="s">
        <v>657</v>
      </c>
      <c r="G23" s="107" t="s">
        <v>658</v>
      </c>
      <c r="H23" s="117" t="s">
        <v>521</v>
      </c>
      <c r="I23" s="107" t="s">
        <v>279</v>
      </c>
      <c r="J23" s="117" t="s">
        <v>659</v>
      </c>
      <c r="K23" s="107" t="s">
        <v>660</v>
      </c>
      <c r="L23" s="117" t="s">
        <v>661</v>
      </c>
      <c r="M23" s="107" t="s">
        <v>662</v>
      </c>
      <c r="N23" s="117" t="s">
        <v>663</v>
      </c>
      <c r="O23" s="107" t="s">
        <v>664</v>
      </c>
      <c r="P23" s="117" t="s">
        <v>13</v>
      </c>
      <c r="Q23" s="107" t="s">
        <v>665</v>
      </c>
    </row>
    <row r="24" spans="1:16384" s="99" customFormat="1" ht="15.95" customHeight="1" x14ac:dyDescent="0.2">
      <c r="A24" s="98"/>
      <c r="B24" s="115"/>
      <c r="C24" s="118" t="s">
        <v>138</v>
      </c>
      <c r="D24" s="119">
        <f>SUMIFS(Table1[Amount], Table1[Secondary Category],"TRANSPORTATION", Table1[Specific Category],$C24,Table1[Month],D$3) + -1*SUMIFS(Table3[Amount], Table3[Secondary Category], "TRANSPORTATION", Table3[Specific Category],$C24, Table3[Month], D$3)</f>
        <v>0</v>
      </c>
      <c r="E24" s="119">
        <f>SUMIFS(Table1[Amount], Table1[Secondary Category],"TRANSPORTATION", Table1[Specific Category],$C24,Table1[Month],E$3) + -1*SUMIFS(Table3[Amount], Table3[Secondary Category], "TRANSPORTATION", Table3[Specific Category],$C24, Table3[Month], E$3)</f>
        <v>0</v>
      </c>
      <c r="F24" s="119">
        <f>SUMIFS(Table1[Amount], Table1[Secondary Category],"TRANSPORTATION", Table1[Specific Category],$C24,Table1[Month],F$3) + -1*SUMIFS(Table3[Amount], Table3[Secondary Category], "TRANSPORTATION", Table3[Specific Category],$C24, Table3[Month], F$3)</f>
        <v>0</v>
      </c>
      <c r="G24" s="119">
        <f>SUMIFS(Table1[Amount], Table1[Secondary Category],"TRANSPORTATION", Table1[Specific Category],$C24,Table1[Month],G$3) + -1*SUMIFS(Table3[Amount], Table3[Secondary Category], "TRANSPORTATION", Table3[Specific Category],$C24, Table3[Month], G$3)</f>
        <v>0</v>
      </c>
      <c r="H24" s="119">
        <f>SUMIFS(Table1[Amount], Table1[Secondary Category],"TRANSPORTATION", Table1[Specific Category],$C24,Table1[Month],H$3) + -1*SUMIFS(Table3[Amount], Table3[Secondary Category], "TRANSPORTATION", Table3[Specific Category],$C24, Table3[Month], H$3)</f>
        <v>0</v>
      </c>
      <c r="I24" s="119">
        <f>SUMIFS(Table1[Amount], Table1[Secondary Category],"TRANSPORTATION", Table1[Specific Category],$C24,Table1[Month],I$3) + -1*SUMIFS(Table3[Amount], Table3[Secondary Category], "TRANSPORTATION", Table3[Specific Category],$C24, Table3[Month], I$3)</f>
        <v>0</v>
      </c>
      <c r="J24" s="119">
        <f>SUMIFS(Table1[Amount], Table1[Secondary Category],"TRANSPORTATION", Table1[Specific Category],$C24,Table1[Month],J$3) + -1*SUMIFS(Table3[Amount], Table3[Secondary Category], "TRANSPORTATION", Table3[Specific Category],$C24, Table3[Month], J$3)</f>
        <v>0</v>
      </c>
      <c r="K24" s="119">
        <f>SUMIFS(Table1[Amount], Table1[Secondary Category],"TRANSPORTATION", Table1[Specific Category],$C24,Table1[Month],K$3) + -1*SUMIFS(Table3[Amount], Table3[Secondary Category], "TRANSPORTATION", Table3[Specific Category],$C24, Table3[Month], K$3)</f>
        <v>0</v>
      </c>
      <c r="L24" s="119">
        <f>SUMIFS(Table1[Amount], Table1[Secondary Category],"TRANSPORTATION", Table1[Specific Category],$C24,Table1[Month],L$3) + -1*SUMIFS(Table3[Amount], Table3[Secondary Category], "TRANSPORTATION", Table3[Specific Category],$C24, Table3[Month], L$3)</f>
        <v>0</v>
      </c>
      <c r="M24" s="119">
        <f>SUMIFS(Table1[Amount], Table1[Secondary Category],"TRANSPORTATION", Table1[Specific Category],$C24,Table1[Month],M$3) + -1*SUMIFS(Table3[Amount], Table3[Secondary Category], "TRANSPORTATION", Table3[Specific Category],$C24, Table3[Month], M$3)</f>
        <v>0</v>
      </c>
      <c r="N24" s="119">
        <f>SUMIFS(Table1[Amount], Table1[Secondary Category],"TRANSPORTATION", Table1[Specific Category],$C24,Table1[Month],N$3) + -1*SUMIFS(Table3[Amount], Table3[Secondary Category], "TRANSPORTATION", Table3[Specific Category],$C24, Table3[Month], N$3)</f>
        <v>0</v>
      </c>
      <c r="O24" s="119">
        <f>SUMIFS(Table1[Amount], Table1[Secondary Category],"TRANSPORTATION", Table1[Specific Category],$C24,Table1[Month],O$3) + -1*SUMIFS(Table3[Amount], Table3[Secondary Category], "TRANSPORTATION", Table3[Specific Category],$C24, Table3[Month], O$3)</f>
        <v>0</v>
      </c>
      <c r="P24" s="119">
        <f>SUM(Transportation[[#This Row],[January]:[December]])</f>
        <v>0</v>
      </c>
      <c r="Q24" s="121"/>
    </row>
    <row r="25" spans="1:16384" s="99" customFormat="1" ht="15.95" customHeight="1" x14ac:dyDescent="0.2">
      <c r="A25" s="98"/>
      <c r="B25" s="115"/>
      <c r="C25" s="118" t="s">
        <v>1250</v>
      </c>
      <c r="D25" s="119">
        <f>SUMIFS(Table1[Amount], Table1[Secondary Category],"TRANSPORTATION", Table1[Specific Category],$C25,Table1[Month],D$3) + -1*SUMIFS(Table3[Amount], Table3[Secondary Category], "TRANSPORTATION", Table3[Specific Category],$C25, Table3[Month], D$3)</f>
        <v>0</v>
      </c>
      <c r="E25" s="119">
        <f>SUMIFS(Table1[Amount], Table1[Secondary Category],"TRANSPORTATION", Table1[Specific Category],$C25,Table1[Month],E$3) + -1*SUMIFS(Table3[Amount], Table3[Secondary Category], "TRANSPORTATION", Table3[Specific Category],$C25, Table3[Month], E$3)</f>
        <v>40.15</v>
      </c>
      <c r="F25" s="119">
        <f>SUMIFS(Table1[Amount], Table1[Secondary Category],"TRANSPORTATION", Table1[Specific Category],$C25,Table1[Month],F$3) + -1*SUMIFS(Table3[Amount], Table3[Secondary Category], "TRANSPORTATION", Table3[Specific Category],$C25, Table3[Month], F$3)</f>
        <v>0</v>
      </c>
      <c r="G25" s="119">
        <f>SUMIFS(Table1[Amount], Table1[Secondary Category],"TRANSPORTATION", Table1[Specific Category],$C25,Table1[Month],G$3) + -1*SUMIFS(Table3[Amount], Table3[Secondary Category], "TRANSPORTATION", Table3[Specific Category],$C25, Table3[Month], G$3)</f>
        <v>0</v>
      </c>
      <c r="H25" s="119">
        <f>SUMIFS(Table1[Amount], Table1[Secondary Category],"TRANSPORTATION", Table1[Specific Category],$C25,Table1[Month],H$3) + -1*SUMIFS(Table3[Amount], Table3[Secondary Category], "TRANSPORTATION", Table3[Specific Category],$C25, Table3[Month], H$3)</f>
        <v>0</v>
      </c>
      <c r="I25" s="119">
        <f>SUMIFS(Table1[Amount], Table1[Secondary Category],"TRANSPORTATION", Table1[Specific Category],$C25,Table1[Month],I$3) + -1*SUMIFS(Table3[Amount], Table3[Secondary Category], "TRANSPORTATION", Table3[Specific Category],$C25, Table3[Month], I$3)</f>
        <v>0</v>
      </c>
      <c r="J25" s="119">
        <f>SUMIFS(Table1[Amount], Table1[Secondary Category],"TRANSPORTATION", Table1[Specific Category],$C25,Table1[Month],J$3) + -1*SUMIFS(Table3[Amount], Table3[Secondary Category], "TRANSPORTATION", Table3[Specific Category],$C25, Table3[Month], J$3)</f>
        <v>0</v>
      </c>
      <c r="K25" s="119">
        <f>SUMIFS(Table1[Amount], Table1[Secondary Category],"TRANSPORTATION", Table1[Specific Category],$C25,Table1[Month],K$3) + -1*SUMIFS(Table3[Amount], Table3[Secondary Category], "TRANSPORTATION", Table3[Specific Category],$C25, Table3[Month], K$3)</f>
        <v>0</v>
      </c>
      <c r="L25" s="119">
        <f>SUMIFS(Table1[Amount], Table1[Secondary Category],"TRANSPORTATION", Table1[Specific Category],$C25,Table1[Month],L$3) + -1*SUMIFS(Table3[Amount], Table3[Secondary Category], "TRANSPORTATION", Table3[Specific Category],$C25, Table3[Month], L$3)</f>
        <v>153.51</v>
      </c>
      <c r="M25" s="119">
        <f>SUMIFS(Table1[Amount], Table1[Secondary Category],"TRANSPORTATION", Table1[Specific Category],$C25,Table1[Month],M$3) + -1*SUMIFS(Table3[Amount], Table3[Secondary Category], "TRANSPORTATION", Table3[Specific Category],$C25, Table3[Month], M$3)</f>
        <v>0</v>
      </c>
      <c r="N25" s="119">
        <f>SUMIFS(Table1[Amount], Table1[Secondary Category],"TRANSPORTATION", Table1[Specific Category],$C25,Table1[Month],N$3) + -1*SUMIFS(Table3[Amount], Table3[Secondary Category], "TRANSPORTATION", Table3[Specific Category],$C25, Table3[Month], N$3)</f>
        <v>0</v>
      </c>
      <c r="O25" s="119">
        <f>SUMIFS(Table1[Amount], Table1[Secondary Category],"TRANSPORTATION", Table1[Specific Category],$C25,Table1[Month],O$3) + -1*SUMIFS(Table3[Amount], Table3[Secondary Category], "TRANSPORTATION", Table3[Specific Category],$C25, Table3[Month], O$3)</f>
        <v>0</v>
      </c>
      <c r="P25" s="119">
        <f>SUM(Transportation[[#This Row],[January]:[December]])</f>
        <v>193.66</v>
      </c>
      <c r="Q25" s="121"/>
    </row>
    <row r="26" spans="1:16384" s="99" customFormat="1" ht="15.95" customHeight="1" x14ac:dyDescent="0.2">
      <c r="A26" s="98"/>
      <c r="B26" s="115"/>
      <c r="C26" s="118" t="s">
        <v>503</v>
      </c>
      <c r="D26" s="119">
        <f>SUMIFS(Table1[Amount], Table1[Secondary Category],"TRANSPORTATION", Table1[Specific Category],$C26,Table1[Month],D$3) + -1*SUMIFS(Table3[Amount], Table3[Secondary Category], "TRANSPORTATION", Table3[Specific Category],$C26, Table3[Month], D$3)</f>
        <v>67.87</v>
      </c>
      <c r="E26" s="119">
        <f>SUMIFS(Table1[Amount], Table1[Secondary Category],"TRANSPORTATION", Table1[Specific Category],$C26,Table1[Month],E$3) + -1*SUMIFS(Table3[Amount], Table3[Secondary Category], "TRANSPORTATION", Table3[Specific Category],$C26, Table3[Month], E$3)</f>
        <v>67.48</v>
      </c>
      <c r="F26" s="119">
        <f>SUMIFS(Table1[Amount], Table1[Secondary Category],"TRANSPORTATION", Table1[Specific Category],$C26,Table1[Month],F$3) + -1*SUMIFS(Table3[Amount], Table3[Secondary Category], "TRANSPORTATION", Table3[Specific Category],$C26, Table3[Month], F$3)</f>
        <v>105.63</v>
      </c>
      <c r="G26" s="119">
        <f>SUMIFS(Table1[Amount], Table1[Secondary Category],"TRANSPORTATION", Table1[Specific Category],$C26,Table1[Month],G$3) + -1*SUMIFS(Table3[Amount], Table3[Secondary Category], "TRANSPORTATION", Table3[Specific Category],$C26, Table3[Month], G$3)</f>
        <v>125.95</v>
      </c>
      <c r="H26" s="119">
        <f>SUMIFS(Table1[Amount], Table1[Secondary Category],"TRANSPORTATION", Table1[Specific Category],$C26,Table1[Month],H$3) + -1*SUMIFS(Table3[Amount], Table3[Secondary Category], "TRANSPORTATION", Table3[Specific Category],$C26, Table3[Month], H$3)</f>
        <v>165.48</v>
      </c>
      <c r="I26" s="119">
        <f>SUMIFS(Table1[Amount], Table1[Secondary Category],"TRANSPORTATION", Table1[Specific Category],$C26,Table1[Month],I$3) + -1*SUMIFS(Table3[Amount], Table3[Secondary Category], "TRANSPORTATION", Table3[Specific Category],$C26, Table3[Month], I$3)</f>
        <v>104.56</v>
      </c>
      <c r="J26" s="119">
        <f>SUMIFS(Table1[Amount], Table1[Secondary Category],"TRANSPORTATION", Table1[Specific Category],$C26,Table1[Month],J$3) + -1*SUMIFS(Table3[Amount], Table3[Secondary Category], "TRANSPORTATION", Table3[Specific Category],$C26, Table3[Month], J$3)</f>
        <v>101.14</v>
      </c>
      <c r="K26" s="119">
        <f>SUMIFS(Table1[Amount], Table1[Secondary Category],"TRANSPORTATION", Table1[Specific Category],$C26,Table1[Month],K$3) + -1*SUMIFS(Table3[Amount], Table3[Secondary Category], "TRANSPORTATION", Table3[Specific Category],$C26, Table3[Month], K$3)</f>
        <v>199.87999999999997</v>
      </c>
      <c r="L26" s="119">
        <f>SUMIFS(Table1[Amount], Table1[Secondary Category],"TRANSPORTATION", Table1[Specific Category],$C26,Table1[Month],L$3) + -1*SUMIFS(Table3[Amount], Table3[Secondary Category], "TRANSPORTATION", Table3[Specific Category],$C26, Table3[Month], L$3)</f>
        <v>401.2</v>
      </c>
      <c r="M26" s="119">
        <f>SUMIFS(Table1[Amount], Table1[Secondary Category],"TRANSPORTATION", Table1[Specific Category],$C26,Table1[Month],M$3) + -1*SUMIFS(Table3[Amount], Table3[Secondary Category], "TRANSPORTATION", Table3[Specific Category],$C26, Table3[Month], M$3)</f>
        <v>103</v>
      </c>
      <c r="N26" s="119">
        <f>SUMIFS(Table1[Amount], Table1[Secondary Category],"TRANSPORTATION", Table1[Specific Category],$C26,Table1[Month],N$3) + -1*SUMIFS(Table3[Amount], Table3[Secondary Category], "TRANSPORTATION", Table3[Specific Category],$C26, Table3[Month], N$3)</f>
        <v>37.47</v>
      </c>
      <c r="O26" s="119">
        <f>SUMIFS(Table1[Amount], Table1[Secondary Category],"TRANSPORTATION", Table1[Specific Category],$C26,Table1[Month],O$3) + -1*SUMIFS(Table3[Amount], Table3[Secondary Category], "TRANSPORTATION", Table3[Specific Category],$C26, Table3[Month], O$3)</f>
        <v>80.38</v>
      </c>
      <c r="P26" s="119">
        <f>SUM(Transportation[[#This Row],[January]:[December]])</f>
        <v>1560.04</v>
      </c>
      <c r="Q26" s="121"/>
    </row>
    <row r="27" spans="1:16384" s="99" customFormat="1" ht="15.95" customHeight="1" x14ac:dyDescent="0.2">
      <c r="A27" s="98"/>
      <c r="B27" s="115"/>
      <c r="C27" s="118" t="s">
        <v>1251</v>
      </c>
      <c r="D27" s="119">
        <f>SUMIFS(Table1[Amount], Table1[Secondary Category],"TRANSPORTATION", Table1[Specific Category],$C27,Table1[Month],D$3) + -1*SUMIFS(Table3[Amount], Table3[Secondary Category], "TRANSPORTATION", Table3[Specific Category],$C27, Table3[Month], D$3)</f>
        <v>0</v>
      </c>
      <c r="E27" s="119">
        <f>SUMIFS(Table1[Amount], Table1[Secondary Category],"TRANSPORTATION", Table1[Specific Category],$C27,Table1[Month],E$3) + -1*SUMIFS(Table3[Amount], Table3[Secondary Category], "TRANSPORTATION", Table3[Specific Category],$C27, Table3[Month], E$3)</f>
        <v>0</v>
      </c>
      <c r="F27" s="119">
        <f>SUMIFS(Table1[Amount], Table1[Secondary Category],"TRANSPORTATION", Table1[Specific Category],$C27,Table1[Month],F$3) + -1*SUMIFS(Table3[Amount], Table3[Secondary Category], "TRANSPORTATION", Table3[Specific Category],$C27, Table3[Month], F$3)</f>
        <v>86.17</v>
      </c>
      <c r="G27" s="119">
        <f>SUMIFS(Table1[Amount], Table1[Secondary Category],"TRANSPORTATION", Table1[Specific Category],$C27,Table1[Month],G$3) + -1*SUMIFS(Table3[Amount], Table3[Secondary Category], "TRANSPORTATION", Table3[Specific Category],$C27, Table3[Month], G$3)</f>
        <v>5.65</v>
      </c>
      <c r="H27" s="119">
        <f>SUMIFS(Table1[Amount], Table1[Secondary Category],"TRANSPORTATION", Table1[Specific Category],$C27,Table1[Month],H$3) + -1*SUMIFS(Table3[Amount], Table3[Secondary Category], "TRANSPORTATION", Table3[Specific Category],$C27, Table3[Month], H$3)</f>
        <v>401.19</v>
      </c>
      <c r="I27" s="119">
        <f>SUMIFS(Table1[Amount], Table1[Secondary Category],"TRANSPORTATION", Table1[Specific Category],$C27,Table1[Month],I$3) + -1*SUMIFS(Table3[Amount], Table3[Secondary Category], "TRANSPORTATION", Table3[Specific Category],$C27, Table3[Month], I$3)</f>
        <v>0</v>
      </c>
      <c r="J27" s="119">
        <f>SUMIFS(Table1[Amount], Table1[Secondary Category],"TRANSPORTATION", Table1[Specific Category],$C27,Table1[Month],J$3) + -1*SUMIFS(Table3[Amount], Table3[Secondary Category], "TRANSPORTATION", Table3[Specific Category],$C27, Table3[Month], J$3)</f>
        <v>868.22</v>
      </c>
      <c r="K27" s="119">
        <f>SUMIFS(Table1[Amount], Table1[Secondary Category],"TRANSPORTATION", Table1[Specific Category],$C27,Table1[Month],K$3) + -1*SUMIFS(Table3[Amount], Table3[Secondary Category], "TRANSPORTATION", Table3[Specific Category],$C27, Table3[Month], K$3)</f>
        <v>20</v>
      </c>
      <c r="L27" s="119">
        <f>SUMIFS(Table1[Amount], Table1[Secondary Category],"TRANSPORTATION", Table1[Specific Category],$C27,Table1[Month],L$3) + -1*SUMIFS(Table3[Amount], Table3[Secondary Category], "TRANSPORTATION", Table3[Specific Category],$C27, Table3[Month], L$3)</f>
        <v>93.71</v>
      </c>
      <c r="M27" s="119">
        <f>SUMIFS(Table1[Amount], Table1[Secondary Category],"TRANSPORTATION", Table1[Specific Category],$C27,Table1[Month],M$3) + -1*SUMIFS(Table3[Amount], Table3[Secondary Category], "TRANSPORTATION", Table3[Specific Category],$C27, Table3[Month], M$3)</f>
        <v>0</v>
      </c>
      <c r="N27" s="119">
        <f>SUMIFS(Table1[Amount], Table1[Secondary Category],"TRANSPORTATION", Table1[Specific Category],$C27,Table1[Month],N$3) + -1*SUMIFS(Table3[Amount], Table3[Secondary Category], "TRANSPORTATION", Table3[Specific Category],$C27, Table3[Month], N$3)</f>
        <v>0</v>
      </c>
      <c r="O27" s="119">
        <f>SUMIFS(Table1[Amount], Table1[Secondary Category],"TRANSPORTATION", Table1[Specific Category],$C27,Table1[Month],O$3) + -1*SUMIFS(Table3[Amount], Table3[Secondary Category], "TRANSPORTATION", Table3[Specific Category],$C27, Table3[Month], O$3)</f>
        <v>93.25</v>
      </c>
      <c r="P27" s="119">
        <f>SUM(Transportation[[#This Row],[January]:[December]])</f>
        <v>1568.19</v>
      </c>
      <c r="Q27" s="121"/>
    </row>
    <row r="28" spans="1:16384" s="99" customFormat="1" ht="15.95" customHeight="1" x14ac:dyDescent="0.2">
      <c r="A28" s="98"/>
      <c r="B28" s="115"/>
      <c r="C28" s="118" t="s">
        <v>1252</v>
      </c>
      <c r="D28" s="119">
        <f>SUMIFS(Table1[Amount], Table1[Secondary Category],"TRANSPORTATION", Table1[Specific Category],$C28,Table1[Month],D$3) + -1*SUMIFS(Table3[Amount], Table3[Secondary Category], "TRANSPORTATION", Table3[Specific Category],$C28, Table3[Month], D$3)</f>
        <v>3.35</v>
      </c>
      <c r="E28" s="119">
        <f>SUMIFS(Table1[Amount], Table1[Secondary Category],"TRANSPORTATION", Table1[Specific Category],$C28,Table1[Month],E$3) + -1*SUMIFS(Table3[Amount], Table3[Secondary Category], "TRANSPORTATION", Table3[Specific Category],$C28, Table3[Month], E$3)</f>
        <v>0</v>
      </c>
      <c r="F28" s="119">
        <f>SUMIFS(Table1[Amount], Table1[Secondary Category],"TRANSPORTATION", Table1[Specific Category],$C28,Table1[Month],F$3) + -1*SUMIFS(Table3[Amount], Table3[Secondary Category], "TRANSPORTATION", Table3[Specific Category],$C28, Table3[Month], F$3)</f>
        <v>0</v>
      </c>
      <c r="G28" s="119">
        <f>SUMIFS(Table1[Amount], Table1[Secondary Category],"TRANSPORTATION", Table1[Specific Category],$C28,Table1[Month],G$3) + -1*SUMIFS(Table3[Amount], Table3[Secondary Category], "TRANSPORTATION", Table3[Specific Category],$C28, Table3[Month], G$3)</f>
        <v>33</v>
      </c>
      <c r="H28" s="119">
        <f>SUMIFS(Table1[Amount], Table1[Secondary Category],"TRANSPORTATION", Table1[Specific Category],$C28,Table1[Month],H$3) + -1*SUMIFS(Table3[Amount], Table3[Secondary Category], "TRANSPORTATION", Table3[Specific Category],$C28, Table3[Month], H$3)</f>
        <v>1.5</v>
      </c>
      <c r="I28" s="119">
        <f>SUMIFS(Table1[Amount], Table1[Secondary Category],"TRANSPORTATION", Table1[Specific Category],$C28,Table1[Month],I$3) + -1*SUMIFS(Table3[Amount], Table3[Secondary Category], "TRANSPORTATION", Table3[Specific Category],$C28, Table3[Month], I$3)</f>
        <v>0</v>
      </c>
      <c r="J28" s="119">
        <f>SUMIFS(Table1[Amount], Table1[Secondary Category],"TRANSPORTATION", Table1[Specific Category],$C28,Table1[Month],J$3) + -1*SUMIFS(Table3[Amount], Table3[Secondary Category], "TRANSPORTATION", Table3[Specific Category],$C28, Table3[Month], J$3)</f>
        <v>25</v>
      </c>
      <c r="K28" s="119">
        <f>SUMIFS(Table1[Amount], Table1[Secondary Category],"TRANSPORTATION", Table1[Specific Category],$C28,Table1[Month],K$3) + -1*SUMIFS(Table3[Amount], Table3[Secondary Category], "TRANSPORTATION", Table3[Specific Category],$C28, Table3[Month], K$3)</f>
        <v>2</v>
      </c>
      <c r="L28" s="119">
        <f>SUMIFS(Table1[Amount], Table1[Secondary Category],"TRANSPORTATION", Table1[Specific Category],$C28,Table1[Month],L$3) + -1*SUMIFS(Table3[Amount], Table3[Secondary Category], "TRANSPORTATION", Table3[Specific Category],$C28, Table3[Month], L$3)</f>
        <v>17.549999999999997</v>
      </c>
      <c r="M28" s="119">
        <f>SUMIFS(Table1[Amount], Table1[Secondary Category],"TRANSPORTATION", Table1[Specific Category],$C28,Table1[Month],M$3) + -1*SUMIFS(Table3[Amount], Table3[Secondary Category], "TRANSPORTATION", Table3[Specific Category],$C28, Table3[Month], M$3)</f>
        <v>0</v>
      </c>
      <c r="N28" s="119">
        <f>SUMIFS(Table1[Amount], Table1[Secondary Category],"TRANSPORTATION", Table1[Specific Category],$C28,Table1[Month],N$3) + -1*SUMIFS(Table3[Amount], Table3[Secondary Category], "TRANSPORTATION", Table3[Specific Category],$C28, Table3[Month], N$3)</f>
        <v>5</v>
      </c>
      <c r="O28" s="119">
        <f>SUMIFS(Table1[Amount], Table1[Secondary Category],"TRANSPORTATION", Table1[Specific Category],$C28,Table1[Month],O$3) + -1*SUMIFS(Table3[Amount], Table3[Secondary Category], "TRANSPORTATION", Table3[Specific Category],$C28, Table3[Month], O$3)</f>
        <v>0</v>
      </c>
      <c r="P28" s="119">
        <f>SUM(Transportation[[#This Row],[January]:[December]])</f>
        <v>87.399999999999991</v>
      </c>
      <c r="Q28" s="121"/>
    </row>
    <row r="29" spans="1:16384" s="99" customFormat="1" ht="15.95" customHeight="1" x14ac:dyDescent="0.2">
      <c r="A29" s="98"/>
      <c r="B29" s="115"/>
      <c r="C29" s="118" t="s">
        <v>1253</v>
      </c>
      <c r="D29" s="119">
        <f>SUMIFS(Table1[Amount], Table1[Secondary Category],"TRANSPORTATION", Table1[Specific Category],$C29,Table1[Month],D$3) + -1*SUMIFS(Table3[Amount], Table3[Secondary Category], "TRANSPORTATION", Table3[Specific Category],$C29, Table3[Month], D$3)</f>
        <v>0</v>
      </c>
      <c r="E29" s="119">
        <f>SUMIFS(Table1[Amount], Table1[Secondary Category],"TRANSPORTATION", Table1[Specific Category],$C29,Table1[Month],E$3) + -1*SUMIFS(Table3[Amount], Table3[Secondary Category], "TRANSPORTATION", Table3[Specific Category],$C29, Table3[Month], E$3)</f>
        <v>0</v>
      </c>
      <c r="F29" s="119">
        <f>SUMIFS(Table1[Amount], Table1[Secondary Category],"TRANSPORTATION", Table1[Specific Category],$C29,Table1[Month],F$3) + -1*SUMIFS(Table3[Amount], Table3[Secondary Category], "TRANSPORTATION", Table3[Specific Category],$C29, Table3[Month], F$3)</f>
        <v>0</v>
      </c>
      <c r="G29" s="119">
        <f>SUMIFS(Table1[Amount], Table1[Secondary Category],"TRANSPORTATION", Table1[Specific Category],$C29,Table1[Month],G$3) + -1*SUMIFS(Table3[Amount], Table3[Secondary Category], "TRANSPORTATION", Table3[Specific Category],$C29, Table3[Month], G$3)</f>
        <v>35</v>
      </c>
      <c r="H29" s="119">
        <f>SUMIFS(Table1[Amount], Table1[Secondary Category],"TRANSPORTATION", Table1[Specific Category],$C29,Table1[Month],H$3) + -1*SUMIFS(Table3[Amount], Table3[Secondary Category], "TRANSPORTATION", Table3[Specific Category],$C29, Table3[Month], H$3)</f>
        <v>105</v>
      </c>
      <c r="I29" s="119">
        <f>SUMIFS(Table1[Amount], Table1[Secondary Category],"TRANSPORTATION", Table1[Specific Category],$C29,Table1[Month],I$3) + -1*SUMIFS(Table3[Amount], Table3[Secondary Category], "TRANSPORTATION", Table3[Specific Category],$C29, Table3[Month], I$3)</f>
        <v>35</v>
      </c>
      <c r="J29" s="119">
        <f>SUMIFS(Table1[Amount], Table1[Secondary Category],"TRANSPORTATION", Table1[Specific Category],$C29,Table1[Month],J$3) + -1*SUMIFS(Table3[Amount], Table3[Secondary Category], "TRANSPORTATION", Table3[Specific Category],$C29, Table3[Month], J$3)</f>
        <v>70</v>
      </c>
      <c r="K29" s="119">
        <f>SUMIFS(Table1[Amount], Table1[Secondary Category],"TRANSPORTATION", Table1[Specific Category],$C29,Table1[Month],K$3) + -1*SUMIFS(Table3[Amount], Table3[Secondary Category], "TRANSPORTATION", Table3[Specific Category],$C29, Table3[Month], K$3)</f>
        <v>70</v>
      </c>
      <c r="L29" s="119">
        <f>SUMIFS(Table1[Amount], Table1[Secondary Category],"TRANSPORTATION", Table1[Specific Category],$C29,Table1[Month],L$3) + -1*SUMIFS(Table3[Amount], Table3[Secondary Category], "TRANSPORTATION", Table3[Specific Category],$C29, Table3[Month], L$3)</f>
        <v>0</v>
      </c>
      <c r="M29" s="119">
        <f>SUMIFS(Table1[Amount], Table1[Secondary Category],"TRANSPORTATION", Table1[Specific Category],$C29,Table1[Month],M$3) + -1*SUMIFS(Table3[Amount], Table3[Secondary Category], "TRANSPORTATION", Table3[Specific Category],$C29, Table3[Month], M$3)</f>
        <v>0</v>
      </c>
      <c r="N29" s="119">
        <f>SUMIFS(Table1[Amount], Table1[Secondary Category],"TRANSPORTATION", Table1[Specific Category],$C29,Table1[Month],N$3) + -1*SUMIFS(Table3[Amount], Table3[Secondary Category], "TRANSPORTATION", Table3[Specific Category],$C29, Table3[Month], N$3)</f>
        <v>0</v>
      </c>
      <c r="O29" s="119">
        <f>SUMIFS(Table1[Amount], Table1[Secondary Category],"TRANSPORTATION", Table1[Specific Category],$C29,Table1[Month],O$3) + -1*SUMIFS(Table3[Amount], Table3[Secondary Category], "TRANSPORTATION", Table3[Specific Category],$C29, Table3[Month], O$3)</f>
        <v>0</v>
      </c>
      <c r="P29" s="119">
        <f>SUM(Transportation[[#This Row],[January]:[December]])</f>
        <v>315</v>
      </c>
      <c r="Q29" s="121"/>
    </row>
    <row r="30" spans="1:16384" s="99" customFormat="1" ht="15.95" customHeight="1" x14ac:dyDescent="0.2">
      <c r="A30" s="98"/>
      <c r="B30" s="115"/>
      <c r="C30" s="118" t="s">
        <v>1254</v>
      </c>
      <c r="D30" s="119">
        <f>SUMIFS(Table1[Amount], Table1[Secondary Category],"TRANSPORTATION", Table1[Specific Category],$C30,Table1[Month],D$3) + -1*SUMIFS(Table3[Amount], Table3[Secondary Category], "TRANSPORTATION", Table3[Specific Category],$C30, Table3[Month], D$3)</f>
        <v>0</v>
      </c>
      <c r="E30" s="119">
        <f>SUMIFS(Table1[Amount], Table1[Secondary Category],"TRANSPORTATION", Table1[Specific Category],$C30,Table1[Month],E$3) + -1*SUMIFS(Table3[Amount], Table3[Secondary Category], "TRANSPORTATION", Table3[Specific Category],$C30, Table3[Month], E$3)</f>
        <v>0</v>
      </c>
      <c r="F30" s="119">
        <f>SUMIFS(Table1[Amount], Table1[Secondary Category],"TRANSPORTATION", Table1[Specific Category],$C30,Table1[Month],F$3) + -1*SUMIFS(Table3[Amount], Table3[Secondary Category], "TRANSPORTATION", Table3[Specific Category],$C30, Table3[Month], F$3)</f>
        <v>39</v>
      </c>
      <c r="G30" s="119">
        <f>SUMIFS(Table1[Amount], Table1[Secondary Category],"TRANSPORTATION", Table1[Specific Category],$C30,Table1[Month],G$3) + -1*SUMIFS(Table3[Amount], Table3[Secondary Category], "TRANSPORTATION", Table3[Specific Category],$C30, Table3[Month], G$3)</f>
        <v>0</v>
      </c>
      <c r="H30" s="119">
        <f>SUMIFS(Table1[Amount], Table1[Secondary Category],"TRANSPORTATION", Table1[Specific Category],$C30,Table1[Month],H$3) + -1*SUMIFS(Table3[Amount], Table3[Secondary Category], "TRANSPORTATION", Table3[Specific Category],$C30, Table3[Month], H$3)</f>
        <v>0</v>
      </c>
      <c r="I30" s="119">
        <f>SUMIFS(Table1[Amount], Table1[Secondary Category],"TRANSPORTATION", Table1[Specific Category],$C30,Table1[Month],I$3) + -1*SUMIFS(Table3[Amount], Table3[Secondary Category], "TRANSPORTATION", Table3[Specific Category],$C30, Table3[Month], I$3)</f>
        <v>19.25</v>
      </c>
      <c r="J30" s="119">
        <f>SUMIFS(Table1[Amount], Table1[Secondary Category],"TRANSPORTATION", Table1[Specific Category],$C30,Table1[Month],J$3) + -1*SUMIFS(Table3[Amount], Table3[Secondary Category], "TRANSPORTATION", Table3[Specific Category],$C30, Table3[Month], J$3)</f>
        <v>36</v>
      </c>
      <c r="K30" s="119">
        <f>SUMIFS(Table1[Amount], Table1[Secondary Category],"TRANSPORTATION", Table1[Specific Category],$C30,Table1[Month],K$3) + -1*SUMIFS(Table3[Amount], Table3[Secondary Category], "TRANSPORTATION", Table3[Specific Category],$C30, Table3[Month], K$3)</f>
        <v>0</v>
      </c>
      <c r="L30" s="119">
        <f>SUMIFS(Table1[Amount], Table1[Secondary Category],"TRANSPORTATION", Table1[Specific Category],$C30,Table1[Month],L$3) + -1*SUMIFS(Table3[Amount], Table3[Secondary Category], "TRANSPORTATION", Table3[Specific Category],$C30, Table3[Month], L$3)</f>
        <v>30</v>
      </c>
      <c r="M30" s="119">
        <f>SUMIFS(Table1[Amount], Table1[Secondary Category],"TRANSPORTATION", Table1[Specific Category],$C30,Table1[Month],M$3) + -1*SUMIFS(Table3[Amount], Table3[Secondary Category], "TRANSPORTATION", Table3[Specific Category],$C30, Table3[Month], M$3)</f>
        <v>0</v>
      </c>
      <c r="N30" s="119">
        <f>SUMIFS(Table1[Amount], Table1[Secondary Category],"TRANSPORTATION", Table1[Specific Category],$C30,Table1[Month],N$3) + -1*SUMIFS(Table3[Amount], Table3[Secondary Category], "TRANSPORTATION", Table3[Specific Category],$C30, Table3[Month], N$3)</f>
        <v>0</v>
      </c>
      <c r="O30" s="119">
        <f>SUMIFS(Table1[Amount], Table1[Secondary Category],"TRANSPORTATION", Table1[Specific Category],$C30,Table1[Month],O$3) + -1*SUMIFS(Table3[Amount], Table3[Secondary Category], "TRANSPORTATION", Table3[Specific Category],$C30, Table3[Month], O$3)</f>
        <v>0</v>
      </c>
      <c r="P30" s="119">
        <f>SUM(Transportation[[#This Row],[January]:[December]])</f>
        <v>124.25</v>
      </c>
      <c r="Q30" s="121"/>
    </row>
    <row r="31" spans="1:16384" s="99" customFormat="1" ht="21" customHeight="1" x14ac:dyDescent="0.2">
      <c r="A31" s="98"/>
      <c r="B31" s="115"/>
      <c r="C31" s="118" t="s">
        <v>1288</v>
      </c>
      <c r="D31" s="119">
        <f>SUMIFS(Table1[Amount], Table1[Secondary Category],"TRANSPORTATION", Table1[Specific Category],$C31,Table1[Month],D$3) + -1*SUMIFS(Table3[Amount], Table3[Secondary Category], "TRANSPORTATION", Table3[Specific Category],$C31, Table3[Month], D$3)</f>
        <v>0</v>
      </c>
      <c r="E31" s="119">
        <f>SUMIFS(Table1[Amount], Table1[Secondary Category],"TRANSPORTATION", Table1[Specific Category],$C31,Table1[Month],E$3) + -1*SUMIFS(Table3[Amount], Table3[Secondary Category], "TRANSPORTATION", Table3[Specific Category],$C31, Table3[Month], E$3)</f>
        <v>0</v>
      </c>
      <c r="F31" s="119">
        <f>SUMIFS(Table1[Amount], Table1[Secondary Category],"TRANSPORTATION", Table1[Specific Category],$C31,Table1[Month],F$3) + -1*SUMIFS(Table3[Amount], Table3[Secondary Category], "TRANSPORTATION", Table3[Specific Category],$C31, Table3[Month], F$3)</f>
        <v>62.040000000000006</v>
      </c>
      <c r="G31" s="119">
        <f>SUMIFS(Table1[Amount], Table1[Secondary Category],"TRANSPORTATION", Table1[Specific Category],$C31,Table1[Month],G$3) + -1*SUMIFS(Table3[Amount], Table3[Secondary Category], "TRANSPORTATION", Table3[Specific Category],$C31, Table3[Month], G$3)</f>
        <v>0</v>
      </c>
      <c r="H31" s="119">
        <f>SUMIFS(Table1[Amount], Table1[Secondary Category],"TRANSPORTATION", Table1[Specific Category],$C31,Table1[Month],H$3) + -1*SUMIFS(Table3[Amount], Table3[Secondary Category], "TRANSPORTATION", Table3[Specific Category],$C31, Table3[Month], H$3)</f>
        <v>48.08</v>
      </c>
      <c r="I31" s="119">
        <f>SUMIFS(Table1[Amount], Table1[Secondary Category],"TRANSPORTATION", Table1[Specific Category],$C31,Table1[Month],I$3) + -1*SUMIFS(Table3[Amount], Table3[Secondary Category], "TRANSPORTATION", Table3[Specific Category],$C31, Table3[Month], I$3)</f>
        <v>37.15</v>
      </c>
      <c r="J31" s="119">
        <f>SUMIFS(Table1[Amount], Table1[Secondary Category],"TRANSPORTATION", Table1[Specific Category],$C31,Table1[Month],J$3) + -1*SUMIFS(Table3[Amount], Table3[Secondary Category], "TRANSPORTATION", Table3[Specific Category],$C31, Table3[Month], J$3)</f>
        <v>375.64000000000004</v>
      </c>
      <c r="K31" s="119">
        <f>SUMIFS(Table1[Amount], Table1[Secondary Category],"TRANSPORTATION", Table1[Specific Category],$C31,Table1[Month],K$3) + -1*SUMIFS(Table3[Amount], Table3[Secondary Category], "TRANSPORTATION", Table3[Specific Category],$C31, Table3[Month], K$3)</f>
        <v>88.77</v>
      </c>
      <c r="L31" s="119">
        <f>SUMIFS(Table1[Amount], Table1[Secondary Category],"TRANSPORTATION", Table1[Specific Category],$C31,Table1[Month],L$3) + -1*SUMIFS(Table3[Amount], Table3[Secondary Category], "TRANSPORTATION", Table3[Specific Category],$C31, Table3[Month], L$3)</f>
        <v>47.889999999999993</v>
      </c>
      <c r="M31" s="119">
        <f>SUMIFS(Table1[Amount], Table1[Secondary Category],"TRANSPORTATION", Table1[Specific Category],$C31,Table1[Month],M$3) + -1*SUMIFS(Table3[Amount], Table3[Secondary Category], "TRANSPORTATION", Table3[Specific Category],$C31, Table3[Month], M$3)</f>
        <v>4</v>
      </c>
      <c r="N31" s="119">
        <f>SUMIFS(Table1[Amount], Table1[Secondary Category],"TRANSPORTATION", Table1[Specific Category],$C31,Table1[Month],N$3) + -1*SUMIFS(Table3[Amount], Table3[Secondary Category], "TRANSPORTATION", Table3[Specific Category],$C31, Table3[Month], N$3)</f>
        <v>39.069999999999993</v>
      </c>
      <c r="O31" s="119">
        <f>SUMIFS(Table1[Amount], Table1[Secondary Category],"TRANSPORTATION", Table1[Specific Category],$C31,Table1[Month],O$3) + -1*SUMIFS(Table3[Amount], Table3[Secondary Category], "TRANSPORTATION", Table3[Specific Category],$C31, Table3[Month], O$3)</f>
        <v>100.66</v>
      </c>
      <c r="P31" s="119">
        <f>SUM(Transportation[[#This Row],[January]:[December]])</f>
        <v>803.30000000000007</v>
      </c>
      <c r="Q31" s="120"/>
    </row>
    <row r="32" spans="1:16384" s="99" customFormat="1" ht="20.25" customHeight="1" thickBot="1" x14ac:dyDescent="0.25">
      <c r="A32" s="98"/>
      <c r="C32" s="153" t="s">
        <v>667</v>
      </c>
      <c r="D32" s="154">
        <f>SUBTOTAL(109,Transportation[January])</f>
        <v>71.22</v>
      </c>
      <c r="E32" s="155">
        <f>SUBTOTAL(109,Transportation[February])</f>
        <v>107.63</v>
      </c>
      <c r="F32" s="154">
        <f>SUBTOTAL(109,Transportation[March])</f>
        <v>292.84000000000003</v>
      </c>
      <c r="G32" s="155">
        <f>SUBTOTAL(109,Transportation[April])</f>
        <v>199.6</v>
      </c>
      <c r="H32" s="154">
        <f>SUBTOTAL(109,Transportation[May])</f>
        <v>721.25</v>
      </c>
      <c r="I32" s="155">
        <f>SUBTOTAL(109,Transportation[June])</f>
        <v>195.96</v>
      </c>
      <c r="J32" s="154">
        <f>SUBTOTAL(109,Transportation[July])</f>
        <v>1476.0000000000002</v>
      </c>
      <c r="K32" s="155">
        <f>SUBTOTAL(109,Transportation[August])</f>
        <v>380.65</v>
      </c>
      <c r="L32" s="154">
        <f>SUBTOTAL(109,Transportation[September])</f>
        <v>743.86</v>
      </c>
      <c r="M32" s="155">
        <f>SUBTOTAL(109,Transportation[October])</f>
        <v>107</v>
      </c>
      <c r="N32" s="154">
        <f>SUBTOTAL(109,Transportation[November])</f>
        <v>81.539999999999992</v>
      </c>
      <c r="O32" s="155">
        <f>SUBTOTAL(109,Transportation[December])</f>
        <v>274.28999999999996</v>
      </c>
      <c r="P32" s="154">
        <f>SUBTOTAL(109,Transportation[Year])</f>
        <v>4651.84</v>
      </c>
      <c r="Q32" s="156"/>
      <c r="R32" s="152"/>
      <c r="S32" s="152">
        <f>P32/$P$10</f>
        <v>7.6772993988989333E-2</v>
      </c>
    </row>
    <row r="33" spans="1:16384" s="98" customFormat="1" ht="31.5" customHeight="1" thickTop="1" x14ac:dyDescent="0.2">
      <c r="A33" s="98" t="s">
        <v>669</v>
      </c>
      <c r="B33" s="98" t="s">
        <v>669</v>
      </c>
      <c r="C33" s="98" t="s">
        <v>669</v>
      </c>
      <c r="D33" s="98" t="s">
        <v>669</v>
      </c>
      <c r="E33" s="98" t="s">
        <v>669</v>
      </c>
      <c r="F33" s="98" t="s">
        <v>669</v>
      </c>
      <c r="G33" s="98" t="s">
        <v>669</v>
      </c>
      <c r="H33" s="98" t="s">
        <v>669</v>
      </c>
      <c r="I33" s="98" t="s">
        <v>669</v>
      </c>
      <c r="J33" s="98" t="s">
        <v>669</v>
      </c>
      <c r="K33" s="98" t="s">
        <v>669</v>
      </c>
      <c r="L33" s="98" t="s">
        <v>669</v>
      </c>
      <c r="M33" s="98" t="s">
        <v>669</v>
      </c>
      <c r="N33" s="98" t="s">
        <v>669</v>
      </c>
      <c r="O33" s="98" t="s">
        <v>669</v>
      </c>
      <c r="P33" s="98" t="s">
        <v>669</v>
      </c>
      <c r="Q33" s="98" t="s">
        <v>669</v>
      </c>
      <c r="R33" s="98" t="s">
        <v>669</v>
      </c>
      <c r="S33" s="98" t="s">
        <v>669</v>
      </c>
      <c r="T33" s="98" t="s">
        <v>669</v>
      </c>
      <c r="U33" s="98" t="s">
        <v>669</v>
      </c>
      <c r="V33" s="98" t="s">
        <v>669</v>
      </c>
      <c r="W33" s="98" t="s">
        <v>669</v>
      </c>
      <c r="X33" s="98" t="s">
        <v>669</v>
      </c>
      <c r="Y33" s="98" t="s">
        <v>669</v>
      </c>
      <c r="Z33" s="98" t="s">
        <v>669</v>
      </c>
      <c r="AA33" s="98" t="s">
        <v>669</v>
      </c>
      <c r="AB33" s="98" t="s">
        <v>669</v>
      </c>
      <c r="AC33" s="98" t="s">
        <v>669</v>
      </c>
      <c r="AD33" s="98" t="s">
        <v>669</v>
      </c>
      <c r="AE33" s="98" t="s">
        <v>669</v>
      </c>
      <c r="AF33" s="98" t="s">
        <v>669</v>
      </c>
      <c r="AG33" s="98" t="s">
        <v>669</v>
      </c>
      <c r="AH33" s="98" t="s">
        <v>669</v>
      </c>
      <c r="AI33" s="98" t="s">
        <v>669</v>
      </c>
      <c r="AJ33" s="98" t="s">
        <v>669</v>
      </c>
      <c r="AK33" s="98" t="s">
        <v>669</v>
      </c>
      <c r="AL33" s="98" t="s">
        <v>669</v>
      </c>
      <c r="AM33" s="98" t="s">
        <v>669</v>
      </c>
      <c r="AN33" s="98" t="s">
        <v>669</v>
      </c>
      <c r="AO33" s="98" t="s">
        <v>669</v>
      </c>
      <c r="AP33" s="98" t="s">
        <v>669</v>
      </c>
      <c r="AQ33" s="98" t="s">
        <v>669</v>
      </c>
      <c r="AR33" s="98" t="s">
        <v>669</v>
      </c>
      <c r="AS33" s="98" t="s">
        <v>669</v>
      </c>
      <c r="AT33" s="98" t="s">
        <v>669</v>
      </c>
      <c r="AU33" s="98" t="s">
        <v>669</v>
      </c>
      <c r="AV33" s="98" t="s">
        <v>669</v>
      </c>
      <c r="AW33" s="98" t="s">
        <v>669</v>
      </c>
      <c r="AX33" s="98" t="s">
        <v>669</v>
      </c>
      <c r="AY33" s="98" t="s">
        <v>669</v>
      </c>
      <c r="AZ33" s="98" t="s">
        <v>669</v>
      </c>
      <c r="BA33" s="98" t="s">
        <v>669</v>
      </c>
      <c r="BB33" s="98" t="s">
        <v>669</v>
      </c>
      <c r="BC33" s="98" t="s">
        <v>669</v>
      </c>
      <c r="BD33" s="98" t="s">
        <v>669</v>
      </c>
      <c r="BE33" s="98" t="s">
        <v>669</v>
      </c>
      <c r="BF33" s="98" t="s">
        <v>669</v>
      </c>
      <c r="BG33" s="98" t="s">
        <v>669</v>
      </c>
      <c r="BH33" s="98" t="s">
        <v>669</v>
      </c>
      <c r="BI33" s="98" t="s">
        <v>669</v>
      </c>
      <c r="BJ33" s="98" t="s">
        <v>669</v>
      </c>
      <c r="BK33" s="98" t="s">
        <v>669</v>
      </c>
      <c r="BL33" s="98" t="s">
        <v>669</v>
      </c>
      <c r="BM33" s="98" t="s">
        <v>669</v>
      </c>
      <c r="BN33" s="98" t="s">
        <v>669</v>
      </c>
      <c r="BO33" s="98" t="s">
        <v>669</v>
      </c>
      <c r="BP33" s="98" t="s">
        <v>669</v>
      </c>
      <c r="BQ33" s="98" t="s">
        <v>669</v>
      </c>
      <c r="BR33" s="98" t="s">
        <v>669</v>
      </c>
      <c r="BS33" s="98" t="s">
        <v>669</v>
      </c>
      <c r="BT33" s="98" t="s">
        <v>669</v>
      </c>
      <c r="BU33" s="98" t="s">
        <v>669</v>
      </c>
      <c r="BV33" s="98" t="s">
        <v>669</v>
      </c>
      <c r="BW33" s="98" t="s">
        <v>669</v>
      </c>
      <c r="BX33" s="98" t="s">
        <v>669</v>
      </c>
      <c r="BY33" s="98" t="s">
        <v>669</v>
      </c>
      <c r="BZ33" s="98" t="s">
        <v>669</v>
      </c>
      <c r="CA33" s="98" t="s">
        <v>669</v>
      </c>
      <c r="CB33" s="98" t="s">
        <v>669</v>
      </c>
      <c r="CC33" s="98" t="s">
        <v>669</v>
      </c>
      <c r="CD33" s="98" t="s">
        <v>669</v>
      </c>
      <c r="CE33" s="98" t="s">
        <v>669</v>
      </c>
      <c r="CF33" s="98" t="s">
        <v>669</v>
      </c>
      <c r="CG33" s="98" t="s">
        <v>669</v>
      </c>
      <c r="CH33" s="98" t="s">
        <v>669</v>
      </c>
      <c r="CI33" s="98" t="s">
        <v>669</v>
      </c>
      <c r="CJ33" s="98" t="s">
        <v>669</v>
      </c>
      <c r="CK33" s="98" t="s">
        <v>669</v>
      </c>
      <c r="CL33" s="98" t="s">
        <v>669</v>
      </c>
      <c r="CM33" s="98" t="s">
        <v>669</v>
      </c>
      <c r="CN33" s="98" t="s">
        <v>669</v>
      </c>
      <c r="CO33" s="98" t="s">
        <v>669</v>
      </c>
      <c r="CP33" s="98" t="s">
        <v>669</v>
      </c>
      <c r="CQ33" s="98" t="s">
        <v>669</v>
      </c>
      <c r="CR33" s="98" t="s">
        <v>669</v>
      </c>
      <c r="CS33" s="98" t="s">
        <v>669</v>
      </c>
      <c r="CT33" s="98" t="s">
        <v>669</v>
      </c>
      <c r="CU33" s="98" t="s">
        <v>669</v>
      </c>
      <c r="CV33" s="98" t="s">
        <v>669</v>
      </c>
      <c r="CW33" s="98" t="s">
        <v>669</v>
      </c>
      <c r="CX33" s="98" t="s">
        <v>669</v>
      </c>
      <c r="CY33" s="98" t="s">
        <v>669</v>
      </c>
      <c r="CZ33" s="98" t="s">
        <v>669</v>
      </c>
      <c r="DA33" s="98" t="s">
        <v>669</v>
      </c>
      <c r="DB33" s="98" t="s">
        <v>669</v>
      </c>
      <c r="DC33" s="98" t="s">
        <v>669</v>
      </c>
      <c r="DD33" s="98" t="s">
        <v>669</v>
      </c>
      <c r="DE33" s="98" t="s">
        <v>669</v>
      </c>
      <c r="DF33" s="98" t="s">
        <v>669</v>
      </c>
      <c r="DG33" s="98" t="s">
        <v>669</v>
      </c>
      <c r="DH33" s="98" t="s">
        <v>669</v>
      </c>
      <c r="DI33" s="98" t="s">
        <v>669</v>
      </c>
      <c r="DJ33" s="98" t="s">
        <v>669</v>
      </c>
      <c r="DK33" s="98" t="s">
        <v>669</v>
      </c>
      <c r="DL33" s="98" t="s">
        <v>669</v>
      </c>
      <c r="DM33" s="98" t="s">
        <v>669</v>
      </c>
      <c r="DN33" s="98" t="s">
        <v>669</v>
      </c>
      <c r="DO33" s="98" t="s">
        <v>669</v>
      </c>
      <c r="DP33" s="98" t="s">
        <v>669</v>
      </c>
      <c r="DQ33" s="98" t="s">
        <v>669</v>
      </c>
      <c r="DR33" s="98" t="s">
        <v>669</v>
      </c>
      <c r="DS33" s="98" t="s">
        <v>669</v>
      </c>
      <c r="DT33" s="98" t="s">
        <v>669</v>
      </c>
      <c r="DU33" s="98" t="s">
        <v>669</v>
      </c>
      <c r="DV33" s="98" t="s">
        <v>669</v>
      </c>
      <c r="DW33" s="98" t="s">
        <v>669</v>
      </c>
      <c r="DX33" s="98" t="s">
        <v>669</v>
      </c>
      <c r="DY33" s="98" t="s">
        <v>669</v>
      </c>
      <c r="DZ33" s="98" t="s">
        <v>669</v>
      </c>
      <c r="EA33" s="98" t="s">
        <v>669</v>
      </c>
      <c r="EB33" s="98" t="s">
        <v>669</v>
      </c>
      <c r="EC33" s="98" t="s">
        <v>669</v>
      </c>
      <c r="ED33" s="98" t="s">
        <v>669</v>
      </c>
      <c r="EE33" s="98" t="s">
        <v>669</v>
      </c>
      <c r="EF33" s="98" t="s">
        <v>669</v>
      </c>
      <c r="EG33" s="98" t="s">
        <v>669</v>
      </c>
      <c r="EH33" s="98" t="s">
        <v>669</v>
      </c>
      <c r="EI33" s="98" t="s">
        <v>669</v>
      </c>
      <c r="EJ33" s="98" t="s">
        <v>669</v>
      </c>
      <c r="EK33" s="98" t="s">
        <v>669</v>
      </c>
      <c r="EL33" s="98" t="s">
        <v>669</v>
      </c>
      <c r="EM33" s="98" t="s">
        <v>669</v>
      </c>
      <c r="EN33" s="98" t="s">
        <v>669</v>
      </c>
      <c r="EO33" s="98" t="s">
        <v>669</v>
      </c>
      <c r="EP33" s="98" t="s">
        <v>669</v>
      </c>
      <c r="EQ33" s="98" t="s">
        <v>669</v>
      </c>
      <c r="ER33" s="98" t="s">
        <v>669</v>
      </c>
      <c r="ES33" s="98" t="s">
        <v>669</v>
      </c>
      <c r="ET33" s="98" t="s">
        <v>669</v>
      </c>
      <c r="EU33" s="98" t="s">
        <v>669</v>
      </c>
      <c r="EV33" s="98" t="s">
        <v>669</v>
      </c>
      <c r="EW33" s="98" t="s">
        <v>669</v>
      </c>
      <c r="EX33" s="98" t="s">
        <v>669</v>
      </c>
      <c r="EY33" s="98" t="s">
        <v>669</v>
      </c>
      <c r="EZ33" s="98" t="s">
        <v>669</v>
      </c>
      <c r="FA33" s="98" t="s">
        <v>669</v>
      </c>
      <c r="FB33" s="98" t="s">
        <v>669</v>
      </c>
      <c r="FC33" s="98" t="s">
        <v>669</v>
      </c>
      <c r="FD33" s="98" t="s">
        <v>669</v>
      </c>
      <c r="FE33" s="98" t="s">
        <v>669</v>
      </c>
      <c r="FF33" s="98" t="s">
        <v>669</v>
      </c>
      <c r="FG33" s="98" t="s">
        <v>669</v>
      </c>
      <c r="FH33" s="98" t="s">
        <v>669</v>
      </c>
      <c r="FI33" s="98" t="s">
        <v>669</v>
      </c>
      <c r="FJ33" s="98" t="s">
        <v>669</v>
      </c>
      <c r="FK33" s="98" t="s">
        <v>669</v>
      </c>
      <c r="FL33" s="98" t="s">
        <v>669</v>
      </c>
      <c r="FM33" s="98" t="s">
        <v>669</v>
      </c>
      <c r="FN33" s="98" t="s">
        <v>669</v>
      </c>
      <c r="FO33" s="98" t="s">
        <v>669</v>
      </c>
      <c r="FP33" s="98" t="s">
        <v>669</v>
      </c>
      <c r="FQ33" s="98" t="s">
        <v>669</v>
      </c>
      <c r="FR33" s="98" t="s">
        <v>669</v>
      </c>
      <c r="FS33" s="98" t="s">
        <v>669</v>
      </c>
      <c r="FT33" s="98" t="s">
        <v>669</v>
      </c>
      <c r="FU33" s="98" t="s">
        <v>669</v>
      </c>
      <c r="FV33" s="98" t="s">
        <v>669</v>
      </c>
      <c r="FW33" s="98" t="s">
        <v>669</v>
      </c>
      <c r="FX33" s="98" t="s">
        <v>669</v>
      </c>
      <c r="FY33" s="98" t="s">
        <v>669</v>
      </c>
      <c r="FZ33" s="98" t="s">
        <v>669</v>
      </c>
      <c r="GA33" s="98" t="s">
        <v>669</v>
      </c>
      <c r="GB33" s="98" t="s">
        <v>669</v>
      </c>
      <c r="GC33" s="98" t="s">
        <v>669</v>
      </c>
      <c r="GD33" s="98" t="s">
        <v>669</v>
      </c>
      <c r="GE33" s="98" t="s">
        <v>669</v>
      </c>
      <c r="GF33" s="98" t="s">
        <v>669</v>
      </c>
      <c r="GG33" s="98" t="s">
        <v>669</v>
      </c>
      <c r="GH33" s="98" t="s">
        <v>669</v>
      </c>
      <c r="GI33" s="98" t="s">
        <v>669</v>
      </c>
      <c r="GJ33" s="98" t="s">
        <v>669</v>
      </c>
      <c r="GK33" s="98" t="s">
        <v>669</v>
      </c>
      <c r="GL33" s="98" t="s">
        <v>669</v>
      </c>
      <c r="GM33" s="98" t="s">
        <v>669</v>
      </c>
      <c r="GN33" s="98" t="s">
        <v>669</v>
      </c>
      <c r="GO33" s="98" t="s">
        <v>669</v>
      </c>
      <c r="GP33" s="98" t="s">
        <v>669</v>
      </c>
      <c r="GQ33" s="98" t="s">
        <v>669</v>
      </c>
      <c r="GR33" s="98" t="s">
        <v>669</v>
      </c>
      <c r="GS33" s="98" t="s">
        <v>669</v>
      </c>
      <c r="GT33" s="98" t="s">
        <v>669</v>
      </c>
      <c r="GU33" s="98" t="s">
        <v>669</v>
      </c>
      <c r="GV33" s="98" t="s">
        <v>669</v>
      </c>
      <c r="GW33" s="98" t="s">
        <v>669</v>
      </c>
      <c r="GX33" s="98" t="s">
        <v>669</v>
      </c>
      <c r="GY33" s="98" t="s">
        <v>669</v>
      </c>
      <c r="GZ33" s="98" t="s">
        <v>669</v>
      </c>
      <c r="HA33" s="98" t="s">
        <v>669</v>
      </c>
      <c r="HB33" s="98" t="s">
        <v>669</v>
      </c>
      <c r="HC33" s="98" t="s">
        <v>669</v>
      </c>
      <c r="HD33" s="98" t="s">
        <v>669</v>
      </c>
      <c r="HE33" s="98" t="s">
        <v>669</v>
      </c>
      <c r="HF33" s="98" t="s">
        <v>669</v>
      </c>
      <c r="HG33" s="98" t="s">
        <v>669</v>
      </c>
      <c r="HH33" s="98" t="s">
        <v>669</v>
      </c>
      <c r="HI33" s="98" t="s">
        <v>669</v>
      </c>
      <c r="HJ33" s="98" t="s">
        <v>669</v>
      </c>
      <c r="HK33" s="98" t="s">
        <v>669</v>
      </c>
      <c r="HL33" s="98" t="s">
        <v>669</v>
      </c>
      <c r="HM33" s="98" t="s">
        <v>669</v>
      </c>
      <c r="HN33" s="98" t="s">
        <v>669</v>
      </c>
      <c r="HO33" s="98" t="s">
        <v>669</v>
      </c>
      <c r="HP33" s="98" t="s">
        <v>669</v>
      </c>
      <c r="HQ33" s="98" t="s">
        <v>669</v>
      </c>
      <c r="HR33" s="98" t="s">
        <v>669</v>
      </c>
      <c r="HS33" s="98" t="s">
        <v>669</v>
      </c>
      <c r="HT33" s="98" t="s">
        <v>669</v>
      </c>
      <c r="HU33" s="98" t="s">
        <v>669</v>
      </c>
      <c r="HV33" s="98" t="s">
        <v>669</v>
      </c>
      <c r="HW33" s="98" t="s">
        <v>669</v>
      </c>
      <c r="HX33" s="98" t="s">
        <v>669</v>
      </c>
      <c r="HY33" s="98" t="s">
        <v>669</v>
      </c>
      <c r="HZ33" s="98" t="s">
        <v>669</v>
      </c>
      <c r="IA33" s="98" t="s">
        <v>669</v>
      </c>
      <c r="IB33" s="98" t="s">
        <v>669</v>
      </c>
      <c r="IC33" s="98" t="s">
        <v>669</v>
      </c>
      <c r="ID33" s="98" t="s">
        <v>669</v>
      </c>
      <c r="IE33" s="98" t="s">
        <v>669</v>
      </c>
      <c r="IF33" s="98" t="s">
        <v>669</v>
      </c>
      <c r="IG33" s="98" t="s">
        <v>669</v>
      </c>
      <c r="IH33" s="98" t="s">
        <v>669</v>
      </c>
      <c r="II33" s="98" t="s">
        <v>669</v>
      </c>
      <c r="IJ33" s="98" t="s">
        <v>669</v>
      </c>
      <c r="IK33" s="98" t="s">
        <v>669</v>
      </c>
      <c r="IL33" s="98" t="s">
        <v>669</v>
      </c>
      <c r="IM33" s="98" t="s">
        <v>669</v>
      </c>
      <c r="IN33" s="98" t="s">
        <v>669</v>
      </c>
      <c r="IO33" s="98" t="s">
        <v>669</v>
      </c>
      <c r="IP33" s="98" t="s">
        <v>669</v>
      </c>
      <c r="IQ33" s="98" t="s">
        <v>669</v>
      </c>
      <c r="IR33" s="98" t="s">
        <v>669</v>
      </c>
      <c r="IS33" s="98" t="s">
        <v>669</v>
      </c>
      <c r="IT33" s="98" t="s">
        <v>669</v>
      </c>
      <c r="IU33" s="98" t="s">
        <v>669</v>
      </c>
      <c r="IV33" s="98" t="s">
        <v>669</v>
      </c>
      <c r="IW33" s="98" t="s">
        <v>669</v>
      </c>
      <c r="IX33" s="98" t="s">
        <v>669</v>
      </c>
      <c r="IY33" s="98" t="s">
        <v>669</v>
      </c>
      <c r="IZ33" s="98" t="s">
        <v>669</v>
      </c>
      <c r="JA33" s="98" t="s">
        <v>669</v>
      </c>
      <c r="JB33" s="98" t="s">
        <v>669</v>
      </c>
      <c r="JC33" s="98" t="s">
        <v>669</v>
      </c>
      <c r="JD33" s="98" t="s">
        <v>669</v>
      </c>
      <c r="JE33" s="98" t="s">
        <v>669</v>
      </c>
      <c r="JF33" s="98" t="s">
        <v>669</v>
      </c>
      <c r="JG33" s="98" t="s">
        <v>669</v>
      </c>
      <c r="JH33" s="98" t="s">
        <v>669</v>
      </c>
      <c r="JI33" s="98" t="s">
        <v>669</v>
      </c>
      <c r="JJ33" s="98" t="s">
        <v>669</v>
      </c>
      <c r="JK33" s="98" t="s">
        <v>669</v>
      </c>
      <c r="JL33" s="98" t="s">
        <v>669</v>
      </c>
      <c r="JM33" s="98" t="s">
        <v>669</v>
      </c>
      <c r="JN33" s="98" t="s">
        <v>669</v>
      </c>
      <c r="JO33" s="98" t="s">
        <v>669</v>
      </c>
      <c r="JP33" s="98" t="s">
        <v>669</v>
      </c>
      <c r="JQ33" s="98" t="s">
        <v>669</v>
      </c>
      <c r="JR33" s="98" t="s">
        <v>669</v>
      </c>
      <c r="JS33" s="98" t="s">
        <v>669</v>
      </c>
      <c r="JT33" s="98" t="s">
        <v>669</v>
      </c>
      <c r="JU33" s="98" t="s">
        <v>669</v>
      </c>
      <c r="JV33" s="98" t="s">
        <v>669</v>
      </c>
      <c r="JW33" s="98" t="s">
        <v>669</v>
      </c>
      <c r="JX33" s="98" t="s">
        <v>669</v>
      </c>
      <c r="JY33" s="98" t="s">
        <v>669</v>
      </c>
      <c r="JZ33" s="98" t="s">
        <v>669</v>
      </c>
      <c r="KA33" s="98" t="s">
        <v>669</v>
      </c>
      <c r="KB33" s="98" t="s">
        <v>669</v>
      </c>
      <c r="KC33" s="98" t="s">
        <v>669</v>
      </c>
      <c r="KD33" s="98" t="s">
        <v>669</v>
      </c>
      <c r="KE33" s="98" t="s">
        <v>669</v>
      </c>
      <c r="KF33" s="98" t="s">
        <v>669</v>
      </c>
      <c r="KG33" s="98" t="s">
        <v>669</v>
      </c>
      <c r="KH33" s="98" t="s">
        <v>669</v>
      </c>
      <c r="KI33" s="98" t="s">
        <v>669</v>
      </c>
      <c r="KJ33" s="98" t="s">
        <v>669</v>
      </c>
      <c r="KK33" s="98" t="s">
        <v>669</v>
      </c>
      <c r="KL33" s="98" t="s">
        <v>669</v>
      </c>
      <c r="KM33" s="98" t="s">
        <v>669</v>
      </c>
      <c r="KN33" s="98" t="s">
        <v>669</v>
      </c>
      <c r="KO33" s="98" t="s">
        <v>669</v>
      </c>
      <c r="KP33" s="98" t="s">
        <v>669</v>
      </c>
      <c r="KQ33" s="98" t="s">
        <v>669</v>
      </c>
      <c r="KR33" s="98" t="s">
        <v>669</v>
      </c>
      <c r="KS33" s="98" t="s">
        <v>669</v>
      </c>
      <c r="KT33" s="98" t="s">
        <v>669</v>
      </c>
      <c r="KU33" s="98" t="s">
        <v>669</v>
      </c>
      <c r="KV33" s="98" t="s">
        <v>669</v>
      </c>
      <c r="KW33" s="98" t="s">
        <v>669</v>
      </c>
      <c r="KX33" s="98" t="s">
        <v>669</v>
      </c>
      <c r="KY33" s="98" t="s">
        <v>669</v>
      </c>
      <c r="KZ33" s="98" t="s">
        <v>669</v>
      </c>
      <c r="LA33" s="98" t="s">
        <v>669</v>
      </c>
      <c r="LB33" s="98" t="s">
        <v>669</v>
      </c>
      <c r="LC33" s="98" t="s">
        <v>669</v>
      </c>
      <c r="LD33" s="98" t="s">
        <v>669</v>
      </c>
      <c r="LE33" s="98" t="s">
        <v>669</v>
      </c>
      <c r="LF33" s="98" t="s">
        <v>669</v>
      </c>
      <c r="LG33" s="98" t="s">
        <v>669</v>
      </c>
      <c r="LH33" s="98" t="s">
        <v>669</v>
      </c>
      <c r="LI33" s="98" t="s">
        <v>669</v>
      </c>
      <c r="LJ33" s="98" t="s">
        <v>669</v>
      </c>
      <c r="LK33" s="98" t="s">
        <v>669</v>
      </c>
      <c r="LL33" s="98" t="s">
        <v>669</v>
      </c>
      <c r="LM33" s="98" t="s">
        <v>669</v>
      </c>
      <c r="LN33" s="98" t="s">
        <v>669</v>
      </c>
      <c r="LO33" s="98" t="s">
        <v>669</v>
      </c>
      <c r="LP33" s="98" t="s">
        <v>669</v>
      </c>
      <c r="LQ33" s="98" t="s">
        <v>669</v>
      </c>
      <c r="LR33" s="98" t="s">
        <v>669</v>
      </c>
      <c r="LS33" s="98" t="s">
        <v>669</v>
      </c>
      <c r="LT33" s="98" t="s">
        <v>669</v>
      </c>
      <c r="LU33" s="98" t="s">
        <v>669</v>
      </c>
      <c r="LV33" s="98" t="s">
        <v>669</v>
      </c>
      <c r="LW33" s="98" t="s">
        <v>669</v>
      </c>
      <c r="LX33" s="98" t="s">
        <v>669</v>
      </c>
      <c r="LY33" s="98" t="s">
        <v>669</v>
      </c>
      <c r="LZ33" s="98" t="s">
        <v>669</v>
      </c>
      <c r="MA33" s="98" t="s">
        <v>669</v>
      </c>
      <c r="MB33" s="98" t="s">
        <v>669</v>
      </c>
      <c r="MC33" s="98" t="s">
        <v>669</v>
      </c>
      <c r="MD33" s="98" t="s">
        <v>669</v>
      </c>
      <c r="ME33" s="98" t="s">
        <v>669</v>
      </c>
      <c r="MF33" s="98" t="s">
        <v>669</v>
      </c>
      <c r="MG33" s="98" t="s">
        <v>669</v>
      </c>
      <c r="MH33" s="98" t="s">
        <v>669</v>
      </c>
      <c r="MI33" s="98" t="s">
        <v>669</v>
      </c>
      <c r="MJ33" s="98" t="s">
        <v>669</v>
      </c>
      <c r="MK33" s="98" t="s">
        <v>669</v>
      </c>
      <c r="ML33" s="98" t="s">
        <v>669</v>
      </c>
      <c r="MM33" s="98" t="s">
        <v>669</v>
      </c>
      <c r="MN33" s="98" t="s">
        <v>669</v>
      </c>
      <c r="MO33" s="98" t="s">
        <v>669</v>
      </c>
      <c r="MP33" s="98" t="s">
        <v>669</v>
      </c>
      <c r="MQ33" s="98" t="s">
        <v>669</v>
      </c>
      <c r="MR33" s="98" t="s">
        <v>669</v>
      </c>
      <c r="MS33" s="98" t="s">
        <v>669</v>
      </c>
      <c r="MT33" s="98" t="s">
        <v>669</v>
      </c>
      <c r="MU33" s="98" t="s">
        <v>669</v>
      </c>
      <c r="MV33" s="98" t="s">
        <v>669</v>
      </c>
      <c r="MW33" s="98" t="s">
        <v>669</v>
      </c>
      <c r="MX33" s="98" t="s">
        <v>669</v>
      </c>
      <c r="MY33" s="98" t="s">
        <v>669</v>
      </c>
      <c r="MZ33" s="98" t="s">
        <v>669</v>
      </c>
      <c r="NA33" s="98" t="s">
        <v>669</v>
      </c>
      <c r="NB33" s="98" t="s">
        <v>669</v>
      </c>
      <c r="NC33" s="98" t="s">
        <v>669</v>
      </c>
      <c r="ND33" s="98" t="s">
        <v>669</v>
      </c>
      <c r="NE33" s="98" t="s">
        <v>669</v>
      </c>
      <c r="NF33" s="98" t="s">
        <v>669</v>
      </c>
      <c r="NG33" s="98" t="s">
        <v>669</v>
      </c>
      <c r="NH33" s="98" t="s">
        <v>669</v>
      </c>
      <c r="NI33" s="98" t="s">
        <v>669</v>
      </c>
      <c r="NJ33" s="98" t="s">
        <v>669</v>
      </c>
      <c r="NK33" s="98" t="s">
        <v>669</v>
      </c>
      <c r="NL33" s="98" t="s">
        <v>669</v>
      </c>
      <c r="NM33" s="98" t="s">
        <v>669</v>
      </c>
      <c r="NN33" s="98" t="s">
        <v>669</v>
      </c>
      <c r="NO33" s="98" t="s">
        <v>669</v>
      </c>
      <c r="NP33" s="98" t="s">
        <v>669</v>
      </c>
      <c r="NQ33" s="98" t="s">
        <v>669</v>
      </c>
      <c r="NR33" s="98" t="s">
        <v>669</v>
      </c>
      <c r="NS33" s="98" t="s">
        <v>669</v>
      </c>
      <c r="NT33" s="98" t="s">
        <v>669</v>
      </c>
      <c r="NU33" s="98" t="s">
        <v>669</v>
      </c>
      <c r="NV33" s="98" t="s">
        <v>669</v>
      </c>
      <c r="NW33" s="98" t="s">
        <v>669</v>
      </c>
      <c r="NX33" s="98" t="s">
        <v>669</v>
      </c>
      <c r="NY33" s="98" t="s">
        <v>669</v>
      </c>
      <c r="NZ33" s="98" t="s">
        <v>669</v>
      </c>
      <c r="OA33" s="98" t="s">
        <v>669</v>
      </c>
      <c r="OB33" s="98" t="s">
        <v>669</v>
      </c>
      <c r="OC33" s="98" t="s">
        <v>669</v>
      </c>
      <c r="OD33" s="98" t="s">
        <v>669</v>
      </c>
      <c r="OE33" s="98" t="s">
        <v>669</v>
      </c>
      <c r="OF33" s="98" t="s">
        <v>669</v>
      </c>
      <c r="OG33" s="98" t="s">
        <v>669</v>
      </c>
      <c r="OH33" s="98" t="s">
        <v>669</v>
      </c>
      <c r="OI33" s="98" t="s">
        <v>669</v>
      </c>
      <c r="OJ33" s="98" t="s">
        <v>669</v>
      </c>
      <c r="OK33" s="98" t="s">
        <v>669</v>
      </c>
      <c r="OL33" s="98" t="s">
        <v>669</v>
      </c>
      <c r="OM33" s="98" t="s">
        <v>669</v>
      </c>
      <c r="ON33" s="98" t="s">
        <v>669</v>
      </c>
      <c r="OO33" s="98" t="s">
        <v>669</v>
      </c>
      <c r="OP33" s="98" t="s">
        <v>669</v>
      </c>
      <c r="OQ33" s="98" t="s">
        <v>669</v>
      </c>
      <c r="OR33" s="98" t="s">
        <v>669</v>
      </c>
      <c r="OS33" s="98" t="s">
        <v>669</v>
      </c>
      <c r="OT33" s="98" t="s">
        <v>669</v>
      </c>
      <c r="OU33" s="98" t="s">
        <v>669</v>
      </c>
      <c r="OV33" s="98" t="s">
        <v>669</v>
      </c>
      <c r="OW33" s="98" t="s">
        <v>669</v>
      </c>
      <c r="OX33" s="98" t="s">
        <v>669</v>
      </c>
      <c r="OY33" s="98" t="s">
        <v>669</v>
      </c>
      <c r="OZ33" s="98" t="s">
        <v>669</v>
      </c>
      <c r="PA33" s="98" t="s">
        <v>669</v>
      </c>
      <c r="PB33" s="98" t="s">
        <v>669</v>
      </c>
      <c r="PC33" s="98" t="s">
        <v>669</v>
      </c>
      <c r="PD33" s="98" t="s">
        <v>669</v>
      </c>
      <c r="PE33" s="98" t="s">
        <v>669</v>
      </c>
      <c r="PF33" s="98" t="s">
        <v>669</v>
      </c>
      <c r="PG33" s="98" t="s">
        <v>669</v>
      </c>
      <c r="PH33" s="98" t="s">
        <v>669</v>
      </c>
      <c r="PI33" s="98" t="s">
        <v>669</v>
      </c>
      <c r="PJ33" s="98" t="s">
        <v>669</v>
      </c>
      <c r="PK33" s="98" t="s">
        <v>669</v>
      </c>
      <c r="PL33" s="98" t="s">
        <v>669</v>
      </c>
      <c r="PM33" s="98" t="s">
        <v>669</v>
      </c>
      <c r="PN33" s="98" t="s">
        <v>669</v>
      </c>
      <c r="PO33" s="98" t="s">
        <v>669</v>
      </c>
      <c r="PP33" s="98" t="s">
        <v>669</v>
      </c>
      <c r="PQ33" s="98" t="s">
        <v>669</v>
      </c>
      <c r="PR33" s="98" t="s">
        <v>669</v>
      </c>
      <c r="PS33" s="98" t="s">
        <v>669</v>
      </c>
      <c r="PT33" s="98" t="s">
        <v>669</v>
      </c>
      <c r="PU33" s="98" t="s">
        <v>669</v>
      </c>
      <c r="PV33" s="98" t="s">
        <v>669</v>
      </c>
      <c r="PW33" s="98" t="s">
        <v>669</v>
      </c>
      <c r="PX33" s="98" t="s">
        <v>669</v>
      </c>
      <c r="PY33" s="98" t="s">
        <v>669</v>
      </c>
      <c r="PZ33" s="98" t="s">
        <v>669</v>
      </c>
      <c r="QA33" s="98" t="s">
        <v>669</v>
      </c>
      <c r="QB33" s="98" t="s">
        <v>669</v>
      </c>
      <c r="QC33" s="98" t="s">
        <v>669</v>
      </c>
      <c r="QD33" s="98" t="s">
        <v>669</v>
      </c>
      <c r="QE33" s="98" t="s">
        <v>669</v>
      </c>
      <c r="QF33" s="98" t="s">
        <v>669</v>
      </c>
      <c r="QG33" s="98" t="s">
        <v>669</v>
      </c>
      <c r="QH33" s="98" t="s">
        <v>669</v>
      </c>
      <c r="QI33" s="98" t="s">
        <v>669</v>
      </c>
      <c r="QJ33" s="98" t="s">
        <v>669</v>
      </c>
      <c r="QK33" s="98" t="s">
        <v>669</v>
      </c>
      <c r="QL33" s="98" t="s">
        <v>669</v>
      </c>
      <c r="QM33" s="98" t="s">
        <v>669</v>
      </c>
      <c r="QN33" s="98" t="s">
        <v>669</v>
      </c>
      <c r="QO33" s="98" t="s">
        <v>669</v>
      </c>
      <c r="QP33" s="98" t="s">
        <v>669</v>
      </c>
      <c r="QQ33" s="98" t="s">
        <v>669</v>
      </c>
      <c r="QR33" s="98" t="s">
        <v>669</v>
      </c>
      <c r="QS33" s="98" t="s">
        <v>669</v>
      </c>
      <c r="QT33" s="98" t="s">
        <v>669</v>
      </c>
      <c r="QU33" s="98" t="s">
        <v>669</v>
      </c>
      <c r="QV33" s="98" t="s">
        <v>669</v>
      </c>
      <c r="QW33" s="98" t="s">
        <v>669</v>
      </c>
      <c r="QX33" s="98" t="s">
        <v>669</v>
      </c>
      <c r="QY33" s="98" t="s">
        <v>669</v>
      </c>
      <c r="QZ33" s="98" t="s">
        <v>669</v>
      </c>
      <c r="RA33" s="98" t="s">
        <v>669</v>
      </c>
      <c r="RB33" s="98" t="s">
        <v>669</v>
      </c>
      <c r="RC33" s="98" t="s">
        <v>669</v>
      </c>
      <c r="RD33" s="98" t="s">
        <v>669</v>
      </c>
      <c r="RE33" s="98" t="s">
        <v>669</v>
      </c>
      <c r="RF33" s="98" t="s">
        <v>669</v>
      </c>
      <c r="RG33" s="98" t="s">
        <v>669</v>
      </c>
      <c r="RH33" s="98" t="s">
        <v>669</v>
      </c>
      <c r="RI33" s="98" t="s">
        <v>669</v>
      </c>
      <c r="RJ33" s="98" t="s">
        <v>669</v>
      </c>
      <c r="RK33" s="98" t="s">
        <v>669</v>
      </c>
      <c r="RL33" s="98" t="s">
        <v>669</v>
      </c>
      <c r="RM33" s="98" t="s">
        <v>669</v>
      </c>
      <c r="RN33" s="98" t="s">
        <v>669</v>
      </c>
      <c r="RO33" s="98" t="s">
        <v>669</v>
      </c>
      <c r="RP33" s="98" t="s">
        <v>669</v>
      </c>
      <c r="RQ33" s="98" t="s">
        <v>669</v>
      </c>
      <c r="RR33" s="98" t="s">
        <v>669</v>
      </c>
      <c r="RS33" s="98" t="s">
        <v>669</v>
      </c>
      <c r="RT33" s="98" t="s">
        <v>669</v>
      </c>
      <c r="RU33" s="98" t="s">
        <v>669</v>
      </c>
      <c r="RV33" s="98" t="s">
        <v>669</v>
      </c>
      <c r="RW33" s="98" t="s">
        <v>669</v>
      </c>
      <c r="RX33" s="98" t="s">
        <v>669</v>
      </c>
      <c r="RY33" s="98" t="s">
        <v>669</v>
      </c>
      <c r="RZ33" s="98" t="s">
        <v>669</v>
      </c>
      <c r="SA33" s="98" t="s">
        <v>669</v>
      </c>
      <c r="SB33" s="98" t="s">
        <v>669</v>
      </c>
      <c r="SC33" s="98" t="s">
        <v>669</v>
      </c>
      <c r="SD33" s="98" t="s">
        <v>669</v>
      </c>
      <c r="SE33" s="98" t="s">
        <v>669</v>
      </c>
      <c r="SF33" s="98" t="s">
        <v>669</v>
      </c>
      <c r="SG33" s="98" t="s">
        <v>669</v>
      </c>
      <c r="SH33" s="98" t="s">
        <v>669</v>
      </c>
      <c r="SI33" s="98" t="s">
        <v>669</v>
      </c>
      <c r="SJ33" s="98" t="s">
        <v>669</v>
      </c>
      <c r="SK33" s="98" t="s">
        <v>669</v>
      </c>
      <c r="SL33" s="98" t="s">
        <v>669</v>
      </c>
      <c r="SM33" s="98" t="s">
        <v>669</v>
      </c>
      <c r="SN33" s="98" t="s">
        <v>669</v>
      </c>
      <c r="SO33" s="98" t="s">
        <v>669</v>
      </c>
      <c r="SP33" s="98" t="s">
        <v>669</v>
      </c>
      <c r="SQ33" s="98" t="s">
        <v>669</v>
      </c>
      <c r="SR33" s="98" t="s">
        <v>669</v>
      </c>
      <c r="SS33" s="98" t="s">
        <v>669</v>
      </c>
      <c r="ST33" s="98" t="s">
        <v>669</v>
      </c>
      <c r="SU33" s="98" t="s">
        <v>669</v>
      </c>
      <c r="SV33" s="98" t="s">
        <v>669</v>
      </c>
      <c r="SW33" s="98" t="s">
        <v>669</v>
      </c>
      <c r="SX33" s="98" t="s">
        <v>669</v>
      </c>
      <c r="SY33" s="98" t="s">
        <v>669</v>
      </c>
      <c r="SZ33" s="98" t="s">
        <v>669</v>
      </c>
      <c r="TA33" s="98" t="s">
        <v>669</v>
      </c>
      <c r="TB33" s="98" t="s">
        <v>669</v>
      </c>
      <c r="TC33" s="98" t="s">
        <v>669</v>
      </c>
      <c r="TD33" s="98" t="s">
        <v>669</v>
      </c>
      <c r="TE33" s="98" t="s">
        <v>669</v>
      </c>
      <c r="TF33" s="98" t="s">
        <v>669</v>
      </c>
      <c r="TG33" s="98" t="s">
        <v>669</v>
      </c>
      <c r="TH33" s="98" t="s">
        <v>669</v>
      </c>
      <c r="TI33" s="98" t="s">
        <v>669</v>
      </c>
      <c r="TJ33" s="98" t="s">
        <v>669</v>
      </c>
      <c r="TK33" s="98" t="s">
        <v>669</v>
      </c>
      <c r="TL33" s="98" t="s">
        <v>669</v>
      </c>
      <c r="TM33" s="98" t="s">
        <v>669</v>
      </c>
      <c r="TN33" s="98" t="s">
        <v>669</v>
      </c>
      <c r="TO33" s="98" t="s">
        <v>669</v>
      </c>
      <c r="TP33" s="98" t="s">
        <v>669</v>
      </c>
      <c r="TQ33" s="98" t="s">
        <v>669</v>
      </c>
      <c r="TR33" s="98" t="s">
        <v>669</v>
      </c>
      <c r="TS33" s="98" t="s">
        <v>669</v>
      </c>
      <c r="TT33" s="98" t="s">
        <v>669</v>
      </c>
      <c r="TU33" s="98" t="s">
        <v>669</v>
      </c>
      <c r="TV33" s="98" t="s">
        <v>669</v>
      </c>
      <c r="TW33" s="98" t="s">
        <v>669</v>
      </c>
      <c r="TX33" s="98" t="s">
        <v>669</v>
      </c>
      <c r="TY33" s="98" t="s">
        <v>669</v>
      </c>
      <c r="TZ33" s="98" t="s">
        <v>669</v>
      </c>
      <c r="UA33" s="98" t="s">
        <v>669</v>
      </c>
      <c r="UB33" s="98" t="s">
        <v>669</v>
      </c>
      <c r="UC33" s="98" t="s">
        <v>669</v>
      </c>
      <c r="UD33" s="98" t="s">
        <v>669</v>
      </c>
      <c r="UE33" s="98" t="s">
        <v>669</v>
      </c>
      <c r="UF33" s="98" t="s">
        <v>669</v>
      </c>
      <c r="UG33" s="98" t="s">
        <v>669</v>
      </c>
      <c r="UH33" s="98" t="s">
        <v>669</v>
      </c>
      <c r="UI33" s="98" t="s">
        <v>669</v>
      </c>
      <c r="UJ33" s="98" t="s">
        <v>669</v>
      </c>
      <c r="UK33" s="98" t="s">
        <v>669</v>
      </c>
      <c r="UL33" s="98" t="s">
        <v>669</v>
      </c>
      <c r="UM33" s="98" t="s">
        <v>669</v>
      </c>
      <c r="UN33" s="98" t="s">
        <v>669</v>
      </c>
      <c r="UO33" s="98" t="s">
        <v>669</v>
      </c>
      <c r="UP33" s="98" t="s">
        <v>669</v>
      </c>
      <c r="UQ33" s="98" t="s">
        <v>669</v>
      </c>
      <c r="UR33" s="98" t="s">
        <v>669</v>
      </c>
      <c r="US33" s="98" t="s">
        <v>669</v>
      </c>
      <c r="UT33" s="98" t="s">
        <v>669</v>
      </c>
      <c r="UU33" s="98" t="s">
        <v>669</v>
      </c>
      <c r="UV33" s="98" t="s">
        <v>669</v>
      </c>
      <c r="UW33" s="98" t="s">
        <v>669</v>
      </c>
      <c r="UX33" s="98" t="s">
        <v>669</v>
      </c>
      <c r="UY33" s="98" t="s">
        <v>669</v>
      </c>
      <c r="UZ33" s="98" t="s">
        <v>669</v>
      </c>
      <c r="VA33" s="98" t="s">
        <v>669</v>
      </c>
      <c r="VB33" s="98" t="s">
        <v>669</v>
      </c>
      <c r="VC33" s="98" t="s">
        <v>669</v>
      </c>
      <c r="VD33" s="98" t="s">
        <v>669</v>
      </c>
      <c r="VE33" s="98" t="s">
        <v>669</v>
      </c>
      <c r="VF33" s="98" t="s">
        <v>669</v>
      </c>
      <c r="VG33" s="98" t="s">
        <v>669</v>
      </c>
      <c r="VH33" s="98" t="s">
        <v>669</v>
      </c>
      <c r="VI33" s="98" t="s">
        <v>669</v>
      </c>
      <c r="VJ33" s="98" t="s">
        <v>669</v>
      </c>
      <c r="VK33" s="98" t="s">
        <v>669</v>
      </c>
      <c r="VL33" s="98" t="s">
        <v>669</v>
      </c>
      <c r="VM33" s="98" t="s">
        <v>669</v>
      </c>
      <c r="VN33" s="98" t="s">
        <v>669</v>
      </c>
      <c r="VO33" s="98" t="s">
        <v>669</v>
      </c>
      <c r="VP33" s="98" t="s">
        <v>669</v>
      </c>
      <c r="VQ33" s="98" t="s">
        <v>669</v>
      </c>
      <c r="VR33" s="98" t="s">
        <v>669</v>
      </c>
      <c r="VS33" s="98" t="s">
        <v>669</v>
      </c>
      <c r="VT33" s="98" t="s">
        <v>669</v>
      </c>
      <c r="VU33" s="98" t="s">
        <v>669</v>
      </c>
      <c r="VV33" s="98" t="s">
        <v>669</v>
      </c>
      <c r="VW33" s="98" t="s">
        <v>669</v>
      </c>
      <c r="VX33" s="98" t="s">
        <v>669</v>
      </c>
      <c r="VY33" s="98" t="s">
        <v>669</v>
      </c>
      <c r="VZ33" s="98" t="s">
        <v>669</v>
      </c>
      <c r="WA33" s="98" t="s">
        <v>669</v>
      </c>
      <c r="WB33" s="98" t="s">
        <v>669</v>
      </c>
      <c r="WC33" s="98" t="s">
        <v>669</v>
      </c>
      <c r="WD33" s="98" t="s">
        <v>669</v>
      </c>
      <c r="WE33" s="98" t="s">
        <v>669</v>
      </c>
      <c r="WF33" s="98" t="s">
        <v>669</v>
      </c>
      <c r="WG33" s="98" t="s">
        <v>669</v>
      </c>
      <c r="WH33" s="98" t="s">
        <v>669</v>
      </c>
      <c r="WI33" s="98" t="s">
        <v>669</v>
      </c>
      <c r="WJ33" s="98" t="s">
        <v>669</v>
      </c>
      <c r="WK33" s="98" t="s">
        <v>669</v>
      </c>
      <c r="WL33" s="98" t="s">
        <v>669</v>
      </c>
      <c r="WM33" s="98" t="s">
        <v>669</v>
      </c>
      <c r="WN33" s="98" t="s">
        <v>669</v>
      </c>
      <c r="WO33" s="98" t="s">
        <v>669</v>
      </c>
      <c r="WP33" s="98" t="s">
        <v>669</v>
      </c>
      <c r="WQ33" s="98" t="s">
        <v>669</v>
      </c>
      <c r="WR33" s="98" t="s">
        <v>669</v>
      </c>
      <c r="WS33" s="98" t="s">
        <v>669</v>
      </c>
      <c r="WT33" s="98" t="s">
        <v>669</v>
      </c>
      <c r="WU33" s="98" t="s">
        <v>669</v>
      </c>
      <c r="WV33" s="98" t="s">
        <v>669</v>
      </c>
      <c r="WW33" s="98" t="s">
        <v>669</v>
      </c>
      <c r="WX33" s="98" t="s">
        <v>669</v>
      </c>
      <c r="WY33" s="98" t="s">
        <v>669</v>
      </c>
      <c r="WZ33" s="98" t="s">
        <v>669</v>
      </c>
      <c r="XA33" s="98" t="s">
        <v>669</v>
      </c>
      <c r="XB33" s="98" t="s">
        <v>669</v>
      </c>
      <c r="XC33" s="98" t="s">
        <v>669</v>
      </c>
      <c r="XD33" s="98" t="s">
        <v>669</v>
      </c>
      <c r="XE33" s="98" t="s">
        <v>669</v>
      </c>
      <c r="XF33" s="98" t="s">
        <v>669</v>
      </c>
      <c r="XG33" s="98" t="s">
        <v>669</v>
      </c>
      <c r="XH33" s="98" t="s">
        <v>669</v>
      </c>
      <c r="XI33" s="98" t="s">
        <v>669</v>
      </c>
      <c r="XJ33" s="98" t="s">
        <v>669</v>
      </c>
      <c r="XK33" s="98" t="s">
        <v>669</v>
      </c>
      <c r="XL33" s="98" t="s">
        <v>669</v>
      </c>
      <c r="XM33" s="98" t="s">
        <v>669</v>
      </c>
      <c r="XN33" s="98" t="s">
        <v>669</v>
      </c>
      <c r="XO33" s="98" t="s">
        <v>669</v>
      </c>
      <c r="XP33" s="98" t="s">
        <v>669</v>
      </c>
      <c r="XQ33" s="98" t="s">
        <v>669</v>
      </c>
      <c r="XR33" s="98" t="s">
        <v>669</v>
      </c>
      <c r="XS33" s="98" t="s">
        <v>669</v>
      </c>
      <c r="XT33" s="98" t="s">
        <v>669</v>
      </c>
      <c r="XU33" s="98" t="s">
        <v>669</v>
      </c>
      <c r="XV33" s="98" t="s">
        <v>669</v>
      </c>
      <c r="XW33" s="98" t="s">
        <v>669</v>
      </c>
      <c r="XX33" s="98" t="s">
        <v>669</v>
      </c>
      <c r="XY33" s="98" t="s">
        <v>669</v>
      </c>
      <c r="XZ33" s="98" t="s">
        <v>669</v>
      </c>
      <c r="YA33" s="98" t="s">
        <v>669</v>
      </c>
      <c r="YB33" s="98" t="s">
        <v>669</v>
      </c>
      <c r="YC33" s="98" t="s">
        <v>669</v>
      </c>
      <c r="YD33" s="98" t="s">
        <v>669</v>
      </c>
      <c r="YE33" s="98" t="s">
        <v>669</v>
      </c>
      <c r="YF33" s="98" t="s">
        <v>669</v>
      </c>
      <c r="YG33" s="98" t="s">
        <v>669</v>
      </c>
      <c r="YH33" s="98" t="s">
        <v>669</v>
      </c>
      <c r="YI33" s="98" t="s">
        <v>669</v>
      </c>
      <c r="YJ33" s="98" t="s">
        <v>669</v>
      </c>
      <c r="YK33" s="98" t="s">
        <v>669</v>
      </c>
      <c r="YL33" s="98" t="s">
        <v>669</v>
      </c>
      <c r="YM33" s="98" t="s">
        <v>669</v>
      </c>
      <c r="YN33" s="98" t="s">
        <v>669</v>
      </c>
      <c r="YO33" s="98" t="s">
        <v>669</v>
      </c>
      <c r="YP33" s="98" t="s">
        <v>669</v>
      </c>
      <c r="YQ33" s="98" t="s">
        <v>669</v>
      </c>
      <c r="YR33" s="98" t="s">
        <v>669</v>
      </c>
      <c r="YS33" s="98" t="s">
        <v>669</v>
      </c>
      <c r="YT33" s="98" t="s">
        <v>669</v>
      </c>
      <c r="YU33" s="98" t="s">
        <v>669</v>
      </c>
      <c r="YV33" s="98" t="s">
        <v>669</v>
      </c>
      <c r="YW33" s="98" t="s">
        <v>669</v>
      </c>
      <c r="YX33" s="98" t="s">
        <v>669</v>
      </c>
      <c r="YY33" s="98" t="s">
        <v>669</v>
      </c>
      <c r="YZ33" s="98" t="s">
        <v>669</v>
      </c>
      <c r="ZA33" s="98" t="s">
        <v>669</v>
      </c>
      <c r="ZB33" s="98" t="s">
        <v>669</v>
      </c>
      <c r="ZC33" s="98" t="s">
        <v>669</v>
      </c>
      <c r="ZD33" s="98" t="s">
        <v>669</v>
      </c>
      <c r="ZE33" s="98" t="s">
        <v>669</v>
      </c>
      <c r="ZF33" s="98" t="s">
        <v>669</v>
      </c>
      <c r="ZG33" s="98" t="s">
        <v>669</v>
      </c>
      <c r="ZH33" s="98" t="s">
        <v>669</v>
      </c>
      <c r="ZI33" s="98" t="s">
        <v>669</v>
      </c>
      <c r="ZJ33" s="98" t="s">
        <v>669</v>
      </c>
      <c r="ZK33" s="98" t="s">
        <v>669</v>
      </c>
      <c r="ZL33" s="98" t="s">
        <v>669</v>
      </c>
      <c r="ZM33" s="98" t="s">
        <v>669</v>
      </c>
      <c r="ZN33" s="98" t="s">
        <v>669</v>
      </c>
      <c r="ZO33" s="98" t="s">
        <v>669</v>
      </c>
      <c r="ZP33" s="98" t="s">
        <v>669</v>
      </c>
      <c r="ZQ33" s="98" t="s">
        <v>669</v>
      </c>
      <c r="ZR33" s="98" t="s">
        <v>669</v>
      </c>
      <c r="ZS33" s="98" t="s">
        <v>669</v>
      </c>
      <c r="ZT33" s="98" t="s">
        <v>669</v>
      </c>
      <c r="ZU33" s="98" t="s">
        <v>669</v>
      </c>
      <c r="ZV33" s="98" t="s">
        <v>669</v>
      </c>
      <c r="ZW33" s="98" t="s">
        <v>669</v>
      </c>
      <c r="ZX33" s="98" t="s">
        <v>669</v>
      </c>
      <c r="ZY33" s="98" t="s">
        <v>669</v>
      </c>
      <c r="ZZ33" s="98" t="s">
        <v>669</v>
      </c>
      <c r="AAA33" s="98" t="s">
        <v>669</v>
      </c>
      <c r="AAB33" s="98" t="s">
        <v>669</v>
      </c>
      <c r="AAC33" s="98" t="s">
        <v>669</v>
      </c>
      <c r="AAD33" s="98" t="s">
        <v>669</v>
      </c>
      <c r="AAE33" s="98" t="s">
        <v>669</v>
      </c>
      <c r="AAF33" s="98" t="s">
        <v>669</v>
      </c>
      <c r="AAG33" s="98" t="s">
        <v>669</v>
      </c>
      <c r="AAH33" s="98" t="s">
        <v>669</v>
      </c>
      <c r="AAI33" s="98" t="s">
        <v>669</v>
      </c>
      <c r="AAJ33" s="98" t="s">
        <v>669</v>
      </c>
      <c r="AAK33" s="98" t="s">
        <v>669</v>
      </c>
      <c r="AAL33" s="98" t="s">
        <v>669</v>
      </c>
      <c r="AAM33" s="98" t="s">
        <v>669</v>
      </c>
      <c r="AAN33" s="98" t="s">
        <v>669</v>
      </c>
      <c r="AAO33" s="98" t="s">
        <v>669</v>
      </c>
      <c r="AAP33" s="98" t="s">
        <v>669</v>
      </c>
      <c r="AAQ33" s="98" t="s">
        <v>669</v>
      </c>
      <c r="AAR33" s="98" t="s">
        <v>669</v>
      </c>
      <c r="AAS33" s="98" t="s">
        <v>669</v>
      </c>
      <c r="AAT33" s="98" t="s">
        <v>669</v>
      </c>
      <c r="AAU33" s="98" t="s">
        <v>669</v>
      </c>
      <c r="AAV33" s="98" t="s">
        <v>669</v>
      </c>
      <c r="AAW33" s="98" t="s">
        <v>669</v>
      </c>
      <c r="AAX33" s="98" t="s">
        <v>669</v>
      </c>
      <c r="AAY33" s="98" t="s">
        <v>669</v>
      </c>
      <c r="AAZ33" s="98" t="s">
        <v>669</v>
      </c>
      <c r="ABA33" s="98" t="s">
        <v>669</v>
      </c>
      <c r="ABB33" s="98" t="s">
        <v>669</v>
      </c>
      <c r="ABC33" s="98" t="s">
        <v>669</v>
      </c>
      <c r="ABD33" s="98" t="s">
        <v>669</v>
      </c>
      <c r="ABE33" s="98" t="s">
        <v>669</v>
      </c>
      <c r="ABF33" s="98" t="s">
        <v>669</v>
      </c>
      <c r="ABG33" s="98" t="s">
        <v>669</v>
      </c>
      <c r="ABH33" s="98" t="s">
        <v>669</v>
      </c>
      <c r="ABI33" s="98" t="s">
        <v>669</v>
      </c>
      <c r="ABJ33" s="98" t="s">
        <v>669</v>
      </c>
      <c r="ABK33" s="98" t="s">
        <v>669</v>
      </c>
      <c r="ABL33" s="98" t="s">
        <v>669</v>
      </c>
      <c r="ABM33" s="98" t="s">
        <v>669</v>
      </c>
      <c r="ABN33" s="98" t="s">
        <v>669</v>
      </c>
      <c r="ABO33" s="98" t="s">
        <v>669</v>
      </c>
      <c r="ABP33" s="98" t="s">
        <v>669</v>
      </c>
      <c r="ABQ33" s="98" t="s">
        <v>669</v>
      </c>
      <c r="ABR33" s="98" t="s">
        <v>669</v>
      </c>
      <c r="ABS33" s="98" t="s">
        <v>669</v>
      </c>
      <c r="ABT33" s="98" t="s">
        <v>669</v>
      </c>
      <c r="ABU33" s="98" t="s">
        <v>669</v>
      </c>
      <c r="ABV33" s="98" t="s">
        <v>669</v>
      </c>
      <c r="ABW33" s="98" t="s">
        <v>669</v>
      </c>
      <c r="ABX33" s="98" t="s">
        <v>669</v>
      </c>
      <c r="ABY33" s="98" t="s">
        <v>669</v>
      </c>
      <c r="ABZ33" s="98" t="s">
        <v>669</v>
      </c>
      <c r="ACA33" s="98" t="s">
        <v>669</v>
      </c>
      <c r="ACB33" s="98" t="s">
        <v>669</v>
      </c>
      <c r="ACC33" s="98" t="s">
        <v>669</v>
      </c>
      <c r="ACD33" s="98" t="s">
        <v>669</v>
      </c>
      <c r="ACE33" s="98" t="s">
        <v>669</v>
      </c>
      <c r="ACF33" s="98" t="s">
        <v>669</v>
      </c>
      <c r="ACG33" s="98" t="s">
        <v>669</v>
      </c>
      <c r="ACH33" s="98" t="s">
        <v>669</v>
      </c>
      <c r="ACI33" s="98" t="s">
        <v>669</v>
      </c>
      <c r="ACJ33" s="98" t="s">
        <v>669</v>
      </c>
      <c r="ACK33" s="98" t="s">
        <v>669</v>
      </c>
      <c r="ACL33" s="98" t="s">
        <v>669</v>
      </c>
      <c r="ACM33" s="98" t="s">
        <v>669</v>
      </c>
      <c r="ACN33" s="98" t="s">
        <v>669</v>
      </c>
      <c r="ACO33" s="98" t="s">
        <v>669</v>
      </c>
      <c r="ACP33" s="98" t="s">
        <v>669</v>
      </c>
      <c r="ACQ33" s="98" t="s">
        <v>669</v>
      </c>
      <c r="ACR33" s="98" t="s">
        <v>669</v>
      </c>
      <c r="ACS33" s="98" t="s">
        <v>669</v>
      </c>
      <c r="ACT33" s="98" t="s">
        <v>669</v>
      </c>
      <c r="ACU33" s="98" t="s">
        <v>669</v>
      </c>
      <c r="ACV33" s="98" t="s">
        <v>669</v>
      </c>
      <c r="ACW33" s="98" t="s">
        <v>669</v>
      </c>
      <c r="ACX33" s="98" t="s">
        <v>669</v>
      </c>
      <c r="ACY33" s="98" t="s">
        <v>669</v>
      </c>
      <c r="ACZ33" s="98" t="s">
        <v>669</v>
      </c>
      <c r="ADA33" s="98" t="s">
        <v>669</v>
      </c>
      <c r="ADB33" s="98" t="s">
        <v>669</v>
      </c>
      <c r="ADC33" s="98" t="s">
        <v>669</v>
      </c>
      <c r="ADD33" s="98" t="s">
        <v>669</v>
      </c>
      <c r="ADE33" s="98" t="s">
        <v>669</v>
      </c>
      <c r="ADF33" s="98" t="s">
        <v>669</v>
      </c>
      <c r="ADG33" s="98" t="s">
        <v>669</v>
      </c>
      <c r="ADH33" s="98" t="s">
        <v>669</v>
      </c>
      <c r="ADI33" s="98" t="s">
        <v>669</v>
      </c>
      <c r="ADJ33" s="98" t="s">
        <v>669</v>
      </c>
      <c r="ADK33" s="98" t="s">
        <v>669</v>
      </c>
      <c r="ADL33" s="98" t="s">
        <v>669</v>
      </c>
      <c r="ADM33" s="98" t="s">
        <v>669</v>
      </c>
      <c r="ADN33" s="98" t="s">
        <v>669</v>
      </c>
      <c r="ADO33" s="98" t="s">
        <v>669</v>
      </c>
      <c r="ADP33" s="98" t="s">
        <v>669</v>
      </c>
      <c r="ADQ33" s="98" t="s">
        <v>669</v>
      </c>
      <c r="ADR33" s="98" t="s">
        <v>669</v>
      </c>
      <c r="ADS33" s="98" t="s">
        <v>669</v>
      </c>
      <c r="ADT33" s="98" t="s">
        <v>669</v>
      </c>
      <c r="ADU33" s="98" t="s">
        <v>669</v>
      </c>
      <c r="ADV33" s="98" t="s">
        <v>669</v>
      </c>
      <c r="ADW33" s="98" t="s">
        <v>669</v>
      </c>
      <c r="ADX33" s="98" t="s">
        <v>669</v>
      </c>
      <c r="ADY33" s="98" t="s">
        <v>669</v>
      </c>
      <c r="ADZ33" s="98" t="s">
        <v>669</v>
      </c>
      <c r="AEA33" s="98" t="s">
        <v>669</v>
      </c>
      <c r="AEB33" s="98" t="s">
        <v>669</v>
      </c>
      <c r="AEC33" s="98" t="s">
        <v>669</v>
      </c>
      <c r="AED33" s="98" t="s">
        <v>669</v>
      </c>
      <c r="AEE33" s="98" t="s">
        <v>669</v>
      </c>
      <c r="AEF33" s="98" t="s">
        <v>669</v>
      </c>
      <c r="AEG33" s="98" t="s">
        <v>669</v>
      </c>
      <c r="AEH33" s="98" t="s">
        <v>669</v>
      </c>
      <c r="AEI33" s="98" t="s">
        <v>669</v>
      </c>
      <c r="AEJ33" s="98" t="s">
        <v>669</v>
      </c>
      <c r="AEK33" s="98" t="s">
        <v>669</v>
      </c>
      <c r="AEL33" s="98" t="s">
        <v>669</v>
      </c>
      <c r="AEM33" s="98" t="s">
        <v>669</v>
      </c>
      <c r="AEN33" s="98" t="s">
        <v>669</v>
      </c>
      <c r="AEO33" s="98" t="s">
        <v>669</v>
      </c>
      <c r="AEP33" s="98" t="s">
        <v>669</v>
      </c>
      <c r="AEQ33" s="98" t="s">
        <v>669</v>
      </c>
      <c r="AER33" s="98" t="s">
        <v>669</v>
      </c>
      <c r="AES33" s="98" t="s">
        <v>669</v>
      </c>
      <c r="AET33" s="98" t="s">
        <v>669</v>
      </c>
      <c r="AEU33" s="98" t="s">
        <v>669</v>
      </c>
      <c r="AEV33" s="98" t="s">
        <v>669</v>
      </c>
      <c r="AEW33" s="98" t="s">
        <v>669</v>
      </c>
      <c r="AEX33" s="98" t="s">
        <v>669</v>
      </c>
      <c r="AEY33" s="98" t="s">
        <v>669</v>
      </c>
      <c r="AEZ33" s="98" t="s">
        <v>669</v>
      </c>
      <c r="AFA33" s="98" t="s">
        <v>669</v>
      </c>
      <c r="AFB33" s="98" t="s">
        <v>669</v>
      </c>
      <c r="AFC33" s="98" t="s">
        <v>669</v>
      </c>
      <c r="AFD33" s="98" t="s">
        <v>669</v>
      </c>
      <c r="AFE33" s="98" t="s">
        <v>669</v>
      </c>
      <c r="AFF33" s="98" t="s">
        <v>669</v>
      </c>
      <c r="AFG33" s="98" t="s">
        <v>669</v>
      </c>
      <c r="AFH33" s="98" t="s">
        <v>669</v>
      </c>
      <c r="AFI33" s="98" t="s">
        <v>669</v>
      </c>
      <c r="AFJ33" s="98" t="s">
        <v>669</v>
      </c>
      <c r="AFK33" s="98" t="s">
        <v>669</v>
      </c>
      <c r="AFL33" s="98" t="s">
        <v>669</v>
      </c>
      <c r="AFM33" s="98" t="s">
        <v>669</v>
      </c>
      <c r="AFN33" s="98" t="s">
        <v>669</v>
      </c>
      <c r="AFO33" s="98" t="s">
        <v>669</v>
      </c>
      <c r="AFP33" s="98" t="s">
        <v>669</v>
      </c>
      <c r="AFQ33" s="98" t="s">
        <v>669</v>
      </c>
      <c r="AFR33" s="98" t="s">
        <v>669</v>
      </c>
      <c r="AFS33" s="98" t="s">
        <v>669</v>
      </c>
      <c r="AFT33" s="98" t="s">
        <v>669</v>
      </c>
      <c r="AFU33" s="98" t="s">
        <v>669</v>
      </c>
      <c r="AFV33" s="98" t="s">
        <v>669</v>
      </c>
      <c r="AFW33" s="98" t="s">
        <v>669</v>
      </c>
      <c r="AFX33" s="98" t="s">
        <v>669</v>
      </c>
      <c r="AFY33" s="98" t="s">
        <v>669</v>
      </c>
      <c r="AFZ33" s="98" t="s">
        <v>669</v>
      </c>
      <c r="AGA33" s="98" t="s">
        <v>669</v>
      </c>
      <c r="AGB33" s="98" t="s">
        <v>669</v>
      </c>
      <c r="AGC33" s="98" t="s">
        <v>669</v>
      </c>
      <c r="AGD33" s="98" t="s">
        <v>669</v>
      </c>
      <c r="AGE33" s="98" t="s">
        <v>669</v>
      </c>
      <c r="AGF33" s="98" t="s">
        <v>669</v>
      </c>
      <c r="AGG33" s="98" t="s">
        <v>669</v>
      </c>
      <c r="AGH33" s="98" t="s">
        <v>669</v>
      </c>
      <c r="AGI33" s="98" t="s">
        <v>669</v>
      </c>
      <c r="AGJ33" s="98" t="s">
        <v>669</v>
      </c>
      <c r="AGK33" s="98" t="s">
        <v>669</v>
      </c>
      <c r="AGL33" s="98" t="s">
        <v>669</v>
      </c>
      <c r="AGM33" s="98" t="s">
        <v>669</v>
      </c>
      <c r="AGN33" s="98" t="s">
        <v>669</v>
      </c>
      <c r="AGO33" s="98" t="s">
        <v>669</v>
      </c>
      <c r="AGP33" s="98" t="s">
        <v>669</v>
      </c>
      <c r="AGQ33" s="98" t="s">
        <v>669</v>
      </c>
      <c r="AGR33" s="98" t="s">
        <v>669</v>
      </c>
      <c r="AGS33" s="98" t="s">
        <v>669</v>
      </c>
      <c r="AGT33" s="98" t="s">
        <v>669</v>
      </c>
      <c r="AGU33" s="98" t="s">
        <v>669</v>
      </c>
      <c r="AGV33" s="98" t="s">
        <v>669</v>
      </c>
      <c r="AGW33" s="98" t="s">
        <v>669</v>
      </c>
      <c r="AGX33" s="98" t="s">
        <v>669</v>
      </c>
      <c r="AGY33" s="98" t="s">
        <v>669</v>
      </c>
      <c r="AGZ33" s="98" t="s">
        <v>669</v>
      </c>
      <c r="AHA33" s="98" t="s">
        <v>669</v>
      </c>
      <c r="AHB33" s="98" t="s">
        <v>669</v>
      </c>
      <c r="AHC33" s="98" t="s">
        <v>669</v>
      </c>
      <c r="AHD33" s="98" t="s">
        <v>669</v>
      </c>
      <c r="AHE33" s="98" t="s">
        <v>669</v>
      </c>
      <c r="AHF33" s="98" t="s">
        <v>669</v>
      </c>
      <c r="AHG33" s="98" t="s">
        <v>669</v>
      </c>
      <c r="AHH33" s="98" t="s">
        <v>669</v>
      </c>
      <c r="AHI33" s="98" t="s">
        <v>669</v>
      </c>
      <c r="AHJ33" s="98" t="s">
        <v>669</v>
      </c>
      <c r="AHK33" s="98" t="s">
        <v>669</v>
      </c>
      <c r="AHL33" s="98" t="s">
        <v>669</v>
      </c>
      <c r="AHM33" s="98" t="s">
        <v>669</v>
      </c>
      <c r="AHN33" s="98" t="s">
        <v>669</v>
      </c>
      <c r="AHO33" s="98" t="s">
        <v>669</v>
      </c>
      <c r="AHP33" s="98" t="s">
        <v>669</v>
      </c>
      <c r="AHQ33" s="98" t="s">
        <v>669</v>
      </c>
      <c r="AHR33" s="98" t="s">
        <v>669</v>
      </c>
      <c r="AHS33" s="98" t="s">
        <v>669</v>
      </c>
      <c r="AHT33" s="98" t="s">
        <v>669</v>
      </c>
      <c r="AHU33" s="98" t="s">
        <v>669</v>
      </c>
      <c r="AHV33" s="98" t="s">
        <v>669</v>
      </c>
      <c r="AHW33" s="98" t="s">
        <v>669</v>
      </c>
      <c r="AHX33" s="98" t="s">
        <v>669</v>
      </c>
      <c r="AHY33" s="98" t="s">
        <v>669</v>
      </c>
      <c r="AHZ33" s="98" t="s">
        <v>669</v>
      </c>
      <c r="AIA33" s="98" t="s">
        <v>669</v>
      </c>
      <c r="AIB33" s="98" t="s">
        <v>669</v>
      </c>
      <c r="AIC33" s="98" t="s">
        <v>669</v>
      </c>
      <c r="AID33" s="98" t="s">
        <v>669</v>
      </c>
      <c r="AIE33" s="98" t="s">
        <v>669</v>
      </c>
      <c r="AIF33" s="98" t="s">
        <v>669</v>
      </c>
      <c r="AIG33" s="98" t="s">
        <v>669</v>
      </c>
      <c r="AIH33" s="98" t="s">
        <v>669</v>
      </c>
      <c r="AII33" s="98" t="s">
        <v>669</v>
      </c>
      <c r="AIJ33" s="98" t="s">
        <v>669</v>
      </c>
      <c r="AIK33" s="98" t="s">
        <v>669</v>
      </c>
      <c r="AIL33" s="98" t="s">
        <v>669</v>
      </c>
      <c r="AIM33" s="98" t="s">
        <v>669</v>
      </c>
      <c r="AIN33" s="98" t="s">
        <v>669</v>
      </c>
      <c r="AIO33" s="98" t="s">
        <v>669</v>
      </c>
      <c r="AIP33" s="98" t="s">
        <v>669</v>
      </c>
      <c r="AIQ33" s="98" t="s">
        <v>669</v>
      </c>
      <c r="AIR33" s="98" t="s">
        <v>669</v>
      </c>
      <c r="AIS33" s="98" t="s">
        <v>669</v>
      </c>
      <c r="AIT33" s="98" t="s">
        <v>669</v>
      </c>
      <c r="AIU33" s="98" t="s">
        <v>669</v>
      </c>
      <c r="AIV33" s="98" t="s">
        <v>669</v>
      </c>
      <c r="AIW33" s="98" t="s">
        <v>669</v>
      </c>
      <c r="AIX33" s="98" t="s">
        <v>669</v>
      </c>
      <c r="AIY33" s="98" t="s">
        <v>669</v>
      </c>
      <c r="AIZ33" s="98" t="s">
        <v>669</v>
      </c>
      <c r="AJA33" s="98" t="s">
        <v>669</v>
      </c>
      <c r="AJB33" s="98" t="s">
        <v>669</v>
      </c>
      <c r="AJC33" s="98" t="s">
        <v>669</v>
      </c>
      <c r="AJD33" s="98" t="s">
        <v>669</v>
      </c>
      <c r="AJE33" s="98" t="s">
        <v>669</v>
      </c>
      <c r="AJF33" s="98" t="s">
        <v>669</v>
      </c>
      <c r="AJG33" s="98" t="s">
        <v>669</v>
      </c>
      <c r="AJH33" s="98" t="s">
        <v>669</v>
      </c>
      <c r="AJI33" s="98" t="s">
        <v>669</v>
      </c>
      <c r="AJJ33" s="98" t="s">
        <v>669</v>
      </c>
      <c r="AJK33" s="98" t="s">
        <v>669</v>
      </c>
      <c r="AJL33" s="98" t="s">
        <v>669</v>
      </c>
      <c r="AJM33" s="98" t="s">
        <v>669</v>
      </c>
      <c r="AJN33" s="98" t="s">
        <v>669</v>
      </c>
      <c r="AJO33" s="98" t="s">
        <v>669</v>
      </c>
      <c r="AJP33" s="98" t="s">
        <v>669</v>
      </c>
      <c r="AJQ33" s="98" t="s">
        <v>669</v>
      </c>
      <c r="AJR33" s="98" t="s">
        <v>669</v>
      </c>
      <c r="AJS33" s="98" t="s">
        <v>669</v>
      </c>
      <c r="AJT33" s="98" t="s">
        <v>669</v>
      </c>
      <c r="AJU33" s="98" t="s">
        <v>669</v>
      </c>
      <c r="AJV33" s="98" t="s">
        <v>669</v>
      </c>
      <c r="AJW33" s="98" t="s">
        <v>669</v>
      </c>
      <c r="AJX33" s="98" t="s">
        <v>669</v>
      </c>
      <c r="AJY33" s="98" t="s">
        <v>669</v>
      </c>
      <c r="AJZ33" s="98" t="s">
        <v>669</v>
      </c>
      <c r="AKA33" s="98" t="s">
        <v>669</v>
      </c>
      <c r="AKB33" s="98" t="s">
        <v>669</v>
      </c>
      <c r="AKC33" s="98" t="s">
        <v>669</v>
      </c>
      <c r="AKD33" s="98" t="s">
        <v>669</v>
      </c>
      <c r="AKE33" s="98" t="s">
        <v>669</v>
      </c>
      <c r="AKF33" s="98" t="s">
        <v>669</v>
      </c>
      <c r="AKG33" s="98" t="s">
        <v>669</v>
      </c>
      <c r="AKH33" s="98" t="s">
        <v>669</v>
      </c>
      <c r="AKI33" s="98" t="s">
        <v>669</v>
      </c>
      <c r="AKJ33" s="98" t="s">
        <v>669</v>
      </c>
      <c r="AKK33" s="98" t="s">
        <v>669</v>
      </c>
      <c r="AKL33" s="98" t="s">
        <v>669</v>
      </c>
      <c r="AKM33" s="98" t="s">
        <v>669</v>
      </c>
      <c r="AKN33" s="98" t="s">
        <v>669</v>
      </c>
      <c r="AKO33" s="98" t="s">
        <v>669</v>
      </c>
      <c r="AKP33" s="98" t="s">
        <v>669</v>
      </c>
      <c r="AKQ33" s="98" t="s">
        <v>669</v>
      </c>
      <c r="AKR33" s="98" t="s">
        <v>669</v>
      </c>
      <c r="AKS33" s="98" t="s">
        <v>669</v>
      </c>
      <c r="AKT33" s="98" t="s">
        <v>669</v>
      </c>
      <c r="AKU33" s="98" t="s">
        <v>669</v>
      </c>
      <c r="AKV33" s="98" t="s">
        <v>669</v>
      </c>
      <c r="AKW33" s="98" t="s">
        <v>669</v>
      </c>
      <c r="AKX33" s="98" t="s">
        <v>669</v>
      </c>
      <c r="AKY33" s="98" t="s">
        <v>669</v>
      </c>
      <c r="AKZ33" s="98" t="s">
        <v>669</v>
      </c>
      <c r="ALA33" s="98" t="s">
        <v>669</v>
      </c>
      <c r="ALB33" s="98" t="s">
        <v>669</v>
      </c>
      <c r="ALC33" s="98" t="s">
        <v>669</v>
      </c>
      <c r="ALD33" s="98" t="s">
        <v>669</v>
      </c>
      <c r="ALE33" s="98" t="s">
        <v>669</v>
      </c>
      <c r="ALF33" s="98" t="s">
        <v>669</v>
      </c>
      <c r="ALG33" s="98" t="s">
        <v>669</v>
      </c>
      <c r="ALH33" s="98" t="s">
        <v>669</v>
      </c>
      <c r="ALI33" s="98" t="s">
        <v>669</v>
      </c>
      <c r="ALJ33" s="98" t="s">
        <v>669</v>
      </c>
      <c r="ALK33" s="98" t="s">
        <v>669</v>
      </c>
      <c r="ALL33" s="98" t="s">
        <v>669</v>
      </c>
      <c r="ALM33" s="98" t="s">
        <v>669</v>
      </c>
      <c r="ALN33" s="98" t="s">
        <v>669</v>
      </c>
      <c r="ALO33" s="98" t="s">
        <v>669</v>
      </c>
      <c r="ALP33" s="98" t="s">
        <v>669</v>
      </c>
      <c r="ALQ33" s="98" t="s">
        <v>669</v>
      </c>
      <c r="ALR33" s="98" t="s">
        <v>669</v>
      </c>
      <c r="ALS33" s="98" t="s">
        <v>669</v>
      </c>
      <c r="ALT33" s="98" t="s">
        <v>669</v>
      </c>
      <c r="ALU33" s="98" t="s">
        <v>669</v>
      </c>
      <c r="ALV33" s="98" t="s">
        <v>669</v>
      </c>
      <c r="ALW33" s="98" t="s">
        <v>669</v>
      </c>
      <c r="ALX33" s="98" t="s">
        <v>669</v>
      </c>
      <c r="ALY33" s="98" t="s">
        <v>669</v>
      </c>
      <c r="ALZ33" s="98" t="s">
        <v>669</v>
      </c>
      <c r="AMA33" s="98" t="s">
        <v>669</v>
      </c>
      <c r="AMB33" s="98" t="s">
        <v>669</v>
      </c>
      <c r="AMC33" s="98" t="s">
        <v>669</v>
      </c>
      <c r="AMD33" s="98" t="s">
        <v>669</v>
      </c>
      <c r="AME33" s="98" t="s">
        <v>669</v>
      </c>
      <c r="AMF33" s="98" t="s">
        <v>669</v>
      </c>
      <c r="AMG33" s="98" t="s">
        <v>669</v>
      </c>
      <c r="AMH33" s="98" t="s">
        <v>669</v>
      </c>
      <c r="AMI33" s="98" t="s">
        <v>669</v>
      </c>
      <c r="AMJ33" s="98" t="s">
        <v>669</v>
      </c>
      <c r="AMK33" s="98" t="s">
        <v>669</v>
      </c>
      <c r="AML33" s="98" t="s">
        <v>669</v>
      </c>
      <c r="AMM33" s="98" t="s">
        <v>669</v>
      </c>
      <c r="AMN33" s="98" t="s">
        <v>669</v>
      </c>
      <c r="AMO33" s="98" t="s">
        <v>669</v>
      </c>
      <c r="AMP33" s="98" t="s">
        <v>669</v>
      </c>
      <c r="AMQ33" s="98" t="s">
        <v>669</v>
      </c>
      <c r="AMR33" s="98" t="s">
        <v>669</v>
      </c>
      <c r="AMS33" s="98" t="s">
        <v>669</v>
      </c>
      <c r="AMT33" s="98" t="s">
        <v>669</v>
      </c>
      <c r="AMU33" s="98" t="s">
        <v>669</v>
      </c>
      <c r="AMV33" s="98" t="s">
        <v>669</v>
      </c>
      <c r="AMW33" s="98" t="s">
        <v>669</v>
      </c>
      <c r="AMX33" s="98" t="s">
        <v>669</v>
      </c>
      <c r="AMY33" s="98" t="s">
        <v>669</v>
      </c>
      <c r="AMZ33" s="98" t="s">
        <v>669</v>
      </c>
      <c r="ANA33" s="98" t="s">
        <v>669</v>
      </c>
      <c r="ANB33" s="98" t="s">
        <v>669</v>
      </c>
      <c r="ANC33" s="98" t="s">
        <v>669</v>
      </c>
      <c r="AND33" s="98" t="s">
        <v>669</v>
      </c>
      <c r="ANE33" s="98" t="s">
        <v>669</v>
      </c>
      <c r="ANF33" s="98" t="s">
        <v>669</v>
      </c>
      <c r="ANG33" s="98" t="s">
        <v>669</v>
      </c>
      <c r="ANH33" s="98" t="s">
        <v>669</v>
      </c>
      <c r="ANI33" s="98" t="s">
        <v>669</v>
      </c>
      <c r="ANJ33" s="98" t="s">
        <v>669</v>
      </c>
      <c r="ANK33" s="98" t="s">
        <v>669</v>
      </c>
      <c r="ANL33" s="98" t="s">
        <v>669</v>
      </c>
      <c r="ANM33" s="98" t="s">
        <v>669</v>
      </c>
      <c r="ANN33" s="98" t="s">
        <v>669</v>
      </c>
      <c r="ANO33" s="98" t="s">
        <v>669</v>
      </c>
      <c r="ANP33" s="98" t="s">
        <v>669</v>
      </c>
      <c r="ANQ33" s="98" t="s">
        <v>669</v>
      </c>
      <c r="ANR33" s="98" t="s">
        <v>669</v>
      </c>
      <c r="ANS33" s="98" t="s">
        <v>669</v>
      </c>
      <c r="ANT33" s="98" t="s">
        <v>669</v>
      </c>
      <c r="ANU33" s="98" t="s">
        <v>669</v>
      </c>
      <c r="ANV33" s="98" t="s">
        <v>669</v>
      </c>
      <c r="ANW33" s="98" t="s">
        <v>669</v>
      </c>
      <c r="ANX33" s="98" t="s">
        <v>669</v>
      </c>
      <c r="ANY33" s="98" t="s">
        <v>669</v>
      </c>
      <c r="ANZ33" s="98" t="s">
        <v>669</v>
      </c>
      <c r="AOA33" s="98" t="s">
        <v>669</v>
      </c>
      <c r="AOB33" s="98" t="s">
        <v>669</v>
      </c>
      <c r="AOC33" s="98" t="s">
        <v>669</v>
      </c>
      <c r="AOD33" s="98" t="s">
        <v>669</v>
      </c>
      <c r="AOE33" s="98" t="s">
        <v>669</v>
      </c>
      <c r="AOF33" s="98" t="s">
        <v>669</v>
      </c>
      <c r="AOG33" s="98" t="s">
        <v>669</v>
      </c>
      <c r="AOH33" s="98" t="s">
        <v>669</v>
      </c>
      <c r="AOI33" s="98" t="s">
        <v>669</v>
      </c>
      <c r="AOJ33" s="98" t="s">
        <v>669</v>
      </c>
      <c r="AOK33" s="98" t="s">
        <v>669</v>
      </c>
      <c r="AOL33" s="98" t="s">
        <v>669</v>
      </c>
      <c r="AOM33" s="98" t="s">
        <v>669</v>
      </c>
      <c r="AON33" s="98" t="s">
        <v>669</v>
      </c>
      <c r="AOO33" s="98" t="s">
        <v>669</v>
      </c>
      <c r="AOP33" s="98" t="s">
        <v>669</v>
      </c>
      <c r="AOQ33" s="98" t="s">
        <v>669</v>
      </c>
      <c r="AOR33" s="98" t="s">
        <v>669</v>
      </c>
      <c r="AOS33" s="98" t="s">
        <v>669</v>
      </c>
      <c r="AOT33" s="98" t="s">
        <v>669</v>
      </c>
      <c r="AOU33" s="98" t="s">
        <v>669</v>
      </c>
      <c r="AOV33" s="98" t="s">
        <v>669</v>
      </c>
      <c r="AOW33" s="98" t="s">
        <v>669</v>
      </c>
      <c r="AOX33" s="98" t="s">
        <v>669</v>
      </c>
      <c r="AOY33" s="98" t="s">
        <v>669</v>
      </c>
      <c r="AOZ33" s="98" t="s">
        <v>669</v>
      </c>
      <c r="APA33" s="98" t="s">
        <v>669</v>
      </c>
      <c r="APB33" s="98" t="s">
        <v>669</v>
      </c>
      <c r="APC33" s="98" t="s">
        <v>669</v>
      </c>
      <c r="APD33" s="98" t="s">
        <v>669</v>
      </c>
      <c r="APE33" s="98" t="s">
        <v>669</v>
      </c>
      <c r="APF33" s="98" t="s">
        <v>669</v>
      </c>
      <c r="APG33" s="98" t="s">
        <v>669</v>
      </c>
      <c r="APH33" s="98" t="s">
        <v>669</v>
      </c>
      <c r="API33" s="98" t="s">
        <v>669</v>
      </c>
      <c r="APJ33" s="98" t="s">
        <v>669</v>
      </c>
      <c r="APK33" s="98" t="s">
        <v>669</v>
      </c>
      <c r="APL33" s="98" t="s">
        <v>669</v>
      </c>
      <c r="APM33" s="98" t="s">
        <v>669</v>
      </c>
      <c r="APN33" s="98" t="s">
        <v>669</v>
      </c>
      <c r="APO33" s="98" t="s">
        <v>669</v>
      </c>
      <c r="APP33" s="98" t="s">
        <v>669</v>
      </c>
      <c r="APQ33" s="98" t="s">
        <v>669</v>
      </c>
      <c r="APR33" s="98" t="s">
        <v>669</v>
      </c>
      <c r="APS33" s="98" t="s">
        <v>669</v>
      </c>
      <c r="APT33" s="98" t="s">
        <v>669</v>
      </c>
      <c r="APU33" s="98" t="s">
        <v>669</v>
      </c>
      <c r="APV33" s="98" t="s">
        <v>669</v>
      </c>
      <c r="APW33" s="98" t="s">
        <v>669</v>
      </c>
      <c r="APX33" s="98" t="s">
        <v>669</v>
      </c>
      <c r="APY33" s="98" t="s">
        <v>669</v>
      </c>
      <c r="APZ33" s="98" t="s">
        <v>669</v>
      </c>
      <c r="AQA33" s="98" t="s">
        <v>669</v>
      </c>
      <c r="AQB33" s="98" t="s">
        <v>669</v>
      </c>
      <c r="AQC33" s="98" t="s">
        <v>669</v>
      </c>
      <c r="AQD33" s="98" t="s">
        <v>669</v>
      </c>
      <c r="AQE33" s="98" t="s">
        <v>669</v>
      </c>
      <c r="AQF33" s="98" t="s">
        <v>669</v>
      </c>
      <c r="AQG33" s="98" t="s">
        <v>669</v>
      </c>
      <c r="AQH33" s="98" t="s">
        <v>669</v>
      </c>
      <c r="AQI33" s="98" t="s">
        <v>669</v>
      </c>
      <c r="AQJ33" s="98" t="s">
        <v>669</v>
      </c>
      <c r="AQK33" s="98" t="s">
        <v>669</v>
      </c>
      <c r="AQL33" s="98" t="s">
        <v>669</v>
      </c>
      <c r="AQM33" s="98" t="s">
        <v>669</v>
      </c>
      <c r="AQN33" s="98" t="s">
        <v>669</v>
      </c>
      <c r="AQO33" s="98" t="s">
        <v>669</v>
      </c>
      <c r="AQP33" s="98" t="s">
        <v>669</v>
      </c>
      <c r="AQQ33" s="98" t="s">
        <v>669</v>
      </c>
      <c r="AQR33" s="98" t="s">
        <v>669</v>
      </c>
      <c r="AQS33" s="98" t="s">
        <v>669</v>
      </c>
      <c r="AQT33" s="98" t="s">
        <v>669</v>
      </c>
      <c r="AQU33" s="98" t="s">
        <v>669</v>
      </c>
      <c r="AQV33" s="98" t="s">
        <v>669</v>
      </c>
      <c r="AQW33" s="98" t="s">
        <v>669</v>
      </c>
      <c r="AQX33" s="98" t="s">
        <v>669</v>
      </c>
      <c r="AQY33" s="98" t="s">
        <v>669</v>
      </c>
      <c r="AQZ33" s="98" t="s">
        <v>669</v>
      </c>
      <c r="ARA33" s="98" t="s">
        <v>669</v>
      </c>
      <c r="ARB33" s="98" t="s">
        <v>669</v>
      </c>
      <c r="ARC33" s="98" t="s">
        <v>669</v>
      </c>
      <c r="ARD33" s="98" t="s">
        <v>669</v>
      </c>
      <c r="ARE33" s="98" t="s">
        <v>669</v>
      </c>
      <c r="ARF33" s="98" t="s">
        <v>669</v>
      </c>
      <c r="ARG33" s="98" t="s">
        <v>669</v>
      </c>
      <c r="ARH33" s="98" t="s">
        <v>669</v>
      </c>
      <c r="ARI33" s="98" t="s">
        <v>669</v>
      </c>
      <c r="ARJ33" s="98" t="s">
        <v>669</v>
      </c>
      <c r="ARK33" s="98" t="s">
        <v>669</v>
      </c>
      <c r="ARL33" s="98" t="s">
        <v>669</v>
      </c>
      <c r="ARM33" s="98" t="s">
        <v>669</v>
      </c>
      <c r="ARN33" s="98" t="s">
        <v>669</v>
      </c>
      <c r="ARO33" s="98" t="s">
        <v>669</v>
      </c>
      <c r="ARP33" s="98" t="s">
        <v>669</v>
      </c>
      <c r="ARQ33" s="98" t="s">
        <v>669</v>
      </c>
      <c r="ARR33" s="98" t="s">
        <v>669</v>
      </c>
      <c r="ARS33" s="98" t="s">
        <v>669</v>
      </c>
      <c r="ART33" s="98" t="s">
        <v>669</v>
      </c>
      <c r="ARU33" s="98" t="s">
        <v>669</v>
      </c>
      <c r="ARV33" s="98" t="s">
        <v>669</v>
      </c>
      <c r="ARW33" s="98" t="s">
        <v>669</v>
      </c>
      <c r="ARX33" s="98" t="s">
        <v>669</v>
      </c>
      <c r="ARY33" s="98" t="s">
        <v>669</v>
      </c>
      <c r="ARZ33" s="98" t="s">
        <v>669</v>
      </c>
      <c r="ASA33" s="98" t="s">
        <v>669</v>
      </c>
      <c r="ASB33" s="98" t="s">
        <v>669</v>
      </c>
      <c r="ASC33" s="98" t="s">
        <v>669</v>
      </c>
      <c r="ASD33" s="98" t="s">
        <v>669</v>
      </c>
      <c r="ASE33" s="98" t="s">
        <v>669</v>
      </c>
      <c r="ASF33" s="98" t="s">
        <v>669</v>
      </c>
      <c r="ASG33" s="98" t="s">
        <v>669</v>
      </c>
      <c r="ASH33" s="98" t="s">
        <v>669</v>
      </c>
      <c r="ASI33" s="98" t="s">
        <v>669</v>
      </c>
      <c r="ASJ33" s="98" t="s">
        <v>669</v>
      </c>
      <c r="ASK33" s="98" t="s">
        <v>669</v>
      </c>
      <c r="ASL33" s="98" t="s">
        <v>669</v>
      </c>
      <c r="ASM33" s="98" t="s">
        <v>669</v>
      </c>
      <c r="ASN33" s="98" t="s">
        <v>669</v>
      </c>
      <c r="ASO33" s="98" t="s">
        <v>669</v>
      </c>
      <c r="ASP33" s="98" t="s">
        <v>669</v>
      </c>
      <c r="ASQ33" s="98" t="s">
        <v>669</v>
      </c>
      <c r="ASR33" s="98" t="s">
        <v>669</v>
      </c>
      <c r="ASS33" s="98" t="s">
        <v>669</v>
      </c>
      <c r="AST33" s="98" t="s">
        <v>669</v>
      </c>
      <c r="ASU33" s="98" t="s">
        <v>669</v>
      </c>
      <c r="ASV33" s="98" t="s">
        <v>669</v>
      </c>
      <c r="ASW33" s="98" t="s">
        <v>669</v>
      </c>
      <c r="ASX33" s="98" t="s">
        <v>669</v>
      </c>
      <c r="ASY33" s="98" t="s">
        <v>669</v>
      </c>
      <c r="ASZ33" s="98" t="s">
        <v>669</v>
      </c>
      <c r="ATA33" s="98" t="s">
        <v>669</v>
      </c>
      <c r="ATB33" s="98" t="s">
        <v>669</v>
      </c>
      <c r="ATC33" s="98" t="s">
        <v>669</v>
      </c>
      <c r="ATD33" s="98" t="s">
        <v>669</v>
      </c>
      <c r="ATE33" s="98" t="s">
        <v>669</v>
      </c>
      <c r="ATF33" s="98" t="s">
        <v>669</v>
      </c>
      <c r="ATG33" s="98" t="s">
        <v>669</v>
      </c>
      <c r="ATH33" s="98" t="s">
        <v>669</v>
      </c>
      <c r="ATI33" s="98" t="s">
        <v>669</v>
      </c>
      <c r="ATJ33" s="98" t="s">
        <v>669</v>
      </c>
      <c r="ATK33" s="98" t="s">
        <v>669</v>
      </c>
      <c r="ATL33" s="98" t="s">
        <v>669</v>
      </c>
      <c r="ATM33" s="98" t="s">
        <v>669</v>
      </c>
      <c r="ATN33" s="98" t="s">
        <v>669</v>
      </c>
      <c r="ATO33" s="98" t="s">
        <v>669</v>
      </c>
      <c r="ATP33" s="98" t="s">
        <v>669</v>
      </c>
      <c r="ATQ33" s="98" t="s">
        <v>669</v>
      </c>
      <c r="ATR33" s="98" t="s">
        <v>669</v>
      </c>
      <c r="ATS33" s="98" t="s">
        <v>669</v>
      </c>
      <c r="ATT33" s="98" t="s">
        <v>669</v>
      </c>
      <c r="ATU33" s="98" t="s">
        <v>669</v>
      </c>
      <c r="ATV33" s="98" t="s">
        <v>669</v>
      </c>
      <c r="ATW33" s="98" t="s">
        <v>669</v>
      </c>
      <c r="ATX33" s="98" t="s">
        <v>669</v>
      </c>
      <c r="ATY33" s="98" t="s">
        <v>669</v>
      </c>
      <c r="ATZ33" s="98" t="s">
        <v>669</v>
      </c>
      <c r="AUA33" s="98" t="s">
        <v>669</v>
      </c>
      <c r="AUB33" s="98" t="s">
        <v>669</v>
      </c>
      <c r="AUC33" s="98" t="s">
        <v>669</v>
      </c>
      <c r="AUD33" s="98" t="s">
        <v>669</v>
      </c>
      <c r="AUE33" s="98" t="s">
        <v>669</v>
      </c>
      <c r="AUF33" s="98" t="s">
        <v>669</v>
      </c>
      <c r="AUG33" s="98" t="s">
        <v>669</v>
      </c>
      <c r="AUH33" s="98" t="s">
        <v>669</v>
      </c>
      <c r="AUI33" s="98" t="s">
        <v>669</v>
      </c>
      <c r="AUJ33" s="98" t="s">
        <v>669</v>
      </c>
      <c r="AUK33" s="98" t="s">
        <v>669</v>
      </c>
      <c r="AUL33" s="98" t="s">
        <v>669</v>
      </c>
      <c r="AUM33" s="98" t="s">
        <v>669</v>
      </c>
      <c r="AUN33" s="98" t="s">
        <v>669</v>
      </c>
      <c r="AUO33" s="98" t="s">
        <v>669</v>
      </c>
      <c r="AUP33" s="98" t="s">
        <v>669</v>
      </c>
      <c r="AUQ33" s="98" t="s">
        <v>669</v>
      </c>
      <c r="AUR33" s="98" t="s">
        <v>669</v>
      </c>
      <c r="AUS33" s="98" t="s">
        <v>669</v>
      </c>
      <c r="AUT33" s="98" t="s">
        <v>669</v>
      </c>
      <c r="AUU33" s="98" t="s">
        <v>669</v>
      </c>
      <c r="AUV33" s="98" t="s">
        <v>669</v>
      </c>
      <c r="AUW33" s="98" t="s">
        <v>669</v>
      </c>
      <c r="AUX33" s="98" t="s">
        <v>669</v>
      </c>
      <c r="AUY33" s="98" t="s">
        <v>669</v>
      </c>
      <c r="AUZ33" s="98" t="s">
        <v>669</v>
      </c>
      <c r="AVA33" s="98" t="s">
        <v>669</v>
      </c>
      <c r="AVB33" s="98" t="s">
        <v>669</v>
      </c>
      <c r="AVC33" s="98" t="s">
        <v>669</v>
      </c>
      <c r="AVD33" s="98" t="s">
        <v>669</v>
      </c>
      <c r="AVE33" s="98" t="s">
        <v>669</v>
      </c>
      <c r="AVF33" s="98" t="s">
        <v>669</v>
      </c>
      <c r="AVG33" s="98" t="s">
        <v>669</v>
      </c>
      <c r="AVH33" s="98" t="s">
        <v>669</v>
      </c>
      <c r="AVI33" s="98" t="s">
        <v>669</v>
      </c>
      <c r="AVJ33" s="98" t="s">
        <v>669</v>
      </c>
      <c r="AVK33" s="98" t="s">
        <v>669</v>
      </c>
      <c r="AVL33" s="98" t="s">
        <v>669</v>
      </c>
      <c r="AVM33" s="98" t="s">
        <v>669</v>
      </c>
      <c r="AVN33" s="98" t="s">
        <v>669</v>
      </c>
      <c r="AVO33" s="98" t="s">
        <v>669</v>
      </c>
      <c r="AVP33" s="98" t="s">
        <v>669</v>
      </c>
      <c r="AVQ33" s="98" t="s">
        <v>669</v>
      </c>
      <c r="AVR33" s="98" t="s">
        <v>669</v>
      </c>
      <c r="AVS33" s="98" t="s">
        <v>669</v>
      </c>
      <c r="AVT33" s="98" t="s">
        <v>669</v>
      </c>
      <c r="AVU33" s="98" t="s">
        <v>669</v>
      </c>
      <c r="AVV33" s="98" t="s">
        <v>669</v>
      </c>
      <c r="AVW33" s="98" t="s">
        <v>669</v>
      </c>
      <c r="AVX33" s="98" t="s">
        <v>669</v>
      </c>
      <c r="AVY33" s="98" t="s">
        <v>669</v>
      </c>
      <c r="AVZ33" s="98" t="s">
        <v>669</v>
      </c>
      <c r="AWA33" s="98" t="s">
        <v>669</v>
      </c>
      <c r="AWB33" s="98" t="s">
        <v>669</v>
      </c>
      <c r="AWC33" s="98" t="s">
        <v>669</v>
      </c>
      <c r="AWD33" s="98" t="s">
        <v>669</v>
      </c>
      <c r="AWE33" s="98" t="s">
        <v>669</v>
      </c>
      <c r="AWF33" s="98" t="s">
        <v>669</v>
      </c>
      <c r="AWG33" s="98" t="s">
        <v>669</v>
      </c>
      <c r="AWH33" s="98" t="s">
        <v>669</v>
      </c>
      <c r="AWI33" s="98" t="s">
        <v>669</v>
      </c>
      <c r="AWJ33" s="98" t="s">
        <v>669</v>
      </c>
      <c r="AWK33" s="98" t="s">
        <v>669</v>
      </c>
      <c r="AWL33" s="98" t="s">
        <v>669</v>
      </c>
      <c r="AWM33" s="98" t="s">
        <v>669</v>
      </c>
      <c r="AWN33" s="98" t="s">
        <v>669</v>
      </c>
      <c r="AWO33" s="98" t="s">
        <v>669</v>
      </c>
      <c r="AWP33" s="98" t="s">
        <v>669</v>
      </c>
      <c r="AWQ33" s="98" t="s">
        <v>669</v>
      </c>
      <c r="AWR33" s="98" t="s">
        <v>669</v>
      </c>
      <c r="AWS33" s="98" t="s">
        <v>669</v>
      </c>
      <c r="AWT33" s="98" t="s">
        <v>669</v>
      </c>
      <c r="AWU33" s="98" t="s">
        <v>669</v>
      </c>
      <c r="AWV33" s="98" t="s">
        <v>669</v>
      </c>
      <c r="AWW33" s="98" t="s">
        <v>669</v>
      </c>
      <c r="AWX33" s="98" t="s">
        <v>669</v>
      </c>
      <c r="AWY33" s="98" t="s">
        <v>669</v>
      </c>
      <c r="AWZ33" s="98" t="s">
        <v>669</v>
      </c>
      <c r="AXA33" s="98" t="s">
        <v>669</v>
      </c>
      <c r="AXB33" s="98" t="s">
        <v>669</v>
      </c>
      <c r="AXC33" s="98" t="s">
        <v>669</v>
      </c>
      <c r="AXD33" s="98" t="s">
        <v>669</v>
      </c>
      <c r="AXE33" s="98" t="s">
        <v>669</v>
      </c>
      <c r="AXF33" s="98" t="s">
        <v>669</v>
      </c>
      <c r="AXG33" s="98" t="s">
        <v>669</v>
      </c>
      <c r="AXH33" s="98" t="s">
        <v>669</v>
      </c>
      <c r="AXI33" s="98" t="s">
        <v>669</v>
      </c>
      <c r="AXJ33" s="98" t="s">
        <v>669</v>
      </c>
      <c r="AXK33" s="98" t="s">
        <v>669</v>
      </c>
      <c r="AXL33" s="98" t="s">
        <v>669</v>
      </c>
      <c r="AXM33" s="98" t="s">
        <v>669</v>
      </c>
      <c r="AXN33" s="98" t="s">
        <v>669</v>
      </c>
      <c r="AXO33" s="98" t="s">
        <v>669</v>
      </c>
      <c r="AXP33" s="98" t="s">
        <v>669</v>
      </c>
      <c r="AXQ33" s="98" t="s">
        <v>669</v>
      </c>
      <c r="AXR33" s="98" t="s">
        <v>669</v>
      </c>
      <c r="AXS33" s="98" t="s">
        <v>669</v>
      </c>
      <c r="AXT33" s="98" t="s">
        <v>669</v>
      </c>
      <c r="AXU33" s="98" t="s">
        <v>669</v>
      </c>
      <c r="AXV33" s="98" t="s">
        <v>669</v>
      </c>
      <c r="AXW33" s="98" t="s">
        <v>669</v>
      </c>
      <c r="AXX33" s="98" t="s">
        <v>669</v>
      </c>
      <c r="AXY33" s="98" t="s">
        <v>669</v>
      </c>
      <c r="AXZ33" s="98" t="s">
        <v>669</v>
      </c>
      <c r="AYA33" s="98" t="s">
        <v>669</v>
      </c>
      <c r="AYB33" s="98" t="s">
        <v>669</v>
      </c>
      <c r="AYC33" s="98" t="s">
        <v>669</v>
      </c>
      <c r="AYD33" s="98" t="s">
        <v>669</v>
      </c>
      <c r="AYE33" s="98" t="s">
        <v>669</v>
      </c>
      <c r="AYF33" s="98" t="s">
        <v>669</v>
      </c>
      <c r="AYG33" s="98" t="s">
        <v>669</v>
      </c>
      <c r="AYH33" s="98" t="s">
        <v>669</v>
      </c>
      <c r="AYI33" s="98" t="s">
        <v>669</v>
      </c>
      <c r="AYJ33" s="98" t="s">
        <v>669</v>
      </c>
      <c r="AYK33" s="98" t="s">
        <v>669</v>
      </c>
      <c r="AYL33" s="98" t="s">
        <v>669</v>
      </c>
      <c r="AYM33" s="98" t="s">
        <v>669</v>
      </c>
      <c r="AYN33" s="98" t="s">
        <v>669</v>
      </c>
      <c r="AYO33" s="98" t="s">
        <v>669</v>
      </c>
      <c r="AYP33" s="98" t="s">
        <v>669</v>
      </c>
      <c r="AYQ33" s="98" t="s">
        <v>669</v>
      </c>
      <c r="AYR33" s="98" t="s">
        <v>669</v>
      </c>
      <c r="AYS33" s="98" t="s">
        <v>669</v>
      </c>
      <c r="AYT33" s="98" t="s">
        <v>669</v>
      </c>
      <c r="AYU33" s="98" t="s">
        <v>669</v>
      </c>
      <c r="AYV33" s="98" t="s">
        <v>669</v>
      </c>
      <c r="AYW33" s="98" t="s">
        <v>669</v>
      </c>
      <c r="AYX33" s="98" t="s">
        <v>669</v>
      </c>
      <c r="AYY33" s="98" t="s">
        <v>669</v>
      </c>
      <c r="AYZ33" s="98" t="s">
        <v>669</v>
      </c>
      <c r="AZA33" s="98" t="s">
        <v>669</v>
      </c>
      <c r="AZB33" s="98" t="s">
        <v>669</v>
      </c>
      <c r="AZC33" s="98" t="s">
        <v>669</v>
      </c>
      <c r="AZD33" s="98" t="s">
        <v>669</v>
      </c>
      <c r="AZE33" s="98" t="s">
        <v>669</v>
      </c>
      <c r="AZF33" s="98" t="s">
        <v>669</v>
      </c>
      <c r="AZG33" s="98" t="s">
        <v>669</v>
      </c>
      <c r="AZH33" s="98" t="s">
        <v>669</v>
      </c>
      <c r="AZI33" s="98" t="s">
        <v>669</v>
      </c>
      <c r="AZJ33" s="98" t="s">
        <v>669</v>
      </c>
      <c r="AZK33" s="98" t="s">
        <v>669</v>
      </c>
      <c r="AZL33" s="98" t="s">
        <v>669</v>
      </c>
      <c r="AZM33" s="98" t="s">
        <v>669</v>
      </c>
      <c r="AZN33" s="98" t="s">
        <v>669</v>
      </c>
      <c r="AZO33" s="98" t="s">
        <v>669</v>
      </c>
      <c r="AZP33" s="98" t="s">
        <v>669</v>
      </c>
      <c r="AZQ33" s="98" t="s">
        <v>669</v>
      </c>
      <c r="AZR33" s="98" t="s">
        <v>669</v>
      </c>
      <c r="AZS33" s="98" t="s">
        <v>669</v>
      </c>
      <c r="AZT33" s="98" t="s">
        <v>669</v>
      </c>
      <c r="AZU33" s="98" t="s">
        <v>669</v>
      </c>
      <c r="AZV33" s="98" t="s">
        <v>669</v>
      </c>
      <c r="AZW33" s="98" t="s">
        <v>669</v>
      </c>
      <c r="AZX33" s="98" t="s">
        <v>669</v>
      </c>
      <c r="AZY33" s="98" t="s">
        <v>669</v>
      </c>
      <c r="AZZ33" s="98" t="s">
        <v>669</v>
      </c>
      <c r="BAA33" s="98" t="s">
        <v>669</v>
      </c>
      <c r="BAB33" s="98" t="s">
        <v>669</v>
      </c>
      <c r="BAC33" s="98" t="s">
        <v>669</v>
      </c>
      <c r="BAD33" s="98" t="s">
        <v>669</v>
      </c>
      <c r="BAE33" s="98" t="s">
        <v>669</v>
      </c>
      <c r="BAF33" s="98" t="s">
        <v>669</v>
      </c>
      <c r="BAG33" s="98" t="s">
        <v>669</v>
      </c>
      <c r="BAH33" s="98" t="s">
        <v>669</v>
      </c>
      <c r="BAI33" s="98" t="s">
        <v>669</v>
      </c>
      <c r="BAJ33" s="98" t="s">
        <v>669</v>
      </c>
      <c r="BAK33" s="98" t="s">
        <v>669</v>
      </c>
      <c r="BAL33" s="98" t="s">
        <v>669</v>
      </c>
      <c r="BAM33" s="98" t="s">
        <v>669</v>
      </c>
      <c r="BAN33" s="98" t="s">
        <v>669</v>
      </c>
      <c r="BAO33" s="98" t="s">
        <v>669</v>
      </c>
      <c r="BAP33" s="98" t="s">
        <v>669</v>
      </c>
      <c r="BAQ33" s="98" t="s">
        <v>669</v>
      </c>
      <c r="BAR33" s="98" t="s">
        <v>669</v>
      </c>
      <c r="BAS33" s="98" t="s">
        <v>669</v>
      </c>
      <c r="BAT33" s="98" t="s">
        <v>669</v>
      </c>
      <c r="BAU33" s="98" t="s">
        <v>669</v>
      </c>
      <c r="BAV33" s="98" t="s">
        <v>669</v>
      </c>
      <c r="BAW33" s="98" t="s">
        <v>669</v>
      </c>
      <c r="BAX33" s="98" t="s">
        <v>669</v>
      </c>
      <c r="BAY33" s="98" t="s">
        <v>669</v>
      </c>
      <c r="BAZ33" s="98" t="s">
        <v>669</v>
      </c>
      <c r="BBA33" s="98" t="s">
        <v>669</v>
      </c>
      <c r="BBB33" s="98" t="s">
        <v>669</v>
      </c>
      <c r="BBC33" s="98" t="s">
        <v>669</v>
      </c>
      <c r="BBD33" s="98" t="s">
        <v>669</v>
      </c>
      <c r="BBE33" s="98" t="s">
        <v>669</v>
      </c>
      <c r="BBF33" s="98" t="s">
        <v>669</v>
      </c>
      <c r="BBG33" s="98" t="s">
        <v>669</v>
      </c>
      <c r="BBH33" s="98" t="s">
        <v>669</v>
      </c>
      <c r="BBI33" s="98" t="s">
        <v>669</v>
      </c>
      <c r="BBJ33" s="98" t="s">
        <v>669</v>
      </c>
      <c r="BBK33" s="98" t="s">
        <v>669</v>
      </c>
      <c r="BBL33" s="98" t="s">
        <v>669</v>
      </c>
      <c r="BBM33" s="98" t="s">
        <v>669</v>
      </c>
      <c r="BBN33" s="98" t="s">
        <v>669</v>
      </c>
      <c r="BBO33" s="98" t="s">
        <v>669</v>
      </c>
      <c r="BBP33" s="98" t="s">
        <v>669</v>
      </c>
      <c r="BBQ33" s="98" t="s">
        <v>669</v>
      </c>
      <c r="BBR33" s="98" t="s">
        <v>669</v>
      </c>
      <c r="BBS33" s="98" t="s">
        <v>669</v>
      </c>
      <c r="BBT33" s="98" t="s">
        <v>669</v>
      </c>
      <c r="BBU33" s="98" t="s">
        <v>669</v>
      </c>
      <c r="BBV33" s="98" t="s">
        <v>669</v>
      </c>
      <c r="BBW33" s="98" t="s">
        <v>669</v>
      </c>
      <c r="BBX33" s="98" t="s">
        <v>669</v>
      </c>
      <c r="BBY33" s="98" t="s">
        <v>669</v>
      </c>
      <c r="BBZ33" s="98" t="s">
        <v>669</v>
      </c>
      <c r="BCA33" s="98" t="s">
        <v>669</v>
      </c>
      <c r="BCB33" s="98" t="s">
        <v>669</v>
      </c>
      <c r="BCC33" s="98" t="s">
        <v>669</v>
      </c>
      <c r="BCD33" s="98" t="s">
        <v>669</v>
      </c>
      <c r="BCE33" s="98" t="s">
        <v>669</v>
      </c>
      <c r="BCF33" s="98" t="s">
        <v>669</v>
      </c>
      <c r="BCG33" s="98" t="s">
        <v>669</v>
      </c>
      <c r="BCH33" s="98" t="s">
        <v>669</v>
      </c>
      <c r="BCI33" s="98" t="s">
        <v>669</v>
      </c>
      <c r="BCJ33" s="98" t="s">
        <v>669</v>
      </c>
      <c r="BCK33" s="98" t="s">
        <v>669</v>
      </c>
      <c r="BCL33" s="98" t="s">
        <v>669</v>
      </c>
      <c r="BCM33" s="98" t="s">
        <v>669</v>
      </c>
      <c r="BCN33" s="98" t="s">
        <v>669</v>
      </c>
      <c r="BCO33" s="98" t="s">
        <v>669</v>
      </c>
      <c r="BCP33" s="98" t="s">
        <v>669</v>
      </c>
      <c r="BCQ33" s="98" t="s">
        <v>669</v>
      </c>
      <c r="BCR33" s="98" t="s">
        <v>669</v>
      </c>
      <c r="BCS33" s="98" t="s">
        <v>669</v>
      </c>
      <c r="BCT33" s="98" t="s">
        <v>669</v>
      </c>
      <c r="BCU33" s="98" t="s">
        <v>669</v>
      </c>
      <c r="BCV33" s="98" t="s">
        <v>669</v>
      </c>
      <c r="BCW33" s="98" t="s">
        <v>669</v>
      </c>
      <c r="BCX33" s="98" t="s">
        <v>669</v>
      </c>
      <c r="BCY33" s="98" t="s">
        <v>669</v>
      </c>
      <c r="BCZ33" s="98" t="s">
        <v>669</v>
      </c>
      <c r="BDA33" s="98" t="s">
        <v>669</v>
      </c>
      <c r="BDB33" s="98" t="s">
        <v>669</v>
      </c>
      <c r="BDC33" s="98" t="s">
        <v>669</v>
      </c>
      <c r="BDD33" s="98" t="s">
        <v>669</v>
      </c>
      <c r="BDE33" s="98" t="s">
        <v>669</v>
      </c>
      <c r="BDF33" s="98" t="s">
        <v>669</v>
      </c>
      <c r="BDG33" s="98" t="s">
        <v>669</v>
      </c>
      <c r="BDH33" s="98" t="s">
        <v>669</v>
      </c>
      <c r="BDI33" s="98" t="s">
        <v>669</v>
      </c>
      <c r="BDJ33" s="98" t="s">
        <v>669</v>
      </c>
      <c r="BDK33" s="98" t="s">
        <v>669</v>
      </c>
      <c r="BDL33" s="98" t="s">
        <v>669</v>
      </c>
      <c r="BDM33" s="98" t="s">
        <v>669</v>
      </c>
      <c r="BDN33" s="98" t="s">
        <v>669</v>
      </c>
      <c r="BDO33" s="98" t="s">
        <v>669</v>
      </c>
      <c r="BDP33" s="98" t="s">
        <v>669</v>
      </c>
      <c r="BDQ33" s="98" t="s">
        <v>669</v>
      </c>
      <c r="BDR33" s="98" t="s">
        <v>669</v>
      </c>
      <c r="BDS33" s="98" t="s">
        <v>669</v>
      </c>
      <c r="BDT33" s="98" t="s">
        <v>669</v>
      </c>
      <c r="BDU33" s="98" t="s">
        <v>669</v>
      </c>
      <c r="BDV33" s="98" t="s">
        <v>669</v>
      </c>
      <c r="BDW33" s="98" t="s">
        <v>669</v>
      </c>
      <c r="BDX33" s="98" t="s">
        <v>669</v>
      </c>
      <c r="BDY33" s="98" t="s">
        <v>669</v>
      </c>
      <c r="BDZ33" s="98" t="s">
        <v>669</v>
      </c>
      <c r="BEA33" s="98" t="s">
        <v>669</v>
      </c>
      <c r="BEB33" s="98" t="s">
        <v>669</v>
      </c>
      <c r="BEC33" s="98" t="s">
        <v>669</v>
      </c>
      <c r="BED33" s="98" t="s">
        <v>669</v>
      </c>
      <c r="BEE33" s="98" t="s">
        <v>669</v>
      </c>
      <c r="BEF33" s="98" t="s">
        <v>669</v>
      </c>
      <c r="BEG33" s="98" t="s">
        <v>669</v>
      </c>
      <c r="BEH33" s="98" t="s">
        <v>669</v>
      </c>
      <c r="BEI33" s="98" t="s">
        <v>669</v>
      </c>
      <c r="BEJ33" s="98" t="s">
        <v>669</v>
      </c>
      <c r="BEK33" s="98" t="s">
        <v>669</v>
      </c>
      <c r="BEL33" s="98" t="s">
        <v>669</v>
      </c>
      <c r="BEM33" s="98" t="s">
        <v>669</v>
      </c>
      <c r="BEN33" s="98" t="s">
        <v>669</v>
      </c>
      <c r="BEO33" s="98" t="s">
        <v>669</v>
      </c>
      <c r="BEP33" s="98" t="s">
        <v>669</v>
      </c>
      <c r="BEQ33" s="98" t="s">
        <v>669</v>
      </c>
      <c r="BER33" s="98" t="s">
        <v>669</v>
      </c>
      <c r="BES33" s="98" t="s">
        <v>669</v>
      </c>
      <c r="BET33" s="98" t="s">
        <v>669</v>
      </c>
      <c r="BEU33" s="98" t="s">
        <v>669</v>
      </c>
      <c r="BEV33" s="98" t="s">
        <v>669</v>
      </c>
      <c r="BEW33" s="98" t="s">
        <v>669</v>
      </c>
      <c r="BEX33" s="98" t="s">
        <v>669</v>
      </c>
      <c r="BEY33" s="98" t="s">
        <v>669</v>
      </c>
      <c r="BEZ33" s="98" t="s">
        <v>669</v>
      </c>
      <c r="BFA33" s="98" t="s">
        <v>669</v>
      </c>
      <c r="BFB33" s="98" t="s">
        <v>669</v>
      </c>
      <c r="BFC33" s="98" t="s">
        <v>669</v>
      </c>
      <c r="BFD33" s="98" t="s">
        <v>669</v>
      </c>
      <c r="BFE33" s="98" t="s">
        <v>669</v>
      </c>
      <c r="BFF33" s="98" t="s">
        <v>669</v>
      </c>
      <c r="BFG33" s="98" t="s">
        <v>669</v>
      </c>
      <c r="BFH33" s="98" t="s">
        <v>669</v>
      </c>
      <c r="BFI33" s="98" t="s">
        <v>669</v>
      </c>
      <c r="BFJ33" s="98" t="s">
        <v>669</v>
      </c>
      <c r="BFK33" s="98" t="s">
        <v>669</v>
      </c>
      <c r="BFL33" s="98" t="s">
        <v>669</v>
      </c>
      <c r="BFM33" s="98" t="s">
        <v>669</v>
      </c>
      <c r="BFN33" s="98" t="s">
        <v>669</v>
      </c>
      <c r="BFO33" s="98" t="s">
        <v>669</v>
      </c>
      <c r="BFP33" s="98" t="s">
        <v>669</v>
      </c>
      <c r="BFQ33" s="98" t="s">
        <v>669</v>
      </c>
      <c r="BFR33" s="98" t="s">
        <v>669</v>
      </c>
      <c r="BFS33" s="98" t="s">
        <v>669</v>
      </c>
      <c r="BFT33" s="98" t="s">
        <v>669</v>
      </c>
      <c r="BFU33" s="98" t="s">
        <v>669</v>
      </c>
      <c r="BFV33" s="98" t="s">
        <v>669</v>
      </c>
      <c r="BFW33" s="98" t="s">
        <v>669</v>
      </c>
      <c r="BFX33" s="98" t="s">
        <v>669</v>
      </c>
      <c r="BFY33" s="98" t="s">
        <v>669</v>
      </c>
      <c r="BFZ33" s="98" t="s">
        <v>669</v>
      </c>
      <c r="BGA33" s="98" t="s">
        <v>669</v>
      </c>
      <c r="BGB33" s="98" t="s">
        <v>669</v>
      </c>
      <c r="BGC33" s="98" t="s">
        <v>669</v>
      </c>
      <c r="BGD33" s="98" t="s">
        <v>669</v>
      </c>
      <c r="BGE33" s="98" t="s">
        <v>669</v>
      </c>
      <c r="BGF33" s="98" t="s">
        <v>669</v>
      </c>
      <c r="BGG33" s="98" t="s">
        <v>669</v>
      </c>
      <c r="BGH33" s="98" t="s">
        <v>669</v>
      </c>
      <c r="BGI33" s="98" t="s">
        <v>669</v>
      </c>
      <c r="BGJ33" s="98" t="s">
        <v>669</v>
      </c>
      <c r="BGK33" s="98" t="s">
        <v>669</v>
      </c>
      <c r="BGL33" s="98" t="s">
        <v>669</v>
      </c>
      <c r="BGM33" s="98" t="s">
        <v>669</v>
      </c>
      <c r="BGN33" s="98" t="s">
        <v>669</v>
      </c>
      <c r="BGO33" s="98" t="s">
        <v>669</v>
      </c>
      <c r="BGP33" s="98" t="s">
        <v>669</v>
      </c>
      <c r="BGQ33" s="98" t="s">
        <v>669</v>
      </c>
      <c r="BGR33" s="98" t="s">
        <v>669</v>
      </c>
      <c r="BGS33" s="98" t="s">
        <v>669</v>
      </c>
      <c r="BGT33" s="98" t="s">
        <v>669</v>
      </c>
      <c r="BGU33" s="98" t="s">
        <v>669</v>
      </c>
      <c r="BGV33" s="98" t="s">
        <v>669</v>
      </c>
      <c r="BGW33" s="98" t="s">
        <v>669</v>
      </c>
      <c r="BGX33" s="98" t="s">
        <v>669</v>
      </c>
      <c r="BGY33" s="98" t="s">
        <v>669</v>
      </c>
      <c r="BGZ33" s="98" t="s">
        <v>669</v>
      </c>
      <c r="BHA33" s="98" t="s">
        <v>669</v>
      </c>
      <c r="BHB33" s="98" t="s">
        <v>669</v>
      </c>
      <c r="BHC33" s="98" t="s">
        <v>669</v>
      </c>
      <c r="BHD33" s="98" t="s">
        <v>669</v>
      </c>
      <c r="BHE33" s="98" t="s">
        <v>669</v>
      </c>
      <c r="BHF33" s="98" t="s">
        <v>669</v>
      </c>
      <c r="BHG33" s="98" t="s">
        <v>669</v>
      </c>
      <c r="BHH33" s="98" t="s">
        <v>669</v>
      </c>
      <c r="BHI33" s="98" t="s">
        <v>669</v>
      </c>
      <c r="BHJ33" s="98" t="s">
        <v>669</v>
      </c>
      <c r="BHK33" s="98" t="s">
        <v>669</v>
      </c>
      <c r="BHL33" s="98" t="s">
        <v>669</v>
      </c>
      <c r="BHM33" s="98" t="s">
        <v>669</v>
      </c>
      <c r="BHN33" s="98" t="s">
        <v>669</v>
      </c>
      <c r="BHO33" s="98" t="s">
        <v>669</v>
      </c>
      <c r="BHP33" s="98" t="s">
        <v>669</v>
      </c>
      <c r="BHQ33" s="98" t="s">
        <v>669</v>
      </c>
      <c r="BHR33" s="98" t="s">
        <v>669</v>
      </c>
      <c r="BHS33" s="98" t="s">
        <v>669</v>
      </c>
      <c r="BHT33" s="98" t="s">
        <v>669</v>
      </c>
      <c r="BHU33" s="98" t="s">
        <v>669</v>
      </c>
      <c r="BHV33" s="98" t="s">
        <v>669</v>
      </c>
      <c r="BHW33" s="98" t="s">
        <v>669</v>
      </c>
      <c r="BHX33" s="98" t="s">
        <v>669</v>
      </c>
      <c r="BHY33" s="98" t="s">
        <v>669</v>
      </c>
      <c r="BHZ33" s="98" t="s">
        <v>669</v>
      </c>
      <c r="BIA33" s="98" t="s">
        <v>669</v>
      </c>
      <c r="BIB33" s="98" t="s">
        <v>669</v>
      </c>
      <c r="BIC33" s="98" t="s">
        <v>669</v>
      </c>
      <c r="BID33" s="98" t="s">
        <v>669</v>
      </c>
      <c r="BIE33" s="98" t="s">
        <v>669</v>
      </c>
      <c r="BIF33" s="98" t="s">
        <v>669</v>
      </c>
      <c r="BIG33" s="98" t="s">
        <v>669</v>
      </c>
      <c r="BIH33" s="98" t="s">
        <v>669</v>
      </c>
      <c r="BII33" s="98" t="s">
        <v>669</v>
      </c>
      <c r="BIJ33" s="98" t="s">
        <v>669</v>
      </c>
      <c r="BIK33" s="98" t="s">
        <v>669</v>
      </c>
      <c r="BIL33" s="98" t="s">
        <v>669</v>
      </c>
      <c r="BIM33" s="98" t="s">
        <v>669</v>
      </c>
      <c r="BIN33" s="98" t="s">
        <v>669</v>
      </c>
      <c r="BIO33" s="98" t="s">
        <v>669</v>
      </c>
      <c r="BIP33" s="98" t="s">
        <v>669</v>
      </c>
      <c r="BIQ33" s="98" t="s">
        <v>669</v>
      </c>
      <c r="BIR33" s="98" t="s">
        <v>669</v>
      </c>
      <c r="BIS33" s="98" t="s">
        <v>669</v>
      </c>
      <c r="BIT33" s="98" t="s">
        <v>669</v>
      </c>
      <c r="BIU33" s="98" t="s">
        <v>669</v>
      </c>
      <c r="BIV33" s="98" t="s">
        <v>669</v>
      </c>
      <c r="BIW33" s="98" t="s">
        <v>669</v>
      </c>
      <c r="BIX33" s="98" t="s">
        <v>669</v>
      </c>
      <c r="BIY33" s="98" t="s">
        <v>669</v>
      </c>
      <c r="BIZ33" s="98" t="s">
        <v>669</v>
      </c>
      <c r="BJA33" s="98" t="s">
        <v>669</v>
      </c>
      <c r="BJB33" s="98" t="s">
        <v>669</v>
      </c>
      <c r="BJC33" s="98" t="s">
        <v>669</v>
      </c>
      <c r="BJD33" s="98" t="s">
        <v>669</v>
      </c>
      <c r="BJE33" s="98" t="s">
        <v>669</v>
      </c>
      <c r="BJF33" s="98" t="s">
        <v>669</v>
      </c>
      <c r="BJG33" s="98" t="s">
        <v>669</v>
      </c>
      <c r="BJH33" s="98" t="s">
        <v>669</v>
      </c>
      <c r="BJI33" s="98" t="s">
        <v>669</v>
      </c>
      <c r="BJJ33" s="98" t="s">
        <v>669</v>
      </c>
      <c r="BJK33" s="98" t="s">
        <v>669</v>
      </c>
      <c r="BJL33" s="98" t="s">
        <v>669</v>
      </c>
      <c r="BJM33" s="98" t="s">
        <v>669</v>
      </c>
      <c r="BJN33" s="98" t="s">
        <v>669</v>
      </c>
      <c r="BJO33" s="98" t="s">
        <v>669</v>
      </c>
      <c r="BJP33" s="98" t="s">
        <v>669</v>
      </c>
      <c r="BJQ33" s="98" t="s">
        <v>669</v>
      </c>
      <c r="BJR33" s="98" t="s">
        <v>669</v>
      </c>
      <c r="BJS33" s="98" t="s">
        <v>669</v>
      </c>
      <c r="BJT33" s="98" t="s">
        <v>669</v>
      </c>
      <c r="BJU33" s="98" t="s">
        <v>669</v>
      </c>
      <c r="BJV33" s="98" t="s">
        <v>669</v>
      </c>
      <c r="BJW33" s="98" t="s">
        <v>669</v>
      </c>
      <c r="BJX33" s="98" t="s">
        <v>669</v>
      </c>
      <c r="BJY33" s="98" t="s">
        <v>669</v>
      </c>
      <c r="BJZ33" s="98" t="s">
        <v>669</v>
      </c>
      <c r="BKA33" s="98" t="s">
        <v>669</v>
      </c>
      <c r="BKB33" s="98" t="s">
        <v>669</v>
      </c>
      <c r="BKC33" s="98" t="s">
        <v>669</v>
      </c>
      <c r="BKD33" s="98" t="s">
        <v>669</v>
      </c>
      <c r="BKE33" s="98" t="s">
        <v>669</v>
      </c>
      <c r="BKF33" s="98" t="s">
        <v>669</v>
      </c>
      <c r="BKG33" s="98" t="s">
        <v>669</v>
      </c>
      <c r="BKH33" s="98" t="s">
        <v>669</v>
      </c>
      <c r="BKI33" s="98" t="s">
        <v>669</v>
      </c>
      <c r="BKJ33" s="98" t="s">
        <v>669</v>
      </c>
      <c r="BKK33" s="98" t="s">
        <v>669</v>
      </c>
      <c r="BKL33" s="98" t="s">
        <v>669</v>
      </c>
      <c r="BKM33" s="98" t="s">
        <v>669</v>
      </c>
      <c r="BKN33" s="98" t="s">
        <v>669</v>
      </c>
      <c r="BKO33" s="98" t="s">
        <v>669</v>
      </c>
      <c r="BKP33" s="98" t="s">
        <v>669</v>
      </c>
      <c r="BKQ33" s="98" t="s">
        <v>669</v>
      </c>
      <c r="BKR33" s="98" t="s">
        <v>669</v>
      </c>
      <c r="BKS33" s="98" t="s">
        <v>669</v>
      </c>
      <c r="BKT33" s="98" t="s">
        <v>669</v>
      </c>
      <c r="BKU33" s="98" t="s">
        <v>669</v>
      </c>
      <c r="BKV33" s="98" t="s">
        <v>669</v>
      </c>
      <c r="BKW33" s="98" t="s">
        <v>669</v>
      </c>
      <c r="BKX33" s="98" t="s">
        <v>669</v>
      </c>
      <c r="BKY33" s="98" t="s">
        <v>669</v>
      </c>
      <c r="BKZ33" s="98" t="s">
        <v>669</v>
      </c>
      <c r="BLA33" s="98" t="s">
        <v>669</v>
      </c>
      <c r="BLB33" s="98" t="s">
        <v>669</v>
      </c>
      <c r="BLC33" s="98" t="s">
        <v>669</v>
      </c>
      <c r="BLD33" s="98" t="s">
        <v>669</v>
      </c>
      <c r="BLE33" s="98" t="s">
        <v>669</v>
      </c>
      <c r="BLF33" s="98" t="s">
        <v>669</v>
      </c>
      <c r="BLG33" s="98" t="s">
        <v>669</v>
      </c>
      <c r="BLH33" s="98" t="s">
        <v>669</v>
      </c>
      <c r="BLI33" s="98" t="s">
        <v>669</v>
      </c>
      <c r="BLJ33" s="98" t="s">
        <v>669</v>
      </c>
      <c r="BLK33" s="98" t="s">
        <v>669</v>
      </c>
      <c r="BLL33" s="98" t="s">
        <v>669</v>
      </c>
      <c r="BLM33" s="98" t="s">
        <v>669</v>
      </c>
      <c r="BLN33" s="98" t="s">
        <v>669</v>
      </c>
      <c r="BLO33" s="98" t="s">
        <v>669</v>
      </c>
      <c r="BLP33" s="98" t="s">
        <v>669</v>
      </c>
      <c r="BLQ33" s="98" t="s">
        <v>669</v>
      </c>
      <c r="BLR33" s="98" t="s">
        <v>669</v>
      </c>
      <c r="BLS33" s="98" t="s">
        <v>669</v>
      </c>
      <c r="BLT33" s="98" t="s">
        <v>669</v>
      </c>
      <c r="BLU33" s="98" t="s">
        <v>669</v>
      </c>
      <c r="BLV33" s="98" t="s">
        <v>669</v>
      </c>
      <c r="BLW33" s="98" t="s">
        <v>669</v>
      </c>
      <c r="BLX33" s="98" t="s">
        <v>669</v>
      </c>
      <c r="BLY33" s="98" t="s">
        <v>669</v>
      </c>
      <c r="BLZ33" s="98" t="s">
        <v>669</v>
      </c>
      <c r="BMA33" s="98" t="s">
        <v>669</v>
      </c>
      <c r="BMB33" s="98" t="s">
        <v>669</v>
      </c>
      <c r="BMC33" s="98" t="s">
        <v>669</v>
      </c>
      <c r="BMD33" s="98" t="s">
        <v>669</v>
      </c>
      <c r="BME33" s="98" t="s">
        <v>669</v>
      </c>
      <c r="BMF33" s="98" t="s">
        <v>669</v>
      </c>
      <c r="BMG33" s="98" t="s">
        <v>669</v>
      </c>
      <c r="BMH33" s="98" t="s">
        <v>669</v>
      </c>
      <c r="BMI33" s="98" t="s">
        <v>669</v>
      </c>
      <c r="BMJ33" s="98" t="s">
        <v>669</v>
      </c>
      <c r="BMK33" s="98" t="s">
        <v>669</v>
      </c>
      <c r="BML33" s="98" t="s">
        <v>669</v>
      </c>
      <c r="BMM33" s="98" t="s">
        <v>669</v>
      </c>
      <c r="BMN33" s="98" t="s">
        <v>669</v>
      </c>
      <c r="BMO33" s="98" t="s">
        <v>669</v>
      </c>
      <c r="BMP33" s="98" t="s">
        <v>669</v>
      </c>
      <c r="BMQ33" s="98" t="s">
        <v>669</v>
      </c>
      <c r="BMR33" s="98" t="s">
        <v>669</v>
      </c>
      <c r="BMS33" s="98" t="s">
        <v>669</v>
      </c>
      <c r="BMT33" s="98" t="s">
        <v>669</v>
      </c>
      <c r="BMU33" s="98" t="s">
        <v>669</v>
      </c>
      <c r="BMV33" s="98" t="s">
        <v>669</v>
      </c>
      <c r="BMW33" s="98" t="s">
        <v>669</v>
      </c>
      <c r="BMX33" s="98" t="s">
        <v>669</v>
      </c>
      <c r="BMY33" s="98" t="s">
        <v>669</v>
      </c>
      <c r="BMZ33" s="98" t="s">
        <v>669</v>
      </c>
      <c r="BNA33" s="98" t="s">
        <v>669</v>
      </c>
      <c r="BNB33" s="98" t="s">
        <v>669</v>
      </c>
      <c r="BNC33" s="98" t="s">
        <v>669</v>
      </c>
      <c r="BND33" s="98" t="s">
        <v>669</v>
      </c>
      <c r="BNE33" s="98" t="s">
        <v>669</v>
      </c>
      <c r="BNF33" s="98" t="s">
        <v>669</v>
      </c>
      <c r="BNG33" s="98" t="s">
        <v>669</v>
      </c>
      <c r="BNH33" s="98" t="s">
        <v>669</v>
      </c>
      <c r="BNI33" s="98" t="s">
        <v>669</v>
      </c>
      <c r="BNJ33" s="98" t="s">
        <v>669</v>
      </c>
      <c r="BNK33" s="98" t="s">
        <v>669</v>
      </c>
      <c r="BNL33" s="98" t="s">
        <v>669</v>
      </c>
      <c r="BNM33" s="98" t="s">
        <v>669</v>
      </c>
      <c r="BNN33" s="98" t="s">
        <v>669</v>
      </c>
      <c r="BNO33" s="98" t="s">
        <v>669</v>
      </c>
      <c r="BNP33" s="98" t="s">
        <v>669</v>
      </c>
      <c r="BNQ33" s="98" t="s">
        <v>669</v>
      </c>
      <c r="BNR33" s="98" t="s">
        <v>669</v>
      </c>
      <c r="BNS33" s="98" t="s">
        <v>669</v>
      </c>
      <c r="BNT33" s="98" t="s">
        <v>669</v>
      </c>
      <c r="BNU33" s="98" t="s">
        <v>669</v>
      </c>
      <c r="BNV33" s="98" t="s">
        <v>669</v>
      </c>
      <c r="BNW33" s="98" t="s">
        <v>669</v>
      </c>
      <c r="BNX33" s="98" t="s">
        <v>669</v>
      </c>
      <c r="BNY33" s="98" t="s">
        <v>669</v>
      </c>
      <c r="BNZ33" s="98" t="s">
        <v>669</v>
      </c>
      <c r="BOA33" s="98" t="s">
        <v>669</v>
      </c>
      <c r="BOB33" s="98" t="s">
        <v>669</v>
      </c>
      <c r="BOC33" s="98" t="s">
        <v>669</v>
      </c>
      <c r="BOD33" s="98" t="s">
        <v>669</v>
      </c>
      <c r="BOE33" s="98" t="s">
        <v>669</v>
      </c>
      <c r="BOF33" s="98" t="s">
        <v>669</v>
      </c>
      <c r="BOG33" s="98" t="s">
        <v>669</v>
      </c>
      <c r="BOH33" s="98" t="s">
        <v>669</v>
      </c>
      <c r="BOI33" s="98" t="s">
        <v>669</v>
      </c>
      <c r="BOJ33" s="98" t="s">
        <v>669</v>
      </c>
      <c r="BOK33" s="98" t="s">
        <v>669</v>
      </c>
      <c r="BOL33" s="98" t="s">
        <v>669</v>
      </c>
      <c r="BOM33" s="98" t="s">
        <v>669</v>
      </c>
      <c r="BON33" s="98" t="s">
        <v>669</v>
      </c>
      <c r="BOO33" s="98" t="s">
        <v>669</v>
      </c>
      <c r="BOP33" s="98" t="s">
        <v>669</v>
      </c>
      <c r="BOQ33" s="98" t="s">
        <v>669</v>
      </c>
      <c r="BOR33" s="98" t="s">
        <v>669</v>
      </c>
      <c r="BOS33" s="98" t="s">
        <v>669</v>
      </c>
      <c r="BOT33" s="98" t="s">
        <v>669</v>
      </c>
      <c r="BOU33" s="98" t="s">
        <v>669</v>
      </c>
      <c r="BOV33" s="98" t="s">
        <v>669</v>
      </c>
      <c r="BOW33" s="98" t="s">
        <v>669</v>
      </c>
      <c r="BOX33" s="98" t="s">
        <v>669</v>
      </c>
      <c r="BOY33" s="98" t="s">
        <v>669</v>
      </c>
      <c r="BOZ33" s="98" t="s">
        <v>669</v>
      </c>
      <c r="BPA33" s="98" t="s">
        <v>669</v>
      </c>
      <c r="BPB33" s="98" t="s">
        <v>669</v>
      </c>
      <c r="BPC33" s="98" t="s">
        <v>669</v>
      </c>
      <c r="BPD33" s="98" t="s">
        <v>669</v>
      </c>
      <c r="BPE33" s="98" t="s">
        <v>669</v>
      </c>
      <c r="BPF33" s="98" t="s">
        <v>669</v>
      </c>
      <c r="BPG33" s="98" t="s">
        <v>669</v>
      </c>
      <c r="BPH33" s="98" t="s">
        <v>669</v>
      </c>
      <c r="BPI33" s="98" t="s">
        <v>669</v>
      </c>
      <c r="BPJ33" s="98" t="s">
        <v>669</v>
      </c>
      <c r="BPK33" s="98" t="s">
        <v>669</v>
      </c>
      <c r="BPL33" s="98" t="s">
        <v>669</v>
      </c>
      <c r="BPM33" s="98" t="s">
        <v>669</v>
      </c>
      <c r="BPN33" s="98" t="s">
        <v>669</v>
      </c>
      <c r="BPO33" s="98" t="s">
        <v>669</v>
      </c>
      <c r="BPP33" s="98" t="s">
        <v>669</v>
      </c>
      <c r="BPQ33" s="98" t="s">
        <v>669</v>
      </c>
      <c r="BPR33" s="98" t="s">
        <v>669</v>
      </c>
      <c r="BPS33" s="98" t="s">
        <v>669</v>
      </c>
      <c r="BPT33" s="98" t="s">
        <v>669</v>
      </c>
      <c r="BPU33" s="98" t="s">
        <v>669</v>
      </c>
      <c r="BPV33" s="98" t="s">
        <v>669</v>
      </c>
      <c r="BPW33" s="98" t="s">
        <v>669</v>
      </c>
      <c r="BPX33" s="98" t="s">
        <v>669</v>
      </c>
      <c r="BPY33" s="98" t="s">
        <v>669</v>
      </c>
      <c r="BPZ33" s="98" t="s">
        <v>669</v>
      </c>
      <c r="BQA33" s="98" t="s">
        <v>669</v>
      </c>
      <c r="BQB33" s="98" t="s">
        <v>669</v>
      </c>
      <c r="BQC33" s="98" t="s">
        <v>669</v>
      </c>
      <c r="BQD33" s="98" t="s">
        <v>669</v>
      </c>
      <c r="BQE33" s="98" t="s">
        <v>669</v>
      </c>
      <c r="BQF33" s="98" t="s">
        <v>669</v>
      </c>
      <c r="BQG33" s="98" t="s">
        <v>669</v>
      </c>
      <c r="BQH33" s="98" t="s">
        <v>669</v>
      </c>
      <c r="BQI33" s="98" t="s">
        <v>669</v>
      </c>
      <c r="BQJ33" s="98" t="s">
        <v>669</v>
      </c>
      <c r="BQK33" s="98" t="s">
        <v>669</v>
      </c>
      <c r="BQL33" s="98" t="s">
        <v>669</v>
      </c>
      <c r="BQM33" s="98" t="s">
        <v>669</v>
      </c>
      <c r="BQN33" s="98" t="s">
        <v>669</v>
      </c>
      <c r="BQO33" s="98" t="s">
        <v>669</v>
      </c>
      <c r="BQP33" s="98" t="s">
        <v>669</v>
      </c>
      <c r="BQQ33" s="98" t="s">
        <v>669</v>
      </c>
      <c r="BQR33" s="98" t="s">
        <v>669</v>
      </c>
      <c r="BQS33" s="98" t="s">
        <v>669</v>
      </c>
      <c r="BQT33" s="98" t="s">
        <v>669</v>
      </c>
      <c r="BQU33" s="98" t="s">
        <v>669</v>
      </c>
      <c r="BQV33" s="98" t="s">
        <v>669</v>
      </c>
      <c r="BQW33" s="98" t="s">
        <v>669</v>
      </c>
      <c r="BQX33" s="98" t="s">
        <v>669</v>
      </c>
      <c r="BQY33" s="98" t="s">
        <v>669</v>
      </c>
      <c r="BQZ33" s="98" t="s">
        <v>669</v>
      </c>
      <c r="BRA33" s="98" t="s">
        <v>669</v>
      </c>
      <c r="BRB33" s="98" t="s">
        <v>669</v>
      </c>
      <c r="BRC33" s="98" t="s">
        <v>669</v>
      </c>
      <c r="BRD33" s="98" t="s">
        <v>669</v>
      </c>
      <c r="BRE33" s="98" t="s">
        <v>669</v>
      </c>
      <c r="BRF33" s="98" t="s">
        <v>669</v>
      </c>
      <c r="BRG33" s="98" t="s">
        <v>669</v>
      </c>
      <c r="BRH33" s="98" t="s">
        <v>669</v>
      </c>
      <c r="BRI33" s="98" t="s">
        <v>669</v>
      </c>
      <c r="BRJ33" s="98" t="s">
        <v>669</v>
      </c>
      <c r="BRK33" s="98" t="s">
        <v>669</v>
      </c>
      <c r="BRL33" s="98" t="s">
        <v>669</v>
      </c>
      <c r="BRM33" s="98" t="s">
        <v>669</v>
      </c>
      <c r="BRN33" s="98" t="s">
        <v>669</v>
      </c>
      <c r="BRO33" s="98" t="s">
        <v>669</v>
      </c>
      <c r="BRP33" s="98" t="s">
        <v>669</v>
      </c>
      <c r="BRQ33" s="98" t="s">
        <v>669</v>
      </c>
      <c r="BRR33" s="98" t="s">
        <v>669</v>
      </c>
      <c r="BRS33" s="98" t="s">
        <v>669</v>
      </c>
      <c r="BRT33" s="98" t="s">
        <v>669</v>
      </c>
      <c r="BRU33" s="98" t="s">
        <v>669</v>
      </c>
      <c r="BRV33" s="98" t="s">
        <v>669</v>
      </c>
      <c r="BRW33" s="98" t="s">
        <v>669</v>
      </c>
      <c r="BRX33" s="98" t="s">
        <v>669</v>
      </c>
      <c r="BRY33" s="98" t="s">
        <v>669</v>
      </c>
      <c r="BRZ33" s="98" t="s">
        <v>669</v>
      </c>
      <c r="BSA33" s="98" t="s">
        <v>669</v>
      </c>
      <c r="BSB33" s="98" t="s">
        <v>669</v>
      </c>
      <c r="BSC33" s="98" t="s">
        <v>669</v>
      </c>
      <c r="BSD33" s="98" t="s">
        <v>669</v>
      </c>
      <c r="BSE33" s="98" t="s">
        <v>669</v>
      </c>
      <c r="BSF33" s="98" t="s">
        <v>669</v>
      </c>
      <c r="BSG33" s="98" t="s">
        <v>669</v>
      </c>
      <c r="BSH33" s="98" t="s">
        <v>669</v>
      </c>
      <c r="BSI33" s="98" t="s">
        <v>669</v>
      </c>
      <c r="BSJ33" s="98" t="s">
        <v>669</v>
      </c>
      <c r="BSK33" s="98" t="s">
        <v>669</v>
      </c>
      <c r="BSL33" s="98" t="s">
        <v>669</v>
      </c>
      <c r="BSM33" s="98" t="s">
        <v>669</v>
      </c>
      <c r="BSN33" s="98" t="s">
        <v>669</v>
      </c>
      <c r="BSO33" s="98" t="s">
        <v>669</v>
      </c>
      <c r="BSP33" s="98" t="s">
        <v>669</v>
      </c>
      <c r="BSQ33" s="98" t="s">
        <v>669</v>
      </c>
      <c r="BSR33" s="98" t="s">
        <v>669</v>
      </c>
      <c r="BSS33" s="98" t="s">
        <v>669</v>
      </c>
      <c r="BST33" s="98" t="s">
        <v>669</v>
      </c>
      <c r="BSU33" s="98" t="s">
        <v>669</v>
      </c>
      <c r="BSV33" s="98" t="s">
        <v>669</v>
      </c>
      <c r="BSW33" s="98" t="s">
        <v>669</v>
      </c>
      <c r="BSX33" s="98" t="s">
        <v>669</v>
      </c>
      <c r="BSY33" s="98" t="s">
        <v>669</v>
      </c>
      <c r="BSZ33" s="98" t="s">
        <v>669</v>
      </c>
      <c r="BTA33" s="98" t="s">
        <v>669</v>
      </c>
      <c r="BTB33" s="98" t="s">
        <v>669</v>
      </c>
      <c r="BTC33" s="98" t="s">
        <v>669</v>
      </c>
      <c r="BTD33" s="98" t="s">
        <v>669</v>
      </c>
      <c r="BTE33" s="98" t="s">
        <v>669</v>
      </c>
      <c r="BTF33" s="98" t="s">
        <v>669</v>
      </c>
      <c r="BTG33" s="98" t="s">
        <v>669</v>
      </c>
      <c r="BTH33" s="98" t="s">
        <v>669</v>
      </c>
      <c r="BTI33" s="98" t="s">
        <v>669</v>
      </c>
      <c r="BTJ33" s="98" t="s">
        <v>669</v>
      </c>
      <c r="BTK33" s="98" t="s">
        <v>669</v>
      </c>
      <c r="BTL33" s="98" t="s">
        <v>669</v>
      </c>
      <c r="BTM33" s="98" t="s">
        <v>669</v>
      </c>
      <c r="BTN33" s="98" t="s">
        <v>669</v>
      </c>
      <c r="BTO33" s="98" t="s">
        <v>669</v>
      </c>
      <c r="BTP33" s="98" t="s">
        <v>669</v>
      </c>
      <c r="BTQ33" s="98" t="s">
        <v>669</v>
      </c>
      <c r="BTR33" s="98" t="s">
        <v>669</v>
      </c>
      <c r="BTS33" s="98" t="s">
        <v>669</v>
      </c>
      <c r="BTT33" s="98" t="s">
        <v>669</v>
      </c>
      <c r="BTU33" s="98" t="s">
        <v>669</v>
      </c>
      <c r="BTV33" s="98" t="s">
        <v>669</v>
      </c>
      <c r="BTW33" s="98" t="s">
        <v>669</v>
      </c>
      <c r="BTX33" s="98" t="s">
        <v>669</v>
      </c>
      <c r="BTY33" s="98" t="s">
        <v>669</v>
      </c>
      <c r="BTZ33" s="98" t="s">
        <v>669</v>
      </c>
      <c r="BUA33" s="98" t="s">
        <v>669</v>
      </c>
      <c r="BUB33" s="98" t="s">
        <v>669</v>
      </c>
      <c r="BUC33" s="98" t="s">
        <v>669</v>
      </c>
      <c r="BUD33" s="98" t="s">
        <v>669</v>
      </c>
      <c r="BUE33" s="98" t="s">
        <v>669</v>
      </c>
      <c r="BUF33" s="98" t="s">
        <v>669</v>
      </c>
      <c r="BUG33" s="98" t="s">
        <v>669</v>
      </c>
      <c r="BUH33" s="98" t="s">
        <v>669</v>
      </c>
      <c r="BUI33" s="98" t="s">
        <v>669</v>
      </c>
      <c r="BUJ33" s="98" t="s">
        <v>669</v>
      </c>
      <c r="BUK33" s="98" t="s">
        <v>669</v>
      </c>
      <c r="BUL33" s="98" t="s">
        <v>669</v>
      </c>
      <c r="BUM33" s="98" t="s">
        <v>669</v>
      </c>
      <c r="BUN33" s="98" t="s">
        <v>669</v>
      </c>
      <c r="BUO33" s="98" t="s">
        <v>669</v>
      </c>
      <c r="BUP33" s="98" t="s">
        <v>669</v>
      </c>
      <c r="BUQ33" s="98" t="s">
        <v>669</v>
      </c>
      <c r="BUR33" s="98" t="s">
        <v>669</v>
      </c>
      <c r="BUS33" s="98" t="s">
        <v>669</v>
      </c>
      <c r="BUT33" s="98" t="s">
        <v>669</v>
      </c>
      <c r="BUU33" s="98" t="s">
        <v>669</v>
      </c>
      <c r="BUV33" s="98" t="s">
        <v>669</v>
      </c>
      <c r="BUW33" s="98" t="s">
        <v>669</v>
      </c>
      <c r="BUX33" s="98" t="s">
        <v>669</v>
      </c>
      <c r="BUY33" s="98" t="s">
        <v>669</v>
      </c>
      <c r="BUZ33" s="98" t="s">
        <v>669</v>
      </c>
      <c r="BVA33" s="98" t="s">
        <v>669</v>
      </c>
      <c r="BVB33" s="98" t="s">
        <v>669</v>
      </c>
      <c r="BVC33" s="98" t="s">
        <v>669</v>
      </c>
      <c r="BVD33" s="98" t="s">
        <v>669</v>
      </c>
      <c r="BVE33" s="98" t="s">
        <v>669</v>
      </c>
      <c r="BVF33" s="98" t="s">
        <v>669</v>
      </c>
      <c r="BVG33" s="98" t="s">
        <v>669</v>
      </c>
      <c r="BVH33" s="98" t="s">
        <v>669</v>
      </c>
      <c r="BVI33" s="98" t="s">
        <v>669</v>
      </c>
      <c r="BVJ33" s="98" t="s">
        <v>669</v>
      </c>
      <c r="BVK33" s="98" t="s">
        <v>669</v>
      </c>
      <c r="BVL33" s="98" t="s">
        <v>669</v>
      </c>
      <c r="BVM33" s="98" t="s">
        <v>669</v>
      </c>
      <c r="BVN33" s="98" t="s">
        <v>669</v>
      </c>
      <c r="BVO33" s="98" t="s">
        <v>669</v>
      </c>
      <c r="BVP33" s="98" t="s">
        <v>669</v>
      </c>
      <c r="BVQ33" s="98" t="s">
        <v>669</v>
      </c>
      <c r="BVR33" s="98" t="s">
        <v>669</v>
      </c>
      <c r="BVS33" s="98" t="s">
        <v>669</v>
      </c>
      <c r="BVT33" s="98" t="s">
        <v>669</v>
      </c>
      <c r="BVU33" s="98" t="s">
        <v>669</v>
      </c>
      <c r="BVV33" s="98" t="s">
        <v>669</v>
      </c>
      <c r="BVW33" s="98" t="s">
        <v>669</v>
      </c>
      <c r="BVX33" s="98" t="s">
        <v>669</v>
      </c>
      <c r="BVY33" s="98" t="s">
        <v>669</v>
      </c>
      <c r="BVZ33" s="98" t="s">
        <v>669</v>
      </c>
      <c r="BWA33" s="98" t="s">
        <v>669</v>
      </c>
      <c r="BWB33" s="98" t="s">
        <v>669</v>
      </c>
      <c r="BWC33" s="98" t="s">
        <v>669</v>
      </c>
      <c r="BWD33" s="98" t="s">
        <v>669</v>
      </c>
      <c r="BWE33" s="98" t="s">
        <v>669</v>
      </c>
      <c r="BWF33" s="98" t="s">
        <v>669</v>
      </c>
      <c r="BWG33" s="98" t="s">
        <v>669</v>
      </c>
      <c r="BWH33" s="98" t="s">
        <v>669</v>
      </c>
      <c r="BWI33" s="98" t="s">
        <v>669</v>
      </c>
      <c r="BWJ33" s="98" t="s">
        <v>669</v>
      </c>
      <c r="BWK33" s="98" t="s">
        <v>669</v>
      </c>
      <c r="BWL33" s="98" t="s">
        <v>669</v>
      </c>
      <c r="BWM33" s="98" t="s">
        <v>669</v>
      </c>
      <c r="BWN33" s="98" t="s">
        <v>669</v>
      </c>
      <c r="BWO33" s="98" t="s">
        <v>669</v>
      </c>
      <c r="BWP33" s="98" t="s">
        <v>669</v>
      </c>
      <c r="BWQ33" s="98" t="s">
        <v>669</v>
      </c>
      <c r="BWR33" s="98" t="s">
        <v>669</v>
      </c>
      <c r="BWS33" s="98" t="s">
        <v>669</v>
      </c>
      <c r="BWT33" s="98" t="s">
        <v>669</v>
      </c>
      <c r="BWU33" s="98" t="s">
        <v>669</v>
      </c>
      <c r="BWV33" s="98" t="s">
        <v>669</v>
      </c>
      <c r="BWW33" s="98" t="s">
        <v>669</v>
      </c>
      <c r="BWX33" s="98" t="s">
        <v>669</v>
      </c>
      <c r="BWY33" s="98" t="s">
        <v>669</v>
      </c>
      <c r="BWZ33" s="98" t="s">
        <v>669</v>
      </c>
      <c r="BXA33" s="98" t="s">
        <v>669</v>
      </c>
      <c r="BXB33" s="98" t="s">
        <v>669</v>
      </c>
      <c r="BXC33" s="98" t="s">
        <v>669</v>
      </c>
      <c r="BXD33" s="98" t="s">
        <v>669</v>
      </c>
      <c r="BXE33" s="98" t="s">
        <v>669</v>
      </c>
      <c r="BXF33" s="98" t="s">
        <v>669</v>
      </c>
      <c r="BXG33" s="98" t="s">
        <v>669</v>
      </c>
      <c r="BXH33" s="98" t="s">
        <v>669</v>
      </c>
      <c r="BXI33" s="98" t="s">
        <v>669</v>
      </c>
      <c r="BXJ33" s="98" t="s">
        <v>669</v>
      </c>
      <c r="BXK33" s="98" t="s">
        <v>669</v>
      </c>
      <c r="BXL33" s="98" t="s">
        <v>669</v>
      </c>
      <c r="BXM33" s="98" t="s">
        <v>669</v>
      </c>
      <c r="BXN33" s="98" t="s">
        <v>669</v>
      </c>
      <c r="BXO33" s="98" t="s">
        <v>669</v>
      </c>
      <c r="BXP33" s="98" t="s">
        <v>669</v>
      </c>
      <c r="BXQ33" s="98" t="s">
        <v>669</v>
      </c>
      <c r="BXR33" s="98" t="s">
        <v>669</v>
      </c>
      <c r="BXS33" s="98" t="s">
        <v>669</v>
      </c>
      <c r="BXT33" s="98" t="s">
        <v>669</v>
      </c>
      <c r="BXU33" s="98" t="s">
        <v>669</v>
      </c>
      <c r="BXV33" s="98" t="s">
        <v>669</v>
      </c>
      <c r="BXW33" s="98" t="s">
        <v>669</v>
      </c>
      <c r="BXX33" s="98" t="s">
        <v>669</v>
      </c>
      <c r="BXY33" s="98" t="s">
        <v>669</v>
      </c>
      <c r="BXZ33" s="98" t="s">
        <v>669</v>
      </c>
      <c r="BYA33" s="98" t="s">
        <v>669</v>
      </c>
      <c r="BYB33" s="98" t="s">
        <v>669</v>
      </c>
      <c r="BYC33" s="98" t="s">
        <v>669</v>
      </c>
      <c r="BYD33" s="98" t="s">
        <v>669</v>
      </c>
      <c r="BYE33" s="98" t="s">
        <v>669</v>
      </c>
      <c r="BYF33" s="98" t="s">
        <v>669</v>
      </c>
      <c r="BYG33" s="98" t="s">
        <v>669</v>
      </c>
      <c r="BYH33" s="98" t="s">
        <v>669</v>
      </c>
      <c r="BYI33" s="98" t="s">
        <v>669</v>
      </c>
      <c r="BYJ33" s="98" t="s">
        <v>669</v>
      </c>
      <c r="BYK33" s="98" t="s">
        <v>669</v>
      </c>
      <c r="BYL33" s="98" t="s">
        <v>669</v>
      </c>
      <c r="BYM33" s="98" t="s">
        <v>669</v>
      </c>
      <c r="BYN33" s="98" t="s">
        <v>669</v>
      </c>
      <c r="BYO33" s="98" t="s">
        <v>669</v>
      </c>
      <c r="BYP33" s="98" t="s">
        <v>669</v>
      </c>
      <c r="BYQ33" s="98" t="s">
        <v>669</v>
      </c>
      <c r="BYR33" s="98" t="s">
        <v>669</v>
      </c>
      <c r="BYS33" s="98" t="s">
        <v>669</v>
      </c>
      <c r="BYT33" s="98" t="s">
        <v>669</v>
      </c>
      <c r="BYU33" s="98" t="s">
        <v>669</v>
      </c>
      <c r="BYV33" s="98" t="s">
        <v>669</v>
      </c>
      <c r="BYW33" s="98" t="s">
        <v>669</v>
      </c>
      <c r="BYX33" s="98" t="s">
        <v>669</v>
      </c>
      <c r="BYY33" s="98" t="s">
        <v>669</v>
      </c>
      <c r="BYZ33" s="98" t="s">
        <v>669</v>
      </c>
      <c r="BZA33" s="98" t="s">
        <v>669</v>
      </c>
      <c r="BZB33" s="98" t="s">
        <v>669</v>
      </c>
      <c r="BZC33" s="98" t="s">
        <v>669</v>
      </c>
      <c r="BZD33" s="98" t="s">
        <v>669</v>
      </c>
      <c r="BZE33" s="98" t="s">
        <v>669</v>
      </c>
      <c r="BZF33" s="98" t="s">
        <v>669</v>
      </c>
      <c r="BZG33" s="98" t="s">
        <v>669</v>
      </c>
      <c r="BZH33" s="98" t="s">
        <v>669</v>
      </c>
      <c r="BZI33" s="98" t="s">
        <v>669</v>
      </c>
      <c r="BZJ33" s="98" t="s">
        <v>669</v>
      </c>
      <c r="BZK33" s="98" t="s">
        <v>669</v>
      </c>
      <c r="BZL33" s="98" t="s">
        <v>669</v>
      </c>
      <c r="BZM33" s="98" t="s">
        <v>669</v>
      </c>
      <c r="BZN33" s="98" t="s">
        <v>669</v>
      </c>
      <c r="BZO33" s="98" t="s">
        <v>669</v>
      </c>
      <c r="BZP33" s="98" t="s">
        <v>669</v>
      </c>
      <c r="BZQ33" s="98" t="s">
        <v>669</v>
      </c>
      <c r="BZR33" s="98" t="s">
        <v>669</v>
      </c>
      <c r="BZS33" s="98" t="s">
        <v>669</v>
      </c>
      <c r="BZT33" s="98" t="s">
        <v>669</v>
      </c>
      <c r="BZU33" s="98" t="s">
        <v>669</v>
      </c>
      <c r="BZV33" s="98" t="s">
        <v>669</v>
      </c>
      <c r="BZW33" s="98" t="s">
        <v>669</v>
      </c>
      <c r="BZX33" s="98" t="s">
        <v>669</v>
      </c>
      <c r="BZY33" s="98" t="s">
        <v>669</v>
      </c>
      <c r="BZZ33" s="98" t="s">
        <v>669</v>
      </c>
      <c r="CAA33" s="98" t="s">
        <v>669</v>
      </c>
      <c r="CAB33" s="98" t="s">
        <v>669</v>
      </c>
      <c r="CAC33" s="98" t="s">
        <v>669</v>
      </c>
      <c r="CAD33" s="98" t="s">
        <v>669</v>
      </c>
      <c r="CAE33" s="98" t="s">
        <v>669</v>
      </c>
      <c r="CAF33" s="98" t="s">
        <v>669</v>
      </c>
      <c r="CAG33" s="98" t="s">
        <v>669</v>
      </c>
      <c r="CAH33" s="98" t="s">
        <v>669</v>
      </c>
      <c r="CAI33" s="98" t="s">
        <v>669</v>
      </c>
      <c r="CAJ33" s="98" t="s">
        <v>669</v>
      </c>
      <c r="CAK33" s="98" t="s">
        <v>669</v>
      </c>
      <c r="CAL33" s="98" t="s">
        <v>669</v>
      </c>
      <c r="CAM33" s="98" t="s">
        <v>669</v>
      </c>
      <c r="CAN33" s="98" t="s">
        <v>669</v>
      </c>
      <c r="CAO33" s="98" t="s">
        <v>669</v>
      </c>
      <c r="CAP33" s="98" t="s">
        <v>669</v>
      </c>
      <c r="CAQ33" s="98" t="s">
        <v>669</v>
      </c>
      <c r="CAR33" s="98" t="s">
        <v>669</v>
      </c>
      <c r="CAS33" s="98" t="s">
        <v>669</v>
      </c>
      <c r="CAT33" s="98" t="s">
        <v>669</v>
      </c>
      <c r="CAU33" s="98" t="s">
        <v>669</v>
      </c>
      <c r="CAV33" s="98" t="s">
        <v>669</v>
      </c>
      <c r="CAW33" s="98" t="s">
        <v>669</v>
      </c>
      <c r="CAX33" s="98" t="s">
        <v>669</v>
      </c>
      <c r="CAY33" s="98" t="s">
        <v>669</v>
      </c>
      <c r="CAZ33" s="98" t="s">
        <v>669</v>
      </c>
      <c r="CBA33" s="98" t="s">
        <v>669</v>
      </c>
      <c r="CBB33" s="98" t="s">
        <v>669</v>
      </c>
      <c r="CBC33" s="98" t="s">
        <v>669</v>
      </c>
      <c r="CBD33" s="98" t="s">
        <v>669</v>
      </c>
      <c r="CBE33" s="98" t="s">
        <v>669</v>
      </c>
      <c r="CBF33" s="98" t="s">
        <v>669</v>
      </c>
      <c r="CBG33" s="98" t="s">
        <v>669</v>
      </c>
      <c r="CBH33" s="98" t="s">
        <v>669</v>
      </c>
      <c r="CBI33" s="98" t="s">
        <v>669</v>
      </c>
      <c r="CBJ33" s="98" t="s">
        <v>669</v>
      </c>
      <c r="CBK33" s="98" t="s">
        <v>669</v>
      </c>
      <c r="CBL33" s="98" t="s">
        <v>669</v>
      </c>
      <c r="CBM33" s="98" t="s">
        <v>669</v>
      </c>
      <c r="CBN33" s="98" t="s">
        <v>669</v>
      </c>
      <c r="CBO33" s="98" t="s">
        <v>669</v>
      </c>
      <c r="CBP33" s="98" t="s">
        <v>669</v>
      </c>
      <c r="CBQ33" s="98" t="s">
        <v>669</v>
      </c>
      <c r="CBR33" s="98" t="s">
        <v>669</v>
      </c>
      <c r="CBS33" s="98" t="s">
        <v>669</v>
      </c>
      <c r="CBT33" s="98" t="s">
        <v>669</v>
      </c>
      <c r="CBU33" s="98" t="s">
        <v>669</v>
      </c>
      <c r="CBV33" s="98" t="s">
        <v>669</v>
      </c>
      <c r="CBW33" s="98" t="s">
        <v>669</v>
      </c>
      <c r="CBX33" s="98" t="s">
        <v>669</v>
      </c>
      <c r="CBY33" s="98" t="s">
        <v>669</v>
      </c>
      <c r="CBZ33" s="98" t="s">
        <v>669</v>
      </c>
      <c r="CCA33" s="98" t="s">
        <v>669</v>
      </c>
      <c r="CCB33" s="98" t="s">
        <v>669</v>
      </c>
      <c r="CCC33" s="98" t="s">
        <v>669</v>
      </c>
      <c r="CCD33" s="98" t="s">
        <v>669</v>
      </c>
      <c r="CCE33" s="98" t="s">
        <v>669</v>
      </c>
      <c r="CCF33" s="98" t="s">
        <v>669</v>
      </c>
      <c r="CCG33" s="98" t="s">
        <v>669</v>
      </c>
      <c r="CCH33" s="98" t="s">
        <v>669</v>
      </c>
      <c r="CCI33" s="98" t="s">
        <v>669</v>
      </c>
      <c r="CCJ33" s="98" t="s">
        <v>669</v>
      </c>
      <c r="CCK33" s="98" t="s">
        <v>669</v>
      </c>
      <c r="CCL33" s="98" t="s">
        <v>669</v>
      </c>
      <c r="CCM33" s="98" t="s">
        <v>669</v>
      </c>
      <c r="CCN33" s="98" t="s">
        <v>669</v>
      </c>
      <c r="CCO33" s="98" t="s">
        <v>669</v>
      </c>
      <c r="CCP33" s="98" t="s">
        <v>669</v>
      </c>
      <c r="CCQ33" s="98" t="s">
        <v>669</v>
      </c>
      <c r="CCR33" s="98" t="s">
        <v>669</v>
      </c>
      <c r="CCS33" s="98" t="s">
        <v>669</v>
      </c>
      <c r="CCT33" s="98" t="s">
        <v>669</v>
      </c>
      <c r="CCU33" s="98" t="s">
        <v>669</v>
      </c>
      <c r="CCV33" s="98" t="s">
        <v>669</v>
      </c>
      <c r="CCW33" s="98" t="s">
        <v>669</v>
      </c>
      <c r="CCX33" s="98" t="s">
        <v>669</v>
      </c>
      <c r="CCY33" s="98" t="s">
        <v>669</v>
      </c>
      <c r="CCZ33" s="98" t="s">
        <v>669</v>
      </c>
      <c r="CDA33" s="98" t="s">
        <v>669</v>
      </c>
      <c r="CDB33" s="98" t="s">
        <v>669</v>
      </c>
      <c r="CDC33" s="98" t="s">
        <v>669</v>
      </c>
      <c r="CDD33" s="98" t="s">
        <v>669</v>
      </c>
      <c r="CDE33" s="98" t="s">
        <v>669</v>
      </c>
      <c r="CDF33" s="98" t="s">
        <v>669</v>
      </c>
      <c r="CDG33" s="98" t="s">
        <v>669</v>
      </c>
      <c r="CDH33" s="98" t="s">
        <v>669</v>
      </c>
      <c r="CDI33" s="98" t="s">
        <v>669</v>
      </c>
      <c r="CDJ33" s="98" t="s">
        <v>669</v>
      </c>
      <c r="CDK33" s="98" t="s">
        <v>669</v>
      </c>
      <c r="CDL33" s="98" t="s">
        <v>669</v>
      </c>
      <c r="CDM33" s="98" t="s">
        <v>669</v>
      </c>
      <c r="CDN33" s="98" t="s">
        <v>669</v>
      </c>
      <c r="CDO33" s="98" t="s">
        <v>669</v>
      </c>
      <c r="CDP33" s="98" t="s">
        <v>669</v>
      </c>
      <c r="CDQ33" s="98" t="s">
        <v>669</v>
      </c>
      <c r="CDR33" s="98" t="s">
        <v>669</v>
      </c>
      <c r="CDS33" s="98" t="s">
        <v>669</v>
      </c>
      <c r="CDT33" s="98" t="s">
        <v>669</v>
      </c>
      <c r="CDU33" s="98" t="s">
        <v>669</v>
      </c>
      <c r="CDV33" s="98" t="s">
        <v>669</v>
      </c>
      <c r="CDW33" s="98" t="s">
        <v>669</v>
      </c>
      <c r="CDX33" s="98" t="s">
        <v>669</v>
      </c>
      <c r="CDY33" s="98" t="s">
        <v>669</v>
      </c>
      <c r="CDZ33" s="98" t="s">
        <v>669</v>
      </c>
      <c r="CEA33" s="98" t="s">
        <v>669</v>
      </c>
      <c r="CEB33" s="98" t="s">
        <v>669</v>
      </c>
      <c r="CEC33" s="98" t="s">
        <v>669</v>
      </c>
      <c r="CED33" s="98" t="s">
        <v>669</v>
      </c>
      <c r="CEE33" s="98" t="s">
        <v>669</v>
      </c>
      <c r="CEF33" s="98" t="s">
        <v>669</v>
      </c>
      <c r="CEG33" s="98" t="s">
        <v>669</v>
      </c>
      <c r="CEH33" s="98" t="s">
        <v>669</v>
      </c>
      <c r="CEI33" s="98" t="s">
        <v>669</v>
      </c>
      <c r="CEJ33" s="98" t="s">
        <v>669</v>
      </c>
      <c r="CEK33" s="98" t="s">
        <v>669</v>
      </c>
      <c r="CEL33" s="98" t="s">
        <v>669</v>
      </c>
      <c r="CEM33" s="98" t="s">
        <v>669</v>
      </c>
      <c r="CEN33" s="98" t="s">
        <v>669</v>
      </c>
      <c r="CEO33" s="98" t="s">
        <v>669</v>
      </c>
      <c r="CEP33" s="98" t="s">
        <v>669</v>
      </c>
      <c r="CEQ33" s="98" t="s">
        <v>669</v>
      </c>
      <c r="CER33" s="98" t="s">
        <v>669</v>
      </c>
      <c r="CES33" s="98" t="s">
        <v>669</v>
      </c>
      <c r="CET33" s="98" t="s">
        <v>669</v>
      </c>
      <c r="CEU33" s="98" t="s">
        <v>669</v>
      </c>
      <c r="CEV33" s="98" t="s">
        <v>669</v>
      </c>
      <c r="CEW33" s="98" t="s">
        <v>669</v>
      </c>
      <c r="CEX33" s="98" t="s">
        <v>669</v>
      </c>
      <c r="CEY33" s="98" t="s">
        <v>669</v>
      </c>
      <c r="CEZ33" s="98" t="s">
        <v>669</v>
      </c>
      <c r="CFA33" s="98" t="s">
        <v>669</v>
      </c>
      <c r="CFB33" s="98" t="s">
        <v>669</v>
      </c>
      <c r="CFC33" s="98" t="s">
        <v>669</v>
      </c>
      <c r="CFD33" s="98" t="s">
        <v>669</v>
      </c>
      <c r="CFE33" s="98" t="s">
        <v>669</v>
      </c>
      <c r="CFF33" s="98" t="s">
        <v>669</v>
      </c>
      <c r="CFG33" s="98" t="s">
        <v>669</v>
      </c>
      <c r="CFH33" s="98" t="s">
        <v>669</v>
      </c>
      <c r="CFI33" s="98" t="s">
        <v>669</v>
      </c>
      <c r="CFJ33" s="98" t="s">
        <v>669</v>
      </c>
      <c r="CFK33" s="98" t="s">
        <v>669</v>
      </c>
      <c r="CFL33" s="98" t="s">
        <v>669</v>
      </c>
      <c r="CFM33" s="98" t="s">
        <v>669</v>
      </c>
      <c r="CFN33" s="98" t="s">
        <v>669</v>
      </c>
      <c r="CFO33" s="98" t="s">
        <v>669</v>
      </c>
      <c r="CFP33" s="98" t="s">
        <v>669</v>
      </c>
      <c r="CFQ33" s="98" t="s">
        <v>669</v>
      </c>
      <c r="CFR33" s="98" t="s">
        <v>669</v>
      </c>
      <c r="CFS33" s="98" t="s">
        <v>669</v>
      </c>
      <c r="CFT33" s="98" t="s">
        <v>669</v>
      </c>
      <c r="CFU33" s="98" t="s">
        <v>669</v>
      </c>
      <c r="CFV33" s="98" t="s">
        <v>669</v>
      </c>
      <c r="CFW33" s="98" t="s">
        <v>669</v>
      </c>
      <c r="CFX33" s="98" t="s">
        <v>669</v>
      </c>
      <c r="CFY33" s="98" t="s">
        <v>669</v>
      </c>
      <c r="CFZ33" s="98" t="s">
        <v>669</v>
      </c>
      <c r="CGA33" s="98" t="s">
        <v>669</v>
      </c>
      <c r="CGB33" s="98" t="s">
        <v>669</v>
      </c>
      <c r="CGC33" s="98" t="s">
        <v>669</v>
      </c>
      <c r="CGD33" s="98" t="s">
        <v>669</v>
      </c>
      <c r="CGE33" s="98" t="s">
        <v>669</v>
      </c>
      <c r="CGF33" s="98" t="s">
        <v>669</v>
      </c>
      <c r="CGG33" s="98" t="s">
        <v>669</v>
      </c>
      <c r="CGH33" s="98" t="s">
        <v>669</v>
      </c>
      <c r="CGI33" s="98" t="s">
        <v>669</v>
      </c>
      <c r="CGJ33" s="98" t="s">
        <v>669</v>
      </c>
      <c r="CGK33" s="98" t="s">
        <v>669</v>
      </c>
      <c r="CGL33" s="98" t="s">
        <v>669</v>
      </c>
      <c r="CGM33" s="98" t="s">
        <v>669</v>
      </c>
      <c r="CGN33" s="98" t="s">
        <v>669</v>
      </c>
      <c r="CGO33" s="98" t="s">
        <v>669</v>
      </c>
      <c r="CGP33" s="98" t="s">
        <v>669</v>
      </c>
      <c r="CGQ33" s="98" t="s">
        <v>669</v>
      </c>
      <c r="CGR33" s="98" t="s">
        <v>669</v>
      </c>
      <c r="CGS33" s="98" t="s">
        <v>669</v>
      </c>
      <c r="CGT33" s="98" t="s">
        <v>669</v>
      </c>
      <c r="CGU33" s="98" t="s">
        <v>669</v>
      </c>
      <c r="CGV33" s="98" t="s">
        <v>669</v>
      </c>
      <c r="CGW33" s="98" t="s">
        <v>669</v>
      </c>
      <c r="CGX33" s="98" t="s">
        <v>669</v>
      </c>
      <c r="CGY33" s="98" t="s">
        <v>669</v>
      </c>
      <c r="CGZ33" s="98" t="s">
        <v>669</v>
      </c>
      <c r="CHA33" s="98" t="s">
        <v>669</v>
      </c>
      <c r="CHB33" s="98" t="s">
        <v>669</v>
      </c>
      <c r="CHC33" s="98" t="s">
        <v>669</v>
      </c>
      <c r="CHD33" s="98" t="s">
        <v>669</v>
      </c>
      <c r="CHE33" s="98" t="s">
        <v>669</v>
      </c>
      <c r="CHF33" s="98" t="s">
        <v>669</v>
      </c>
      <c r="CHG33" s="98" t="s">
        <v>669</v>
      </c>
      <c r="CHH33" s="98" t="s">
        <v>669</v>
      </c>
      <c r="CHI33" s="98" t="s">
        <v>669</v>
      </c>
      <c r="CHJ33" s="98" t="s">
        <v>669</v>
      </c>
      <c r="CHK33" s="98" t="s">
        <v>669</v>
      </c>
      <c r="CHL33" s="98" t="s">
        <v>669</v>
      </c>
      <c r="CHM33" s="98" t="s">
        <v>669</v>
      </c>
      <c r="CHN33" s="98" t="s">
        <v>669</v>
      </c>
      <c r="CHO33" s="98" t="s">
        <v>669</v>
      </c>
      <c r="CHP33" s="98" t="s">
        <v>669</v>
      </c>
      <c r="CHQ33" s="98" t="s">
        <v>669</v>
      </c>
      <c r="CHR33" s="98" t="s">
        <v>669</v>
      </c>
      <c r="CHS33" s="98" t="s">
        <v>669</v>
      </c>
      <c r="CHT33" s="98" t="s">
        <v>669</v>
      </c>
      <c r="CHU33" s="98" t="s">
        <v>669</v>
      </c>
      <c r="CHV33" s="98" t="s">
        <v>669</v>
      </c>
      <c r="CHW33" s="98" t="s">
        <v>669</v>
      </c>
      <c r="CHX33" s="98" t="s">
        <v>669</v>
      </c>
      <c r="CHY33" s="98" t="s">
        <v>669</v>
      </c>
      <c r="CHZ33" s="98" t="s">
        <v>669</v>
      </c>
      <c r="CIA33" s="98" t="s">
        <v>669</v>
      </c>
      <c r="CIB33" s="98" t="s">
        <v>669</v>
      </c>
      <c r="CIC33" s="98" t="s">
        <v>669</v>
      </c>
      <c r="CID33" s="98" t="s">
        <v>669</v>
      </c>
      <c r="CIE33" s="98" t="s">
        <v>669</v>
      </c>
      <c r="CIF33" s="98" t="s">
        <v>669</v>
      </c>
      <c r="CIG33" s="98" t="s">
        <v>669</v>
      </c>
      <c r="CIH33" s="98" t="s">
        <v>669</v>
      </c>
      <c r="CII33" s="98" t="s">
        <v>669</v>
      </c>
      <c r="CIJ33" s="98" t="s">
        <v>669</v>
      </c>
      <c r="CIK33" s="98" t="s">
        <v>669</v>
      </c>
      <c r="CIL33" s="98" t="s">
        <v>669</v>
      </c>
      <c r="CIM33" s="98" t="s">
        <v>669</v>
      </c>
      <c r="CIN33" s="98" t="s">
        <v>669</v>
      </c>
      <c r="CIO33" s="98" t="s">
        <v>669</v>
      </c>
      <c r="CIP33" s="98" t="s">
        <v>669</v>
      </c>
      <c r="CIQ33" s="98" t="s">
        <v>669</v>
      </c>
      <c r="CIR33" s="98" t="s">
        <v>669</v>
      </c>
      <c r="CIS33" s="98" t="s">
        <v>669</v>
      </c>
      <c r="CIT33" s="98" t="s">
        <v>669</v>
      </c>
      <c r="CIU33" s="98" t="s">
        <v>669</v>
      </c>
      <c r="CIV33" s="98" t="s">
        <v>669</v>
      </c>
      <c r="CIW33" s="98" t="s">
        <v>669</v>
      </c>
      <c r="CIX33" s="98" t="s">
        <v>669</v>
      </c>
      <c r="CIY33" s="98" t="s">
        <v>669</v>
      </c>
      <c r="CIZ33" s="98" t="s">
        <v>669</v>
      </c>
      <c r="CJA33" s="98" t="s">
        <v>669</v>
      </c>
      <c r="CJB33" s="98" t="s">
        <v>669</v>
      </c>
      <c r="CJC33" s="98" t="s">
        <v>669</v>
      </c>
      <c r="CJD33" s="98" t="s">
        <v>669</v>
      </c>
      <c r="CJE33" s="98" t="s">
        <v>669</v>
      </c>
      <c r="CJF33" s="98" t="s">
        <v>669</v>
      </c>
      <c r="CJG33" s="98" t="s">
        <v>669</v>
      </c>
      <c r="CJH33" s="98" t="s">
        <v>669</v>
      </c>
      <c r="CJI33" s="98" t="s">
        <v>669</v>
      </c>
      <c r="CJJ33" s="98" t="s">
        <v>669</v>
      </c>
      <c r="CJK33" s="98" t="s">
        <v>669</v>
      </c>
      <c r="CJL33" s="98" t="s">
        <v>669</v>
      </c>
      <c r="CJM33" s="98" t="s">
        <v>669</v>
      </c>
      <c r="CJN33" s="98" t="s">
        <v>669</v>
      </c>
      <c r="CJO33" s="98" t="s">
        <v>669</v>
      </c>
      <c r="CJP33" s="98" t="s">
        <v>669</v>
      </c>
      <c r="CJQ33" s="98" t="s">
        <v>669</v>
      </c>
      <c r="CJR33" s="98" t="s">
        <v>669</v>
      </c>
      <c r="CJS33" s="98" t="s">
        <v>669</v>
      </c>
      <c r="CJT33" s="98" t="s">
        <v>669</v>
      </c>
      <c r="CJU33" s="98" t="s">
        <v>669</v>
      </c>
      <c r="CJV33" s="98" t="s">
        <v>669</v>
      </c>
      <c r="CJW33" s="98" t="s">
        <v>669</v>
      </c>
      <c r="CJX33" s="98" t="s">
        <v>669</v>
      </c>
      <c r="CJY33" s="98" t="s">
        <v>669</v>
      </c>
      <c r="CJZ33" s="98" t="s">
        <v>669</v>
      </c>
      <c r="CKA33" s="98" t="s">
        <v>669</v>
      </c>
      <c r="CKB33" s="98" t="s">
        <v>669</v>
      </c>
      <c r="CKC33" s="98" t="s">
        <v>669</v>
      </c>
      <c r="CKD33" s="98" t="s">
        <v>669</v>
      </c>
      <c r="CKE33" s="98" t="s">
        <v>669</v>
      </c>
      <c r="CKF33" s="98" t="s">
        <v>669</v>
      </c>
      <c r="CKG33" s="98" t="s">
        <v>669</v>
      </c>
      <c r="CKH33" s="98" t="s">
        <v>669</v>
      </c>
      <c r="CKI33" s="98" t="s">
        <v>669</v>
      </c>
      <c r="CKJ33" s="98" t="s">
        <v>669</v>
      </c>
      <c r="CKK33" s="98" t="s">
        <v>669</v>
      </c>
      <c r="CKL33" s="98" t="s">
        <v>669</v>
      </c>
      <c r="CKM33" s="98" t="s">
        <v>669</v>
      </c>
      <c r="CKN33" s="98" t="s">
        <v>669</v>
      </c>
      <c r="CKO33" s="98" t="s">
        <v>669</v>
      </c>
      <c r="CKP33" s="98" t="s">
        <v>669</v>
      </c>
      <c r="CKQ33" s="98" t="s">
        <v>669</v>
      </c>
      <c r="CKR33" s="98" t="s">
        <v>669</v>
      </c>
      <c r="CKS33" s="98" t="s">
        <v>669</v>
      </c>
      <c r="CKT33" s="98" t="s">
        <v>669</v>
      </c>
      <c r="CKU33" s="98" t="s">
        <v>669</v>
      </c>
      <c r="CKV33" s="98" t="s">
        <v>669</v>
      </c>
      <c r="CKW33" s="98" t="s">
        <v>669</v>
      </c>
      <c r="CKX33" s="98" t="s">
        <v>669</v>
      </c>
      <c r="CKY33" s="98" t="s">
        <v>669</v>
      </c>
      <c r="CKZ33" s="98" t="s">
        <v>669</v>
      </c>
      <c r="CLA33" s="98" t="s">
        <v>669</v>
      </c>
      <c r="CLB33" s="98" t="s">
        <v>669</v>
      </c>
      <c r="CLC33" s="98" t="s">
        <v>669</v>
      </c>
      <c r="CLD33" s="98" t="s">
        <v>669</v>
      </c>
      <c r="CLE33" s="98" t="s">
        <v>669</v>
      </c>
      <c r="CLF33" s="98" t="s">
        <v>669</v>
      </c>
      <c r="CLG33" s="98" t="s">
        <v>669</v>
      </c>
      <c r="CLH33" s="98" t="s">
        <v>669</v>
      </c>
      <c r="CLI33" s="98" t="s">
        <v>669</v>
      </c>
      <c r="CLJ33" s="98" t="s">
        <v>669</v>
      </c>
      <c r="CLK33" s="98" t="s">
        <v>669</v>
      </c>
      <c r="CLL33" s="98" t="s">
        <v>669</v>
      </c>
      <c r="CLM33" s="98" t="s">
        <v>669</v>
      </c>
      <c r="CLN33" s="98" t="s">
        <v>669</v>
      </c>
      <c r="CLO33" s="98" t="s">
        <v>669</v>
      </c>
      <c r="CLP33" s="98" t="s">
        <v>669</v>
      </c>
      <c r="CLQ33" s="98" t="s">
        <v>669</v>
      </c>
      <c r="CLR33" s="98" t="s">
        <v>669</v>
      </c>
      <c r="CLS33" s="98" t="s">
        <v>669</v>
      </c>
      <c r="CLT33" s="98" t="s">
        <v>669</v>
      </c>
      <c r="CLU33" s="98" t="s">
        <v>669</v>
      </c>
      <c r="CLV33" s="98" t="s">
        <v>669</v>
      </c>
      <c r="CLW33" s="98" t="s">
        <v>669</v>
      </c>
      <c r="CLX33" s="98" t="s">
        <v>669</v>
      </c>
      <c r="CLY33" s="98" t="s">
        <v>669</v>
      </c>
      <c r="CLZ33" s="98" t="s">
        <v>669</v>
      </c>
      <c r="CMA33" s="98" t="s">
        <v>669</v>
      </c>
      <c r="CMB33" s="98" t="s">
        <v>669</v>
      </c>
      <c r="CMC33" s="98" t="s">
        <v>669</v>
      </c>
      <c r="CMD33" s="98" t="s">
        <v>669</v>
      </c>
      <c r="CME33" s="98" t="s">
        <v>669</v>
      </c>
      <c r="CMF33" s="98" t="s">
        <v>669</v>
      </c>
      <c r="CMG33" s="98" t="s">
        <v>669</v>
      </c>
      <c r="CMH33" s="98" t="s">
        <v>669</v>
      </c>
      <c r="CMI33" s="98" t="s">
        <v>669</v>
      </c>
      <c r="CMJ33" s="98" t="s">
        <v>669</v>
      </c>
      <c r="CMK33" s="98" t="s">
        <v>669</v>
      </c>
      <c r="CML33" s="98" t="s">
        <v>669</v>
      </c>
      <c r="CMM33" s="98" t="s">
        <v>669</v>
      </c>
      <c r="CMN33" s="98" t="s">
        <v>669</v>
      </c>
      <c r="CMO33" s="98" t="s">
        <v>669</v>
      </c>
      <c r="CMP33" s="98" t="s">
        <v>669</v>
      </c>
      <c r="CMQ33" s="98" t="s">
        <v>669</v>
      </c>
      <c r="CMR33" s="98" t="s">
        <v>669</v>
      </c>
      <c r="CMS33" s="98" t="s">
        <v>669</v>
      </c>
      <c r="CMT33" s="98" t="s">
        <v>669</v>
      </c>
      <c r="CMU33" s="98" t="s">
        <v>669</v>
      </c>
      <c r="CMV33" s="98" t="s">
        <v>669</v>
      </c>
      <c r="CMW33" s="98" t="s">
        <v>669</v>
      </c>
      <c r="CMX33" s="98" t="s">
        <v>669</v>
      </c>
      <c r="CMY33" s="98" t="s">
        <v>669</v>
      </c>
      <c r="CMZ33" s="98" t="s">
        <v>669</v>
      </c>
      <c r="CNA33" s="98" t="s">
        <v>669</v>
      </c>
      <c r="CNB33" s="98" t="s">
        <v>669</v>
      </c>
      <c r="CNC33" s="98" t="s">
        <v>669</v>
      </c>
      <c r="CND33" s="98" t="s">
        <v>669</v>
      </c>
      <c r="CNE33" s="98" t="s">
        <v>669</v>
      </c>
      <c r="CNF33" s="98" t="s">
        <v>669</v>
      </c>
      <c r="CNG33" s="98" t="s">
        <v>669</v>
      </c>
      <c r="CNH33" s="98" t="s">
        <v>669</v>
      </c>
      <c r="CNI33" s="98" t="s">
        <v>669</v>
      </c>
      <c r="CNJ33" s="98" t="s">
        <v>669</v>
      </c>
      <c r="CNK33" s="98" t="s">
        <v>669</v>
      </c>
      <c r="CNL33" s="98" t="s">
        <v>669</v>
      </c>
      <c r="CNM33" s="98" t="s">
        <v>669</v>
      </c>
      <c r="CNN33" s="98" t="s">
        <v>669</v>
      </c>
      <c r="CNO33" s="98" t="s">
        <v>669</v>
      </c>
      <c r="CNP33" s="98" t="s">
        <v>669</v>
      </c>
      <c r="CNQ33" s="98" t="s">
        <v>669</v>
      </c>
      <c r="CNR33" s="98" t="s">
        <v>669</v>
      </c>
      <c r="CNS33" s="98" t="s">
        <v>669</v>
      </c>
      <c r="CNT33" s="98" t="s">
        <v>669</v>
      </c>
      <c r="CNU33" s="98" t="s">
        <v>669</v>
      </c>
      <c r="CNV33" s="98" t="s">
        <v>669</v>
      </c>
      <c r="CNW33" s="98" t="s">
        <v>669</v>
      </c>
      <c r="CNX33" s="98" t="s">
        <v>669</v>
      </c>
      <c r="CNY33" s="98" t="s">
        <v>669</v>
      </c>
      <c r="CNZ33" s="98" t="s">
        <v>669</v>
      </c>
      <c r="COA33" s="98" t="s">
        <v>669</v>
      </c>
      <c r="COB33" s="98" t="s">
        <v>669</v>
      </c>
      <c r="COC33" s="98" t="s">
        <v>669</v>
      </c>
      <c r="COD33" s="98" t="s">
        <v>669</v>
      </c>
      <c r="COE33" s="98" t="s">
        <v>669</v>
      </c>
      <c r="COF33" s="98" t="s">
        <v>669</v>
      </c>
      <c r="COG33" s="98" t="s">
        <v>669</v>
      </c>
      <c r="COH33" s="98" t="s">
        <v>669</v>
      </c>
      <c r="COI33" s="98" t="s">
        <v>669</v>
      </c>
      <c r="COJ33" s="98" t="s">
        <v>669</v>
      </c>
      <c r="COK33" s="98" t="s">
        <v>669</v>
      </c>
      <c r="COL33" s="98" t="s">
        <v>669</v>
      </c>
      <c r="COM33" s="98" t="s">
        <v>669</v>
      </c>
      <c r="CON33" s="98" t="s">
        <v>669</v>
      </c>
      <c r="COO33" s="98" t="s">
        <v>669</v>
      </c>
      <c r="COP33" s="98" t="s">
        <v>669</v>
      </c>
      <c r="COQ33" s="98" t="s">
        <v>669</v>
      </c>
      <c r="COR33" s="98" t="s">
        <v>669</v>
      </c>
      <c r="COS33" s="98" t="s">
        <v>669</v>
      </c>
      <c r="COT33" s="98" t="s">
        <v>669</v>
      </c>
      <c r="COU33" s="98" t="s">
        <v>669</v>
      </c>
      <c r="COV33" s="98" t="s">
        <v>669</v>
      </c>
      <c r="COW33" s="98" t="s">
        <v>669</v>
      </c>
      <c r="COX33" s="98" t="s">
        <v>669</v>
      </c>
      <c r="COY33" s="98" t="s">
        <v>669</v>
      </c>
      <c r="COZ33" s="98" t="s">
        <v>669</v>
      </c>
      <c r="CPA33" s="98" t="s">
        <v>669</v>
      </c>
      <c r="CPB33" s="98" t="s">
        <v>669</v>
      </c>
      <c r="CPC33" s="98" t="s">
        <v>669</v>
      </c>
      <c r="CPD33" s="98" t="s">
        <v>669</v>
      </c>
      <c r="CPE33" s="98" t="s">
        <v>669</v>
      </c>
      <c r="CPF33" s="98" t="s">
        <v>669</v>
      </c>
      <c r="CPG33" s="98" t="s">
        <v>669</v>
      </c>
      <c r="CPH33" s="98" t="s">
        <v>669</v>
      </c>
      <c r="CPI33" s="98" t="s">
        <v>669</v>
      </c>
      <c r="CPJ33" s="98" t="s">
        <v>669</v>
      </c>
      <c r="CPK33" s="98" t="s">
        <v>669</v>
      </c>
      <c r="CPL33" s="98" t="s">
        <v>669</v>
      </c>
      <c r="CPM33" s="98" t="s">
        <v>669</v>
      </c>
      <c r="CPN33" s="98" t="s">
        <v>669</v>
      </c>
      <c r="CPO33" s="98" t="s">
        <v>669</v>
      </c>
      <c r="CPP33" s="98" t="s">
        <v>669</v>
      </c>
      <c r="CPQ33" s="98" t="s">
        <v>669</v>
      </c>
      <c r="CPR33" s="98" t="s">
        <v>669</v>
      </c>
      <c r="CPS33" s="98" t="s">
        <v>669</v>
      </c>
      <c r="CPT33" s="98" t="s">
        <v>669</v>
      </c>
      <c r="CPU33" s="98" t="s">
        <v>669</v>
      </c>
      <c r="CPV33" s="98" t="s">
        <v>669</v>
      </c>
      <c r="CPW33" s="98" t="s">
        <v>669</v>
      </c>
      <c r="CPX33" s="98" t="s">
        <v>669</v>
      </c>
      <c r="CPY33" s="98" t="s">
        <v>669</v>
      </c>
      <c r="CPZ33" s="98" t="s">
        <v>669</v>
      </c>
      <c r="CQA33" s="98" t="s">
        <v>669</v>
      </c>
      <c r="CQB33" s="98" t="s">
        <v>669</v>
      </c>
      <c r="CQC33" s="98" t="s">
        <v>669</v>
      </c>
      <c r="CQD33" s="98" t="s">
        <v>669</v>
      </c>
      <c r="CQE33" s="98" t="s">
        <v>669</v>
      </c>
      <c r="CQF33" s="98" t="s">
        <v>669</v>
      </c>
      <c r="CQG33" s="98" t="s">
        <v>669</v>
      </c>
      <c r="CQH33" s="98" t="s">
        <v>669</v>
      </c>
      <c r="CQI33" s="98" t="s">
        <v>669</v>
      </c>
      <c r="CQJ33" s="98" t="s">
        <v>669</v>
      </c>
      <c r="CQK33" s="98" t="s">
        <v>669</v>
      </c>
      <c r="CQL33" s="98" t="s">
        <v>669</v>
      </c>
      <c r="CQM33" s="98" t="s">
        <v>669</v>
      </c>
      <c r="CQN33" s="98" t="s">
        <v>669</v>
      </c>
      <c r="CQO33" s="98" t="s">
        <v>669</v>
      </c>
      <c r="CQP33" s="98" t="s">
        <v>669</v>
      </c>
      <c r="CQQ33" s="98" t="s">
        <v>669</v>
      </c>
      <c r="CQR33" s="98" t="s">
        <v>669</v>
      </c>
      <c r="CQS33" s="98" t="s">
        <v>669</v>
      </c>
      <c r="CQT33" s="98" t="s">
        <v>669</v>
      </c>
      <c r="CQU33" s="98" t="s">
        <v>669</v>
      </c>
      <c r="CQV33" s="98" t="s">
        <v>669</v>
      </c>
      <c r="CQW33" s="98" t="s">
        <v>669</v>
      </c>
      <c r="CQX33" s="98" t="s">
        <v>669</v>
      </c>
      <c r="CQY33" s="98" t="s">
        <v>669</v>
      </c>
      <c r="CQZ33" s="98" t="s">
        <v>669</v>
      </c>
      <c r="CRA33" s="98" t="s">
        <v>669</v>
      </c>
      <c r="CRB33" s="98" t="s">
        <v>669</v>
      </c>
      <c r="CRC33" s="98" t="s">
        <v>669</v>
      </c>
      <c r="CRD33" s="98" t="s">
        <v>669</v>
      </c>
      <c r="CRE33" s="98" t="s">
        <v>669</v>
      </c>
      <c r="CRF33" s="98" t="s">
        <v>669</v>
      </c>
      <c r="CRG33" s="98" t="s">
        <v>669</v>
      </c>
      <c r="CRH33" s="98" t="s">
        <v>669</v>
      </c>
      <c r="CRI33" s="98" t="s">
        <v>669</v>
      </c>
      <c r="CRJ33" s="98" t="s">
        <v>669</v>
      </c>
      <c r="CRK33" s="98" t="s">
        <v>669</v>
      </c>
      <c r="CRL33" s="98" t="s">
        <v>669</v>
      </c>
      <c r="CRM33" s="98" t="s">
        <v>669</v>
      </c>
      <c r="CRN33" s="98" t="s">
        <v>669</v>
      </c>
      <c r="CRO33" s="98" t="s">
        <v>669</v>
      </c>
      <c r="CRP33" s="98" t="s">
        <v>669</v>
      </c>
      <c r="CRQ33" s="98" t="s">
        <v>669</v>
      </c>
      <c r="CRR33" s="98" t="s">
        <v>669</v>
      </c>
      <c r="CRS33" s="98" t="s">
        <v>669</v>
      </c>
      <c r="CRT33" s="98" t="s">
        <v>669</v>
      </c>
      <c r="CRU33" s="98" t="s">
        <v>669</v>
      </c>
      <c r="CRV33" s="98" t="s">
        <v>669</v>
      </c>
      <c r="CRW33" s="98" t="s">
        <v>669</v>
      </c>
      <c r="CRX33" s="98" t="s">
        <v>669</v>
      </c>
      <c r="CRY33" s="98" t="s">
        <v>669</v>
      </c>
      <c r="CRZ33" s="98" t="s">
        <v>669</v>
      </c>
      <c r="CSA33" s="98" t="s">
        <v>669</v>
      </c>
      <c r="CSB33" s="98" t="s">
        <v>669</v>
      </c>
      <c r="CSC33" s="98" t="s">
        <v>669</v>
      </c>
      <c r="CSD33" s="98" t="s">
        <v>669</v>
      </c>
      <c r="CSE33" s="98" t="s">
        <v>669</v>
      </c>
      <c r="CSF33" s="98" t="s">
        <v>669</v>
      </c>
      <c r="CSG33" s="98" t="s">
        <v>669</v>
      </c>
      <c r="CSH33" s="98" t="s">
        <v>669</v>
      </c>
      <c r="CSI33" s="98" t="s">
        <v>669</v>
      </c>
      <c r="CSJ33" s="98" t="s">
        <v>669</v>
      </c>
      <c r="CSK33" s="98" t="s">
        <v>669</v>
      </c>
      <c r="CSL33" s="98" t="s">
        <v>669</v>
      </c>
      <c r="CSM33" s="98" t="s">
        <v>669</v>
      </c>
      <c r="CSN33" s="98" t="s">
        <v>669</v>
      </c>
      <c r="CSO33" s="98" t="s">
        <v>669</v>
      </c>
      <c r="CSP33" s="98" t="s">
        <v>669</v>
      </c>
      <c r="CSQ33" s="98" t="s">
        <v>669</v>
      </c>
      <c r="CSR33" s="98" t="s">
        <v>669</v>
      </c>
      <c r="CSS33" s="98" t="s">
        <v>669</v>
      </c>
      <c r="CST33" s="98" t="s">
        <v>669</v>
      </c>
      <c r="CSU33" s="98" t="s">
        <v>669</v>
      </c>
      <c r="CSV33" s="98" t="s">
        <v>669</v>
      </c>
      <c r="CSW33" s="98" t="s">
        <v>669</v>
      </c>
      <c r="CSX33" s="98" t="s">
        <v>669</v>
      </c>
      <c r="CSY33" s="98" t="s">
        <v>669</v>
      </c>
      <c r="CSZ33" s="98" t="s">
        <v>669</v>
      </c>
      <c r="CTA33" s="98" t="s">
        <v>669</v>
      </c>
      <c r="CTB33" s="98" t="s">
        <v>669</v>
      </c>
      <c r="CTC33" s="98" t="s">
        <v>669</v>
      </c>
      <c r="CTD33" s="98" t="s">
        <v>669</v>
      </c>
      <c r="CTE33" s="98" t="s">
        <v>669</v>
      </c>
      <c r="CTF33" s="98" t="s">
        <v>669</v>
      </c>
      <c r="CTG33" s="98" t="s">
        <v>669</v>
      </c>
      <c r="CTH33" s="98" t="s">
        <v>669</v>
      </c>
      <c r="CTI33" s="98" t="s">
        <v>669</v>
      </c>
      <c r="CTJ33" s="98" t="s">
        <v>669</v>
      </c>
      <c r="CTK33" s="98" t="s">
        <v>669</v>
      </c>
      <c r="CTL33" s="98" t="s">
        <v>669</v>
      </c>
      <c r="CTM33" s="98" t="s">
        <v>669</v>
      </c>
      <c r="CTN33" s="98" t="s">
        <v>669</v>
      </c>
      <c r="CTO33" s="98" t="s">
        <v>669</v>
      </c>
      <c r="CTP33" s="98" t="s">
        <v>669</v>
      </c>
      <c r="CTQ33" s="98" t="s">
        <v>669</v>
      </c>
      <c r="CTR33" s="98" t="s">
        <v>669</v>
      </c>
      <c r="CTS33" s="98" t="s">
        <v>669</v>
      </c>
      <c r="CTT33" s="98" t="s">
        <v>669</v>
      </c>
      <c r="CTU33" s="98" t="s">
        <v>669</v>
      </c>
      <c r="CTV33" s="98" t="s">
        <v>669</v>
      </c>
      <c r="CTW33" s="98" t="s">
        <v>669</v>
      </c>
      <c r="CTX33" s="98" t="s">
        <v>669</v>
      </c>
      <c r="CTY33" s="98" t="s">
        <v>669</v>
      </c>
      <c r="CTZ33" s="98" t="s">
        <v>669</v>
      </c>
      <c r="CUA33" s="98" t="s">
        <v>669</v>
      </c>
      <c r="CUB33" s="98" t="s">
        <v>669</v>
      </c>
      <c r="CUC33" s="98" t="s">
        <v>669</v>
      </c>
      <c r="CUD33" s="98" t="s">
        <v>669</v>
      </c>
      <c r="CUE33" s="98" t="s">
        <v>669</v>
      </c>
      <c r="CUF33" s="98" t="s">
        <v>669</v>
      </c>
      <c r="CUG33" s="98" t="s">
        <v>669</v>
      </c>
      <c r="CUH33" s="98" t="s">
        <v>669</v>
      </c>
      <c r="CUI33" s="98" t="s">
        <v>669</v>
      </c>
      <c r="CUJ33" s="98" t="s">
        <v>669</v>
      </c>
      <c r="CUK33" s="98" t="s">
        <v>669</v>
      </c>
      <c r="CUL33" s="98" t="s">
        <v>669</v>
      </c>
      <c r="CUM33" s="98" t="s">
        <v>669</v>
      </c>
      <c r="CUN33" s="98" t="s">
        <v>669</v>
      </c>
      <c r="CUO33" s="98" t="s">
        <v>669</v>
      </c>
      <c r="CUP33" s="98" t="s">
        <v>669</v>
      </c>
      <c r="CUQ33" s="98" t="s">
        <v>669</v>
      </c>
      <c r="CUR33" s="98" t="s">
        <v>669</v>
      </c>
      <c r="CUS33" s="98" t="s">
        <v>669</v>
      </c>
      <c r="CUT33" s="98" t="s">
        <v>669</v>
      </c>
      <c r="CUU33" s="98" t="s">
        <v>669</v>
      </c>
      <c r="CUV33" s="98" t="s">
        <v>669</v>
      </c>
      <c r="CUW33" s="98" t="s">
        <v>669</v>
      </c>
      <c r="CUX33" s="98" t="s">
        <v>669</v>
      </c>
      <c r="CUY33" s="98" t="s">
        <v>669</v>
      </c>
      <c r="CUZ33" s="98" t="s">
        <v>669</v>
      </c>
      <c r="CVA33" s="98" t="s">
        <v>669</v>
      </c>
      <c r="CVB33" s="98" t="s">
        <v>669</v>
      </c>
      <c r="CVC33" s="98" t="s">
        <v>669</v>
      </c>
      <c r="CVD33" s="98" t="s">
        <v>669</v>
      </c>
      <c r="CVE33" s="98" t="s">
        <v>669</v>
      </c>
      <c r="CVF33" s="98" t="s">
        <v>669</v>
      </c>
      <c r="CVG33" s="98" t="s">
        <v>669</v>
      </c>
      <c r="CVH33" s="98" t="s">
        <v>669</v>
      </c>
      <c r="CVI33" s="98" t="s">
        <v>669</v>
      </c>
      <c r="CVJ33" s="98" t="s">
        <v>669</v>
      </c>
      <c r="CVK33" s="98" t="s">
        <v>669</v>
      </c>
      <c r="CVL33" s="98" t="s">
        <v>669</v>
      </c>
      <c r="CVM33" s="98" t="s">
        <v>669</v>
      </c>
      <c r="CVN33" s="98" t="s">
        <v>669</v>
      </c>
      <c r="CVO33" s="98" t="s">
        <v>669</v>
      </c>
      <c r="CVP33" s="98" t="s">
        <v>669</v>
      </c>
      <c r="CVQ33" s="98" t="s">
        <v>669</v>
      </c>
      <c r="CVR33" s="98" t="s">
        <v>669</v>
      </c>
      <c r="CVS33" s="98" t="s">
        <v>669</v>
      </c>
      <c r="CVT33" s="98" t="s">
        <v>669</v>
      </c>
      <c r="CVU33" s="98" t="s">
        <v>669</v>
      </c>
      <c r="CVV33" s="98" t="s">
        <v>669</v>
      </c>
      <c r="CVW33" s="98" t="s">
        <v>669</v>
      </c>
      <c r="CVX33" s="98" t="s">
        <v>669</v>
      </c>
      <c r="CVY33" s="98" t="s">
        <v>669</v>
      </c>
      <c r="CVZ33" s="98" t="s">
        <v>669</v>
      </c>
      <c r="CWA33" s="98" t="s">
        <v>669</v>
      </c>
      <c r="CWB33" s="98" t="s">
        <v>669</v>
      </c>
      <c r="CWC33" s="98" t="s">
        <v>669</v>
      </c>
      <c r="CWD33" s="98" t="s">
        <v>669</v>
      </c>
      <c r="CWE33" s="98" t="s">
        <v>669</v>
      </c>
      <c r="CWF33" s="98" t="s">
        <v>669</v>
      </c>
      <c r="CWG33" s="98" t="s">
        <v>669</v>
      </c>
      <c r="CWH33" s="98" t="s">
        <v>669</v>
      </c>
      <c r="CWI33" s="98" t="s">
        <v>669</v>
      </c>
      <c r="CWJ33" s="98" t="s">
        <v>669</v>
      </c>
      <c r="CWK33" s="98" t="s">
        <v>669</v>
      </c>
      <c r="CWL33" s="98" t="s">
        <v>669</v>
      </c>
      <c r="CWM33" s="98" t="s">
        <v>669</v>
      </c>
      <c r="CWN33" s="98" t="s">
        <v>669</v>
      </c>
      <c r="CWO33" s="98" t="s">
        <v>669</v>
      </c>
      <c r="CWP33" s="98" t="s">
        <v>669</v>
      </c>
      <c r="CWQ33" s="98" t="s">
        <v>669</v>
      </c>
      <c r="CWR33" s="98" t="s">
        <v>669</v>
      </c>
      <c r="CWS33" s="98" t="s">
        <v>669</v>
      </c>
      <c r="CWT33" s="98" t="s">
        <v>669</v>
      </c>
      <c r="CWU33" s="98" t="s">
        <v>669</v>
      </c>
      <c r="CWV33" s="98" t="s">
        <v>669</v>
      </c>
      <c r="CWW33" s="98" t="s">
        <v>669</v>
      </c>
      <c r="CWX33" s="98" t="s">
        <v>669</v>
      </c>
      <c r="CWY33" s="98" t="s">
        <v>669</v>
      </c>
      <c r="CWZ33" s="98" t="s">
        <v>669</v>
      </c>
      <c r="CXA33" s="98" t="s">
        <v>669</v>
      </c>
      <c r="CXB33" s="98" t="s">
        <v>669</v>
      </c>
      <c r="CXC33" s="98" t="s">
        <v>669</v>
      </c>
      <c r="CXD33" s="98" t="s">
        <v>669</v>
      </c>
      <c r="CXE33" s="98" t="s">
        <v>669</v>
      </c>
      <c r="CXF33" s="98" t="s">
        <v>669</v>
      </c>
      <c r="CXG33" s="98" t="s">
        <v>669</v>
      </c>
      <c r="CXH33" s="98" t="s">
        <v>669</v>
      </c>
      <c r="CXI33" s="98" t="s">
        <v>669</v>
      </c>
      <c r="CXJ33" s="98" t="s">
        <v>669</v>
      </c>
      <c r="CXK33" s="98" t="s">
        <v>669</v>
      </c>
      <c r="CXL33" s="98" t="s">
        <v>669</v>
      </c>
      <c r="CXM33" s="98" t="s">
        <v>669</v>
      </c>
      <c r="CXN33" s="98" t="s">
        <v>669</v>
      </c>
      <c r="CXO33" s="98" t="s">
        <v>669</v>
      </c>
      <c r="CXP33" s="98" t="s">
        <v>669</v>
      </c>
      <c r="CXQ33" s="98" t="s">
        <v>669</v>
      </c>
      <c r="CXR33" s="98" t="s">
        <v>669</v>
      </c>
      <c r="CXS33" s="98" t="s">
        <v>669</v>
      </c>
      <c r="CXT33" s="98" t="s">
        <v>669</v>
      </c>
      <c r="CXU33" s="98" t="s">
        <v>669</v>
      </c>
      <c r="CXV33" s="98" t="s">
        <v>669</v>
      </c>
      <c r="CXW33" s="98" t="s">
        <v>669</v>
      </c>
      <c r="CXX33" s="98" t="s">
        <v>669</v>
      </c>
      <c r="CXY33" s="98" t="s">
        <v>669</v>
      </c>
      <c r="CXZ33" s="98" t="s">
        <v>669</v>
      </c>
      <c r="CYA33" s="98" t="s">
        <v>669</v>
      </c>
      <c r="CYB33" s="98" t="s">
        <v>669</v>
      </c>
      <c r="CYC33" s="98" t="s">
        <v>669</v>
      </c>
      <c r="CYD33" s="98" t="s">
        <v>669</v>
      </c>
      <c r="CYE33" s="98" t="s">
        <v>669</v>
      </c>
      <c r="CYF33" s="98" t="s">
        <v>669</v>
      </c>
      <c r="CYG33" s="98" t="s">
        <v>669</v>
      </c>
      <c r="CYH33" s="98" t="s">
        <v>669</v>
      </c>
      <c r="CYI33" s="98" t="s">
        <v>669</v>
      </c>
      <c r="CYJ33" s="98" t="s">
        <v>669</v>
      </c>
      <c r="CYK33" s="98" t="s">
        <v>669</v>
      </c>
      <c r="CYL33" s="98" t="s">
        <v>669</v>
      </c>
      <c r="CYM33" s="98" t="s">
        <v>669</v>
      </c>
      <c r="CYN33" s="98" t="s">
        <v>669</v>
      </c>
      <c r="CYO33" s="98" t="s">
        <v>669</v>
      </c>
      <c r="CYP33" s="98" t="s">
        <v>669</v>
      </c>
      <c r="CYQ33" s="98" t="s">
        <v>669</v>
      </c>
      <c r="CYR33" s="98" t="s">
        <v>669</v>
      </c>
      <c r="CYS33" s="98" t="s">
        <v>669</v>
      </c>
      <c r="CYT33" s="98" t="s">
        <v>669</v>
      </c>
      <c r="CYU33" s="98" t="s">
        <v>669</v>
      </c>
      <c r="CYV33" s="98" t="s">
        <v>669</v>
      </c>
      <c r="CYW33" s="98" t="s">
        <v>669</v>
      </c>
      <c r="CYX33" s="98" t="s">
        <v>669</v>
      </c>
      <c r="CYY33" s="98" t="s">
        <v>669</v>
      </c>
      <c r="CYZ33" s="98" t="s">
        <v>669</v>
      </c>
      <c r="CZA33" s="98" t="s">
        <v>669</v>
      </c>
      <c r="CZB33" s="98" t="s">
        <v>669</v>
      </c>
      <c r="CZC33" s="98" t="s">
        <v>669</v>
      </c>
      <c r="CZD33" s="98" t="s">
        <v>669</v>
      </c>
      <c r="CZE33" s="98" t="s">
        <v>669</v>
      </c>
      <c r="CZF33" s="98" t="s">
        <v>669</v>
      </c>
      <c r="CZG33" s="98" t="s">
        <v>669</v>
      </c>
      <c r="CZH33" s="98" t="s">
        <v>669</v>
      </c>
      <c r="CZI33" s="98" t="s">
        <v>669</v>
      </c>
      <c r="CZJ33" s="98" t="s">
        <v>669</v>
      </c>
      <c r="CZK33" s="98" t="s">
        <v>669</v>
      </c>
      <c r="CZL33" s="98" t="s">
        <v>669</v>
      </c>
      <c r="CZM33" s="98" t="s">
        <v>669</v>
      </c>
      <c r="CZN33" s="98" t="s">
        <v>669</v>
      </c>
      <c r="CZO33" s="98" t="s">
        <v>669</v>
      </c>
      <c r="CZP33" s="98" t="s">
        <v>669</v>
      </c>
      <c r="CZQ33" s="98" t="s">
        <v>669</v>
      </c>
      <c r="CZR33" s="98" t="s">
        <v>669</v>
      </c>
      <c r="CZS33" s="98" t="s">
        <v>669</v>
      </c>
      <c r="CZT33" s="98" t="s">
        <v>669</v>
      </c>
      <c r="CZU33" s="98" t="s">
        <v>669</v>
      </c>
      <c r="CZV33" s="98" t="s">
        <v>669</v>
      </c>
      <c r="CZW33" s="98" t="s">
        <v>669</v>
      </c>
      <c r="CZX33" s="98" t="s">
        <v>669</v>
      </c>
      <c r="CZY33" s="98" t="s">
        <v>669</v>
      </c>
      <c r="CZZ33" s="98" t="s">
        <v>669</v>
      </c>
      <c r="DAA33" s="98" t="s">
        <v>669</v>
      </c>
      <c r="DAB33" s="98" t="s">
        <v>669</v>
      </c>
      <c r="DAC33" s="98" t="s">
        <v>669</v>
      </c>
      <c r="DAD33" s="98" t="s">
        <v>669</v>
      </c>
      <c r="DAE33" s="98" t="s">
        <v>669</v>
      </c>
      <c r="DAF33" s="98" t="s">
        <v>669</v>
      </c>
      <c r="DAG33" s="98" t="s">
        <v>669</v>
      </c>
      <c r="DAH33" s="98" t="s">
        <v>669</v>
      </c>
      <c r="DAI33" s="98" t="s">
        <v>669</v>
      </c>
      <c r="DAJ33" s="98" t="s">
        <v>669</v>
      </c>
      <c r="DAK33" s="98" t="s">
        <v>669</v>
      </c>
      <c r="DAL33" s="98" t="s">
        <v>669</v>
      </c>
      <c r="DAM33" s="98" t="s">
        <v>669</v>
      </c>
      <c r="DAN33" s="98" t="s">
        <v>669</v>
      </c>
      <c r="DAO33" s="98" t="s">
        <v>669</v>
      </c>
      <c r="DAP33" s="98" t="s">
        <v>669</v>
      </c>
      <c r="DAQ33" s="98" t="s">
        <v>669</v>
      </c>
      <c r="DAR33" s="98" t="s">
        <v>669</v>
      </c>
      <c r="DAS33" s="98" t="s">
        <v>669</v>
      </c>
      <c r="DAT33" s="98" t="s">
        <v>669</v>
      </c>
      <c r="DAU33" s="98" t="s">
        <v>669</v>
      </c>
      <c r="DAV33" s="98" t="s">
        <v>669</v>
      </c>
      <c r="DAW33" s="98" t="s">
        <v>669</v>
      </c>
      <c r="DAX33" s="98" t="s">
        <v>669</v>
      </c>
      <c r="DAY33" s="98" t="s">
        <v>669</v>
      </c>
      <c r="DAZ33" s="98" t="s">
        <v>669</v>
      </c>
      <c r="DBA33" s="98" t="s">
        <v>669</v>
      </c>
      <c r="DBB33" s="98" t="s">
        <v>669</v>
      </c>
      <c r="DBC33" s="98" t="s">
        <v>669</v>
      </c>
      <c r="DBD33" s="98" t="s">
        <v>669</v>
      </c>
      <c r="DBE33" s="98" t="s">
        <v>669</v>
      </c>
      <c r="DBF33" s="98" t="s">
        <v>669</v>
      </c>
      <c r="DBG33" s="98" t="s">
        <v>669</v>
      </c>
      <c r="DBH33" s="98" t="s">
        <v>669</v>
      </c>
      <c r="DBI33" s="98" t="s">
        <v>669</v>
      </c>
      <c r="DBJ33" s="98" t="s">
        <v>669</v>
      </c>
      <c r="DBK33" s="98" t="s">
        <v>669</v>
      </c>
      <c r="DBL33" s="98" t="s">
        <v>669</v>
      </c>
      <c r="DBM33" s="98" t="s">
        <v>669</v>
      </c>
      <c r="DBN33" s="98" t="s">
        <v>669</v>
      </c>
      <c r="DBO33" s="98" t="s">
        <v>669</v>
      </c>
      <c r="DBP33" s="98" t="s">
        <v>669</v>
      </c>
      <c r="DBQ33" s="98" t="s">
        <v>669</v>
      </c>
      <c r="DBR33" s="98" t="s">
        <v>669</v>
      </c>
      <c r="DBS33" s="98" t="s">
        <v>669</v>
      </c>
      <c r="DBT33" s="98" t="s">
        <v>669</v>
      </c>
      <c r="DBU33" s="98" t="s">
        <v>669</v>
      </c>
      <c r="DBV33" s="98" t="s">
        <v>669</v>
      </c>
      <c r="DBW33" s="98" t="s">
        <v>669</v>
      </c>
      <c r="DBX33" s="98" t="s">
        <v>669</v>
      </c>
      <c r="DBY33" s="98" t="s">
        <v>669</v>
      </c>
      <c r="DBZ33" s="98" t="s">
        <v>669</v>
      </c>
      <c r="DCA33" s="98" t="s">
        <v>669</v>
      </c>
      <c r="DCB33" s="98" t="s">
        <v>669</v>
      </c>
      <c r="DCC33" s="98" t="s">
        <v>669</v>
      </c>
      <c r="DCD33" s="98" t="s">
        <v>669</v>
      </c>
      <c r="DCE33" s="98" t="s">
        <v>669</v>
      </c>
      <c r="DCF33" s="98" t="s">
        <v>669</v>
      </c>
      <c r="DCG33" s="98" t="s">
        <v>669</v>
      </c>
      <c r="DCH33" s="98" t="s">
        <v>669</v>
      </c>
      <c r="DCI33" s="98" t="s">
        <v>669</v>
      </c>
      <c r="DCJ33" s="98" t="s">
        <v>669</v>
      </c>
      <c r="DCK33" s="98" t="s">
        <v>669</v>
      </c>
      <c r="DCL33" s="98" t="s">
        <v>669</v>
      </c>
      <c r="DCM33" s="98" t="s">
        <v>669</v>
      </c>
      <c r="DCN33" s="98" t="s">
        <v>669</v>
      </c>
      <c r="DCO33" s="98" t="s">
        <v>669</v>
      </c>
      <c r="DCP33" s="98" t="s">
        <v>669</v>
      </c>
      <c r="DCQ33" s="98" t="s">
        <v>669</v>
      </c>
      <c r="DCR33" s="98" t="s">
        <v>669</v>
      </c>
      <c r="DCS33" s="98" t="s">
        <v>669</v>
      </c>
      <c r="DCT33" s="98" t="s">
        <v>669</v>
      </c>
      <c r="DCU33" s="98" t="s">
        <v>669</v>
      </c>
      <c r="DCV33" s="98" t="s">
        <v>669</v>
      </c>
      <c r="DCW33" s="98" t="s">
        <v>669</v>
      </c>
      <c r="DCX33" s="98" t="s">
        <v>669</v>
      </c>
      <c r="DCY33" s="98" t="s">
        <v>669</v>
      </c>
      <c r="DCZ33" s="98" t="s">
        <v>669</v>
      </c>
      <c r="DDA33" s="98" t="s">
        <v>669</v>
      </c>
      <c r="DDB33" s="98" t="s">
        <v>669</v>
      </c>
      <c r="DDC33" s="98" t="s">
        <v>669</v>
      </c>
      <c r="DDD33" s="98" t="s">
        <v>669</v>
      </c>
      <c r="DDE33" s="98" t="s">
        <v>669</v>
      </c>
      <c r="DDF33" s="98" t="s">
        <v>669</v>
      </c>
      <c r="DDG33" s="98" t="s">
        <v>669</v>
      </c>
      <c r="DDH33" s="98" t="s">
        <v>669</v>
      </c>
      <c r="DDI33" s="98" t="s">
        <v>669</v>
      </c>
      <c r="DDJ33" s="98" t="s">
        <v>669</v>
      </c>
      <c r="DDK33" s="98" t="s">
        <v>669</v>
      </c>
      <c r="DDL33" s="98" t="s">
        <v>669</v>
      </c>
      <c r="DDM33" s="98" t="s">
        <v>669</v>
      </c>
      <c r="DDN33" s="98" t="s">
        <v>669</v>
      </c>
      <c r="DDO33" s="98" t="s">
        <v>669</v>
      </c>
      <c r="DDP33" s="98" t="s">
        <v>669</v>
      </c>
      <c r="DDQ33" s="98" t="s">
        <v>669</v>
      </c>
      <c r="DDR33" s="98" t="s">
        <v>669</v>
      </c>
      <c r="DDS33" s="98" t="s">
        <v>669</v>
      </c>
      <c r="DDT33" s="98" t="s">
        <v>669</v>
      </c>
      <c r="DDU33" s="98" t="s">
        <v>669</v>
      </c>
      <c r="DDV33" s="98" t="s">
        <v>669</v>
      </c>
      <c r="DDW33" s="98" t="s">
        <v>669</v>
      </c>
      <c r="DDX33" s="98" t="s">
        <v>669</v>
      </c>
      <c r="DDY33" s="98" t="s">
        <v>669</v>
      </c>
      <c r="DDZ33" s="98" t="s">
        <v>669</v>
      </c>
      <c r="DEA33" s="98" t="s">
        <v>669</v>
      </c>
      <c r="DEB33" s="98" t="s">
        <v>669</v>
      </c>
      <c r="DEC33" s="98" t="s">
        <v>669</v>
      </c>
      <c r="DED33" s="98" t="s">
        <v>669</v>
      </c>
      <c r="DEE33" s="98" t="s">
        <v>669</v>
      </c>
      <c r="DEF33" s="98" t="s">
        <v>669</v>
      </c>
      <c r="DEG33" s="98" t="s">
        <v>669</v>
      </c>
      <c r="DEH33" s="98" t="s">
        <v>669</v>
      </c>
      <c r="DEI33" s="98" t="s">
        <v>669</v>
      </c>
      <c r="DEJ33" s="98" t="s">
        <v>669</v>
      </c>
      <c r="DEK33" s="98" t="s">
        <v>669</v>
      </c>
      <c r="DEL33" s="98" t="s">
        <v>669</v>
      </c>
      <c r="DEM33" s="98" t="s">
        <v>669</v>
      </c>
      <c r="DEN33" s="98" t="s">
        <v>669</v>
      </c>
      <c r="DEO33" s="98" t="s">
        <v>669</v>
      </c>
      <c r="DEP33" s="98" t="s">
        <v>669</v>
      </c>
      <c r="DEQ33" s="98" t="s">
        <v>669</v>
      </c>
      <c r="DER33" s="98" t="s">
        <v>669</v>
      </c>
      <c r="DES33" s="98" t="s">
        <v>669</v>
      </c>
      <c r="DET33" s="98" t="s">
        <v>669</v>
      </c>
      <c r="DEU33" s="98" t="s">
        <v>669</v>
      </c>
      <c r="DEV33" s="98" t="s">
        <v>669</v>
      </c>
      <c r="DEW33" s="98" t="s">
        <v>669</v>
      </c>
      <c r="DEX33" s="98" t="s">
        <v>669</v>
      </c>
      <c r="DEY33" s="98" t="s">
        <v>669</v>
      </c>
      <c r="DEZ33" s="98" t="s">
        <v>669</v>
      </c>
      <c r="DFA33" s="98" t="s">
        <v>669</v>
      </c>
      <c r="DFB33" s="98" t="s">
        <v>669</v>
      </c>
      <c r="DFC33" s="98" t="s">
        <v>669</v>
      </c>
      <c r="DFD33" s="98" t="s">
        <v>669</v>
      </c>
      <c r="DFE33" s="98" t="s">
        <v>669</v>
      </c>
      <c r="DFF33" s="98" t="s">
        <v>669</v>
      </c>
      <c r="DFG33" s="98" t="s">
        <v>669</v>
      </c>
      <c r="DFH33" s="98" t="s">
        <v>669</v>
      </c>
      <c r="DFI33" s="98" t="s">
        <v>669</v>
      </c>
      <c r="DFJ33" s="98" t="s">
        <v>669</v>
      </c>
      <c r="DFK33" s="98" t="s">
        <v>669</v>
      </c>
      <c r="DFL33" s="98" t="s">
        <v>669</v>
      </c>
      <c r="DFM33" s="98" t="s">
        <v>669</v>
      </c>
      <c r="DFN33" s="98" t="s">
        <v>669</v>
      </c>
      <c r="DFO33" s="98" t="s">
        <v>669</v>
      </c>
      <c r="DFP33" s="98" t="s">
        <v>669</v>
      </c>
      <c r="DFQ33" s="98" t="s">
        <v>669</v>
      </c>
      <c r="DFR33" s="98" t="s">
        <v>669</v>
      </c>
      <c r="DFS33" s="98" t="s">
        <v>669</v>
      </c>
      <c r="DFT33" s="98" t="s">
        <v>669</v>
      </c>
      <c r="DFU33" s="98" t="s">
        <v>669</v>
      </c>
      <c r="DFV33" s="98" t="s">
        <v>669</v>
      </c>
      <c r="DFW33" s="98" t="s">
        <v>669</v>
      </c>
      <c r="DFX33" s="98" t="s">
        <v>669</v>
      </c>
      <c r="DFY33" s="98" t="s">
        <v>669</v>
      </c>
      <c r="DFZ33" s="98" t="s">
        <v>669</v>
      </c>
      <c r="DGA33" s="98" t="s">
        <v>669</v>
      </c>
      <c r="DGB33" s="98" t="s">
        <v>669</v>
      </c>
      <c r="DGC33" s="98" t="s">
        <v>669</v>
      </c>
      <c r="DGD33" s="98" t="s">
        <v>669</v>
      </c>
      <c r="DGE33" s="98" t="s">
        <v>669</v>
      </c>
      <c r="DGF33" s="98" t="s">
        <v>669</v>
      </c>
      <c r="DGG33" s="98" t="s">
        <v>669</v>
      </c>
      <c r="DGH33" s="98" t="s">
        <v>669</v>
      </c>
      <c r="DGI33" s="98" t="s">
        <v>669</v>
      </c>
      <c r="DGJ33" s="98" t="s">
        <v>669</v>
      </c>
      <c r="DGK33" s="98" t="s">
        <v>669</v>
      </c>
      <c r="DGL33" s="98" t="s">
        <v>669</v>
      </c>
      <c r="DGM33" s="98" t="s">
        <v>669</v>
      </c>
      <c r="DGN33" s="98" t="s">
        <v>669</v>
      </c>
      <c r="DGO33" s="98" t="s">
        <v>669</v>
      </c>
      <c r="DGP33" s="98" t="s">
        <v>669</v>
      </c>
      <c r="DGQ33" s="98" t="s">
        <v>669</v>
      </c>
      <c r="DGR33" s="98" t="s">
        <v>669</v>
      </c>
      <c r="DGS33" s="98" t="s">
        <v>669</v>
      </c>
      <c r="DGT33" s="98" t="s">
        <v>669</v>
      </c>
      <c r="DGU33" s="98" t="s">
        <v>669</v>
      </c>
      <c r="DGV33" s="98" t="s">
        <v>669</v>
      </c>
      <c r="DGW33" s="98" t="s">
        <v>669</v>
      </c>
      <c r="DGX33" s="98" t="s">
        <v>669</v>
      </c>
      <c r="DGY33" s="98" t="s">
        <v>669</v>
      </c>
      <c r="DGZ33" s="98" t="s">
        <v>669</v>
      </c>
      <c r="DHA33" s="98" t="s">
        <v>669</v>
      </c>
      <c r="DHB33" s="98" t="s">
        <v>669</v>
      </c>
      <c r="DHC33" s="98" t="s">
        <v>669</v>
      </c>
      <c r="DHD33" s="98" t="s">
        <v>669</v>
      </c>
      <c r="DHE33" s="98" t="s">
        <v>669</v>
      </c>
      <c r="DHF33" s="98" t="s">
        <v>669</v>
      </c>
      <c r="DHG33" s="98" t="s">
        <v>669</v>
      </c>
      <c r="DHH33" s="98" t="s">
        <v>669</v>
      </c>
      <c r="DHI33" s="98" t="s">
        <v>669</v>
      </c>
      <c r="DHJ33" s="98" t="s">
        <v>669</v>
      </c>
      <c r="DHK33" s="98" t="s">
        <v>669</v>
      </c>
      <c r="DHL33" s="98" t="s">
        <v>669</v>
      </c>
      <c r="DHM33" s="98" t="s">
        <v>669</v>
      </c>
      <c r="DHN33" s="98" t="s">
        <v>669</v>
      </c>
      <c r="DHO33" s="98" t="s">
        <v>669</v>
      </c>
      <c r="DHP33" s="98" t="s">
        <v>669</v>
      </c>
      <c r="DHQ33" s="98" t="s">
        <v>669</v>
      </c>
      <c r="DHR33" s="98" t="s">
        <v>669</v>
      </c>
      <c r="DHS33" s="98" t="s">
        <v>669</v>
      </c>
      <c r="DHT33" s="98" t="s">
        <v>669</v>
      </c>
      <c r="DHU33" s="98" t="s">
        <v>669</v>
      </c>
      <c r="DHV33" s="98" t="s">
        <v>669</v>
      </c>
      <c r="DHW33" s="98" t="s">
        <v>669</v>
      </c>
      <c r="DHX33" s="98" t="s">
        <v>669</v>
      </c>
      <c r="DHY33" s="98" t="s">
        <v>669</v>
      </c>
      <c r="DHZ33" s="98" t="s">
        <v>669</v>
      </c>
      <c r="DIA33" s="98" t="s">
        <v>669</v>
      </c>
      <c r="DIB33" s="98" t="s">
        <v>669</v>
      </c>
      <c r="DIC33" s="98" t="s">
        <v>669</v>
      </c>
      <c r="DID33" s="98" t="s">
        <v>669</v>
      </c>
      <c r="DIE33" s="98" t="s">
        <v>669</v>
      </c>
      <c r="DIF33" s="98" t="s">
        <v>669</v>
      </c>
      <c r="DIG33" s="98" t="s">
        <v>669</v>
      </c>
      <c r="DIH33" s="98" t="s">
        <v>669</v>
      </c>
      <c r="DII33" s="98" t="s">
        <v>669</v>
      </c>
      <c r="DIJ33" s="98" t="s">
        <v>669</v>
      </c>
      <c r="DIK33" s="98" t="s">
        <v>669</v>
      </c>
      <c r="DIL33" s="98" t="s">
        <v>669</v>
      </c>
      <c r="DIM33" s="98" t="s">
        <v>669</v>
      </c>
      <c r="DIN33" s="98" t="s">
        <v>669</v>
      </c>
      <c r="DIO33" s="98" t="s">
        <v>669</v>
      </c>
      <c r="DIP33" s="98" t="s">
        <v>669</v>
      </c>
      <c r="DIQ33" s="98" t="s">
        <v>669</v>
      </c>
      <c r="DIR33" s="98" t="s">
        <v>669</v>
      </c>
      <c r="DIS33" s="98" t="s">
        <v>669</v>
      </c>
      <c r="DIT33" s="98" t="s">
        <v>669</v>
      </c>
      <c r="DIU33" s="98" t="s">
        <v>669</v>
      </c>
      <c r="DIV33" s="98" t="s">
        <v>669</v>
      </c>
      <c r="DIW33" s="98" t="s">
        <v>669</v>
      </c>
      <c r="DIX33" s="98" t="s">
        <v>669</v>
      </c>
      <c r="DIY33" s="98" t="s">
        <v>669</v>
      </c>
      <c r="DIZ33" s="98" t="s">
        <v>669</v>
      </c>
      <c r="DJA33" s="98" t="s">
        <v>669</v>
      </c>
      <c r="DJB33" s="98" t="s">
        <v>669</v>
      </c>
      <c r="DJC33" s="98" t="s">
        <v>669</v>
      </c>
      <c r="DJD33" s="98" t="s">
        <v>669</v>
      </c>
      <c r="DJE33" s="98" t="s">
        <v>669</v>
      </c>
      <c r="DJF33" s="98" t="s">
        <v>669</v>
      </c>
      <c r="DJG33" s="98" t="s">
        <v>669</v>
      </c>
      <c r="DJH33" s="98" t="s">
        <v>669</v>
      </c>
      <c r="DJI33" s="98" t="s">
        <v>669</v>
      </c>
      <c r="DJJ33" s="98" t="s">
        <v>669</v>
      </c>
      <c r="DJK33" s="98" t="s">
        <v>669</v>
      </c>
      <c r="DJL33" s="98" t="s">
        <v>669</v>
      </c>
      <c r="DJM33" s="98" t="s">
        <v>669</v>
      </c>
      <c r="DJN33" s="98" t="s">
        <v>669</v>
      </c>
      <c r="DJO33" s="98" t="s">
        <v>669</v>
      </c>
      <c r="DJP33" s="98" t="s">
        <v>669</v>
      </c>
      <c r="DJQ33" s="98" t="s">
        <v>669</v>
      </c>
      <c r="DJR33" s="98" t="s">
        <v>669</v>
      </c>
      <c r="DJS33" s="98" t="s">
        <v>669</v>
      </c>
      <c r="DJT33" s="98" t="s">
        <v>669</v>
      </c>
      <c r="DJU33" s="98" t="s">
        <v>669</v>
      </c>
      <c r="DJV33" s="98" t="s">
        <v>669</v>
      </c>
      <c r="DJW33" s="98" t="s">
        <v>669</v>
      </c>
      <c r="DJX33" s="98" t="s">
        <v>669</v>
      </c>
      <c r="DJY33" s="98" t="s">
        <v>669</v>
      </c>
      <c r="DJZ33" s="98" t="s">
        <v>669</v>
      </c>
      <c r="DKA33" s="98" t="s">
        <v>669</v>
      </c>
      <c r="DKB33" s="98" t="s">
        <v>669</v>
      </c>
      <c r="DKC33" s="98" t="s">
        <v>669</v>
      </c>
      <c r="DKD33" s="98" t="s">
        <v>669</v>
      </c>
      <c r="DKE33" s="98" t="s">
        <v>669</v>
      </c>
      <c r="DKF33" s="98" t="s">
        <v>669</v>
      </c>
      <c r="DKG33" s="98" t="s">
        <v>669</v>
      </c>
      <c r="DKH33" s="98" t="s">
        <v>669</v>
      </c>
      <c r="DKI33" s="98" t="s">
        <v>669</v>
      </c>
      <c r="DKJ33" s="98" t="s">
        <v>669</v>
      </c>
      <c r="DKK33" s="98" t="s">
        <v>669</v>
      </c>
      <c r="DKL33" s="98" t="s">
        <v>669</v>
      </c>
      <c r="DKM33" s="98" t="s">
        <v>669</v>
      </c>
      <c r="DKN33" s="98" t="s">
        <v>669</v>
      </c>
      <c r="DKO33" s="98" t="s">
        <v>669</v>
      </c>
      <c r="DKP33" s="98" t="s">
        <v>669</v>
      </c>
      <c r="DKQ33" s="98" t="s">
        <v>669</v>
      </c>
      <c r="DKR33" s="98" t="s">
        <v>669</v>
      </c>
      <c r="DKS33" s="98" t="s">
        <v>669</v>
      </c>
      <c r="DKT33" s="98" t="s">
        <v>669</v>
      </c>
      <c r="DKU33" s="98" t="s">
        <v>669</v>
      </c>
      <c r="DKV33" s="98" t="s">
        <v>669</v>
      </c>
      <c r="DKW33" s="98" t="s">
        <v>669</v>
      </c>
      <c r="DKX33" s="98" t="s">
        <v>669</v>
      </c>
      <c r="DKY33" s="98" t="s">
        <v>669</v>
      </c>
      <c r="DKZ33" s="98" t="s">
        <v>669</v>
      </c>
      <c r="DLA33" s="98" t="s">
        <v>669</v>
      </c>
      <c r="DLB33" s="98" t="s">
        <v>669</v>
      </c>
      <c r="DLC33" s="98" t="s">
        <v>669</v>
      </c>
      <c r="DLD33" s="98" t="s">
        <v>669</v>
      </c>
      <c r="DLE33" s="98" t="s">
        <v>669</v>
      </c>
      <c r="DLF33" s="98" t="s">
        <v>669</v>
      </c>
      <c r="DLG33" s="98" t="s">
        <v>669</v>
      </c>
      <c r="DLH33" s="98" t="s">
        <v>669</v>
      </c>
      <c r="DLI33" s="98" t="s">
        <v>669</v>
      </c>
      <c r="DLJ33" s="98" t="s">
        <v>669</v>
      </c>
      <c r="DLK33" s="98" t="s">
        <v>669</v>
      </c>
      <c r="DLL33" s="98" t="s">
        <v>669</v>
      </c>
      <c r="DLM33" s="98" t="s">
        <v>669</v>
      </c>
      <c r="DLN33" s="98" t="s">
        <v>669</v>
      </c>
      <c r="DLO33" s="98" t="s">
        <v>669</v>
      </c>
      <c r="DLP33" s="98" t="s">
        <v>669</v>
      </c>
      <c r="DLQ33" s="98" t="s">
        <v>669</v>
      </c>
      <c r="DLR33" s="98" t="s">
        <v>669</v>
      </c>
      <c r="DLS33" s="98" t="s">
        <v>669</v>
      </c>
      <c r="DLT33" s="98" t="s">
        <v>669</v>
      </c>
      <c r="DLU33" s="98" t="s">
        <v>669</v>
      </c>
      <c r="DLV33" s="98" t="s">
        <v>669</v>
      </c>
      <c r="DLW33" s="98" t="s">
        <v>669</v>
      </c>
      <c r="DLX33" s="98" t="s">
        <v>669</v>
      </c>
      <c r="DLY33" s="98" t="s">
        <v>669</v>
      </c>
      <c r="DLZ33" s="98" t="s">
        <v>669</v>
      </c>
      <c r="DMA33" s="98" t="s">
        <v>669</v>
      </c>
      <c r="DMB33" s="98" t="s">
        <v>669</v>
      </c>
      <c r="DMC33" s="98" t="s">
        <v>669</v>
      </c>
      <c r="DMD33" s="98" t="s">
        <v>669</v>
      </c>
      <c r="DME33" s="98" t="s">
        <v>669</v>
      </c>
      <c r="DMF33" s="98" t="s">
        <v>669</v>
      </c>
      <c r="DMG33" s="98" t="s">
        <v>669</v>
      </c>
      <c r="DMH33" s="98" t="s">
        <v>669</v>
      </c>
      <c r="DMI33" s="98" t="s">
        <v>669</v>
      </c>
      <c r="DMJ33" s="98" t="s">
        <v>669</v>
      </c>
      <c r="DMK33" s="98" t="s">
        <v>669</v>
      </c>
      <c r="DML33" s="98" t="s">
        <v>669</v>
      </c>
      <c r="DMM33" s="98" t="s">
        <v>669</v>
      </c>
      <c r="DMN33" s="98" t="s">
        <v>669</v>
      </c>
      <c r="DMO33" s="98" t="s">
        <v>669</v>
      </c>
      <c r="DMP33" s="98" t="s">
        <v>669</v>
      </c>
      <c r="DMQ33" s="98" t="s">
        <v>669</v>
      </c>
      <c r="DMR33" s="98" t="s">
        <v>669</v>
      </c>
      <c r="DMS33" s="98" t="s">
        <v>669</v>
      </c>
      <c r="DMT33" s="98" t="s">
        <v>669</v>
      </c>
      <c r="DMU33" s="98" t="s">
        <v>669</v>
      </c>
      <c r="DMV33" s="98" t="s">
        <v>669</v>
      </c>
      <c r="DMW33" s="98" t="s">
        <v>669</v>
      </c>
      <c r="DMX33" s="98" t="s">
        <v>669</v>
      </c>
      <c r="DMY33" s="98" t="s">
        <v>669</v>
      </c>
      <c r="DMZ33" s="98" t="s">
        <v>669</v>
      </c>
      <c r="DNA33" s="98" t="s">
        <v>669</v>
      </c>
      <c r="DNB33" s="98" t="s">
        <v>669</v>
      </c>
      <c r="DNC33" s="98" t="s">
        <v>669</v>
      </c>
      <c r="DND33" s="98" t="s">
        <v>669</v>
      </c>
      <c r="DNE33" s="98" t="s">
        <v>669</v>
      </c>
      <c r="DNF33" s="98" t="s">
        <v>669</v>
      </c>
      <c r="DNG33" s="98" t="s">
        <v>669</v>
      </c>
      <c r="DNH33" s="98" t="s">
        <v>669</v>
      </c>
      <c r="DNI33" s="98" t="s">
        <v>669</v>
      </c>
      <c r="DNJ33" s="98" t="s">
        <v>669</v>
      </c>
      <c r="DNK33" s="98" t="s">
        <v>669</v>
      </c>
      <c r="DNL33" s="98" t="s">
        <v>669</v>
      </c>
      <c r="DNM33" s="98" t="s">
        <v>669</v>
      </c>
      <c r="DNN33" s="98" t="s">
        <v>669</v>
      </c>
      <c r="DNO33" s="98" t="s">
        <v>669</v>
      </c>
      <c r="DNP33" s="98" t="s">
        <v>669</v>
      </c>
      <c r="DNQ33" s="98" t="s">
        <v>669</v>
      </c>
      <c r="DNR33" s="98" t="s">
        <v>669</v>
      </c>
      <c r="DNS33" s="98" t="s">
        <v>669</v>
      </c>
      <c r="DNT33" s="98" t="s">
        <v>669</v>
      </c>
      <c r="DNU33" s="98" t="s">
        <v>669</v>
      </c>
      <c r="DNV33" s="98" t="s">
        <v>669</v>
      </c>
      <c r="DNW33" s="98" t="s">
        <v>669</v>
      </c>
      <c r="DNX33" s="98" t="s">
        <v>669</v>
      </c>
      <c r="DNY33" s="98" t="s">
        <v>669</v>
      </c>
      <c r="DNZ33" s="98" t="s">
        <v>669</v>
      </c>
      <c r="DOA33" s="98" t="s">
        <v>669</v>
      </c>
      <c r="DOB33" s="98" t="s">
        <v>669</v>
      </c>
      <c r="DOC33" s="98" t="s">
        <v>669</v>
      </c>
      <c r="DOD33" s="98" t="s">
        <v>669</v>
      </c>
      <c r="DOE33" s="98" t="s">
        <v>669</v>
      </c>
      <c r="DOF33" s="98" t="s">
        <v>669</v>
      </c>
      <c r="DOG33" s="98" t="s">
        <v>669</v>
      </c>
      <c r="DOH33" s="98" t="s">
        <v>669</v>
      </c>
      <c r="DOI33" s="98" t="s">
        <v>669</v>
      </c>
      <c r="DOJ33" s="98" t="s">
        <v>669</v>
      </c>
      <c r="DOK33" s="98" t="s">
        <v>669</v>
      </c>
      <c r="DOL33" s="98" t="s">
        <v>669</v>
      </c>
      <c r="DOM33" s="98" t="s">
        <v>669</v>
      </c>
      <c r="DON33" s="98" t="s">
        <v>669</v>
      </c>
      <c r="DOO33" s="98" t="s">
        <v>669</v>
      </c>
      <c r="DOP33" s="98" t="s">
        <v>669</v>
      </c>
      <c r="DOQ33" s="98" t="s">
        <v>669</v>
      </c>
      <c r="DOR33" s="98" t="s">
        <v>669</v>
      </c>
      <c r="DOS33" s="98" t="s">
        <v>669</v>
      </c>
      <c r="DOT33" s="98" t="s">
        <v>669</v>
      </c>
      <c r="DOU33" s="98" t="s">
        <v>669</v>
      </c>
      <c r="DOV33" s="98" t="s">
        <v>669</v>
      </c>
      <c r="DOW33" s="98" t="s">
        <v>669</v>
      </c>
      <c r="DOX33" s="98" t="s">
        <v>669</v>
      </c>
      <c r="DOY33" s="98" t="s">
        <v>669</v>
      </c>
      <c r="DOZ33" s="98" t="s">
        <v>669</v>
      </c>
      <c r="DPA33" s="98" t="s">
        <v>669</v>
      </c>
      <c r="DPB33" s="98" t="s">
        <v>669</v>
      </c>
      <c r="DPC33" s="98" t="s">
        <v>669</v>
      </c>
      <c r="DPD33" s="98" t="s">
        <v>669</v>
      </c>
      <c r="DPE33" s="98" t="s">
        <v>669</v>
      </c>
      <c r="DPF33" s="98" t="s">
        <v>669</v>
      </c>
      <c r="DPG33" s="98" t="s">
        <v>669</v>
      </c>
      <c r="DPH33" s="98" t="s">
        <v>669</v>
      </c>
      <c r="DPI33" s="98" t="s">
        <v>669</v>
      </c>
      <c r="DPJ33" s="98" t="s">
        <v>669</v>
      </c>
      <c r="DPK33" s="98" t="s">
        <v>669</v>
      </c>
      <c r="DPL33" s="98" t="s">
        <v>669</v>
      </c>
      <c r="DPM33" s="98" t="s">
        <v>669</v>
      </c>
      <c r="DPN33" s="98" t="s">
        <v>669</v>
      </c>
      <c r="DPO33" s="98" t="s">
        <v>669</v>
      </c>
      <c r="DPP33" s="98" t="s">
        <v>669</v>
      </c>
      <c r="DPQ33" s="98" t="s">
        <v>669</v>
      </c>
      <c r="DPR33" s="98" t="s">
        <v>669</v>
      </c>
      <c r="DPS33" s="98" t="s">
        <v>669</v>
      </c>
      <c r="DPT33" s="98" t="s">
        <v>669</v>
      </c>
      <c r="DPU33" s="98" t="s">
        <v>669</v>
      </c>
      <c r="DPV33" s="98" t="s">
        <v>669</v>
      </c>
      <c r="DPW33" s="98" t="s">
        <v>669</v>
      </c>
      <c r="DPX33" s="98" t="s">
        <v>669</v>
      </c>
      <c r="DPY33" s="98" t="s">
        <v>669</v>
      </c>
      <c r="DPZ33" s="98" t="s">
        <v>669</v>
      </c>
      <c r="DQA33" s="98" t="s">
        <v>669</v>
      </c>
      <c r="DQB33" s="98" t="s">
        <v>669</v>
      </c>
      <c r="DQC33" s="98" t="s">
        <v>669</v>
      </c>
      <c r="DQD33" s="98" t="s">
        <v>669</v>
      </c>
      <c r="DQE33" s="98" t="s">
        <v>669</v>
      </c>
      <c r="DQF33" s="98" t="s">
        <v>669</v>
      </c>
      <c r="DQG33" s="98" t="s">
        <v>669</v>
      </c>
      <c r="DQH33" s="98" t="s">
        <v>669</v>
      </c>
      <c r="DQI33" s="98" t="s">
        <v>669</v>
      </c>
      <c r="DQJ33" s="98" t="s">
        <v>669</v>
      </c>
      <c r="DQK33" s="98" t="s">
        <v>669</v>
      </c>
      <c r="DQL33" s="98" t="s">
        <v>669</v>
      </c>
      <c r="DQM33" s="98" t="s">
        <v>669</v>
      </c>
      <c r="DQN33" s="98" t="s">
        <v>669</v>
      </c>
      <c r="DQO33" s="98" t="s">
        <v>669</v>
      </c>
      <c r="DQP33" s="98" t="s">
        <v>669</v>
      </c>
      <c r="DQQ33" s="98" t="s">
        <v>669</v>
      </c>
      <c r="DQR33" s="98" t="s">
        <v>669</v>
      </c>
      <c r="DQS33" s="98" t="s">
        <v>669</v>
      </c>
      <c r="DQT33" s="98" t="s">
        <v>669</v>
      </c>
      <c r="DQU33" s="98" t="s">
        <v>669</v>
      </c>
      <c r="DQV33" s="98" t="s">
        <v>669</v>
      </c>
      <c r="DQW33" s="98" t="s">
        <v>669</v>
      </c>
      <c r="DQX33" s="98" t="s">
        <v>669</v>
      </c>
      <c r="DQY33" s="98" t="s">
        <v>669</v>
      </c>
      <c r="DQZ33" s="98" t="s">
        <v>669</v>
      </c>
      <c r="DRA33" s="98" t="s">
        <v>669</v>
      </c>
      <c r="DRB33" s="98" t="s">
        <v>669</v>
      </c>
      <c r="DRC33" s="98" t="s">
        <v>669</v>
      </c>
      <c r="DRD33" s="98" t="s">
        <v>669</v>
      </c>
      <c r="DRE33" s="98" t="s">
        <v>669</v>
      </c>
      <c r="DRF33" s="98" t="s">
        <v>669</v>
      </c>
      <c r="DRG33" s="98" t="s">
        <v>669</v>
      </c>
      <c r="DRH33" s="98" t="s">
        <v>669</v>
      </c>
      <c r="DRI33" s="98" t="s">
        <v>669</v>
      </c>
      <c r="DRJ33" s="98" t="s">
        <v>669</v>
      </c>
      <c r="DRK33" s="98" t="s">
        <v>669</v>
      </c>
      <c r="DRL33" s="98" t="s">
        <v>669</v>
      </c>
      <c r="DRM33" s="98" t="s">
        <v>669</v>
      </c>
      <c r="DRN33" s="98" t="s">
        <v>669</v>
      </c>
      <c r="DRO33" s="98" t="s">
        <v>669</v>
      </c>
      <c r="DRP33" s="98" t="s">
        <v>669</v>
      </c>
      <c r="DRQ33" s="98" t="s">
        <v>669</v>
      </c>
      <c r="DRR33" s="98" t="s">
        <v>669</v>
      </c>
      <c r="DRS33" s="98" t="s">
        <v>669</v>
      </c>
      <c r="DRT33" s="98" t="s">
        <v>669</v>
      </c>
      <c r="DRU33" s="98" t="s">
        <v>669</v>
      </c>
      <c r="DRV33" s="98" t="s">
        <v>669</v>
      </c>
      <c r="DRW33" s="98" t="s">
        <v>669</v>
      </c>
      <c r="DRX33" s="98" t="s">
        <v>669</v>
      </c>
      <c r="DRY33" s="98" t="s">
        <v>669</v>
      </c>
      <c r="DRZ33" s="98" t="s">
        <v>669</v>
      </c>
      <c r="DSA33" s="98" t="s">
        <v>669</v>
      </c>
      <c r="DSB33" s="98" t="s">
        <v>669</v>
      </c>
      <c r="DSC33" s="98" t="s">
        <v>669</v>
      </c>
      <c r="DSD33" s="98" t="s">
        <v>669</v>
      </c>
      <c r="DSE33" s="98" t="s">
        <v>669</v>
      </c>
      <c r="DSF33" s="98" t="s">
        <v>669</v>
      </c>
      <c r="DSG33" s="98" t="s">
        <v>669</v>
      </c>
      <c r="DSH33" s="98" t="s">
        <v>669</v>
      </c>
      <c r="DSI33" s="98" t="s">
        <v>669</v>
      </c>
      <c r="DSJ33" s="98" t="s">
        <v>669</v>
      </c>
      <c r="DSK33" s="98" t="s">
        <v>669</v>
      </c>
      <c r="DSL33" s="98" t="s">
        <v>669</v>
      </c>
      <c r="DSM33" s="98" t="s">
        <v>669</v>
      </c>
      <c r="DSN33" s="98" t="s">
        <v>669</v>
      </c>
      <c r="DSO33" s="98" t="s">
        <v>669</v>
      </c>
      <c r="DSP33" s="98" t="s">
        <v>669</v>
      </c>
      <c r="DSQ33" s="98" t="s">
        <v>669</v>
      </c>
      <c r="DSR33" s="98" t="s">
        <v>669</v>
      </c>
      <c r="DSS33" s="98" t="s">
        <v>669</v>
      </c>
      <c r="DST33" s="98" t="s">
        <v>669</v>
      </c>
      <c r="DSU33" s="98" t="s">
        <v>669</v>
      </c>
      <c r="DSV33" s="98" t="s">
        <v>669</v>
      </c>
      <c r="DSW33" s="98" t="s">
        <v>669</v>
      </c>
      <c r="DSX33" s="98" t="s">
        <v>669</v>
      </c>
      <c r="DSY33" s="98" t="s">
        <v>669</v>
      </c>
      <c r="DSZ33" s="98" t="s">
        <v>669</v>
      </c>
      <c r="DTA33" s="98" t="s">
        <v>669</v>
      </c>
      <c r="DTB33" s="98" t="s">
        <v>669</v>
      </c>
      <c r="DTC33" s="98" t="s">
        <v>669</v>
      </c>
      <c r="DTD33" s="98" t="s">
        <v>669</v>
      </c>
      <c r="DTE33" s="98" t="s">
        <v>669</v>
      </c>
      <c r="DTF33" s="98" t="s">
        <v>669</v>
      </c>
      <c r="DTG33" s="98" t="s">
        <v>669</v>
      </c>
      <c r="DTH33" s="98" t="s">
        <v>669</v>
      </c>
      <c r="DTI33" s="98" t="s">
        <v>669</v>
      </c>
      <c r="DTJ33" s="98" t="s">
        <v>669</v>
      </c>
      <c r="DTK33" s="98" t="s">
        <v>669</v>
      </c>
      <c r="DTL33" s="98" t="s">
        <v>669</v>
      </c>
      <c r="DTM33" s="98" t="s">
        <v>669</v>
      </c>
      <c r="DTN33" s="98" t="s">
        <v>669</v>
      </c>
      <c r="DTO33" s="98" t="s">
        <v>669</v>
      </c>
      <c r="DTP33" s="98" t="s">
        <v>669</v>
      </c>
      <c r="DTQ33" s="98" t="s">
        <v>669</v>
      </c>
      <c r="DTR33" s="98" t="s">
        <v>669</v>
      </c>
      <c r="DTS33" s="98" t="s">
        <v>669</v>
      </c>
      <c r="DTT33" s="98" t="s">
        <v>669</v>
      </c>
      <c r="DTU33" s="98" t="s">
        <v>669</v>
      </c>
      <c r="DTV33" s="98" t="s">
        <v>669</v>
      </c>
      <c r="DTW33" s="98" t="s">
        <v>669</v>
      </c>
      <c r="DTX33" s="98" t="s">
        <v>669</v>
      </c>
      <c r="DTY33" s="98" t="s">
        <v>669</v>
      </c>
      <c r="DTZ33" s="98" t="s">
        <v>669</v>
      </c>
      <c r="DUA33" s="98" t="s">
        <v>669</v>
      </c>
      <c r="DUB33" s="98" t="s">
        <v>669</v>
      </c>
      <c r="DUC33" s="98" t="s">
        <v>669</v>
      </c>
      <c r="DUD33" s="98" t="s">
        <v>669</v>
      </c>
      <c r="DUE33" s="98" t="s">
        <v>669</v>
      </c>
      <c r="DUF33" s="98" t="s">
        <v>669</v>
      </c>
      <c r="DUG33" s="98" t="s">
        <v>669</v>
      </c>
      <c r="DUH33" s="98" t="s">
        <v>669</v>
      </c>
      <c r="DUI33" s="98" t="s">
        <v>669</v>
      </c>
      <c r="DUJ33" s="98" t="s">
        <v>669</v>
      </c>
      <c r="DUK33" s="98" t="s">
        <v>669</v>
      </c>
      <c r="DUL33" s="98" t="s">
        <v>669</v>
      </c>
      <c r="DUM33" s="98" t="s">
        <v>669</v>
      </c>
      <c r="DUN33" s="98" t="s">
        <v>669</v>
      </c>
      <c r="DUO33" s="98" t="s">
        <v>669</v>
      </c>
      <c r="DUP33" s="98" t="s">
        <v>669</v>
      </c>
      <c r="DUQ33" s="98" t="s">
        <v>669</v>
      </c>
      <c r="DUR33" s="98" t="s">
        <v>669</v>
      </c>
      <c r="DUS33" s="98" t="s">
        <v>669</v>
      </c>
      <c r="DUT33" s="98" t="s">
        <v>669</v>
      </c>
      <c r="DUU33" s="98" t="s">
        <v>669</v>
      </c>
      <c r="DUV33" s="98" t="s">
        <v>669</v>
      </c>
      <c r="DUW33" s="98" t="s">
        <v>669</v>
      </c>
      <c r="DUX33" s="98" t="s">
        <v>669</v>
      </c>
      <c r="DUY33" s="98" t="s">
        <v>669</v>
      </c>
      <c r="DUZ33" s="98" t="s">
        <v>669</v>
      </c>
      <c r="DVA33" s="98" t="s">
        <v>669</v>
      </c>
      <c r="DVB33" s="98" t="s">
        <v>669</v>
      </c>
      <c r="DVC33" s="98" t="s">
        <v>669</v>
      </c>
      <c r="DVD33" s="98" t="s">
        <v>669</v>
      </c>
      <c r="DVE33" s="98" t="s">
        <v>669</v>
      </c>
      <c r="DVF33" s="98" t="s">
        <v>669</v>
      </c>
      <c r="DVG33" s="98" t="s">
        <v>669</v>
      </c>
      <c r="DVH33" s="98" t="s">
        <v>669</v>
      </c>
      <c r="DVI33" s="98" t="s">
        <v>669</v>
      </c>
      <c r="DVJ33" s="98" t="s">
        <v>669</v>
      </c>
      <c r="DVK33" s="98" t="s">
        <v>669</v>
      </c>
      <c r="DVL33" s="98" t="s">
        <v>669</v>
      </c>
      <c r="DVM33" s="98" t="s">
        <v>669</v>
      </c>
      <c r="DVN33" s="98" t="s">
        <v>669</v>
      </c>
      <c r="DVO33" s="98" t="s">
        <v>669</v>
      </c>
      <c r="DVP33" s="98" t="s">
        <v>669</v>
      </c>
      <c r="DVQ33" s="98" t="s">
        <v>669</v>
      </c>
      <c r="DVR33" s="98" t="s">
        <v>669</v>
      </c>
      <c r="DVS33" s="98" t="s">
        <v>669</v>
      </c>
      <c r="DVT33" s="98" t="s">
        <v>669</v>
      </c>
      <c r="DVU33" s="98" t="s">
        <v>669</v>
      </c>
      <c r="DVV33" s="98" t="s">
        <v>669</v>
      </c>
      <c r="DVW33" s="98" t="s">
        <v>669</v>
      </c>
      <c r="DVX33" s="98" t="s">
        <v>669</v>
      </c>
      <c r="DVY33" s="98" t="s">
        <v>669</v>
      </c>
      <c r="DVZ33" s="98" t="s">
        <v>669</v>
      </c>
      <c r="DWA33" s="98" t="s">
        <v>669</v>
      </c>
      <c r="DWB33" s="98" t="s">
        <v>669</v>
      </c>
      <c r="DWC33" s="98" t="s">
        <v>669</v>
      </c>
      <c r="DWD33" s="98" t="s">
        <v>669</v>
      </c>
      <c r="DWE33" s="98" t="s">
        <v>669</v>
      </c>
      <c r="DWF33" s="98" t="s">
        <v>669</v>
      </c>
      <c r="DWG33" s="98" t="s">
        <v>669</v>
      </c>
      <c r="DWH33" s="98" t="s">
        <v>669</v>
      </c>
      <c r="DWI33" s="98" t="s">
        <v>669</v>
      </c>
      <c r="DWJ33" s="98" t="s">
        <v>669</v>
      </c>
      <c r="DWK33" s="98" t="s">
        <v>669</v>
      </c>
      <c r="DWL33" s="98" t="s">
        <v>669</v>
      </c>
      <c r="DWM33" s="98" t="s">
        <v>669</v>
      </c>
      <c r="DWN33" s="98" t="s">
        <v>669</v>
      </c>
      <c r="DWO33" s="98" t="s">
        <v>669</v>
      </c>
      <c r="DWP33" s="98" t="s">
        <v>669</v>
      </c>
      <c r="DWQ33" s="98" t="s">
        <v>669</v>
      </c>
      <c r="DWR33" s="98" t="s">
        <v>669</v>
      </c>
      <c r="DWS33" s="98" t="s">
        <v>669</v>
      </c>
      <c r="DWT33" s="98" t="s">
        <v>669</v>
      </c>
      <c r="DWU33" s="98" t="s">
        <v>669</v>
      </c>
      <c r="DWV33" s="98" t="s">
        <v>669</v>
      </c>
      <c r="DWW33" s="98" t="s">
        <v>669</v>
      </c>
      <c r="DWX33" s="98" t="s">
        <v>669</v>
      </c>
      <c r="DWY33" s="98" t="s">
        <v>669</v>
      </c>
      <c r="DWZ33" s="98" t="s">
        <v>669</v>
      </c>
      <c r="DXA33" s="98" t="s">
        <v>669</v>
      </c>
      <c r="DXB33" s="98" t="s">
        <v>669</v>
      </c>
      <c r="DXC33" s="98" t="s">
        <v>669</v>
      </c>
      <c r="DXD33" s="98" t="s">
        <v>669</v>
      </c>
      <c r="DXE33" s="98" t="s">
        <v>669</v>
      </c>
      <c r="DXF33" s="98" t="s">
        <v>669</v>
      </c>
      <c r="DXG33" s="98" t="s">
        <v>669</v>
      </c>
      <c r="DXH33" s="98" t="s">
        <v>669</v>
      </c>
      <c r="DXI33" s="98" t="s">
        <v>669</v>
      </c>
      <c r="DXJ33" s="98" t="s">
        <v>669</v>
      </c>
      <c r="DXK33" s="98" t="s">
        <v>669</v>
      </c>
      <c r="DXL33" s="98" t="s">
        <v>669</v>
      </c>
      <c r="DXM33" s="98" t="s">
        <v>669</v>
      </c>
      <c r="DXN33" s="98" t="s">
        <v>669</v>
      </c>
      <c r="DXO33" s="98" t="s">
        <v>669</v>
      </c>
      <c r="DXP33" s="98" t="s">
        <v>669</v>
      </c>
      <c r="DXQ33" s="98" t="s">
        <v>669</v>
      </c>
      <c r="DXR33" s="98" t="s">
        <v>669</v>
      </c>
      <c r="DXS33" s="98" t="s">
        <v>669</v>
      </c>
      <c r="DXT33" s="98" t="s">
        <v>669</v>
      </c>
      <c r="DXU33" s="98" t="s">
        <v>669</v>
      </c>
      <c r="DXV33" s="98" t="s">
        <v>669</v>
      </c>
      <c r="DXW33" s="98" t="s">
        <v>669</v>
      </c>
      <c r="DXX33" s="98" t="s">
        <v>669</v>
      </c>
      <c r="DXY33" s="98" t="s">
        <v>669</v>
      </c>
      <c r="DXZ33" s="98" t="s">
        <v>669</v>
      </c>
      <c r="DYA33" s="98" t="s">
        <v>669</v>
      </c>
      <c r="DYB33" s="98" t="s">
        <v>669</v>
      </c>
      <c r="DYC33" s="98" t="s">
        <v>669</v>
      </c>
      <c r="DYD33" s="98" t="s">
        <v>669</v>
      </c>
      <c r="DYE33" s="98" t="s">
        <v>669</v>
      </c>
      <c r="DYF33" s="98" t="s">
        <v>669</v>
      </c>
      <c r="DYG33" s="98" t="s">
        <v>669</v>
      </c>
      <c r="DYH33" s="98" t="s">
        <v>669</v>
      </c>
      <c r="DYI33" s="98" t="s">
        <v>669</v>
      </c>
      <c r="DYJ33" s="98" t="s">
        <v>669</v>
      </c>
      <c r="DYK33" s="98" t="s">
        <v>669</v>
      </c>
      <c r="DYL33" s="98" t="s">
        <v>669</v>
      </c>
      <c r="DYM33" s="98" t="s">
        <v>669</v>
      </c>
      <c r="DYN33" s="98" t="s">
        <v>669</v>
      </c>
      <c r="DYO33" s="98" t="s">
        <v>669</v>
      </c>
      <c r="DYP33" s="98" t="s">
        <v>669</v>
      </c>
      <c r="DYQ33" s="98" t="s">
        <v>669</v>
      </c>
      <c r="DYR33" s="98" t="s">
        <v>669</v>
      </c>
      <c r="DYS33" s="98" t="s">
        <v>669</v>
      </c>
      <c r="DYT33" s="98" t="s">
        <v>669</v>
      </c>
      <c r="DYU33" s="98" t="s">
        <v>669</v>
      </c>
      <c r="DYV33" s="98" t="s">
        <v>669</v>
      </c>
      <c r="DYW33" s="98" t="s">
        <v>669</v>
      </c>
      <c r="DYX33" s="98" t="s">
        <v>669</v>
      </c>
      <c r="DYY33" s="98" t="s">
        <v>669</v>
      </c>
      <c r="DYZ33" s="98" t="s">
        <v>669</v>
      </c>
      <c r="DZA33" s="98" t="s">
        <v>669</v>
      </c>
      <c r="DZB33" s="98" t="s">
        <v>669</v>
      </c>
      <c r="DZC33" s="98" t="s">
        <v>669</v>
      </c>
      <c r="DZD33" s="98" t="s">
        <v>669</v>
      </c>
      <c r="DZE33" s="98" t="s">
        <v>669</v>
      </c>
      <c r="DZF33" s="98" t="s">
        <v>669</v>
      </c>
      <c r="DZG33" s="98" t="s">
        <v>669</v>
      </c>
      <c r="DZH33" s="98" t="s">
        <v>669</v>
      </c>
      <c r="DZI33" s="98" t="s">
        <v>669</v>
      </c>
      <c r="DZJ33" s="98" t="s">
        <v>669</v>
      </c>
      <c r="DZK33" s="98" t="s">
        <v>669</v>
      </c>
      <c r="DZL33" s="98" t="s">
        <v>669</v>
      </c>
      <c r="DZM33" s="98" t="s">
        <v>669</v>
      </c>
      <c r="DZN33" s="98" t="s">
        <v>669</v>
      </c>
      <c r="DZO33" s="98" t="s">
        <v>669</v>
      </c>
      <c r="DZP33" s="98" t="s">
        <v>669</v>
      </c>
      <c r="DZQ33" s="98" t="s">
        <v>669</v>
      </c>
      <c r="DZR33" s="98" t="s">
        <v>669</v>
      </c>
      <c r="DZS33" s="98" t="s">
        <v>669</v>
      </c>
      <c r="DZT33" s="98" t="s">
        <v>669</v>
      </c>
      <c r="DZU33" s="98" t="s">
        <v>669</v>
      </c>
      <c r="DZV33" s="98" t="s">
        <v>669</v>
      </c>
      <c r="DZW33" s="98" t="s">
        <v>669</v>
      </c>
      <c r="DZX33" s="98" t="s">
        <v>669</v>
      </c>
      <c r="DZY33" s="98" t="s">
        <v>669</v>
      </c>
      <c r="DZZ33" s="98" t="s">
        <v>669</v>
      </c>
      <c r="EAA33" s="98" t="s">
        <v>669</v>
      </c>
      <c r="EAB33" s="98" t="s">
        <v>669</v>
      </c>
      <c r="EAC33" s="98" t="s">
        <v>669</v>
      </c>
      <c r="EAD33" s="98" t="s">
        <v>669</v>
      </c>
      <c r="EAE33" s="98" t="s">
        <v>669</v>
      </c>
      <c r="EAF33" s="98" t="s">
        <v>669</v>
      </c>
      <c r="EAG33" s="98" t="s">
        <v>669</v>
      </c>
      <c r="EAH33" s="98" t="s">
        <v>669</v>
      </c>
      <c r="EAI33" s="98" t="s">
        <v>669</v>
      </c>
      <c r="EAJ33" s="98" t="s">
        <v>669</v>
      </c>
      <c r="EAK33" s="98" t="s">
        <v>669</v>
      </c>
      <c r="EAL33" s="98" t="s">
        <v>669</v>
      </c>
      <c r="EAM33" s="98" t="s">
        <v>669</v>
      </c>
      <c r="EAN33" s="98" t="s">
        <v>669</v>
      </c>
      <c r="EAO33" s="98" t="s">
        <v>669</v>
      </c>
      <c r="EAP33" s="98" t="s">
        <v>669</v>
      </c>
      <c r="EAQ33" s="98" t="s">
        <v>669</v>
      </c>
      <c r="EAR33" s="98" t="s">
        <v>669</v>
      </c>
      <c r="EAS33" s="98" t="s">
        <v>669</v>
      </c>
      <c r="EAT33" s="98" t="s">
        <v>669</v>
      </c>
      <c r="EAU33" s="98" t="s">
        <v>669</v>
      </c>
      <c r="EAV33" s="98" t="s">
        <v>669</v>
      </c>
      <c r="EAW33" s="98" t="s">
        <v>669</v>
      </c>
      <c r="EAX33" s="98" t="s">
        <v>669</v>
      </c>
      <c r="EAY33" s="98" t="s">
        <v>669</v>
      </c>
      <c r="EAZ33" s="98" t="s">
        <v>669</v>
      </c>
      <c r="EBA33" s="98" t="s">
        <v>669</v>
      </c>
      <c r="EBB33" s="98" t="s">
        <v>669</v>
      </c>
      <c r="EBC33" s="98" t="s">
        <v>669</v>
      </c>
      <c r="EBD33" s="98" t="s">
        <v>669</v>
      </c>
      <c r="EBE33" s="98" t="s">
        <v>669</v>
      </c>
      <c r="EBF33" s="98" t="s">
        <v>669</v>
      </c>
      <c r="EBG33" s="98" t="s">
        <v>669</v>
      </c>
      <c r="EBH33" s="98" t="s">
        <v>669</v>
      </c>
      <c r="EBI33" s="98" t="s">
        <v>669</v>
      </c>
      <c r="EBJ33" s="98" t="s">
        <v>669</v>
      </c>
      <c r="EBK33" s="98" t="s">
        <v>669</v>
      </c>
      <c r="EBL33" s="98" t="s">
        <v>669</v>
      </c>
      <c r="EBM33" s="98" t="s">
        <v>669</v>
      </c>
      <c r="EBN33" s="98" t="s">
        <v>669</v>
      </c>
      <c r="EBO33" s="98" t="s">
        <v>669</v>
      </c>
      <c r="EBP33" s="98" t="s">
        <v>669</v>
      </c>
      <c r="EBQ33" s="98" t="s">
        <v>669</v>
      </c>
      <c r="EBR33" s="98" t="s">
        <v>669</v>
      </c>
      <c r="EBS33" s="98" t="s">
        <v>669</v>
      </c>
      <c r="EBT33" s="98" t="s">
        <v>669</v>
      </c>
      <c r="EBU33" s="98" t="s">
        <v>669</v>
      </c>
      <c r="EBV33" s="98" t="s">
        <v>669</v>
      </c>
      <c r="EBW33" s="98" t="s">
        <v>669</v>
      </c>
      <c r="EBX33" s="98" t="s">
        <v>669</v>
      </c>
      <c r="EBY33" s="98" t="s">
        <v>669</v>
      </c>
      <c r="EBZ33" s="98" t="s">
        <v>669</v>
      </c>
      <c r="ECA33" s="98" t="s">
        <v>669</v>
      </c>
      <c r="ECB33" s="98" t="s">
        <v>669</v>
      </c>
      <c r="ECC33" s="98" t="s">
        <v>669</v>
      </c>
      <c r="ECD33" s="98" t="s">
        <v>669</v>
      </c>
      <c r="ECE33" s="98" t="s">
        <v>669</v>
      </c>
      <c r="ECF33" s="98" t="s">
        <v>669</v>
      </c>
      <c r="ECG33" s="98" t="s">
        <v>669</v>
      </c>
      <c r="ECH33" s="98" t="s">
        <v>669</v>
      </c>
      <c r="ECI33" s="98" t="s">
        <v>669</v>
      </c>
      <c r="ECJ33" s="98" t="s">
        <v>669</v>
      </c>
      <c r="ECK33" s="98" t="s">
        <v>669</v>
      </c>
      <c r="ECL33" s="98" t="s">
        <v>669</v>
      </c>
      <c r="ECM33" s="98" t="s">
        <v>669</v>
      </c>
      <c r="ECN33" s="98" t="s">
        <v>669</v>
      </c>
      <c r="ECO33" s="98" t="s">
        <v>669</v>
      </c>
      <c r="ECP33" s="98" t="s">
        <v>669</v>
      </c>
      <c r="ECQ33" s="98" t="s">
        <v>669</v>
      </c>
      <c r="ECR33" s="98" t="s">
        <v>669</v>
      </c>
      <c r="ECS33" s="98" t="s">
        <v>669</v>
      </c>
      <c r="ECT33" s="98" t="s">
        <v>669</v>
      </c>
      <c r="ECU33" s="98" t="s">
        <v>669</v>
      </c>
      <c r="ECV33" s="98" t="s">
        <v>669</v>
      </c>
      <c r="ECW33" s="98" t="s">
        <v>669</v>
      </c>
      <c r="ECX33" s="98" t="s">
        <v>669</v>
      </c>
      <c r="ECY33" s="98" t="s">
        <v>669</v>
      </c>
      <c r="ECZ33" s="98" t="s">
        <v>669</v>
      </c>
      <c r="EDA33" s="98" t="s">
        <v>669</v>
      </c>
      <c r="EDB33" s="98" t="s">
        <v>669</v>
      </c>
      <c r="EDC33" s="98" t="s">
        <v>669</v>
      </c>
      <c r="EDD33" s="98" t="s">
        <v>669</v>
      </c>
      <c r="EDE33" s="98" t="s">
        <v>669</v>
      </c>
      <c r="EDF33" s="98" t="s">
        <v>669</v>
      </c>
      <c r="EDG33" s="98" t="s">
        <v>669</v>
      </c>
      <c r="EDH33" s="98" t="s">
        <v>669</v>
      </c>
      <c r="EDI33" s="98" t="s">
        <v>669</v>
      </c>
      <c r="EDJ33" s="98" t="s">
        <v>669</v>
      </c>
      <c r="EDK33" s="98" t="s">
        <v>669</v>
      </c>
      <c r="EDL33" s="98" t="s">
        <v>669</v>
      </c>
      <c r="EDM33" s="98" t="s">
        <v>669</v>
      </c>
      <c r="EDN33" s="98" t="s">
        <v>669</v>
      </c>
      <c r="EDO33" s="98" t="s">
        <v>669</v>
      </c>
      <c r="EDP33" s="98" t="s">
        <v>669</v>
      </c>
      <c r="EDQ33" s="98" t="s">
        <v>669</v>
      </c>
      <c r="EDR33" s="98" t="s">
        <v>669</v>
      </c>
      <c r="EDS33" s="98" t="s">
        <v>669</v>
      </c>
      <c r="EDT33" s="98" t="s">
        <v>669</v>
      </c>
      <c r="EDU33" s="98" t="s">
        <v>669</v>
      </c>
      <c r="EDV33" s="98" t="s">
        <v>669</v>
      </c>
      <c r="EDW33" s="98" t="s">
        <v>669</v>
      </c>
      <c r="EDX33" s="98" t="s">
        <v>669</v>
      </c>
      <c r="EDY33" s="98" t="s">
        <v>669</v>
      </c>
      <c r="EDZ33" s="98" t="s">
        <v>669</v>
      </c>
      <c r="EEA33" s="98" t="s">
        <v>669</v>
      </c>
      <c r="EEB33" s="98" t="s">
        <v>669</v>
      </c>
      <c r="EEC33" s="98" t="s">
        <v>669</v>
      </c>
      <c r="EED33" s="98" t="s">
        <v>669</v>
      </c>
      <c r="EEE33" s="98" t="s">
        <v>669</v>
      </c>
      <c r="EEF33" s="98" t="s">
        <v>669</v>
      </c>
      <c r="EEG33" s="98" t="s">
        <v>669</v>
      </c>
      <c r="EEH33" s="98" t="s">
        <v>669</v>
      </c>
      <c r="EEI33" s="98" t="s">
        <v>669</v>
      </c>
      <c r="EEJ33" s="98" t="s">
        <v>669</v>
      </c>
      <c r="EEK33" s="98" t="s">
        <v>669</v>
      </c>
      <c r="EEL33" s="98" t="s">
        <v>669</v>
      </c>
      <c r="EEM33" s="98" t="s">
        <v>669</v>
      </c>
      <c r="EEN33" s="98" t="s">
        <v>669</v>
      </c>
      <c r="EEO33" s="98" t="s">
        <v>669</v>
      </c>
      <c r="EEP33" s="98" t="s">
        <v>669</v>
      </c>
      <c r="EEQ33" s="98" t="s">
        <v>669</v>
      </c>
      <c r="EER33" s="98" t="s">
        <v>669</v>
      </c>
      <c r="EES33" s="98" t="s">
        <v>669</v>
      </c>
      <c r="EET33" s="98" t="s">
        <v>669</v>
      </c>
      <c r="EEU33" s="98" t="s">
        <v>669</v>
      </c>
      <c r="EEV33" s="98" t="s">
        <v>669</v>
      </c>
      <c r="EEW33" s="98" t="s">
        <v>669</v>
      </c>
      <c r="EEX33" s="98" t="s">
        <v>669</v>
      </c>
      <c r="EEY33" s="98" t="s">
        <v>669</v>
      </c>
      <c r="EEZ33" s="98" t="s">
        <v>669</v>
      </c>
      <c r="EFA33" s="98" t="s">
        <v>669</v>
      </c>
      <c r="EFB33" s="98" t="s">
        <v>669</v>
      </c>
      <c r="EFC33" s="98" t="s">
        <v>669</v>
      </c>
      <c r="EFD33" s="98" t="s">
        <v>669</v>
      </c>
      <c r="EFE33" s="98" t="s">
        <v>669</v>
      </c>
      <c r="EFF33" s="98" t="s">
        <v>669</v>
      </c>
      <c r="EFG33" s="98" t="s">
        <v>669</v>
      </c>
      <c r="EFH33" s="98" t="s">
        <v>669</v>
      </c>
      <c r="EFI33" s="98" t="s">
        <v>669</v>
      </c>
      <c r="EFJ33" s="98" t="s">
        <v>669</v>
      </c>
      <c r="EFK33" s="98" t="s">
        <v>669</v>
      </c>
      <c r="EFL33" s="98" t="s">
        <v>669</v>
      </c>
      <c r="EFM33" s="98" t="s">
        <v>669</v>
      </c>
      <c r="EFN33" s="98" t="s">
        <v>669</v>
      </c>
      <c r="EFO33" s="98" t="s">
        <v>669</v>
      </c>
      <c r="EFP33" s="98" t="s">
        <v>669</v>
      </c>
      <c r="EFQ33" s="98" t="s">
        <v>669</v>
      </c>
      <c r="EFR33" s="98" t="s">
        <v>669</v>
      </c>
      <c r="EFS33" s="98" t="s">
        <v>669</v>
      </c>
      <c r="EFT33" s="98" t="s">
        <v>669</v>
      </c>
      <c r="EFU33" s="98" t="s">
        <v>669</v>
      </c>
      <c r="EFV33" s="98" t="s">
        <v>669</v>
      </c>
      <c r="EFW33" s="98" t="s">
        <v>669</v>
      </c>
      <c r="EFX33" s="98" t="s">
        <v>669</v>
      </c>
      <c r="EFY33" s="98" t="s">
        <v>669</v>
      </c>
      <c r="EFZ33" s="98" t="s">
        <v>669</v>
      </c>
      <c r="EGA33" s="98" t="s">
        <v>669</v>
      </c>
      <c r="EGB33" s="98" t="s">
        <v>669</v>
      </c>
      <c r="EGC33" s="98" t="s">
        <v>669</v>
      </c>
      <c r="EGD33" s="98" t="s">
        <v>669</v>
      </c>
      <c r="EGE33" s="98" t="s">
        <v>669</v>
      </c>
      <c r="EGF33" s="98" t="s">
        <v>669</v>
      </c>
      <c r="EGG33" s="98" t="s">
        <v>669</v>
      </c>
      <c r="EGH33" s="98" t="s">
        <v>669</v>
      </c>
      <c r="EGI33" s="98" t="s">
        <v>669</v>
      </c>
      <c r="EGJ33" s="98" t="s">
        <v>669</v>
      </c>
      <c r="EGK33" s="98" t="s">
        <v>669</v>
      </c>
      <c r="EGL33" s="98" t="s">
        <v>669</v>
      </c>
      <c r="EGM33" s="98" t="s">
        <v>669</v>
      </c>
      <c r="EGN33" s="98" t="s">
        <v>669</v>
      </c>
      <c r="EGO33" s="98" t="s">
        <v>669</v>
      </c>
      <c r="EGP33" s="98" t="s">
        <v>669</v>
      </c>
      <c r="EGQ33" s="98" t="s">
        <v>669</v>
      </c>
      <c r="EGR33" s="98" t="s">
        <v>669</v>
      </c>
      <c r="EGS33" s="98" t="s">
        <v>669</v>
      </c>
      <c r="EGT33" s="98" t="s">
        <v>669</v>
      </c>
      <c r="EGU33" s="98" t="s">
        <v>669</v>
      </c>
      <c r="EGV33" s="98" t="s">
        <v>669</v>
      </c>
      <c r="EGW33" s="98" t="s">
        <v>669</v>
      </c>
      <c r="EGX33" s="98" t="s">
        <v>669</v>
      </c>
      <c r="EGY33" s="98" t="s">
        <v>669</v>
      </c>
      <c r="EGZ33" s="98" t="s">
        <v>669</v>
      </c>
      <c r="EHA33" s="98" t="s">
        <v>669</v>
      </c>
      <c r="EHB33" s="98" t="s">
        <v>669</v>
      </c>
      <c r="EHC33" s="98" t="s">
        <v>669</v>
      </c>
      <c r="EHD33" s="98" t="s">
        <v>669</v>
      </c>
      <c r="EHE33" s="98" t="s">
        <v>669</v>
      </c>
      <c r="EHF33" s="98" t="s">
        <v>669</v>
      </c>
      <c r="EHG33" s="98" t="s">
        <v>669</v>
      </c>
      <c r="EHH33" s="98" t="s">
        <v>669</v>
      </c>
      <c r="EHI33" s="98" t="s">
        <v>669</v>
      </c>
      <c r="EHJ33" s="98" t="s">
        <v>669</v>
      </c>
      <c r="EHK33" s="98" t="s">
        <v>669</v>
      </c>
      <c r="EHL33" s="98" t="s">
        <v>669</v>
      </c>
      <c r="EHM33" s="98" t="s">
        <v>669</v>
      </c>
      <c r="EHN33" s="98" t="s">
        <v>669</v>
      </c>
      <c r="EHO33" s="98" t="s">
        <v>669</v>
      </c>
      <c r="EHP33" s="98" t="s">
        <v>669</v>
      </c>
      <c r="EHQ33" s="98" t="s">
        <v>669</v>
      </c>
      <c r="EHR33" s="98" t="s">
        <v>669</v>
      </c>
      <c r="EHS33" s="98" t="s">
        <v>669</v>
      </c>
      <c r="EHT33" s="98" t="s">
        <v>669</v>
      </c>
      <c r="EHU33" s="98" t="s">
        <v>669</v>
      </c>
      <c r="EHV33" s="98" t="s">
        <v>669</v>
      </c>
      <c r="EHW33" s="98" t="s">
        <v>669</v>
      </c>
      <c r="EHX33" s="98" t="s">
        <v>669</v>
      </c>
      <c r="EHY33" s="98" t="s">
        <v>669</v>
      </c>
      <c r="EHZ33" s="98" t="s">
        <v>669</v>
      </c>
      <c r="EIA33" s="98" t="s">
        <v>669</v>
      </c>
      <c r="EIB33" s="98" t="s">
        <v>669</v>
      </c>
      <c r="EIC33" s="98" t="s">
        <v>669</v>
      </c>
      <c r="EID33" s="98" t="s">
        <v>669</v>
      </c>
      <c r="EIE33" s="98" t="s">
        <v>669</v>
      </c>
      <c r="EIF33" s="98" t="s">
        <v>669</v>
      </c>
      <c r="EIG33" s="98" t="s">
        <v>669</v>
      </c>
      <c r="EIH33" s="98" t="s">
        <v>669</v>
      </c>
      <c r="EII33" s="98" t="s">
        <v>669</v>
      </c>
      <c r="EIJ33" s="98" t="s">
        <v>669</v>
      </c>
      <c r="EIK33" s="98" t="s">
        <v>669</v>
      </c>
      <c r="EIL33" s="98" t="s">
        <v>669</v>
      </c>
      <c r="EIM33" s="98" t="s">
        <v>669</v>
      </c>
      <c r="EIN33" s="98" t="s">
        <v>669</v>
      </c>
      <c r="EIO33" s="98" t="s">
        <v>669</v>
      </c>
      <c r="EIP33" s="98" t="s">
        <v>669</v>
      </c>
      <c r="EIQ33" s="98" t="s">
        <v>669</v>
      </c>
      <c r="EIR33" s="98" t="s">
        <v>669</v>
      </c>
      <c r="EIS33" s="98" t="s">
        <v>669</v>
      </c>
      <c r="EIT33" s="98" t="s">
        <v>669</v>
      </c>
      <c r="EIU33" s="98" t="s">
        <v>669</v>
      </c>
      <c r="EIV33" s="98" t="s">
        <v>669</v>
      </c>
      <c r="EIW33" s="98" t="s">
        <v>669</v>
      </c>
      <c r="EIX33" s="98" t="s">
        <v>669</v>
      </c>
      <c r="EIY33" s="98" t="s">
        <v>669</v>
      </c>
      <c r="EIZ33" s="98" t="s">
        <v>669</v>
      </c>
      <c r="EJA33" s="98" t="s">
        <v>669</v>
      </c>
      <c r="EJB33" s="98" t="s">
        <v>669</v>
      </c>
      <c r="EJC33" s="98" t="s">
        <v>669</v>
      </c>
      <c r="EJD33" s="98" t="s">
        <v>669</v>
      </c>
      <c r="EJE33" s="98" t="s">
        <v>669</v>
      </c>
      <c r="EJF33" s="98" t="s">
        <v>669</v>
      </c>
      <c r="EJG33" s="98" t="s">
        <v>669</v>
      </c>
      <c r="EJH33" s="98" t="s">
        <v>669</v>
      </c>
      <c r="EJI33" s="98" t="s">
        <v>669</v>
      </c>
      <c r="EJJ33" s="98" t="s">
        <v>669</v>
      </c>
      <c r="EJK33" s="98" t="s">
        <v>669</v>
      </c>
      <c r="EJL33" s="98" t="s">
        <v>669</v>
      </c>
      <c r="EJM33" s="98" t="s">
        <v>669</v>
      </c>
      <c r="EJN33" s="98" t="s">
        <v>669</v>
      </c>
      <c r="EJO33" s="98" t="s">
        <v>669</v>
      </c>
      <c r="EJP33" s="98" t="s">
        <v>669</v>
      </c>
      <c r="EJQ33" s="98" t="s">
        <v>669</v>
      </c>
      <c r="EJR33" s="98" t="s">
        <v>669</v>
      </c>
      <c r="EJS33" s="98" t="s">
        <v>669</v>
      </c>
      <c r="EJT33" s="98" t="s">
        <v>669</v>
      </c>
      <c r="EJU33" s="98" t="s">
        <v>669</v>
      </c>
      <c r="EJV33" s="98" t="s">
        <v>669</v>
      </c>
      <c r="EJW33" s="98" t="s">
        <v>669</v>
      </c>
      <c r="EJX33" s="98" t="s">
        <v>669</v>
      </c>
      <c r="EJY33" s="98" t="s">
        <v>669</v>
      </c>
      <c r="EJZ33" s="98" t="s">
        <v>669</v>
      </c>
      <c r="EKA33" s="98" t="s">
        <v>669</v>
      </c>
      <c r="EKB33" s="98" t="s">
        <v>669</v>
      </c>
      <c r="EKC33" s="98" t="s">
        <v>669</v>
      </c>
      <c r="EKD33" s="98" t="s">
        <v>669</v>
      </c>
      <c r="EKE33" s="98" t="s">
        <v>669</v>
      </c>
      <c r="EKF33" s="98" t="s">
        <v>669</v>
      </c>
      <c r="EKG33" s="98" t="s">
        <v>669</v>
      </c>
      <c r="EKH33" s="98" t="s">
        <v>669</v>
      </c>
      <c r="EKI33" s="98" t="s">
        <v>669</v>
      </c>
      <c r="EKJ33" s="98" t="s">
        <v>669</v>
      </c>
      <c r="EKK33" s="98" t="s">
        <v>669</v>
      </c>
      <c r="EKL33" s="98" t="s">
        <v>669</v>
      </c>
      <c r="EKM33" s="98" t="s">
        <v>669</v>
      </c>
      <c r="EKN33" s="98" t="s">
        <v>669</v>
      </c>
      <c r="EKO33" s="98" t="s">
        <v>669</v>
      </c>
      <c r="EKP33" s="98" t="s">
        <v>669</v>
      </c>
      <c r="EKQ33" s="98" t="s">
        <v>669</v>
      </c>
      <c r="EKR33" s="98" t="s">
        <v>669</v>
      </c>
      <c r="EKS33" s="98" t="s">
        <v>669</v>
      </c>
      <c r="EKT33" s="98" t="s">
        <v>669</v>
      </c>
      <c r="EKU33" s="98" t="s">
        <v>669</v>
      </c>
      <c r="EKV33" s="98" t="s">
        <v>669</v>
      </c>
      <c r="EKW33" s="98" t="s">
        <v>669</v>
      </c>
      <c r="EKX33" s="98" t="s">
        <v>669</v>
      </c>
      <c r="EKY33" s="98" t="s">
        <v>669</v>
      </c>
      <c r="EKZ33" s="98" t="s">
        <v>669</v>
      </c>
      <c r="ELA33" s="98" t="s">
        <v>669</v>
      </c>
      <c r="ELB33" s="98" t="s">
        <v>669</v>
      </c>
      <c r="ELC33" s="98" t="s">
        <v>669</v>
      </c>
      <c r="ELD33" s="98" t="s">
        <v>669</v>
      </c>
      <c r="ELE33" s="98" t="s">
        <v>669</v>
      </c>
      <c r="ELF33" s="98" t="s">
        <v>669</v>
      </c>
      <c r="ELG33" s="98" t="s">
        <v>669</v>
      </c>
      <c r="ELH33" s="98" t="s">
        <v>669</v>
      </c>
      <c r="ELI33" s="98" t="s">
        <v>669</v>
      </c>
      <c r="ELJ33" s="98" t="s">
        <v>669</v>
      </c>
      <c r="ELK33" s="98" t="s">
        <v>669</v>
      </c>
      <c r="ELL33" s="98" t="s">
        <v>669</v>
      </c>
      <c r="ELM33" s="98" t="s">
        <v>669</v>
      </c>
      <c r="ELN33" s="98" t="s">
        <v>669</v>
      </c>
      <c r="ELO33" s="98" t="s">
        <v>669</v>
      </c>
      <c r="ELP33" s="98" t="s">
        <v>669</v>
      </c>
      <c r="ELQ33" s="98" t="s">
        <v>669</v>
      </c>
      <c r="ELR33" s="98" t="s">
        <v>669</v>
      </c>
      <c r="ELS33" s="98" t="s">
        <v>669</v>
      </c>
      <c r="ELT33" s="98" t="s">
        <v>669</v>
      </c>
      <c r="ELU33" s="98" t="s">
        <v>669</v>
      </c>
      <c r="ELV33" s="98" t="s">
        <v>669</v>
      </c>
      <c r="ELW33" s="98" t="s">
        <v>669</v>
      </c>
      <c r="ELX33" s="98" t="s">
        <v>669</v>
      </c>
      <c r="ELY33" s="98" t="s">
        <v>669</v>
      </c>
      <c r="ELZ33" s="98" t="s">
        <v>669</v>
      </c>
      <c r="EMA33" s="98" t="s">
        <v>669</v>
      </c>
      <c r="EMB33" s="98" t="s">
        <v>669</v>
      </c>
      <c r="EMC33" s="98" t="s">
        <v>669</v>
      </c>
      <c r="EMD33" s="98" t="s">
        <v>669</v>
      </c>
      <c r="EME33" s="98" t="s">
        <v>669</v>
      </c>
      <c r="EMF33" s="98" t="s">
        <v>669</v>
      </c>
      <c r="EMG33" s="98" t="s">
        <v>669</v>
      </c>
      <c r="EMH33" s="98" t="s">
        <v>669</v>
      </c>
      <c r="EMI33" s="98" t="s">
        <v>669</v>
      </c>
      <c r="EMJ33" s="98" t="s">
        <v>669</v>
      </c>
      <c r="EMK33" s="98" t="s">
        <v>669</v>
      </c>
      <c r="EML33" s="98" t="s">
        <v>669</v>
      </c>
      <c r="EMM33" s="98" t="s">
        <v>669</v>
      </c>
      <c r="EMN33" s="98" t="s">
        <v>669</v>
      </c>
      <c r="EMO33" s="98" t="s">
        <v>669</v>
      </c>
      <c r="EMP33" s="98" t="s">
        <v>669</v>
      </c>
      <c r="EMQ33" s="98" t="s">
        <v>669</v>
      </c>
      <c r="EMR33" s="98" t="s">
        <v>669</v>
      </c>
      <c r="EMS33" s="98" t="s">
        <v>669</v>
      </c>
      <c r="EMT33" s="98" t="s">
        <v>669</v>
      </c>
      <c r="EMU33" s="98" t="s">
        <v>669</v>
      </c>
      <c r="EMV33" s="98" t="s">
        <v>669</v>
      </c>
      <c r="EMW33" s="98" t="s">
        <v>669</v>
      </c>
      <c r="EMX33" s="98" t="s">
        <v>669</v>
      </c>
      <c r="EMY33" s="98" t="s">
        <v>669</v>
      </c>
      <c r="EMZ33" s="98" t="s">
        <v>669</v>
      </c>
      <c r="ENA33" s="98" t="s">
        <v>669</v>
      </c>
      <c r="ENB33" s="98" t="s">
        <v>669</v>
      </c>
      <c r="ENC33" s="98" t="s">
        <v>669</v>
      </c>
      <c r="END33" s="98" t="s">
        <v>669</v>
      </c>
      <c r="ENE33" s="98" t="s">
        <v>669</v>
      </c>
      <c r="ENF33" s="98" t="s">
        <v>669</v>
      </c>
      <c r="ENG33" s="98" t="s">
        <v>669</v>
      </c>
      <c r="ENH33" s="98" t="s">
        <v>669</v>
      </c>
      <c r="ENI33" s="98" t="s">
        <v>669</v>
      </c>
      <c r="ENJ33" s="98" t="s">
        <v>669</v>
      </c>
      <c r="ENK33" s="98" t="s">
        <v>669</v>
      </c>
      <c r="ENL33" s="98" t="s">
        <v>669</v>
      </c>
      <c r="ENM33" s="98" t="s">
        <v>669</v>
      </c>
      <c r="ENN33" s="98" t="s">
        <v>669</v>
      </c>
      <c r="ENO33" s="98" t="s">
        <v>669</v>
      </c>
      <c r="ENP33" s="98" t="s">
        <v>669</v>
      </c>
      <c r="ENQ33" s="98" t="s">
        <v>669</v>
      </c>
      <c r="ENR33" s="98" t="s">
        <v>669</v>
      </c>
      <c r="ENS33" s="98" t="s">
        <v>669</v>
      </c>
      <c r="ENT33" s="98" t="s">
        <v>669</v>
      </c>
      <c r="ENU33" s="98" t="s">
        <v>669</v>
      </c>
      <c r="ENV33" s="98" t="s">
        <v>669</v>
      </c>
      <c r="ENW33" s="98" t="s">
        <v>669</v>
      </c>
      <c r="ENX33" s="98" t="s">
        <v>669</v>
      </c>
      <c r="ENY33" s="98" t="s">
        <v>669</v>
      </c>
      <c r="ENZ33" s="98" t="s">
        <v>669</v>
      </c>
      <c r="EOA33" s="98" t="s">
        <v>669</v>
      </c>
      <c r="EOB33" s="98" t="s">
        <v>669</v>
      </c>
      <c r="EOC33" s="98" t="s">
        <v>669</v>
      </c>
      <c r="EOD33" s="98" t="s">
        <v>669</v>
      </c>
      <c r="EOE33" s="98" t="s">
        <v>669</v>
      </c>
      <c r="EOF33" s="98" t="s">
        <v>669</v>
      </c>
      <c r="EOG33" s="98" t="s">
        <v>669</v>
      </c>
      <c r="EOH33" s="98" t="s">
        <v>669</v>
      </c>
      <c r="EOI33" s="98" t="s">
        <v>669</v>
      </c>
      <c r="EOJ33" s="98" t="s">
        <v>669</v>
      </c>
      <c r="EOK33" s="98" t="s">
        <v>669</v>
      </c>
      <c r="EOL33" s="98" t="s">
        <v>669</v>
      </c>
      <c r="EOM33" s="98" t="s">
        <v>669</v>
      </c>
      <c r="EON33" s="98" t="s">
        <v>669</v>
      </c>
      <c r="EOO33" s="98" t="s">
        <v>669</v>
      </c>
      <c r="EOP33" s="98" t="s">
        <v>669</v>
      </c>
      <c r="EOQ33" s="98" t="s">
        <v>669</v>
      </c>
      <c r="EOR33" s="98" t="s">
        <v>669</v>
      </c>
      <c r="EOS33" s="98" t="s">
        <v>669</v>
      </c>
      <c r="EOT33" s="98" t="s">
        <v>669</v>
      </c>
      <c r="EOU33" s="98" t="s">
        <v>669</v>
      </c>
      <c r="EOV33" s="98" t="s">
        <v>669</v>
      </c>
      <c r="EOW33" s="98" t="s">
        <v>669</v>
      </c>
      <c r="EOX33" s="98" t="s">
        <v>669</v>
      </c>
      <c r="EOY33" s="98" t="s">
        <v>669</v>
      </c>
      <c r="EOZ33" s="98" t="s">
        <v>669</v>
      </c>
      <c r="EPA33" s="98" t="s">
        <v>669</v>
      </c>
      <c r="EPB33" s="98" t="s">
        <v>669</v>
      </c>
      <c r="EPC33" s="98" t="s">
        <v>669</v>
      </c>
      <c r="EPD33" s="98" t="s">
        <v>669</v>
      </c>
      <c r="EPE33" s="98" t="s">
        <v>669</v>
      </c>
      <c r="EPF33" s="98" t="s">
        <v>669</v>
      </c>
      <c r="EPG33" s="98" t="s">
        <v>669</v>
      </c>
      <c r="EPH33" s="98" t="s">
        <v>669</v>
      </c>
      <c r="EPI33" s="98" t="s">
        <v>669</v>
      </c>
      <c r="EPJ33" s="98" t="s">
        <v>669</v>
      </c>
      <c r="EPK33" s="98" t="s">
        <v>669</v>
      </c>
      <c r="EPL33" s="98" t="s">
        <v>669</v>
      </c>
      <c r="EPM33" s="98" t="s">
        <v>669</v>
      </c>
      <c r="EPN33" s="98" t="s">
        <v>669</v>
      </c>
      <c r="EPO33" s="98" t="s">
        <v>669</v>
      </c>
      <c r="EPP33" s="98" t="s">
        <v>669</v>
      </c>
      <c r="EPQ33" s="98" t="s">
        <v>669</v>
      </c>
      <c r="EPR33" s="98" t="s">
        <v>669</v>
      </c>
      <c r="EPS33" s="98" t="s">
        <v>669</v>
      </c>
      <c r="EPT33" s="98" t="s">
        <v>669</v>
      </c>
      <c r="EPU33" s="98" t="s">
        <v>669</v>
      </c>
      <c r="EPV33" s="98" t="s">
        <v>669</v>
      </c>
      <c r="EPW33" s="98" t="s">
        <v>669</v>
      </c>
      <c r="EPX33" s="98" t="s">
        <v>669</v>
      </c>
      <c r="EPY33" s="98" t="s">
        <v>669</v>
      </c>
      <c r="EPZ33" s="98" t="s">
        <v>669</v>
      </c>
      <c r="EQA33" s="98" t="s">
        <v>669</v>
      </c>
      <c r="EQB33" s="98" t="s">
        <v>669</v>
      </c>
      <c r="EQC33" s="98" t="s">
        <v>669</v>
      </c>
      <c r="EQD33" s="98" t="s">
        <v>669</v>
      </c>
      <c r="EQE33" s="98" t="s">
        <v>669</v>
      </c>
      <c r="EQF33" s="98" t="s">
        <v>669</v>
      </c>
      <c r="EQG33" s="98" t="s">
        <v>669</v>
      </c>
      <c r="EQH33" s="98" t="s">
        <v>669</v>
      </c>
      <c r="EQI33" s="98" t="s">
        <v>669</v>
      </c>
      <c r="EQJ33" s="98" t="s">
        <v>669</v>
      </c>
      <c r="EQK33" s="98" t="s">
        <v>669</v>
      </c>
      <c r="EQL33" s="98" t="s">
        <v>669</v>
      </c>
      <c r="EQM33" s="98" t="s">
        <v>669</v>
      </c>
      <c r="EQN33" s="98" t="s">
        <v>669</v>
      </c>
      <c r="EQO33" s="98" t="s">
        <v>669</v>
      </c>
      <c r="EQP33" s="98" t="s">
        <v>669</v>
      </c>
      <c r="EQQ33" s="98" t="s">
        <v>669</v>
      </c>
      <c r="EQR33" s="98" t="s">
        <v>669</v>
      </c>
      <c r="EQS33" s="98" t="s">
        <v>669</v>
      </c>
      <c r="EQT33" s="98" t="s">
        <v>669</v>
      </c>
      <c r="EQU33" s="98" t="s">
        <v>669</v>
      </c>
      <c r="EQV33" s="98" t="s">
        <v>669</v>
      </c>
      <c r="EQW33" s="98" t="s">
        <v>669</v>
      </c>
      <c r="EQX33" s="98" t="s">
        <v>669</v>
      </c>
      <c r="EQY33" s="98" t="s">
        <v>669</v>
      </c>
      <c r="EQZ33" s="98" t="s">
        <v>669</v>
      </c>
      <c r="ERA33" s="98" t="s">
        <v>669</v>
      </c>
      <c r="ERB33" s="98" t="s">
        <v>669</v>
      </c>
      <c r="ERC33" s="98" t="s">
        <v>669</v>
      </c>
      <c r="ERD33" s="98" t="s">
        <v>669</v>
      </c>
      <c r="ERE33" s="98" t="s">
        <v>669</v>
      </c>
      <c r="ERF33" s="98" t="s">
        <v>669</v>
      </c>
      <c r="ERG33" s="98" t="s">
        <v>669</v>
      </c>
      <c r="ERH33" s="98" t="s">
        <v>669</v>
      </c>
      <c r="ERI33" s="98" t="s">
        <v>669</v>
      </c>
      <c r="ERJ33" s="98" t="s">
        <v>669</v>
      </c>
      <c r="ERK33" s="98" t="s">
        <v>669</v>
      </c>
      <c r="ERL33" s="98" t="s">
        <v>669</v>
      </c>
      <c r="ERM33" s="98" t="s">
        <v>669</v>
      </c>
      <c r="ERN33" s="98" t="s">
        <v>669</v>
      </c>
      <c r="ERO33" s="98" t="s">
        <v>669</v>
      </c>
      <c r="ERP33" s="98" t="s">
        <v>669</v>
      </c>
      <c r="ERQ33" s="98" t="s">
        <v>669</v>
      </c>
      <c r="ERR33" s="98" t="s">
        <v>669</v>
      </c>
      <c r="ERS33" s="98" t="s">
        <v>669</v>
      </c>
      <c r="ERT33" s="98" t="s">
        <v>669</v>
      </c>
      <c r="ERU33" s="98" t="s">
        <v>669</v>
      </c>
      <c r="ERV33" s="98" t="s">
        <v>669</v>
      </c>
      <c r="ERW33" s="98" t="s">
        <v>669</v>
      </c>
      <c r="ERX33" s="98" t="s">
        <v>669</v>
      </c>
      <c r="ERY33" s="98" t="s">
        <v>669</v>
      </c>
      <c r="ERZ33" s="98" t="s">
        <v>669</v>
      </c>
      <c r="ESA33" s="98" t="s">
        <v>669</v>
      </c>
      <c r="ESB33" s="98" t="s">
        <v>669</v>
      </c>
      <c r="ESC33" s="98" t="s">
        <v>669</v>
      </c>
      <c r="ESD33" s="98" t="s">
        <v>669</v>
      </c>
      <c r="ESE33" s="98" t="s">
        <v>669</v>
      </c>
      <c r="ESF33" s="98" t="s">
        <v>669</v>
      </c>
      <c r="ESG33" s="98" t="s">
        <v>669</v>
      </c>
      <c r="ESH33" s="98" t="s">
        <v>669</v>
      </c>
      <c r="ESI33" s="98" t="s">
        <v>669</v>
      </c>
      <c r="ESJ33" s="98" t="s">
        <v>669</v>
      </c>
      <c r="ESK33" s="98" t="s">
        <v>669</v>
      </c>
      <c r="ESL33" s="98" t="s">
        <v>669</v>
      </c>
      <c r="ESM33" s="98" t="s">
        <v>669</v>
      </c>
      <c r="ESN33" s="98" t="s">
        <v>669</v>
      </c>
      <c r="ESO33" s="98" t="s">
        <v>669</v>
      </c>
      <c r="ESP33" s="98" t="s">
        <v>669</v>
      </c>
      <c r="ESQ33" s="98" t="s">
        <v>669</v>
      </c>
      <c r="ESR33" s="98" t="s">
        <v>669</v>
      </c>
      <c r="ESS33" s="98" t="s">
        <v>669</v>
      </c>
      <c r="EST33" s="98" t="s">
        <v>669</v>
      </c>
      <c r="ESU33" s="98" t="s">
        <v>669</v>
      </c>
      <c r="ESV33" s="98" t="s">
        <v>669</v>
      </c>
      <c r="ESW33" s="98" t="s">
        <v>669</v>
      </c>
      <c r="ESX33" s="98" t="s">
        <v>669</v>
      </c>
      <c r="ESY33" s="98" t="s">
        <v>669</v>
      </c>
      <c r="ESZ33" s="98" t="s">
        <v>669</v>
      </c>
      <c r="ETA33" s="98" t="s">
        <v>669</v>
      </c>
      <c r="ETB33" s="98" t="s">
        <v>669</v>
      </c>
      <c r="ETC33" s="98" t="s">
        <v>669</v>
      </c>
      <c r="ETD33" s="98" t="s">
        <v>669</v>
      </c>
      <c r="ETE33" s="98" t="s">
        <v>669</v>
      </c>
      <c r="ETF33" s="98" t="s">
        <v>669</v>
      </c>
      <c r="ETG33" s="98" t="s">
        <v>669</v>
      </c>
      <c r="ETH33" s="98" t="s">
        <v>669</v>
      </c>
      <c r="ETI33" s="98" t="s">
        <v>669</v>
      </c>
      <c r="ETJ33" s="98" t="s">
        <v>669</v>
      </c>
      <c r="ETK33" s="98" t="s">
        <v>669</v>
      </c>
      <c r="ETL33" s="98" t="s">
        <v>669</v>
      </c>
      <c r="ETM33" s="98" t="s">
        <v>669</v>
      </c>
      <c r="ETN33" s="98" t="s">
        <v>669</v>
      </c>
      <c r="ETO33" s="98" t="s">
        <v>669</v>
      </c>
      <c r="ETP33" s="98" t="s">
        <v>669</v>
      </c>
      <c r="ETQ33" s="98" t="s">
        <v>669</v>
      </c>
      <c r="ETR33" s="98" t="s">
        <v>669</v>
      </c>
      <c r="ETS33" s="98" t="s">
        <v>669</v>
      </c>
      <c r="ETT33" s="98" t="s">
        <v>669</v>
      </c>
      <c r="ETU33" s="98" t="s">
        <v>669</v>
      </c>
      <c r="ETV33" s="98" t="s">
        <v>669</v>
      </c>
      <c r="ETW33" s="98" t="s">
        <v>669</v>
      </c>
      <c r="ETX33" s="98" t="s">
        <v>669</v>
      </c>
      <c r="ETY33" s="98" t="s">
        <v>669</v>
      </c>
      <c r="ETZ33" s="98" t="s">
        <v>669</v>
      </c>
      <c r="EUA33" s="98" t="s">
        <v>669</v>
      </c>
      <c r="EUB33" s="98" t="s">
        <v>669</v>
      </c>
      <c r="EUC33" s="98" t="s">
        <v>669</v>
      </c>
      <c r="EUD33" s="98" t="s">
        <v>669</v>
      </c>
      <c r="EUE33" s="98" t="s">
        <v>669</v>
      </c>
      <c r="EUF33" s="98" t="s">
        <v>669</v>
      </c>
      <c r="EUG33" s="98" t="s">
        <v>669</v>
      </c>
      <c r="EUH33" s="98" t="s">
        <v>669</v>
      </c>
      <c r="EUI33" s="98" t="s">
        <v>669</v>
      </c>
      <c r="EUJ33" s="98" t="s">
        <v>669</v>
      </c>
      <c r="EUK33" s="98" t="s">
        <v>669</v>
      </c>
      <c r="EUL33" s="98" t="s">
        <v>669</v>
      </c>
      <c r="EUM33" s="98" t="s">
        <v>669</v>
      </c>
      <c r="EUN33" s="98" t="s">
        <v>669</v>
      </c>
      <c r="EUO33" s="98" t="s">
        <v>669</v>
      </c>
      <c r="EUP33" s="98" t="s">
        <v>669</v>
      </c>
      <c r="EUQ33" s="98" t="s">
        <v>669</v>
      </c>
      <c r="EUR33" s="98" t="s">
        <v>669</v>
      </c>
      <c r="EUS33" s="98" t="s">
        <v>669</v>
      </c>
      <c r="EUT33" s="98" t="s">
        <v>669</v>
      </c>
      <c r="EUU33" s="98" t="s">
        <v>669</v>
      </c>
      <c r="EUV33" s="98" t="s">
        <v>669</v>
      </c>
      <c r="EUW33" s="98" t="s">
        <v>669</v>
      </c>
      <c r="EUX33" s="98" t="s">
        <v>669</v>
      </c>
      <c r="EUY33" s="98" t="s">
        <v>669</v>
      </c>
      <c r="EUZ33" s="98" t="s">
        <v>669</v>
      </c>
      <c r="EVA33" s="98" t="s">
        <v>669</v>
      </c>
      <c r="EVB33" s="98" t="s">
        <v>669</v>
      </c>
      <c r="EVC33" s="98" t="s">
        <v>669</v>
      </c>
      <c r="EVD33" s="98" t="s">
        <v>669</v>
      </c>
      <c r="EVE33" s="98" t="s">
        <v>669</v>
      </c>
      <c r="EVF33" s="98" t="s">
        <v>669</v>
      </c>
      <c r="EVG33" s="98" t="s">
        <v>669</v>
      </c>
      <c r="EVH33" s="98" t="s">
        <v>669</v>
      </c>
      <c r="EVI33" s="98" t="s">
        <v>669</v>
      </c>
      <c r="EVJ33" s="98" t="s">
        <v>669</v>
      </c>
      <c r="EVK33" s="98" t="s">
        <v>669</v>
      </c>
      <c r="EVL33" s="98" t="s">
        <v>669</v>
      </c>
      <c r="EVM33" s="98" t="s">
        <v>669</v>
      </c>
      <c r="EVN33" s="98" t="s">
        <v>669</v>
      </c>
      <c r="EVO33" s="98" t="s">
        <v>669</v>
      </c>
      <c r="EVP33" s="98" t="s">
        <v>669</v>
      </c>
      <c r="EVQ33" s="98" t="s">
        <v>669</v>
      </c>
      <c r="EVR33" s="98" t="s">
        <v>669</v>
      </c>
      <c r="EVS33" s="98" t="s">
        <v>669</v>
      </c>
      <c r="EVT33" s="98" t="s">
        <v>669</v>
      </c>
      <c r="EVU33" s="98" t="s">
        <v>669</v>
      </c>
      <c r="EVV33" s="98" t="s">
        <v>669</v>
      </c>
      <c r="EVW33" s="98" t="s">
        <v>669</v>
      </c>
      <c r="EVX33" s="98" t="s">
        <v>669</v>
      </c>
      <c r="EVY33" s="98" t="s">
        <v>669</v>
      </c>
      <c r="EVZ33" s="98" t="s">
        <v>669</v>
      </c>
      <c r="EWA33" s="98" t="s">
        <v>669</v>
      </c>
      <c r="EWB33" s="98" t="s">
        <v>669</v>
      </c>
      <c r="EWC33" s="98" t="s">
        <v>669</v>
      </c>
      <c r="EWD33" s="98" t="s">
        <v>669</v>
      </c>
      <c r="EWE33" s="98" t="s">
        <v>669</v>
      </c>
      <c r="EWF33" s="98" t="s">
        <v>669</v>
      </c>
      <c r="EWG33" s="98" t="s">
        <v>669</v>
      </c>
      <c r="EWH33" s="98" t="s">
        <v>669</v>
      </c>
      <c r="EWI33" s="98" t="s">
        <v>669</v>
      </c>
      <c r="EWJ33" s="98" t="s">
        <v>669</v>
      </c>
      <c r="EWK33" s="98" t="s">
        <v>669</v>
      </c>
      <c r="EWL33" s="98" t="s">
        <v>669</v>
      </c>
      <c r="EWM33" s="98" t="s">
        <v>669</v>
      </c>
      <c r="EWN33" s="98" t="s">
        <v>669</v>
      </c>
      <c r="EWO33" s="98" t="s">
        <v>669</v>
      </c>
      <c r="EWP33" s="98" t="s">
        <v>669</v>
      </c>
      <c r="EWQ33" s="98" t="s">
        <v>669</v>
      </c>
      <c r="EWR33" s="98" t="s">
        <v>669</v>
      </c>
      <c r="EWS33" s="98" t="s">
        <v>669</v>
      </c>
      <c r="EWT33" s="98" t="s">
        <v>669</v>
      </c>
      <c r="EWU33" s="98" t="s">
        <v>669</v>
      </c>
      <c r="EWV33" s="98" t="s">
        <v>669</v>
      </c>
      <c r="EWW33" s="98" t="s">
        <v>669</v>
      </c>
      <c r="EWX33" s="98" t="s">
        <v>669</v>
      </c>
      <c r="EWY33" s="98" t="s">
        <v>669</v>
      </c>
      <c r="EWZ33" s="98" t="s">
        <v>669</v>
      </c>
      <c r="EXA33" s="98" t="s">
        <v>669</v>
      </c>
      <c r="EXB33" s="98" t="s">
        <v>669</v>
      </c>
      <c r="EXC33" s="98" t="s">
        <v>669</v>
      </c>
      <c r="EXD33" s="98" t="s">
        <v>669</v>
      </c>
      <c r="EXE33" s="98" t="s">
        <v>669</v>
      </c>
      <c r="EXF33" s="98" t="s">
        <v>669</v>
      </c>
      <c r="EXG33" s="98" t="s">
        <v>669</v>
      </c>
      <c r="EXH33" s="98" t="s">
        <v>669</v>
      </c>
      <c r="EXI33" s="98" t="s">
        <v>669</v>
      </c>
      <c r="EXJ33" s="98" t="s">
        <v>669</v>
      </c>
      <c r="EXK33" s="98" t="s">
        <v>669</v>
      </c>
      <c r="EXL33" s="98" t="s">
        <v>669</v>
      </c>
      <c r="EXM33" s="98" t="s">
        <v>669</v>
      </c>
      <c r="EXN33" s="98" t="s">
        <v>669</v>
      </c>
      <c r="EXO33" s="98" t="s">
        <v>669</v>
      </c>
      <c r="EXP33" s="98" t="s">
        <v>669</v>
      </c>
      <c r="EXQ33" s="98" t="s">
        <v>669</v>
      </c>
      <c r="EXR33" s="98" t="s">
        <v>669</v>
      </c>
      <c r="EXS33" s="98" t="s">
        <v>669</v>
      </c>
      <c r="EXT33" s="98" t="s">
        <v>669</v>
      </c>
      <c r="EXU33" s="98" t="s">
        <v>669</v>
      </c>
      <c r="EXV33" s="98" t="s">
        <v>669</v>
      </c>
      <c r="EXW33" s="98" t="s">
        <v>669</v>
      </c>
      <c r="EXX33" s="98" t="s">
        <v>669</v>
      </c>
      <c r="EXY33" s="98" t="s">
        <v>669</v>
      </c>
      <c r="EXZ33" s="98" t="s">
        <v>669</v>
      </c>
      <c r="EYA33" s="98" t="s">
        <v>669</v>
      </c>
      <c r="EYB33" s="98" t="s">
        <v>669</v>
      </c>
      <c r="EYC33" s="98" t="s">
        <v>669</v>
      </c>
      <c r="EYD33" s="98" t="s">
        <v>669</v>
      </c>
      <c r="EYE33" s="98" t="s">
        <v>669</v>
      </c>
      <c r="EYF33" s="98" t="s">
        <v>669</v>
      </c>
      <c r="EYG33" s="98" t="s">
        <v>669</v>
      </c>
      <c r="EYH33" s="98" t="s">
        <v>669</v>
      </c>
      <c r="EYI33" s="98" t="s">
        <v>669</v>
      </c>
      <c r="EYJ33" s="98" t="s">
        <v>669</v>
      </c>
      <c r="EYK33" s="98" t="s">
        <v>669</v>
      </c>
      <c r="EYL33" s="98" t="s">
        <v>669</v>
      </c>
      <c r="EYM33" s="98" t="s">
        <v>669</v>
      </c>
      <c r="EYN33" s="98" t="s">
        <v>669</v>
      </c>
      <c r="EYO33" s="98" t="s">
        <v>669</v>
      </c>
      <c r="EYP33" s="98" t="s">
        <v>669</v>
      </c>
      <c r="EYQ33" s="98" t="s">
        <v>669</v>
      </c>
      <c r="EYR33" s="98" t="s">
        <v>669</v>
      </c>
      <c r="EYS33" s="98" t="s">
        <v>669</v>
      </c>
      <c r="EYT33" s="98" t="s">
        <v>669</v>
      </c>
      <c r="EYU33" s="98" t="s">
        <v>669</v>
      </c>
      <c r="EYV33" s="98" t="s">
        <v>669</v>
      </c>
      <c r="EYW33" s="98" t="s">
        <v>669</v>
      </c>
      <c r="EYX33" s="98" t="s">
        <v>669</v>
      </c>
      <c r="EYY33" s="98" t="s">
        <v>669</v>
      </c>
      <c r="EYZ33" s="98" t="s">
        <v>669</v>
      </c>
      <c r="EZA33" s="98" t="s">
        <v>669</v>
      </c>
      <c r="EZB33" s="98" t="s">
        <v>669</v>
      </c>
      <c r="EZC33" s="98" t="s">
        <v>669</v>
      </c>
      <c r="EZD33" s="98" t="s">
        <v>669</v>
      </c>
      <c r="EZE33" s="98" t="s">
        <v>669</v>
      </c>
      <c r="EZF33" s="98" t="s">
        <v>669</v>
      </c>
      <c r="EZG33" s="98" t="s">
        <v>669</v>
      </c>
      <c r="EZH33" s="98" t="s">
        <v>669</v>
      </c>
      <c r="EZI33" s="98" t="s">
        <v>669</v>
      </c>
      <c r="EZJ33" s="98" t="s">
        <v>669</v>
      </c>
      <c r="EZK33" s="98" t="s">
        <v>669</v>
      </c>
      <c r="EZL33" s="98" t="s">
        <v>669</v>
      </c>
      <c r="EZM33" s="98" t="s">
        <v>669</v>
      </c>
      <c r="EZN33" s="98" t="s">
        <v>669</v>
      </c>
      <c r="EZO33" s="98" t="s">
        <v>669</v>
      </c>
      <c r="EZP33" s="98" t="s">
        <v>669</v>
      </c>
      <c r="EZQ33" s="98" t="s">
        <v>669</v>
      </c>
      <c r="EZR33" s="98" t="s">
        <v>669</v>
      </c>
      <c r="EZS33" s="98" t="s">
        <v>669</v>
      </c>
      <c r="EZT33" s="98" t="s">
        <v>669</v>
      </c>
      <c r="EZU33" s="98" t="s">
        <v>669</v>
      </c>
      <c r="EZV33" s="98" t="s">
        <v>669</v>
      </c>
      <c r="EZW33" s="98" t="s">
        <v>669</v>
      </c>
      <c r="EZX33" s="98" t="s">
        <v>669</v>
      </c>
      <c r="EZY33" s="98" t="s">
        <v>669</v>
      </c>
      <c r="EZZ33" s="98" t="s">
        <v>669</v>
      </c>
      <c r="FAA33" s="98" t="s">
        <v>669</v>
      </c>
      <c r="FAB33" s="98" t="s">
        <v>669</v>
      </c>
      <c r="FAC33" s="98" t="s">
        <v>669</v>
      </c>
      <c r="FAD33" s="98" t="s">
        <v>669</v>
      </c>
      <c r="FAE33" s="98" t="s">
        <v>669</v>
      </c>
      <c r="FAF33" s="98" t="s">
        <v>669</v>
      </c>
      <c r="FAG33" s="98" t="s">
        <v>669</v>
      </c>
      <c r="FAH33" s="98" t="s">
        <v>669</v>
      </c>
      <c r="FAI33" s="98" t="s">
        <v>669</v>
      </c>
      <c r="FAJ33" s="98" t="s">
        <v>669</v>
      </c>
      <c r="FAK33" s="98" t="s">
        <v>669</v>
      </c>
      <c r="FAL33" s="98" t="s">
        <v>669</v>
      </c>
      <c r="FAM33" s="98" t="s">
        <v>669</v>
      </c>
      <c r="FAN33" s="98" t="s">
        <v>669</v>
      </c>
      <c r="FAO33" s="98" t="s">
        <v>669</v>
      </c>
      <c r="FAP33" s="98" t="s">
        <v>669</v>
      </c>
      <c r="FAQ33" s="98" t="s">
        <v>669</v>
      </c>
      <c r="FAR33" s="98" t="s">
        <v>669</v>
      </c>
      <c r="FAS33" s="98" t="s">
        <v>669</v>
      </c>
      <c r="FAT33" s="98" t="s">
        <v>669</v>
      </c>
      <c r="FAU33" s="98" t="s">
        <v>669</v>
      </c>
      <c r="FAV33" s="98" t="s">
        <v>669</v>
      </c>
      <c r="FAW33" s="98" t="s">
        <v>669</v>
      </c>
      <c r="FAX33" s="98" t="s">
        <v>669</v>
      </c>
      <c r="FAY33" s="98" t="s">
        <v>669</v>
      </c>
      <c r="FAZ33" s="98" t="s">
        <v>669</v>
      </c>
      <c r="FBA33" s="98" t="s">
        <v>669</v>
      </c>
      <c r="FBB33" s="98" t="s">
        <v>669</v>
      </c>
      <c r="FBC33" s="98" t="s">
        <v>669</v>
      </c>
      <c r="FBD33" s="98" t="s">
        <v>669</v>
      </c>
      <c r="FBE33" s="98" t="s">
        <v>669</v>
      </c>
      <c r="FBF33" s="98" t="s">
        <v>669</v>
      </c>
      <c r="FBG33" s="98" t="s">
        <v>669</v>
      </c>
      <c r="FBH33" s="98" t="s">
        <v>669</v>
      </c>
      <c r="FBI33" s="98" t="s">
        <v>669</v>
      </c>
      <c r="FBJ33" s="98" t="s">
        <v>669</v>
      </c>
      <c r="FBK33" s="98" t="s">
        <v>669</v>
      </c>
      <c r="FBL33" s="98" t="s">
        <v>669</v>
      </c>
      <c r="FBM33" s="98" t="s">
        <v>669</v>
      </c>
      <c r="FBN33" s="98" t="s">
        <v>669</v>
      </c>
      <c r="FBO33" s="98" t="s">
        <v>669</v>
      </c>
      <c r="FBP33" s="98" t="s">
        <v>669</v>
      </c>
      <c r="FBQ33" s="98" t="s">
        <v>669</v>
      </c>
      <c r="FBR33" s="98" t="s">
        <v>669</v>
      </c>
      <c r="FBS33" s="98" t="s">
        <v>669</v>
      </c>
      <c r="FBT33" s="98" t="s">
        <v>669</v>
      </c>
      <c r="FBU33" s="98" t="s">
        <v>669</v>
      </c>
      <c r="FBV33" s="98" t="s">
        <v>669</v>
      </c>
      <c r="FBW33" s="98" t="s">
        <v>669</v>
      </c>
      <c r="FBX33" s="98" t="s">
        <v>669</v>
      </c>
      <c r="FBY33" s="98" t="s">
        <v>669</v>
      </c>
      <c r="FBZ33" s="98" t="s">
        <v>669</v>
      </c>
      <c r="FCA33" s="98" t="s">
        <v>669</v>
      </c>
      <c r="FCB33" s="98" t="s">
        <v>669</v>
      </c>
      <c r="FCC33" s="98" t="s">
        <v>669</v>
      </c>
      <c r="FCD33" s="98" t="s">
        <v>669</v>
      </c>
      <c r="FCE33" s="98" t="s">
        <v>669</v>
      </c>
      <c r="FCF33" s="98" t="s">
        <v>669</v>
      </c>
      <c r="FCG33" s="98" t="s">
        <v>669</v>
      </c>
      <c r="FCH33" s="98" t="s">
        <v>669</v>
      </c>
      <c r="FCI33" s="98" t="s">
        <v>669</v>
      </c>
      <c r="FCJ33" s="98" t="s">
        <v>669</v>
      </c>
      <c r="FCK33" s="98" t="s">
        <v>669</v>
      </c>
      <c r="FCL33" s="98" t="s">
        <v>669</v>
      </c>
      <c r="FCM33" s="98" t="s">
        <v>669</v>
      </c>
      <c r="FCN33" s="98" t="s">
        <v>669</v>
      </c>
      <c r="FCO33" s="98" t="s">
        <v>669</v>
      </c>
      <c r="FCP33" s="98" t="s">
        <v>669</v>
      </c>
      <c r="FCQ33" s="98" t="s">
        <v>669</v>
      </c>
      <c r="FCR33" s="98" t="s">
        <v>669</v>
      </c>
      <c r="FCS33" s="98" t="s">
        <v>669</v>
      </c>
      <c r="FCT33" s="98" t="s">
        <v>669</v>
      </c>
      <c r="FCU33" s="98" t="s">
        <v>669</v>
      </c>
      <c r="FCV33" s="98" t="s">
        <v>669</v>
      </c>
      <c r="FCW33" s="98" t="s">
        <v>669</v>
      </c>
      <c r="FCX33" s="98" t="s">
        <v>669</v>
      </c>
      <c r="FCY33" s="98" t="s">
        <v>669</v>
      </c>
      <c r="FCZ33" s="98" t="s">
        <v>669</v>
      </c>
      <c r="FDA33" s="98" t="s">
        <v>669</v>
      </c>
      <c r="FDB33" s="98" t="s">
        <v>669</v>
      </c>
      <c r="FDC33" s="98" t="s">
        <v>669</v>
      </c>
      <c r="FDD33" s="98" t="s">
        <v>669</v>
      </c>
      <c r="FDE33" s="98" t="s">
        <v>669</v>
      </c>
      <c r="FDF33" s="98" t="s">
        <v>669</v>
      </c>
      <c r="FDG33" s="98" t="s">
        <v>669</v>
      </c>
      <c r="FDH33" s="98" t="s">
        <v>669</v>
      </c>
      <c r="FDI33" s="98" t="s">
        <v>669</v>
      </c>
      <c r="FDJ33" s="98" t="s">
        <v>669</v>
      </c>
      <c r="FDK33" s="98" t="s">
        <v>669</v>
      </c>
      <c r="FDL33" s="98" t="s">
        <v>669</v>
      </c>
      <c r="FDM33" s="98" t="s">
        <v>669</v>
      </c>
      <c r="FDN33" s="98" t="s">
        <v>669</v>
      </c>
      <c r="FDO33" s="98" t="s">
        <v>669</v>
      </c>
      <c r="FDP33" s="98" t="s">
        <v>669</v>
      </c>
      <c r="FDQ33" s="98" t="s">
        <v>669</v>
      </c>
      <c r="FDR33" s="98" t="s">
        <v>669</v>
      </c>
      <c r="FDS33" s="98" t="s">
        <v>669</v>
      </c>
      <c r="FDT33" s="98" t="s">
        <v>669</v>
      </c>
      <c r="FDU33" s="98" t="s">
        <v>669</v>
      </c>
      <c r="FDV33" s="98" t="s">
        <v>669</v>
      </c>
      <c r="FDW33" s="98" t="s">
        <v>669</v>
      </c>
      <c r="FDX33" s="98" t="s">
        <v>669</v>
      </c>
      <c r="FDY33" s="98" t="s">
        <v>669</v>
      </c>
      <c r="FDZ33" s="98" t="s">
        <v>669</v>
      </c>
      <c r="FEA33" s="98" t="s">
        <v>669</v>
      </c>
      <c r="FEB33" s="98" t="s">
        <v>669</v>
      </c>
      <c r="FEC33" s="98" t="s">
        <v>669</v>
      </c>
      <c r="FED33" s="98" t="s">
        <v>669</v>
      </c>
      <c r="FEE33" s="98" t="s">
        <v>669</v>
      </c>
      <c r="FEF33" s="98" t="s">
        <v>669</v>
      </c>
      <c r="FEG33" s="98" t="s">
        <v>669</v>
      </c>
      <c r="FEH33" s="98" t="s">
        <v>669</v>
      </c>
      <c r="FEI33" s="98" t="s">
        <v>669</v>
      </c>
      <c r="FEJ33" s="98" t="s">
        <v>669</v>
      </c>
      <c r="FEK33" s="98" t="s">
        <v>669</v>
      </c>
      <c r="FEL33" s="98" t="s">
        <v>669</v>
      </c>
      <c r="FEM33" s="98" t="s">
        <v>669</v>
      </c>
      <c r="FEN33" s="98" t="s">
        <v>669</v>
      </c>
      <c r="FEO33" s="98" t="s">
        <v>669</v>
      </c>
      <c r="FEP33" s="98" t="s">
        <v>669</v>
      </c>
      <c r="FEQ33" s="98" t="s">
        <v>669</v>
      </c>
      <c r="FER33" s="98" t="s">
        <v>669</v>
      </c>
      <c r="FES33" s="98" t="s">
        <v>669</v>
      </c>
      <c r="FET33" s="98" t="s">
        <v>669</v>
      </c>
      <c r="FEU33" s="98" t="s">
        <v>669</v>
      </c>
      <c r="FEV33" s="98" t="s">
        <v>669</v>
      </c>
      <c r="FEW33" s="98" t="s">
        <v>669</v>
      </c>
      <c r="FEX33" s="98" t="s">
        <v>669</v>
      </c>
      <c r="FEY33" s="98" t="s">
        <v>669</v>
      </c>
      <c r="FEZ33" s="98" t="s">
        <v>669</v>
      </c>
      <c r="FFA33" s="98" t="s">
        <v>669</v>
      </c>
      <c r="FFB33" s="98" t="s">
        <v>669</v>
      </c>
      <c r="FFC33" s="98" t="s">
        <v>669</v>
      </c>
      <c r="FFD33" s="98" t="s">
        <v>669</v>
      </c>
      <c r="FFE33" s="98" t="s">
        <v>669</v>
      </c>
      <c r="FFF33" s="98" t="s">
        <v>669</v>
      </c>
      <c r="FFG33" s="98" t="s">
        <v>669</v>
      </c>
      <c r="FFH33" s="98" t="s">
        <v>669</v>
      </c>
      <c r="FFI33" s="98" t="s">
        <v>669</v>
      </c>
      <c r="FFJ33" s="98" t="s">
        <v>669</v>
      </c>
      <c r="FFK33" s="98" t="s">
        <v>669</v>
      </c>
      <c r="FFL33" s="98" t="s">
        <v>669</v>
      </c>
      <c r="FFM33" s="98" t="s">
        <v>669</v>
      </c>
      <c r="FFN33" s="98" t="s">
        <v>669</v>
      </c>
      <c r="FFO33" s="98" t="s">
        <v>669</v>
      </c>
      <c r="FFP33" s="98" t="s">
        <v>669</v>
      </c>
      <c r="FFQ33" s="98" t="s">
        <v>669</v>
      </c>
      <c r="FFR33" s="98" t="s">
        <v>669</v>
      </c>
      <c r="FFS33" s="98" t="s">
        <v>669</v>
      </c>
      <c r="FFT33" s="98" t="s">
        <v>669</v>
      </c>
      <c r="FFU33" s="98" t="s">
        <v>669</v>
      </c>
      <c r="FFV33" s="98" t="s">
        <v>669</v>
      </c>
      <c r="FFW33" s="98" t="s">
        <v>669</v>
      </c>
      <c r="FFX33" s="98" t="s">
        <v>669</v>
      </c>
      <c r="FFY33" s="98" t="s">
        <v>669</v>
      </c>
      <c r="FFZ33" s="98" t="s">
        <v>669</v>
      </c>
      <c r="FGA33" s="98" t="s">
        <v>669</v>
      </c>
      <c r="FGB33" s="98" t="s">
        <v>669</v>
      </c>
      <c r="FGC33" s="98" t="s">
        <v>669</v>
      </c>
      <c r="FGD33" s="98" t="s">
        <v>669</v>
      </c>
      <c r="FGE33" s="98" t="s">
        <v>669</v>
      </c>
      <c r="FGF33" s="98" t="s">
        <v>669</v>
      </c>
      <c r="FGG33" s="98" t="s">
        <v>669</v>
      </c>
      <c r="FGH33" s="98" t="s">
        <v>669</v>
      </c>
      <c r="FGI33" s="98" t="s">
        <v>669</v>
      </c>
      <c r="FGJ33" s="98" t="s">
        <v>669</v>
      </c>
      <c r="FGK33" s="98" t="s">
        <v>669</v>
      </c>
      <c r="FGL33" s="98" t="s">
        <v>669</v>
      </c>
      <c r="FGM33" s="98" t="s">
        <v>669</v>
      </c>
      <c r="FGN33" s="98" t="s">
        <v>669</v>
      </c>
      <c r="FGO33" s="98" t="s">
        <v>669</v>
      </c>
      <c r="FGP33" s="98" t="s">
        <v>669</v>
      </c>
      <c r="FGQ33" s="98" t="s">
        <v>669</v>
      </c>
      <c r="FGR33" s="98" t="s">
        <v>669</v>
      </c>
      <c r="FGS33" s="98" t="s">
        <v>669</v>
      </c>
      <c r="FGT33" s="98" t="s">
        <v>669</v>
      </c>
      <c r="FGU33" s="98" t="s">
        <v>669</v>
      </c>
      <c r="FGV33" s="98" t="s">
        <v>669</v>
      </c>
      <c r="FGW33" s="98" t="s">
        <v>669</v>
      </c>
      <c r="FGX33" s="98" t="s">
        <v>669</v>
      </c>
      <c r="FGY33" s="98" t="s">
        <v>669</v>
      </c>
      <c r="FGZ33" s="98" t="s">
        <v>669</v>
      </c>
      <c r="FHA33" s="98" t="s">
        <v>669</v>
      </c>
      <c r="FHB33" s="98" t="s">
        <v>669</v>
      </c>
      <c r="FHC33" s="98" t="s">
        <v>669</v>
      </c>
      <c r="FHD33" s="98" t="s">
        <v>669</v>
      </c>
      <c r="FHE33" s="98" t="s">
        <v>669</v>
      </c>
      <c r="FHF33" s="98" t="s">
        <v>669</v>
      </c>
      <c r="FHG33" s="98" t="s">
        <v>669</v>
      </c>
      <c r="FHH33" s="98" t="s">
        <v>669</v>
      </c>
      <c r="FHI33" s="98" t="s">
        <v>669</v>
      </c>
      <c r="FHJ33" s="98" t="s">
        <v>669</v>
      </c>
      <c r="FHK33" s="98" t="s">
        <v>669</v>
      </c>
      <c r="FHL33" s="98" t="s">
        <v>669</v>
      </c>
      <c r="FHM33" s="98" t="s">
        <v>669</v>
      </c>
      <c r="FHN33" s="98" t="s">
        <v>669</v>
      </c>
      <c r="FHO33" s="98" t="s">
        <v>669</v>
      </c>
      <c r="FHP33" s="98" t="s">
        <v>669</v>
      </c>
      <c r="FHQ33" s="98" t="s">
        <v>669</v>
      </c>
      <c r="FHR33" s="98" t="s">
        <v>669</v>
      </c>
      <c r="FHS33" s="98" t="s">
        <v>669</v>
      </c>
      <c r="FHT33" s="98" t="s">
        <v>669</v>
      </c>
      <c r="FHU33" s="98" t="s">
        <v>669</v>
      </c>
      <c r="FHV33" s="98" t="s">
        <v>669</v>
      </c>
      <c r="FHW33" s="98" t="s">
        <v>669</v>
      </c>
      <c r="FHX33" s="98" t="s">
        <v>669</v>
      </c>
      <c r="FHY33" s="98" t="s">
        <v>669</v>
      </c>
      <c r="FHZ33" s="98" t="s">
        <v>669</v>
      </c>
      <c r="FIA33" s="98" t="s">
        <v>669</v>
      </c>
      <c r="FIB33" s="98" t="s">
        <v>669</v>
      </c>
      <c r="FIC33" s="98" t="s">
        <v>669</v>
      </c>
      <c r="FID33" s="98" t="s">
        <v>669</v>
      </c>
      <c r="FIE33" s="98" t="s">
        <v>669</v>
      </c>
      <c r="FIF33" s="98" t="s">
        <v>669</v>
      </c>
      <c r="FIG33" s="98" t="s">
        <v>669</v>
      </c>
      <c r="FIH33" s="98" t="s">
        <v>669</v>
      </c>
      <c r="FII33" s="98" t="s">
        <v>669</v>
      </c>
      <c r="FIJ33" s="98" t="s">
        <v>669</v>
      </c>
      <c r="FIK33" s="98" t="s">
        <v>669</v>
      </c>
      <c r="FIL33" s="98" t="s">
        <v>669</v>
      </c>
      <c r="FIM33" s="98" t="s">
        <v>669</v>
      </c>
      <c r="FIN33" s="98" t="s">
        <v>669</v>
      </c>
      <c r="FIO33" s="98" t="s">
        <v>669</v>
      </c>
      <c r="FIP33" s="98" t="s">
        <v>669</v>
      </c>
      <c r="FIQ33" s="98" t="s">
        <v>669</v>
      </c>
      <c r="FIR33" s="98" t="s">
        <v>669</v>
      </c>
      <c r="FIS33" s="98" t="s">
        <v>669</v>
      </c>
      <c r="FIT33" s="98" t="s">
        <v>669</v>
      </c>
      <c r="FIU33" s="98" t="s">
        <v>669</v>
      </c>
      <c r="FIV33" s="98" t="s">
        <v>669</v>
      </c>
      <c r="FIW33" s="98" t="s">
        <v>669</v>
      </c>
      <c r="FIX33" s="98" t="s">
        <v>669</v>
      </c>
      <c r="FIY33" s="98" t="s">
        <v>669</v>
      </c>
      <c r="FIZ33" s="98" t="s">
        <v>669</v>
      </c>
      <c r="FJA33" s="98" t="s">
        <v>669</v>
      </c>
      <c r="FJB33" s="98" t="s">
        <v>669</v>
      </c>
      <c r="FJC33" s="98" t="s">
        <v>669</v>
      </c>
      <c r="FJD33" s="98" t="s">
        <v>669</v>
      </c>
      <c r="FJE33" s="98" t="s">
        <v>669</v>
      </c>
      <c r="FJF33" s="98" t="s">
        <v>669</v>
      </c>
      <c r="FJG33" s="98" t="s">
        <v>669</v>
      </c>
      <c r="FJH33" s="98" t="s">
        <v>669</v>
      </c>
      <c r="FJI33" s="98" t="s">
        <v>669</v>
      </c>
      <c r="FJJ33" s="98" t="s">
        <v>669</v>
      </c>
      <c r="FJK33" s="98" t="s">
        <v>669</v>
      </c>
      <c r="FJL33" s="98" t="s">
        <v>669</v>
      </c>
      <c r="FJM33" s="98" t="s">
        <v>669</v>
      </c>
      <c r="FJN33" s="98" t="s">
        <v>669</v>
      </c>
      <c r="FJO33" s="98" t="s">
        <v>669</v>
      </c>
      <c r="FJP33" s="98" t="s">
        <v>669</v>
      </c>
      <c r="FJQ33" s="98" t="s">
        <v>669</v>
      </c>
      <c r="FJR33" s="98" t="s">
        <v>669</v>
      </c>
      <c r="FJS33" s="98" t="s">
        <v>669</v>
      </c>
      <c r="FJT33" s="98" t="s">
        <v>669</v>
      </c>
      <c r="FJU33" s="98" t="s">
        <v>669</v>
      </c>
      <c r="FJV33" s="98" t="s">
        <v>669</v>
      </c>
      <c r="FJW33" s="98" t="s">
        <v>669</v>
      </c>
      <c r="FJX33" s="98" t="s">
        <v>669</v>
      </c>
      <c r="FJY33" s="98" t="s">
        <v>669</v>
      </c>
      <c r="FJZ33" s="98" t="s">
        <v>669</v>
      </c>
      <c r="FKA33" s="98" t="s">
        <v>669</v>
      </c>
      <c r="FKB33" s="98" t="s">
        <v>669</v>
      </c>
      <c r="FKC33" s="98" t="s">
        <v>669</v>
      </c>
      <c r="FKD33" s="98" t="s">
        <v>669</v>
      </c>
      <c r="FKE33" s="98" t="s">
        <v>669</v>
      </c>
      <c r="FKF33" s="98" t="s">
        <v>669</v>
      </c>
      <c r="FKG33" s="98" t="s">
        <v>669</v>
      </c>
      <c r="FKH33" s="98" t="s">
        <v>669</v>
      </c>
      <c r="FKI33" s="98" t="s">
        <v>669</v>
      </c>
      <c r="FKJ33" s="98" t="s">
        <v>669</v>
      </c>
      <c r="FKK33" s="98" t="s">
        <v>669</v>
      </c>
      <c r="FKL33" s="98" t="s">
        <v>669</v>
      </c>
      <c r="FKM33" s="98" t="s">
        <v>669</v>
      </c>
      <c r="FKN33" s="98" t="s">
        <v>669</v>
      </c>
      <c r="FKO33" s="98" t="s">
        <v>669</v>
      </c>
      <c r="FKP33" s="98" t="s">
        <v>669</v>
      </c>
      <c r="FKQ33" s="98" t="s">
        <v>669</v>
      </c>
      <c r="FKR33" s="98" t="s">
        <v>669</v>
      </c>
      <c r="FKS33" s="98" t="s">
        <v>669</v>
      </c>
      <c r="FKT33" s="98" t="s">
        <v>669</v>
      </c>
      <c r="FKU33" s="98" t="s">
        <v>669</v>
      </c>
      <c r="FKV33" s="98" t="s">
        <v>669</v>
      </c>
      <c r="FKW33" s="98" t="s">
        <v>669</v>
      </c>
      <c r="FKX33" s="98" t="s">
        <v>669</v>
      </c>
      <c r="FKY33" s="98" t="s">
        <v>669</v>
      </c>
      <c r="FKZ33" s="98" t="s">
        <v>669</v>
      </c>
      <c r="FLA33" s="98" t="s">
        <v>669</v>
      </c>
      <c r="FLB33" s="98" t="s">
        <v>669</v>
      </c>
      <c r="FLC33" s="98" t="s">
        <v>669</v>
      </c>
      <c r="FLD33" s="98" t="s">
        <v>669</v>
      </c>
      <c r="FLE33" s="98" t="s">
        <v>669</v>
      </c>
      <c r="FLF33" s="98" t="s">
        <v>669</v>
      </c>
      <c r="FLG33" s="98" t="s">
        <v>669</v>
      </c>
      <c r="FLH33" s="98" t="s">
        <v>669</v>
      </c>
      <c r="FLI33" s="98" t="s">
        <v>669</v>
      </c>
      <c r="FLJ33" s="98" t="s">
        <v>669</v>
      </c>
      <c r="FLK33" s="98" t="s">
        <v>669</v>
      </c>
      <c r="FLL33" s="98" t="s">
        <v>669</v>
      </c>
      <c r="FLM33" s="98" t="s">
        <v>669</v>
      </c>
      <c r="FLN33" s="98" t="s">
        <v>669</v>
      </c>
      <c r="FLO33" s="98" t="s">
        <v>669</v>
      </c>
      <c r="FLP33" s="98" t="s">
        <v>669</v>
      </c>
      <c r="FLQ33" s="98" t="s">
        <v>669</v>
      </c>
      <c r="FLR33" s="98" t="s">
        <v>669</v>
      </c>
      <c r="FLS33" s="98" t="s">
        <v>669</v>
      </c>
      <c r="FLT33" s="98" t="s">
        <v>669</v>
      </c>
      <c r="FLU33" s="98" t="s">
        <v>669</v>
      </c>
      <c r="FLV33" s="98" t="s">
        <v>669</v>
      </c>
      <c r="FLW33" s="98" t="s">
        <v>669</v>
      </c>
      <c r="FLX33" s="98" t="s">
        <v>669</v>
      </c>
      <c r="FLY33" s="98" t="s">
        <v>669</v>
      </c>
      <c r="FLZ33" s="98" t="s">
        <v>669</v>
      </c>
      <c r="FMA33" s="98" t="s">
        <v>669</v>
      </c>
      <c r="FMB33" s="98" t="s">
        <v>669</v>
      </c>
      <c r="FMC33" s="98" t="s">
        <v>669</v>
      </c>
      <c r="FMD33" s="98" t="s">
        <v>669</v>
      </c>
      <c r="FME33" s="98" t="s">
        <v>669</v>
      </c>
      <c r="FMF33" s="98" t="s">
        <v>669</v>
      </c>
      <c r="FMG33" s="98" t="s">
        <v>669</v>
      </c>
      <c r="FMH33" s="98" t="s">
        <v>669</v>
      </c>
      <c r="FMI33" s="98" t="s">
        <v>669</v>
      </c>
      <c r="FMJ33" s="98" t="s">
        <v>669</v>
      </c>
      <c r="FMK33" s="98" t="s">
        <v>669</v>
      </c>
      <c r="FML33" s="98" t="s">
        <v>669</v>
      </c>
      <c r="FMM33" s="98" t="s">
        <v>669</v>
      </c>
      <c r="FMN33" s="98" t="s">
        <v>669</v>
      </c>
      <c r="FMO33" s="98" t="s">
        <v>669</v>
      </c>
      <c r="FMP33" s="98" t="s">
        <v>669</v>
      </c>
      <c r="FMQ33" s="98" t="s">
        <v>669</v>
      </c>
      <c r="FMR33" s="98" t="s">
        <v>669</v>
      </c>
      <c r="FMS33" s="98" t="s">
        <v>669</v>
      </c>
      <c r="FMT33" s="98" t="s">
        <v>669</v>
      </c>
      <c r="FMU33" s="98" t="s">
        <v>669</v>
      </c>
      <c r="FMV33" s="98" t="s">
        <v>669</v>
      </c>
      <c r="FMW33" s="98" t="s">
        <v>669</v>
      </c>
      <c r="FMX33" s="98" t="s">
        <v>669</v>
      </c>
      <c r="FMY33" s="98" t="s">
        <v>669</v>
      </c>
      <c r="FMZ33" s="98" t="s">
        <v>669</v>
      </c>
      <c r="FNA33" s="98" t="s">
        <v>669</v>
      </c>
      <c r="FNB33" s="98" t="s">
        <v>669</v>
      </c>
      <c r="FNC33" s="98" t="s">
        <v>669</v>
      </c>
      <c r="FND33" s="98" t="s">
        <v>669</v>
      </c>
      <c r="FNE33" s="98" t="s">
        <v>669</v>
      </c>
      <c r="FNF33" s="98" t="s">
        <v>669</v>
      </c>
      <c r="FNG33" s="98" t="s">
        <v>669</v>
      </c>
      <c r="FNH33" s="98" t="s">
        <v>669</v>
      </c>
      <c r="FNI33" s="98" t="s">
        <v>669</v>
      </c>
      <c r="FNJ33" s="98" t="s">
        <v>669</v>
      </c>
      <c r="FNK33" s="98" t="s">
        <v>669</v>
      </c>
      <c r="FNL33" s="98" t="s">
        <v>669</v>
      </c>
      <c r="FNM33" s="98" t="s">
        <v>669</v>
      </c>
      <c r="FNN33" s="98" t="s">
        <v>669</v>
      </c>
      <c r="FNO33" s="98" t="s">
        <v>669</v>
      </c>
      <c r="FNP33" s="98" t="s">
        <v>669</v>
      </c>
      <c r="FNQ33" s="98" t="s">
        <v>669</v>
      </c>
      <c r="FNR33" s="98" t="s">
        <v>669</v>
      </c>
      <c r="FNS33" s="98" t="s">
        <v>669</v>
      </c>
      <c r="FNT33" s="98" t="s">
        <v>669</v>
      </c>
      <c r="FNU33" s="98" t="s">
        <v>669</v>
      </c>
      <c r="FNV33" s="98" t="s">
        <v>669</v>
      </c>
      <c r="FNW33" s="98" t="s">
        <v>669</v>
      </c>
      <c r="FNX33" s="98" t="s">
        <v>669</v>
      </c>
      <c r="FNY33" s="98" t="s">
        <v>669</v>
      </c>
      <c r="FNZ33" s="98" t="s">
        <v>669</v>
      </c>
      <c r="FOA33" s="98" t="s">
        <v>669</v>
      </c>
      <c r="FOB33" s="98" t="s">
        <v>669</v>
      </c>
      <c r="FOC33" s="98" t="s">
        <v>669</v>
      </c>
      <c r="FOD33" s="98" t="s">
        <v>669</v>
      </c>
      <c r="FOE33" s="98" t="s">
        <v>669</v>
      </c>
      <c r="FOF33" s="98" t="s">
        <v>669</v>
      </c>
      <c r="FOG33" s="98" t="s">
        <v>669</v>
      </c>
      <c r="FOH33" s="98" t="s">
        <v>669</v>
      </c>
      <c r="FOI33" s="98" t="s">
        <v>669</v>
      </c>
      <c r="FOJ33" s="98" t="s">
        <v>669</v>
      </c>
      <c r="FOK33" s="98" t="s">
        <v>669</v>
      </c>
      <c r="FOL33" s="98" t="s">
        <v>669</v>
      </c>
      <c r="FOM33" s="98" t="s">
        <v>669</v>
      </c>
      <c r="FON33" s="98" t="s">
        <v>669</v>
      </c>
      <c r="FOO33" s="98" t="s">
        <v>669</v>
      </c>
      <c r="FOP33" s="98" t="s">
        <v>669</v>
      </c>
      <c r="FOQ33" s="98" t="s">
        <v>669</v>
      </c>
      <c r="FOR33" s="98" t="s">
        <v>669</v>
      </c>
      <c r="FOS33" s="98" t="s">
        <v>669</v>
      </c>
      <c r="FOT33" s="98" t="s">
        <v>669</v>
      </c>
      <c r="FOU33" s="98" t="s">
        <v>669</v>
      </c>
      <c r="FOV33" s="98" t="s">
        <v>669</v>
      </c>
      <c r="FOW33" s="98" t="s">
        <v>669</v>
      </c>
      <c r="FOX33" s="98" t="s">
        <v>669</v>
      </c>
      <c r="FOY33" s="98" t="s">
        <v>669</v>
      </c>
      <c r="FOZ33" s="98" t="s">
        <v>669</v>
      </c>
      <c r="FPA33" s="98" t="s">
        <v>669</v>
      </c>
      <c r="FPB33" s="98" t="s">
        <v>669</v>
      </c>
      <c r="FPC33" s="98" t="s">
        <v>669</v>
      </c>
      <c r="FPD33" s="98" t="s">
        <v>669</v>
      </c>
      <c r="FPE33" s="98" t="s">
        <v>669</v>
      </c>
      <c r="FPF33" s="98" t="s">
        <v>669</v>
      </c>
      <c r="FPG33" s="98" t="s">
        <v>669</v>
      </c>
      <c r="FPH33" s="98" t="s">
        <v>669</v>
      </c>
      <c r="FPI33" s="98" t="s">
        <v>669</v>
      </c>
      <c r="FPJ33" s="98" t="s">
        <v>669</v>
      </c>
      <c r="FPK33" s="98" t="s">
        <v>669</v>
      </c>
      <c r="FPL33" s="98" t="s">
        <v>669</v>
      </c>
      <c r="FPM33" s="98" t="s">
        <v>669</v>
      </c>
      <c r="FPN33" s="98" t="s">
        <v>669</v>
      </c>
      <c r="FPO33" s="98" t="s">
        <v>669</v>
      </c>
      <c r="FPP33" s="98" t="s">
        <v>669</v>
      </c>
      <c r="FPQ33" s="98" t="s">
        <v>669</v>
      </c>
      <c r="FPR33" s="98" t="s">
        <v>669</v>
      </c>
      <c r="FPS33" s="98" t="s">
        <v>669</v>
      </c>
      <c r="FPT33" s="98" t="s">
        <v>669</v>
      </c>
      <c r="FPU33" s="98" t="s">
        <v>669</v>
      </c>
      <c r="FPV33" s="98" t="s">
        <v>669</v>
      </c>
      <c r="FPW33" s="98" t="s">
        <v>669</v>
      </c>
      <c r="FPX33" s="98" t="s">
        <v>669</v>
      </c>
      <c r="FPY33" s="98" t="s">
        <v>669</v>
      </c>
      <c r="FPZ33" s="98" t="s">
        <v>669</v>
      </c>
      <c r="FQA33" s="98" t="s">
        <v>669</v>
      </c>
      <c r="FQB33" s="98" t="s">
        <v>669</v>
      </c>
      <c r="FQC33" s="98" t="s">
        <v>669</v>
      </c>
      <c r="FQD33" s="98" t="s">
        <v>669</v>
      </c>
      <c r="FQE33" s="98" t="s">
        <v>669</v>
      </c>
      <c r="FQF33" s="98" t="s">
        <v>669</v>
      </c>
      <c r="FQG33" s="98" t="s">
        <v>669</v>
      </c>
      <c r="FQH33" s="98" t="s">
        <v>669</v>
      </c>
      <c r="FQI33" s="98" t="s">
        <v>669</v>
      </c>
      <c r="FQJ33" s="98" t="s">
        <v>669</v>
      </c>
      <c r="FQK33" s="98" t="s">
        <v>669</v>
      </c>
      <c r="FQL33" s="98" t="s">
        <v>669</v>
      </c>
      <c r="FQM33" s="98" t="s">
        <v>669</v>
      </c>
      <c r="FQN33" s="98" t="s">
        <v>669</v>
      </c>
      <c r="FQO33" s="98" t="s">
        <v>669</v>
      </c>
      <c r="FQP33" s="98" t="s">
        <v>669</v>
      </c>
      <c r="FQQ33" s="98" t="s">
        <v>669</v>
      </c>
      <c r="FQR33" s="98" t="s">
        <v>669</v>
      </c>
      <c r="FQS33" s="98" t="s">
        <v>669</v>
      </c>
      <c r="FQT33" s="98" t="s">
        <v>669</v>
      </c>
      <c r="FQU33" s="98" t="s">
        <v>669</v>
      </c>
      <c r="FQV33" s="98" t="s">
        <v>669</v>
      </c>
      <c r="FQW33" s="98" t="s">
        <v>669</v>
      </c>
      <c r="FQX33" s="98" t="s">
        <v>669</v>
      </c>
      <c r="FQY33" s="98" t="s">
        <v>669</v>
      </c>
      <c r="FQZ33" s="98" t="s">
        <v>669</v>
      </c>
      <c r="FRA33" s="98" t="s">
        <v>669</v>
      </c>
      <c r="FRB33" s="98" t="s">
        <v>669</v>
      </c>
      <c r="FRC33" s="98" t="s">
        <v>669</v>
      </c>
      <c r="FRD33" s="98" t="s">
        <v>669</v>
      </c>
      <c r="FRE33" s="98" t="s">
        <v>669</v>
      </c>
      <c r="FRF33" s="98" t="s">
        <v>669</v>
      </c>
      <c r="FRG33" s="98" t="s">
        <v>669</v>
      </c>
      <c r="FRH33" s="98" t="s">
        <v>669</v>
      </c>
      <c r="FRI33" s="98" t="s">
        <v>669</v>
      </c>
      <c r="FRJ33" s="98" t="s">
        <v>669</v>
      </c>
      <c r="FRK33" s="98" t="s">
        <v>669</v>
      </c>
      <c r="FRL33" s="98" t="s">
        <v>669</v>
      </c>
      <c r="FRM33" s="98" t="s">
        <v>669</v>
      </c>
      <c r="FRN33" s="98" t="s">
        <v>669</v>
      </c>
      <c r="FRO33" s="98" t="s">
        <v>669</v>
      </c>
      <c r="FRP33" s="98" t="s">
        <v>669</v>
      </c>
      <c r="FRQ33" s="98" t="s">
        <v>669</v>
      </c>
      <c r="FRR33" s="98" t="s">
        <v>669</v>
      </c>
      <c r="FRS33" s="98" t="s">
        <v>669</v>
      </c>
      <c r="FRT33" s="98" t="s">
        <v>669</v>
      </c>
      <c r="FRU33" s="98" t="s">
        <v>669</v>
      </c>
      <c r="FRV33" s="98" t="s">
        <v>669</v>
      </c>
      <c r="FRW33" s="98" t="s">
        <v>669</v>
      </c>
      <c r="FRX33" s="98" t="s">
        <v>669</v>
      </c>
      <c r="FRY33" s="98" t="s">
        <v>669</v>
      </c>
      <c r="FRZ33" s="98" t="s">
        <v>669</v>
      </c>
      <c r="FSA33" s="98" t="s">
        <v>669</v>
      </c>
      <c r="FSB33" s="98" t="s">
        <v>669</v>
      </c>
      <c r="FSC33" s="98" t="s">
        <v>669</v>
      </c>
      <c r="FSD33" s="98" t="s">
        <v>669</v>
      </c>
      <c r="FSE33" s="98" t="s">
        <v>669</v>
      </c>
      <c r="FSF33" s="98" t="s">
        <v>669</v>
      </c>
      <c r="FSG33" s="98" t="s">
        <v>669</v>
      </c>
      <c r="FSH33" s="98" t="s">
        <v>669</v>
      </c>
      <c r="FSI33" s="98" t="s">
        <v>669</v>
      </c>
      <c r="FSJ33" s="98" t="s">
        <v>669</v>
      </c>
      <c r="FSK33" s="98" t="s">
        <v>669</v>
      </c>
      <c r="FSL33" s="98" t="s">
        <v>669</v>
      </c>
      <c r="FSM33" s="98" t="s">
        <v>669</v>
      </c>
      <c r="FSN33" s="98" t="s">
        <v>669</v>
      </c>
      <c r="FSO33" s="98" t="s">
        <v>669</v>
      </c>
      <c r="FSP33" s="98" t="s">
        <v>669</v>
      </c>
      <c r="FSQ33" s="98" t="s">
        <v>669</v>
      </c>
      <c r="FSR33" s="98" t="s">
        <v>669</v>
      </c>
      <c r="FSS33" s="98" t="s">
        <v>669</v>
      </c>
      <c r="FST33" s="98" t="s">
        <v>669</v>
      </c>
      <c r="FSU33" s="98" t="s">
        <v>669</v>
      </c>
      <c r="FSV33" s="98" t="s">
        <v>669</v>
      </c>
      <c r="FSW33" s="98" t="s">
        <v>669</v>
      </c>
      <c r="FSX33" s="98" t="s">
        <v>669</v>
      </c>
      <c r="FSY33" s="98" t="s">
        <v>669</v>
      </c>
      <c r="FSZ33" s="98" t="s">
        <v>669</v>
      </c>
      <c r="FTA33" s="98" t="s">
        <v>669</v>
      </c>
      <c r="FTB33" s="98" t="s">
        <v>669</v>
      </c>
      <c r="FTC33" s="98" t="s">
        <v>669</v>
      </c>
      <c r="FTD33" s="98" t="s">
        <v>669</v>
      </c>
      <c r="FTE33" s="98" t="s">
        <v>669</v>
      </c>
      <c r="FTF33" s="98" t="s">
        <v>669</v>
      </c>
      <c r="FTG33" s="98" t="s">
        <v>669</v>
      </c>
      <c r="FTH33" s="98" t="s">
        <v>669</v>
      </c>
      <c r="FTI33" s="98" t="s">
        <v>669</v>
      </c>
      <c r="FTJ33" s="98" t="s">
        <v>669</v>
      </c>
      <c r="FTK33" s="98" t="s">
        <v>669</v>
      </c>
      <c r="FTL33" s="98" t="s">
        <v>669</v>
      </c>
      <c r="FTM33" s="98" t="s">
        <v>669</v>
      </c>
      <c r="FTN33" s="98" t="s">
        <v>669</v>
      </c>
      <c r="FTO33" s="98" t="s">
        <v>669</v>
      </c>
      <c r="FTP33" s="98" t="s">
        <v>669</v>
      </c>
      <c r="FTQ33" s="98" t="s">
        <v>669</v>
      </c>
      <c r="FTR33" s="98" t="s">
        <v>669</v>
      </c>
      <c r="FTS33" s="98" t="s">
        <v>669</v>
      </c>
      <c r="FTT33" s="98" t="s">
        <v>669</v>
      </c>
      <c r="FTU33" s="98" t="s">
        <v>669</v>
      </c>
      <c r="FTV33" s="98" t="s">
        <v>669</v>
      </c>
      <c r="FTW33" s="98" t="s">
        <v>669</v>
      </c>
      <c r="FTX33" s="98" t="s">
        <v>669</v>
      </c>
      <c r="FTY33" s="98" t="s">
        <v>669</v>
      </c>
      <c r="FTZ33" s="98" t="s">
        <v>669</v>
      </c>
      <c r="FUA33" s="98" t="s">
        <v>669</v>
      </c>
      <c r="FUB33" s="98" t="s">
        <v>669</v>
      </c>
      <c r="FUC33" s="98" t="s">
        <v>669</v>
      </c>
      <c r="FUD33" s="98" t="s">
        <v>669</v>
      </c>
      <c r="FUE33" s="98" t="s">
        <v>669</v>
      </c>
      <c r="FUF33" s="98" t="s">
        <v>669</v>
      </c>
      <c r="FUG33" s="98" t="s">
        <v>669</v>
      </c>
      <c r="FUH33" s="98" t="s">
        <v>669</v>
      </c>
      <c r="FUI33" s="98" t="s">
        <v>669</v>
      </c>
      <c r="FUJ33" s="98" t="s">
        <v>669</v>
      </c>
      <c r="FUK33" s="98" t="s">
        <v>669</v>
      </c>
      <c r="FUL33" s="98" t="s">
        <v>669</v>
      </c>
      <c r="FUM33" s="98" t="s">
        <v>669</v>
      </c>
      <c r="FUN33" s="98" t="s">
        <v>669</v>
      </c>
      <c r="FUO33" s="98" t="s">
        <v>669</v>
      </c>
      <c r="FUP33" s="98" t="s">
        <v>669</v>
      </c>
      <c r="FUQ33" s="98" t="s">
        <v>669</v>
      </c>
      <c r="FUR33" s="98" t="s">
        <v>669</v>
      </c>
      <c r="FUS33" s="98" t="s">
        <v>669</v>
      </c>
      <c r="FUT33" s="98" t="s">
        <v>669</v>
      </c>
      <c r="FUU33" s="98" t="s">
        <v>669</v>
      </c>
      <c r="FUV33" s="98" t="s">
        <v>669</v>
      </c>
      <c r="FUW33" s="98" t="s">
        <v>669</v>
      </c>
      <c r="FUX33" s="98" t="s">
        <v>669</v>
      </c>
      <c r="FUY33" s="98" t="s">
        <v>669</v>
      </c>
      <c r="FUZ33" s="98" t="s">
        <v>669</v>
      </c>
      <c r="FVA33" s="98" t="s">
        <v>669</v>
      </c>
      <c r="FVB33" s="98" t="s">
        <v>669</v>
      </c>
      <c r="FVC33" s="98" t="s">
        <v>669</v>
      </c>
      <c r="FVD33" s="98" t="s">
        <v>669</v>
      </c>
      <c r="FVE33" s="98" t="s">
        <v>669</v>
      </c>
      <c r="FVF33" s="98" t="s">
        <v>669</v>
      </c>
      <c r="FVG33" s="98" t="s">
        <v>669</v>
      </c>
      <c r="FVH33" s="98" t="s">
        <v>669</v>
      </c>
      <c r="FVI33" s="98" t="s">
        <v>669</v>
      </c>
      <c r="FVJ33" s="98" t="s">
        <v>669</v>
      </c>
      <c r="FVK33" s="98" t="s">
        <v>669</v>
      </c>
      <c r="FVL33" s="98" t="s">
        <v>669</v>
      </c>
      <c r="FVM33" s="98" t="s">
        <v>669</v>
      </c>
      <c r="FVN33" s="98" t="s">
        <v>669</v>
      </c>
      <c r="FVO33" s="98" t="s">
        <v>669</v>
      </c>
      <c r="FVP33" s="98" t="s">
        <v>669</v>
      </c>
      <c r="FVQ33" s="98" t="s">
        <v>669</v>
      </c>
      <c r="FVR33" s="98" t="s">
        <v>669</v>
      </c>
      <c r="FVS33" s="98" t="s">
        <v>669</v>
      </c>
      <c r="FVT33" s="98" t="s">
        <v>669</v>
      </c>
      <c r="FVU33" s="98" t="s">
        <v>669</v>
      </c>
      <c r="FVV33" s="98" t="s">
        <v>669</v>
      </c>
      <c r="FVW33" s="98" t="s">
        <v>669</v>
      </c>
      <c r="FVX33" s="98" t="s">
        <v>669</v>
      </c>
      <c r="FVY33" s="98" t="s">
        <v>669</v>
      </c>
      <c r="FVZ33" s="98" t="s">
        <v>669</v>
      </c>
      <c r="FWA33" s="98" t="s">
        <v>669</v>
      </c>
      <c r="FWB33" s="98" t="s">
        <v>669</v>
      </c>
      <c r="FWC33" s="98" t="s">
        <v>669</v>
      </c>
      <c r="FWD33" s="98" t="s">
        <v>669</v>
      </c>
      <c r="FWE33" s="98" t="s">
        <v>669</v>
      </c>
      <c r="FWF33" s="98" t="s">
        <v>669</v>
      </c>
      <c r="FWG33" s="98" t="s">
        <v>669</v>
      </c>
      <c r="FWH33" s="98" t="s">
        <v>669</v>
      </c>
      <c r="FWI33" s="98" t="s">
        <v>669</v>
      </c>
      <c r="FWJ33" s="98" t="s">
        <v>669</v>
      </c>
      <c r="FWK33" s="98" t="s">
        <v>669</v>
      </c>
      <c r="FWL33" s="98" t="s">
        <v>669</v>
      </c>
      <c r="FWM33" s="98" t="s">
        <v>669</v>
      </c>
      <c r="FWN33" s="98" t="s">
        <v>669</v>
      </c>
      <c r="FWO33" s="98" t="s">
        <v>669</v>
      </c>
      <c r="FWP33" s="98" t="s">
        <v>669</v>
      </c>
      <c r="FWQ33" s="98" t="s">
        <v>669</v>
      </c>
      <c r="FWR33" s="98" t="s">
        <v>669</v>
      </c>
      <c r="FWS33" s="98" t="s">
        <v>669</v>
      </c>
      <c r="FWT33" s="98" t="s">
        <v>669</v>
      </c>
      <c r="FWU33" s="98" t="s">
        <v>669</v>
      </c>
      <c r="FWV33" s="98" t="s">
        <v>669</v>
      </c>
      <c r="FWW33" s="98" t="s">
        <v>669</v>
      </c>
      <c r="FWX33" s="98" t="s">
        <v>669</v>
      </c>
      <c r="FWY33" s="98" t="s">
        <v>669</v>
      </c>
      <c r="FWZ33" s="98" t="s">
        <v>669</v>
      </c>
      <c r="FXA33" s="98" t="s">
        <v>669</v>
      </c>
      <c r="FXB33" s="98" t="s">
        <v>669</v>
      </c>
      <c r="FXC33" s="98" t="s">
        <v>669</v>
      </c>
      <c r="FXD33" s="98" t="s">
        <v>669</v>
      </c>
      <c r="FXE33" s="98" t="s">
        <v>669</v>
      </c>
      <c r="FXF33" s="98" t="s">
        <v>669</v>
      </c>
      <c r="FXG33" s="98" t="s">
        <v>669</v>
      </c>
      <c r="FXH33" s="98" t="s">
        <v>669</v>
      </c>
      <c r="FXI33" s="98" t="s">
        <v>669</v>
      </c>
      <c r="FXJ33" s="98" t="s">
        <v>669</v>
      </c>
      <c r="FXK33" s="98" t="s">
        <v>669</v>
      </c>
      <c r="FXL33" s="98" t="s">
        <v>669</v>
      </c>
      <c r="FXM33" s="98" t="s">
        <v>669</v>
      </c>
      <c r="FXN33" s="98" t="s">
        <v>669</v>
      </c>
      <c r="FXO33" s="98" t="s">
        <v>669</v>
      </c>
      <c r="FXP33" s="98" t="s">
        <v>669</v>
      </c>
      <c r="FXQ33" s="98" t="s">
        <v>669</v>
      </c>
      <c r="FXR33" s="98" t="s">
        <v>669</v>
      </c>
      <c r="FXS33" s="98" t="s">
        <v>669</v>
      </c>
      <c r="FXT33" s="98" t="s">
        <v>669</v>
      </c>
      <c r="FXU33" s="98" t="s">
        <v>669</v>
      </c>
      <c r="FXV33" s="98" t="s">
        <v>669</v>
      </c>
      <c r="FXW33" s="98" t="s">
        <v>669</v>
      </c>
      <c r="FXX33" s="98" t="s">
        <v>669</v>
      </c>
      <c r="FXY33" s="98" t="s">
        <v>669</v>
      </c>
      <c r="FXZ33" s="98" t="s">
        <v>669</v>
      </c>
      <c r="FYA33" s="98" t="s">
        <v>669</v>
      </c>
      <c r="FYB33" s="98" t="s">
        <v>669</v>
      </c>
      <c r="FYC33" s="98" t="s">
        <v>669</v>
      </c>
      <c r="FYD33" s="98" t="s">
        <v>669</v>
      </c>
      <c r="FYE33" s="98" t="s">
        <v>669</v>
      </c>
      <c r="FYF33" s="98" t="s">
        <v>669</v>
      </c>
      <c r="FYG33" s="98" t="s">
        <v>669</v>
      </c>
      <c r="FYH33" s="98" t="s">
        <v>669</v>
      </c>
      <c r="FYI33" s="98" t="s">
        <v>669</v>
      </c>
      <c r="FYJ33" s="98" t="s">
        <v>669</v>
      </c>
      <c r="FYK33" s="98" t="s">
        <v>669</v>
      </c>
      <c r="FYL33" s="98" t="s">
        <v>669</v>
      </c>
      <c r="FYM33" s="98" t="s">
        <v>669</v>
      </c>
      <c r="FYN33" s="98" t="s">
        <v>669</v>
      </c>
      <c r="FYO33" s="98" t="s">
        <v>669</v>
      </c>
      <c r="FYP33" s="98" t="s">
        <v>669</v>
      </c>
      <c r="FYQ33" s="98" t="s">
        <v>669</v>
      </c>
      <c r="FYR33" s="98" t="s">
        <v>669</v>
      </c>
      <c r="FYS33" s="98" t="s">
        <v>669</v>
      </c>
      <c r="FYT33" s="98" t="s">
        <v>669</v>
      </c>
      <c r="FYU33" s="98" t="s">
        <v>669</v>
      </c>
      <c r="FYV33" s="98" t="s">
        <v>669</v>
      </c>
      <c r="FYW33" s="98" t="s">
        <v>669</v>
      </c>
      <c r="FYX33" s="98" t="s">
        <v>669</v>
      </c>
      <c r="FYY33" s="98" t="s">
        <v>669</v>
      </c>
      <c r="FYZ33" s="98" t="s">
        <v>669</v>
      </c>
      <c r="FZA33" s="98" t="s">
        <v>669</v>
      </c>
      <c r="FZB33" s="98" t="s">
        <v>669</v>
      </c>
      <c r="FZC33" s="98" t="s">
        <v>669</v>
      </c>
      <c r="FZD33" s="98" t="s">
        <v>669</v>
      </c>
      <c r="FZE33" s="98" t="s">
        <v>669</v>
      </c>
      <c r="FZF33" s="98" t="s">
        <v>669</v>
      </c>
      <c r="FZG33" s="98" t="s">
        <v>669</v>
      </c>
      <c r="FZH33" s="98" t="s">
        <v>669</v>
      </c>
      <c r="FZI33" s="98" t="s">
        <v>669</v>
      </c>
      <c r="FZJ33" s="98" t="s">
        <v>669</v>
      </c>
      <c r="FZK33" s="98" t="s">
        <v>669</v>
      </c>
      <c r="FZL33" s="98" t="s">
        <v>669</v>
      </c>
      <c r="FZM33" s="98" t="s">
        <v>669</v>
      </c>
      <c r="FZN33" s="98" t="s">
        <v>669</v>
      </c>
      <c r="FZO33" s="98" t="s">
        <v>669</v>
      </c>
      <c r="FZP33" s="98" t="s">
        <v>669</v>
      </c>
      <c r="FZQ33" s="98" t="s">
        <v>669</v>
      </c>
      <c r="FZR33" s="98" t="s">
        <v>669</v>
      </c>
      <c r="FZS33" s="98" t="s">
        <v>669</v>
      </c>
      <c r="FZT33" s="98" t="s">
        <v>669</v>
      </c>
      <c r="FZU33" s="98" t="s">
        <v>669</v>
      </c>
      <c r="FZV33" s="98" t="s">
        <v>669</v>
      </c>
      <c r="FZW33" s="98" t="s">
        <v>669</v>
      </c>
      <c r="FZX33" s="98" t="s">
        <v>669</v>
      </c>
      <c r="FZY33" s="98" t="s">
        <v>669</v>
      </c>
      <c r="FZZ33" s="98" t="s">
        <v>669</v>
      </c>
      <c r="GAA33" s="98" t="s">
        <v>669</v>
      </c>
      <c r="GAB33" s="98" t="s">
        <v>669</v>
      </c>
      <c r="GAC33" s="98" t="s">
        <v>669</v>
      </c>
      <c r="GAD33" s="98" t="s">
        <v>669</v>
      </c>
      <c r="GAE33" s="98" t="s">
        <v>669</v>
      </c>
      <c r="GAF33" s="98" t="s">
        <v>669</v>
      </c>
      <c r="GAG33" s="98" t="s">
        <v>669</v>
      </c>
      <c r="GAH33" s="98" t="s">
        <v>669</v>
      </c>
      <c r="GAI33" s="98" t="s">
        <v>669</v>
      </c>
      <c r="GAJ33" s="98" t="s">
        <v>669</v>
      </c>
      <c r="GAK33" s="98" t="s">
        <v>669</v>
      </c>
      <c r="GAL33" s="98" t="s">
        <v>669</v>
      </c>
      <c r="GAM33" s="98" t="s">
        <v>669</v>
      </c>
      <c r="GAN33" s="98" t="s">
        <v>669</v>
      </c>
      <c r="GAO33" s="98" t="s">
        <v>669</v>
      </c>
      <c r="GAP33" s="98" t="s">
        <v>669</v>
      </c>
      <c r="GAQ33" s="98" t="s">
        <v>669</v>
      </c>
      <c r="GAR33" s="98" t="s">
        <v>669</v>
      </c>
      <c r="GAS33" s="98" t="s">
        <v>669</v>
      </c>
      <c r="GAT33" s="98" t="s">
        <v>669</v>
      </c>
      <c r="GAU33" s="98" t="s">
        <v>669</v>
      </c>
      <c r="GAV33" s="98" t="s">
        <v>669</v>
      </c>
      <c r="GAW33" s="98" t="s">
        <v>669</v>
      </c>
      <c r="GAX33" s="98" t="s">
        <v>669</v>
      </c>
      <c r="GAY33" s="98" t="s">
        <v>669</v>
      </c>
      <c r="GAZ33" s="98" t="s">
        <v>669</v>
      </c>
      <c r="GBA33" s="98" t="s">
        <v>669</v>
      </c>
      <c r="GBB33" s="98" t="s">
        <v>669</v>
      </c>
      <c r="GBC33" s="98" t="s">
        <v>669</v>
      </c>
      <c r="GBD33" s="98" t="s">
        <v>669</v>
      </c>
      <c r="GBE33" s="98" t="s">
        <v>669</v>
      </c>
      <c r="GBF33" s="98" t="s">
        <v>669</v>
      </c>
      <c r="GBG33" s="98" t="s">
        <v>669</v>
      </c>
      <c r="GBH33" s="98" t="s">
        <v>669</v>
      </c>
      <c r="GBI33" s="98" t="s">
        <v>669</v>
      </c>
      <c r="GBJ33" s="98" t="s">
        <v>669</v>
      </c>
      <c r="GBK33" s="98" t="s">
        <v>669</v>
      </c>
      <c r="GBL33" s="98" t="s">
        <v>669</v>
      </c>
      <c r="GBM33" s="98" t="s">
        <v>669</v>
      </c>
      <c r="GBN33" s="98" t="s">
        <v>669</v>
      </c>
      <c r="GBO33" s="98" t="s">
        <v>669</v>
      </c>
      <c r="GBP33" s="98" t="s">
        <v>669</v>
      </c>
      <c r="GBQ33" s="98" t="s">
        <v>669</v>
      </c>
      <c r="GBR33" s="98" t="s">
        <v>669</v>
      </c>
      <c r="GBS33" s="98" t="s">
        <v>669</v>
      </c>
      <c r="GBT33" s="98" t="s">
        <v>669</v>
      </c>
      <c r="GBU33" s="98" t="s">
        <v>669</v>
      </c>
      <c r="GBV33" s="98" t="s">
        <v>669</v>
      </c>
      <c r="GBW33" s="98" t="s">
        <v>669</v>
      </c>
      <c r="GBX33" s="98" t="s">
        <v>669</v>
      </c>
      <c r="GBY33" s="98" t="s">
        <v>669</v>
      </c>
      <c r="GBZ33" s="98" t="s">
        <v>669</v>
      </c>
      <c r="GCA33" s="98" t="s">
        <v>669</v>
      </c>
      <c r="GCB33" s="98" t="s">
        <v>669</v>
      </c>
      <c r="GCC33" s="98" t="s">
        <v>669</v>
      </c>
      <c r="GCD33" s="98" t="s">
        <v>669</v>
      </c>
      <c r="GCE33" s="98" t="s">
        <v>669</v>
      </c>
      <c r="GCF33" s="98" t="s">
        <v>669</v>
      </c>
      <c r="GCG33" s="98" t="s">
        <v>669</v>
      </c>
      <c r="GCH33" s="98" t="s">
        <v>669</v>
      </c>
      <c r="GCI33" s="98" t="s">
        <v>669</v>
      </c>
      <c r="GCJ33" s="98" t="s">
        <v>669</v>
      </c>
      <c r="GCK33" s="98" t="s">
        <v>669</v>
      </c>
      <c r="GCL33" s="98" t="s">
        <v>669</v>
      </c>
      <c r="GCM33" s="98" t="s">
        <v>669</v>
      </c>
      <c r="GCN33" s="98" t="s">
        <v>669</v>
      </c>
      <c r="GCO33" s="98" t="s">
        <v>669</v>
      </c>
      <c r="GCP33" s="98" t="s">
        <v>669</v>
      </c>
      <c r="GCQ33" s="98" t="s">
        <v>669</v>
      </c>
      <c r="GCR33" s="98" t="s">
        <v>669</v>
      </c>
      <c r="GCS33" s="98" t="s">
        <v>669</v>
      </c>
      <c r="GCT33" s="98" t="s">
        <v>669</v>
      </c>
      <c r="GCU33" s="98" t="s">
        <v>669</v>
      </c>
      <c r="GCV33" s="98" t="s">
        <v>669</v>
      </c>
      <c r="GCW33" s="98" t="s">
        <v>669</v>
      </c>
      <c r="GCX33" s="98" t="s">
        <v>669</v>
      </c>
      <c r="GCY33" s="98" t="s">
        <v>669</v>
      </c>
      <c r="GCZ33" s="98" t="s">
        <v>669</v>
      </c>
      <c r="GDA33" s="98" t="s">
        <v>669</v>
      </c>
      <c r="GDB33" s="98" t="s">
        <v>669</v>
      </c>
      <c r="GDC33" s="98" t="s">
        <v>669</v>
      </c>
      <c r="GDD33" s="98" t="s">
        <v>669</v>
      </c>
      <c r="GDE33" s="98" t="s">
        <v>669</v>
      </c>
      <c r="GDF33" s="98" t="s">
        <v>669</v>
      </c>
      <c r="GDG33" s="98" t="s">
        <v>669</v>
      </c>
      <c r="GDH33" s="98" t="s">
        <v>669</v>
      </c>
      <c r="GDI33" s="98" t="s">
        <v>669</v>
      </c>
      <c r="GDJ33" s="98" t="s">
        <v>669</v>
      </c>
      <c r="GDK33" s="98" t="s">
        <v>669</v>
      </c>
      <c r="GDL33" s="98" t="s">
        <v>669</v>
      </c>
      <c r="GDM33" s="98" t="s">
        <v>669</v>
      </c>
      <c r="GDN33" s="98" t="s">
        <v>669</v>
      </c>
      <c r="GDO33" s="98" t="s">
        <v>669</v>
      </c>
      <c r="GDP33" s="98" t="s">
        <v>669</v>
      </c>
      <c r="GDQ33" s="98" t="s">
        <v>669</v>
      </c>
      <c r="GDR33" s="98" t="s">
        <v>669</v>
      </c>
      <c r="GDS33" s="98" t="s">
        <v>669</v>
      </c>
      <c r="GDT33" s="98" t="s">
        <v>669</v>
      </c>
      <c r="GDU33" s="98" t="s">
        <v>669</v>
      </c>
      <c r="GDV33" s="98" t="s">
        <v>669</v>
      </c>
      <c r="GDW33" s="98" t="s">
        <v>669</v>
      </c>
      <c r="GDX33" s="98" t="s">
        <v>669</v>
      </c>
      <c r="GDY33" s="98" t="s">
        <v>669</v>
      </c>
      <c r="GDZ33" s="98" t="s">
        <v>669</v>
      </c>
      <c r="GEA33" s="98" t="s">
        <v>669</v>
      </c>
      <c r="GEB33" s="98" t="s">
        <v>669</v>
      </c>
      <c r="GEC33" s="98" t="s">
        <v>669</v>
      </c>
      <c r="GED33" s="98" t="s">
        <v>669</v>
      </c>
      <c r="GEE33" s="98" t="s">
        <v>669</v>
      </c>
      <c r="GEF33" s="98" t="s">
        <v>669</v>
      </c>
      <c r="GEG33" s="98" t="s">
        <v>669</v>
      </c>
      <c r="GEH33" s="98" t="s">
        <v>669</v>
      </c>
      <c r="GEI33" s="98" t="s">
        <v>669</v>
      </c>
      <c r="GEJ33" s="98" t="s">
        <v>669</v>
      </c>
      <c r="GEK33" s="98" t="s">
        <v>669</v>
      </c>
      <c r="GEL33" s="98" t="s">
        <v>669</v>
      </c>
      <c r="GEM33" s="98" t="s">
        <v>669</v>
      </c>
      <c r="GEN33" s="98" t="s">
        <v>669</v>
      </c>
      <c r="GEO33" s="98" t="s">
        <v>669</v>
      </c>
      <c r="GEP33" s="98" t="s">
        <v>669</v>
      </c>
      <c r="GEQ33" s="98" t="s">
        <v>669</v>
      </c>
      <c r="GER33" s="98" t="s">
        <v>669</v>
      </c>
      <c r="GES33" s="98" t="s">
        <v>669</v>
      </c>
      <c r="GET33" s="98" t="s">
        <v>669</v>
      </c>
      <c r="GEU33" s="98" t="s">
        <v>669</v>
      </c>
      <c r="GEV33" s="98" t="s">
        <v>669</v>
      </c>
      <c r="GEW33" s="98" t="s">
        <v>669</v>
      </c>
      <c r="GEX33" s="98" t="s">
        <v>669</v>
      </c>
      <c r="GEY33" s="98" t="s">
        <v>669</v>
      </c>
      <c r="GEZ33" s="98" t="s">
        <v>669</v>
      </c>
      <c r="GFA33" s="98" t="s">
        <v>669</v>
      </c>
      <c r="GFB33" s="98" t="s">
        <v>669</v>
      </c>
      <c r="GFC33" s="98" t="s">
        <v>669</v>
      </c>
      <c r="GFD33" s="98" t="s">
        <v>669</v>
      </c>
      <c r="GFE33" s="98" t="s">
        <v>669</v>
      </c>
      <c r="GFF33" s="98" t="s">
        <v>669</v>
      </c>
      <c r="GFG33" s="98" t="s">
        <v>669</v>
      </c>
      <c r="GFH33" s="98" t="s">
        <v>669</v>
      </c>
      <c r="GFI33" s="98" t="s">
        <v>669</v>
      </c>
      <c r="GFJ33" s="98" t="s">
        <v>669</v>
      </c>
      <c r="GFK33" s="98" t="s">
        <v>669</v>
      </c>
      <c r="GFL33" s="98" t="s">
        <v>669</v>
      </c>
      <c r="GFM33" s="98" t="s">
        <v>669</v>
      </c>
      <c r="GFN33" s="98" t="s">
        <v>669</v>
      </c>
      <c r="GFO33" s="98" t="s">
        <v>669</v>
      </c>
      <c r="GFP33" s="98" t="s">
        <v>669</v>
      </c>
      <c r="GFQ33" s="98" t="s">
        <v>669</v>
      </c>
      <c r="GFR33" s="98" t="s">
        <v>669</v>
      </c>
      <c r="GFS33" s="98" t="s">
        <v>669</v>
      </c>
      <c r="GFT33" s="98" t="s">
        <v>669</v>
      </c>
      <c r="GFU33" s="98" t="s">
        <v>669</v>
      </c>
      <c r="GFV33" s="98" t="s">
        <v>669</v>
      </c>
      <c r="GFW33" s="98" t="s">
        <v>669</v>
      </c>
      <c r="GFX33" s="98" t="s">
        <v>669</v>
      </c>
      <c r="GFY33" s="98" t="s">
        <v>669</v>
      </c>
      <c r="GFZ33" s="98" t="s">
        <v>669</v>
      </c>
      <c r="GGA33" s="98" t="s">
        <v>669</v>
      </c>
      <c r="GGB33" s="98" t="s">
        <v>669</v>
      </c>
      <c r="GGC33" s="98" t="s">
        <v>669</v>
      </c>
      <c r="GGD33" s="98" t="s">
        <v>669</v>
      </c>
      <c r="GGE33" s="98" t="s">
        <v>669</v>
      </c>
      <c r="GGF33" s="98" t="s">
        <v>669</v>
      </c>
      <c r="GGG33" s="98" t="s">
        <v>669</v>
      </c>
      <c r="GGH33" s="98" t="s">
        <v>669</v>
      </c>
      <c r="GGI33" s="98" t="s">
        <v>669</v>
      </c>
      <c r="GGJ33" s="98" t="s">
        <v>669</v>
      </c>
      <c r="GGK33" s="98" t="s">
        <v>669</v>
      </c>
      <c r="GGL33" s="98" t="s">
        <v>669</v>
      </c>
      <c r="GGM33" s="98" t="s">
        <v>669</v>
      </c>
      <c r="GGN33" s="98" t="s">
        <v>669</v>
      </c>
      <c r="GGO33" s="98" t="s">
        <v>669</v>
      </c>
      <c r="GGP33" s="98" t="s">
        <v>669</v>
      </c>
      <c r="GGQ33" s="98" t="s">
        <v>669</v>
      </c>
      <c r="GGR33" s="98" t="s">
        <v>669</v>
      </c>
      <c r="GGS33" s="98" t="s">
        <v>669</v>
      </c>
      <c r="GGT33" s="98" t="s">
        <v>669</v>
      </c>
      <c r="GGU33" s="98" t="s">
        <v>669</v>
      </c>
      <c r="GGV33" s="98" t="s">
        <v>669</v>
      </c>
      <c r="GGW33" s="98" t="s">
        <v>669</v>
      </c>
      <c r="GGX33" s="98" t="s">
        <v>669</v>
      </c>
      <c r="GGY33" s="98" t="s">
        <v>669</v>
      </c>
      <c r="GGZ33" s="98" t="s">
        <v>669</v>
      </c>
      <c r="GHA33" s="98" t="s">
        <v>669</v>
      </c>
      <c r="GHB33" s="98" t="s">
        <v>669</v>
      </c>
      <c r="GHC33" s="98" t="s">
        <v>669</v>
      </c>
      <c r="GHD33" s="98" t="s">
        <v>669</v>
      </c>
      <c r="GHE33" s="98" t="s">
        <v>669</v>
      </c>
      <c r="GHF33" s="98" t="s">
        <v>669</v>
      </c>
      <c r="GHG33" s="98" t="s">
        <v>669</v>
      </c>
      <c r="GHH33" s="98" t="s">
        <v>669</v>
      </c>
      <c r="GHI33" s="98" t="s">
        <v>669</v>
      </c>
      <c r="GHJ33" s="98" t="s">
        <v>669</v>
      </c>
      <c r="GHK33" s="98" t="s">
        <v>669</v>
      </c>
      <c r="GHL33" s="98" t="s">
        <v>669</v>
      </c>
      <c r="GHM33" s="98" t="s">
        <v>669</v>
      </c>
      <c r="GHN33" s="98" t="s">
        <v>669</v>
      </c>
      <c r="GHO33" s="98" t="s">
        <v>669</v>
      </c>
      <c r="GHP33" s="98" t="s">
        <v>669</v>
      </c>
      <c r="GHQ33" s="98" t="s">
        <v>669</v>
      </c>
      <c r="GHR33" s="98" t="s">
        <v>669</v>
      </c>
      <c r="GHS33" s="98" t="s">
        <v>669</v>
      </c>
      <c r="GHT33" s="98" t="s">
        <v>669</v>
      </c>
      <c r="GHU33" s="98" t="s">
        <v>669</v>
      </c>
      <c r="GHV33" s="98" t="s">
        <v>669</v>
      </c>
      <c r="GHW33" s="98" t="s">
        <v>669</v>
      </c>
      <c r="GHX33" s="98" t="s">
        <v>669</v>
      </c>
      <c r="GHY33" s="98" t="s">
        <v>669</v>
      </c>
      <c r="GHZ33" s="98" t="s">
        <v>669</v>
      </c>
      <c r="GIA33" s="98" t="s">
        <v>669</v>
      </c>
      <c r="GIB33" s="98" t="s">
        <v>669</v>
      </c>
      <c r="GIC33" s="98" t="s">
        <v>669</v>
      </c>
      <c r="GID33" s="98" t="s">
        <v>669</v>
      </c>
      <c r="GIE33" s="98" t="s">
        <v>669</v>
      </c>
      <c r="GIF33" s="98" t="s">
        <v>669</v>
      </c>
      <c r="GIG33" s="98" t="s">
        <v>669</v>
      </c>
      <c r="GIH33" s="98" t="s">
        <v>669</v>
      </c>
      <c r="GII33" s="98" t="s">
        <v>669</v>
      </c>
      <c r="GIJ33" s="98" t="s">
        <v>669</v>
      </c>
      <c r="GIK33" s="98" t="s">
        <v>669</v>
      </c>
      <c r="GIL33" s="98" t="s">
        <v>669</v>
      </c>
      <c r="GIM33" s="98" t="s">
        <v>669</v>
      </c>
      <c r="GIN33" s="98" t="s">
        <v>669</v>
      </c>
      <c r="GIO33" s="98" t="s">
        <v>669</v>
      </c>
      <c r="GIP33" s="98" t="s">
        <v>669</v>
      </c>
      <c r="GIQ33" s="98" t="s">
        <v>669</v>
      </c>
      <c r="GIR33" s="98" t="s">
        <v>669</v>
      </c>
      <c r="GIS33" s="98" t="s">
        <v>669</v>
      </c>
      <c r="GIT33" s="98" t="s">
        <v>669</v>
      </c>
      <c r="GIU33" s="98" t="s">
        <v>669</v>
      </c>
      <c r="GIV33" s="98" t="s">
        <v>669</v>
      </c>
      <c r="GIW33" s="98" t="s">
        <v>669</v>
      </c>
      <c r="GIX33" s="98" t="s">
        <v>669</v>
      </c>
      <c r="GIY33" s="98" t="s">
        <v>669</v>
      </c>
      <c r="GIZ33" s="98" t="s">
        <v>669</v>
      </c>
      <c r="GJA33" s="98" t="s">
        <v>669</v>
      </c>
      <c r="GJB33" s="98" t="s">
        <v>669</v>
      </c>
      <c r="GJC33" s="98" t="s">
        <v>669</v>
      </c>
      <c r="GJD33" s="98" t="s">
        <v>669</v>
      </c>
      <c r="GJE33" s="98" t="s">
        <v>669</v>
      </c>
      <c r="GJF33" s="98" t="s">
        <v>669</v>
      </c>
      <c r="GJG33" s="98" t="s">
        <v>669</v>
      </c>
      <c r="GJH33" s="98" t="s">
        <v>669</v>
      </c>
      <c r="GJI33" s="98" t="s">
        <v>669</v>
      </c>
      <c r="GJJ33" s="98" t="s">
        <v>669</v>
      </c>
      <c r="GJK33" s="98" t="s">
        <v>669</v>
      </c>
      <c r="GJL33" s="98" t="s">
        <v>669</v>
      </c>
      <c r="GJM33" s="98" t="s">
        <v>669</v>
      </c>
      <c r="GJN33" s="98" t="s">
        <v>669</v>
      </c>
      <c r="GJO33" s="98" t="s">
        <v>669</v>
      </c>
      <c r="GJP33" s="98" t="s">
        <v>669</v>
      </c>
      <c r="GJQ33" s="98" t="s">
        <v>669</v>
      </c>
      <c r="GJR33" s="98" t="s">
        <v>669</v>
      </c>
      <c r="GJS33" s="98" t="s">
        <v>669</v>
      </c>
      <c r="GJT33" s="98" t="s">
        <v>669</v>
      </c>
      <c r="GJU33" s="98" t="s">
        <v>669</v>
      </c>
      <c r="GJV33" s="98" t="s">
        <v>669</v>
      </c>
      <c r="GJW33" s="98" t="s">
        <v>669</v>
      </c>
      <c r="GJX33" s="98" t="s">
        <v>669</v>
      </c>
      <c r="GJY33" s="98" t="s">
        <v>669</v>
      </c>
      <c r="GJZ33" s="98" t="s">
        <v>669</v>
      </c>
      <c r="GKA33" s="98" t="s">
        <v>669</v>
      </c>
      <c r="GKB33" s="98" t="s">
        <v>669</v>
      </c>
      <c r="GKC33" s="98" t="s">
        <v>669</v>
      </c>
      <c r="GKD33" s="98" t="s">
        <v>669</v>
      </c>
      <c r="GKE33" s="98" t="s">
        <v>669</v>
      </c>
      <c r="GKF33" s="98" t="s">
        <v>669</v>
      </c>
      <c r="GKG33" s="98" t="s">
        <v>669</v>
      </c>
      <c r="GKH33" s="98" t="s">
        <v>669</v>
      </c>
      <c r="GKI33" s="98" t="s">
        <v>669</v>
      </c>
      <c r="GKJ33" s="98" t="s">
        <v>669</v>
      </c>
      <c r="GKK33" s="98" t="s">
        <v>669</v>
      </c>
      <c r="GKL33" s="98" t="s">
        <v>669</v>
      </c>
      <c r="GKM33" s="98" t="s">
        <v>669</v>
      </c>
      <c r="GKN33" s="98" t="s">
        <v>669</v>
      </c>
      <c r="GKO33" s="98" t="s">
        <v>669</v>
      </c>
      <c r="GKP33" s="98" t="s">
        <v>669</v>
      </c>
      <c r="GKQ33" s="98" t="s">
        <v>669</v>
      </c>
      <c r="GKR33" s="98" t="s">
        <v>669</v>
      </c>
      <c r="GKS33" s="98" t="s">
        <v>669</v>
      </c>
      <c r="GKT33" s="98" t="s">
        <v>669</v>
      </c>
      <c r="GKU33" s="98" t="s">
        <v>669</v>
      </c>
      <c r="GKV33" s="98" t="s">
        <v>669</v>
      </c>
      <c r="GKW33" s="98" t="s">
        <v>669</v>
      </c>
      <c r="GKX33" s="98" t="s">
        <v>669</v>
      </c>
      <c r="GKY33" s="98" t="s">
        <v>669</v>
      </c>
      <c r="GKZ33" s="98" t="s">
        <v>669</v>
      </c>
      <c r="GLA33" s="98" t="s">
        <v>669</v>
      </c>
      <c r="GLB33" s="98" t="s">
        <v>669</v>
      </c>
      <c r="GLC33" s="98" t="s">
        <v>669</v>
      </c>
      <c r="GLD33" s="98" t="s">
        <v>669</v>
      </c>
      <c r="GLE33" s="98" t="s">
        <v>669</v>
      </c>
      <c r="GLF33" s="98" t="s">
        <v>669</v>
      </c>
      <c r="GLG33" s="98" t="s">
        <v>669</v>
      </c>
      <c r="GLH33" s="98" t="s">
        <v>669</v>
      </c>
      <c r="GLI33" s="98" t="s">
        <v>669</v>
      </c>
      <c r="GLJ33" s="98" t="s">
        <v>669</v>
      </c>
      <c r="GLK33" s="98" t="s">
        <v>669</v>
      </c>
      <c r="GLL33" s="98" t="s">
        <v>669</v>
      </c>
      <c r="GLM33" s="98" t="s">
        <v>669</v>
      </c>
      <c r="GLN33" s="98" t="s">
        <v>669</v>
      </c>
      <c r="GLO33" s="98" t="s">
        <v>669</v>
      </c>
      <c r="GLP33" s="98" t="s">
        <v>669</v>
      </c>
      <c r="GLQ33" s="98" t="s">
        <v>669</v>
      </c>
      <c r="GLR33" s="98" t="s">
        <v>669</v>
      </c>
      <c r="GLS33" s="98" t="s">
        <v>669</v>
      </c>
      <c r="GLT33" s="98" t="s">
        <v>669</v>
      </c>
      <c r="GLU33" s="98" t="s">
        <v>669</v>
      </c>
      <c r="GLV33" s="98" t="s">
        <v>669</v>
      </c>
      <c r="GLW33" s="98" t="s">
        <v>669</v>
      </c>
      <c r="GLX33" s="98" t="s">
        <v>669</v>
      </c>
      <c r="GLY33" s="98" t="s">
        <v>669</v>
      </c>
      <c r="GLZ33" s="98" t="s">
        <v>669</v>
      </c>
      <c r="GMA33" s="98" t="s">
        <v>669</v>
      </c>
      <c r="GMB33" s="98" t="s">
        <v>669</v>
      </c>
      <c r="GMC33" s="98" t="s">
        <v>669</v>
      </c>
      <c r="GMD33" s="98" t="s">
        <v>669</v>
      </c>
      <c r="GME33" s="98" t="s">
        <v>669</v>
      </c>
      <c r="GMF33" s="98" t="s">
        <v>669</v>
      </c>
      <c r="GMG33" s="98" t="s">
        <v>669</v>
      </c>
      <c r="GMH33" s="98" t="s">
        <v>669</v>
      </c>
      <c r="GMI33" s="98" t="s">
        <v>669</v>
      </c>
      <c r="GMJ33" s="98" t="s">
        <v>669</v>
      </c>
      <c r="GMK33" s="98" t="s">
        <v>669</v>
      </c>
      <c r="GML33" s="98" t="s">
        <v>669</v>
      </c>
      <c r="GMM33" s="98" t="s">
        <v>669</v>
      </c>
      <c r="GMN33" s="98" t="s">
        <v>669</v>
      </c>
      <c r="GMO33" s="98" t="s">
        <v>669</v>
      </c>
      <c r="GMP33" s="98" t="s">
        <v>669</v>
      </c>
      <c r="GMQ33" s="98" t="s">
        <v>669</v>
      </c>
      <c r="GMR33" s="98" t="s">
        <v>669</v>
      </c>
      <c r="GMS33" s="98" t="s">
        <v>669</v>
      </c>
      <c r="GMT33" s="98" t="s">
        <v>669</v>
      </c>
      <c r="GMU33" s="98" t="s">
        <v>669</v>
      </c>
      <c r="GMV33" s="98" t="s">
        <v>669</v>
      </c>
      <c r="GMW33" s="98" t="s">
        <v>669</v>
      </c>
      <c r="GMX33" s="98" t="s">
        <v>669</v>
      </c>
      <c r="GMY33" s="98" t="s">
        <v>669</v>
      </c>
      <c r="GMZ33" s="98" t="s">
        <v>669</v>
      </c>
      <c r="GNA33" s="98" t="s">
        <v>669</v>
      </c>
      <c r="GNB33" s="98" t="s">
        <v>669</v>
      </c>
      <c r="GNC33" s="98" t="s">
        <v>669</v>
      </c>
      <c r="GND33" s="98" t="s">
        <v>669</v>
      </c>
      <c r="GNE33" s="98" t="s">
        <v>669</v>
      </c>
      <c r="GNF33" s="98" t="s">
        <v>669</v>
      </c>
      <c r="GNG33" s="98" t="s">
        <v>669</v>
      </c>
      <c r="GNH33" s="98" t="s">
        <v>669</v>
      </c>
      <c r="GNI33" s="98" t="s">
        <v>669</v>
      </c>
      <c r="GNJ33" s="98" t="s">
        <v>669</v>
      </c>
      <c r="GNK33" s="98" t="s">
        <v>669</v>
      </c>
      <c r="GNL33" s="98" t="s">
        <v>669</v>
      </c>
      <c r="GNM33" s="98" t="s">
        <v>669</v>
      </c>
      <c r="GNN33" s="98" t="s">
        <v>669</v>
      </c>
      <c r="GNO33" s="98" t="s">
        <v>669</v>
      </c>
      <c r="GNP33" s="98" t="s">
        <v>669</v>
      </c>
      <c r="GNQ33" s="98" t="s">
        <v>669</v>
      </c>
      <c r="GNR33" s="98" t="s">
        <v>669</v>
      </c>
      <c r="GNS33" s="98" t="s">
        <v>669</v>
      </c>
      <c r="GNT33" s="98" t="s">
        <v>669</v>
      </c>
      <c r="GNU33" s="98" t="s">
        <v>669</v>
      </c>
      <c r="GNV33" s="98" t="s">
        <v>669</v>
      </c>
      <c r="GNW33" s="98" t="s">
        <v>669</v>
      </c>
      <c r="GNX33" s="98" t="s">
        <v>669</v>
      </c>
      <c r="GNY33" s="98" t="s">
        <v>669</v>
      </c>
      <c r="GNZ33" s="98" t="s">
        <v>669</v>
      </c>
      <c r="GOA33" s="98" t="s">
        <v>669</v>
      </c>
      <c r="GOB33" s="98" t="s">
        <v>669</v>
      </c>
      <c r="GOC33" s="98" t="s">
        <v>669</v>
      </c>
      <c r="GOD33" s="98" t="s">
        <v>669</v>
      </c>
      <c r="GOE33" s="98" t="s">
        <v>669</v>
      </c>
      <c r="GOF33" s="98" t="s">
        <v>669</v>
      </c>
      <c r="GOG33" s="98" t="s">
        <v>669</v>
      </c>
      <c r="GOH33" s="98" t="s">
        <v>669</v>
      </c>
      <c r="GOI33" s="98" t="s">
        <v>669</v>
      </c>
      <c r="GOJ33" s="98" t="s">
        <v>669</v>
      </c>
      <c r="GOK33" s="98" t="s">
        <v>669</v>
      </c>
      <c r="GOL33" s="98" t="s">
        <v>669</v>
      </c>
      <c r="GOM33" s="98" t="s">
        <v>669</v>
      </c>
      <c r="GON33" s="98" t="s">
        <v>669</v>
      </c>
      <c r="GOO33" s="98" t="s">
        <v>669</v>
      </c>
      <c r="GOP33" s="98" t="s">
        <v>669</v>
      </c>
      <c r="GOQ33" s="98" t="s">
        <v>669</v>
      </c>
      <c r="GOR33" s="98" t="s">
        <v>669</v>
      </c>
      <c r="GOS33" s="98" t="s">
        <v>669</v>
      </c>
      <c r="GOT33" s="98" t="s">
        <v>669</v>
      </c>
      <c r="GOU33" s="98" t="s">
        <v>669</v>
      </c>
      <c r="GOV33" s="98" t="s">
        <v>669</v>
      </c>
      <c r="GOW33" s="98" t="s">
        <v>669</v>
      </c>
      <c r="GOX33" s="98" t="s">
        <v>669</v>
      </c>
      <c r="GOY33" s="98" t="s">
        <v>669</v>
      </c>
      <c r="GOZ33" s="98" t="s">
        <v>669</v>
      </c>
      <c r="GPA33" s="98" t="s">
        <v>669</v>
      </c>
      <c r="GPB33" s="98" t="s">
        <v>669</v>
      </c>
      <c r="GPC33" s="98" t="s">
        <v>669</v>
      </c>
      <c r="GPD33" s="98" t="s">
        <v>669</v>
      </c>
      <c r="GPE33" s="98" t="s">
        <v>669</v>
      </c>
      <c r="GPF33" s="98" t="s">
        <v>669</v>
      </c>
      <c r="GPG33" s="98" t="s">
        <v>669</v>
      </c>
      <c r="GPH33" s="98" t="s">
        <v>669</v>
      </c>
      <c r="GPI33" s="98" t="s">
        <v>669</v>
      </c>
      <c r="GPJ33" s="98" t="s">
        <v>669</v>
      </c>
      <c r="GPK33" s="98" t="s">
        <v>669</v>
      </c>
      <c r="GPL33" s="98" t="s">
        <v>669</v>
      </c>
      <c r="GPM33" s="98" t="s">
        <v>669</v>
      </c>
      <c r="GPN33" s="98" t="s">
        <v>669</v>
      </c>
      <c r="GPO33" s="98" t="s">
        <v>669</v>
      </c>
      <c r="GPP33" s="98" t="s">
        <v>669</v>
      </c>
      <c r="GPQ33" s="98" t="s">
        <v>669</v>
      </c>
      <c r="GPR33" s="98" t="s">
        <v>669</v>
      </c>
      <c r="GPS33" s="98" t="s">
        <v>669</v>
      </c>
      <c r="GPT33" s="98" t="s">
        <v>669</v>
      </c>
      <c r="GPU33" s="98" t="s">
        <v>669</v>
      </c>
      <c r="GPV33" s="98" t="s">
        <v>669</v>
      </c>
      <c r="GPW33" s="98" t="s">
        <v>669</v>
      </c>
      <c r="GPX33" s="98" t="s">
        <v>669</v>
      </c>
      <c r="GPY33" s="98" t="s">
        <v>669</v>
      </c>
      <c r="GPZ33" s="98" t="s">
        <v>669</v>
      </c>
      <c r="GQA33" s="98" t="s">
        <v>669</v>
      </c>
      <c r="GQB33" s="98" t="s">
        <v>669</v>
      </c>
      <c r="GQC33" s="98" t="s">
        <v>669</v>
      </c>
      <c r="GQD33" s="98" t="s">
        <v>669</v>
      </c>
      <c r="GQE33" s="98" t="s">
        <v>669</v>
      </c>
      <c r="GQF33" s="98" t="s">
        <v>669</v>
      </c>
      <c r="GQG33" s="98" t="s">
        <v>669</v>
      </c>
      <c r="GQH33" s="98" t="s">
        <v>669</v>
      </c>
      <c r="GQI33" s="98" t="s">
        <v>669</v>
      </c>
      <c r="GQJ33" s="98" t="s">
        <v>669</v>
      </c>
      <c r="GQK33" s="98" t="s">
        <v>669</v>
      </c>
      <c r="GQL33" s="98" t="s">
        <v>669</v>
      </c>
      <c r="GQM33" s="98" t="s">
        <v>669</v>
      </c>
      <c r="GQN33" s="98" t="s">
        <v>669</v>
      </c>
      <c r="GQO33" s="98" t="s">
        <v>669</v>
      </c>
      <c r="GQP33" s="98" t="s">
        <v>669</v>
      </c>
      <c r="GQQ33" s="98" t="s">
        <v>669</v>
      </c>
      <c r="GQR33" s="98" t="s">
        <v>669</v>
      </c>
      <c r="GQS33" s="98" t="s">
        <v>669</v>
      </c>
      <c r="GQT33" s="98" t="s">
        <v>669</v>
      </c>
      <c r="GQU33" s="98" t="s">
        <v>669</v>
      </c>
      <c r="GQV33" s="98" t="s">
        <v>669</v>
      </c>
      <c r="GQW33" s="98" t="s">
        <v>669</v>
      </c>
      <c r="GQX33" s="98" t="s">
        <v>669</v>
      </c>
      <c r="GQY33" s="98" t="s">
        <v>669</v>
      </c>
      <c r="GQZ33" s="98" t="s">
        <v>669</v>
      </c>
      <c r="GRA33" s="98" t="s">
        <v>669</v>
      </c>
      <c r="GRB33" s="98" t="s">
        <v>669</v>
      </c>
      <c r="GRC33" s="98" t="s">
        <v>669</v>
      </c>
      <c r="GRD33" s="98" t="s">
        <v>669</v>
      </c>
      <c r="GRE33" s="98" t="s">
        <v>669</v>
      </c>
      <c r="GRF33" s="98" t="s">
        <v>669</v>
      </c>
      <c r="GRG33" s="98" t="s">
        <v>669</v>
      </c>
      <c r="GRH33" s="98" t="s">
        <v>669</v>
      </c>
      <c r="GRI33" s="98" t="s">
        <v>669</v>
      </c>
      <c r="GRJ33" s="98" t="s">
        <v>669</v>
      </c>
      <c r="GRK33" s="98" t="s">
        <v>669</v>
      </c>
      <c r="GRL33" s="98" t="s">
        <v>669</v>
      </c>
      <c r="GRM33" s="98" t="s">
        <v>669</v>
      </c>
      <c r="GRN33" s="98" t="s">
        <v>669</v>
      </c>
      <c r="GRO33" s="98" t="s">
        <v>669</v>
      </c>
      <c r="GRP33" s="98" t="s">
        <v>669</v>
      </c>
      <c r="GRQ33" s="98" t="s">
        <v>669</v>
      </c>
      <c r="GRR33" s="98" t="s">
        <v>669</v>
      </c>
      <c r="GRS33" s="98" t="s">
        <v>669</v>
      </c>
      <c r="GRT33" s="98" t="s">
        <v>669</v>
      </c>
      <c r="GRU33" s="98" t="s">
        <v>669</v>
      </c>
      <c r="GRV33" s="98" t="s">
        <v>669</v>
      </c>
      <c r="GRW33" s="98" t="s">
        <v>669</v>
      </c>
      <c r="GRX33" s="98" t="s">
        <v>669</v>
      </c>
      <c r="GRY33" s="98" t="s">
        <v>669</v>
      </c>
      <c r="GRZ33" s="98" t="s">
        <v>669</v>
      </c>
      <c r="GSA33" s="98" t="s">
        <v>669</v>
      </c>
      <c r="GSB33" s="98" t="s">
        <v>669</v>
      </c>
      <c r="GSC33" s="98" t="s">
        <v>669</v>
      </c>
      <c r="GSD33" s="98" t="s">
        <v>669</v>
      </c>
      <c r="GSE33" s="98" t="s">
        <v>669</v>
      </c>
      <c r="GSF33" s="98" t="s">
        <v>669</v>
      </c>
      <c r="GSG33" s="98" t="s">
        <v>669</v>
      </c>
      <c r="GSH33" s="98" t="s">
        <v>669</v>
      </c>
      <c r="GSI33" s="98" t="s">
        <v>669</v>
      </c>
      <c r="GSJ33" s="98" t="s">
        <v>669</v>
      </c>
      <c r="GSK33" s="98" t="s">
        <v>669</v>
      </c>
      <c r="GSL33" s="98" t="s">
        <v>669</v>
      </c>
      <c r="GSM33" s="98" t="s">
        <v>669</v>
      </c>
      <c r="GSN33" s="98" t="s">
        <v>669</v>
      </c>
      <c r="GSO33" s="98" t="s">
        <v>669</v>
      </c>
      <c r="GSP33" s="98" t="s">
        <v>669</v>
      </c>
      <c r="GSQ33" s="98" t="s">
        <v>669</v>
      </c>
      <c r="GSR33" s="98" t="s">
        <v>669</v>
      </c>
      <c r="GSS33" s="98" t="s">
        <v>669</v>
      </c>
      <c r="GST33" s="98" t="s">
        <v>669</v>
      </c>
      <c r="GSU33" s="98" t="s">
        <v>669</v>
      </c>
      <c r="GSV33" s="98" t="s">
        <v>669</v>
      </c>
      <c r="GSW33" s="98" t="s">
        <v>669</v>
      </c>
      <c r="GSX33" s="98" t="s">
        <v>669</v>
      </c>
      <c r="GSY33" s="98" t="s">
        <v>669</v>
      </c>
      <c r="GSZ33" s="98" t="s">
        <v>669</v>
      </c>
      <c r="GTA33" s="98" t="s">
        <v>669</v>
      </c>
      <c r="GTB33" s="98" t="s">
        <v>669</v>
      </c>
      <c r="GTC33" s="98" t="s">
        <v>669</v>
      </c>
      <c r="GTD33" s="98" t="s">
        <v>669</v>
      </c>
      <c r="GTE33" s="98" t="s">
        <v>669</v>
      </c>
      <c r="GTF33" s="98" t="s">
        <v>669</v>
      </c>
      <c r="GTG33" s="98" t="s">
        <v>669</v>
      </c>
      <c r="GTH33" s="98" t="s">
        <v>669</v>
      </c>
      <c r="GTI33" s="98" t="s">
        <v>669</v>
      </c>
      <c r="GTJ33" s="98" t="s">
        <v>669</v>
      </c>
      <c r="GTK33" s="98" t="s">
        <v>669</v>
      </c>
      <c r="GTL33" s="98" t="s">
        <v>669</v>
      </c>
      <c r="GTM33" s="98" t="s">
        <v>669</v>
      </c>
      <c r="GTN33" s="98" t="s">
        <v>669</v>
      </c>
      <c r="GTO33" s="98" t="s">
        <v>669</v>
      </c>
      <c r="GTP33" s="98" t="s">
        <v>669</v>
      </c>
      <c r="GTQ33" s="98" t="s">
        <v>669</v>
      </c>
      <c r="GTR33" s="98" t="s">
        <v>669</v>
      </c>
      <c r="GTS33" s="98" t="s">
        <v>669</v>
      </c>
      <c r="GTT33" s="98" t="s">
        <v>669</v>
      </c>
      <c r="GTU33" s="98" t="s">
        <v>669</v>
      </c>
      <c r="GTV33" s="98" t="s">
        <v>669</v>
      </c>
      <c r="GTW33" s="98" t="s">
        <v>669</v>
      </c>
      <c r="GTX33" s="98" t="s">
        <v>669</v>
      </c>
      <c r="GTY33" s="98" t="s">
        <v>669</v>
      </c>
      <c r="GTZ33" s="98" t="s">
        <v>669</v>
      </c>
      <c r="GUA33" s="98" t="s">
        <v>669</v>
      </c>
      <c r="GUB33" s="98" t="s">
        <v>669</v>
      </c>
      <c r="GUC33" s="98" t="s">
        <v>669</v>
      </c>
      <c r="GUD33" s="98" t="s">
        <v>669</v>
      </c>
      <c r="GUE33" s="98" t="s">
        <v>669</v>
      </c>
      <c r="GUF33" s="98" t="s">
        <v>669</v>
      </c>
      <c r="GUG33" s="98" t="s">
        <v>669</v>
      </c>
      <c r="GUH33" s="98" t="s">
        <v>669</v>
      </c>
      <c r="GUI33" s="98" t="s">
        <v>669</v>
      </c>
      <c r="GUJ33" s="98" t="s">
        <v>669</v>
      </c>
      <c r="GUK33" s="98" t="s">
        <v>669</v>
      </c>
      <c r="GUL33" s="98" t="s">
        <v>669</v>
      </c>
      <c r="GUM33" s="98" t="s">
        <v>669</v>
      </c>
      <c r="GUN33" s="98" t="s">
        <v>669</v>
      </c>
      <c r="GUO33" s="98" t="s">
        <v>669</v>
      </c>
      <c r="GUP33" s="98" t="s">
        <v>669</v>
      </c>
      <c r="GUQ33" s="98" t="s">
        <v>669</v>
      </c>
      <c r="GUR33" s="98" t="s">
        <v>669</v>
      </c>
      <c r="GUS33" s="98" t="s">
        <v>669</v>
      </c>
      <c r="GUT33" s="98" t="s">
        <v>669</v>
      </c>
      <c r="GUU33" s="98" t="s">
        <v>669</v>
      </c>
      <c r="GUV33" s="98" t="s">
        <v>669</v>
      </c>
      <c r="GUW33" s="98" t="s">
        <v>669</v>
      </c>
      <c r="GUX33" s="98" t="s">
        <v>669</v>
      </c>
      <c r="GUY33" s="98" t="s">
        <v>669</v>
      </c>
      <c r="GUZ33" s="98" t="s">
        <v>669</v>
      </c>
      <c r="GVA33" s="98" t="s">
        <v>669</v>
      </c>
      <c r="GVB33" s="98" t="s">
        <v>669</v>
      </c>
      <c r="GVC33" s="98" t="s">
        <v>669</v>
      </c>
      <c r="GVD33" s="98" t="s">
        <v>669</v>
      </c>
      <c r="GVE33" s="98" t="s">
        <v>669</v>
      </c>
      <c r="GVF33" s="98" t="s">
        <v>669</v>
      </c>
      <c r="GVG33" s="98" t="s">
        <v>669</v>
      </c>
      <c r="GVH33" s="98" t="s">
        <v>669</v>
      </c>
      <c r="GVI33" s="98" t="s">
        <v>669</v>
      </c>
      <c r="GVJ33" s="98" t="s">
        <v>669</v>
      </c>
      <c r="GVK33" s="98" t="s">
        <v>669</v>
      </c>
      <c r="GVL33" s="98" t="s">
        <v>669</v>
      </c>
      <c r="GVM33" s="98" t="s">
        <v>669</v>
      </c>
      <c r="GVN33" s="98" t="s">
        <v>669</v>
      </c>
      <c r="GVO33" s="98" t="s">
        <v>669</v>
      </c>
      <c r="GVP33" s="98" t="s">
        <v>669</v>
      </c>
      <c r="GVQ33" s="98" t="s">
        <v>669</v>
      </c>
      <c r="GVR33" s="98" t="s">
        <v>669</v>
      </c>
      <c r="GVS33" s="98" t="s">
        <v>669</v>
      </c>
      <c r="GVT33" s="98" t="s">
        <v>669</v>
      </c>
      <c r="GVU33" s="98" t="s">
        <v>669</v>
      </c>
      <c r="GVV33" s="98" t="s">
        <v>669</v>
      </c>
      <c r="GVW33" s="98" t="s">
        <v>669</v>
      </c>
      <c r="GVX33" s="98" t="s">
        <v>669</v>
      </c>
      <c r="GVY33" s="98" t="s">
        <v>669</v>
      </c>
      <c r="GVZ33" s="98" t="s">
        <v>669</v>
      </c>
      <c r="GWA33" s="98" t="s">
        <v>669</v>
      </c>
      <c r="GWB33" s="98" t="s">
        <v>669</v>
      </c>
      <c r="GWC33" s="98" t="s">
        <v>669</v>
      </c>
      <c r="GWD33" s="98" t="s">
        <v>669</v>
      </c>
      <c r="GWE33" s="98" t="s">
        <v>669</v>
      </c>
      <c r="GWF33" s="98" t="s">
        <v>669</v>
      </c>
      <c r="GWG33" s="98" t="s">
        <v>669</v>
      </c>
      <c r="GWH33" s="98" t="s">
        <v>669</v>
      </c>
      <c r="GWI33" s="98" t="s">
        <v>669</v>
      </c>
      <c r="GWJ33" s="98" t="s">
        <v>669</v>
      </c>
      <c r="GWK33" s="98" t="s">
        <v>669</v>
      </c>
      <c r="GWL33" s="98" t="s">
        <v>669</v>
      </c>
      <c r="GWM33" s="98" t="s">
        <v>669</v>
      </c>
      <c r="GWN33" s="98" t="s">
        <v>669</v>
      </c>
      <c r="GWO33" s="98" t="s">
        <v>669</v>
      </c>
      <c r="GWP33" s="98" t="s">
        <v>669</v>
      </c>
      <c r="GWQ33" s="98" t="s">
        <v>669</v>
      </c>
      <c r="GWR33" s="98" t="s">
        <v>669</v>
      </c>
      <c r="GWS33" s="98" t="s">
        <v>669</v>
      </c>
      <c r="GWT33" s="98" t="s">
        <v>669</v>
      </c>
      <c r="GWU33" s="98" t="s">
        <v>669</v>
      </c>
      <c r="GWV33" s="98" t="s">
        <v>669</v>
      </c>
      <c r="GWW33" s="98" t="s">
        <v>669</v>
      </c>
      <c r="GWX33" s="98" t="s">
        <v>669</v>
      </c>
      <c r="GWY33" s="98" t="s">
        <v>669</v>
      </c>
      <c r="GWZ33" s="98" t="s">
        <v>669</v>
      </c>
      <c r="GXA33" s="98" t="s">
        <v>669</v>
      </c>
      <c r="GXB33" s="98" t="s">
        <v>669</v>
      </c>
      <c r="GXC33" s="98" t="s">
        <v>669</v>
      </c>
      <c r="GXD33" s="98" t="s">
        <v>669</v>
      </c>
      <c r="GXE33" s="98" t="s">
        <v>669</v>
      </c>
      <c r="GXF33" s="98" t="s">
        <v>669</v>
      </c>
      <c r="GXG33" s="98" t="s">
        <v>669</v>
      </c>
      <c r="GXH33" s="98" t="s">
        <v>669</v>
      </c>
      <c r="GXI33" s="98" t="s">
        <v>669</v>
      </c>
      <c r="GXJ33" s="98" t="s">
        <v>669</v>
      </c>
      <c r="GXK33" s="98" t="s">
        <v>669</v>
      </c>
      <c r="GXL33" s="98" t="s">
        <v>669</v>
      </c>
      <c r="GXM33" s="98" t="s">
        <v>669</v>
      </c>
      <c r="GXN33" s="98" t="s">
        <v>669</v>
      </c>
      <c r="GXO33" s="98" t="s">
        <v>669</v>
      </c>
      <c r="GXP33" s="98" t="s">
        <v>669</v>
      </c>
      <c r="GXQ33" s="98" t="s">
        <v>669</v>
      </c>
      <c r="GXR33" s="98" t="s">
        <v>669</v>
      </c>
      <c r="GXS33" s="98" t="s">
        <v>669</v>
      </c>
      <c r="GXT33" s="98" t="s">
        <v>669</v>
      </c>
      <c r="GXU33" s="98" t="s">
        <v>669</v>
      </c>
      <c r="GXV33" s="98" t="s">
        <v>669</v>
      </c>
      <c r="GXW33" s="98" t="s">
        <v>669</v>
      </c>
      <c r="GXX33" s="98" t="s">
        <v>669</v>
      </c>
      <c r="GXY33" s="98" t="s">
        <v>669</v>
      </c>
      <c r="GXZ33" s="98" t="s">
        <v>669</v>
      </c>
      <c r="GYA33" s="98" t="s">
        <v>669</v>
      </c>
      <c r="GYB33" s="98" t="s">
        <v>669</v>
      </c>
      <c r="GYC33" s="98" t="s">
        <v>669</v>
      </c>
      <c r="GYD33" s="98" t="s">
        <v>669</v>
      </c>
      <c r="GYE33" s="98" t="s">
        <v>669</v>
      </c>
      <c r="GYF33" s="98" t="s">
        <v>669</v>
      </c>
      <c r="GYG33" s="98" t="s">
        <v>669</v>
      </c>
      <c r="GYH33" s="98" t="s">
        <v>669</v>
      </c>
      <c r="GYI33" s="98" t="s">
        <v>669</v>
      </c>
      <c r="GYJ33" s="98" t="s">
        <v>669</v>
      </c>
      <c r="GYK33" s="98" t="s">
        <v>669</v>
      </c>
      <c r="GYL33" s="98" t="s">
        <v>669</v>
      </c>
      <c r="GYM33" s="98" t="s">
        <v>669</v>
      </c>
      <c r="GYN33" s="98" t="s">
        <v>669</v>
      </c>
      <c r="GYO33" s="98" t="s">
        <v>669</v>
      </c>
      <c r="GYP33" s="98" t="s">
        <v>669</v>
      </c>
      <c r="GYQ33" s="98" t="s">
        <v>669</v>
      </c>
      <c r="GYR33" s="98" t="s">
        <v>669</v>
      </c>
      <c r="GYS33" s="98" t="s">
        <v>669</v>
      </c>
      <c r="GYT33" s="98" t="s">
        <v>669</v>
      </c>
      <c r="GYU33" s="98" t="s">
        <v>669</v>
      </c>
      <c r="GYV33" s="98" t="s">
        <v>669</v>
      </c>
      <c r="GYW33" s="98" t="s">
        <v>669</v>
      </c>
      <c r="GYX33" s="98" t="s">
        <v>669</v>
      </c>
      <c r="GYY33" s="98" t="s">
        <v>669</v>
      </c>
      <c r="GYZ33" s="98" t="s">
        <v>669</v>
      </c>
      <c r="GZA33" s="98" t="s">
        <v>669</v>
      </c>
      <c r="GZB33" s="98" t="s">
        <v>669</v>
      </c>
      <c r="GZC33" s="98" t="s">
        <v>669</v>
      </c>
      <c r="GZD33" s="98" t="s">
        <v>669</v>
      </c>
      <c r="GZE33" s="98" t="s">
        <v>669</v>
      </c>
      <c r="GZF33" s="98" t="s">
        <v>669</v>
      </c>
      <c r="GZG33" s="98" t="s">
        <v>669</v>
      </c>
      <c r="GZH33" s="98" t="s">
        <v>669</v>
      </c>
      <c r="GZI33" s="98" t="s">
        <v>669</v>
      </c>
      <c r="GZJ33" s="98" t="s">
        <v>669</v>
      </c>
      <c r="GZK33" s="98" t="s">
        <v>669</v>
      </c>
      <c r="GZL33" s="98" t="s">
        <v>669</v>
      </c>
      <c r="GZM33" s="98" t="s">
        <v>669</v>
      </c>
      <c r="GZN33" s="98" t="s">
        <v>669</v>
      </c>
      <c r="GZO33" s="98" t="s">
        <v>669</v>
      </c>
      <c r="GZP33" s="98" t="s">
        <v>669</v>
      </c>
      <c r="GZQ33" s="98" t="s">
        <v>669</v>
      </c>
      <c r="GZR33" s="98" t="s">
        <v>669</v>
      </c>
      <c r="GZS33" s="98" t="s">
        <v>669</v>
      </c>
      <c r="GZT33" s="98" t="s">
        <v>669</v>
      </c>
      <c r="GZU33" s="98" t="s">
        <v>669</v>
      </c>
      <c r="GZV33" s="98" t="s">
        <v>669</v>
      </c>
      <c r="GZW33" s="98" t="s">
        <v>669</v>
      </c>
      <c r="GZX33" s="98" t="s">
        <v>669</v>
      </c>
      <c r="GZY33" s="98" t="s">
        <v>669</v>
      </c>
      <c r="GZZ33" s="98" t="s">
        <v>669</v>
      </c>
      <c r="HAA33" s="98" t="s">
        <v>669</v>
      </c>
      <c r="HAB33" s="98" t="s">
        <v>669</v>
      </c>
      <c r="HAC33" s="98" t="s">
        <v>669</v>
      </c>
      <c r="HAD33" s="98" t="s">
        <v>669</v>
      </c>
      <c r="HAE33" s="98" t="s">
        <v>669</v>
      </c>
      <c r="HAF33" s="98" t="s">
        <v>669</v>
      </c>
      <c r="HAG33" s="98" t="s">
        <v>669</v>
      </c>
      <c r="HAH33" s="98" t="s">
        <v>669</v>
      </c>
      <c r="HAI33" s="98" t="s">
        <v>669</v>
      </c>
      <c r="HAJ33" s="98" t="s">
        <v>669</v>
      </c>
      <c r="HAK33" s="98" t="s">
        <v>669</v>
      </c>
      <c r="HAL33" s="98" t="s">
        <v>669</v>
      </c>
      <c r="HAM33" s="98" t="s">
        <v>669</v>
      </c>
      <c r="HAN33" s="98" t="s">
        <v>669</v>
      </c>
      <c r="HAO33" s="98" t="s">
        <v>669</v>
      </c>
      <c r="HAP33" s="98" t="s">
        <v>669</v>
      </c>
      <c r="HAQ33" s="98" t="s">
        <v>669</v>
      </c>
      <c r="HAR33" s="98" t="s">
        <v>669</v>
      </c>
      <c r="HAS33" s="98" t="s">
        <v>669</v>
      </c>
      <c r="HAT33" s="98" t="s">
        <v>669</v>
      </c>
      <c r="HAU33" s="98" t="s">
        <v>669</v>
      </c>
      <c r="HAV33" s="98" t="s">
        <v>669</v>
      </c>
      <c r="HAW33" s="98" t="s">
        <v>669</v>
      </c>
      <c r="HAX33" s="98" t="s">
        <v>669</v>
      </c>
      <c r="HAY33" s="98" t="s">
        <v>669</v>
      </c>
      <c r="HAZ33" s="98" t="s">
        <v>669</v>
      </c>
      <c r="HBA33" s="98" t="s">
        <v>669</v>
      </c>
      <c r="HBB33" s="98" t="s">
        <v>669</v>
      </c>
      <c r="HBC33" s="98" t="s">
        <v>669</v>
      </c>
      <c r="HBD33" s="98" t="s">
        <v>669</v>
      </c>
      <c r="HBE33" s="98" t="s">
        <v>669</v>
      </c>
      <c r="HBF33" s="98" t="s">
        <v>669</v>
      </c>
      <c r="HBG33" s="98" t="s">
        <v>669</v>
      </c>
      <c r="HBH33" s="98" t="s">
        <v>669</v>
      </c>
      <c r="HBI33" s="98" t="s">
        <v>669</v>
      </c>
      <c r="HBJ33" s="98" t="s">
        <v>669</v>
      </c>
      <c r="HBK33" s="98" t="s">
        <v>669</v>
      </c>
      <c r="HBL33" s="98" t="s">
        <v>669</v>
      </c>
      <c r="HBM33" s="98" t="s">
        <v>669</v>
      </c>
      <c r="HBN33" s="98" t="s">
        <v>669</v>
      </c>
      <c r="HBO33" s="98" t="s">
        <v>669</v>
      </c>
      <c r="HBP33" s="98" t="s">
        <v>669</v>
      </c>
      <c r="HBQ33" s="98" t="s">
        <v>669</v>
      </c>
      <c r="HBR33" s="98" t="s">
        <v>669</v>
      </c>
      <c r="HBS33" s="98" t="s">
        <v>669</v>
      </c>
      <c r="HBT33" s="98" t="s">
        <v>669</v>
      </c>
      <c r="HBU33" s="98" t="s">
        <v>669</v>
      </c>
      <c r="HBV33" s="98" t="s">
        <v>669</v>
      </c>
      <c r="HBW33" s="98" t="s">
        <v>669</v>
      </c>
      <c r="HBX33" s="98" t="s">
        <v>669</v>
      </c>
      <c r="HBY33" s="98" t="s">
        <v>669</v>
      </c>
      <c r="HBZ33" s="98" t="s">
        <v>669</v>
      </c>
      <c r="HCA33" s="98" t="s">
        <v>669</v>
      </c>
      <c r="HCB33" s="98" t="s">
        <v>669</v>
      </c>
      <c r="HCC33" s="98" t="s">
        <v>669</v>
      </c>
      <c r="HCD33" s="98" t="s">
        <v>669</v>
      </c>
      <c r="HCE33" s="98" t="s">
        <v>669</v>
      </c>
      <c r="HCF33" s="98" t="s">
        <v>669</v>
      </c>
      <c r="HCG33" s="98" t="s">
        <v>669</v>
      </c>
      <c r="HCH33" s="98" t="s">
        <v>669</v>
      </c>
      <c r="HCI33" s="98" t="s">
        <v>669</v>
      </c>
      <c r="HCJ33" s="98" t="s">
        <v>669</v>
      </c>
      <c r="HCK33" s="98" t="s">
        <v>669</v>
      </c>
      <c r="HCL33" s="98" t="s">
        <v>669</v>
      </c>
      <c r="HCM33" s="98" t="s">
        <v>669</v>
      </c>
      <c r="HCN33" s="98" t="s">
        <v>669</v>
      </c>
      <c r="HCO33" s="98" t="s">
        <v>669</v>
      </c>
      <c r="HCP33" s="98" t="s">
        <v>669</v>
      </c>
      <c r="HCQ33" s="98" t="s">
        <v>669</v>
      </c>
      <c r="HCR33" s="98" t="s">
        <v>669</v>
      </c>
      <c r="HCS33" s="98" t="s">
        <v>669</v>
      </c>
      <c r="HCT33" s="98" t="s">
        <v>669</v>
      </c>
      <c r="HCU33" s="98" t="s">
        <v>669</v>
      </c>
      <c r="HCV33" s="98" t="s">
        <v>669</v>
      </c>
      <c r="HCW33" s="98" t="s">
        <v>669</v>
      </c>
      <c r="HCX33" s="98" t="s">
        <v>669</v>
      </c>
      <c r="HCY33" s="98" t="s">
        <v>669</v>
      </c>
      <c r="HCZ33" s="98" t="s">
        <v>669</v>
      </c>
      <c r="HDA33" s="98" t="s">
        <v>669</v>
      </c>
      <c r="HDB33" s="98" t="s">
        <v>669</v>
      </c>
      <c r="HDC33" s="98" t="s">
        <v>669</v>
      </c>
      <c r="HDD33" s="98" t="s">
        <v>669</v>
      </c>
      <c r="HDE33" s="98" t="s">
        <v>669</v>
      </c>
      <c r="HDF33" s="98" t="s">
        <v>669</v>
      </c>
      <c r="HDG33" s="98" t="s">
        <v>669</v>
      </c>
      <c r="HDH33" s="98" t="s">
        <v>669</v>
      </c>
      <c r="HDI33" s="98" t="s">
        <v>669</v>
      </c>
      <c r="HDJ33" s="98" t="s">
        <v>669</v>
      </c>
      <c r="HDK33" s="98" t="s">
        <v>669</v>
      </c>
      <c r="HDL33" s="98" t="s">
        <v>669</v>
      </c>
      <c r="HDM33" s="98" t="s">
        <v>669</v>
      </c>
      <c r="HDN33" s="98" t="s">
        <v>669</v>
      </c>
      <c r="HDO33" s="98" t="s">
        <v>669</v>
      </c>
      <c r="HDP33" s="98" t="s">
        <v>669</v>
      </c>
      <c r="HDQ33" s="98" t="s">
        <v>669</v>
      </c>
      <c r="HDR33" s="98" t="s">
        <v>669</v>
      </c>
      <c r="HDS33" s="98" t="s">
        <v>669</v>
      </c>
      <c r="HDT33" s="98" t="s">
        <v>669</v>
      </c>
      <c r="HDU33" s="98" t="s">
        <v>669</v>
      </c>
      <c r="HDV33" s="98" t="s">
        <v>669</v>
      </c>
      <c r="HDW33" s="98" t="s">
        <v>669</v>
      </c>
      <c r="HDX33" s="98" t="s">
        <v>669</v>
      </c>
      <c r="HDY33" s="98" t="s">
        <v>669</v>
      </c>
      <c r="HDZ33" s="98" t="s">
        <v>669</v>
      </c>
      <c r="HEA33" s="98" t="s">
        <v>669</v>
      </c>
      <c r="HEB33" s="98" t="s">
        <v>669</v>
      </c>
      <c r="HEC33" s="98" t="s">
        <v>669</v>
      </c>
      <c r="HED33" s="98" t="s">
        <v>669</v>
      </c>
      <c r="HEE33" s="98" t="s">
        <v>669</v>
      </c>
      <c r="HEF33" s="98" t="s">
        <v>669</v>
      </c>
      <c r="HEG33" s="98" t="s">
        <v>669</v>
      </c>
      <c r="HEH33" s="98" t="s">
        <v>669</v>
      </c>
      <c r="HEI33" s="98" t="s">
        <v>669</v>
      </c>
      <c r="HEJ33" s="98" t="s">
        <v>669</v>
      </c>
      <c r="HEK33" s="98" t="s">
        <v>669</v>
      </c>
      <c r="HEL33" s="98" t="s">
        <v>669</v>
      </c>
      <c r="HEM33" s="98" t="s">
        <v>669</v>
      </c>
      <c r="HEN33" s="98" t="s">
        <v>669</v>
      </c>
      <c r="HEO33" s="98" t="s">
        <v>669</v>
      </c>
      <c r="HEP33" s="98" t="s">
        <v>669</v>
      </c>
      <c r="HEQ33" s="98" t="s">
        <v>669</v>
      </c>
      <c r="HER33" s="98" t="s">
        <v>669</v>
      </c>
      <c r="HES33" s="98" t="s">
        <v>669</v>
      </c>
      <c r="HET33" s="98" t="s">
        <v>669</v>
      </c>
      <c r="HEU33" s="98" t="s">
        <v>669</v>
      </c>
      <c r="HEV33" s="98" t="s">
        <v>669</v>
      </c>
      <c r="HEW33" s="98" t="s">
        <v>669</v>
      </c>
      <c r="HEX33" s="98" t="s">
        <v>669</v>
      </c>
      <c r="HEY33" s="98" t="s">
        <v>669</v>
      </c>
      <c r="HEZ33" s="98" t="s">
        <v>669</v>
      </c>
      <c r="HFA33" s="98" t="s">
        <v>669</v>
      </c>
      <c r="HFB33" s="98" t="s">
        <v>669</v>
      </c>
      <c r="HFC33" s="98" t="s">
        <v>669</v>
      </c>
      <c r="HFD33" s="98" t="s">
        <v>669</v>
      </c>
      <c r="HFE33" s="98" t="s">
        <v>669</v>
      </c>
      <c r="HFF33" s="98" t="s">
        <v>669</v>
      </c>
      <c r="HFG33" s="98" t="s">
        <v>669</v>
      </c>
      <c r="HFH33" s="98" t="s">
        <v>669</v>
      </c>
      <c r="HFI33" s="98" t="s">
        <v>669</v>
      </c>
      <c r="HFJ33" s="98" t="s">
        <v>669</v>
      </c>
      <c r="HFK33" s="98" t="s">
        <v>669</v>
      </c>
      <c r="HFL33" s="98" t="s">
        <v>669</v>
      </c>
      <c r="HFM33" s="98" t="s">
        <v>669</v>
      </c>
      <c r="HFN33" s="98" t="s">
        <v>669</v>
      </c>
      <c r="HFO33" s="98" t="s">
        <v>669</v>
      </c>
      <c r="HFP33" s="98" t="s">
        <v>669</v>
      </c>
      <c r="HFQ33" s="98" t="s">
        <v>669</v>
      </c>
      <c r="HFR33" s="98" t="s">
        <v>669</v>
      </c>
      <c r="HFS33" s="98" t="s">
        <v>669</v>
      </c>
      <c r="HFT33" s="98" t="s">
        <v>669</v>
      </c>
      <c r="HFU33" s="98" t="s">
        <v>669</v>
      </c>
      <c r="HFV33" s="98" t="s">
        <v>669</v>
      </c>
      <c r="HFW33" s="98" t="s">
        <v>669</v>
      </c>
      <c r="HFX33" s="98" t="s">
        <v>669</v>
      </c>
      <c r="HFY33" s="98" t="s">
        <v>669</v>
      </c>
      <c r="HFZ33" s="98" t="s">
        <v>669</v>
      </c>
      <c r="HGA33" s="98" t="s">
        <v>669</v>
      </c>
      <c r="HGB33" s="98" t="s">
        <v>669</v>
      </c>
      <c r="HGC33" s="98" t="s">
        <v>669</v>
      </c>
      <c r="HGD33" s="98" t="s">
        <v>669</v>
      </c>
      <c r="HGE33" s="98" t="s">
        <v>669</v>
      </c>
      <c r="HGF33" s="98" t="s">
        <v>669</v>
      </c>
      <c r="HGG33" s="98" t="s">
        <v>669</v>
      </c>
      <c r="HGH33" s="98" t="s">
        <v>669</v>
      </c>
      <c r="HGI33" s="98" t="s">
        <v>669</v>
      </c>
      <c r="HGJ33" s="98" t="s">
        <v>669</v>
      </c>
      <c r="HGK33" s="98" t="s">
        <v>669</v>
      </c>
      <c r="HGL33" s="98" t="s">
        <v>669</v>
      </c>
      <c r="HGM33" s="98" t="s">
        <v>669</v>
      </c>
      <c r="HGN33" s="98" t="s">
        <v>669</v>
      </c>
      <c r="HGO33" s="98" t="s">
        <v>669</v>
      </c>
      <c r="HGP33" s="98" t="s">
        <v>669</v>
      </c>
      <c r="HGQ33" s="98" t="s">
        <v>669</v>
      </c>
      <c r="HGR33" s="98" t="s">
        <v>669</v>
      </c>
      <c r="HGS33" s="98" t="s">
        <v>669</v>
      </c>
      <c r="HGT33" s="98" t="s">
        <v>669</v>
      </c>
      <c r="HGU33" s="98" t="s">
        <v>669</v>
      </c>
      <c r="HGV33" s="98" t="s">
        <v>669</v>
      </c>
      <c r="HGW33" s="98" t="s">
        <v>669</v>
      </c>
      <c r="HGX33" s="98" t="s">
        <v>669</v>
      </c>
      <c r="HGY33" s="98" t="s">
        <v>669</v>
      </c>
      <c r="HGZ33" s="98" t="s">
        <v>669</v>
      </c>
      <c r="HHA33" s="98" t="s">
        <v>669</v>
      </c>
      <c r="HHB33" s="98" t="s">
        <v>669</v>
      </c>
      <c r="HHC33" s="98" t="s">
        <v>669</v>
      </c>
      <c r="HHD33" s="98" t="s">
        <v>669</v>
      </c>
      <c r="HHE33" s="98" t="s">
        <v>669</v>
      </c>
      <c r="HHF33" s="98" t="s">
        <v>669</v>
      </c>
      <c r="HHG33" s="98" t="s">
        <v>669</v>
      </c>
      <c r="HHH33" s="98" t="s">
        <v>669</v>
      </c>
      <c r="HHI33" s="98" t="s">
        <v>669</v>
      </c>
      <c r="HHJ33" s="98" t="s">
        <v>669</v>
      </c>
      <c r="HHK33" s="98" t="s">
        <v>669</v>
      </c>
      <c r="HHL33" s="98" t="s">
        <v>669</v>
      </c>
      <c r="HHM33" s="98" t="s">
        <v>669</v>
      </c>
      <c r="HHN33" s="98" t="s">
        <v>669</v>
      </c>
      <c r="HHO33" s="98" t="s">
        <v>669</v>
      </c>
      <c r="HHP33" s="98" t="s">
        <v>669</v>
      </c>
      <c r="HHQ33" s="98" t="s">
        <v>669</v>
      </c>
      <c r="HHR33" s="98" t="s">
        <v>669</v>
      </c>
      <c r="HHS33" s="98" t="s">
        <v>669</v>
      </c>
      <c r="HHT33" s="98" t="s">
        <v>669</v>
      </c>
      <c r="HHU33" s="98" t="s">
        <v>669</v>
      </c>
      <c r="HHV33" s="98" t="s">
        <v>669</v>
      </c>
      <c r="HHW33" s="98" t="s">
        <v>669</v>
      </c>
      <c r="HHX33" s="98" t="s">
        <v>669</v>
      </c>
      <c r="HHY33" s="98" t="s">
        <v>669</v>
      </c>
      <c r="HHZ33" s="98" t="s">
        <v>669</v>
      </c>
      <c r="HIA33" s="98" t="s">
        <v>669</v>
      </c>
      <c r="HIB33" s="98" t="s">
        <v>669</v>
      </c>
      <c r="HIC33" s="98" t="s">
        <v>669</v>
      </c>
      <c r="HID33" s="98" t="s">
        <v>669</v>
      </c>
      <c r="HIE33" s="98" t="s">
        <v>669</v>
      </c>
      <c r="HIF33" s="98" t="s">
        <v>669</v>
      </c>
      <c r="HIG33" s="98" t="s">
        <v>669</v>
      </c>
      <c r="HIH33" s="98" t="s">
        <v>669</v>
      </c>
      <c r="HII33" s="98" t="s">
        <v>669</v>
      </c>
      <c r="HIJ33" s="98" t="s">
        <v>669</v>
      </c>
      <c r="HIK33" s="98" t="s">
        <v>669</v>
      </c>
      <c r="HIL33" s="98" t="s">
        <v>669</v>
      </c>
      <c r="HIM33" s="98" t="s">
        <v>669</v>
      </c>
      <c r="HIN33" s="98" t="s">
        <v>669</v>
      </c>
      <c r="HIO33" s="98" t="s">
        <v>669</v>
      </c>
      <c r="HIP33" s="98" t="s">
        <v>669</v>
      </c>
      <c r="HIQ33" s="98" t="s">
        <v>669</v>
      </c>
      <c r="HIR33" s="98" t="s">
        <v>669</v>
      </c>
      <c r="HIS33" s="98" t="s">
        <v>669</v>
      </c>
      <c r="HIT33" s="98" t="s">
        <v>669</v>
      </c>
      <c r="HIU33" s="98" t="s">
        <v>669</v>
      </c>
      <c r="HIV33" s="98" t="s">
        <v>669</v>
      </c>
      <c r="HIW33" s="98" t="s">
        <v>669</v>
      </c>
      <c r="HIX33" s="98" t="s">
        <v>669</v>
      </c>
      <c r="HIY33" s="98" t="s">
        <v>669</v>
      </c>
      <c r="HIZ33" s="98" t="s">
        <v>669</v>
      </c>
      <c r="HJA33" s="98" t="s">
        <v>669</v>
      </c>
      <c r="HJB33" s="98" t="s">
        <v>669</v>
      </c>
      <c r="HJC33" s="98" t="s">
        <v>669</v>
      </c>
      <c r="HJD33" s="98" t="s">
        <v>669</v>
      </c>
      <c r="HJE33" s="98" t="s">
        <v>669</v>
      </c>
      <c r="HJF33" s="98" t="s">
        <v>669</v>
      </c>
      <c r="HJG33" s="98" t="s">
        <v>669</v>
      </c>
      <c r="HJH33" s="98" t="s">
        <v>669</v>
      </c>
      <c r="HJI33" s="98" t="s">
        <v>669</v>
      </c>
      <c r="HJJ33" s="98" t="s">
        <v>669</v>
      </c>
      <c r="HJK33" s="98" t="s">
        <v>669</v>
      </c>
      <c r="HJL33" s="98" t="s">
        <v>669</v>
      </c>
      <c r="HJM33" s="98" t="s">
        <v>669</v>
      </c>
      <c r="HJN33" s="98" t="s">
        <v>669</v>
      </c>
      <c r="HJO33" s="98" t="s">
        <v>669</v>
      </c>
      <c r="HJP33" s="98" t="s">
        <v>669</v>
      </c>
      <c r="HJQ33" s="98" t="s">
        <v>669</v>
      </c>
      <c r="HJR33" s="98" t="s">
        <v>669</v>
      </c>
      <c r="HJS33" s="98" t="s">
        <v>669</v>
      </c>
      <c r="HJT33" s="98" t="s">
        <v>669</v>
      </c>
      <c r="HJU33" s="98" t="s">
        <v>669</v>
      </c>
      <c r="HJV33" s="98" t="s">
        <v>669</v>
      </c>
      <c r="HJW33" s="98" t="s">
        <v>669</v>
      </c>
      <c r="HJX33" s="98" t="s">
        <v>669</v>
      </c>
      <c r="HJY33" s="98" t="s">
        <v>669</v>
      </c>
      <c r="HJZ33" s="98" t="s">
        <v>669</v>
      </c>
      <c r="HKA33" s="98" t="s">
        <v>669</v>
      </c>
      <c r="HKB33" s="98" t="s">
        <v>669</v>
      </c>
      <c r="HKC33" s="98" t="s">
        <v>669</v>
      </c>
      <c r="HKD33" s="98" t="s">
        <v>669</v>
      </c>
      <c r="HKE33" s="98" t="s">
        <v>669</v>
      </c>
      <c r="HKF33" s="98" t="s">
        <v>669</v>
      </c>
      <c r="HKG33" s="98" t="s">
        <v>669</v>
      </c>
      <c r="HKH33" s="98" t="s">
        <v>669</v>
      </c>
      <c r="HKI33" s="98" t="s">
        <v>669</v>
      </c>
      <c r="HKJ33" s="98" t="s">
        <v>669</v>
      </c>
      <c r="HKK33" s="98" t="s">
        <v>669</v>
      </c>
      <c r="HKL33" s="98" t="s">
        <v>669</v>
      </c>
      <c r="HKM33" s="98" t="s">
        <v>669</v>
      </c>
      <c r="HKN33" s="98" t="s">
        <v>669</v>
      </c>
      <c r="HKO33" s="98" t="s">
        <v>669</v>
      </c>
      <c r="HKP33" s="98" t="s">
        <v>669</v>
      </c>
      <c r="HKQ33" s="98" t="s">
        <v>669</v>
      </c>
      <c r="HKR33" s="98" t="s">
        <v>669</v>
      </c>
      <c r="HKS33" s="98" t="s">
        <v>669</v>
      </c>
      <c r="HKT33" s="98" t="s">
        <v>669</v>
      </c>
      <c r="HKU33" s="98" t="s">
        <v>669</v>
      </c>
      <c r="HKV33" s="98" t="s">
        <v>669</v>
      </c>
      <c r="HKW33" s="98" t="s">
        <v>669</v>
      </c>
      <c r="HKX33" s="98" t="s">
        <v>669</v>
      </c>
      <c r="HKY33" s="98" t="s">
        <v>669</v>
      </c>
      <c r="HKZ33" s="98" t="s">
        <v>669</v>
      </c>
      <c r="HLA33" s="98" t="s">
        <v>669</v>
      </c>
      <c r="HLB33" s="98" t="s">
        <v>669</v>
      </c>
      <c r="HLC33" s="98" t="s">
        <v>669</v>
      </c>
      <c r="HLD33" s="98" t="s">
        <v>669</v>
      </c>
      <c r="HLE33" s="98" t="s">
        <v>669</v>
      </c>
      <c r="HLF33" s="98" t="s">
        <v>669</v>
      </c>
      <c r="HLG33" s="98" t="s">
        <v>669</v>
      </c>
      <c r="HLH33" s="98" t="s">
        <v>669</v>
      </c>
      <c r="HLI33" s="98" t="s">
        <v>669</v>
      </c>
      <c r="HLJ33" s="98" t="s">
        <v>669</v>
      </c>
      <c r="HLK33" s="98" t="s">
        <v>669</v>
      </c>
      <c r="HLL33" s="98" t="s">
        <v>669</v>
      </c>
      <c r="HLM33" s="98" t="s">
        <v>669</v>
      </c>
      <c r="HLN33" s="98" t="s">
        <v>669</v>
      </c>
      <c r="HLO33" s="98" t="s">
        <v>669</v>
      </c>
      <c r="HLP33" s="98" t="s">
        <v>669</v>
      </c>
      <c r="HLQ33" s="98" t="s">
        <v>669</v>
      </c>
      <c r="HLR33" s="98" t="s">
        <v>669</v>
      </c>
      <c r="HLS33" s="98" t="s">
        <v>669</v>
      </c>
      <c r="HLT33" s="98" t="s">
        <v>669</v>
      </c>
      <c r="HLU33" s="98" t="s">
        <v>669</v>
      </c>
      <c r="HLV33" s="98" t="s">
        <v>669</v>
      </c>
      <c r="HLW33" s="98" t="s">
        <v>669</v>
      </c>
      <c r="HLX33" s="98" t="s">
        <v>669</v>
      </c>
      <c r="HLY33" s="98" t="s">
        <v>669</v>
      </c>
      <c r="HLZ33" s="98" t="s">
        <v>669</v>
      </c>
      <c r="HMA33" s="98" t="s">
        <v>669</v>
      </c>
      <c r="HMB33" s="98" t="s">
        <v>669</v>
      </c>
      <c r="HMC33" s="98" t="s">
        <v>669</v>
      </c>
      <c r="HMD33" s="98" t="s">
        <v>669</v>
      </c>
      <c r="HME33" s="98" t="s">
        <v>669</v>
      </c>
      <c r="HMF33" s="98" t="s">
        <v>669</v>
      </c>
      <c r="HMG33" s="98" t="s">
        <v>669</v>
      </c>
      <c r="HMH33" s="98" t="s">
        <v>669</v>
      </c>
      <c r="HMI33" s="98" t="s">
        <v>669</v>
      </c>
      <c r="HMJ33" s="98" t="s">
        <v>669</v>
      </c>
      <c r="HMK33" s="98" t="s">
        <v>669</v>
      </c>
      <c r="HML33" s="98" t="s">
        <v>669</v>
      </c>
      <c r="HMM33" s="98" t="s">
        <v>669</v>
      </c>
      <c r="HMN33" s="98" t="s">
        <v>669</v>
      </c>
      <c r="HMO33" s="98" t="s">
        <v>669</v>
      </c>
      <c r="HMP33" s="98" t="s">
        <v>669</v>
      </c>
      <c r="HMQ33" s="98" t="s">
        <v>669</v>
      </c>
      <c r="HMR33" s="98" t="s">
        <v>669</v>
      </c>
      <c r="HMS33" s="98" t="s">
        <v>669</v>
      </c>
      <c r="HMT33" s="98" t="s">
        <v>669</v>
      </c>
      <c r="HMU33" s="98" t="s">
        <v>669</v>
      </c>
      <c r="HMV33" s="98" t="s">
        <v>669</v>
      </c>
      <c r="HMW33" s="98" t="s">
        <v>669</v>
      </c>
      <c r="HMX33" s="98" t="s">
        <v>669</v>
      </c>
      <c r="HMY33" s="98" t="s">
        <v>669</v>
      </c>
      <c r="HMZ33" s="98" t="s">
        <v>669</v>
      </c>
      <c r="HNA33" s="98" t="s">
        <v>669</v>
      </c>
      <c r="HNB33" s="98" t="s">
        <v>669</v>
      </c>
      <c r="HNC33" s="98" t="s">
        <v>669</v>
      </c>
      <c r="HND33" s="98" t="s">
        <v>669</v>
      </c>
      <c r="HNE33" s="98" t="s">
        <v>669</v>
      </c>
      <c r="HNF33" s="98" t="s">
        <v>669</v>
      </c>
      <c r="HNG33" s="98" t="s">
        <v>669</v>
      </c>
      <c r="HNH33" s="98" t="s">
        <v>669</v>
      </c>
      <c r="HNI33" s="98" t="s">
        <v>669</v>
      </c>
      <c r="HNJ33" s="98" t="s">
        <v>669</v>
      </c>
      <c r="HNK33" s="98" t="s">
        <v>669</v>
      </c>
      <c r="HNL33" s="98" t="s">
        <v>669</v>
      </c>
      <c r="HNM33" s="98" t="s">
        <v>669</v>
      </c>
      <c r="HNN33" s="98" t="s">
        <v>669</v>
      </c>
      <c r="HNO33" s="98" t="s">
        <v>669</v>
      </c>
      <c r="HNP33" s="98" t="s">
        <v>669</v>
      </c>
      <c r="HNQ33" s="98" t="s">
        <v>669</v>
      </c>
      <c r="HNR33" s="98" t="s">
        <v>669</v>
      </c>
      <c r="HNS33" s="98" t="s">
        <v>669</v>
      </c>
      <c r="HNT33" s="98" t="s">
        <v>669</v>
      </c>
      <c r="HNU33" s="98" t="s">
        <v>669</v>
      </c>
      <c r="HNV33" s="98" t="s">
        <v>669</v>
      </c>
      <c r="HNW33" s="98" t="s">
        <v>669</v>
      </c>
      <c r="HNX33" s="98" t="s">
        <v>669</v>
      </c>
      <c r="HNY33" s="98" t="s">
        <v>669</v>
      </c>
      <c r="HNZ33" s="98" t="s">
        <v>669</v>
      </c>
      <c r="HOA33" s="98" t="s">
        <v>669</v>
      </c>
      <c r="HOB33" s="98" t="s">
        <v>669</v>
      </c>
      <c r="HOC33" s="98" t="s">
        <v>669</v>
      </c>
      <c r="HOD33" s="98" t="s">
        <v>669</v>
      </c>
      <c r="HOE33" s="98" t="s">
        <v>669</v>
      </c>
      <c r="HOF33" s="98" t="s">
        <v>669</v>
      </c>
      <c r="HOG33" s="98" t="s">
        <v>669</v>
      </c>
      <c r="HOH33" s="98" t="s">
        <v>669</v>
      </c>
      <c r="HOI33" s="98" t="s">
        <v>669</v>
      </c>
      <c r="HOJ33" s="98" t="s">
        <v>669</v>
      </c>
      <c r="HOK33" s="98" t="s">
        <v>669</v>
      </c>
      <c r="HOL33" s="98" t="s">
        <v>669</v>
      </c>
      <c r="HOM33" s="98" t="s">
        <v>669</v>
      </c>
      <c r="HON33" s="98" t="s">
        <v>669</v>
      </c>
      <c r="HOO33" s="98" t="s">
        <v>669</v>
      </c>
      <c r="HOP33" s="98" t="s">
        <v>669</v>
      </c>
      <c r="HOQ33" s="98" t="s">
        <v>669</v>
      </c>
      <c r="HOR33" s="98" t="s">
        <v>669</v>
      </c>
      <c r="HOS33" s="98" t="s">
        <v>669</v>
      </c>
      <c r="HOT33" s="98" t="s">
        <v>669</v>
      </c>
      <c r="HOU33" s="98" t="s">
        <v>669</v>
      </c>
      <c r="HOV33" s="98" t="s">
        <v>669</v>
      </c>
      <c r="HOW33" s="98" t="s">
        <v>669</v>
      </c>
      <c r="HOX33" s="98" t="s">
        <v>669</v>
      </c>
      <c r="HOY33" s="98" t="s">
        <v>669</v>
      </c>
      <c r="HOZ33" s="98" t="s">
        <v>669</v>
      </c>
      <c r="HPA33" s="98" t="s">
        <v>669</v>
      </c>
      <c r="HPB33" s="98" t="s">
        <v>669</v>
      </c>
      <c r="HPC33" s="98" t="s">
        <v>669</v>
      </c>
      <c r="HPD33" s="98" t="s">
        <v>669</v>
      </c>
      <c r="HPE33" s="98" t="s">
        <v>669</v>
      </c>
      <c r="HPF33" s="98" t="s">
        <v>669</v>
      </c>
      <c r="HPG33" s="98" t="s">
        <v>669</v>
      </c>
      <c r="HPH33" s="98" t="s">
        <v>669</v>
      </c>
      <c r="HPI33" s="98" t="s">
        <v>669</v>
      </c>
      <c r="HPJ33" s="98" t="s">
        <v>669</v>
      </c>
      <c r="HPK33" s="98" t="s">
        <v>669</v>
      </c>
      <c r="HPL33" s="98" t="s">
        <v>669</v>
      </c>
      <c r="HPM33" s="98" t="s">
        <v>669</v>
      </c>
      <c r="HPN33" s="98" t="s">
        <v>669</v>
      </c>
      <c r="HPO33" s="98" t="s">
        <v>669</v>
      </c>
      <c r="HPP33" s="98" t="s">
        <v>669</v>
      </c>
      <c r="HPQ33" s="98" t="s">
        <v>669</v>
      </c>
      <c r="HPR33" s="98" t="s">
        <v>669</v>
      </c>
      <c r="HPS33" s="98" t="s">
        <v>669</v>
      </c>
      <c r="HPT33" s="98" t="s">
        <v>669</v>
      </c>
      <c r="HPU33" s="98" t="s">
        <v>669</v>
      </c>
      <c r="HPV33" s="98" t="s">
        <v>669</v>
      </c>
      <c r="HPW33" s="98" t="s">
        <v>669</v>
      </c>
      <c r="HPX33" s="98" t="s">
        <v>669</v>
      </c>
      <c r="HPY33" s="98" t="s">
        <v>669</v>
      </c>
      <c r="HPZ33" s="98" t="s">
        <v>669</v>
      </c>
      <c r="HQA33" s="98" t="s">
        <v>669</v>
      </c>
      <c r="HQB33" s="98" t="s">
        <v>669</v>
      </c>
      <c r="HQC33" s="98" t="s">
        <v>669</v>
      </c>
      <c r="HQD33" s="98" t="s">
        <v>669</v>
      </c>
      <c r="HQE33" s="98" t="s">
        <v>669</v>
      </c>
      <c r="HQF33" s="98" t="s">
        <v>669</v>
      </c>
      <c r="HQG33" s="98" t="s">
        <v>669</v>
      </c>
      <c r="HQH33" s="98" t="s">
        <v>669</v>
      </c>
      <c r="HQI33" s="98" t="s">
        <v>669</v>
      </c>
      <c r="HQJ33" s="98" t="s">
        <v>669</v>
      </c>
      <c r="HQK33" s="98" t="s">
        <v>669</v>
      </c>
      <c r="HQL33" s="98" t="s">
        <v>669</v>
      </c>
      <c r="HQM33" s="98" t="s">
        <v>669</v>
      </c>
      <c r="HQN33" s="98" t="s">
        <v>669</v>
      </c>
      <c r="HQO33" s="98" t="s">
        <v>669</v>
      </c>
      <c r="HQP33" s="98" t="s">
        <v>669</v>
      </c>
      <c r="HQQ33" s="98" t="s">
        <v>669</v>
      </c>
      <c r="HQR33" s="98" t="s">
        <v>669</v>
      </c>
      <c r="HQS33" s="98" t="s">
        <v>669</v>
      </c>
      <c r="HQT33" s="98" t="s">
        <v>669</v>
      </c>
      <c r="HQU33" s="98" t="s">
        <v>669</v>
      </c>
      <c r="HQV33" s="98" t="s">
        <v>669</v>
      </c>
      <c r="HQW33" s="98" t="s">
        <v>669</v>
      </c>
      <c r="HQX33" s="98" t="s">
        <v>669</v>
      </c>
      <c r="HQY33" s="98" t="s">
        <v>669</v>
      </c>
      <c r="HQZ33" s="98" t="s">
        <v>669</v>
      </c>
      <c r="HRA33" s="98" t="s">
        <v>669</v>
      </c>
      <c r="HRB33" s="98" t="s">
        <v>669</v>
      </c>
      <c r="HRC33" s="98" t="s">
        <v>669</v>
      </c>
      <c r="HRD33" s="98" t="s">
        <v>669</v>
      </c>
      <c r="HRE33" s="98" t="s">
        <v>669</v>
      </c>
      <c r="HRF33" s="98" t="s">
        <v>669</v>
      </c>
      <c r="HRG33" s="98" t="s">
        <v>669</v>
      </c>
      <c r="HRH33" s="98" t="s">
        <v>669</v>
      </c>
      <c r="HRI33" s="98" t="s">
        <v>669</v>
      </c>
      <c r="HRJ33" s="98" t="s">
        <v>669</v>
      </c>
      <c r="HRK33" s="98" t="s">
        <v>669</v>
      </c>
      <c r="HRL33" s="98" t="s">
        <v>669</v>
      </c>
      <c r="HRM33" s="98" t="s">
        <v>669</v>
      </c>
      <c r="HRN33" s="98" t="s">
        <v>669</v>
      </c>
      <c r="HRO33" s="98" t="s">
        <v>669</v>
      </c>
      <c r="HRP33" s="98" t="s">
        <v>669</v>
      </c>
      <c r="HRQ33" s="98" t="s">
        <v>669</v>
      </c>
      <c r="HRR33" s="98" t="s">
        <v>669</v>
      </c>
      <c r="HRS33" s="98" t="s">
        <v>669</v>
      </c>
      <c r="HRT33" s="98" t="s">
        <v>669</v>
      </c>
      <c r="HRU33" s="98" t="s">
        <v>669</v>
      </c>
      <c r="HRV33" s="98" t="s">
        <v>669</v>
      </c>
      <c r="HRW33" s="98" t="s">
        <v>669</v>
      </c>
      <c r="HRX33" s="98" t="s">
        <v>669</v>
      </c>
      <c r="HRY33" s="98" t="s">
        <v>669</v>
      </c>
      <c r="HRZ33" s="98" t="s">
        <v>669</v>
      </c>
      <c r="HSA33" s="98" t="s">
        <v>669</v>
      </c>
      <c r="HSB33" s="98" t="s">
        <v>669</v>
      </c>
      <c r="HSC33" s="98" t="s">
        <v>669</v>
      </c>
      <c r="HSD33" s="98" t="s">
        <v>669</v>
      </c>
      <c r="HSE33" s="98" t="s">
        <v>669</v>
      </c>
      <c r="HSF33" s="98" t="s">
        <v>669</v>
      </c>
      <c r="HSG33" s="98" t="s">
        <v>669</v>
      </c>
      <c r="HSH33" s="98" t="s">
        <v>669</v>
      </c>
      <c r="HSI33" s="98" t="s">
        <v>669</v>
      </c>
      <c r="HSJ33" s="98" t="s">
        <v>669</v>
      </c>
      <c r="HSK33" s="98" t="s">
        <v>669</v>
      </c>
      <c r="HSL33" s="98" t="s">
        <v>669</v>
      </c>
      <c r="HSM33" s="98" t="s">
        <v>669</v>
      </c>
      <c r="HSN33" s="98" t="s">
        <v>669</v>
      </c>
      <c r="HSO33" s="98" t="s">
        <v>669</v>
      </c>
      <c r="HSP33" s="98" t="s">
        <v>669</v>
      </c>
      <c r="HSQ33" s="98" t="s">
        <v>669</v>
      </c>
      <c r="HSR33" s="98" t="s">
        <v>669</v>
      </c>
      <c r="HSS33" s="98" t="s">
        <v>669</v>
      </c>
      <c r="HST33" s="98" t="s">
        <v>669</v>
      </c>
      <c r="HSU33" s="98" t="s">
        <v>669</v>
      </c>
      <c r="HSV33" s="98" t="s">
        <v>669</v>
      </c>
      <c r="HSW33" s="98" t="s">
        <v>669</v>
      </c>
      <c r="HSX33" s="98" t="s">
        <v>669</v>
      </c>
      <c r="HSY33" s="98" t="s">
        <v>669</v>
      </c>
      <c r="HSZ33" s="98" t="s">
        <v>669</v>
      </c>
      <c r="HTA33" s="98" t="s">
        <v>669</v>
      </c>
      <c r="HTB33" s="98" t="s">
        <v>669</v>
      </c>
      <c r="HTC33" s="98" t="s">
        <v>669</v>
      </c>
      <c r="HTD33" s="98" t="s">
        <v>669</v>
      </c>
      <c r="HTE33" s="98" t="s">
        <v>669</v>
      </c>
      <c r="HTF33" s="98" t="s">
        <v>669</v>
      </c>
      <c r="HTG33" s="98" t="s">
        <v>669</v>
      </c>
      <c r="HTH33" s="98" t="s">
        <v>669</v>
      </c>
      <c r="HTI33" s="98" t="s">
        <v>669</v>
      </c>
      <c r="HTJ33" s="98" t="s">
        <v>669</v>
      </c>
      <c r="HTK33" s="98" t="s">
        <v>669</v>
      </c>
      <c r="HTL33" s="98" t="s">
        <v>669</v>
      </c>
      <c r="HTM33" s="98" t="s">
        <v>669</v>
      </c>
      <c r="HTN33" s="98" t="s">
        <v>669</v>
      </c>
      <c r="HTO33" s="98" t="s">
        <v>669</v>
      </c>
      <c r="HTP33" s="98" t="s">
        <v>669</v>
      </c>
      <c r="HTQ33" s="98" t="s">
        <v>669</v>
      </c>
      <c r="HTR33" s="98" t="s">
        <v>669</v>
      </c>
      <c r="HTS33" s="98" t="s">
        <v>669</v>
      </c>
      <c r="HTT33" s="98" t="s">
        <v>669</v>
      </c>
      <c r="HTU33" s="98" t="s">
        <v>669</v>
      </c>
      <c r="HTV33" s="98" t="s">
        <v>669</v>
      </c>
      <c r="HTW33" s="98" t="s">
        <v>669</v>
      </c>
      <c r="HTX33" s="98" t="s">
        <v>669</v>
      </c>
      <c r="HTY33" s="98" t="s">
        <v>669</v>
      </c>
      <c r="HTZ33" s="98" t="s">
        <v>669</v>
      </c>
      <c r="HUA33" s="98" t="s">
        <v>669</v>
      </c>
      <c r="HUB33" s="98" t="s">
        <v>669</v>
      </c>
      <c r="HUC33" s="98" t="s">
        <v>669</v>
      </c>
      <c r="HUD33" s="98" t="s">
        <v>669</v>
      </c>
      <c r="HUE33" s="98" t="s">
        <v>669</v>
      </c>
      <c r="HUF33" s="98" t="s">
        <v>669</v>
      </c>
      <c r="HUG33" s="98" t="s">
        <v>669</v>
      </c>
      <c r="HUH33" s="98" t="s">
        <v>669</v>
      </c>
      <c r="HUI33" s="98" t="s">
        <v>669</v>
      </c>
      <c r="HUJ33" s="98" t="s">
        <v>669</v>
      </c>
      <c r="HUK33" s="98" t="s">
        <v>669</v>
      </c>
      <c r="HUL33" s="98" t="s">
        <v>669</v>
      </c>
      <c r="HUM33" s="98" t="s">
        <v>669</v>
      </c>
      <c r="HUN33" s="98" t="s">
        <v>669</v>
      </c>
      <c r="HUO33" s="98" t="s">
        <v>669</v>
      </c>
      <c r="HUP33" s="98" t="s">
        <v>669</v>
      </c>
      <c r="HUQ33" s="98" t="s">
        <v>669</v>
      </c>
      <c r="HUR33" s="98" t="s">
        <v>669</v>
      </c>
      <c r="HUS33" s="98" t="s">
        <v>669</v>
      </c>
      <c r="HUT33" s="98" t="s">
        <v>669</v>
      </c>
      <c r="HUU33" s="98" t="s">
        <v>669</v>
      </c>
      <c r="HUV33" s="98" t="s">
        <v>669</v>
      </c>
      <c r="HUW33" s="98" t="s">
        <v>669</v>
      </c>
      <c r="HUX33" s="98" t="s">
        <v>669</v>
      </c>
      <c r="HUY33" s="98" t="s">
        <v>669</v>
      </c>
      <c r="HUZ33" s="98" t="s">
        <v>669</v>
      </c>
      <c r="HVA33" s="98" t="s">
        <v>669</v>
      </c>
      <c r="HVB33" s="98" t="s">
        <v>669</v>
      </c>
      <c r="HVC33" s="98" t="s">
        <v>669</v>
      </c>
      <c r="HVD33" s="98" t="s">
        <v>669</v>
      </c>
      <c r="HVE33" s="98" t="s">
        <v>669</v>
      </c>
      <c r="HVF33" s="98" t="s">
        <v>669</v>
      </c>
      <c r="HVG33" s="98" t="s">
        <v>669</v>
      </c>
      <c r="HVH33" s="98" t="s">
        <v>669</v>
      </c>
      <c r="HVI33" s="98" t="s">
        <v>669</v>
      </c>
      <c r="HVJ33" s="98" t="s">
        <v>669</v>
      </c>
      <c r="HVK33" s="98" t="s">
        <v>669</v>
      </c>
      <c r="HVL33" s="98" t="s">
        <v>669</v>
      </c>
      <c r="HVM33" s="98" t="s">
        <v>669</v>
      </c>
      <c r="HVN33" s="98" t="s">
        <v>669</v>
      </c>
      <c r="HVO33" s="98" t="s">
        <v>669</v>
      </c>
      <c r="HVP33" s="98" t="s">
        <v>669</v>
      </c>
      <c r="HVQ33" s="98" t="s">
        <v>669</v>
      </c>
      <c r="HVR33" s="98" t="s">
        <v>669</v>
      </c>
      <c r="HVS33" s="98" t="s">
        <v>669</v>
      </c>
      <c r="HVT33" s="98" t="s">
        <v>669</v>
      </c>
      <c r="HVU33" s="98" t="s">
        <v>669</v>
      </c>
      <c r="HVV33" s="98" t="s">
        <v>669</v>
      </c>
      <c r="HVW33" s="98" t="s">
        <v>669</v>
      </c>
      <c r="HVX33" s="98" t="s">
        <v>669</v>
      </c>
      <c r="HVY33" s="98" t="s">
        <v>669</v>
      </c>
      <c r="HVZ33" s="98" t="s">
        <v>669</v>
      </c>
      <c r="HWA33" s="98" t="s">
        <v>669</v>
      </c>
      <c r="HWB33" s="98" t="s">
        <v>669</v>
      </c>
      <c r="HWC33" s="98" t="s">
        <v>669</v>
      </c>
      <c r="HWD33" s="98" t="s">
        <v>669</v>
      </c>
      <c r="HWE33" s="98" t="s">
        <v>669</v>
      </c>
      <c r="HWF33" s="98" t="s">
        <v>669</v>
      </c>
      <c r="HWG33" s="98" t="s">
        <v>669</v>
      </c>
      <c r="HWH33" s="98" t="s">
        <v>669</v>
      </c>
      <c r="HWI33" s="98" t="s">
        <v>669</v>
      </c>
      <c r="HWJ33" s="98" t="s">
        <v>669</v>
      </c>
      <c r="HWK33" s="98" t="s">
        <v>669</v>
      </c>
      <c r="HWL33" s="98" t="s">
        <v>669</v>
      </c>
      <c r="HWM33" s="98" t="s">
        <v>669</v>
      </c>
      <c r="HWN33" s="98" t="s">
        <v>669</v>
      </c>
      <c r="HWO33" s="98" t="s">
        <v>669</v>
      </c>
      <c r="HWP33" s="98" t="s">
        <v>669</v>
      </c>
      <c r="HWQ33" s="98" t="s">
        <v>669</v>
      </c>
      <c r="HWR33" s="98" t="s">
        <v>669</v>
      </c>
      <c r="HWS33" s="98" t="s">
        <v>669</v>
      </c>
      <c r="HWT33" s="98" t="s">
        <v>669</v>
      </c>
      <c r="HWU33" s="98" t="s">
        <v>669</v>
      </c>
      <c r="HWV33" s="98" t="s">
        <v>669</v>
      </c>
      <c r="HWW33" s="98" t="s">
        <v>669</v>
      </c>
      <c r="HWX33" s="98" t="s">
        <v>669</v>
      </c>
      <c r="HWY33" s="98" t="s">
        <v>669</v>
      </c>
      <c r="HWZ33" s="98" t="s">
        <v>669</v>
      </c>
      <c r="HXA33" s="98" t="s">
        <v>669</v>
      </c>
      <c r="HXB33" s="98" t="s">
        <v>669</v>
      </c>
      <c r="HXC33" s="98" t="s">
        <v>669</v>
      </c>
      <c r="HXD33" s="98" t="s">
        <v>669</v>
      </c>
      <c r="HXE33" s="98" t="s">
        <v>669</v>
      </c>
      <c r="HXF33" s="98" t="s">
        <v>669</v>
      </c>
      <c r="HXG33" s="98" t="s">
        <v>669</v>
      </c>
      <c r="HXH33" s="98" t="s">
        <v>669</v>
      </c>
      <c r="HXI33" s="98" t="s">
        <v>669</v>
      </c>
      <c r="HXJ33" s="98" t="s">
        <v>669</v>
      </c>
      <c r="HXK33" s="98" t="s">
        <v>669</v>
      </c>
      <c r="HXL33" s="98" t="s">
        <v>669</v>
      </c>
      <c r="HXM33" s="98" t="s">
        <v>669</v>
      </c>
      <c r="HXN33" s="98" t="s">
        <v>669</v>
      </c>
      <c r="HXO33" s="98" t="s">
        <v>669</v>
      </c>
      <c r="HXP33" s="98" t="s">
        <v>669</v>
      </c>
      <c r="HXQ33" s="98" t="s">
        <v>669</v>
      </c>
      <c r="HXR33" s="98" t="s">
        <v>669</v>
      </c>
      <c r="HXS33" s="98" t="s">
        <v>669</v>
      </c>
      <c r="HXT33" s="98" t="s">
        <v>669</v>
      </c>
      <c r="HXU33" s="98" t="s">
        <v>669</v>
      </c>
      <c r="HXV33" s="98" t="s">
        <v>669</v>
      </c>
      <c r="HXW33" s="98" t="s">
        <v>669</v>
      </c>
      <c r="HXX33" s="98" t="s">
        <v>669</v>
      </c>
      <c r="HXY33" s="98" t="s">
        <v>669</v>
      </c>
      <c r="HXZ33" s="98" t="s">
        <v>669</v>
      </c>
      <c r="HYA33" s="98" t="s">
        <v>669</v>
      </c>
      <c r="HYB33" s="98" t="s">
        <v>669</v>
      </c>
      <c r="HYC33" s="98" t="s">
        <v>669</v>
      </c>
      <c r="HYD33" s="98" t="s">
        <v>669</v>
      </c>
      <c r="HYE33" s="98" t="s">
        <v>669</v>
      </c>
      <c r="HYF33" s="98" t="s">
        <v>669</v>
      </c>
      <c r="HYG33" s="98" t="s">
        <v>669</v>
      </c>
      <c r="HYH33" s="98" t="s">
        <v>669</v>
      </c>
      <c r="HYI33" s="98" t="s">
        <v>669</v>
      </c>
      <c r="HYJ33" s="98" t="s">
        <v>669</v>
      </c>
      <c r="HYK33" s="98" t="s">
        <v>669</v>
      </c>
      <c r="HYL33" s="98" t="s">
        <v>669</v>
      </c>
      <c r="HYM33" s="98" t="s">
        <v>669</v>
      </c>
      <c r="HYN33" s="98" t="s">
        <v>669</v>
      </c>
      <c r="HYO33" s="98" t="s">
        <v>669</v>
      </c>
      <c r="HYP33" s="98" t="s">
        <v>669</v>
      </c>
      <c r="HYQ33" s="98" t="s">
        <v>669</v>
      </c>
      <c r="HYR33" s="98" t="s">
        <v>669</v>
      </c>
      <c r="HYS33" s="98" t="s">
        <v>669</v>
      </c>
      <c r="HYT33" s="98" t="s">
        <v>669</v>
      </c>
      <c r="HYU33" s="98" t="s">
        <v>669</v>
      </c>
      <c r="HYV33" s="98" t="s">
        <v>669</v>
      </c>
      <c r="HYW33" s="98" t="s">
        <v>669</v>
      </c>
      <c r="HYX33" s="98" t="s">
        <v>669</v>
      </c>
      <c r="HYY33" s="98" t="s">
        <v>669</v>
      </c>
      <c r="HYZ33" s="98" t="s">
        <v>669</v>
      </c>
      <c r="HZA33" s="98" t="s">
        <v>669</v>
      </c>
      <c r="HZB33" s="98" t="s">
        <v>669</v>
      </c>
      <c r="HZC33" s="98" t="s">
        <v>669</v>
      </c>
      <c r="HZD33" s="98" t="s">
        <v>669</v>
      </c>
      <c r="HZE33" s="98" t="s">
        <v>669</v>
      </c>
      <c r="HZF33" s="98" t="s">
        <v>669</v>
      </c>
      <c r="HZG33" s="98" t="s">
        <v>669</v>
      </c>
      <c r="HZH33" s="98" t="s">
        <v>669</v>
      </c>
      <c r="HZI33" s="98" t="s">
        <v>669</v>
      </c>
      <c r="HZJ33" s="98" t="s">
        <v>669</v>
      </c>
      <c r="HZK33" s="98" t="s">
        <v>669</v>
      </c>
      <c r="HZL33" s="98" t="s">
        <v>669</v>
      </c>
      <c r="HZM33" s="98" t="s">
        <v>669</v>
      </c>
      <c r="HZN33" s="98" t="s">
        <v>669</v>
      </c>
      <c r="HZO33" s="98" t="s">
        <v>669</v>
      </c>
      <c r="HZP33" s="98" t="s">
        <v>669</v>
      </c>
      <c r="HZQ33" s="98" t="s">
        <v>669</v>
      </c>
      <c r="HZR33" s="98" t="s">
        <v>669</v>
      </c>
      <c r="HZS33" s="98" t="s">
        <v>669</v>
      </c>
      <c r="HZT33" s="98" t="s">
        <v>669</v>
      </c>
      <c r="HZU33" s="98" t="s">
        <v>669</v>
      </c>
      <c r="HZV33" s="98" t="s">
        <v>669</v>
      </c>
      <c r="HZW33" s="98" t="s">
        <v>669</v>
      </c>
      <c r="HZX33" s="98" t="s">
        <v>669</v>
      </c>
      <c r="HZY33" s="98" t="s">
        <v>669</v>
      </c>
      <c r="HZZ33" s="98" t="s">
        <v>669</v>
      </c>
      <c r="IAA33" s="98" t="s">
        <v>669</v>
      </c>
      <c r="IAB33" s="98" t="s">
        <v>669</v>
      </c>
      <c r="IAC33" s="98" t="s">
        <v>669</v>
      </c>
      <c r="IAD33" s="98" t="s">
        <v>669</v>
      </c>
      <c r="IAE33" s="98" t="s">
        <v>669</v>
      </c>
      <c r="IAF33" s="98" t="s">
        <v>669</v>
      </c>
      <c r="IAG33" s="98" t="s">
        <v>669</v>
      </c>
      <c r="IAH33" s="98" t="s">
        <v>669</v>
      </c>
      <c r="IAI33" s="98" t="s">
        <v>669</v>
      </c>
      <c r="IAJ33" s="98" t="s">
        <v>669</v>
      </c>
      <c r="IAK33" s="98" t="s">
        <v>669</v>
      </c>
      <c r="IAL33" s="98" t="s">
        <v>669</v>
      </c>
      <c r="IAM33" s="98" t="s">
        <v>669</v>
      </c>
      <c r="IAN33" s="98" t="s">
        <v>669</v>
      </c>
      <c r="IAO33" s="98" t="s">
        <v>669</v>
      </c>
      <c r="IAP33" s="98" t="s">
        <v>669</v>
      </c>
      <c r="IAQ33" s="98" t="s">
        <v>669</v>
      </c>
      <c r="IAR33" s="98" t="s">
        <v>669</v>
      </c>
      <c r="IAS33" s="98" t="s">
        <v>669</v>
      </c>
      <c r="IAT33" s="98" t="s">
        <v>669</v>
      </c>
      <c r="IAU33" s="98" t="s">
        <v>669</v>
      </c>
      <c r="IAV33" s="98" t="s">
        <v>669</v>
      </c>
      <c r="IAW33" s="98" t="s">
        <v>669</v>
      </c>
      <c r="IAX33" s="98" t="s">
        <v>669</v>
      </c>
      <c r="IAY33" s="98" t="s">
        <v>669</v>
      </c>
      <c r="IAZ33" s="98" t="s">
        <v>669</v>
      </c>
      <c r="IBA33" s="98" t="s">
        <v>669</v>
      </c>
      <c r="IBB33" s="98" t="s">
        <v>669</v>
      </c>
      <c r="IBC33" s="98" t="s">
        <v>669</v>
      </c>
      <c r="IBD33" s="98" t="s">
        <v>669</v>
      </c>
      <c r="IBE33" s="98" t="s">
        <v>669</v>
      </c>
      <c r="IBF33" s="98" t="s">
        <v>669</v>
      </c>
      <c r="IBG33" s="98" t="s">
        <v>669</v>
      </c>
      <c r="IBH33" s="98" t="s">
        <v>669</v>
      </c>
      <c r="IBI33" s="98" t="s">
        <v>669</v>
      </c>
      <c r="IBJ33" s="98" t="s">
        <v>669</v>
      </c>
      <c r="IBK33" s="98" t="s">
        <v>669</v>
      </c>
      <c r="IBL33" s="98" t="s">
        <v>669</v>
      </c>
      <c r="IBM33" s="98" t="s">
        <v>669</v>
      </c>
      <c r="IBN33" s="98" t="s">
        <v>669</v>
      </c>
      <c r="IBO33" s="98" t="s">
        <v>669</v>
      </c>
      <c r="IBP33" s="98" t="s">
        <v>669</v>
      </c>
      <c r="IBQ33" s="98" t="s">
        <v>669</v>
      </c>
      <c r="IBR33" s="98" t="s">
        <v>669</v>
      </c>
      <c r="IBS33" s="98" t="s">
        <v>669</v>
      </c>
      <c r="IBT33" s="98" t="s">
        <v>669</v>
      </c>
      <c r="IBU33" s="98" t="s">
        <v>669</v>
      </c>
      <c r="IBV33" s="98" t="s">
        <v>669</v>
      </c>
      <c r="IBW33" s="98" t="s">
        <v>669</v>
      </c>
      <c r="IBX33" s="98" t="s">
        <v>669</v>
      </c>
      <c r="IBY33" s="98" t="s">
        <v>669</v>
      </c>
      <c r="IBZ33" s="98" t="s">
        <v>669</v>
      </c>
      <c r="ICA33" s="98" t="s">
        <v>669</v>
      </c>
      <c r="ICB33" s="98" t="s">
        <v>669</v>
      </c>
      <c r="ICC33" s="98" t="s">
        <v>669</v>
      </c>
      <c r="ICD33" s="98" t="s">
        <v>669</v>
      </c>
      <c r="ICE33" s="98" t="s">
        <v>669</v>
      </c>
      <c r="ICF33" s="98" t="s">
        <v>669</v>
      </c>
      <c r="ICG33" s="98" t="s">
        <v>669</v>
      </c>
      <c r="ICH33" s="98" t="s">
        <v>669</v>
      </c>
      <c r="ICI33" s="98" t="s">
        <v>669</v>
      </c>
      <c r="ICJ33" s="98" t="s">
        <v>669</v>
      </c>
      <c r="ICK33" s="98" t="s">
        <v>669</v>
      </c>
      <c r="ICL33" s="98" t="s">
        <v>669</v>
      </c>
      <c r="ICM33" s="98" t="s">
        <v>669</v>
      </c>
      <c r="ICN33" s="98" t="s">
        <v>669</v>
      </c>
      <c r="ICO33" s="98" t="s">
        <v>669</v>
      </c>
      <c r="ICP33" s="98" t="s">
        <v>669</v>
      </c>
      <c r="ICQ33" s="98" t="s">
        <v>669</v>
      </c>
      <c r="ICR33" s="98" t="s">
        <v>669</v>
      </c>
      <c r="ICS33" s="98" t="s">
        <v>669</v>
      </c>
      <c r="ICT33" s="98" t="s">
        <v>669</v>
      </c>
      <c r="ICU33" s="98" t="s">
        <v>669</v>
      </c>
      <c r="ICV33" s="98" t="s">
        <v>669</v>
      </c>
      <c r="ICW33" s="98" t="s">
        <v>669</v>
      </c>
      <c r="ICX33" s="98" t="s">
        <v>669</v>
      </c>
      <c r="ICY33" s="98" t="s">
        <v>669</v>
      </c>
      <c r="ICZ33" s="98" t="s">
        <v>669</v>
      </c>
      <c r="IDA33" s="98" t="s">
        <v>669</v>
      </c>
      <c r="IDB33" s="98" t="s">
        <v>669</v>
      </c>
      <c r="IDC33" s="98" t="s">
        <v>669</v>
      </c>
      <c r="IDD33" s="98" t="s">
        <v>669</v>
      </c>
      <c r="IDE33" s="98" t="s">
        <v>669</v>
      </c>
      <c r="IDF33" s="98" t="s">
        <v>669</v>
      </c>
      <c r="IDG33" s="98" t="s">
        <v>669</v>
      </c>
      <c r="IDH33" s="98" t="s">
        <v>669</v>
      </c>
      <c r="IDI33" s="98" t="s">
        <v>669</v>
      </c>
      <c r="IDJ33" s="98" t="s">
        <v>669</v>
      </c>
      <c r="IDK33" s="98" t="s">
        <v>669</v>
      </c>
      <c r="IDL33" s="98" t="s">
        <v>669</v>
      </c>
      <c r="IDM33" s="98" t="s">
        <v>669</v>
      </c>
      <c r="IDN33" s="98" t="s">
        <v>669</v>
      </c>
      <c r="IDO33" s="98" t="s">
        <v>669</v>
      </c>
      <c r="IDP33" s="98" t="s">
        <v>669</v>
      </c>
      <c r="IDQ33" s="98" t="s">
        <v>669</v>
      </c>
      <c r="IDR33" s="98" t="s">
        <v>669</v>
      </c>
      <c r="IDS33" s="98" t="s">
        <v>669</v>
      </c>
      <c r="IDT33" s="98" t="s">
        <v>669</v>
      </c>
      <c r="IDU33" s="98" t="s">
        <v>669</v>
      </c>
      <c r="IDV33" s="98" t="s">
        <v>669</v>
      </c>
      <c r="IDW33" s="98" t="s">
        <v>669</v>
      </c>
      <c r="IDX33" s="98" t="s">
        <v>669</v>
      </c>
      <c r="IDY33" s="98" t="s">
        <v>669</v>
      </c>
      <c r="IDZ33" s="98" t="s">
        <v>669</v>
      </c>
      <c r="IEA33" s="98" t="s">
        <v>669</v>
      </c>
      <c r="IEB33" s="98" t="s">
        <v>669</v>
      </c>
      <c r="IEC33" s="98" t="s">
        <v>669</v>
      </c>
      <c r="IED33" s="98" t="s">
        <v>669</v>
      </c>
      <c r="IEE33" s="98" t="s">
        <v>669</v>
      </c>
      <c r="IEF33" s="98" t="s">
        <v>669</v>
      </c>
      <c r="IEG33" s="98" t="s">
        <v>669</v>
      </c>
      <c r="IEH33" s="98" t="s">
        <v>669</v>
      </c>
      <c r="IEI33" s="98" t="s">
        <v>669</v>
      </c>
      <c r="IEJ33" s="98" t="s">
        <v>669</v>
      </c>
      <c r="IEK33" s="98" t="s">
        <v>669</v>
      </c>
      <c r="IEL33" s="98" t="s">
        <v>669</v>
      </c>
      <c r="IEM33" s="98" t="s">
        <v>669</v>
      </c>
      <c r="IEN33" s="98" t="s">
        <v>669</v>
      </c>
      <c r="IEO33" s="98" t="s">
        <v>669</v>
      </c>
      <c r="IEP33" s="98" t="s">
        <v>669</v>
      </c>
      <c r="IEQ33" s="98" t="s">
        <v>669</v>
      </c>
      <c r="IER33" s="98" t="s">
        <v>669</v>
      </c>
      <c r="IES33" s="98" t="s">
        <v>669</v>
      </c>
      <c r="IET33" s="98" t="s">
        <v>669</v>
      </c>
      <c r="IEU33" s="98" t="s">
        <v>669</v>
      </c>
      <c r="IEV33" s="98" t="s">
        <v>669</v>
      </c>
      <c r="IEW33" s="98" t="s">
        <v>669</v>
      </c>
      <c r="IEX33" s="98" t="s">
        <v>669</v>
      </c>
      <c r="IEY33" s="98" t="s">
        <v>669</v>
      </c>
      <c r="IEZ33" s="98" t="s">
        <v>669</v>
      </c>
      <c r="IFA33" s="98" t="s">
        <v>669</v>
      </c>
      <c r="IFB33" s="98" t="s">
        <v>669</v>
      </c>
      <c r="IFC33" s="98" t="s">
        <v>669</v>
      </c>
      <c r="IFD33" s="98" t="s">
        <v>669</v>
      </c>
      <c r="IFE33" s="98" t="s">
        <v>669</v>
      </c>
      <c r="IFF33" s="98" t="s">
        <v>669</v>
      </c>
      <c r="IFG33" s="98" t="s">
        <v>669</v>
      </c>
      <c r="IFH33" s="98" t="s">
        <v>669</v>
      </c>
      <c r="IFI33" s="98" t="s">
        <v>669</v>
      </c>
      <c r="IFJ33" s="98" t="s">
        <v>669</v>
      </c>
      <c r="IFK33" s="98" t="s">
        <v>669</v>
      </c>
      <c r="IFL33" s="98" t="s">
        <v>669</v>
      </c>
      <c r="IFM33" s="98" t="s">
        <v>669</v>
      </c>
      <c r="IFN33" s="98" t="s">
        <v>669</v>
      </c>
      <c r="IFO33" s="98" t="s">
        <v>669</v>
      </c>
      <c r="IFP33" s="98" t="s">
        <v>669</v>
      </c>
      <c r="IFQ33" s="98" t="s">
        <v>669</v>
      </c>
      <c r="IFR33" s="98" t="s">
        <v>669</v>
      </c>
      <c r="IFS33" s="98" t="s">
        <v>669</v>
      </c>
      <c r="IFT33" s="98" t="s">
        <v>669</v>
      </c>
      <c r="IFU33" s="98" t="s">
        <v>669</v>
      </c>
      <c r="IFV33" s="98" t="s">
        <v>669</v>
      </c>
      <c r="IFW33" s="98" t="s">
        <v>669</v>
      </c>
      <c r="IFX33" s="98" t="s">
        <v>669</v>
      </c>
      <c r="IFY33" s="98" t="s">
        <v>669</v>
      </c>
      <c r="IFZ33" s="98" t="s">
        <v>669</v>
      </c>
      <c r="IGA33" s="98" t="s">
        <v>669</v>
      </c>
      <c r="IGB33" s="98" t="s">
        <v>669</v>
      </c>
      <c r="IGC33" s="98" t="s">
        <v>669</v>
      </c>
      <c r="IGD33" s="98" t="s">
        <v>669</v>
      </c>
      <c r="IGE33" s="98" t="s">
        <v>669</v>
      </c>
      <c r="IGF33" s="98" t="s">
        <v>669</v>
      </c>
      <c r="IGG33" s="98" t="s">
        <v>669</v>
      </c>
      <c r="IGH33" s="98" t="s">
        <v>669</v>
      </c>
      <c r="IGI33" s="98" t="s">
        <v>669</v>
      </c>
      <c r="IGJ33" s="98" t="s">
        <v>669</v>
      </c>
      <c r="IGK33" s="98" t="s">
        <v>669</v>
      </c>
      <c r="IGL33" s="98" t="s">
        <v>669</v>
      </c>
      <c r="IGM33" s="98" t="s">
        <v>669</v>
      </c>
      <c r="IGN33" s="98" t="s">
        <v>669</v>
      </c>
      <c r="IGO33" s="98" t="s">
        <v>669</v>
      </c>
      <c r="IGP33" s="98" t="s">
        <v>669</v>
      </c>
      <c r="IGQ33" s="98" t="s">
        <v>669</v>
      </c>
      <c r="IGR33" s="98" t="s">
        <v>669</v>
      </c>
      <c r="IGS33" s="98" t="s">
        <v>669</v>
      </c>
      <c r="IGT33" s="98" t="s">
        <v>669</v>
      </c>
      <c r="IGU33" s="98" t="s">
        <v>669</v>
      </c>
      <c r="IGV33" s="98" t="s">
        <v>669</v>
      </c>
      <c r="IGW33" s="98" t="s">
        <v>669</v>
      </c>
      <c r="IGX33" s="98" t="s">
        <v>669</v>
      </c>
      <c r="IGY33" s="98" t="s">
        <v>669</v>
      </c>
      <c r="IGZ33" s="98" t="s">
        <v>669</v>
      </c>
      <c r="IHA33" s="98" t="s">
        <v>669</v>
      </c>
      <c r="IHB33" s="98" t="s">
        <v>669</v>
      </c>
      <c r="IHC33" s="98" t="s">
        <v>669</v>
      </c>
      <c r="IHD33" s="98" t="s">
        <v>669</v>
      </c>
      <c r="IHE33" s="98" t="s">
        <v>669</v>
      </c>
      <c r="IHF33" s="98" t="s">
        <v>669</v>
      </c>
      <c r="IHG33" s="98" t="s">
        <v>669</v>
      </c>
      <c r="IHH33" s="98" t="s">
        <v>669</v>
      </c>
      <c r="IHI33" s="98" t="s">
        <v>669</v>
      </c>
      <c r="IHJ33" s="98" t="s">
        <v>669</v>
      </c>
      <c r="IHK33" s="98" t="s">
        <v>669</v>
      </c>
      <c r="IHL33" s="98" t="s">
        <v>669</v>
      </c>
      <c r="IHM33" s="98" t="s">
        <v>669</v>
      </c>
      <c r="IHN33" s="98" t="s">
        <v>669</v>
      </c>
      <c r="IHO33" s="98" t="s">
        <v>669</v>
      </c>
      <c r="IHP33" s="98" t="s">
        <v>669</v>
      </c>
      <c r="IHQ33" s="98" t="s">
        <v>669</v>
      </c>
      <c r="IHR33" s="98" t="s">
        <v>669</v>
      </c>
      <c r="IHS33" s="98" t="s">
        <v>669</v>
      </c>
      <c r="IHT33" s="98" t="s">
        <v>669</v>
      </c>
      <c r="IHU33" s="98" t="s">
        <v>669</v>
      </c>
      <c r="IHV33" s="98" t="s">
        <v>669</v>
      </c>
      <c r="IHW33" s="98" t="s">
        <v>669</v>
      </c>
      <c r="IHX33" s="98" t="s">
        <v>669</v>
      </c>
      <c r="IHY33" s="98" t="s">
        <v>669</v>
      </c>
      <c r="IHZ33" s="98" t="s">
        <v>669</v>
      </c>
      <c r="IIA33" s="98" t="s">
        <v>669</v>
      </c>
      <c r="IIB33" s="98" t="s">
        <v>669</v>
      </c>
      <c r="IIC33" s="98" t="s">
        <v>669</v>
      </c>
      <c r="IID33" s="98" t="s">
        <v>669</v>
      </c>
      <c r="IIE33" s="98" t="s">
        <v>669</v>
      </c>
      <c r="IIF33" s="98" t="s">
        <v>669</v>
      </c>
      <c r="IIG33" s="98" t="s">
        <v>669</v>
      </c>
      <c r="IIH33" s="98" t="s">
        <v>669</v>
      </c>
      <c r="III33" s="98" t="s">
        <v>669</v>
      </c>
      <c r="IIJ33" s="98" t="s">
        <v>669</v>
      </c>
      <c r="IIK33" s="98" t="s">
        <v>669</v>
      </c>
      <c r="IIL33" s="98" t="s">
        <v>669</v>
      </c>
      <c r="IIM33" s="98" t="s">
        <v>669</v>
      </c>
      <c r="IIN33" s="98" t="s">
        <v>669</v>
      </c>
      <c r="IIO33" s="98" t="s">
        <v>669</v>
      </c>
      <c r="IIP33" s="98" t="s">
        <v>669</v>
      </c>
      <c r="IIQ33" s="98" t="s">
        <v>669</v>
      </c>
      <c r="IIR33" s="98" t="s">
        <v>669</v>
      </c>
      <c r="IIS33" s="98" t="s">
        <v>669</v>
      </c>
      <c r="IIT33" s="98" t="s">
        <v>669</v>
      </c>
      <c r="IIU33" s="98" t="s">
        <v>669</v>
      </c>
      <c r="IIV33" s="98" t="s">
        <v>669</v>
      </c>
      <c r="IIW33" s="98" t="s">
        <v>669</v>
      </c>
      <c r="IIX33" s="98" t="s">
        <v>669</v>
      </c>
      <c r="IIY33" s="98" t="s">
        <v>669</v>
      </c>
      <c r="IIZ33" s="98" t="s">
        <v>669</v>
      </c>
      <c r="IJA33" s="98" t="s">
        <v>669</v>
      </c>
      <c r="IJB33" s="98" t="s">
        <v>669</v>
      </c>
      <c r="IJC33" s="98" t="s">
        <v>669</v>
      </c>
      <c r="IJD33" s="98" t="s">
        <v>669</v>
      </c>
      <c r="IJE33" s="98" t="s">
        <v>669</v>
      </c>
      <c r="IJF33" s="98" t="s">
        <v>669</v>
      </c>
      <c r="IJG33" s="98" t="s">
        <v>669</v>
      </c>
      <c r="IJH33" s="98" t="s">
        <v>669</v>
      </c>
      <c r="IJI33" s="98" t="s">
        <v>669</v>
      </c>
      <c r="IJJ33" s="98" t="s">
        <v>669</v>
      </c>
      <c r="IJK33" s="98" t="s">
        <v>669</v>
      </c>
      <c r="IJL33" s="98" t="s">
        <v>669</v>
      </c>
      <c r="IJM33" s="98" t="s">
        <v>669</v>
      </c>
      <c r="IJN33" s="98" t="s">
        <v>669</v>
      </c>
      <c r="IJO33" s="98" t="s">
        <v>669</v>
      </c>
      <c r="IJP33" s="98" t="s">
        <v>669</v>
      </c>
      <c r="IJQ33" s="98" t="s">
        <v>669</v>
      </c>
      <c r="IJR33" s="98" t="s">
        <v>669</v>
      </c>
      <c r="IJS33" s="98" t="s">
        <v>669</v>
      </c>
      <c r="IJT33" s="98" t="s">
        <v>669</v>
      </c>
      <c r="IJU33" s="98" t="s">
        <v>669</v>
      </c>
      <c r="IJV33" s="98" t="s">
        <v>669</v>
      </c>
      <c r="IJW33" s="98" t="s">
        <v>669</v>
      </c>
      <c r="IJX33" s="98" t="s">
        <v>669</v>
      </c>
      <c r="IJY33" s="98" t="s">
        <v>669</v>
      </c>
      <c r="IJZ33" s="98" t="s">
        <v>669</v>
      </c>
      <c r="IKA33" s="98" t="s">
        <v>669</v>
      </c>
      <c r="IKB33" s="98" t="s">
        <v>669</v>
      </c>
      <c r="IKC33" s="98" t="s">
        <v>669</v>
      </c>
      <c r="IKD33" s="98" t="s">
        <v>669</v>
      </c>
      <c r="IKE33" s="98" t="s">
        <v>669</v>
      </c>
      <c r="IKF33" s="98" t="s">
        <v>669</v>
      </c>
      <c r="IKG33" s="98" t="s">
        <v>669</v>
      </c>
      <c r="IKH33" s="98" t="s">
        <v>669</v>
      </c>
      <c r="IKI33" s="98" t="s">
        <v>669</v>
      </c>
      <c r="IKJ33" s="98" t="s">
        <v>669</v>
      </c>
      <c r="IKK33" s="98" t="s">
        <v>669</v>
      </c>
      <c r="IKL33" s="98" t="s">
        <v>669</v>
      </c>
      <c r="IKM33" s="98" t="s">
        <v>669</v>
      </c>
      <c r="IKN33" s="98" t="s">
        <v>669</v>
      </c>
      <c r="IKO33" s="98" t="s">
        <v>669</v>
      </c>
      <c r="IKP33" s="98" t="s">
        <v>669</v>
      </c>
      <c r="IKQ33" s="98" t="s">
        <v>669</v>
      </c>
      <c r="IKR33" s="98" t="s">
        <v>669</v>
      </c>
      <c r="IKS33" s="98" t="s">
        <v>669</v>
      </c>
      <c r="IKT33" s="98" t="s">
        <v>669</v>
      </c>
      <c r="IKU33" s="98" t="s">
        <v>669</v>
      </c>
      <c r="IKV33" s="98" t="s">
        <v>669</v>
      </c>
      <c r="IKW33" s="98" t="s">
        <v>669</v>
      </c>
      <c r="IKX33" s="98" t="s">
        <v>669</v>
      </c>
      <c r="IKY33" s="98" t="s">
        <v>669</v>
      </c>
      <c r="IKZ33" s="98" t="s">
        <v>669</v>
      </c>
      <c r="ILA33" s="98" t="s">
        <v>669</v>
      </c>
      <c r="ILB33" s="98" t="s">
        <v>669</v>
      </c>
      <c r="ILC33" s="98" t="s">
        <v>669</v>
      </c>
      <c r="ILD33" s="98" t="s">
        <v>669</v>
      </c>
      <c r="ILE33" s="98" t="s">
        <v>669</v>
      </c>
      <c r="ILF33" s="98" t="s">
        <v>669</v>
      </c>
      <c r="ILG33" s="98" t="s">
        <v>669</v>
      </c>
      <c r="ILH33" s="98" t="s">
        <v>669</v>
      </c>
      <c r="ILI33" s="98" t="s">
        <v>669</v>
      </c>
      <c r="ILJ33" s="98" t="s">
        <v>669</v>
      </c>
      <c r="ILK33" s="98" t="s">
        <v>669</v>
      </c>
      <c r="ILL33" s="98" t="s">
        <v>669</v>
      </c>
      <c r="ILM33" s="98" t="s">
        <v>669</v>
      </c>
      <c r="ILN33" s="98" t="s">
        <v>669</v>
      </c>
      <c r="ILO33" s="98" t="s">
        <v>669</v>
      </c>
      <c r="ILP33" s="98" t="s">
        <v>669</v>
      </c>
      <c r="ILQ33" s="98" t="s">
        <v>669</v>
      </c>
      <c r="ILR33" s="98" t="s">
        <v>669</v>
      </c>
      <c r="ILS33" s="98" t="s">
        <v>669</v>
      </c>
      <c r="ILT33" s="98" t="s">
        <v>669</v>
      </c>
      <c r="ILU33" s="98" t="s">
        <v>669</v>
      </c>
      <c r="ILV33" s="98" t="s">
        <v>669</v>
      </c>
      <c r="ILW33" s="98" t="s">
        <v>669</v>
      </c>
      <c r="ILX33" s="98" t="s">
        <v>669</v>
      </c>
      <c r="ILY33" s="98" t="s">
        <v>669</v>
      </c>
      <c r="ILZ33" s="98" t="s">
        <v>669</v>
      </c>
      <c r="IMA33" s="98" t="s">
        <v>669</v>
      </c>
      <c r="IMB33" s="98" t="s">
        <v>669</v>
      </c>
      <c r="IMC33" s="98" t="s">
        <v>669</v>
      </c>
      <c r="IMD33" s="98" t="s">
        <v>669</v>
      </c>
      <c r="IME33" s="98" t="s">
        <v>669</v>
      </c>
      <c r="IMF33" s="98" t="s">
        <v>669</v>
      </c>
      <c r="IMG33" s="98" t="s">
        <v>669</v>
      </c>
      <c r="IMH33" s="98" t="s">
        <v>669</v>
      </c>
      <c r="IMI33" s="98" t="s">
        <v>669</v>
      </c>
      <c r="IMJ33" s="98" t="s">
        <v>669</v>
      </c>
      <c r="IMK33" s="98" t="s">
        <v>669</v>
      </c>
      <c r="IML33" s="98" t="s">
        <v>669</v>
      </c>
      <c r="IMM33" s="98" t="s">
        <v>669</v>
      </c>
      <c r="IMN33" s="98" t="s">
        <v>669</v>
      </c>
      <c r="IMO33" s="98" t="s">
        <v>669</v>
      </c>
      <c r="IMP33" s="98" t="s">
        <v>669</v>
      </c>
      <c r="IMQ33" s="98" t="s">
        <v>669</v>
      </c>
      <c r="IMR33" s="98" t="s">
        <v>669</v>
      </c>
      <c r="IMS33" s="98" t="s">
        <v>669</v>
      </c>
      <c r="IMT33" s="98" t="s">
        <v>669</v>
      </c>
      <c r="IMU33" s="98" t="s">
        <v>669</v>
      </c>
      <c r="IMV33" s="98" t="s">
        <v>669</v>
      </c>
      <c r="IMW33" s="98" t="s">
        <v>669</v>
      </c>
      <c r="IMX33" s="98" t="s">
        <v>669</v>
      </c>
      <c r="IMY33" s="98" t="s">
        <v>669</v>
      </c>
      <c r="IMZ33" s="98" t="s">
        <v>669</v>
      </c>
      <c r="INA33" s="98" t="s">
        <v>669</v>
      </c>
      <c r="INB33" s="98" t="s">
        <v>669</v>
      </c>
      <c r="INC33" s="98" t="s">
        <v>669</v>
      </c>
      <c r="IND33" s="98" t="s">
        <v>669</v>
      </c>
      <c r="INE33" s="98" t="s">
        <v>669</v>
      </c>
      <c r="INF33" s="98" t="s">
        <v>669</v>
      </c>
      <c r="ING33" s="98" t="s">
        <v>669</v>
      </c>
      <c r="INH33" s="98" t="s">
        <v>669</v>
      </c>
      <c r="INI33" s="98" t="s">
        <v>669</v>
      </c>
      <c r="INJ33" s="98" t="s">
        <v>669</v>
      </c>
      <c r="INK33" s="98" t="s">
        <v>669</v>
      </c>
      <c r="INL33" s="98" t="s">
        <v>669</v>
      </c>
      <c r="INM33" s="98" t="s">
        <v>669</v>
      </c>
      <c r="INN33" s="98" t="s">
        <v>669</v>
      </c>
      <c r="INO33" s="98" t="s">
        <v>669</v>
      </c>
      <c r="INP33" s="98" t="s">
        <v>669</v>
      </c>
      <c r="INQ33" s="98" t="s">
        <v>669</v>
      </c>
      <c r="INR33" s="98" t="s">
        <v>669</v>
      </c>
      <c r="INS33" s="98" t="s">
        <v>669</v>
      </c>
      <c r="INT33" s="98" t="s">
        <v>669</v>
      </c>
      <c r="INU33" s="98" t="s">
        <v>669</v>
      </c>
      <c r="INV33" s="98" t="s">
        <v>669</v>
      </c>
      <c r="INW33" s="98" t="s">
        <v>669</v>
      </c>
      <c r="INX33" s="98" t="s">
        <v>669</v>
      </c>
      <c r="INY33" s="98" t="s">
        <v>669</v>
      </c>
      <c r="INZ33" s="98" t="s">
        <v>669</v>
      </c>
      <c r="IOA33" s="98" t="s">
        <v>669</v>
      </c>
      <c r="IOB33" s="98" t="s">
        <v>669</v>
      </c>
      <c r="IOC33" s="98" t="s">
        <v>669</v>
      </c>
      <c r="IOD33" s="98" t="s">
        <v>669</v>
      </c>
      <c r="IOE33" s="98" t="s">
        <v>669</v>
      </c>
      <c r="IOF33" s="98" t="s">
        <v>669</v>
      </c>
      <c r="IOG33" s="98" t="s">
        <v>669</v>
      </c>
      <c r="IOH33" s="98" t="s">
        <v>669</v>
      </c>
      <c r="IOI33" s="98" t="s">
        <v>669</v>
      </c>
      <c r="IOJ33" s="98" t="s">
        <v>669</v>
      </c>
      <c r="IOK33" s="98" t="s">
        <v>669</v>
      </c>
      <c r="IOL33" s="98" t="s">
        <v>669</v>
      </c>
      <c r="IOM33" s="98" t="s">
        <v>669</v>
      </c>
      <c r="ION33" s="98" t="s">
        <v>669</v>
      </c>
      <c r="IOO33" s="98" t="s">
        <v>669</v>
      </c>
      <c r="IOP33" s="98" t="s">
        <v>669</v>
      </c>
      <c r="IOQ33" s="98" t="s">
        <v>669</v>
      </c>
      <c r="IOR33" s="98" t="s">
        <v>669</v>
      </c>
      <c r="IOS33" s="98" t="s">
        <v>669</v>
      </c>
      <c r="IOT33" s="98" t="s">
        <v>669</v>
      </c>
      <c r="IOU33" s="98" t="s">
        <v>669</v>
      </c>
      <c r="IOV33" s="98" t="s">
        <v>669</v>
      </c>
      <c r="IOW33" s="98" t="s">
        <v>669</v>
      </c>
      <c r="IOX33" s="98" t="s">
        <v>669</v>
      </c>
      <c r="IOY33" s="98" t="s">
        <v>669</v>
      </c>
      <c r="IOZ33" s="98" t="s">
        <v>669</v>
      </c>
      <c r="IPA33" s="98" t="s">
        <v>669</v>
      </c>
      <c r="IPB33" s="98" t="s">
        <v>669</v>
      </c>
      <c r="IPC33" s="98" t="s">
        <v>669</v>
      </c>
      <c r="IPD33" s="98" t="s">
        <v>669</v>
      </c>
      <c r="IPE33" s="98" t="s">
        <v>669</v>
      </c>
      <c r="IPF33" s="98" t="s">
        <v>669</v>
      </c>
      <c r="IPG33" s="98" t="s">
        <v>669</v>
      </c>
      <c r="IPH33" s="98" t="s">
        <v>669</v>
      </c>
      <c r="IPI33" s="98" t="s">
        <v>669</v>
      </c>
      <c r="IPJ33" s="98" t="s">
        <v>669</v>
      </c>
      <c r="IPK33" s="98" t="s">
        <v>669</v>
      </c>
      <c r="IPL33" s="98" t="s">
        <v>669</v>
      </c>
      <c r="IPM33" s="98" t="s">
        <v>669</v>
      </c>
      <c r="IPN33" s="98" t="s">
        <v>669</v>
      </c>
      <c r="IPO33" s="98" t="s">
        <v>669</v>
      </c>
      <c r="IPP33" s="98" t="s">
        <v>669</v>
      </c>
      <c r="IPQ33" s="98" t="s">
        <v>669</v>
      </c>
      <c r="IPR33" s="98" t="s">
        <v>669</v>
      </c>
      <c r="IPS33" s="98" t="s">
        <v>669</v>
      </c>
      <c r="IPT33" s="98" t="s">
        <v>669</v>
      </c>
      <c r="IPU33" s="98" t="s">
        <v>669</v>
      </c>
      <c r="IPV33" s="98" t="s">
        <v>669</v>
      </c>
      <c r="IPW33" s="98" t="s">
        <v>669</v>
      </c>
      <c r="IPX33" s="98" t="s">
        <v>669</v>
      </c>
      <c r="IPY33" s="98" t="s">
        <v>669</v>
      </c>
      <c r="IPZ33" s="98" t="s">
        <v>669</v>
      </c>
      <c r="IQA33" s="98" t="s">
        <v>669</v>
      </c>
      <c r="IQB33" s="98" t="s">
        <v>669</v>
      </c>
      <c r="IQC33" s="98" t="s">
        <v>669</v>
      </c>
      <c r="IQD33" s="98" t="s">
        <v>669</v>
      </c>
      <c r="IQE33" s="98" t="s">
        <v>669</v>
      </c>
      <c r="IQF33" s="98" t="s">
        <v>669</v>
      </c>
      <c r="IQG33" s="98" t="s">
        <v>669</v>
      </c>
      <c r="IQH33" s="98" t="s">
        <v>669</v>
      </c>
      <c r="IQI33" s="98" t="s">
        <v>669</v>
      </c>
      <c r="IQJ33" s="98" t="s">
        <v>669</v>
      </c>
      <c r="IQK33" s="98" t="s">
        <v>669</v>
      </c>
      <c r="IQL33" s="98" t="s">
        <v>669</v>
      </c>
      <c r="IQM33" s="98" t="s">
        <v>669</v>
      </c>
      <c r="IQN33" s="98" t="s">
        <v>669</v>
      </c>
      <c r="IQO33" s="98" t="s">
        <v>669</v>
      </c>
      <c r="IQP33" s="98" t="s">
        <v>669</v>
      </c>
      <c r="IQQ33" s="98" t="s">
        <v>669</v>
      </c>
      <c r="IQR33" s="98" t="s">
        <v>669</v>
      </c>
      <c r="IQS33" s="98" t="s">
        <v>669</v>
      </c>
      <c r="IQT33" s="98" t="s">
        <v>669</v>
      </c>
      <c r="IQU33" s="98" t="s">
        <v>669</v>
      </c>
      <c r="IQV33" s="98" t="s">
        <v>669</v>
      </c>
      <c r="IQW33" s="98" t="s">
        <v>669</v>
      </c>
      <c r="IQX33" s="98" t="s">
        <v>669</v>
      </c>
      <c r="IQY33" s="98" t="s">
        <v>669</v>
      </c>
      <c r="IQZ33" s="98" t="s">
        <v>669</v>
      </c>
      <c r="IRA33" s="98" t="s">
        <v>669</v>
      </c>
      <c r="IRB33" s="98" t="s">
        <v>669</v>
      </c>
      <c r="IRC33" s="98" t="s">
        <v>669</v>
      </c>
      <c r="IRD33" s="98" t="s">
        <v>669</v>
      </c>
      <c r="IRE33" s="98" t="s">
        <v>669</v>
      </c>
      <c r="IRF33" s="98" t="s">
        <v>669</v>
      </c>
      <c r="IRG33" s="98" t="s">
        <v>669</v>
      </c>
      <c r="IRH33" s="98" t="s">
        <v>669</v>
      </c>
      <c r="IRI33" s="98" t="s">
        <v>669</v>
      </c>
      <c r="IRJ33" s="98" t="s">
        <v>669</v>
      </c>
      <c r="IRK33" s="98" t="s">
        <v>669</v>
      </c>
      <c r="IRL33" s="98" t="s">
        <v>669</v>
      </c>
      <c r="IRM33" s="98" t="s">
        <v>669</v>
      </c>
      <c r="IRN33" s="98" t="s">
        <v>669</v>
      </c>
      <c r="IRO33" s="98" t="s">
        <v>669</v>
      </c>
      <c r="IRP33" s="98" t="s">
        <v>669</v>
      </c>
      <c r="IRQ33" s="98" t="s">
        <v>669</v>
      </c>
      <c r="IRR33" s="98" t="s">
        <v>669</v>
      </c>
      <c r="IRS33" s="98" t="s">
        <v>669</v>
      </c>
      <c r="IRT33" s="98" t="s">
        <v>669</v>
      </c>
      <c r="IRU33" s="98" t="s">
        <v>669</v>
      </c>
      <c r="IRV33" s="98" t="s">
        <v>669</v>
      </c>
      <c r="IRW33" s="98" t="s">
        <v>669</v>
      </c>
      <c r="IRX33" s="98" t="s">
        <v>669</v>
      </c>
      <c r="IRY33" s="98" t="s">
        <v>669</v>
      </c>
      <c r="IRZ33" s="98" t="s">
        <v>669</v>
      </c>
      <c r="ISA33" s="98" t="s">
        <v>669</v>
      </c>
      <c r="ISB33" s="98" t="s">
        <v>669</v>
      </c>
      <c r="ISC33" s="98" t="s">
        <v>669</v>
      </c>
      <c r="ISD33" s="98" t="s">
        <v>669</v>
      </c>
      <c r="ISE33" s="98" t="s">
        <v>669</v>
      </c>
      <c r="ISF33" s="98" t="s">
        <v>669</v>
      </c>
      <c r="ISG33" s="98" t="s">
        <v>669</v>
      </c>
      <c r="ISH33" s="98" t="s">
        <v>669</v>
      </c>
      <c r="ISI33" s="98" t="s">
        <v>669</v>
      </c>
      <c r="ISJ33" s="98" t="s">
        <v>669</v>
      </c>
      <c r="ISK33" s="98" t="s">
        <v>669</v>
      </c>
      <c r="ISL33" s="98" t="s">
        <v>669</v>
      </c>
      <c r="ISM33" s="98" t="s">
        <v>669</v>
      </c>
      <c r="ISN33" s="98" t="s">
        <v>669</v>
      </c>
      <c r="ISO33" s="98" t="s">
        <v>669</v>
      </c>
      <c r="ISP33" s="98" t="s">
        <v>669</v>
      </c>
      <c r="ISQ33" s="98" t="s">
        <v>669</v>
      </c>
      <c r="ISR33" s="98" t="s">
        <v>669</v>
      </c>
      <c r="ISS33" s="98" t="s">
        <v>669</v>
      </c>
      <c r="IST33" s="98" t="s">
        <v>669</v>
      </c>
      <c r="ISU33" s="98" t="s">
        <v>669</v>
      </c>
      <c r="ISV33" s="98" t="s">
        <v>669</v>
      </c>
      <c r="ISW33" s="98" t="s">
        <v>669</v>
      </c>
      <c r="ISX33" s="98" t="s">
        <v>669</v>
      </c>
      <c r="ISY33" s="98" t="s">
        <v>669</v>
      </c>
      <c r="ISZ33" s="98" t="s">
        <v>669</v>
      </c>
      <c r="ITA33" s="98" t="s">
        <v>669</v>
      </c>
      <c r="ITB33" s="98" t="s">
        <v>669</v>
      </c>
      <c r="ITC33" s="98" t="s">
        <v>669</v>
      </c>
      <c r="ITD33" s="98" t="s">
        <v>669</v>
      </c>
      <c r="ITE33" s="98" t="s">
        <v>669</v>
      </c>
      <c r="ITF33" s="98" t="s">
        <v>669</v>
      </c>
      <c r="ITG33" s="98" t="s">
        <v>669</v>
      </c>
      <c r="ITH33" s="98" t="s">
        <v>669</v>
      </c>
      <c r="ITI33" s="98" t="s">
        <v>669</v>
      </c>
      <c r="ITJ33" s="98" t="s">
        <v>669</v>
      </c>
      <c r="ITK33" s="98" t="s">
        <v>669</v>
      </c>
      <c r="ITL33" s="98" t="s">
        <v>669</v>
      </c>
      <c r="ITM33" s="98" t="s">
        <v>669</v>
      </c>
      <c r="ITN33" s="98" t="s">
        <v>669</v>
      </c>
      <c r="ITO33" s="98" t="s">
        <v>669</v>
      </c>
      <c r="ITP33" s="98" t="s">
        <v>669</v>
      </c>
      <c r="ITQ33" s="98" t="s">
        <v>669</v>
      </c>
      <c r="ITR33" s="98" t="s">
        <v>669</v>
      </c>
      <c r="ITS33" s="98" t="s">
        <v>669</v>
      </c>
      <c r="ITT33" s="98" t="s">
        <v>669</v>
      </c>
      <c r="ITU33" s="98" t="s">
        <v>669</v>
      </c>
      <c r="ITV33" s="98" t="s">
        <v>669</v>
      </c>
      <c r="ITW33" s="98" t="s">
        <v>669</v>
      </c>
      <c r="ITX33" s="98" t="s">
        <v>669</v>
      </c>
      <c r="ITY33" s="98" t="s">
        <v>669</v>
      </c>
      <c r="ITZ33" s="98" t="s">
        <v>669</v>
      </c>
      <c r="IUA33" s="98" t="s">
        <v>669</v>
      </c>
      <c r="IUB33" s="98" t="s">
        <v>669</v>
      </c>
      <c r="IUC33" s="98" t="s">
        <v>669</v>
      </c>
      <c r="IUD33" s="98" t="s">
        <v>669</v>
      </c>
      <c r="IUE33" s="98" t="s">
        <v>669</v>
      </c>
      <c r="IUF33" s="98" t="s">
        <v>669</v>
      </c>
      <c r="IUG33" s="98" t="s">
        <v>669</v>
      </c>
      <c r="IUH33" s="98" t="s">
        <v>669</v>
      </c>
      <c r="IUI33" s="98" t="s">
        <v>669</v>
      </c>
      <c r="IUJ33" s="98" t="s">
        <v>669</v>
      </c>
      <c r="IUK33" s="98" t="s">
        <v>669</v>
      </c>
      <c r="IUL33" s="98" t="s">
        <v>669</v>
      </c>
      <c r="IUM33" s="98" t="s">
        <v>669</v>
      </c>
      <c r="IUN33" s="98" t="s">
        <v>669</v>
      </c>
      <c r="IUO33" s="98" t="s">
        <v>669</v>
      </c>
      <c r="IUP33" s="98" t="s">
        <v>669</v>
      </c>
      <c r="IUQ33" s="98" t="s">
        <v>669</v>
      </c>
      <c r="IUR33" s="98" t="s">
        <v>669</v>
      </c>
      <c r="IUS33" s="98" t="s">
        <v>669</v>
      </c>
      <c r="IUT33" s="98" t="s">
        <v>669</v>
      </c>
      <c r="IUU33" s="98" t="s">
        <v>669</v>
      </c>
      <c r="IUV33" s="98" t="s">
        <v>669</v>
      </c>
      <c r="IUW33" s="98" t="s">
        <v>669</v>
      </c>
      <c r="IUX33" s="98" t="s">
        <v>669</v>
      </c>
      <c r="IUY33" s="98" t="s">
        <v>669</v>
      </c>
      <c r="IUZ33" s="98" t="s">
        <v>669</v>
      </c>
      <c r="IVA33" s="98" t="s">
        <v>669</v>
      </c>
      <c r="IVB33" s="98" t="s">
        <v>669</v>
      </c>
      <c r="IVC33" s="98" t="s">
        <v>669</v>
      </c>
      <c r="IVD33" s="98" t="s">
        <v>669</v>
      </c>
      <c r="IVE33" s="98" t="s">
        <v>669</v>
      </c>
      <c r="IVF33" s="98" t="s">
        <v>669</v>
      </c>
      <c r="IVG33" s="98" t="s">
        <v>669</v>
      </c>
      <c r="IVH33" s="98" t="s">
        <v>669</v>
      </c>
      <c r="IVI33" s="98" t="s">
        <v>669</v>
      </c>
      <c r="IVJ33" s="98" t="s">
        <v>669</v>
      </c>
      <c r="IVK33" s="98" t="s">
        <v>669</v>
      </c>
      <c r="IVL33" s="98" t="s">
        <v>669</v>
      </c>
      <c r="IVM33" s="98" t="s">
        <v>669</v>
      </c>
      <c r="IVN33" s="98" t="s">
        <v>669</v>
      </c>
      <c r="IVO33" s="98" t="s">
        <v>669</v>
      </c>
      <c r="IVP33" s="98" t="s">
        <v>669</v>
      </c>
      <c r="IVQ33" s="98" t="s">
        <v>669</v>
      </c>
      <c r="IVR33" s="98" t="s">
        <v>669</v>
      </c>
      <c r="IVS33" s="98" t="s">
        <v>669</v>
      </c>
      <c r="IVT33" s="98" t="s">
        <v>669</v>
      </c>
      <c r="IVU33" s="98" t="s">
        <v>669</v>
      </c>
      <c r="IVV33" s="98" t="s">
        <v>669</v>
      </c>
      <c r="IVW33" s="98" t="s">
        <v>669</v>
      </c>
      <c r="IVX33" s="98" t="s">
        <v>669</v>
      </c>
      <c r="IVY33" s="98" t="s">
        <v>669</v>
      </c>
      <c r="IVZ33" s="98" t="s">
        <v>669</v>
      </c>
      <c r="IWA33" s="98" t="s">
        <v>669</v>
      </c>
      <c r="IWB33" s="98" t="s">
        <v>669</v>
      </c>
      <c r="IWC33" s="98" t="s">
        <v>669</v>
      </c>
      <c r="IWD33" s="98" t="s">
        <v>669</v>
      </c>
      <c r="IWE33" s="98" t="s">
        <v>669</v>
      </c>
      <c r="IWF33" s="98" t="s">
        <v>669</v>
      </c>
      <c r="IWG33" s="98" t="s">
        <v>669</v>
      </c>
      <c r="IWH33" s="98" t="s">
        <v>669</v>
      </c>
      <c r="IWI33" s="98" t="s">
        <v>669</v>
      </c>
      <c r="IWJ33" s="98" t="s">
        <v>669</v>
      </c>
      <c r="IWK33" s="98" t="s">
        <v>669</v>
      </c>
      <c r="IWL33" s="98" t="s">
        <v>669</v>
      </c>
      <c r="IWM33" s="98" t="s">
        <v>669</v>
      </c>
      <c r="IWN33" s="98" t="s">
        <v>669</v>
      </c>
      <c r="IWO33" s="98" t="s">
        <v>669</v>
      </c>
      <c r="IWP33" s="98" t="s">
        <v>669</v>
      </c>
      <c r="IWQ33" s="98" t="s">
        <v>669</v>
      </c>
      <c r="IWR33" s="98" t="s">
        <v>669</v>
      </c>
      <c r="IWS33" s="98" t="s">
        <v>669</v>
      </c>
      <c r="IWT33" s="98" t="s">
        <v>669</v>
      </c>
      <c r="IWU33" s="98" t="s">
        <v>669</v>
      </c>
      <c r="IWV33" s="98" t="s">
        <v>669</v>
      </c>
      <c r="IWW33" s="98" t="s">
        <v>669</v>
      </c>
      <c r="IWX33" s="98" t="s">
        <v>669</v>
      </c>
      <c r="IWY33" s="98" t="s">
        <v>669</v>
      </c>
      <c r="IWZ33" s="98" t="s">
        <v>669</v>
      </c>
      <c r="IXA33" s="98" t="s">
        <v>669</v>
      </c>
      <c r="IXB33" s="98" t="s">
        <v>669</v>
      </c>
      <c r="IXC33" s="98" t="s">
        <v>669</v>
      </c>
      <c r="IXD33" s="98" t="s">
        <v>669</v>
      </c>
      <c r="IXE33" s="98" t="s">
        <v>669</v>
      </c>
      <c r="IXF33" s="98" t="s">
        <v>669</v>
      </c>
      <c r="IXG33" s="98" t="s">
        <v>669</v>
      </c>
      <c r="IXH33" s="98" t="s">
        <v>669</v>
      </c>
      <c r="IXI33" s="98" t="s">
        <v>669</v>
      </c>
      <c r="IXJ33" s="98" t="s">
        <v>669</v>
      </c>
      <c r="IXK33" s="98" t="s">
        <v>669</v>
      </c>
      <c r="IXL33" s="98" t="s">
        <v>669</v>
      </c>
      <c r="IXM33" s="98" t="s">
        <v>669</v>
      </c>
      <c r="IXN33" s="98" t="s">
        <v>669</v>
      </c>
      <c r="IXO33" s="98" t="s">
        <v>669</v>
      </c>
      <c r="IXP33" s="98" t="s">
        <v>669</v>
      </c>
      <c r="IXQ33" s="98" t="s">
        <v>669</v>
      </c>
      <c r="IXR33" s="98" t="s">
        <v>669</v>
      </c>
      <c r="IXS33" s="98" t="s">
        <v>669</v>
      </c>
      <c r="IXT33" s="98" t="s">
        <v>669</v>
      </c>
      <c r="IXU33" s="98" t="s">
        <v>669</v>
      </c>
      <c r="IXV33" s="98" t="s">
        <v>669</v>
      </c>
      <c r="IXW33" s="98" t="s">
        <v>669</v>
      </c>
      <c r="IXX33" s="98" t="s">
        <v>669</v>
      </c>
      <c r="IXY33" s="98" t="s">
        <v>669</v>
      </c>
      <c r="IXZ33" s="98" t="s">
        <v>669</v>
      </c>
      <c r="IYA33" s="98" t="s">
        <v>669</v>
      </c>
      <c r="IYB33" s="98" t="s">
        <v>669</v>
      </c>
      <c r="IYC33" s="98" t="s">
        <v>669</v>
      </c>
      <c r="IYD33" s="98" t="s">
        <v>669</v>
      </c>
      <c r="IYE33" s="98" t="s">
        <v>669</v>
      </c>
      <c r="IYF33" s="98" t="s">
        <v>669</v>
      </c>
      <c r="IYG33" s="98" t="s">
        <v>669</v>
      </c>
      <c r="IYH33" s="98" t="s">
        <v>669</v>
      </c>
      <c r="IYI33" s="98" t="s">
        <v>669</v>
      </c>
      <c r="IYJ33" s="98" t="s">
        <v>669</v>
      </c>
      <c r="IYK33" s="98" t="s">
        <v>669</v>
      </c>
      <c r="IYL33" s="98" t="s">
        <v>669</v>
      </c>
      <c r="IYM33" s="98" t="s">
        <v>669</v>
      </c>
      <c r="IYN33" s="98" t="s">
        <v>669</v>
      </c>
      <c r="IYO33" s="98" t="s">
        <v>669</v>
      </c>
      <c r="IYP33" s="98" t="s">
        <v>669</v>
      </c>
      <c r="IYQ33" s="98" t="s">
        <v>669</v>
      </c>
      <c r="IYR33" s="98" t="s">
        <v>669</v>
      </c>
      <c r="IYS33" s="98" t="s">
        <v>669</v>
      </c>
      <c r="IYT33" s="98" t="s">
        <v>669</v>
      </c>
      <c r="IYU33" s="98" t="s">
        <v>669</v>
      </c>
      <c r="IYV33" s="98" t="s">
        <v>669</v>
      </c>
      <c r="IYW33" s="98" t="s">
        <v>669</v>
      </c>
      <c r="IYX33" s="98" t="s">
        <v>669</v>
      </c>
      <c r="IYY33" s="98" t="s">
        <v>669</v>
      </c>
      <c r="IYZ33" s="98" t="s">
        <v>669</v>
      </c>
      <c r="IZA33" s="98" t="s">
        <v>669</v>
      </c>
      <c r="IZB33" s="98" t="s">
        <v>669</v>
      </c>
      <c r="IZC33" s="98" t="s">
        <v>669</v>
      </c>
      <c r="IZD33" s="98" t="s">
        <v>669</v>
      </c>
      <c r="IZE33" s="98" t="s">
        <v>669</v>
      </c>
      <c r="IZF33" s="98" t="s">
        <v>669</v>
      </c>
      <c r="IZG33" s="98" t="s">
        <v>669</v>
      </c>
      <c r="IZH33" s="98" t="s">
        <v>669</v>
      </c>
      <c r="IZI33" s="98" t="s">
        <v>669</v>
      </c>
      <c r="IZJ33" s="98" t="s">
        <v>669</v>
      </c>
      <c r="IZK33" s="98" t="s">
        <v>669</v>
      </c>
      <c r="IZL33" s="98" t="s">
        <v>669</v>
      </c>
      <c r="IZM33" s="98" t="s">
        <v>669</v>
      </c>
      <c r="IZN33" s="98" t="s">
        <v>669</v>
      </c>
      <c r="IZO33" s="98" t="s">
        <v>669</v>
      </c>
      <c r="IZP33" s="98" t="s">
        <v>669</v>
      </c>
      <c r="IZQ33" s="98" t="s">
        <v>669</v>
      </c>
      <c r="IZR33" s="98" t="s">
        <v>669</v>
      </c>
      <c r="IZS33" s="98" t="s">
        <v>669</v>
      </c>
      <c r="IZT33" s="98" t="s">
        <v>669</v>
      </c>
      <c r="IZU33" s="98" t="s">
        <v>669</v>
      </c>
      <c r="IZV33" s="98" t="s">
        <v>669</v>
      </c>
      <c r="IZW33" s="98" t="s">
        <v>669</v>
      </c>
      <c r="IZX33" s="98" t="s">
        <v>669</v>
      </c>
      <c r="IZY33" s="98" t="s">
        <v>669</v>
      </c>
      <c r="IZZ33" s="98" t="s">
        <v>669</v>
      </c>
      <c r="JAA33" s="98" t="s">
        <v>669</v>
      </c>
      <c r="JAB33" s="98" t="s">
        <v>669</v>
      </c>
      <c r="JAC33" s="98" t="s">
        <v>669</v>
      </c>
      <c r="JAD33" s="98" t="s">
        <v>669</v>
      </c>
      <c r="JAE33" s="98" t="s">
        <v>669</v>
      </c>
      <c r="JAF33" s="98" t="s">
        <v>669</v>
      </c>
      <c r="JAG33" s="98" t="s">
        <v>669</v>
      </c>
      <c r="JAH33" s="98" t="s">
        <v>669</v>
      </c>
      <c r="JAI33" s="98" t="s">
        <v>669</v>
      </c>
      <c r="JAJ33" s="98" t="s">
        <v>669</v>
      </c>
      <c r="JAK33" s="98" t="s">
        <v>669</v>
      </c>
      <c r="JAL33" s="98" t="s">
        <v>669</v>
      </c>
      <c r="JAM33" s="98" t="s">
        <v>669</v>
      </c>
      <c r="JAN33" s="98" t="s">
        <v>669</v>
      </c>
      <c r="JAO33" s="98" t="s">
        <v>669</v>
      </c>
      <c r="JAP33" s="98" t="s">
        <v>669</v>
      </c>
      <c r="JAQ33" s="98" t="s">
        <v>669</v>
      </c>
      <c r="JAR33" s="98" t="s">
        <v>669</v>
      </c>
      <c r="JAS33" s="98" t="s">
        <v>669</v>
      </c>
      <c r="JAT33" s="98" t="s">
        <v>669</v>
      </c>
      <c r="JAU33" s="98" t="s">
        <v>669</v>
      </c>
      <c r="JAV33" s="98" t="s">
        <v>669</v>
      </c>
      <c r="JAW33" s="98" t="s">
        <v>669</v>
      </c>
      <c r="JAX33" s="98" t="s">
        <v>669</v>
      </c>
      <c r="JAY33" s="98" t="s">
        <v>669</v>
      </c>
      <c r="JAZ33" s="98" t="s">
        <v>669</v>
      </c>
      <c r="JBA33" s="98" t="s">
        <v>669</v>
      </c>
      <c r="JBB33" s="98" t="s">
        <v>669</v>
      </c>
      <c r="JBC33" s="98" t="s">
        <v>669</v>
      </c>
      <c r="JBD33" s="98" t="s">
        <v>669</v>
      </c>
      <c r="JBE33" s="98" t="s">
        <v>669</v>
      </c>
      <c r="JBF33" s="98" t="s">
        <v>669</v>
      </c>
      <c r="JBG33" s="98" t="s">
        <v>669</v>
      </c>
      <c r="JBH33" s="98" t="s">
        <v>669</v>
      </c>
      <c r="JBI33" s="98" t="s">
        <v>669</v>
      </c>
      <c r="JBJ33" s="98" t="s">
        <v>669</v>
      </c>
      <c r="JBK33" s="98" t="s">
        <v>669</v>
      </c>
      <c r="JBL33" s="98" t="s">
        <v>669</v>
      </c>
      <c r="JBM33" s="98" t="s">
        <v>669</v>
      </c>
      <c r="JBN33" s="98" t="s">
        <v>669</v>
      </c>
      <c r="JBO33" s="98" t="s">
        <v>669</v>
      </c>
      <c r="JBP33" s="98" t="s">
        <v>669</v>
      </c>
      <c r="JBQ33" s="98" t="s">
        <v>669</v>
      </c>
      <c r="JBR33" s="98" t="s">
        <v>669</v>
      </c>
      <c r="JBS33" s="98" t="s">
        <v>669</v>
      </c>
      <c r="JBT33" s="98" t="s">
        <v>669</v>
      </c>
      <c r="JBU33" s="98" t="s">
        <v>669</v>
      </c>
      <c r="JBV33" s="98" t="s">
        <v>669</v>
      </c>
      <c r="JBW33" s="98" t="s">
        <v>669</v>
      </c>
      <c r="JBX33" s="98" t="s">
        <v>669</v>
      </c>
      <c r="JBY33" s="98" t="s">
        <v>669</v>
      </c>
      <c r="JBZ33" s="98" t="s">
        <v>669</v>
      </c>
      <c r="JCA33" s="98" t="s">
        <v>669</v>
      </c>
      <c r="JCB33" s="98" t="s">
        <v>669</v>
      </c>
      <c r="JCC33" s="98" t="s">
        <v>669</v>
      </c>
      <c r="JCD33" s="98" t="s">
        <v>669</v>
      </c>
      <c r="JCE33" s="98" t="s">
        <v>669</v>
      </c>
      <c r="JCF33" s="98" t="s">
        <v>669</v>
      </c>
      <c r="JCG33" s="98" t="s">
        <v>669</v>
      </c>
      <c r="JCH33" s="98" t="s">
        <v>669</v>
      </c>
      <c r="JCI33" s="98" t="s">
        <v>669</v>
      </c>
      <c r="JCJ33" s="98" t="s">
        <v>669</v>
      </c>
      <c r="JCK33" s="98" t="s">
        <v>669</v>
      </c>
      <c r="JCL33" s="98" t="s">
        <v>669</v>
      </c>
      <c r="JCM33" s="98" t="s">
        <v>669</v>
      </c>
      <c r="JCN33" s="98" t="s">
        <v>669</v>
      </c>
      <c r="JCO33" s="98" t="s">
        <v>669</v>
      </c>
      <c r="JCP33" s="98" t="s">
        <v>669</v>
      </c>
      <c r="JCQ33" s="98" t="s">
        <v>669</v>
      </c>
      <c r="JCR33" s="98" t="s">
        <v>669</v>
      </c>
      <c r="JCS33" s="98" t="s">
        <v>669</v>
      </c>
      <c r="JCT33" s="98" t="s">
        <v>669</v>
      </c>
      <c r="JCU33" s="98" t="s">
        <v>669</v>
      </c>
      <c r="JCV33" s="98" t="s">
        <v>669</v>
      </c>
      <c r="JCW33" s="98" t="s">
        <v>669</v>
      </c>
      <c r="JCX33" s="98" t="s">
        <v>669</v>
      </c>
      <c r="JCY33" s="98" t="s">
        <v>669</v>
      </c>
      <c r="JCZ33" s="98" t="s">
        <v>669</v>
      </c>
      <c r="JDA33" s="98" t="s">
        <v>669</v>
      </c>
      <c r="JDB33" s="98" t="s">
        <v>669</v>
      </c>
      <c r="JDC33" s="98" t="s">
        <v>669</v>
      </c>
      <c r="JDD33" s="98" t="s">
        <v>669</v>
      </c>
      <c r="JDE33" s="98" t="s">
        <v>669</v>
      </c>
      <c r="JDF33" s="98" t="s">
        <v>669</v>
      </c>
      <c r="JDG33" s="98" t="s">
        <v>669</v>
      </c>
      <c r="JDH33" s="98" t="s">
        <v>669</v>
      </c>
      <c r="JDI33" s="98" t="s">
        <v>669</v>
      </c>
      <c r="JDJ33" s="98" t="s">
        <v>669</v>
      </c>
      <c r="JDK33" s="98" t="s">
        <v>669</v>
      </c>
      <c r="JDL33" s="98" t="s">
        <v>669</v>
      </c>
      <c r="JDM33" s="98" t="s">
        <v>669</v>
      </c>
      <c r="JDN33" s="98" t="s">
        <v>669</v>
      </c>
      <c r="JDO33" s="98" t="s">
        <v>669</v>
      </c>
      <c r="JDP33" s="98" t="s">
        <v>669</v>
      </c>
      <c r="JDQ33" s="98" t="s">
        <v>669</v>
      </c>
      <c r="JDR33" s="98" t="s">
        <v>669</v>
      </c>
      <c r="JDS33" s="98" t="s">
        <v>669</v>
      </c>
      <c r="JDT33" s="98" t="s">
        <v>669</v>
      </c>
      <c r="JDU33" s="98" t="s">
        <v>669</v>
      </c>
      <c r="JDV33" s="98" t="s">
        <v>669</v>
      </c>
      <c r="JDW33" s="98" t="s">
        <v>669</v>
      </c>
      <c r="JDX33" s="98" t="s">
        <v>669</v>
      </c>
      <c r="JDY33" s="98" t="s">
        <v>669</v>
      </c>
      <c r="JDZ33" s="98" t="s">
        <v>669</v>
      </c>
      <c r="JEA33" s="98" t="s">
        <v>669</v>
      </c>
      <c r="JEB33" s="98" t="s">
        <v>669</v>
      </c>
      <c r="JEC33" s="98" t="s">
        <v>669</v>
      </c>
      <c r="JED33" s="98" t="s">
        <v>669</v>
      </c>
      <c r="JEE33" s="98" t="s">
        <v>669</v>
      </c>
      <c r="JEF33" s="98" t="s">
        <v>669</v>
      </c>
      <c r="JEG33" s="98" t="s">
        <v>669</v>
      </c>
      <c r="JEH33" s="98" t="s">
        <v>669</v>
      </c>
      <c r="JEI33" s="98" t="s">
        <v>669</v>
      </c>
      <c r="JEJ33" s="98" t="s">
        <v>669</v>
      </c>
      <c r="JEK33" s="98" t="s">
        <v>669</v>
      </c>
      <c r="JEL33" s="98" t="s">
        <v>669</v>
      </c>
      <c r="JEM33" s="98" t="s">
        <v>669</v>
      </c>
      <c r="JEN33" s="98" t="s">
        <v>669</v>
      </c>
      <c r="JEO33" s="98" t="s">
        <v>669</v>
      </c>
      <c r="JEP33" s="98" t="s">
        <v>669</v>
      </c>
      <c r="JEQ33" s="98" t="s">
        <v>669</v>
      </c>
      <c r="JER33" s="98" t="s">
        <v>669</v>
      </c>
      <c r="JES33" s="98" t="s">
        <v>669</v>
      </c>
      <c r="JET33" s="98" t="s">
        <v>669</v>
      </c>
      <c r="JEU33" s="98" t="s">
        <v>669</v>
      </c>
      <c r="JEV33" s="98" t="s">
        <v>669</v>
      </c>
      <c r="JEW33" s="98" t="s">
        <v>669</v>
      </c>
      <c r="JEX33" s="98" t="s">
        <v>669</v>
      </c>
      <c r="JEY33" s="98" t="s">
        <v>669</v>
      </c>
      <c r="JEZ33" s="98" t="s">
        <v>669</v>
      </c>
      <c r="JFA33" s="98" t="s">
        <v>669</v>
      </c>
      <c r="JFB33" s="98" t="s">
        <v>669</v>
      </c>
      <c r="JFC33" s="98" t="s">
        <v>669</v>
      </c>
      <c r="JFD33" s="98" t="s">
        <v>669</v>
      </c>
      <c r="JFE33" s="98" t="s">
        <v>669</v>
      </c>
      <c r="JFF33" s="98" t="s">
        <v>669</v>
      </c>
      <c r="JFG33" s="98" t="s">
        <v>669</v>
      </c>
      <c r="JFH33" s="98" t="s">
        <v>669</v>
      </c>
      <c r="JFI33" s="98" t="s">
        <v>669</v>
      </c>
      <c r="JFJ33" s="98" t="s">
        <v>669</v>
      </c>
      <c r="JFK33" s="98" t="s">
        <v>669</v>
      </c>
      <c r="JFL33" s="98" t="s">
        <v>669</v>
      </c>
      <c r="JFM33" s="98" t="s">
        <v>669</v>
      </c>
      <c r="JFN33" s="98" t="s">
        <v>669</v>
      </c>
      <c r="JFO33" s="98" t="s">
        <v>669</v>
      </c>
      <c r="JFP33" s="98" t="s">
        <v>669</v>
      </c>
      <c r="JFQ33" s="98" t="s">
        <v>669</v>
      </c>
      <c r="JFR33" s="98" t="s">
        <v>669</v>
      </c>
      <c r="JFS33" s="98" t="s">
        <v>669</v>
      </c>
      <c r="JFT33" s="98" t="s">
        <v>669</v>
      </c>
      <c r="JFU33" s="98" t="s">
        <v>669</v>
      </c>
      <c r="JFV33" s="98" t="s">
        <v>669</v>
      </c>
      <c r="JFW33" s="98" t="s">
        <v>669</v>
      </c>
      <c r="JFX33" s="98" t="s">
        <v>669</v>
      </c>
      <c r="JFY33" s="98" t="s">
        <v>669</v>
      </c>
      <c r="JFZ33" s="98" t="s">
        <v>669</v>
      </c>
      <c r="JGA33" s="98" t="s">
        <v>669</v>
      </c>
      <c r="JGB33" s="98" t="s">
        <v>669</v>
      </c>
      <c r="JGC33" s="98" t="s">
        <v>669</v>
      </c>
      <c r="JGD33" s="98" t="s">
        <v>669</v>
      </c>
      <c r="JGE33" s="98" t="s">
        <v>669</v>
      </c>
      <c r="JGF33" s="98" t="s">
        <v>669</v>
      </c>
      <c r="JGG33" s="98" t="s">
        <v>669</v>
      </c>
      <c r="JGH33" s="98" t="s">
        <v>669</v>
      </c>
      <c r="JGI33" s="98" t="s">
        <v>669</v>
      </c>
      <c r="JGJ33" s="98" t="s">
        <v>669</v>
      </c>
      <c r="JGK33" s="98" t="s">
        <v>669</v>
      </c>
      <c r="JGL33" s="98" t="s">
        <v>669</v>
      </c>
      <c r="JGM33" s="98" t="s">
        <v>669</v>
      </c>
      <c r="JGN33" s="98" t="s">
        <v>669</v>
      </c>
      <c r="JGO33" s="98" t="s">
        <v>669</v>
      </c>
      <c r="JGP33" s="98" t="s">
        <v>669</v>
      </c>
      <c r="JGQ33" s="98" t="s">
        <v>669</v>
      </c>
      <c r="JGR33" s="98" t="s">
        <v>669</v>
      </c>
      <c r="JGS33" s="98" t="s">
        <v>669</v>
      </c>
      <c r="JGT33" s="98" t="s">
        <v>669</v>
      </c>
      <c r="JGU33" s="98" t="s">
        <v>669</v>
      </c>
      <c r="JGV33" s="98" t="s">
        <v>669</v>
      </c>
      <c r="JGW33" s="98" t="s">
        <v>669</v>
      </c>
      <c r="JGX33" s="98" t="s">
        <v>669</v>
      </c>
      <c r="JGY33" s="98" t="s">
        <v>669</v>
      </c>
      <c r="JGZ33" s="98" t="s">
        <v>669</v>
      </c>
      <c r="JHA33" s="98" t="s">
        <v>669</v>
      </c>
      <c r="JHB33" s="98" t="s">
        <v>669</v>
      </c>
      <c r="JHC33" s="98" t="s">
        <v>669</v>
      </c>
      <c r="JHD33" s="98" t="s">
        <v>669</v>
      </c>
      <c r="JHE33" s="98" t="s">
        <v>669</v>
      </c>
      <c r="JHF33" s="98" t="s">
        <v>669</v>
      </c>
      <c r="JHG33" s="98" t="s">
        <v>669</v>
      </c>
      <c r="JHH33" s="98" t="s">
        <v>669</v>
      </c>
      <c r="JHI33" s="98" t="s">
        <v>669</v>
      </c>
      <c r="JHJ33" s="98" t="s">
        <v>669</v>
      </c>
      <c r="JHK33" s="98" t="s">
        <v>669</v>
      </c>
      <c r="JHL33" s="98" t="s">
        <v>669</v>
      </c>
      <c r="JHM33" s="98" t="s">
        <v>669</v>
      </c>
      <c r="JHN33" s="98" t="s">
        <v>669</v>
      </c>
      <c r="JHO33" s="98" t="s">
        <v>669</v>
      </c>
      <c r="JHP33" s="98" t="s">
        <v>669</v>
      </c>
      <c r="JHQ33" s="98" t="s">
        <v>669</v>
      </c>
      <c r="JHR33" s="98" t="s">
        <v>669</v>
      </c>
      <c r="JHS33" s="98" t="s">
        <v>669</v>
      </c>
      <c r="JHT33" s="98" t="s">
        <v>669</v>
      </c>
      <c r="JHU33" s="98" t="s">
        <v>669</v>
      </c>
      <c r="JHV33" s="98" t="s">
        <v>669</v>
      </c>
      <c r="JHW33" s="98" t="s">
        <v>669</v>
      </c>
      <c r="JHX33" s="98" t="s">
        <v>669</v>
      </c>
      <c r="JHY33" s="98" t="s">
        <v>669</v>
      </c>
      <c r="JHZ33" s="98" t="s">
        <v>669</v>
      </c>
      <c r="JIA33" s="98" t="s">
        <v>669</v>
      </c>
      <c r="JIB33" s="98" t="s">
        <v>669</v>
      </c>
      <c r="JIC33" s="98" t="s">
        <v>669</v>
      </c>
      <c r="JID33" s="98" t="s">
        <v>669</v>
      </c>
      <c r="JIE33" s="98" t="s">
        <v>669</v>
      </c>
      <c r="JIF33" s="98" t="s">
        <v>669</v>
      </c>
      <c r="JIG33" s="98" t="s">
        <v>669</v>
      </c>
      <c r="JIH33" s="98" t="s">
        <v>669</v>
      </c>
      <c r="JII33" s="98" t="s">
        <v>669</v>
      </c>
      <c r="JIJ33" s="98" t="s">
        <v>669</v>
      </c>
      <c r="JIK33" s="98" t="s">
        <v>669</v>
      </c>
      <c r="JIL33" s="98" t="s">
        <v>669</v>
      </c>
      <c r="JIM33" s="98" t="s">
        <v>669</v>
      </c>
      <c r="JIN33" s="98" t="s">
        <v>669</v>
      </c>
      <c r="JIO33" s="98" t="s">
        <v>669</v>
      </c>
      <c r="JIP33" s="98" t="s">
        <v>669</v>
      </c>
      <c r="JIQ33" s="98" t="s">
        <v>669</v>
      </c>
      <c r="JIR33" s="98" t="s">
        <v>669</v>
      </c>
      <c r="JIS33" s="98" t="s">
        <v>669</v>
      </c>
      <c r="JIT33" s="98" t="s">
        <v>669</v>
      </c>
      <c r="JIU33" s="98" t="s">
        <v>669</v>
      </c>
      <c r="JIV33" s="98" t="s">
        <v>669</v>
      </c>
      <c r="JIW33" s="98" t="s">
        <v>669</v>
      </c>
      <c r="JIX33" s="98" t="s">
        <v>669</v>
      </c>
      <c r="JIY33" s="98" t="s">
        <v>669</v>
      </c>
      <c r="JIZ33" s="98" t="s">
        <v>669</v>
      </c>
      <c r="JJA33" s="98" t="s">
        <v>669</v>
      </c>
      <c r="JJB33" s="98" t="s">
        <v>669</v>
      </c>
      <c r="JJC33" s="98" t="s">
        <v>669</v>
      </c>
      <c r="JJD33" s="98" t="s">
        <v>669</v>
      </c>
      <c r="JJE33" s="98" t="s">
        <v>669</v>
      </c>
      <c r="JJF33" s="98" t="s">
        <v>669</v>
      </c>
      <c r="JJG33" s="98" t="s">
        <v>669</v>
      </c>
      <c r="JJH33" s="98" t="s">
        <v>669</v>
      </c>
      <c r="JJI33" s="98" t="s">
        <v>669</v>
      </c>
      <c r="JJJ33" s="98" t="s">
        <v>669</v>
      </c>
      <c r="JJK33" s="98" t="s">
        <v>669</v>
      </c>
      <c r="JJL33" s="98" t="s">
        <v>669</v>
      </c>
      <c r="JJM33" s="98" t="s">
        <v>669</v>
      </c>
      <c r="JJN33" s="98" t="s">
        <v>669</v>
      </c>
      <c r="JJO33" s="98" t="s">
        <v>669</v>
      </c>
      <c r="JJP33" s="98" t="s">
        <v>669</v>
      </c>
      <c r="JJQ33" s="98" t="s">
        <v>669</v>
      </c>
      <c r="JJR33" s="98" t="s">
        <v>669</v>
      </c>
      <c r="JJS33" s="98" t="s">
        <v>669</v>
      </c>
      <c r="JJT33" s="98" t="s">
        <v>669</v>
      </c>
      <c r="JJU33" s="98" t="s">
        <v>669</v>
      </c>
      <c r="JJV33" s="98" t="s">
        <v>669</v>
      </c>
      <c r="JJW33" s="98" t="s">
        <v>669</v>
      </c>
      <c r="JJX33" s="98" t="s">
        <v>669</v>
      </c>
      <c r="JJY33" s="98" t="s">
        <v>669</v>
      </c>
      <c r="JJZ33" s="98" t="s">
        <v>669</v>
      </c>
      <c r="JKA33" s="98" t="s">
        <v>669</v>
      </c>
      <c r="JKB33" s="98" t="s">
        <v>669</v>
      </c>
      <c r="JKC33" s="98" t="s">
        <v>669</v>
      </c>
      <c r="JKD33" s="98" t="s">
        <v>669</v>
      </c>
      <c r="JKE33" s="98" t="s">
        <v>669</v>
      </c>
      <c r="JKF33" s="98" t="s">
        <v>669</v>
      </c>
      <c r="JKG33" s="98" t="s">
        <v>669</v>
      </c>
      <c r="JKH33" s="98" t="s">
        <v>669</v>
      </c>
      <c r="JKI33" s="98" t="s">
        <v>669</v>
      </c>
      <c r="JKJ33" s="98" t="s">
        <v>669</v>
      </c>
      <c r="JKK33" s="98" t="s">
        <v>669</v>
      </c>
      <c r="JKL33" s="98" t="s">
        <v>669</v>
      </c>
      <c r="JKM33" s="98" t="s">
        <v>669</v>
      </c>
      <c r="JKN33" s="98" t="s">
        <v>669</v>
      </c>
      <c r="JKO33" s="98" t="s">
        <v>669</v>
      </c>
      <c r="JKP33" s="98" t="s">
        <v>669</v>
      </c>
      <c r="JKQ33" s="98" t="s">
        <v>669</v>
      </c>
      <c r="JKR33" s="98" t="s">
        <v>669</v>
      </c>
      <c r="JKS33" s="98" t="s">
        <v>669</v>
      </c>
      <c r="JKT33" s="98" t="s">
        <v>669</v>
      </c>
      <c r="JKU33" s="98" t="s">
        <v>669</v>
      </c>
      <c r="JKV33" s="98" t="s">
        <v>669</v>
      </c>
      <c r="JKW33" s="98" t="s">
        <v>669</v>
      </c>
      <c r="JKX33" s="98" t="s">
        <v>669</v>
      </c>
      <c r="JKY33" s="98" t="s">
        <v>669</v>
      </c>
      <c r="JKZ33" s="98" t="s">
        <v>669</v>
      </c>
      <c r="JLA33" s="98" t="s">
        <v>669</v>
      </c>
      <c r="JLB33" s="98" t="s">
        <v>669</v>
      </c>
      <c r="JLC33" s="98" t="s">
        <v>669</v>
      </c>
      <c r="JLD33" s="98" t="s">
        <v>669</v>
      </c>
      <c r="JLE33" s="98" t="s">
        <v>669</v>
      </c>
      <c r="JLF33" s="98" t="s">
        <v>669</v>
      </c>
      <c r="JLG33" s="98" t="s">
        <v>669</v>
      </c>
      <c r="JLH33" s="98" t="s">
        <v>669</v>
      </c>
      <c r="JLI33" s="98" t="s">
        <v>669</v>
      </c>
      <c r="JLJ33" s="98" t="s">
        <v>669</v>
      </c>
      <c r="JLK33" s="98" t="s">
        <v>669</v>
      </c>
      <c r="JLL33" s="98" t="s">
        <v>669</v>
      </c>
      <c r="JLM33" s="98" t="s">
        <v>669</v>
      </c>
      <c r="JLN33" s="98" t="s">
        <v>669</v>
      </c>
      <c r="JLO33" s="98" t="s">
        <v>669</v>
      </c>
      <c r="JLP33" s="98" t="s">
        <v>669</v>
      </c>
      <c r="JLQ33" s="98" t="s">
        <v>669</v>
      </c>
      <c r="JLR33" s="98" t="s">
        <v>669</v>
      </c>
      <c r="JLS33" s="98" t="s">
        <v>669</v>
      </c>
      <c r="JLT33" s="98" t="s">
        <v>669</v>
      </c>
      <c r="JLU33" s="98" t="s">
        <v>669</v>
      </c>
      <c r="JLV33" s="98" t="s">
        <v>669</v>
      </c>
      <c r="JLW33" s="98" t="s">
        <v>669</v>
      </c>
      <c r="JLX33" s="98" t="s">
        <v>669</v>
      </c>
      <c r="JLY33" s="98" t="s">
        <v>669</v>
      </c>
      <c r="JLZ33" s="98" t="s">
        <v>669</v>
      </c>
      <c r="JMA33" s="98" t="s">
        <v>669</v>
      </c>
      <c r="JMB33" s="98" t="s">
        <v>669</v>
      </c>
      <c r="JMC33" s="98" t="s">
        <v>669</v>
      </c>
      <c r="JMD33" s="98" t="s">
        <v>669</v>
      </c>
      <c r="JME33" s="98" t="s">
        <v>669</v>
      </c>
      <c r="JMF33" s="98" t="s">
        <v>669</v>
      </c>
      <c r="JMG33" s="98" t="s">
        <v>669</v>
      </c>
      <c r="JMH33" s="98" t="s">
        <v>669</v>
      </c>
      <c r="JMI33" s="98" t="s">
        <v>669</v>
      </c>
      <c r="JMJ33" s="98" t="s">
        <v>669</v>
      </c>
      <c r="JMK33" s="98" t="s">
        <v>669</v>
      </c>
      <c r="JML33" s="98" t="s">
        <v>669</v>
      </c>
      <c r="JMM33" s="98" t="s">
        <v>669</v>
      </c>
      <c r="JMN33" s="98" t="s">
        <v>669</v>
      </c>
      <c r="JMO33" s="98" t="s">
        <v>669</v>
      </c>
      <c r="JMP33" s="98" t="s">
        <v>669</v>
      </c>
      <c r="JMQ33" s="98" t="s">
        <v>669</v>
      </c>
      <c r="JMR33" s="98" t="s">
        <v>669</v>
      </c>
      <c r="JMS33" s="98" t="s">
        <v>669</v>
      </c>
      <c r="JMT33" s="98" t="s">
        <v>669</v>
      </c>
      <c r="JMU33" s="98" t="s">
        <v>669</v>
      </c>
      <c r="JMV33" s="98" t="s">
        <v>669</v>
      </c>
      <c r="JMW33" s="98" t="s">
        <v>669</v>
      </c>
      <c r="JMX33" s="98" t="s">
        <v>669</v>
      </c>
      <c r="JMY33" s="98" t="s">
        <v>669</v>
      </c>
      <c r="JMZ33" s="98" t="s">
        <v>669</v>
      </c>
      <c r="JNA33" s="98" t="s">
        <v>669</v>
      </c>
      <c r="JNB33" s="98" t="s">
        <v>669</v>
      </c>
      <c r="JNC33" s="98" t="s">
        <v>669</v>
      </c>
      <c r="JND33" s="98" t="s">
        <v>669</v>
      </c>
      <c r="JNE33" s="98" t="s">
        <v>669</v>
      </c>
      <c r="JNF33" s="98" t="s">
        <v>669</v>
      </c>
      <c r="JNG33" s="98" t="s">
        <v>669</v>
      </c>
      <c r="JNH33" s="98" t="s">
        <v>669</v>
      </c>
      <c r="JNI33" s="98" t="s">
        <v>669</v>
      </c>
      <c r="JNJ33" s="98" t="s">
        <v>669</v>
      </c>
      <c r="JNK33" s="98" t="s">
        <v>669</v>
      </c>
      <c r="JNL33" s="98" t="s">
        <v>669</v>
      </c>
      <c r="JNM33" s="98" t="s">
        <v>669</v>
      </c>
      <c r="JNN33" s="98" t="s">
        <v>669</v>
      </c>
      <c r="JNO33" s="98" t="s">
        <v>669</v>
      </c>
      <c r="JNP33" s="98" t="s">
        <v>669</v>
      </c>
      <c r="JNQ33" s="98" t="s">
        <v>669</v>
      </c>
      <c r="JNR33" s="98" t="s">
        <v>669</v>
      </c>
      <c r="JNS33" s="98" t="s">
        <v>669</v>
      </c>
      <c r="JNT33" s="98" t="s">
        <v>669</v>
      </c>
      <c r="JNU33" s="98" t="s">
        <v>669</v>
      </c>
      <c r="JNV33" s="98" t="s">
        <v>669</v>
      </c>
      <c r="JNW33" s="98" t="s">
        <v>669</v>
      </c>
      <c r="JNX33" s="98" t="s">
        <v>669</v>
      </c>
      <c r="JNY33" s="98" t="s">
        <v>669</v>
      </c>
      <c r="JNZ33" s="98" t="s">
        <v>669</v>
      </c>
      <c r="JOA33" s="98" t="s">
        <v>669</v>
      </c>
      <c r="JOB33" s="98" t="s">
        <v>669</v>
      </c>
      <c r="JOC33" s="98" t="s">
        <v>669</v>
      </c>
      <c r="JOD33" s="98" t="s">
        <v>669</v>
      </c>
      <c r="JOE33" s="98" t="s">
        <v>669</v>
      </c>
      <c r="JOF33" s="98" t="s">
        <v>669</v>
      </c>
      <c r="JOG33" s="98" t="s">
        <v>669</v>
      </c>
      <c r="JOH33" s="98" t="s">
        <v>669</v>
      </c>
      <c r="JOI33" s="98" t="s">
        <v>669</v>
      </c>
      <c r="JOJ33" s="98" t="s">
        <v>669</v>
      </c>
      <c r="JOK33" s="98" t="s">
        <v>669</v>
      </c>
      <c r="JOL33" s="98" t="s">
        <v>669</v>
      </c>
      <c r="JOM33" s="98" t="s">
        <v>669</v>
      </c>
      <c r="JON33" s="98" t="s">
        <v>669</v>
      </c>
      <c r="JOO33" s="98" t="s">
        <v>669</v>
      </c>
      <c r="JOP33" s="98" t="s">
        <v>669</v>
      </c>
      <c r="JOQ33" s="98" t="s">
        <v>669</v>
      </c>
      <c r="JOR33" s="98" t="s">
        <v>669</v>
      </c>
      <c r="JOS33" s="98" t="s">
        <v>669</v>
      </c>
      <c r="JOT33" s="98" t="s">
        <v>669</v>
      </c>
      <c r="JOU33" s="98" t="s">
        <v>669</v>
      </c>
      <c r="JOV33" s="98" t="s">
        <v>669</v>
      </c>
      <c r="JOW33" s="98" t="s">
        <v>669</v>
      </c>
      <c r="JOX33" s="98" t="s">
        <v>669</v>
      </c>
      <c r="JOY33" s="98" t="s">
        <v>669</v>
      </c>
      <c r="JOZ33" s="98" t="s">
        <v>669</v>
      </c>
      <c r="JPA33" s="98" t="s">
        <v>669</v>
      </c>
      <c r="JPB33" s="98" t="s">
        <v>669</v>
      </c>
      <c r="JPC33" s="98" t="s">
        <v>669</v>
      </c>
      <c r="JPD33" s="98" t="s">
        <v>669</v>
      </c>
      <c r="JPE33" s="98" t="s">
        <v>669</v>
      </c>
      <c r="JPF33" s="98" t="s">
        <v>669</v>
      </c>
      <c r="JPG33" s="98" t="s">
        <v>669</v>
      </c>
      <c r="JPH33" s="98" t="s">
        <v>669</v>
      </c>
      <c r="JPI33" s="98" t="s">
        <v>669</v>
      </c>
      <c r="JPJ33" s="98" t="s">
        <v>669</v>
      </c>
      <c r="JPK33" s="98" t="s">
        <v>669</v>
      </c>
      <c r="JPL33" s="98" t="s">
        <v>669</v>
      </c>
      <c r="JPM33" s="98" t="s">
        <v>669</v>
      </c>
      <c r="JPN33" s="98" t="s">
        <v>669</v>
      </c>
      <c r="JPO33" s="98" t="s">
        <v>669</v>
      </c>
      <c r="JPP33" s="98" t="s">
        <v>669</v>
      </c>
      <c r="JPQ33" s="98" t="s">
        <v>669</v>
      </c>
      <c r="JPR33" s="98" t="s">
        <v>669</v>
      </c>
      <c r="JPS33" s="98" t="s">
        <v>669</v>
      </c>
      <c r="JPT33" s="98" t="s">
        <v>669</v>
      </c>
      <c r="JPU33" s="98" t="s">
        <v>669</v>
      </c>
      <c r="JPV33" s="98" t="s">
        <v>669</v>
      </c>
      <c r="JPW33" s="98" t="s">
        <v>669</v>
      </c>
      <c r="JPX33" s="98" t="s">
        <v>669</v>
      </c>
      <c r="JPY33" s="98" t="s">
        <v>669</v>
      </c>
      <c r="JPZ33" s="98" t="s">
        <v>669</v>
      </c>
      <c r="JQA33" s="98" t="s">
        <v>669</v>
      </c>
      <c r="JQB33" s="98" t="s">
        <v>669</v>
      </c>
      <c r="JQC33" s="98" t="s">
        <v>669</v>
      </c>
      <c r="JQD33" s="98" t="s">
        <v>669</v>
      </c>
      <c r="JQE33" s="98" t="s">
        <v>669</v>
      </c>
      <c r="JQF33" s="98" t="s">
        <v>669</v>
      </c>
      <c r="JQG33" s="98" t="s">
        <v>669</v>
      </c>
      <c r="JQH33" s="98" t="s">
        <v>669</v>
      </c>
      <c r="JQI33" s="98" t="s">
        <v>669</v>
      </c>
      <c r="JQJ33" s="98" t="s">
        <v>669</v>
      </c>
      <c r="JQK33" s="98" t="s">
        <v>669</v>
      </c>
      <c r="JQL33" s="98" t="s">
        <v>669</v>
      </c>
      <c r="JQM33" s="98" t="s">
        <v>669</v>
      </c>
      <c r="JQN33" s="98" t="s">
        <v>669</v>
      </c>
      <c r="JQO33" s="98" t="s">
        <v>669</v>
      </c>
      <c r="JQP33" s="98" t="s">
        <v>669</v>
      </c>
      <c r="JQQ33" s="98" t="s">
        <v>669</v>
      </c>
      <c r="JQR33" s="98" t="s">
        <v>669</v>
      </c>
      <c r="JQS33" s="98" t="s">
        <v>669</v>
      </c>
      <c r="JQT33" s="98" t="s">
        <v>669</v>
      </c>
      <c r="JQU33" s="98" t="s">
        <v>669</v>
      </c>
      <c r="JQV33" s="98" t="s">
        <v>669</v>
      </c>
      <c r="JQW33" s="98" t="s">
        <v>669</v>
      </c>
      <c r="JQX33" s="98" t="s">
        <v>669</v>
      </c>
      <c r="JQY33" s="98" t="s">
        <v>669</v>
      </c>
      <c r="JQZ33" s="98" t="s">
        <v>669</v>
      </c>
      <c r="JRA33" s="98" t="s">
        <v>669</v>
      </c>
      <c r="JRB33" s="98" t="s">
        <v>669</v>
      </c>
      <c r="JRC33" s="98" t="s">
        <v>669</v>
      </c>
      <c r="JRD33" s="98" t="s">
        <v>669</v>
      </c>
      <c r="JRE33" s="98" t="s">
        <v>669</v>
      </c>
      <c r="JRF33" s="98" t="s">
        <v>669</v>
      </c>
      <c r="JRG33" s="98" t="s">
        <v>669</v>
      </c>
      <c r="JRH33" s="98" t="s">
        <v>669</v>
      </c>
      <c r="JRI33" s="98" t="s">
        <v>669</v>
      </c>
      <c r="JRJ33" s="98" t="s">
        <v>669</v>
      </c>
      <c r="JRK33" s="98" t="s">
        <v>669</v>
      </c>
      <c r="JRL33" s="98" t="s">
        <v>669</v>
      </c>
      <c r="JRM33" s="98" t="s">
        <v>669</v>
      </c>
      <c r="JRN33" s="98" t="s">
        <v>669</v>
      </c>
      <c r="JRO33" s="98" t="s">
        <v>669</v>
      </c>
      <c r="JRP33" s="98" t="s">
        <v>669</v>
      </c>
      <c r="JRQ33" s="98" t="s">
        <v>669</v>
      </c>
      <c r="JRR33" s="98" t="s">
        <v>669</v>
      </c>
      <c r="JRS33" s="98" t="s">
        <v>669</v>
      </c>
      <c r="JRT33" s="98" t="s">
        <v>669</v>
      </c>
      <c r="JRU33" s="98" t="s">
        <v>669</v>
      </c>
      <c r="JRV33" s="98" t="s">
        <v>669</v>
      </c>
      <c r="JRW33" s="98" t="s">
        <v>669</v>
      </c>
      <c r="JRX33" s="98" t="s">
        <v>669</v>
      </c>
      <c r="JRY33" s="98" t="s">
        <v>669</v>
      </c>
      <c r="JRZ33" s="98" t="s">
        <v>669</v>
      </c>
      <c r="JSA33" s="98" t="s">
        <v>669</v>
      </c>
      <c r="JSB33" s="98" t="s">
        <v>669</v>
      </c>
      <c r="JSC33" s="98" t="s">
        <v>669</v>
      </c>
      <c r="JSD33" s="98" t="s">
        <v>669</v>
      </c>
      <c r="JSE33" s="98" t="s">
        <v>669</v>
      </c>
      <c r="JSF33" s="98" t="s">
        <v>669</v>
      </c>
      <c r="JSG33" s="98" t="s">
        <v>669</v>
      </c>
      <c r="JSH33" s="98" t="s">
        <v>669</v>
      </c>
      <c r="JSI33" s="98" t="s">
        <v>669</v>
      </c>
      <c r="JSJ33" s="98" t="s">
        <v>669</v>
      </c>
      <c r="JSK33" s="98" t="s">
        <v>669</v>
      </c>
      <c r="JSL33" s="98" t="s">
        <v>669</v>
      </c>
      <c r="JSM33" s="98" t="s">
        <v>669</v>
      </c>
      <c r="JSN33" s="98" t="s">
        <v>669</v>
      </c>
      <c r="JSO33" s="98" t="s">
        <v>669</v>
      </c>
      <c r="JSP33" s="98" t="s">
        <v>669</v>
      </c>
      <c r="JSQ33" s="98" t="s">
        <v>669</v>
      </c>
      <c r="JSR33" s="98" t="s">
        <v>669</v>
      </c>
      <c r="JSS33" s="98" t="s">
        <v>669</v>
      </c>
      <c r="JST33" s="98" t="s">
        <v>669</v>
      </c>
      <c r="JSU33" s="98" t="s">
        <v>669</v>
      </c>
      <c r="JSV33" s="98" t="s">
        <v>669</v>
      </c>
      <c r="JSW33" s="98" t="s">
        <v>669</v>
      </c>
      <c r="JSX33" s="98" t="s">
        <v>669</v>
      </c>
      <c r="JSY33" s="98" t="s">
        <v>669</v>
      </c>
      <c r="JSZ33" s="98" t="s">
        <v>669</v>
      </c>
      <c r="JTA33" s="98" t="s">
        <v>669</v>
      </c>
      <c r="JTB33" s="98" t="s">
        <v>669</v>
      </c>
      <c r="JTC33" s="98" t="s">
        <v>669</v>
      </c>
      <c r="JTD33" s="98" t="s">
        <v>669</v>
      </c>
      <c r="JTE33" s="98" t="s">
        <v>669</v>
      </c>
      <c r="JTF33" s="98" t="s">
        <v>669</v>
      </c>
      <c r="JTG33" s="98" t="s">
        <v>669</v>
      </c>
      <c r="JTH33" s="98" t="s">
        <v>669</v>
      </c>
      <c r="JTI33" s="98" t="s">
        <v>669</v>
      </c>
      <c r="JTJ33" s="98" t="s">
        <v>669</v>
      </c>
      <c r="JTK33" s="98" t="s">
        <v>669</v>
      </c>
      <c r="JTL33" s="98" t="s">
        <v>669</v>
      </c>
      <c r="JTM33" s="98" t="s">
        <v>669</v>
      </c>
      <c r="JTN33" s="98" t="s">
        <v>669</v>
      </c>
      <c r="JTO33" s="98" t="s">
        <v>669</v>
      </c>
      <c r="JTP33" s="98" t="s">
        <v>669</v>
      </c>
      <c r="JTQ33" s="98" t="s">
        <v>669</v>
      </c>
      <c r="JTR33" s="98" t="s">
        <v>669</v>
      </c>
      <c r="JTS33" s="98" t="s">
        <v>669</v>
      </c>
      <c r="JTT33" s="98" t="s">
        <v>669</v>
      </c>
      <c r="JTU33" s="98" t="s">
        <v>669</v>
      </c>
      <c r="JTV33" s="98" t="s">
        <v>669</v>
      </c>
      <c r="JTW33" s="98" t="s">
        <v>669</v>
      </c>
      <c r="JTX33" s="98" t="s">
        <v>669</v>
      </c>
      <c r="JTY33" s="98" t="s">
        <v>669</v>
      </c>
      <c r="JTZ33" s="98" t="s">
        <v>669</v>
      </c>
      <c r="JUA33" s="98" t="s">
        <v>669</v>
      </c>
      <c r="JUB33" s="98" t="s">
        <v>669</v>
      </c>
      <c r="JUC33" s="98" t="s">
        <v>669</v>
      </c>
      <c r="JUD33" s="98" t="s">
        <v>669</v>
      </c>
      <c r="JUE33" s="98" t="s">
        <v>669</v>
      </c>
      <c r="JUF33" s="98" t="s">
        <v>669</v>
      </c>
      <c r="JUG33" s="98" t="s">
        <v>669</v>
      </c>
      <c r="JUH33" s="98" t="s">
        <v>669</v>
      </c>
      <c r="JUI33" s="98" t="s">
        <v>669</v>
      </c>
      <c r="JUJ33" s="98" t="s">
        <v>669</v>
      </c>
      <c r="JUK33" s="98" t="s">
        <v>669</v>
      </c>
      <c r="JUL33" s="98" t="s">
        <v>669</v>
      </c>
      <c r="JUM33" s="98" t="s">
        <v>669</v>
      </c>
      <c r="JUN33" s="98" t="s">
        <v>669</v>
      </c>
      <c r="JUO33" s="98" t="s">
        <v>669</v>
      </c>
      <c r="JUP33" s="98" t="s">
        <v>669</v>
      </c>
      <c r="JUQ33" s="98" t="s">
        <v>669</v>
      </c>
      <c r="JUR33" s="98" t="s">
        <v>669</v>
      </c>
      <c r="JUS33" s="98" t="s">
        <v>669</v>
      </c>
      <c r="JUT33" s="98" t="s">
        <v>669</v>
      </c>
      <c r="JUU33" s="98" t="s">
        <v>669</v>
      </c>
      <c r="JUV33" s="98" t="s">
        <v>669</v>
      </c>
      <c r="JUW33" s="98" t="s">
        <v>669</v>
      </c>
      <c r="JUX33" s="98" t="s">
        <v>669</v>
      </c>
      <c r="JUY33" s="98" t="s">
        <v>669</v>
      </c>
      <c r="JUZ33" s="98" t="s">
        <v>669</v>
      </c>
      <c r="JVA33" s="98" t="s">
        <v>669</v>
      </c>
      <c r="JVB33" s="98" t="s">
        <v>669</v>
      </c>
      <c r="JVC33" s="98" t="s">
        <v>669</v>
      </c>
      <c r="JVD33" s="98" t="s">
        <v>669</v>
      </c>
      <c r="JVE33" s="98" t="s">
        <v>669</v>
      </c>
      <c r="JVF33" s="98" t="s">
        <v>669</v>
      </c>
      <c r="JVG33" s="98" t="s">
        <v>669</v>
      </c>
      <c r="JVH33" s="98" t="s">
        <v>669</v>
      </c>
      <c r="JVI33" s="98" t="s">
        <v>669</v>
      </c>
      <c r="JVJ33" s="98" t="s">
        <v>669</v>
      </c>
      <c r="JVK33" s="98" t="s">
        <v>669</v>
      </c>
      <c r="JVL33" s="98" t="s">
        <v>669</v>
      </c>
      <c r="JVM33" s="98" t="s">
        <v>669</v>
      </c>
      <c r="JVN33" s="98" t="s">
        <v>669</v>
      </c>
      <c r="JVO33" s="98" t="s">
        <v>669</v>
      </c>
      <c r="JVP33" s="98" t="s">
        <v>669</v>
      </c>
      <c r="JVQ33" s="98" t="s">
        <v>669</v>
      </c>
      <c r="JVR33" s="98" t="s">
        <v>669</v>
      </c>
      <c r="JVS33" s="98" t="s">
        <v>669</v>
      </c>
      <c r="JVT33" s="98" t="s">
        <v>669</v>
      </c>
      <c r="JVU33" s="98" t="s">
        <v>669</v>
      </c>
      <c r="JVV33" s="98" t="s">
        <v>669</v>
      </c>
      <c r="JVW33" s="98" t="s">
        <v>669</v>
      </c>
      <c r="JVX33" s="98" t="s">
        <v>669</v>
      </c>
      <c r="JVY33" s="98" t="s">
        <v>669</v>
      </c>
      <c r="JVZ33" s="98" t="s">
        <v>669</v>
      </c>
      <c r="JWA33" s="98" t="s">
        <v>669</v>
      </c>
      <c r="JWB33" s="98" t="s">
        <v>669</v>
      </c>
      <c r="JWC33" s="98" t="s">
        <v>669</v>
      </c>
      <c r="JWD33" s="98" t="s">
        <v>669</v>
      </c>
      <c r="JWE33" s="98" t="s">
        <v>669</v>
      </c>
      <c r="JWF33" s="98" t="s">
        <v>669</v>
      </c>
      <c r="JWG33" s="98" t="s">
        <v>669</v>
      </c>
      <c r="JWH33" s="98" t="s">
        <v>669</v>
      </c>
      <c r="JWI33" s="98" t="s">
        <v>669</v>
      </c>
      <c r="JWJ33" s="98" t="s">
        <v>669</v>
      </c>
      <c r="JWK33" s="98" t="s">
        <v>669</v>
      </c>
      <c r="JWL33" s="98" t="s">
        <v>669</v>
      </c>
      <c r="JWM33" s="98" t="s">
        <v>669</v>
      </c>
      <c r="JWN33" s="98" t="s">
        <v>669</v>
      </c>
      <c r="JWO33" s="98" t="s">
        <v>669</v>
      </c>
      <c r="JWP33" s="98" t="s">
        <v>669</v>
      </c>
      <c r="JWQ33" s="98" t="s">
        <v>669</v>
      </c>
      <c r="JWR33" s="98" t="s">
        <v>669</v>
      </c>
      <c r="JWS33" s="98" t="s">
        <v>669</v>
      </c>
      <c r="JWT33" s="98" t="s">
        <v>669</v>
      </c>
      <c r="JWU33" s="98" t="s">
        <v>669</v>
      </c>
      <c r="JWV33" s="98" t="s">
        <v>669</v>
      </c>
      <c r="JWW33" s="98" t="s">
        <v>669</v>
      </c>
      <c r="JWX33" s="98" t="s">
        <v>669</v>
      </c>
      <c r="JWY33" s="98" t="s">
        <v>669</v>
      </c>
      <c r="JWZ33" s="98" t="s">
        <v>669</v>
      </c>
      <c r="JXA33" s="98" t="s">
        <v>669</v>
      </c>
      <c r="JXB33" s="98" t="s">
        <v>669</v>
      </c>
      <c r="JXC33" s="98" t="s">
        <v>669</v>
      </c>
      <c r="JXD33" s="98" t="s">
        <v>669</v>
      </c>
      <c r="JXE33" s="98" t="s">
        <v>669</v>
      </c>
      <c r="JXF33" s="98" t="s">
        <v>669</v>
      </c>
      <c r="JXG33" s="98" t="s">
        <v>669</v>
      </c>
      <c r="JXH33" s="98" t="s">
        <v>669</v>
      </c>
      <c r="JXI33" s="98" t="s">
        <v>669</v>
      </c>
      <c r="JXJ33" s="98" t="s">
        <v>669</v>
      </c>
      <c r="JXK33" s="98" t="s">
        <v>669</v>
      </c>
      <c r="JXL33" s="98" t="s">
        <v>669</v>
      </c>
      <c r="JXM33" s="98" t="s">
        <v>669</v>
      </c>
      <c r="JXN33" s="98" t="s">
        <v>669</v>
      </c>
      <c r="JXO33" s="98" t="s">
        <v>669</v>
      </c>
      <c r="JXP33" s="98" t="s">
        <v>669</v>
      </c>
      <c r="JXQ33" s="98" t="s">
        <v>669</v>
      </c>
      <c r="JXR33" s="98" t="s">
        <v>669</v>
      </c>
      <c r="JXS33" s="98" t="s">
        <v>669</v>
      </c>
      <c r="JXT33" s="98" t="s">
        <v>669</v>
      </c>
      <c r="JXU33" s="98" t="s">
        <v>669</v>
      </c>
      <c r="JXV33" s="98" t="s">
        <v>669</v>
      </c>
      <c r="JXW33" s="98" t="s">
        <v>669</v>
      </c>
      <c r="JXX33" s="98" t="s">
        <v>669</v>
      </c>
      <c r="JXY33" s="98" t="s">
        <v>669</v>
      </c>
      <c r="JXZ33" s="98" t="s">
        <v>669</v>
      </c>
      <c r="JYA33" s="98" t="s">
        <v>669</v>
      </c>
      <c r="JYB33" s="98" t="s">
        <v>669</v>
      </c>
      <c r="JYC33" s="98" t="s">
        <v>669</v>
      </c>
      <c r="JYD33" s="98" t="s">
        <v>669</v>
      </c>
      <c r="JYE33" s="98" t="s">
        <v>669</v>
      </c>
      <c r="JYF33" s="98" t="s">
        <v>669</v>
      </c>
      <c r="JYG33" s="98" t="s">
        <v>669</v>
      </c>
      <c r="JYH33" s="98" t="s">
        <v>669</v>
      </c>
      <c r="JYI33" s="98" t="s">
        <v>669</v>
      </c>
      <c r="JYJ33" s="98" t="s">
        <v>669</v>
      </c>
      <c r="JYK33" s="98" t="s">
        <v>669</v>
      </c>
      <c r="JYL33" s="98" t="s">
        <v>669</v>
      </c>
      <c r="JYM33" s="98" t="s">
        <v>669</v>
      </c>
      <c r="JYN33" s="98" t="s">
        <v>669</v>
      </c>
      <c r="JYO33" s="98" t="s">
        <v>669</v>
      </c>
      <c r="JYP33" s="98" t="s">
        <v>669</v>
      </c>
      <c r="JYQ33" s="98" t="s">
        <v>669</v>
      </c>
      <c r="JYR33" s="98" t="s">
        <v>669</v>
      </c>
      <c r="JYS33" s="98" t="s">
        <v>669</v>
      </c>
      <c r="JYT33" s="98" t="s">
        <v>669</v>
      </c>
      <c r="JYU33" s="98" t="s">
        <v>669</v>
      </c>
      <c r="JYV33" s="98" t="s">
        <v>669</v>
      </c>
      <c r="JYW33" s="98" t="s">
        <v>669</v>
      </c>
      <c r="JYX33" s="98" t="s">
        <v>669</v>
      </c>
      <c r="JYY33" s="98" t="s">
        <v>669</v>
      </c>
      <c r="JYZ33" s="98" t="s">
        <v>669</v>
      </c>
      <c r="JZA33" s="98" t="s">
        <v>669</v>
      </c>
      <c r="JZB33" s="98" t="s">
        <v>669</v>
      </c>
      <c r="JZC33" s="98" t="s">
        <v>669</v>
      </c>
      <c r="JZD33" s="98" t="s">
        <v>669</v>
      </c>
      <c r="JZE33" s="98" t="s">
        <v>669</v>
      </c>
      <c r="JZF33" s="98" t="s">
        <v>669</v>
      </c>
      <c r="JZG33" s="98" t="s">
        <v>669</v>
      </c>
      <c r="JZH33" s="98" t="s">
        <v>669</v>
      </c>
      <c r="JZI33" s="98" t="s">
        <v>669</v>
      </c>
      <c r="JZJ33" s="98" t="s">
        <v>669</v>
      </c>
      <c r="JZK33" s="98" t="s">
        <v>669</v>
      </c>
      <c r="JZL33" s="98" t="s">
        <v>669</v>
      </c>
      <c r="JZM33" s="98" t="s">
        <v>669</v>
      </c>
      <c r="JZN33" s="98" t="s">
        <v>669</v>
      </c>
      <c r="JZO33" s="98" t="s">
        <v>669</v>
      </c>
      <c r="JZP33" s="98" t="s">
        <v>669</v>
      </c>
      <c r="JZQ33" s="98" t="s">
        <v>669</v>
      </c>
      <c r="JZR33" s="98" t="s">
        <v>669</v>
      </c>
      <c r="JZS33" s="98" t="s">
        <v>669</v>
      </c>
      <c r="JZT33" s="98" t="s">
        <v>669</v>
      </c>
      <c r="JZU33" s="98" t="s">
        <v>669</v>
      </c>
      <c r="JZV33" s="98" t="s">
        <v>669</v>
      </c>
      <c r="JZW33" s="98" t="s">
        <v>669</v>
      </c>
      <c r="JZX33" s="98" t="s">
        <v>669</v>
      </c>
      <c r="JZY33" s="98" t="s">
        <v>669</v>
      </c>
      <c r="JZZ33" s="98" t="s">
        <v>669</v>
      </c>
      <c r="KAA33" s="98" t="s">
        <v>669</v>
      </c>
      <c r="KAB33" s="98" t="s">
        <v>669</v>
      </c>
      <c r="KAC33" s="98" t="s">
        <v>669</v>
      </c>
      <c r="KAD33" s="98" t="s">
        <v>669</v>
      </c>
      <c r="KAE33" s="98" t="s">
        <v>669</v>
      </c>
      <c r="KAF33" s="98" t="s">
        <v>669</v>
      </c>
      <c r="KAG33" s="98" t="s">
        <v>669</v>
      </c>
      <c r="KAH33" s="98" t="s">
        <v>669</v>
      </c>
      <c r="KAI33" s="98" t="s">
        <v>669</v>
      </c>
      <c r="KAJ33" s="98" t="s">
        <v>669</v>
      </c>
      <c r="KAK33" s="98" t="s">
        <v>669</v>
      </c>
      <c r="KAL33" s="98" t="s">
        <v>669</v>
      </c>
      <c r="KAM33" s="98" t="s">
        <v>669</v>
      </c>
      <c r="KAN33" s="98" t="s">
        <v>669</v>
      </c>
      <c r="KAO33" s="98" t="s">
        <v>669</v>
      </c>
      <c r="KAP33" s="98" t="s">
        <v>669</v>
      </c>
      <c r="KAQ33" s="98" t="s">
        <v>669</v>
      </c>
      <c r="KAR33" s="98" t="s">
        <v>669</v>
      </c>
      <c r="KAS33" s="98" t="s">
        <v>669</v>
      </c>
      <c r="KAT33" s="98" t="s">
        <v>669</v>
      </c>
      <c r="KAU33" s="98" t="s">
        <v>669</v>
      </c>
      <c r="KAV33" s="98" t="s">
        <v>669</v>
      </c>
      <c r="KAW33" s="98" t="s">
        <v>669</v>
      </c>
      <c r="KAX33" s="98" t="s">
        <v>669</v>
      </c>
      <c r="KAY33" s="98" t="s">
        <v>669</v>
      </c>
      <c r="KAZ33" s="98" t="s">
        <v>669</v>
      </c>
      <c r="KBA33" s="98" t="s">
        <v>669</v>
      </c>
      <c r="KBB33" s="98" t="s">
        <v>669</v>
      </c>
      <c r="KBC33" s="98" t="s">
        <v>669</v>
      </c>
      <c r="KBD33" s="98" t="s">
        <v>669</v>
      </c>
      <c r="KBE33" s="98" t="s">
        <v>669</v>
      </c>
      <c r="KBF33" s="98" t="s">
        <v>669</v>
      </c>
      <c r="KBG33" s="98" t="s">
        <v>669</v>
      </c>
      <c r="KBH33" s="98" t="s">
        <v>669</v>
      </c>
      <c r="KBI33" s="98" t="s">
        <v>669</v>
      </c>
      <c r="KBJ33" s="98" t="s">
        <v>669</v>
      </c>
      <c r="KBK33" s="98" t="s">
        <v>669</v>
      </c>
      <c r="KBL33" s="98" t="s">
        <v>669</v>
      </c>
      <c r="KBM33" s="98" t="s">
        <v>669</v>
      </c>
      <c r="KBN33" s="98" t="s">
        <v>669</v>
      </c>
      <c r="KBO33" s="98" t="s">
        <v>669</v>
      </c>
      <c r="KBP33" s="98" t="s">
        <v>669</v>
      </c>
      <c r="KBQ33" s="98" t="s">
        <v>669</v>
      </c>
      <c r="KBR33" s="98" t="s">
        <v>669</v>
      </c>
      <c r="KBS33" s="98" t="s">
        <v>669</v>
      </c>
      <c r="KBT33" s="98" t="s">
        <v>669</v>
      </c>
      <c r="KBU33" s="98" t="s">
        <v>669</v>
      </c>
      <c r="KBV33" s="98" t="s">
        <v>669</v>
      </c>
      <c r="KBW33" s="98" t="s">
        <v>669</v>
      </c>
      <c r="KBX33" s="98" t="s">
        <v>669</v>
      </c>
      <c r="KBY33" s="98" t="s">
        <v>669</v>
      </c>
      <c r="KBZ33" s="98" t="s">
        <v>669</v>
      </c>
      <c r="KCA33" s="98" t="s">
        <v>669</v>
      </c>
      <c r="KCB33" s="98" t="s">
        <v>669</v>
      </c>
      <c r="KCC33" s="98" t="s">
        <v>669</v>
      </c>
      <c r="KCD33" s="98" t="s">
        <v>669</v>
      </c>
      <c r="KCE33" s="98" t="s">
        <v>669</v>
      </c>
      <c r="KCF33" s="98" t="s">
        <v>669</v>
      </c>
      <c r="KCG33" s="98" t="s">
        <v>669</v>
      </c>
      <c r="KCH33" s="98" t="s">
        <v>669</v>
      </c>
      <c r="KCI33" s="98" t="s">
        <v>669</v>
      </c>
      <c r="KCJ33" s="98" t="s">
        <v>669</v>
      </c>
      <c r="KCK33" s="98" t="s">
        <v>669</v>
      </c>
      <c r="KCL33" s="98" t="s">
        <v>669</v>
      </c>
      <c r="KCM33" s="98" t="s">
        <v>669</v>
      </c>
      <c r="KCN33" s="98" t="s">
        <v>669</v>
      </c>
      <c r="KCO33" s="98" t="s">
        <v>669</v>
      </c>
      <c r="KCP33" s="98" t="s">
        <v>669</v>
      </c>
      <c r="KCQ33" s="98" t="s">
        <v>669</v>
      </c>
      <c r="KCR33" s="98" t="s">
        <v>669</v>
      </c>
      <c r="KCS33" s="98" t="s">
        <v>669</v>
      </c>
      <c r="KCT33" s="98" t="s">
        <v>669</v>
      </c>
      <c r="KCU33" s="98" t="s">
        <v>669</v>
      </c>
      <c r="KCV33" s="98" t="s">
        <v>669</v>
      </c>
      <c r="KCW33" s="98" t="s">
        <v>669</v>
      </c>
      <c r="KCX33" s="98" t="s">
        <v>669</v>
      </c>
      <c r="KCY33" s="98" t="s">
        <v>669</v>
      </c>
      <c r="KCZ33" s="98" t="s">
        <v>669</v>
      </c>
      <c r="KDA33" s="98" t="s">
        <v>669</v>
      </c>
      <c r="KDB33" s="98" t="s">
        <v>669</v>
      </c>
      <c r="KDC33" s="98" t="s">
        <v>669</v>
      </c>
      <c r="KDD33" s="98" t="s">
        <v>669</v>
      </c>
      <c r="KDE33" s="98" t="s">
        <v>669</v>
      </c>
      <c r="KDF33" s="98" t="s">
        <v>669</v>
      </c>
      <c r="KDG33" s="98" t="s">
        <v>669</v>
      </c>
      <c r="KDH33" s="98" t="s">
        <v>669</v>
      </c>
      <c r="KDI33" s="98" t="s">
        <v>669</v>
      </c>
      <c r="KDJ33" s="98" t="s">
        <v>669</v>
      </c>
      <c r="KDK33" s="98" t="s">
        <v>669</v>
      </c>
      <c r="KDL33" s="98" t="s">
        <v>669</v>
      </c>
      <c r="KDM33" s="98" t="s">
        <v>669</v>
      </c>
      <c r="KDN33" s="98" t="s">
        <v>669</v>
      </c>
      <c r="KDO33" s="98" t="s">
        <v>669</v>
      </c>
      <c r="KDP33" s="98" t="s">
        <v>669</v>
      </c>
      <c r="KDQ33" s="98" t="s">
        <v>669</v>
      </c>
      <c r="KDR33" s="98" t="s">
        <v>669</v>
      </c>
      <c r="KDS33" s="98" t="s">
        <v>669</v>
      </c>
      <c r="KDT33" s="98" t="s">
        <v>669</v>
      </c>
      <c r="KDU33" s="98" t="s">
        <v>669</v>
      </c>
      <c r="KDV33" s="98" t="s">
        <v>669</v>
      </c>
      <c r="KDW33" s="98" t="s">
        <v>669</v>
      </c>
      <c r="KDX33" s="98" t="s">
        <v>669</v>
      </c>
      <c r="KDY33" s="98" t="s">
        <v>669</v>
      </c>
      <c r="KDZ33" s="98" t="s">
        <v>669</v>
      </c>
      <c r="KEA33" s="98" t="s">
        <v>669</v>
      </c>
      <c r="KEB33" s="98" t="s">
        <v>669</v>
      </c>
      <c r="KEC33" s="98" t="s">
        <v>669</v>
      </c>
      <c r="KED33" s="98" t="s">
        <v>669</v>
      </c>
      <c r="KEE33" s="98" t="s">
        <v>669</v>
      </c>
      <c r="KEF33" s="98" t="s">
        <v>669</v>
      </c>
      <c r="KEG33" s="98" t="s">
        <v>669</v>
      </c>
      <c r="KEH33" s="98" t="s">
        <v>669</v>
      </c>
      <c r="KEI33" s="98" t="s">
        <v>669</v>
      </c>
      <c r="KEJ33" s="98" t="s">
        <v>669</v>
      </c>
      <c r="KEK33" s="98" t="s">
        <v>669</v>
      </c>
      <c r="KEL33" s="98" t="s">
        <v>669</v>
      </c>
      <c r="KEM33" s="98" t="s">
        <v>669</v>
      </c>
      <c r="KEN33" s="98" t="s">
        <v>669</v>
      </c>
      <c r="KEO33" s="98" t="s">
        <v>669</v>
      </c>
      <c r="KEP33" s="98" t="s">
        <v>669</v>
      </c>
      <c r="KEQ33" s="98" t="s">
        <v>669</v>
      </c>
      <c r="KER33" s="98" t="s">
        <v>669</v>
      </c>
      <c r="KES33" s="98" t="s">
        <v>669</v>
      </c>
      <c r="KET33" s="98" t="s">
        <v>669</v>
      </c>
      <c r="KEU33" s="98" t="s">
        <v>669</v>
      </c>
      <c r="KEV33" s="98" t="s">
        <v>669</v>
      </c>
      <c r="KEW33" s="98" t="s">
        <v>669</v>
      </c>
      <c r="KEX33" s="98" t="s">
        <v>669</v>
      </c>
      <c r="KEY33" s="98" t="s">
        <v>669</v>
      </c>
      <c r="KEZ33" s="98" t="s">
        <v>669</v>
      </c>
      <c r="KFA33" s="98" t="s">
        <v>669</v>
      </c>
      <c r="KFB33" s="98" t="s">
        <v>669</v>
      </c>
      <c r="KFC33" s="98" t="s">
        <v>669</v>
      </c>
      <c r="KFD33" s="98" t="s">
        <v>669</v>
      </c>
      <c r="KFE33" s="98" t="s">
        <v>669</v>
      </c>
      <c r="KFF33" s="98" t="s">
        <v>669</v>
      </c>
      <c r="KFG33" s="98" t="s">
        <v>669</v>
      </c>
      <c r="KFH33" s="98" t="s">
        <v>669</v>
      </c>
      <c r="KFI33" s="98" t="s">
        <v>669</v>
      </c>
      <c r="KFJ33" s="98" t="s">
        <v>669</v>
      </c>
      <c r="KFK33" s="98" t="s">
        <v>669</v>
      </c>
      <c r="KFL33" s="98" t="s">
        <v>669</v>
      </c>
      <c r="KFM33" s="98" t="s">
        <v>669</v>
      </c>
      <c r="KFN33" s="98" t="s">
        <v>669</v>
      </c>
      <c r="KFO33" s="98" t="s">
        <v>669</v>
      </c>
      <c r="KFP33" s="98" t="s">
        <v>669</v>
      </c>
      <c r="KFQ33" s="98" t="s">
        <v>669</v>
      </c>
      <c r="KFR33" s="98" t="s">
        <v>669</v>
      </c>
      <c r="KFS33" s="98" t="s">
        <v>669</v>
      </c>
      <c r="KFT33" s="98" t="s">
        <v>669</v>
      </c>
      <c r="KFU33" s="98" t="s">
        <v>669</v>
      </c>
      <c r="KFV33" s="98" t="s">
        <v>669</v>
      </c>
      <c r="KFW33" s="98" t="s">
        <v>669</v>
      </c>
      <c r="KFX33" s="98" t="s">
        <v>669</v>
      </c>
      <c r="KFY33" s="98" t="s">
        <v>669</v>
      </c>
      <c r="KFZ33" s="98" t="s">
        <v>669</v>
      </c>
      <c r="KGA33" s="98" t="s">
        <v>669</v>
      </c>
      <c r="KGB33" s="98" t="s">
        <v>669</v>
      </c>
      <c r="KGC33" s="98" t="s">
        <v>669</v>
      </c>
      <c r="KGD33" s="98" t="s">
        <v>669</v>
      </c>
      <c r="KGE33" s="98" t="s">
        <v>669</v>
      </c>
      <c r="KGF33" s="98" t="s">
        <v>669</v>
      </c>
      <c r="KGG33" s="98" t="s">
        <v>669</v>
      </c>
      <c r="KGH33" s="98" t="s">
        <v>669</v>
      </c>
      <c r="KGI33" s="98" t="s">
        <v>669</v>
      </c>
      <c r="KGJ33" s="98" t="s">
        <v>669</v>
      </c>
      <c r="KGK33" s="98" t="s">
        <v>669</v>
      </c>
      <c r="KGL33" s="98" t="s">
        <v>669</v>
      </c>
      <c r="KGM33" s="98" t="s">
        <v>669</v>
      </c>
      <c r="KGN33" s="98" t="s">
        <v>669</v>
      </c>
      <c r="KGO33" s="98" t="s">
        <v>669</v>
      </c>
      <c r="KGP33" s="98" t="s">
        <v>669</v>
      </c>
      <c r="KGQ33" s="98" t="s">
        <v>669</v>
      </c>
      <c r="KGR33" s="98" t="s">
        <v>669</v>
      </c>
      <c r="KGS33" s="98" t="s">
        <v>669</v>
      </c>
      <c r="KGT33" s="98" t="s">
        <v>669</v>
      </c>
      <c r="KGU33" s="98" t="s">
        <v>669</v>
      </c>
      <c r="KGV33" s="98" t="s">
        <v>669</v>
      </c>
      <c r="KGW33" s="98" t="s">
        <v>669</v>
      </c>
      <c r="KGX33" s="98" t="s">
        <v>669</v>
      </c>
      <c r="KGY33" s="98" t="s">
        <v>669</v>
      </c>
      <c r="KGZ33" s="98" t="s">
        <v>669</v>
      </c>
      <c r="KHA33" s="98" t="s">
        <v>669</v>
      </c>
      <c r="KHB33" s="98" t="s">
        <v>669</v>
      </c>
      <c r="KHC33" s="98" t="s">
        <v>669</v>
      </c>
      <c r="KHD33" s="98" t="s">
        <v>669</v>
      </c>
      <c r="KHE33" s="98" t="s">
        <v>669</v>
      </c>
      <c r="KHF33" s="98" t="s">
        <v>669</v>
      </c>
      <c r="KHG33" s="98" t="s">
        <v>669</v>
      </c>
      <c r="KHH33" s="98" t="s">
        <v>669</v>
      </c>
      <c r="KHI33" s="98" t="s">
        <v>669</v>
      </c>
      <c r="KHJ33" s="98" t="s">
        <v>669</v>
      </c>
      <c r="KHK33" s="98" t="s">
        <v>669</v>
      </c>
      <c r="KHL33" s="98" t="s">
        <v>669</v>
      </c>
      <c r="KHM33" s="98" t="s">
        <v>669</v>
      </c>
      <c r="KHN33" s="98" t="s">
        <v>669</v>
      </c>
      <c r="KHO33" s="98" t="s">
        <v>669</v>
      </c>
      <c r="KHP33" s="98" t="s">
        <v>669</v>
      </c>
      <c r="KHQ33" s="98" t="s">
        <v>669</v>
      </c>
      <c r="KHR33" s="98" t="s">
        <v>669</v>
      </c>
      <c r="KHS33" s="98" t="s">
        <v>669</v>
      </c>
      <c r="KHT33" s="98" t="s">
        <v>669</v>
      </c>
      <c r="KHU33" s="98" t="s">
        <v>669</v>
      </c>
      <c r="KHV33" s="98" t="s">
        <v>669</v>
      </c>
      <c r="KHW33" s="98" t="s">
        <v>669</v>
      </c>
      <c r="KHX33" s="98" t="s">
        <v>669</v>
      </c>
      <c r="KHY33" s="98" t="s">
        <v>669</v>
      </c>
      <c r="KHZ33" s="98" t="s">
        <v>669</v>
      </c>
      <c r="KIA33" s="98" t="s">
        <v>669</v>
      </c>
      <c r="KIB33" s="98" t="s">
        <v>669</v>
      </c>
      <c r="KIC33" s="98" t="s">
        <v>669</v>
      </c>
      <c r="KID33" s="98" t="s">
        <v>669</v>
      </c>
      <c r="KIE33" s="98" t="s">
        <v>669</v>
      </c>
      <c r="KIF33" s="98" t="s">
        <v>669</v>
      </c>
      <c r="KIG33" s="98" t="s">
        <v>669</v>
      </c>
      <c r="KIH33" s="98" t="s">
        <v>669</v>
      </c>
      <c r="KII33" s="98" t="s">
        <v>669</v>
      </c>
      <c r="KIJ33" s="98" t="s">
        <v>669</v>
      </c>
      <c r="KIK33" s="98" t="s">
        <v>669</v>
      </c>
      <c r="KIL33" s="98" t="s">
        <v>669</v>
      </c>
      <c r="KIM33" s="98" t="s">
        <v>669</v>
      </c>
      <c r="KIN33" s="98" t="s">
        <v>669</v>
      </c>
      <c r="KIO33" s="98" t="s">
        <v>669</v>
      </c>
      <c r="KIP33" s="98" t="s">
        <v>669</v>
      </c>
      <c r="KIQ33" s="98" t="s">
        <v>669</v>
      </c>
      <c r="KIR33" s="98" t="s">
        <v>669</v>
      </c>
      <c r="KIS33" s="98" t="s">
        <v>669</v>
      </c>
      <c r="KIT33" s="98" t="s">
        <v>669</v>
      </c>
      <c r="KIU33" s="98" t="s">
        <v>669</v>
      </c>
      <c r="KIV33" s="98" t="s">
        <v>669</v>
      </c>
      <c r="KIW33" s="98" t="s">
        <v>669</v>
      </c>
      <c r="KIX33" s="98" t="s">
        <v>669</v>
      </c>
      <c r="KIY33" s="98" t="s">
        <v>669</v>
      </c>
      <c r="KIZ33" s="98" t="s">
        <v>669</v>
      </c>
      <c r="KJA33" s="98" t="s">
        <v>669</v>
      </c>
      <c r="KJB33" s="98" t="s">
        <v>669</v>
      </c>
      <c r="KJC33" s="98" t="s">
        <v>669</v>
      </c>
      <c r="KJD33" s="98" t="s">
        <v>669</v>
      </c>
      <c r="KJE33" s="98" t="s">
        <v>669</v>
      </c>
      <c r="KJF33" s="98" t="s">
        <v>669</v>
      </c>
      <c r="KJG33" s="98" t="s">
        <v>669</v>
      </c>
      <c r="KJH33" s="98" t="s">
        <v>669</v>
      </c>
      <c r="KJI33" s="98" t="s">
        <v>669</v>
      </c>
      <c r="KJJ33" s="98" t="s">
        <v>669</v>
      </c>
      <c r="KJK33" s="98" t="s">
        <v>669</v>
      </c>
      <c r="KJL33" s="98" t="s">
        <v>669</v>
      </c>
      <c r="KJM33" s="98" t="s">
        <v>669</v>
      </c>
      <c r="KJN33" s="98" t="s">
        <v>669</v>
      </c>
      <c r="KJO33" s="98" t="s">
        <v>669</v>
      </c>
      <c r="KJP33" s="98" t="s">
        <v>669</v>
      </c>
      <c r="KJQ33" s="98" t="s">
        <v>669</v>
      </c>
      <c r="KJR33" s="98" t="s">
        <v>669</v>
      </c>
      <c r="KJS33" s="98" t="s">
        <v>669</v>
      </c>
      <c r="KJT33" s="98" t="s">
        <v>669</v>
      </c>
      <c r="KJU33" s="98" t="s">
        <v>669</v>
      </c>
      <c r="KJV33" s="98" t="s">
        <v>669</v>
      </c>
      <c r="KJW33" s="98" t="s">
        <v>669</v>
      </c>
      <c r="KJX33" s="98" t="s">
        <v>669</v>
      </c>
      <c r="KJY33" s="98" t="s">
        <v>669</v>
      </c>
      <c r="KJZ33" s="98" t="s">
        <v>669</v>
      </c>
      <c r="KKA33" s="98" t="s">
        <v>669</v>
      </c>
      <c r="KKB33" s="98" t="s">
        <v>669</v>
      </c>
      <c r="KKC33" s="98" t="s">
        <v>669</v>
      </c>
      <c r="KKD33" s="98" t="s">
        <v>669</v>
      </c>
      <c r="KKE33" s="98" t="s">
        <v>669</v>
      </c>
      <c r="KKF33" s="98" t="s">
        <v>669</v>
      </c>
      <c r="KKG33" s="98" t="s">
        <v>669</v>
      </c>
      <c r="KKH33" s="98" t="s">
        <v>669</v>
      </c>
      <c r="KKI33" s="98" t="s">
        <v>669</v>
      </c>
      <c r="KKJ33" s="98" t="s">
        <v>669</v>
      </c>
      <c r="KKK33" s="98" t="s">
        <v>669</v>
      </c>
      <c r="KKL33" s="98" t="s">
        <v>669</v>
      </c>
      <c r="KKM33" s="98" t="s">
        <v>669</v>
      </c>
      <c r="KKN33" s="98" t="s">
        <v>669</v>
      </c>
      <c r="KKO33" s="98" t="s">
        <v>669</v>
      </c>
      <c r="KKP33" s="98" t="s">
        <v>669</v>
      </c>
      <c r="KKQ33" s="98" t="s">
        <v>669</v>
      </c>
      <c r="KKR33" s="98" t="s">
        <v>669</v>
      </c>
      <c r="KKS33" s="98" t="s">
        <v>669</v>
      </c>
      <c r="KKT33" s="98" t="s">
        <v>669</v>
      </c>
      <c r="KKU33" s="98" t="s">
        <v>669</v>
      </c>
      <c r="KKV33" s="98" t="s">
        <v>669</v>
      </c>
      <c r="KKW33" s="98" t="s">
        <v>669</v>
      </c>
      <c r="KKX33" s="98" t="s">
        <v>669</v>
      </c>
      <c r="KKY33" s="98" t="s">
        <v>669</v>
      </c>
      <c r="KKZ33" s="98" t="s">
        <v>669</v>
      </c>
      <c r="KLA33" s="98" t="s">
        <v>669</v>
      </c>
      <c r="KLB33" s="98" t="s">
        <v>669</v>
      </c>
      <c r="KLC33" s="98" t="s">
        <v>669</v>
      </c>
      <c r="KLD33" s="98" t="s">
        <v>669</v>
      </c>
      <c r="KLE33" s="98" t="s">
        <v>669</v>
      </c>
      <c r="KLF33" s="98" t="s">
        <v>669</v>
      </c>
      <c r="KLG33" s="98" t="s">
        <v>669</v>
      </c>
      <c r="KLH33" s="98" t="s">
        <v>669</v>
      </c>
      <c r="KLI33" s="98" t="s">
        <v>669</v>
      </c>
      <c r="KLJ33" s="98" t="s">
        <v>669</v>
      </c>
      <c r="KLK33" s="98" t="s">
        <v>669</v>
      </c>
      <c r="KLL33" s="98" t="s">
        <v>669</v>
      </c>
      <c r="KLM33" s="98" t="s">
        <v>669</v>
      </c>
      <c r="KLN33" s="98" t="s">
        <v>669</v>
      </c>
      <c r="KLO33" s="98" t="s">
        <v>669</v>
      </c>
      <c r="KLP33" s="98" t="s">
        <v>669</v>
      </c>
      <c r="KLQ33" s="98" t="s">
        <v>669</v>
      </c>
      <c r="KLR33" s="98" t="s">
        <v>669</v>
      </c>
      <c r="KLS33" s="98" t="s">
        <v>669</v>
      </c>
      <c r="KLT33" s="98" t="s">
        <v>669</v>
      </c>
      <c r="KLU33" s="98" t="s">
        <v>669</v>
      </c>
      <c r="KLV33" s="98" t="s">
        <v>669</v>
      </c>
      <c r="KLW33" s="98" t="s">
        <v>669</v>
      </c>
      <c r="KLX33" s="98" t="s">
        <v>669</v>
      </c>
      <c r="KLY33" s="98" t="s">
        <v>669</v>
      </c>
      <c r="KLZ33" s="98" t="s">
        <v>669</v>
      </c>
      <c r="KMA33" s="98" t="s">
        <v>669</v>
      </c>
      <c r="KMB33" s="98" t="s">
        <v>669</v>
      </c>
      <c r="KMC33" s="98" t="s">
        <v>669</v>
      </c>
      <c r="KMD33" s="98" t="s">
        <v>669</v>
      </c>
      <c r="KME33" s="98" t="s">
        <v>669</v>
      </c>
      <c r="KMF33" s="98" t="s">
        <v>669</v>
      </c>
      <c r="KMG33" s="98" t="s">
        <v>669</v>
      </c>
      <c r="KMH33" s="98" t="s">
        <v>669</v>
      </c>
      <c r="KMI33" s="98" t="s">
        <v>669</v>
      </c>
      <c r="KMJ33" s="98" t="s">
        <v>669</v>
      </c>
      <c r="KMK33" s="98" t="s">
        <v>669</v>
      </c>
      <c r="KML33" s="98" t="s">
        <v>669</v>
      </c>
      <c r="KMM33" s="98" t="s">
        <v>669</v>
      </c>
      <c r="KMN33" s="98" t="s">
        <v>669</v>
      </c>
      <c r="KMO33" s="98" t="s">
        <v>669</v>
      </c>
      <c r="KMP33" s="98" t="s">
        <v>669</v>
      </c>
      <c r="KMQ33" s="98" t="s">
        <v>669</v>
      </c>
      <c r="KMR33" s="98" t="s">
        <v>669</v>
      </c>
      <c r="KMS33" s="98" t="s">
        <v>669</v>
      </c>
      <c r="KMT33" s="98" t="s">
        <v>669</v>
      </c>
      <c r="KMU33" s="98" t="s">
        <v>669</v>
      </c>
      <c r="KMV33" s="98" t="s">
        <v>669</v>
      </c>
      <c r="KMW33" s="98" t="s">
        <v>669</v>
      </c>
      <c r="KMX33" s="98" t="s">
        <v>669</v>
      </c>
      <c r="KMY33" s="98" t="s">
        <v>669</v>
      </c>
      <c r="KMZ33" s="98" t="s">
        <v>669</v>
      </c>
      <c r="KNA33" s="98" t="s">
        <v>669</v>
      </c>
      <c r="KNB33" s="98" t="s">
        <v>669</v>
      </c>
      <c r="KNC33" s="98" t="s">
        <v>669</v>
      </c>
      <c r="KND33" s="98" t="s">
        <v>669</v>
      </c>
      <c r="KNE33" s="98" t="s">
        <v>669</v>
      </c>
      <c r="KNF33" s="98" t="s">
        <v>669</v>
      </c>
      <c r="KNG33" s="98" t="s">
        <v>669</v>
      </c>
      <c r="KNH33" s="98" t="s">
        <v>669</v>
      </c>
      <c r="KNI33" s="98" t="s">
        <v>669</v>
      </c>
      <c r="KNJ33" s="98" t="s">
        <v>669</v>
      </c>
      <c r="KNK33" s="98" t="s">
        <v>669</v>
      </c>
      <c r="KNL33" s="98" t="s">
        <v>669</v>
      </c>
      <c r="KNM33" s="98" t="s">
        <v>669</v>
      </c>
      <c r="KNN33" s="98" t="s">
        <v>669</v>
      </c>
      <c r="KNO33" s="98" t="s">
        <v>669</v>
      </c>
      <c r="KNP33" s="98" t="s">
        <v>669</v>
      </c>
      <c r="KNQ33" s="98" t="s">
        <v>669</v>
      </c>
      <c r="KNR33" s="98" t="s">
        <v>669</v>
      </c>
      <c r="KNS33" s="98" t="s">
        <v>669</v>
      </c>
      <c r="KNT33" s="98" t="s">
        <v>669</v>
      </c>
      <c r="KNU33" s="98" t="s">
        <v>669</v>
      </c>
      <c r="KNV33" s="98" t="s">
        <v>669</v>
      </c>
      <c r="KNW33" s="98" t="s">
        <v>669</v>
      </c>
      <c r="KNX33" s="98" t="s">
        <v>669</v>
      </c>
      <c r="KNY33" s="98" t="s">
        <v>669</v>
      </c>
      <c r="KNZ33" s="98" t="s">
        <v>669</v>
      </c>
      <c r="KOA33" s="98" t="s">
        <v>669</v>
      </c>
      <c r="KOB33" s="98" t="s">
        <v>669</v>
      </c>
      <c r="KOC33" s="98" t="s">
        <v>669</v>
      </c>
      <c r="KOD33" s="98" t="s">
        <v>669</v>
      </c>
      <c r="KOE33" s="98" t="s">
        <v>669</v>
      </c>
      <c r="KOF33" s="98" t="s">
        <v>669</v>
      </c>
      <c r="KOG33" s="98" t="s">
        <v>669</v>
      </c>
      <c r="KOH33" s="98" t="s">
        <v>669</v>
      </c>
      <c r="KOI33" s="98" t="s">
        <v>669</v>
      </c>
      <c r="KOJ33" s="98" t="s">
        <v>669</v>
      </c>
      <c r="KOK33" s="98" t="s">
        <v>669</v>
      </c>
      <c r="KOL33" s="98" t="s">
        <v>669</v>
      </c>
      <c r="KOM33" s="98" t="s">
        <v>669</v>
      </c>
      <c r="KON33" s="98" t="s">
        <v>669</v>
      </c>
      <c r="KOO33" s="98" t="s">
        <v>669</v>
      </c>
      <c r="KOP33" s="98" t="s">
        <v>669</v>
      </c>
      <c r="KOQ33" s="98" t="s">
        <v>669</v>
      </c>
      <c r="KOR33" s="98" t="s">
        <v>669</v>
      </c>
      <c r="KOS33" s="98" t="s">
        <v>669</v>
      </c>
      <c r="KOT33" s="98" t="s">
        <v>669</v>
      </c>
      <c r="KOU33" s="98" t="s">
        <v>669</v>
      </c>
      <c r="KOV33" s="98" t="s">
        <v>669</v>
      </c>
      <c r="KOW33" s="98" t="s">
        <v>669</v>
      </c>
      <c r="KOX33" s="98" t="s">
        <v>669</v>
      </c>
      <c r="KOY33" s="98" t="s">
        <v>669</v>
      </c>
      <c r="KOZ33" s="98" t="s">
        <v>669</v>
      </c>
      <c r="KPA33" s="98" t="s">
        <v>669</v>
      </c>
      <c r="KPB33" s="98" t="s">
        <v>669</v>
      </c>
      <c r="KPC33" s="98" t="s">
        <v>669</v>
      </c>
      <c r="KPD33" s="98" t="s">
        <v>669</v>
      </c>
      <c r="KPE33" s="98" t="s">
        <v>669</v>
      </c>
      <c r="KPF33" s="98" t="s">
        <v>669</v>
      </c>
      <c r="KPG33" s="98" t="s">
        <v>669</v>
      </c>
      <c r="KPH33" s="98" t="s">
        <v>669</v>
      </c>
      <c r="KPI33" s="98" t="s">
        <v>669</v>
      </c>
      <c r="KPJ33" s="98" t="s">
        <v>669</v>
      </c>
      <c r="KPK33" s="98" t="s">
        <v>669</v>
      </c>
      <c r="KPL33" s="98" t="s">
        <v>669</v>
      </c>
      <c r="KPM33" s="98" t="s">
        <v>669</v>
      </c>
      <c r="KPN33" s="98" t="s">
        <v>669</v>
      </c>
      <c r="KPO33" s="98" t="s">
        <v>669</v>
      </c>
      <c r="KPP33" s="98" t="s">
        <v>669</v>
      </c>
      <c r="KPQ33" s="98" t="s">
        <v>669</v>
      </c>
      <c r="KPR33" s="98" t="s">
        <v>669</v>
      </c>
      <c r="KPS33" s="98" t="s">
        <v>669</v>
      </c>
      <c r="KPT33" s="98" t="s">
        <v>669</v>
      </c>
      <c r="KPU33" s="98" t="s">
        <v>669</v>
      </c>
      <c r="KPV33" s="98" t="s">
        <v>669</v>
      </c>
      <c r="KPW33" s="98" t="s">
        <v>669</v>
      </c>
      <c r="KPX33" s="98" t="s">
        <v>669</v>
      </c>
      <c r="KPY33" s="98" t="s">
        <v>669</v>
      </c>
      <c r="KPZ33" s="98" t="s">
        <v>669</v>
      </c>
      <c r="KQA33" s="98" t="s">
        <v>669</v>
      </c>
      <c r="KQB33" s="98" t="s">
        <v>669</v>
      </c>
      <c r="KQC33" s="98" t="s">
        <v>669</v>
      </c>
      <c r="KQD33" s="98" t="s">
        <v>669</v>
      </c>
      <c r="KQE33" s="98" t="s">
        <v>669</v>
      </c>
      <c r="KQF33" s="98" t="s">
        <v>669</v>
      </c>
      <c r="KQG33" s="98" t="s">
        <v>669</v>
      </c>
      <c r="KQH33" s="98" t="s">
        <v>669</v>
      </c>
      <c r="KQI33" s="98" t="s">
        <v>669</v>
      </c>
      <c r="KQJ33" s="98" t="s">
        <v>669</v>
      </c>
      <c r="KQK33" s="98" t="s">
        <v>669</v>
      </c>
      <c r="KQL33" s="98" t="s">
        <v>669</v>
      </c>
      <c r="KQM33" s="98" t="s">
        <v>669</v>
      </c>
      <c r="KQN33" s="98" t="s">
        <v>669</v>
      </c>
      <c r="KQO33" s="98" t="s">
        <v>669</v>
      </c>
      <c r="KQP33" s="98" t="s">
        <v>669</v>
      </c>
      <c r="KQQ33" s="98" t="s">
        <v>669</v>
      </c>
      <c r="KQR33" s="98" t="s">
        <v>669</v>
      </c>
      <c r="KQS33" s="98" t="s">
        <v>669</v>
      </c>
      <c r="KQT33" s="98" t="s">
        <v>669</v>
      </c>
      <c r="KQU33" s="98" t="s">
        <v>669</v>
      </c>
      <c r="KQV33" s="98" t="s">
        <v>669</v>
      </c>
      <c r="KQW33" s="98" t="s">
        <v>669</v>
      </c>
      <c r="KQX33" s="98" t="s">
        <v>669</v>
      </c>
      <c r="KQY33" s="98" t="s">
        <v>669</v>
      </c>
      <c r="KQZ33" s="98" t="s">
        <v>669</v>
      </c>
      <c r="KRA33" s="98" t="s">
        <v>669</v>
      </c>
      <c r="KRB33" s="98" t="s">
        <v>669</v>
      </c>
      <c r="KRC33" s="98" t="s">
        <v>669</v>
      </c>
      <c r="KRD33" s="98" t="s">
        <v>669</v>
      </c>
      <c r="KRE33" s="98" t="s">
        <v>669</v>
      </c>
      <c r="KRF33" s="98" t="s">
        <v>669</v>
      </c>
      <c r="KRG33" s="98" t="s">
        <v>669</v>
      </c>
      <c r="KRH33" s="98" t="s">
        <v>669</v>
      </c>
      <c r="KRI33" s="98" t="s">
        <v>669</v>
      </c>
      <c r="KRJ33" s="98" t="s">
        <v>669</v>
      </c>
      <c r="KRK33" s="98" t="s">
        <v>669</v>
      </c>
      <c r="KRL33" s="98" t="s">
        <v>669</v>
      </c>
      <c r="KRM33" s="98" t="s">
        <v>669</v>
      </c>
      <c r="KRN33" s="98" t="s">
        <v>669</v>
      </c>
      <c r="KRO33" s="98" t="s">
        <v>669</v>
      </c>
      <c r="KRP33" s="98" t="s">
        <v>669</v>
      </c>
      <c r="KRQ33" s="98" t="s">
        <v>669</v>
      </c>
      <c r="KRR33" s="98" t="s">
        <v>669</v>
      </c>
      <c r="KRS33" s="98" t="s">
        <v>669</v>
      </c>
      <c r="KRT33" s="98" t="s">
        <v>669</v>
      </c>
      <c r="KRU33" s="98" t="s">
        <v>669</v>
      </c>
      <c r="KRV33" s="98" t="s">
        <v>669</v>
      </c>
      <c r="KRW33" s="98" t="s">
        <v>669</v>
      </c>
      <c r="KRX33" s="98" t="s">
        <v>669</v>
      </c>
      <c r="KRY33" s="98" t="s">
        <v>669</v>
      </c>
      <c r="KRZ33" s="98" t="s">
        <v>669</v>
      </c>
      <c r="KSA33" s="98" t="s">
        <v>669</v>
      </c>
      <c r="KSB33" s="98" t="s">
        <v>669</v>
      </c>
      <c r="KSC33" s="98" t="s">
        <v>669</v>
      </c>
      <c r="KSD33" s="98" t="s">
        <v>669</v>
      </c>
      <c r="KSE33" s="98" t="s">
        <v>669</v>
      </c>
      <c r="KSF33" s="98" t="s">
        <v>669</v>
      </c>
      <c r="KSG33" s="98" t="s">
        <v>669</v>
      </c>
      <c r="KSH33" s="98" t="s">
        <v>669</v>
      </c>
      <c r="KSI33" s="98" t="s">
        <v>669</v>
      </c>
      <c r="KSJ33" s="98" t="s">
        <v>669</v>
      </c>
      <c r="KSK33" s="98" t="s">
        <v>669</v>
      </c>
      <c r="KSL33" s="98" t="s">
        <v>669</v>
      </c>
      <c r="KSM33" s="98" t="s">
        <v>669</v>
      </c>
      <c r="KSN33" s="98" t="s">
        <v>669</v>
      </c>
      <c r="KSO33" s="98" t="s">
        <v>669</v>
      </c>
      <c r="KSP33" s="98" t="s">
        <v>669</v>
      </c>
      <c r="KSQ33" s="98" t="s">
        <v>669</v>
      </c>
      <c r="KSR33" s="98" t="s">
        <v>669</v>
      </c>
      <c r="KSS33" s="98" t="s">
        <v>669</v>
      </c>
      <c r="KST33" s="98" t="s">
        <v>669</v>
      </c>
      <c r="KSU33" s="98" t="s">
        <v>669</v>
      </c>
      <c r="KSV33" s="98" t="s">
        <v>669</v>
      </c>
      <c r="KSW33" s="98" t="s">
        <v>669</v>
      </c>
      <c r="KSX33" s="98" t="s">
        <v>669</v>
      </c>
      <c r="KSY33" s="98" t="s">
        <v>669</v>
      </c>
      <c r="KSZ33" s="98" t="s">
        <v>669</v>
      </c>
      <c r="KTA33" s="98" t="s">
        <v>669</v>
      </c>
      <c r="KTB33" s="98" t="s">
        <v>669</v>
      </c>
      <c r="KTC33" s="98" t="s">
        <v>669</v>
      </c>
      <c r="KTD33" s="98" t="s">
        <v>669</v>
      </c>
      <c r="KTE33" s="98" t="s">
        <v>669</v>
      </c>
      <c r="KTF33" s="98" t="s">
        <v>669</v>
      </c>
      <c r="KTG33" s="98" t="s">
        <v>669</v>
      </c>
      <c r="KTH33" s="98" t="s">
        <v>669</v>
      </c>
      <c r="KTI33" s="98" t="s">
        <v>669</v>
      </c>
      <c r="KTJ33" s="98" t="s">
        <v>669</v>
      </c>
      <c r="KTK33" s="98" t="s">
        <v>669</v>
      </c>
      <c r="KTL33" s="98" t="s">
        <v>669</v>
      </c>
      <c r="KTM33" s="98" t="s">
        <v>669</v>
      </c>
      <c r="KTN33" s="98" t="s">
        <v>669</v>
      </c>
      <c r="KTO33" s="98" t="s">
        <v>669</v>
      </c>
      <c r="KTP33" s="98" t="s">
        <v>669</v>
      </c>
      <c r="KTQ33" s="98" t="s">
        <v>669</v>
      </c>
      <c r="KTR33" s="98" t="s">
        <v>669</v>
      </c>
      <c r="KTS33" s="98" t="s">
        <v>669</v>
      </c>
      <c r="KTT33" s="98" t="s">
        <v>669</v>
      </c>
      <c r="KTU33" s="98" t="s">
        <v>669</v>
      </c>
      <c r="KTV33" s="98" t="s">
        <v>669</v>
      </c>
      <c r="KTW33" s="98" t="s">
        <v>669</v>
      </c>
      <c r="KTX33" s="98" t="s">
        <v>669</v>
      </c>
      <c r="KTY33" s="98" t="s">
        <v>669</v>
      </c>
      <c r="KTZ33" s="98" t="s">
        <v>669</v>
      </c>
      <c r="KUA33" s="98" t="s">
        <v>669</v>
      </c>
      <c r="KUB33" s="98" t="s">
        <v>669</v>
      </c>
      <c r="KUC33" s="98" t="s">
        <v>669</v>
      </c>
      <c r="KUD33" s="98" t="s">
        <v>669</v>
      </c>
      <c r="KUE33" s="98" t="s">
        <v>669</v>
      </c>
      <c r="KUF33" s="98" t="s">
        <v>669</v>
      </c>
      <c r="KUG33" s="98" t="s">
        <v>669</v>
      </c>
      <c r="KUH33" s="98" t="s">
        <v>669</v>
      </c>
      <c r="KUI33" s="98" t="s">
        <v>669</v>
      </c>
      <c r="KUJ33" s="98" t="s">
        <v>669</v>
      </c>
      <c r="KUK33" s="98" t="s">
        <v>669</v>
      </c>
      <c r="KUL33" s="98" t="s">
        <v>669</v>
      </c>
      <c r="KUM33" s="98" t="s">
        <v>669</v>
      </c>
      <c r="KUN33" s="98" t="s">
        <v>669</v>
      </c>
      <c r="KUO33" s="98" t="s">
        <v>669</v>
      </c>
      <c r="KUP33" s="98" t="s">
        <v>669</v>
      </c>
      <c r="KUQ33" s="98" t="s">
        <v>669</v>
      </c>
      <c r="KUR33" s="98" t="s">
        <v>669</v>
      </c>
      <c r="KUS33" s="98" t="s">
        <v>669</v>
      </c>
      <c r="KUT33" s="98" t="s">
        <v>669</v>
      </c>
      <c r="KUU33" s="98" t="s">
        <v>669</v>
      </c>
      <c r="KUV33" s="98" t="s">
        <v>669</v>
      </c>
      <c r="KUW33" s="98" t="s">
        <v>669</v>
      </c>
      <c r="KUX33" s="98" t="s">
        <v>669</v>
      </c>
      <c r="KUY33" s="98" t="s">
        <v>669</v>
      </c>
      <c r="KUZ33" s="98" t="s">
        <v>669</v>
      </c>
      <c r="KVA33" s="98" t="s">
        <v>669</v>
      </c>
      <c r="KVB33" s="98" t="s">
        <v>669</v>
      </c>
      <c r="KVC33" s="98" t="s">
        <v>669</v>
      </c>
      <c r="KVD33" s="98" t="s">
        <v>669</v>
      </c>
      <c r="KVE33" s="98" t="s">
        <v>669</v>
      </c>
      <c r="KVF33" s="98" t="s">
        <v>669</v>
      </c>
      <c r="KVG33" s="98" t="s">
        <v>669</v>
      </c>
      <c r="KVH33" s="98" t="s">
        <v>669</v>
      </c>
      <c r="KVI33" s="98" t="s">
        <v>669</v>
      </c>
      <c r="KVJ33" s="98" t="s">
        <v>669</v>
      </c>
      <c r="KVK33" s="98" t="s">
        <v>669</v>
      </c>
      <c r="KVL33" s="98" t="s">
        <v>669</v>
      </c>
      <c r="KVM33" s="98" t="s">
        <v>669</v>
      </c>
      <c r="KVN33" s="98" t="s">
        <v>669</v>
      </c>
      <c r="KVO33" s="98" t="s">
        <v>669</v>
      </c>
      <c r="KVP33" s="98" t="s">
        <v>669</v>
      </c>
      <c r="KVQ33" s="98" t="s">
        <v>669</v>
      </c>
      <c r="KVR33" s="98" t="s">
        <v>669</v>
      </c>
      <c r="KVS33" s="98" t="s">
        <v>669</v>
      </c>
      <c r="KVT33" s="98" t="s">
        <v>669</v>
      </c>
      <c r="KVU33" s="98" t="s">
        <v>669</v>
      </c>
      <c r="KVV33" s="98" t="s">
        <v>669</v>
      </c>
      <c r="KVW33" s="98" t="s">
        <v>669</v>
      </c>
      <c r="KVX33" s="98" t="s">
        <v>669</v>
      </c>
      <c r="KVY33" s="98" t="s">
        <v>669</v>
      </c>
      <c r="KVZ33" s="98" t="s">
        <v>669</v>
      </c>
      <c r="KWA33" s="98" t="s">
        <v>669</v>
      </c>
      <c r="KWB33" s="98" t="s">
        <v>669</v>
      </c>
      <c r="KWC33" s="98" t="s">
        <v>669</v>
      </c>
      <c r="KWD33" s="98" t="s">
        <v>669</v>
      </c>
      <c r="KWE33" s="98" t="s">
        <v>669</v>
      </c>
      <c r="KWF33" s="98" t="s">
        <v>669</v>
      </c>
      <c r="KWG33" s="98" t="s">
        <v>669</v>
      </c>
      <c r="KWH33" s="98" t="s">
        <v>669</v>
      </c>
      <c r="KWI33" s="98" t="s">
        <v>669</v>
      </c>
      <c r="KWJ33" s="98" t="s">
        <v>669</v>
      </c>
      <c r="KWK33" s="98" t="s">
        <v>669</v>
      </c>
      <c r="KWL33" s="98" t="s">
        <v>669</v>
      </c>
      <c r="KWM33" s="98" t="s">
        <v>669</v>
      </c>
      <c r="KWN33" s="98" t="s">
        <v>669</v>
      </c>
      <c r="KWO33" s="98" t="s">
        <v>669</v>
      </c>
      <c r="KWP33" s="98" t="s">
        <v>669</v>
      </c>
      <c r="KWQ33" s="98" t="s">
        <v>669</v>
      </c>
      <c r="KWR33" s="98" t="s">
        <v>669</v>
      </c>
      <c r="KWS33" s="98" t="s">
        <v>669</v>
      </c>
      <c r="KWT33" s="98" t="s">
        <v>669</v>
      </c>
      <c r="KWU33" s="98" t="s">
        <v>669</v>
      </c>
      <c r="KWV33" s="98" t="s">
        <v>669</v>
      </c>
      <c r="KWW33" s="98" t="s">
        <v>669</v>
      </c>
      <c r="KWX33" s="98" t="s">
        <v>669</v>
      </c>
      <c r="KWY33" s="98" t="s">
        <v>669</v>
      </c>
      <c r="KWZ33" s="98" t="s">
        <v>669</v>
      </c>
      <c r="KXA33" s="98" t="s">
        <v>669</v>
      </c>
      <c r="KXB33" s="98" t="s">
        <v>669</v>
      </c>
      <c r="KXC33" s="98" t="s">
        <v>669</v>
      </c>
      <c r="KXD33" s="98" t="s">
        <v>669</v>
      </c>
      <c r="KXE33" s="98" t="s">
        <v>669</v>
      </c>
      <c r="KXF33" s="98" t="s">
        <v>669</v>
      </c>
      <c r="KXG33" s="98" t="s">
        <v>669</v>
      </c>
      <c r="KXH33" s="98" t="s">
        <v>669</v>
      </c>
      <c r="KXI33" s="98" t="s">
        <v>669</v>
      </c>
      <c r="KXJ33" s="98" t="s">
        <v>669</v>
      </c>
      <c r="KXK33" s="98" t="s">
        <v>669</v>
      </c>
      <c r="KXL33" s="98" t="s">
        <v>669</v>
      </c>
      <c r="KXM33" s="98" t="s">
        <v>669</v>
      </c>
      <c r="KXN33" s="98" t="s">
        <v>669</v>
      </c>
      <c r="KXO33" s="98" t="s">
        <v>669</v>
      </c>
      <c r="KXP33" s="98" t="s">
        <v>669</v>
      </c>
      <c r="KXQ33" s="98" t="s">
        <v>669</v>
      </c>
      <c r="KXR33" s="98" t="s">
        <v>669</v>
      </c>
      <c r="KXS33" s="98" t="s">
        <v>669</v>
      </c>
      <c r="KXT33" s="98" t="s">
        <v>669</v>
      </c>
      <c r="KXU33" s="98" t="s">
        <v>669</v>
      </c>
      <c r="KXV33" s="98" t="s">
        <v>669</v>
      </c>
      <c r="KXW33" s="98" t="s">
        <v>669</v>
      </c>
      <c r="KXX33" s="98" t="s">
        <v>669</v>
      </c>
      <c r="KXY33" s="98" t="s">
        <v>669</v>
      </c>
      <c r="KXZ33" s="98" t="s">
        <v>669</v>
      </c>
      <c r="KYA33" s="98" t="s">
        <v>669</v>
      </c>
      <c r="KYB33" s="98" t="s">
        <v>669</v>
      </c>
      <c r="KYC33" s="98" t="s">
        <v>669</v>
      </c>
      <c r="KYD33" s="98" t="s">
        <v>669</v>
      </c>
      <c r="KYE33" s="98" t="s">
        <v>669</v>
      </c>
      <c r="KYF33" s="98" t="s">
        <v>669</v>
      </c>
      <c r="KYG33" s="98" t="s">
        <v>669</v>
      </c>
      <c r="KYH33" s="98" t="s">
        <v>669</v>
      </c>
      <c r="KYI33" s="98" t="s">
        <v>669</v>
      </c>
      <c r="KYJ33" s="98" t="s">
        <v>669</v>
      </c>
      <c r="KYK33" s="98" t="s">
        <v>669</v>
      </c>
      <c r="KYL33" s="98" t="s">
        <v>669</v>
      </c>
      <c r="KYM33" s="98" t="s">
        <v>669</v>
      </c>
      <c r="KYN33" s="98" t="s">
        <v>669</v>
      </c>
      <c r="KYO33" s="98" t="s">
        <v>669</v>
      </c>
      <c r="KYP33" s="98" t="s">
        <v>669</v>
      </c>
      <c r="KYQ33" s="98" t="s">
        <v>669</v>
      </c>
      <c r="KYR33" s="98" t="s">
        <v>669</v>
      </c>
      <c r="KYS33" s="98" t="s">
        <v>669</v>
      </c>
      <c r="KYT33" s="98" t="s">
        <v>669</v>
      </c>
      <c r="KYU33" s="98" t="s">
        <v>669</v>
      </c>
      <c r="KYV33" s="98" t="s">
        <v>669</v>
      </c>
      <c r="KYW33" s="98" t="s">
        <v>669</v>
      </c>
      <c r="KYX33" s="98" t="s">
        <v>669</v>
      </c>
      <c r="KYY33" s="98" t="s">
        <v>669</v>
      </c>
      <c r="KYZ33" s="98" t="s">
        <v>669</v>
      </c>
      <c r="KZA33" s="98" t="s">
        <v>669</v>
      </c>
      <c r="KZB33" s="98" t="s">
        <v>669</v>
      </c>
      <c r="KZC33" s="98" t="s">
        <v>669</v>
      </c>
      <c r="KZD33" s="98" t="s">
        <v>669</v>
      </c>
      <c r="KZE33" s="98" t="s">
        <v>669</v>
      </c>
      <c r="KZF33" s="98" t="s">
        <v>669</v>
      </c>
      <c r="KZG33" s="98" t="s">
        <v>669</v>
      </c>
      <c r="KZH33" s="98" t="s">
        <v>669</v>
      </c>
      <c r="KZI33" s="98" t="s">
        <v>669</v>
      </c>
      <c r="KZJ33" s="98" t="s">
        <v>669</v>
      </c>
      <c r="KZK33" s="98" t="s">
        <v>669</v>
      </c>
      <c r="KZL33" s="98" t="s">
        <v>669</v>
      </c>
      <c r="KZM33" s="98" t="s">
        <v>669</v>
      </c>
      <c r="KZN33" s="98" t="s">
        <v>669</v>
      </c>
      <c r="KZO33" s="98" t="s">
        <v>669</v>
      </c>
      <c r="KZP33" s="98" t="s">
        <v>669</v>
      </c>
      <c r="KZQ33" s="98" t="s">
        <v>669</v>
      </c>
      <c r="KZR33" s="98" t="s">
        <v>669</v>
      </c>
      <c r="KZS33" s="98" t="s">
        <v>669</v>
      </c>
      <c r="KZT33" s="98" t="s">
        <v>669</v>
      </c>
      <c r="KZU33" s="98" t="s">
        <v>669</v>
      </c>
      <c r="KZV33" s="98" t="s">
        <v>669</v>
      </c>
      <c r="KZW33" s="98" t="s">
        <v>669</v>
      </c>
      <c r="KZX33" s="98" t="s">
        <v>669</v>
      </c>
      <c r="KZY33" s="98" t="s">
        <v>669</v>
      </c>
      <c r="KZZ33" s="98" t="s">
        <v>669</v>
      </c>
      <c r="LAA33" s="98" t="s">
        <v>669</v>
      </c>
      <c r="LAB33" s="98" t="s">
        <v>669</v>
      </c>
      <c r="LAC33" s="98" t="s">
        <v>669</v>
      </c>
      <c r="LAD33" s="98" t="s">
        <v>669</v>
      </c>
      <c r="LAE33" s="98" t="s">
        <v>669</v>
      </c>
      <c r="LAF33" s="98" t="s">
        <v>669</v>
      </c>
      <c r="LAG33" s="98" t="s">
        <v>669</v>
      </c>
      <c r="LAH33" s="98" t="s">
        <v>669</v>
      </c>
      <c r="LAI33" s="98" t="s">
        <v>669</v>
      </c>
      <c r="LAJ33" s="98" t="s">
        <v>669</v>
      </c>
      <c r="LAK33" s="98" t="s">
        <v>669</v>
      </c>
      <c r="LAL33" s="98" t="s">
        <v>669</v>
      </c>
      <c r="LAM33" s="98" t="s">
        <v>669</v>
      </c>
      <c r="LAN33" s="98" t="s">
        <v>669</v>
      </c>
      <c r="LAO33" s="98" t="s">
        <v>669</v>
      </c>
      <c r="LAP33" s="98" t="s">
        <v>669</v>
      </c>
      <c r="LAQ33" s="98" t="s">
        <v>669</v>
      </c>
      <c r="LAR33" s="98" t="s">
        <v>669</v>
      </c>
      <c r="LAS33" s="98" t="s">
        <v>669</v>
      </c>
      <c r="LAT33" s="98" t="s">
        <v>669</v>
      </c>
      <c r="LAU33" s="98" t="s">
        <v>669</v>
      </c>
      <c r="LAV33" s="98" t="s">
        <v>669</v>
      </c>
      <c r="LAW33" s="98" t="s">
        <v>669</v>
      </c>
      <c r="LAX33" s="98" t="s">
        <v>669</v>
      </c>
      <c r="LAY33" s="98" t="s">
        <v>669</v>
      </c>
      <c r="LAZ33" s="98" t="s">
        <v>669</v>
      </c>
      <c r="LBA33" s="98" t="s">
        <v>669</v>
      </c>
      <c r="LBB33" s="98" t="s">
        <v>669</v>
      </c>
      <c r="LBC33" s="98" t="s">
        <v>669</v>
      </c>
      <c r="LBD33" s="98" t="s">
        <v>669</v>
      </c>
      <c r="LBE33" s="98" t="s">
        <v>669</v>
      </c>
      <c r="LBF33" s="98" t="s">
        <v>669</v>
      </c>
      <c r="LBG33" s="98" t="s">
        <v>669</v>
      </c>
      <c r="LBH33" s="98" t="s">
        <v>669</v>
      </c>
      <c r="LBI33" s="98" t="s">
        <v>669</v>
      </c>
      <c r="LBJ33" s="98" t="s">
        <v>669</v>
      </c>
      <c r="LBK33" s="98" t="s">
        <v>669</v>
      </c>
      <c r="LBL33" s="98" t="s">
        <v>669</v>
      </c>
      <c r="LBM33" s="98" t="s">
        <v>669</v>
      </c>
      <c r="LBN33" s="98" t="s">
        <v>669</v>
      </c>
      <c r="LBO33" s="98" t="s">
        <v>669</v>
      </c>
      <c r="LBP33" s="98" t="s">
        <v>669</v>
      </c>
      <c r="LBQ33" s="98" t="s">
        <v>669</v>
      </c>
      <c r="LBR33" s="98" t="s">
        <v>669</v>
      </c>
      <c r="LBS33" s="98" t="s">
        <v>669</v>
      </c>
      <c r="LBT33" s="98" t="s">
        <v>669</v>
      </c>
      <c r="LBU33" s="98" t="s">
        <v>669</v>
      </c>
      <c r="LBV33" s="98" t="s">
        <v>669</v>
      </c>
      <c r="LBW33" s="98" t="s">
        <v>669</v>
      </c>
      <c r="LBX33" s="98" t="s">
        <v>669</v>
      </c>
      <c r="LBY33" s="98" t="s">
        <v>669</v>
      </c>
      <c r="LBZ33" s="98" t="s">
        <v>669</v>
      </c>
      <c r="LCA33" s="98" t="s">
        <v>669</v>
      </c>
      <c r="LCB33" s="98" t="s">
        <v>669</v>
      </c>
      <c r="LCC33" s="98" t="s">
        <v>669</v>
      </c>
      <c r="LCD33" s="98" t="s">
        <v>669</v>
      </c>
      <c r="LCE33" s="98" t="s">
        <v>669</v>
      </c>
      <c r="LCF33" s="98" t="s">
        <v>669</v>
      </c>
      <c r="LCG33" s="98" t="s">
        <v>669</v>
      </c>
      <c r="LCH33" s="98" t="s">
        <v>669</v>
      </c>
      <c r="LCI33" s="98" t="s">
        <v>669</v>
      </c>
      <c r="LCJ33" s="98" t="s">
        <v>669</v>
      </c>
      <c r="LCK33" s="98" t="s">
        <v>669</v>
      </c>
      <c r="LCL33" s="98" t="s">
        <v>669</v>
      </c>
      <c r="LCM33" s="98" t="s">
        <v>669</v>
      </c>
      <c r="LCN33" s="98" t="s">
        <v>669</v>
      </c>
      <c r="LCO33" s="98" t="s">
        <v>669</v>
      </c>
      <c r="LCP33" s="98" t="s">
        <v>669</v>
      </c>
      <c r="LCQ33" s="98" t="s">
        <v>669</v>
      </c>
      <c r="LCR33" s="98" t="s">
        <v>669</v>
      </c>
      <c r="LCS33" s="98" t="s">
        <v>669</v>
      </c>
      <c r="LCT33" s="98" t="s">
        <v>669</v>
      </c>
      <c r="LCU33" s="98" t="s">
        <v>669</v>
      </c>
      <c r="LCV33" s="98" t="s">
        <v>669</v>
      </c>
      <c r="LCW33" s="98" t="s">
        <v>669</v>
      </c>
      <c r="LCX33" s="98" t="s">
        <v>669</v>
      </c>
      <c r="LCY33" s="98" t="s">
        <v>669</v>
      </c>
      <c r="LCZ33" s="98" t="s">
        <v>669</v>
      </c>
      <c r="LDA33" s="98" t="s">
        <v>669</v>
      </c>
      <c r="LDB33" s="98" t="s">
        <v>669</v>
      </c>
      <c r="LDC33" s="98" t="s">
        <v>669</v>
      </c>
      <c r="LDD33" s="98" t="s">
        <v>669</v>
      </c>
      <c r="LDE33" s="98" t="s">
        <v>669</v>
      </c>
      <c r="LDF33" s="98" t="s">
        <v>669</v>
      </c>
      <c r="LDG33" s="98" t="s">
        <v>669</v>
      </c>
      <c r="LDH33" s="98" t="s">
        <v>669</v>
      </c>
      <c r="LDI33" s="98" t="s">
        <v>669</v>
      </c>
      <c r="LDJ33" s="98" t="s">
        <v>669</v>
      </c>
      <c r="LDK33" s="98" t="s">
        <v>669</v>
      </c>
      <c r="LDL33" s="98" t="s">
        <v>669</v>
      </c>
      <c r="LDM33" s="98" t="s">
        <v>669</v>
      </c>
      <c r="LDN33" s="98" t="s">
        <v>669</v>
      </c>
      <c r="LDO33" s="98" t="s">
        <v>669</v>
      </c>
      <c r="LDP33" s="98" t="s">
        <v>669</v>
      </c>
      <c r="LDQ33" s="98" t="s">
        <v>669</v>
      </c>
      <c r="LDR33" s="98" t="s">
        <v>669</v>
      </c>
      <c r="LDS33" s="98" t="s">
        <v>669</v>
      </c>
      <c r="LDT33" s="98" t="s">
        <v>669</v>
      </c>
      <c r="LDU33" s="98" t="s">
        <v>669</v>
      </c>
      <c r="LDV33" s="98" t="s">
        <v>669</v>
      </c>
      <c r="LDW33" s="98" t="s">
        <v>669</v>
      </c>
      <c r="LDX33" s="98" t="s">
        <v>669</v>
      </c>
      <c r="LDY33" s="98" t="s">
        <v>669</v>
      </c>
      <c r="LDZ33" s="98" t="s">
        <v>669</v>
      </c>
      <c r="LEA33" s="98" t="s">
        <v>669</v>
      </c>
      <c r="LEB33" s="98" t="s">
        <v>669</v>
      </c>
      <c r="LEC33" s="98" t="s">
        <v>669</v>
      </c>
      <c r="LED33" s="98" t="s">
        <v>669</v>
      </c>
      <c r="LEE33" s="98" t="s">
        <v>669</v>
      </c>
      <c r="LEF33" s="98" t="s">
        <v>669</v>
      </c>
      <c r="LEG33" s="98" t="s">
        <v>669</v>
      </c>
      <c r="LEH33" s="98" t="s">
        <v>669</v>
      </c>
      <c r="LEI33" s="98" t="s">
        <v>669</v>
      </c>
      <c r="LEJ33" s="98" t="s">
        <v>669</v>
      </c>
      <c r="LEK33" s="98" t="s">
        <v>669</v>
      </c>
      <c r="LEL33" s="98" t="s">
        <v>669</v>
      </c>
      <c r="LEM33" s="98" t="s">
        <v>669</v>
      </c>
      <c r="LEN33" s="98" t="s">
        <v>669</v>
      </c>
      <c r="LEO33" s="98" t="s">
        <v>669</v>
      </c>
      <c r="LEP33" s="98" t="s">
        <v>669</v>
      </c>
      <c r="LEQ33" s="98" t="s">
        <v>669</v>
      </c>
      <c r="LER33" s="98" t="s">
        <v>669</v>
      </c>
      <c r="LES33" s="98" t="s">
        <v>669</v>
      </c>
      <c r="LET33" s="98" t="s">
        <v>669</v>
      </c>
      <c r="LEU33" s="98" t="s">
        <v>669</v>
      </c>
      <c r="LEV33" s="98" t="s">
        <v>669</v>
      </c>
      <c r="LEW33" s="98" t="s">
        <v>669</v>
      </c>
      <c r="LEX33" s="98" t="s">
        <v>669</v>
      </c>
      <c r="LEY33" s="98" t="s">
        <v>669</v>
      </c>
      <c r="LEZ33" s="98" t="s">
        <v>669</v>
      </c>
      <c r="LFA33" s="98" t="s">
        <v>669</v>
      </c>
      <c r="LFB33" s="98" t="s">
        <v>669</v>
      </c>
      <c r="LFC33" s="98" t="s">
        <v>669</v>
      </c>
      <c r="LFD33" s="98" t="s">
        <v>669</v>
      </c>
      <c r="LFE33" s="98" t="s">
        <v>669</v>
      </c>
      <c r="LFF33" s="98" t="s">
        <v>669</v>
      </c>
      <c r="LFG33" s="98" t="s">
        <v>669</v>
      </c>
      <c r="LFH33" s="98" t="s">
        <v>669</v>
      </c>
      <c r="LFI33" s="98" t="s">
        <v>669</v>
      </c>
      <c r="LFJ33" s="98" t="s">
        <v>669</v>
      </c>
      <c r="LFK33" s="98" t="s">
        <v>669</v>
      </c>
      <c r="LFL33" s="98" t="s">
        <v>669</v>
      </c>
      <c r="LFM33" s="98" t="s">
        <v>669</v>
      </c>
      <c r="LFN33" s="98" t="s">
        <v>669</v>
      </c>
      <c r="LFO33" s="98" t="s">
        <v>669</v>
      </c>
      <c r="LFP33" s="98" t="s">
        <v>669</v>
      </c>
      <c r="LFQ33" s="98" t="s">
        <v>669</v>
      </c>
      <c r="LFR33" s="98" t="s">
        <v>669</v>
      </c>
      <c r="LFS33" s="98" t="s">
        <v>669</v>
      </c>
      <c r="LFT33" s="98" t="s">
        <v>669</v>
      </c>
      <c r="LFU33" s="98" t="s">
        <v>669</v>
      </c>
      <c r="LFV33" s="98" t="s">
        <v>669</v>
      </c>
      <c r="LFW33" s="98" t="s">
        <v>669</v>
      </c>
      <c r="LFX33" s="98" t="s">
        <v>669</v>
      </c>
      <c r="LFY33" s="98" t="s">
        <v>669</v>
      </c>
      <c r="LFZ33" s="98" t="s">
        <v>669</v>
      </c>
      <c r="LGA33" s="98" t="s">
        <v>669</v>
      </c>
      <c r="LGB33" s="98" t="s">
        <v>669</v>
      </c>
      <c r="LGC33" s="98" t="s">
        <v>669</v>
      </c>
      <c r="LGD33" s="98" t="s">
        <v>669</v>
      </c>
      <c r="LGE33" s="98" t="s">
        <v>669</v>
      </c>
      <c r="LGF33" s="98" t="s">
        <v>669</v>
      </c>
      <c r="LGG33" s="98" t="s">
        <v>669</v>
      </c>
      <c r="LGH33" s="98" t="s">
        <v>669</v>
      </c>
      <c r="LGI33" s="98" t="s">
        <v>669</v>
      </c>
      <c r="LGJ33" s="98" t="s">
        <v>669</v>
      </c>
      <c r="LGK33" s="98" t="s">
        <v>669</v>
      </c>
      <c r="LGL33" s="98" t="s">
        <v>669</v>
      </c>
      <c r="LGM33" s="98" t="s">
        <v>669</v>
      </c>
      <c r="LGN33" s="98" t="s">
        <v>669</v>
      </c>
      <c r="LGO33" s="98" t="s">
        <v>669</v>
      </c>
      <c r="LGP33" s="98" t="s">
        <v>669</v>
      </c>
      <c r="LGQ33" s="98" t="s">
        <v>669</v>
      </c>
      <c r="LGR33" s="98" t="s">
        <v>669</v>
      </c>
      <c r="LGS33" s="98" t="s">
        <v>669</v>
      </c>
      <c r="LGT33" s="98" t="s">
        <v>669</v>
      </c>
      <c r="LGU33" s="98" t="s">
        <v>669</v>
      </c>
      <c r="LGV33" s="98" t="s">
        <v>669</v>
      </c>
      <c r="LGW33" s="98" t="s">
        <v>669</v>
      </c>
      <c r="LGX33" s="98" t="s">
        <v>669</v>
      </c>
      <c r="LGY33" s="98" t="s">
        <v>669</v>
      </c>
      <c r="LGZ33" s="98" t="s">
        <v>669</v>
      </c>
      <c r="LHA33" s="98" t="s">
        <v>669</v>
      </c>
      <c r="LHB33" s="98" t="s">
        <v>669</v>
      </c>
      <c r="LHC33" s="98" t="s">
        <v>669</v>
      </c>
      <c r="LHD33" s="98" t="s">
        <v>669</v>
      </c>
      <c r="LHE33" s="98" t="s">
        <v>669</v>
      </c>
      <c r="LHF33" s="98" t="s">
        <v>669</v>
      </c>
      <c r="LHG33" s="98" t="s">
        <v>669</v>
      </c>
      <c r="LHH33" s="98" t="s">
        <v>669</v>
      </c>
      <c r="LHI33" s="98" t="s">
        <v>669</v>
      </c>
      <c r="LHJ33" s="98" t="s">
        <v>669</v>
      </c>
      <c r="LHK33" s="98" t="s">
        <v>669</v>
      </c>
      <c r="LHL33" s="98" t="s">
        <v>669</v>
      </c>
      <c r="LHM33" s="98" t="s">
        <v>669</v>
      </c>
      <c r="LHN33" s="98" t="s">
        <v>669</v>
      </c>
      <c r="LHO33" s="98" t="s">
        <v>669</v>
      </c>
      <c r="LHP33" s="98" t="s">
        <v>669</v>
      </c>
      <c r="LHQ33" s="98" t="s">
        <v>669</v>
      </c>
      <c r="LHR33" s="98" t="s">
        <v>669</v>
      </c>
      <c r="LHS33" s="98" t="s">
        <v>669</v>
      </c>
      <c r="LHT33" s="98" t="s">
        <v>669</v>
      </c>
      <c r="LHU33" s="98" t="s">
        <v>669</v>
      </c>
      <c r="LHV33" s="98" t="s">
        <v>669</v>
      </c>
      <c r="LHW33" s="98" t="s">
        <v>669</v>
      </c>
      <c r="LHX33" s="98" t="s">
        <v>669</v>
      </c>
      <c r="LHY33" s="98" t="s">
        <v>669</v>
      </c>
      <c r="LHZ33" s="98" t="s">
        <v>669</v>
      </c>
      <c r="LIA33" s="98" t="s">
        <v>669</v>
      </c>
      <c r="LIB33" s="98" t="s">
        <v>669</v>
      </c>
      <c r="LIC33" s="98" t="s">
        <v>669</v>
      </c>
      <c r="LID33" s="98" t="s">
        <v>669</v>
      </c>
      <c r="LIE33" s="98" t="s">
        <v>669</v>
      </c>
      <c r="LIF33" s="98" t="s">
        <v>669</v>
      </c>
      <c r="LIG33" s="98" t="s">
        <v>669</v>
      </c>
      <c r="LIH33" s="98" t="s">
        <v>669</v>
      </c>
      <c r="LII33" s="98" t="s">
        <v>669</v>
      </c>
      <c r="LIJ33" s="98" t="s">
        <v>669</v>
      </c>
      <c r="LIK33" s="98" t="s">
        <v>669</v>
      </c>
      <c r="LIL33" s="98" t="s">
        <v>669</v>
      </c>
      <c r="LIM33" s="98" t="s">
        <v>669</v>
      </c>
      <c r="LIN33" s="98" t="s">
        <v>669</v>
      </c>
      <c r="LIO33" s="98" t="s">
        <v>669</v>
      </c>
      <c r="LIP33" s="98" t="s">
        <v>669</v>
      </c>
      <c r="LIQ33" s="98" t="s">
        <v>669</v>
      </c>
      <c r="LIR33" s="98" t="s">
        <v>669</v>
      </c>
      <c r="LIS33" s="98" t="s">
        <v>669</v>
      </c>
      <c r="LIT33" s="98" t="s">
        <v>669</v>
      </c>
      <c r="LIU33" s="98" t="s">
        <v>669</v>
      </c>
      <c r="LIV33" s="98" t="s">
        <v>669</v>
      </c>
      <c r="LIW33" s="98" t="s">
        <v>669</v>
      </c>
      <c r="LIX33" s="98" t="s">
        <v>669</v>
      </c>
      <c r="LIY33" s="98" t="s">
        <v>669</v>
      </c>
      <c r="LIZ33" s="98" t="s">
        <v>669</v>
      </c>
      <c r="LJA33" s="98" t="s">
        <v>669</v>
      </c>
      <c r="LJB33" s="98" t="s">
        <v>669</v>
      </c>
      <c r="LJC33" s="98" t="s">
        <v>669</v>
      </c>
      <c r="LJD33" s="98" t="s">
        <v>669</v>
      </c>
      <c r="LJE33" s="98" t="s">
        <v>669</v>
      </c>
      <c r="LJF33" s="98" t="s">
        <v>669</v>
      </c>
      <c r="LJG33" s="98" t="s">
        <v>669</v>
      </c>
      <c r="LJH33" s="98" t="s">
        <v>669</v>
      </c>
      <c r="LJI33" s="98" t="s">
        <v>669</v>
      </c>
      <c r="LJJ33" s="98" t="s">
        <v>669</v>
      </c>
      <c r="LJK33" s="98" t="s">
        <v>669</v>
      </c>
      <c r="LJL33" s="98" t="s">
        <v>669</v>
      </c>
      <c r="LJM33" s="98" t="s">
        <v>669</v>
      </c>
      <c r="LJN33" s="98" t="s">
        <v>669</v>
      </c>
      <c r="LJO33" s="98" t="s">
        <v>669</v>
      </c>
      <c r="LJP33" s="98" t="s">
        <v>669</v>
      </c>
      <c r="LJQ33" s="98" t="s">
        <v>669</v>
      </c>
      <c r="LJR33" s="98" t="s">
        <v>669</v>
      </c>
      <c r="LJS33" s="98" t="s">
        <v>669</v>
      </c>
      <c r="LJT33" s="98" t="s">
        <v>669</v>
      </c>
      <c r="LJU33" s="98" t="s">
        <v>669</v>
      </c>
      <c r="LJV33" s="98" t="s">
        <v>669</v>
      </c>
      <c r="LJW33" s="98" t="s">
        <v>669</v>
      </c>
      <c r="LJX33" s="98" t="s">
        <v>669</v>
      </c>
      <c r="LJY33" s="98" t="s">
        <v>669</v>
      </c>
      <c r="LJZ33" s="98" t="s">
        <v>669</v>
      </c>
      <c r="LKA33" s="98" t="s">
        <v>669</v>
      </c>
      <c r="LKB33" s="98" t="s">
        <v>669</v>
      </c>
      <c r="LKC33" s="98" t="s">
        <v>669</v>
      </c>
      <c r="LKD33" s="98" t="s">
        <v>669</v>
      </c>
      <c r="LKE33" s="98" t="s">
        <v>669</v>
      </c>
      <c r="LKF33" s="98" t="s">
        <v>669</v>
      </c>
      <c r="LKG33" s="98" t="s">
        <v>669</v>
      </c>
      <c r="LKH33" s="98" t="s">
        <v>669</v>
      </c>
      <c r="LKI33" s="98" t="s">
        <v>669</v>
      </c>
      <c r="LKJ33" s="98" t="s">
        <v>669</v>
      </c>
      <c r="LKK33" s="98" t="s">
        <v>669</v>
      </c>
      <c r="LKL33" s="98" t="s">
        <v>669</v>
      </c>
      <c r="LKM33" s="98" t="s">
        <v>669</v>
      </c>
      <c r="LKN33" s="98" t="s">
        <v>669</v>
      </c>
      <c r="LKO33" s="98" t="s">
        <v>669</v>
      </c>
      <c r="LKP33" s="98" t="s">
        <v>669</v>
      </c>
      <c r="LKQ33" s="98" t="s">
        <v>669</v>
      </c>
      <c r="LKR33" s="98" t="s">
        <v>669</v>
      </c>
      <c r="LKS33" s="98" t="s">
        <v>669</v>
      </c>
      <c r="LKT33" s="98" t="s">
        <v>669</v>
      </c>
      <c r="LKU33" s="98" t="s">
        <v>669</v>
      </c>
      <c r="LKV33" s="98" t="s">
        <v>669</v>
      </c>
      <c r="LKW33" s="98" t="s">
        <v>669</v>
      </c>
      <c r="LKX33" s="98" t="s">
        <v>669</v>
      </c>
      <c r="LKY33" s="98" t="s">
        <v>669</v>
      </c>
      <c r="LKZ33" s="98" t="s">
        <v>669</v>
      </c>
      <c r="LLA33" s="98" t="s">
        <v>669</v>
      </c>
      <c r="LLB33" s="98" t="s">
        <v>669</v>
      </c>
      <c r="LLC33" s="98" t="s">
        <v>669</v>
      </c>
      <c r="LLD33" s="98" t="s">
        <v>669</v>
      </c>
      <c r="LLE33" s="98" t="s">
        <v>669</v>
      </c>
      <c r="LLF33" s="98" t="s">
        <v>669</v>
      </c>
      <c r="LLG33" s="98" t="s">
        <v>669</v>
      </c>
      <c r="LLH33" s="98" t="s">
        <v>669</v>
      </c>
      <c r="LLI33" s="98" t="s">
        <v>669</v>
      </c>
      <c r="LLJ33" s="98" t="s">
        <v>669</v>
      </c>
      <c r="LLK33" s="98" t="s">
        <v>669</v>
      </c>
      <c r="LLL33" s="98" t="s">
        <v>669</v>
      </c>
      <c r="LLM33" s="98" t="s">
        <v>669</v>
      </c>
      <c r="LLN33" s="98" t="s">
        <v>669</v>
      </c>
      <c r="LLO33" s="98" t="s">
        <v>669</v>
      </c>
      <c r="LLP33" s="98" t="s">
        <v>669</v>
      </c>
      <c r="LLQ33" s="98" t="s">
        <v>669</v>
      </c>
      <c r="LLR33" s="98" t="s">
        <v>669</v>
      </c>
      <c r="LLS33" s="98" t="s">
        <v>669</v>
      </c>
      <c r="LLT33" s="98" t="s">
        <v>669</v>
      </c>
      <c r="LLU33" s="98" t="s">
        <v>669</v>
      </c>
      <c r="LLV33" s="98" t="s">
        <v>669</v>
      </c>
      <c r="LLW33" s="98" t="s">
        <v>669</v>
      </c>
      <c r="LLX33" s="98" t="s">
        <v>669</v>
      </c>
      <c r="LLY33" s="98" t="s">
        <v>669</v>
      </c>
      <c r="LLZ33" s="98" t="s">
        <v>669</v>
      </c>
      <c r="LMA33" s="98" t="s">
        <v>669</v>
      </c>
      <c r="LMB33" s="98" t="s">
        <v>669</v>
      </c>
      <c r="LMC33" s="98" t="s">
        <v>669</v>
      </c>
      <c r="LMD33" s="98" t="s">
        <v>669</v>
      </c>
      <c r="LME33" s="98" t="s">
        <v>669</v>
      </c>
      <c r="LMF33" s="98" t="s">
        <v>669</v>
      </c>
      <c r="LMG33" s="98" t="s">
        <v>669</v>
      </c>
      <c r="LMH33" s="98" t="s">
        <v>669</v>
      </c>
      <c r="LMI33" s="98" t="s">
        <v>669</v>
      </c>
      <c r="LMJ33" s="98" t="s">
        <v>669</v>
      </c>
      <c r="LMK33" s="98" t="s">
        <v>669</v>
      </c>
      <c r="LML33" s="98" t="s">
        <v>669</v>
      </c>
      <c r="LMM33" s="98" t="s">
        <v>669</v>
      </c>
      <c r="LMN33" s="98" t="s">
        <v>669</v>
      </c>
      <c r="LMO33" s="98" t="s">
        <v>669</v>
      </c>
      <c r="LMP33" s="98" t="s">
        <v>669</v>
      </c>
      <c r="LMQ33" s="98" t="s">
        <v>669</v>
      </c>
      <c r="LMR33" s="98" t="s">
        <v>669</v>
      </c>
      <c r="LMS33" s="98" t="s">
        <v>669</v>
      </c>
      <c r="LMT33" s="98" t="s">
        <v>669</v>
      </c>
      <c r="LMU33" s="98" t="s">
        <v>669</v>
      </c>
      <c r="LMV33" s="98" t="s">
        <v>669</v>
      </c>
      <c r="LMW33" s="98" t="s">
        <v>669</v>
      </c>
      <c r="LMX33" s="98" t="s">
        <v>669</v>
      </c>
      <c r="LMY33" s="98" t="s">
        <v>669</v>
      </c>
      <c r="LMZ33" s="98" t="s">
        <v>669</v>
      </c>
      <c r="LNA33" s="98" t="s">
        <v>669</v>
      </c>
      <c r="LNB33" s="98" t="s">
        <v>669</v>
      </c>
      <c r="LNC33" s="98" t="s">
        <v>669</v>
      </c>
      <c r="LND33" s="98" t="s">
        <v>669</v>
      </c>
      <c r="LNE33" s="98" t="s">
        <v>669</v>
      </c>
      <c r="LNF33" s="98" t="s">
        <v>669</v>
      </c>
      <c r="LNG33" s="98" t="s">
        <v>669</v>
      </c>
      <c r="LNH33" s="98" t="s">
        <v>669</v>
      </c>
      <c r="LNI33" s="98" t="s">
        <v>669</v>
      </c>
      <c r="LNJ33" s="98" t="s">
        <v>669</v>
      </c>
      <c r="LNK33" s="98" t="s">
        <v>669</v>
      </c>
      <c r="LNL33" s="98" t="s">
        <v>669</v>
      </c>
      <c r="LNM33" s="98" t="s">
        <v>669</v>
      </c>
      <c r="LNN33" s="98" t="s">
        <v>669</v>
      </c>
      <c r="LNO33" s="98" t="s">
        <v>669</v>
      </c>
      <c r="LNP33" s="98" t="s">
        <v>669</v>
      </c>
      <c r="LNQ33" s="98" t="s">
        <v>669</v>
      </c>
      <c r="LNR33" s="98" t="s">
        <v>669</v>
      </c>
      <c r="LNS33" s="98" t="s">
        <v>669</v>
      </c>
      <c r="LNT33" s="98" t="s">
        <v>669</v>
      </c>
      <c r="LNU33" s="98" t="s">
        <v>669</v>
      </c>
      <c r="LNV33" s="98" t="s">
        <v>669</v>
      </c>
      <c r="LNW33" s="98" t="s">
        <v>669</v>
      </c>
      <c r="LNX33" s="98" t="s">
        <v>669</v>
      </c>
      <c r="LNY33" s="98" t="s">
        <v>669</v>
      </c>
      <c r="LNZ33" s="98" t="s">
        <v>669</v>
      </c>
      <c r="LOA33" s="98" t="s">
        <v>669</v>
      </c>
      <c r="LOB33" s="98" t="s">
        <v>669</v>
      </c>
      <c r="LOC33" s="98" t="s">
        <v>669</v>
      </c>
      <c r="LOD33" s="98" t="s">
        <v>669</v>
      </c>
      <c r="LOE33" s="98" t="s">
        <v>669</v>
      </c>
      <c r="LOF33" s="98" t="s">
        <v>669</v>
      </c>
      <c r="LOG33" s="98" t="s">
        <v>669</v>
      </c>
      <c r="LOH33" s="98" t="s">
        <v>669</v>
      </c>
      <c r="LOI33" s="98" t="s">
        <v>669</v>
      </c>
      <c r="LOJ33" s="98" t="s">
        <v>669</v>
      </c>
      <c r="LOK33" s="98" t="s">
        <v>669</v>
      </c>
      <c r="LOL33" s="98" t="s">
        <v>669</v>
      </c>
      <c r="LOM33" s="98" t="s">
        <v>669</v>
      </c>
      <c r="LON33" s="98" t="s">
        <v>669</v>
      </c>
      <c r="LOO33" s="98" t="s">
        <v>669</v>
      </c>
      <c r="LOP33" s="98" t="s">
        <v>669</v>
      </c>
      <c r="LOQ33" s="98" t="s">
        <v>669</v>
      </c>
      <c r="LOR33" s="98" t="s">
        <v>669</v>
      </c>
      <c r="LOS33" s="98" t="s">
        <v>669</v>
      </c>
      <c r="LOT33" s="98" t="s">
        <v>669</v>
      </c>
      <c r="LOU33" s="98" t="s">
        <v>669</v>
      </c>
      <c r="LOV33" s="98" t="s">
        <v>669</v>
      </c>
      <c r="LOW33" s="98" t="s">
        <v>669</v>
      </c>
      <c r="LOX33" s="98" t="s">
        <v>669</v>
      </c>
      <c r="LOY33" s="98" t="s">
        <v>669</v>
      </c>
      <c r="LOZ33" s="98" t="s">
        <v>669</v>
      </c>
      <c r="LPA33" s="98" t="s">
        <v>669</v>
      </c>
      <c r="LPB33" s="98" t="s">
        <v>669</v>
      </c>
      <c r="LPC33" s="98" t="s">
        <v>669</v>
      </c>
      <c r="LPD33" s="98" t="s">
        <v>669</v>
      </c>
      <c r="LPE33" s="98" t="s">
        <v>669</v>
      </c>
      <c r="LPF33" s="98" t="s">
        <v>669</v>
      </c>
      <c r="LPG33" s="98" t="s">
        <v>669</v>
      </c>
      <c r="LPH33" s="98" t="s">
        <v>669</v>
      </c>
      <c r="LPI33" s="98" t="s">
        <v>669</v>
      </c>
      <c r="LPJ33" s="98" t="s">
        <v>669</v>
      </c>
      <c r="LPK33" s="98" t="s">
        <v>669</v>
      </c>
      <c r="LPL33" s="98" t="s">
        <v>669</v>
      </c>
      <c r="LPM33" s="98" t="s">
        <v>669</v>
      </c>
      <c r="LPN33" s="98" t="s">
        <v>669</v>
      </c>
      <c r="LPO33" s="98" t="s">
        <v>669</v>
      </c>
      <c r="LPP33" s="98" t="s">
        <v>669</v>
      </c>
      <c r="LPQ33" s="98" t="s">
        <v>669</v>
      </c>
      <c r="LPR33" s="98" t="s">
        <v>669</v>
      </c>
      <c r="LPS33" s="98" t="s">
        <v>669</v>
      </c>
      <c r="LPT33" s="98" t="s">
        <v>669</v>
      </c>
      <c r="LPU33" s="98" t="s">
        <v>669</v>
      </c>
      <c r="LPV33" s="98" t="s">
        <v>669</v>
      </c>
      <c r="LPW33" s="98" t="s">
        <v>669</v>
      </c>
      <c r="LPX33" s="98" t="s">
        <v>669</v>
      </c>
      <c r="LPY33" s="98" t="s">
        <v>669</v>
      </c>
      <c r="LPZ33" s="98" t="s">
        <v>669</v>
      </c>
      <c r="LQA33" s="98" t="s">
        <v>669</v>
      </c>
      <c r="LQB33" s="98" t="s">
        <v>669</v>
      </c>
      <c r="LQC33" s="98" t="s">
        <v>669</v>
      </c>
      <c r="LQD33" s="98" t="s">
        <v>669</v>
      </c>
      <c r="LQE33" s="98" t="s">
        <v>669</v>
      </c>
      <c r="LQF33" s="98" t="s">
        <v>669</v>
      </c>
      <c r="LQG33" s="98" t="s">
        <v>669</v>
      </c>
      <c r="LQH33" s="98" t="s">
        <v>669</v>
      </c>
      <c r="LQI33" s="98" t="s">
        <v>669</v>
      </c>
      <c r="LQJ33" s="98" t="s">
        <v>669</v>
      </c>
      <c r="LQK33" s="98" t="s">
        <v>669</v>
      </c>
      <c r="LQL33" s="98" t="s">
        <v>669</v>
      </c>
      <c r="LQM33" s="98" t="s">
        <v>669</v>
      </c>
      <c r="LQN33" s="98" t="s">
        <v>669</v>
      </c>
      <c r="LQO33" s="98" t="s">
        <v>669</v>
      </c>
      <c r="LQP33" s="98" t="s">
        <v>669</v>
      </c>
      <c r="LQQ33" s="98" t="s">
        <v>669</v>
      </c>
      <c r="LQR33" s="98" t="s">
        <v>669</v>
      </c>
      <c r="LQS33" s="98" t="s">
        <v>669</v>
      </c>
      <c r="LQT33" s="98" t="s">
        <v>669</v>
      </c>
      <c r="LQU33" s="98" t="s">
        <v>669</v>
      </c>
      <c r="LQV33" s="98" t="s">
        <v>669</v>
      </c>
      <c r="LQW33" s="98" t="s">
        <v>669</v>
      </c>
      <c r="LQX33" s="98" t="s">
        <v>669</v>
      </c>
      <c r="LQY33" s="98" t="s">
        <v>669</v>
      </c>
      <c r="LQZ33" s="98" t="s">
        <v>669</v>
      </c>
      <c r="LRA33" s="98" t="s">
        <v>669</v>
      </c>
      <c r="LRB33" s="98" t="s">
        <v>669</v>
      </c>
      <c r="LRC33" s="98" t="s">
        <v>669</v>
      </c>
      <c r="LRD33" s="98" t="s">
        <v>669</v>
      </c>
      <c r="LRE33" s="98" t="s">
        <v>669</v>
      </c>
      <c r="LRF33" s="98" t="s">
        <v>669</v>
      </c>
      <c r="LRG33" s="98" t="s">
        <v>669</v>
      </c>
      <c r="LRH33" s="98" t="s">
        <v>669</v>
      </c>
      <c r="LRI33" s="98" t="s">
        <v>669</v>
      </c>
      <c r="LRJ33" s="98" t="s">
        <v>669</v>
      </c>
      <c r="LRK33" s="98" t="s">
        <v>669</v>
      </c>
      <c r="LRL33" s="98" t="s">
        <v>669</v>
      </c>
      <c r="LRM33" s="98" t="s">
        <v>669</v>
      </c>
      <c r="LRN33" s="98" t="s">
        <v>669</v>
      </c>
      <c r="LRO33" s="98" t="s">
        <v>669</v>
      </c>
      <c r="LRP33" s="98" t="s">
        <v>669</v>
      </c>
      <c r="LRQ33" s="98" t="s">
        <v>669</v>
      </c>
      <c r="LRR33" s="98" t="s">
        <v>669</v>
      </c>
      <c r="LRS33" s="98" t="s">
        <v>669</v>
      </c>
      <c r="LRT33" s="98" t="s">
        <v>669</v>
      </c>
      <c r="LRU33" s="98" t="s">
        <v>669</v>
      </c>
      <c r="LRV33" s="98" t="s">
        <v>669</v>
      </c>
      <c r="LRW33" s="98" t="s">
        <v>669</v>
      </c>
      <c r="LRX33" s="98" t="s">
        <v>669</v>
      </c>
      <c r="LRY33" s="98" t="s">
        <v>669</v>
      </c>
      <c r="LRZ33" s="98" t="s">
        <v>669</v>
      </c>
      <c r="LSA33" s="98" t="s">
        <v>669</v>
      </c>
      <c r="LSB33" s="98" t="s">
        <v>669</v>
      </c>
      <c r="LSC33" s="98" t="s">
        <v>669</v>
      </c>
      <c r="LSD33" s="98" t="s">
        <v>669</v>
      </c>
      <c r="LSE33" s="98" t="s">
        <v>669</v>
      </c>
      <c r="LSF33" s="98" t="s">
        <v>669</v>
      </c>
      <c r="LSG33" s="98" t="s">
        <v>669</v>
      </c>
      <c r="LSH33" s="98" t="s">
        <v>669</v>
      </c>
      <c r="LSI33" s="98" t="s">
        <v>669</v>
      </c>
      <c r="LSJ33" s="98" t="s">
        <v>669</v>
      </c>
      <c r="LSK33" s="98" t="s">
        <v>669</v>
      </c>
      <c r="LSL33" s="98" t="s">
        <v>669</v>
      </c>
      <c r="LSM33" s="98" t="s">
        <v>669</v>
      </c>
      <c r="LSN33" s="98" t="s">
        <v>669</v>
      </c>
      <c r="LSO33" s="98" t="s">
        <v>669</v>
      </c>
      <c r="LSP33" s="98" t="s">
        <v>669</v>
      </c>
      <c r="LSQ33" s="98" t="s">
        <v>669</v>
      </c>
      <c r="LSR33" s="98" t="s">
        <v>669</v>
      </c>
      <c r="LSS33" s="98" t="s">
        <v>669</v>
      </c>
      <c r="LST33" s="98" t="s">
        <v>669</v>
      </c>
      <c r="LSU33" s="98" t="s">
        <v>669</v>
      </c>
      <c r="LSV33" s="98" t="s">
        <v>669</v>
      </c>
      <c r="LSW33" s="98" t="s">
        <v>669</v>
      </c>
      <c r="LSX33" s="98" t="s">
        <v>669</v>
      </c>
      <c r="LSY33" s="98" t="s">
        <v>669</v>
      </c>
      <c r="LSZ33" s="98" t="s">
        <v>669</v>
      </c>
      <c r="LTA33" s="98" t="s">
        <v>669</v>
      </c>
      <c r="LTB33" s="98" t="s">
        <v>669</v>
      </c>
      <c r="LTC33" s="98" t="s">
        <v>669</v>
      </c>
      <c r="LTD33" s="98" t="s">
        <v>669</v>
      </c>
      <c r="LTE33" s="98" t="s">
        <v>669</v>
      </c>
      <c r="LTF33" s="98" t="s">
        <v>669</v>
      </c>
      <c r="LTG33" s="98" t="s">
        <v>669</v>
      </c>
      <c r="LTH33" s="98" t="s">
        <v>669</v>
      </c>
      <c r="LTI33" s="98" t="s">
        <v>669</v>
      </c>
      <c r="LTJ33" s="98" t="s">
        <v>669</v>
      </c>
      <c r="LTK33" s="98" t="s">
        <v>669</v>
      </c>
      <c r="LTL33" s="98" t="s">
        <v>669</v>
      </c>
      <c r="LTM33" s="98" t="s">
        <v>669</v>
      </c>
      <c r="LTN33" s="98" t="s">
        <v>669</v>
      </c>
      <c r="LTO33" s="98" t="s">
        <v>669</v>
      </c>
      <c r="LTP33" s="98" t="s">
        <v>669</v>
      </c>
      <c r="LTQ33" s="98" t="s">
        <v>669</v>
      </c>
      <c r="LTR33" s="98" t="s">
        <v>669</v>
      </c>
      <c r="LTS33" s="98" t="s">
        <v>669</v>
      </c>
      <c r="LTT33" s="98" t="s">
        <v>669</v>
      </c>
      <c r="LTU33" s="98" t="s">
        <v>669</v>
      </c>
      <c r="LTV33" s="98" t="s">
        <v>669</v>
      </c>
      <c r="LTW33" s="98" t="s">
        <v>669</v>
      </c>
      <c r="LTX33" s="98" t="s">
        <v>669</v>
      </c>
      <c r="LTY33" s="98" t="s">
        <v>669</v>
      </c>
      <c r="LTZ33" s="98" t="s">
        <v>669</v>
      </c>
      <c r="LUA33" s="98" t="s">
        <v>669</v>
      </c>
      <c r="LUB33" s="98" t="s">
        <v>669</v>
      </c>
      <c r="LUC33" s="98" t="s">
        <v>669</v>
      </c>
      <c r="LUD33" s="98" t="s">
        <v>669</v>
      </c>
      <c r="LUE33" s="98" t="s">
        <v>669</v>
      </c>
      <c r="LUF33" s="98" t="s">
        <v>669</v>
      </c>
      <c r="LUG33" s="98" t="s">
        <v>669</v>
      </c>
      <c r="LUH33" s="98" t="s">
        <v>669</v>
      </c>
      <c r="LUI33" s="98" t="s">
        <v>669</v>
      </c>
      <c r="LUJ33" s="98" t="s">
        <v>669</v>
      </c>
      <c r="LUK33" s="98" t="s">
        <v>669</v>
      </c>
      <c r="LUL33" s="98" t="s">
        <v>669</v>
      </c>
      <c r="LUM33" s="98" t="s">
        <v>669</v>
      </c>
      <c r="LUN33" s="98" t="s">
        <v>669</v>
      </c>
      <c r="LUO33" s="98" t="s">
        <v>669</v>
      </c>
      <c r="LUP33" s="98" t="s">
        <v>669</v>
      </c>
      <c r="LUQ33" s="98" t="s">
        <v>669</v>
      </c>
      <c r="LUR33" s="98" t="s">
        <v>669</v>
      </c>
      <c r="LUS33" s="98" t="s">
        <v>669</v>
      </c>
      <c r="LUT33" s="98" t="s">
        <v>669</v>
      </c>
      <c r="LUU33" s="98" t="s">
        <v>669</v>
      </c>
      <c r="LUV33" s="98" t="s">
        <v>669</v>
      </c>
      <c r="LUW33" s="98" t="s">
        <v>669</v>
      </c>
      <c r="LUX33" s="98" t="s">
        <v>669</v>
      </c>
      <c r="LUY33" s="98" t="s">
        <v>669</v>
      </c>
      <c r="LUZ33" s="98" t="s">
        <v>669</v>
      </c>
      <c r="LVA33" s="98" t="s">
        <v>669</v>
      </c>
      <c r="LVB33" s="98" t="s">
        <v>669</v>
      </c>
      <c r="LVC33" s="98" t="s">
        <v>669</v>
      </c>
      <c r="LVD33" s="98" t="s">
        <v>669</v>
      </c>
      <c r="LVE33" s="98" t="s">
        <v>669</v>
      </c>
      <c r="LVF33" s="98" t="s">
        <v>669</v>
      </c>
      <c r="LVG33" s="98" t="s">
        <v>669</v>
      </c>
      <c r="LVH33" s="98" t="s">
        <v>669</v>
      </c>
      <c r="LVI33" s="98" t="s">
        <v>669</v>
      </c>
      <c r="LVJ33" s="98" t="s">
        <v>669</v>
      </c>
      <c r="LVK33" s="98" t="s">
        <v>669</v>
      </c>
      <c r="LVL33" s="98" t="s">
        <v>669</v>
      </c>
      <c r="LVM33" s="98" t="s">
        <v>669</v>
      </c>
      <c r="LVN33" s="98" t="s">
        <v>669</v>
      </c>
      <c r="LVO33" s="98" t="s">
        <v>669</v>
      </c>
      <c r="LVP33" s="98" t="s">
        <v>669</v>
      </c>
      <c r="LVQ33" s="98" t="s">
        <v>669</v>
      </c>
      <c r="LVR33" s="98" t="s">
        <v>669</v>
      </c>
      <c r="LVS33" s="98" t="s">
        <v>669</v>
      </c>
      <c r="LVT33" s="98" t="s">
        <v>669</v>
      </c>
      <c r="LVU33" s="98" t="s">
        <v>669</v>
      </c>
      <c r="LVV33" s="98" t="s">
        <v>669</v>
      </c>
      <c r="LVW33" s="98" t="s">
        <v>669</v>
      </c>
      <c r="LVX33" s="98" t="s">
        <v>669</v>
      </c>
      <c r="LVY33" s="98" t="s">
        <v>669</v>
      </c>
      <c r="LVZ33" s="98" t="s">
        <v>669</v>
      </c>
      <c r="LWA33" s="98" t="s">
        <v>669</v>
      </c>
      <c r="LWB33" s="98" t="s">
        <v>669</v>
      </c>
      <c r="LWC33" s="98" t="s">
        <v>669</v>
      </c>
      <c r="LWD33" s="98" t="s">
        <v>669</v>
      </c>
      <c r="LWE33" s="98" t="s">
        <v>669</v>
      </c>
      <c r="LWF33" s="98" t="s">
        <v>669</v>
      </c>
      <c r="LWG33" s="98" t="s">
        <v>669</v>
      </c>
      <c r="LWH33" s="98" t="s">
        <v>669</v>
      </c>
      <c r="LWI33" s="98" t="s">
        <v>669</v>
      </c>
      <c r="LWJ33" s="98" t="s">
        <v>669</v>
      </c>
      <c r="LWK33" s="98" t="s">
        <v>669</v>
      </c>
      <c r="LWL33" s="98" t="s">
        <v>669</v>
      </c>
      <c r="LWM33" s="98" t="s">
        <v>669</v>
      </c>
      <c r="LWN33" s="98" t="s">
        <v>669</v>
      </c>
      <c r="LWO33" s="98" t="s">
        <v>669</v>
      </c>
      <c r="LWP33" s="98" t="s">
        <v>669</v>
      </c>
      <c r="LWQ33" s="98" t="s">
        <v>669</v>
      </c>
      <c r="LWR33" s="98" t="s">
        <v>669</v>
      </c>
      <c r="LWS33" s="98" t="s">
        <v>669</v>
      </c>
      <c r="LWT33" s="98" t="s">
        <v>669</v>
      </c>
      <c r="LWU33" s="98" t="s">
        <v>669</v>
      </c>
      <c r="LWV33" s="98" t="s">
        <v>669</v>
      </c>
      <c r="LWW33" s="98" t="s">
        <v>669</v>
      </c>
      <c r="LWX33" s="98" t="s">
        <v>669</v>
      </c>
      <c r="LWY33" s="98" t="s">
        <v>669</v>
      </c>
      <c r="LWZ33" s="98" t="s">
        <v>669</v>
      </c>
      <c r="LXA33" s="98" t="s">
        <v>669</v>
      </c>
      <c r="LXB33" s="98" t="s">
        <v>669</v>
      </c>
      <c r="LXC33" s="98" t="s">
        <v>669</v>
      </c>
      <c r="LXD33" s="98" t="s">
        <v>669</v>
      </c>
      <c r="LXE33" s="98" t="s">
        <v>669</v>
      </c>
      <c r="LXF33" s="98" t="s">
        <v>669</v>
      </c>
      <c r="LXG33" s="98" t="s">
        <v>669</v>
      </c>
      <c r="LXH33" s="98" t="s">
        <v>669</v>
      </c>
      <c r="LXI33" s="98" t="s">
        <v>669</v>
      </c>
      <c r="LXJ33" s="98" t="s">
        <v>669</v>
      </c>
      <c r="LXK33" s="98" t="s">
        <v>669</v>
      </c>
      <c r="LXL33" s="98" t="s">
        <v>669</v>
      </c>
      <c r="LXM33" s="98" t="s">
        <v>669</v>
      </c>
      <c r="LXN33" s="98" t="s">
        <v>669</v>
      </c>
      <c r="LXO33" s="98" t="s">
        <v>669</v>
      </c>
      <c r="LXP33" s="98" t="s">
        <v>669</v>
      </c>
      <c r="LXQ33" s="98" t="s">
        <v>669</v>
      </c>
      <c r="LXR33" s="98" t="s">
        <v>669</v>
      </c>
      <c r="LXS33" s="98" t="s">
        <v>669</v>
      </c>
      <c r="LXT33" s="98" t="s">
        <v>669</v>
      </c>
      <c r="LXU33" s="98" t="s">
        <v>669</v>
      </c>
      <c r="LXV33" s="98" t="s">
        <v>669</v>
      </c>
      <c r="LXW33" s="98" t="s">
        <v>669</v>
      </c>
      <c r="LXX33" s="98" t="s">
        <v>669</v>
      </c>
      <c r="LXY33" s="98" t="s">
        <v>669</v>
      </c>
      <c r="LXZ33" s="98" t="s">
        <v>669</v>
      </c>
      <c r="LYA33" s="98" t="s">
        <v>669</v>
      </c>
      <c r="LYB33" s="98" t="s">
        <v>669</v>
      </c>
      <c r="LYC33" s="98" t="s">
        <v>669</v>
      </c>
      <c r="LYD33" s="98" t="s">
        <v>669</v>
      </c>
      <c r="LYE33" s="98" t="s">
        <v>669</v>
      </c>
      <c r="LYF33" s="98" t="s">
        <v>669</v>
      </c>
      <c r="LYG33" s="98" t="s">
        <v>669</v>
      </c>
      <c r="LYH33" s="98" t="s">
        <v>669</v>
      </c>
      <c r="LYI33" s="98" t="s">
        <v>669</v>
      </c>
      <c r="LYJ33" s="98" t="s">
        <v>669</v>
      </c>
      <c r="LYK33" s="98" t="s">
        <v>669</v>
      </c>
      <c r="LYL33" s="98" t="s">
        <v>669</v>
      </c>
      <c r="LYM33" s="98" t="s">
        <v>669</v>
      </c>
      <c r="LYN33" s="98" t="s">
        <v>669</v>
      </c>
      <c r="LYO33" s="98" t="s">
        <v>669</v>
      </c>
      <c r="LYP33" s="98" t="s">
        <v>669</v>
      </c>
      <c r="LYQ33" s="98" t="s">
        <v>669</v>
      </c>
      <c r="LYR33" s="98" t="s">
        <v>669</v>
      </c>
      <c r="LYS33" s="98" t="s">
        <v>669</v>
      </c>
      <c r="LYT33" s="98" t="s">
        <v>669</v>
      </c>
      <c r="LYU33" s="98" t="s">
        <v>669</v>
      </c>
      <c r="LYV33" s="98" t="s">
        <v>669</v>
      </c>
      <c r="LYW33" s="98" t="s">
        <v>669</v>
      </c>
      <c r="LYX33" s="98" t="s">
        <v>669</v>
      </c>
      <c r="LYY33" s="98" t="s">
        <v>669</v>
      </c>
      <c r="LYZ33" s="98" t="s">
        <v>669</v>
      </c>
      <c r="LZA33" s="98" t="s">
        <v>669</v>
      </c>
      <c r="LZB33" s="98" t="s">
        <v>669</v>
      </c>
      <c r="LZC33" s="98" t="s">
        <v>669</v>
      </c>
      <c r="LZD33" s="98" t="s">
        <v>669</v>
      </c>
      <c r="LZE33" s="98" t="s">
        <v>669</v>
      </c>
      <c r="LZF33" s="98" t="s">
        <v>669</v>
      </c>
      <c r="LZG33" s="98" t="s">
        <v>669</v>
      </c>
      <c r="LZH33" s="98" t="s">
        <v>669</v>
      </c>
      <c r="LZI33" s="98" t="s">
        <v>669</v>
      </c>
      <c r="LZJ33" s="98" t="s">
        <v>669</v>
      </c>
      <c r="LZK33" s="98" t="s">
        <v>669</v>
      </c>
      <c r="LZL33" s="98" t="s">
        <v>669</v>
      </c>
      <c r="LZM33" s="98" t="s">
        <v>669</v>
      </c>
      <c r="LZN33" s="98" t="s">
        <v>669</v>
      </c>
      <c r="LZO33" s="98" t="s">
        <v>669</v>
      </c>
      <c r="LZP33" s="98" t="s">
        <v>669</v>
      </c>
      <c r="LZQ33" s="98" t="s">
        <v>669</v>
      </c>
      <c r="LZR33" s="98" t="s">
        <v>669</v>
      </c>
      <c r="LZS33" s="98" t="s">
        <v>669</v>
      </c>
      <c r="LZT33" s="98" t="s">
        <v>669</v>
      </c>
      <c r="LZU33" s="98" t="s">
        <v>669</v>
      </c>
      <c r="LZV33" s="98" t="s">
        <v>669</v>
      </c>
      <c r="LZW33" s="98" t="s">
        <v>669</v>
      </c>
      <c r="LZX33" s="98" t="s">
        <v>669</v>
      </c>
      <c r="LZY33" s="98" t="s">
        <v>669</v>
      </c>
      <c r="LZZ33" s="98" t="s">
        <v>669</v>
      </c>
      <c r="MAA33" s="98" t="s">
        <v>669</v>
      </c>
      <c r="MAB33" s="98" t="s">
        <v>669</v>
      </c>
      <c r="MAC33" s="98" t="s">
        <v>669</v>
      </c>
      <c r="MAD33" s="98" t="s">
        <v>669</v>
      </c>
      <c r="MAE33" s="98" t="s">
        <v>669</v>
      </c>
      <c r="MAF33" s="98" t="s">
        <v>669</v>
      </c>
      <c r="MAG33" s="98" t="s">
        <v>669</v>
      </c>
      <c r="MAH33" s="98" t="s">
        <v>669</v>
      </c>
      <c r="MAI33" s="98" t="s">
        <v>669</v>
      </c>
      <c r="MAJ33" s="98" t="s">
        <v>669</v>
      </c>
      <c r="MAK33" s="98" t="s">
        <v>669</v>
      </c>
      <c r="MAL33" s="98" t="s">
        <v>669</v>
      </c>
      <c r="MAM33" s="98" t="s">
        <v>669</v>
      </c>
      <c r="MAN33" s="98" t="s">
        <v>669</v>
      </c>
      <c r="MAO33" s="98" t="s">
        <v>669</v>
      </c>
      <c r="MAP33" s="98" t="s">
        <v>669</v>
      </c>
      <c r="MAQ33" s="98" t="s">
        <v>669</v>
      </c>
      <c r="MAR33" s="98" t="s">
        <v>669</v>
      </c>
      <c r="MAS33" s="98" t="s">
        <v>669</v>
      </c>
      <c r="MAT33" s="98" t="s">
        <v>669</v>
      </c>
      <c r="MAU33" s="98" t="s">
        <v>669</v>
      </c>
      <c r="MAV33" s="98" t="s">
        <v>669</v>
      </c>
      <c r="MAW33" s="98" t="s">
        <v>669</v>
      </c>
      <c r="MAX33" s="98" t="s">
        <v>669</v>
      </c>
      <c r="MAY33" s="98" t="s">
        <v>669</v>
      </c>
      <c r="MAZ33" s="98" t="s">
        <v>669</v>
      </c>
      <c r="MBA33" s="98" t="s">
        <v>669</v>
      </c>
      <c r="MBB33" s="98" t="s">
        <v>669</v>
      </c>
      <c r="MBC33" s="98" t="s">
        <v>669</v>
      </c>
      <c r="MBD33" s="98" t="s">
        <v>669</v>
      </c>
      <c r="MBE33" s="98" t="s">
        <v>669</v>
      </c>
      <c r="MBF33" s="98" t="s">
        <v>669</v>
      </c>
      <c r="MBG33" s="98" t="s">
        <v>669</v>
      </c>
      <c r="MBH33" s="98" t="s">
        <v>669</v>
      </c>
      <c r="MBI33" s="98" t="s">
        <v>669</v>
      </c>
      <c r="MBJ33" s="98" t="s">
        <v>669</v>
      </c>
      <c r="MBK33" s="98" t="s">
        <v>669</v>
      </c>
      <c r="MBL33" s="98" t="s">
        <v>669</v>
      </c>
      <c r="MBM33" s="98" t="s">
        <v>669</v>
      </c>
      <c r="MBN33" s="98" t="s">
        <v>669</v>
      </c>
      <c r="MBO33" s="98" t="s">
        <v>669</v>
      </c>
      <c r="MBP33" s="98" t="s">
        <v>669</v>
      </c>
      <c r="MBQ33" s="98" t="s">
        <v>669</v>
      </c>
      <c r="MBR33" s="98" t="s">
        <v>669</v>
      </c>
      <c r="MBS33" s="98" t="s">
        <v>669</v>
      </c>
      <c r="MBT33" s="98" t="s">
        <v>669</v>
      </c>
      <c r="MBU33" s="98" t="s">
        <v>669</v>
      </c>
      <c r="MBV33" s="98" t="s">
        <v>669</v>
      </c>
      <c r="MBW33" s="98" t="s">
        <v>669</v>
      </c>
      <c r="MBX33" s="98" t="s">
        <v>669</v>
      </c>
      <c r="MBY33" s="98" t="s">
        <v>669</v>
      </c>
      <c r="MBZ33" s="98" t="s">
        <v>669</v>
      </c>
      <c r="MCA33" s="98" t="s">
        <v>669</v>
      </c>
      <c r="MCB33" s="98" t="s">
        <v>669</v>
      </c>
      <c r="MCC33" s="98" t="s">
        <v>669</v>
      </c>
      <c r="MCD33" s="98" t="s">
        <v>669</v>
      </c>
      <c r="MCE33" s="98" t="s">
        <v>669</v>
      </c>
      <c r="MCF33" s="98" t="s">
        <v>669</v>
      </c>
      <c r="MCG33" s="98" t="s">
        <v>669</v>
      </c>
      <c r="MCH33" s="98" t="s">
        <v>669</v>
      </c>
      <c r="MCI33" s="98" t="s">
        <v>669</v>
      </c>
      <c r="MCJ33" s="98" t="s">
        <v>669</v>
      </c>
      <c r="MCK33" s="98" t="s">
        <v>669</v>
      </c>
      <c r="MCL33" s="98" t="s">
        <v>669</v>
      </c>
      <c r="MCM33" s="98" t="s">
        <v>669</v>
      </c>
      <c r="MCN33" s="98" t="s">
        <v>669</v>
      </c>
      <c r="MCO33" s="98" t="s">
        <v>669</v>
      </c>
      <c r="MCP33" s="98" t="s">
        <v>669</v>
      </c>
      <c r="MCQ33" s="98" t="s">
        <v>669</v>
      </c>
      <c r="MCR33" s="98" t="s">
        <v>669</v>
      </c>
      <c r="MCS33" s="98" t="s">
        <v>669</v>
      </c>
      <c r="MCT33" s="98" t="s">
        <v>669</v>
      </c>
      <c r="MCU33" s="98" t="s">
        <v>669</v>
      </c>
      <c r="MCV33" s="98" t="s">
        <v>669</v>
      </c>
      <c r="MCW33" s="98" t="s">
        <v>669</v>
      </c>
      <c r="MCX33" s="98" t="s">
        <v>669</v>
      </c>
      <c r="MCY33" s="98" t="s">
        <v>669</v>
      </c>
      <c r="MCZ33" s="98" t="s">
        <v>669</v>
      </c>
      <c r="MDA33" s="98" t="s">
        <v>669</v>
      </c>
      <c r="MDB33" s="98" t="s">
        <v>669</v>
      </c>
      <c r="MDC33" s="98" t="s">
        <v>669</v>
      </c>
      <c r="MDD33" s="98" t="s">
        <v>669</v>
      </c>
      <c r="MDE33" s="98" t="s">
        <v>669</v>
      </c>
      <c r="MDF33" s="98" t="s">
        <v>669</v>
      </c>
      <c r="MDG33" s="98" t="s">
        <v>669</v>
      </c>
      <c r="MDH33" s="98" t="s">
        <v>669</v>
      </c>
      <c r="MDI33" s="98" t="s">
        <v>669</v>
      </c>
      <c r="MDJ33" s="98" t="s">
        <v>669</v>
      </c>
      <c r="MDK33" s="98" t="s">
        <v>669</v>
      </c>
      <c r="MDL33" s="98" t="s">
        <v>669</v>
      </c>
      <c r="MDM33" s="98" t="s">
        <v>669</v>
      </c>
      <c r="MDN33" s="98" t="s">
        <v>669</v>
      </c>
      <c r="MDO33" s="98" t="s">
        <v>669</v>
      </c>
      <c r="MDP33" s="98" t="s">
        <v>669</v>
      </c>
      <c r="MDQ33" s="98" t="s">
        <v>669</v>
      </c>
      <c r="MDR33" s="98" t="s">
        <v>669</v>
      </c>
      <c r="MDS33" s="98" t="s">
        <v>669</v>
      </c>
      <c r="MDT33" s="98" t="s">
        <v>669</v>
      </c>
      <c r="MDU33" s="98" t="s">
        <v>669</v>
      </c>
      <c r="MDV33" s="98" t="s">
        <v>669</v>
      </c>
      <c r="MDW33" s="98" t="s">
        <v>669</v>
      </c>
      <c r="MDX33" s="98" t="s">
        <v>669</v>
      </c>
      <c r="MDY33" s="98" t="s">
        <v>669</v>
      </c>
      <c r="MDZ33" s="98" t="s">
        <v>669</v>
      </c>
      <c r="MEA33" s="98" t="s">
        <v>669</v>
      </c>
      <c r="MEB33" s="98" t="s">
        <v>669</v>
      </c>
      <c r="MEC33" s="98" t="s">
        <v>669</v>
      </c>
      <c r="MED33" s="98" t="s">
        <v>669</v>
      </c>
      <c r="MEE33" s="98" t="s">
        <v>669</v>
      </c>
      <c r="MEF33" s="98" t="s">
        <v>669</v>
      </c>
      <c r="MEG33" s="98" t="s">
        <v>669</v>
      </c>
      <c r="MEH33" s="98" t="s">
        <v>669</v>
      </c>
      <c r="MEI33" s="98" t="s">
        <v>669</v>
      </c>
      <c r="MEJ33" s="98" t="s">
        <v>669</v>
      </c>
      <c r="MEK33" s="98" t="s">
        <v>669</v>
      </c>
      <c r="MEL33" s="98" t="s">
        <v>669</v>
      </c>
      <c r="MEM33" s="98" t="s">
        <v>669</v>
      </c>
      <c r="MEN33" s="98" t="s">
        <v>669</v>
      </c>
      <c r="MEO33" s="98" t="s">
        <v>669</v>
      </c>
      <c r="MEP33" s="98" t="s">
        <v>669</v>
      </c>
      <c r="MEQ33" s="98" t="s">
        <v>669</v>
      </c>
      <c r="MER33" s="98" t="s">
        <v>669</v>
      </c>
      <c r="MES33" s="98" t="s">
        <v>669</v>
      </c>
      <c r="MET33" s="98" t="s">
        <v>669</v>
      </c>
      <c r="MEU33" s="98" t="s">
        <v>669</v>
      </c>
      <c r="MEV33" s="98" t="s">
        <v>669</v>
      </c>
      <c r="MEW33" s="98" t="s">
        <v>669</v>
      </c>
      <c r="MEX33" s="98" t="s">
        <v>669</v>
      </c>
      <c r="MEY33" s="98" t="s">
        <v>669</v>
      </c>
      <c r="MEZ33" s="98" t="s">
        <v>669</v>
      </c>
      <c r="MFA33" s="98" t="s">
        <v>669</v>
      </c>
      <c r="MFB33" s="98" t="s">
        <v>669</v>
      </c>
      <c r="MFC33" s="98" t="s">
        <v>669</v>
      </c>
      <c r="MFD33" s="98" t="s">
        <v>669</v>
      </c>
      <c r="MFE33" s="98" t="s">
        <v>669</v>
      </c>
      <c r="MFF33" s="98" t="s">
        <v>669</v>
      </c>
      <c r="MFG33" s="98" t="s">
        <v>669</v>
      </c>
      <c r="MFH33" s="98" t="s">
        <v>669</v>
      </c>
      <c r="MFI33" s="98" t="s">
        <v>669</v>
      </c>
      <c r="MFJ33" s="98" t="s">
        <v>669</v>
      </c>
      <c r="MFK33" s="98" t="s">
        <v>669</v>
      </c>
      <c r="MFL33" s="98" t="s">
        <v>669</v>
      </c>
      <c r="MFM33" s="98" t="s">
        <v>669</v>
      </c>
      <c r="MFN33" s="98" t="s">
        <v>669</v>
      </c>
      <c r="MFO33" s="98" t="s">
        <v>669</v>
      </c>
      <c r="MFP33" s="98" t="s">
        <v>669</v>
      </c>
      <c r="MFQ33" s="98" t="s">
        <v>669</v>
      </c>
      <c r="MFR33" s="98" t="s">
        <v>669</v>
      </c>
      <c r="MFS33" s="98" t="s">
        <v>669</v>
      </c>
      <c r="MFT33" s="98" t="s">
        <v>669</v>
      </c>
      <c r="MFU33" s="98" t="s">
        <v>669</v>
      </c>
      <c r="MFV33" s="98" t="s">
        <v>669</v>
      </c>
      <c r="MFW33" s="98" t="s">
        <v>669</v>
      </c>
      <c r="MFX33" s="98" t="s">
        <v>669</v>
      </c>
      <c r="MFY33" s="98" t="s">
        <v>669</v>
      </c>
      <c r="MFZ33" s="98" t="s">
        <v>669</v>
      </c>
      <c r="MGA33" s="98" t="s">
        <v>669</v>
      </c>
      <c r="MGB33" s="98" t="s">
        <v>669</v>
      </c>
      <c r="MGC33" s="98" t="s">
        <v>669</v>
      </c>
      <c r="MGD33" s="98" t="s">
        <v>669</v>
      </c>
      <c r="MGE33" s="98" t="s">
        <v>669</v>
      </c>
      <c r="MGF33" s="98" t="s">
        <v>669</v>
      </c>
      <c r="MGG33" s="98" t="s">
        <v>669</v>
      </c>
      <c r="MGH33" s="98" t="s">
        <v>669</v>
      </c>
      <c r="MGI33" s="98" t="s">
        <v>669</v>
      </c>
      <c r="MGJ33" s="98" t="s">
        <v>669</v>
      </c>
      <c r="MGK33" s="98" t="s">
        <v>669</v>
      </c>
      <c r="MGL33" s="98" t="s">
        <v>669</v>
      </c>
      <c r="MGM33" s="98" t="s">
        <v>669</v>
      </c>
      <c r="MGN33" s="98" t="s">
        <v>669</v>
      </c>
      <c r="MGO33" s="98" t="s">
        <v>669</v>
      </c>
      <c r="MGP33" s="98" t="s">
        <v>669</v>
      </c>
      <c r="MGQ33" s="98" t="s">
        <v>669</v>
      </c>
      <c r="MGR33" s="98" t="s">
        <v>669</v>
      </c>
      <c r="MGS33" s="98" t="s">
        <v>669</v>
      </c>
      <c r="MGT33" s="98" t="s">
        <v>669</v>
      </c>
      <c r="MGU33" s="98" t="s">
        <v>669</v>
      </c>
      <c r="MGV33" s="98" t="s">
        <v>669</v>
      </c>
      <c r="MGW33" s="98" t="s">
        <v>669</v>
      </c>
      <c r="MGX33" s="98" t="s">
        <v>669</v>
      </c>
      <c r="MGY33" s="98" t="s">
        <v>669</v>
      </c>
      <c r="MGZ33" s="98" t="s">
        <v>669</v>
      </c>
      <c r="MHA33" s="98" t="s">
        <v>669</v>
      </c>
      <c r="MHB33" s="98" t="s">
        <v>669</v>
      </c>
      <c r="MHC33" s="98" t="s">
        <v>669</v>
      </c>
      <c r="MHD33" s="98" t="s">
        <v>669</v>
      </c>
      <c r="MHE33" s="98" t="s">
        <v>669</v>
      </c>
      <c r="MHF33" s="98" t="s">
        <v>669</v>
      </c>
      <c r="MHG33" s="98" t="s">
        <v>669</v>
      </c>
      <c r="MHH33" s="98" t="s">
        <v>669</v>
      </c>
      <c r="MHI33" s="98" t="s">
        <v>669</v>
      </c>
      <c r="MHJ33" s="98" t="s">
        <v>669</v>
      </c>
      <c r="MHK33" s="98" t="s">
        <v>669</v>
      </c>
      <c r="MHL33" s="98" t="s">
        <v>669</v>
      </c>
      <c r="MHM33" s="98" t="s">
        <v>669</v>
      </c>
      <c r="MHN33" s="98" t="s">
        <v>669</v>
      </c>
      <c r="MHO33" s="98" t="s">
        <v>669</v>
      </c>
      <c r="MHP33" s="98" t="s">
        <v>669</v>
      </c>
      <c r="MHQ33" s="98" t="s">
        <v>669</v>
      </c>
      <c r="MHR33" s="98" t="s">
        <v>669</v>
      </c>
      <c r="MHS33" s="98" t="s">
        <v>669</v>
      </c>
      <c r="MHT33" s="98" t="s">
        <v>669</v>
      </c>
      <c r="MHU33" s="98" t="s">
        <v>669</v>
      </c>
      <c r="MHV33" s="98" t="s">
        <v>669</v>
      </c>
      <c r="MHW33" s="98" t="s">
        <v>669</v>
      </c>
      <c r="MHX33" s="98" t="s">
        <v>669</v>
      </c>
      <c r="MHY33" s="98" t="s">
        <v>669</v>
      </c>
      <c r="MHZ33" s="98" t="s">
        <v>669</v>
      </c>
      <c r="MIA33" s="98" t="s">
        <v>669</v>
      </c>
      <c r="MIB33" s="98" t="s">
        <v>669</v>
      </c>
      <c r="MIC33" s="98" t="s">
        <v>669</v>
      </c>
      <c r="MID33" s="98" t="s">
        <v>669</v>
      </c>
      <c r="MIE33" s="98" t="s">
        <v>669</v>
      </c>
      <c r="MIF33" s="98" t="s">
        <v>669</v>
      </c>
      <c r="MIG33" s="98" t="s">
        <v>669</v>
      </c>
      <c r="MIH33" s="98" t="s">
        <v>669</v>
      </c>
      <c r="MII33" s="98" t="s">
        <v>669</v>
      </c>
      <c r="MIJ33" s="98" t="s">
        <v>669</v>
      </c>
      <c r="MIK33" s="98" t="s">
        <v>669</v>
      </c>
      <c r="MIL33" s="98" t="s">
        <v>669</v>
      </c>
      <c r="MIM33" s="98" t="s">
        <v>669</v>
      </c>
      <c r="MIN33" s="98" t="s">
        <v>669</v>
      </c>
      <c r="MIO33" s="98" t="s">
        <v>669</v>
      </c>
      <c r="MIP33" s="98" t="s">
        <v>669</v>
      </c>
      <c r="MIQ33" s="98" t="s">
        <v>669</v>
      </c>
      <c r="MIR33" s="98" t="s">
        <v>669</v>
      </c>
      <c r="MIS33" s="98" t="s">
        <v>669</v>
      </c>
      <c r="MIT33" s="98" t="s">
        <v>669</v>
      </c>
      <c r="MIU33" s="98" t="s">
        <v>669</v>
      </c>
      <c r="MIV33" s="98" t="s">
        <v>669</v>
      </c>
      <c r="MIW33" s="98" t="s">
        <v>669</v>
      </c>
      <c r="MIX33" s="98" t="s">
        <v>669</v>
      </c>
      <c r="MIY33" s="98" t="s">
        <v>669</v>
      </c>
      <c r="MIZ33" s="98" t="s">
        <v>669</v>
      </c>
      <c r="MJA33" s="98" t="s">
        <v>669</v>
      </c>
      <c r="MJB33" s="98" t="s">
        <v>669</v>
      </c>
      <c r="MJC33" s="98" t="s">
        <v>669</v>
      </c>
      <c r="MJD33" s="98" t="s">
        <v>669</v>
      </c>
      <c r="MJE33" s="98" t="s">
        <v>669</v>
      </c>
      <c r="MJF33" s="98" t="s">
        <v>669</v>
      </c>
      <c r="MJG33" s="98" t="s">
        <v>669</v>
      </c>
      <c r="MJH33" s="98" t="s">
        <v>669</v>
      </c>
      <c r="MJI33" s="98" t="s">
        <v>669</v>
      </c>
      <c r="MJJ33" s="98" t="s">
        <v>669</v>
      </c>
      <c r="MJK33" s="98" t="s">
        <v>669</v>
      </c>
      <c r="MJL33" s="98" t="s">
        <v>669</v>
      </c>
      <c r="MJM33" s="98" t="s">
        <v>669</v>
      </c>
      <c r="MJN33" s="98" t="s">
        <v>669</v>
      </c>
      <c r="MJO33" s="98" t="s">
        <v>669</v>
      </c>
      <c r="MJP33" s="98" t="s">
        <v>669</v>
      </c>
      <c r="MJQ33" s="98" t="s">
        <v>669</v>
      </c>
      <c r="MJR33" s="98" t="s">
        <v>669</v>
      </c>
      <c r="MJS33" s="98" t="s">
        <v>669</v>
      </c>
      <c r="MJT33" s="98" t="s">
        <v>669</v>
      </c>
      <c r="MJU33" s="98" t="s">
        <v>669</v>
      </c>
      <c r="MJV33" s="98" t="s">
        <v>669</v>
      </c>
      <c r="MJW33" s="98" t="s">
        <v>669</v>
      </c>
      <c r="MJX33" s="98" t="s">
        <v>669</v>
      </c>
      <c r="MJY33" s="98" t="s">
        <v>669</v>
      </c>
      <c r="MJZ33" s="98" t="s">
        <v>669</v>
      </c>
      <c r="MKA33" s="98" t="s">
        <v>669</v>
      </c>
      <c r="MKB33" s="98" t="s">
        <v>669</v>
      </c>
      <c r="MKC33" s="98" t="s">
        <v>669</v>
      </c>
      <c r="MKD33" s="98" t="s">
        <v>669</v>
      </c>
      <c r="MKE33" s="98" t="s">
        <v>669</v>
      </c>
      <c r="MKF33" s="98" t="s">
        <v>669</v>
      </c>
      <c r="MKG33" s="98" t="s">
        <v>669</v>
      </c>
      <c r="MKH33" s="98" t="s">
        <v>669</v>
      </c>
      <c r="MKI33" s="98" t="s">
        <v>669</v>
      </c>
      <c r="MKJ33" s="98" t="s">
        <v>669</v>
      </c>
      <c r="MKK33" s="98" t="s">
        <v>669</v>
      </c>
      <c r="MKL33" s="98" t="s">
        <v>669</v>
      </c>
      <c r="MKM33" s="98" t="s">
        <v>669</v>
      </c>
      <c r="MKN33" s="98" t="s">
        <v>669</v>
      </c>
      <c r="MKO33" s="98" t="s">
        <v>669</v>
      </c>
      <c r="MKP33" s="98" t="s">
        <v>669</v>
      </c>
      <c r="MKQ33" s="98" t="s">
        <v>669</v>
      </c>
      <c r="MKR33" s="98" t="s">
        <v>669</v>
      </c>
      <c r="MKS33" s="98" t="s">
        <v>669</v>
      </c>
      <c r="MKT33" s="98" t="s">
        <v>669</v>
      </c>
      <c r="MKU33" s="98" t="s">
        <v>669</v>
      </c>
      <c r="MKV33" s="98" t="s">
        <v>669</v>
      </c>
      <c r="MKW33" s="98" t="s">
        <v>669</v>
      </c>
      <c r="MKX33" s="98" t="s">
        <v>669</v>
      </c>
      <c r="MKY33" s="98" t="s">
        <v>669</v>
      </c>
      <c r="MKZ33" s="98" t="s">
        <v>669</v>
      </c>
      <c r="MLA33" s="98" t="s">
        <v>669</v>
      </c>
      <c r="MLB33" s="98" t="s">
        <v>669</v>
      </c>
      <c r="MLC33" s="98" t="s">
        <v>669</v>
      </c>
      <c r="MLD33" s="98" t="s">
        <v>669</v>
      </c>
      <c r="MLE33" s="98" t="s">
        <v>669</v>
      </c>
      <c r="MLF33" s="98" t="s">
        <v>669</v>
      </c>
      <c r="MLG33" s="98" t="s">
        <v>669</v>
      </c>
      <c r="MLH33" s="98" t="s">
        <v>669</v>
      </c>
      <c r="MLI33" s="98" t="s">
        <v>669</v>
      </c>
      <c r="MLJ33" s="98" t="s">
        <v>669</v>
      </c>
      <c r="MLK33" s="98" t="s">
        <v>669</v>
      </c>
      <c r="MLL33" s="98" t="s">
        <v>669</v>
      </c>
      <c r="MLM33" s="98" t="s">
        <v>669</v>
      </c>
      <c r="MLN33" s="98" t="s">
        <v>669</v>
      </c>
      <c r="MLO33" s="98" t="s">
        <v>669</v>
      </c>
      <c r="MLP33" s="98" t="s">
        <v>669</v>
      </c>
      <c r="MLQ33" s="98" t="s">
        <v>669</v>
      </c>
      <c r="MLR33" s="98" t="s">
        <v>669</v>
      </c>
      <c r="MLS33" s="98" t="s">
        <v>669</v>
      </c>
      <c r="MLT33" s="98" t="s">
        <v>669</v>
      </c>
      <c r="MLU33" s="98" t="s">
        <v>669</v>
      </c>
      <c r="MLV33" s="98" t="s">
        <v>669</v>
      </c>
      <c r="MLW33" s="98" t="s">
        <v>669</v>
      </c>
      <c r="MLX33" s="98" t="s">
        <v>669</v>
      </c>
      <c r="MLY33" s="98" t="s">
        <v>669</v>
      </c>
      <c r="MLZ33" s="98" t="s">
        <v>669</v>
      </c>
      <c r="MMA33" s="98" t="s">
        <v>669</v>
      </c>
      <c r="MMB33" s="98" t="s">
        <v>669</v>
      </c>
      <c r="MMC33" s="98" t="s">
        <v>669</v>
      </c>
      <c r="MMD33" s="98" t="s">
        <v>669</v>
      </c>
      <c r="MME33" s="98" t="s">
        <v>669</v>
      </c>
      <c r="MMF33" s="98" t="s">
        <v>669</v>
      </c>
      <c r="MMG33" s="98" t="s">
        <v>669</v>
      </c>
      <c r="MMH33" s="98" t="s">
        <v>669</v>
      </c>
      <c r="MMI33" s="98" t="s">
        <v>669</v>
      </c>
      <c r="MMJ33" s="98" t="s">
        <v>669</v>
      </c>
      <c r="MMK33" s="98" t="s">
        <v>669</v>
      </c>
      <c r="MML33" s="98" t="s">
        <v>669</v>
      </c>
      <c r="MMM33" s="98" t="s">
        <v>669</v>
      </c>
      <c r="MMN33" s="98" t="s">
        <v>669</v>
      </c>
      <c r="MMO33" s="98" t="s">
        <v>669</v>
      </c>
      <c r="MMP33" s="98" t="s">
        <v>669</v>
      </c>
      <c r="MMQ33" s="98" t="s">
        <v>669</v>
      </c>
      <c r="MMR33" s="98" t="s">
        <v>669</v>
      </c>
      <c r="MMS33" s="98" t="s">
        <v>669</v>
      </c>
      <c r="MMT33" s="98" t="s">
        <v>669</v>
      </c>
      <c r="MMU33" s="98" t="s">
        <v>669</v>
      </c>
      <c r="MMV33" s="98" t="s">
        <v>669</v>
      </c>
      <c r="MMW33" s="98" t="s">
        <v>669</v>
      </c>
      <c r="MMX33" s="98" t="s">
        <v>669</v>
      </c>
      <c r="MMY33" s="98" t="s">
        <v>669</v>
      </c>
      <c r="MMZ33" s="98" t="s">
        <v>669</v>
      </c>
      <c r="MNA33" s="98" t="s">
        <v>669</v>
      </c>
      <c r="MNB33" s="98" t="s">
        <v>669</v>
      </c>
      <c r="MNC33" s="98" t="s">
        <v>669</v>
      </c>
      <c r="MND33" s="98" t="s">
        <v>669</v>
      </c>
      <c r="MNE33" s="98" t="s">
        <v>669</v>
      </c>
      <c r="MNF33" s="98" t="s">
        <v>669</v>
      </c>
      <c r="MNG33" s="98" t="s">
        <v>669</v>
      </c>
      <c r="MNH33" s="98" t="s">
        <v>669</v>
      </c>
      <c r="MNI33" s="98" t="s">
        <v>669</v>
      </c>
      <c r="MNJ33" s="98" t="s">
        <v>669</v>
      </c>
      <c r="MNK33" s="98" t="s">
        <v>669</v>
      </c>
      <c r="MNL33" s="98" t="s">
        <v>669</v>
      </c>
      <c r="MNM33" s="98" t="s">
        <v>669</v>
      </c>
      <c r="MNN33" s="98" t="s">
        <v>669</v>
      </c>
      <c r="MNO33" s="98" t="s">
        <v>669</v>
      </c>
      <c r="MNP33" s="98" t="s">
        <v>669</v>
      </c>
      <c r="MNQ33" s="98" t="s">
        <v>669</v>
      </c>
      <c r="MNR33" s="98" t="s">
        <v>669</v>
      </c>
      <c r="MNS33" s="98" t="s">
        <v>669</v>
      </c>
      <c r="MNT33" s="98" t="s">
        <v>669</v>
      </c>
      <c r="MNU33" s="98" t="s">
        <v>669</v>
      </c>
      <c r="MNV33" s="98" t="s">
        <v>669</v>
      </c>
      <c r="MNW33" s="98" t="s">
        <v>669</v>
      </c>
      <c r="MNX33" s="98" t="s">
        <v>669</v>
      </c>
      <c r="MNY33" s="98" t="s">
        <v>669</v>
      </c>
      <c r="MNZ33" s="98" t="s">
        <v>669</v>
      </c>
      <c r="MOA33" s="98" t="s">
        <v>669</v>
      </c>
      <c r="MOB33" s="98" t="s">
        <v>669</v>
      </c>
      <c r="MOC33" s="98" t="s">
        <v>669</v>
      </c>
      <c r="MOD33" s="98" t="s">
        <v>669</v>
      </c>
      <c r="MOE33" s="98" t="s">
        <v>669</v>
      </c>
      <c r="MOF33" s="98" t="s">
        <v>669</v>
      </c>
      <c r="MOG33" s="98" t="s">
        <v>669</v>
      </c>
      <c r="MOH33" s="98" t="s">
        <v>669</v>
      </c>
      <c r="MOI33" s="98" t="s">
        <v>669</v>
      </c>
      <c r="MOJ33" s="98" t="s">
        <v>669</v>
      </c>
      <c r="MOK33" s="98" t="s">
        <v>669</v>
      </c>
      <c r="MOL33" s="98" t="s">
        <v>669</v>
      </c>
      <c r="MOM33" s="98" t="s">
        <v>669</v>
      </c>
      <c r="MON33" s="98" t="s">
        <v>669</v>
      </c>
      <c r="MOO33" s="98" t="s">
        <v>669</v>
      </c>
      <c r="MOP33" s="98" t="s">
        <v>669</v>
      </c>
      <c r="MOQ33" s="98" t="s">
        <v>669</v>
      </c>
      <c r="MOR33" s="98" t="s">
        <v>669</v>
      </c>
      <c r="MOS33" s="98" t="s">
        <v>669</v>
      </c>
      <c r="MOT33" s="98" t="s">
        <v>669</v>
      </c>
      <c r="MOU33" s="98" t="s">
        <v>669</v>
      </c>
      <c r="MOV33" s="98" t="s">
        <v>669</v>
      </c>
      <c r="MOW33" s="98" t="s">
        <v>669</v>
      </c>
      <c r="MOX33" s="98" t="s">
        <v>669</v>
      </c>
      <c r="MOY33" s="98" t="s">
        <v>669</v>
      </c>
      <c r="MOZ33" s="98" t="s">
        <v>669</v>
      </c>
      <c r="MPA33" s="98" t="s">
        <v>669</v>
      </c>
      <c r="MPB33" s="98" t="s">
        <v>669</v>
      </c>
      <c r="MPC33" s="98" t="s">
        <v>669</v>
      </c>
      <c r="MPD33" s="98" t="s">
        <v>669</v>
      </c>
      <c r="MPE33" s="98" t="s">
        <v>669</v>
      </c>
      <c r="MPF33" s="98" t="s">
        <v>669</v>
      </c>
      <c r="MPG33" s="98" t="s">
        <v>669</v>
      </c>
      <c r="MPH33" s="98" t="s">
        <v>669</v>
      </c>
      <c r="MPI33" s="98" t="s">
        <v>669</v>
      </c>
      <c r="MPJ33" s="98" t="s">
        <v>669</v>
      </c>
      <c r="MPK33" s="98" t="s">
        <v>669</v>
      </c>
      <c r="MPL33" s="98" t="s">
        <v>669</v>
      </c>
      <c r="MPM33" s="98" t="s">
        <v>669</v>
      </c>
      <c r="MPN33" s="98" t="s">
        <v>669</v>
      </c>
      <c r="MPO33" s="98" t="s">
        <v>669</v>
      </c>
      <c r="MPP33" s="98" t="s">
        <v>669</v>
      </c>
      <c r="MPQ33" s="98" t="s">
        <v>669</v>
      </c>
      <c r="MPR33" s="98" t="s">
        <v>669</v>
      </c>
      <c r="MPS33" s="98" t="s">
        <v>669</v>
      </c>
      <c r="MPT33" s="98" t="s">
        <v>669</v>
      </c>
      <c r="MPU33" s="98" t="s">
        <v>669</v>
      </c>
      <c r="MPV33" s="98" t="s">
        <v>669</v>
      </c>
      <c r="MPW33" s="98" t="s">
        <v>669</v>
      </c>
      <c r="MPX33" s="98" t="s">
        <v>669</v>
      </c>
      <c r="MPY33" s="98" t="s">
        <v>669</v>
      </c>
      <c r="MPZ33" s="98" t="s">
        <v>669</v>
      </c>
      <c r="MQA33" s="98" t="s">
        <v>669</v>
      </c>
      <c r="MQB33" s="98" t="s">
        <v>669</v>
      </c>
      <c r="MQC33" s="98" t="s">
        <v>669</v>
      </c>
      <c r="MQD33" s="98" t="s">
        <v>669</v>
      </c>
      <c r="MQE33" s="98" t="s">
        <v>669</v>
      </c>
      <c r="MQF33" s="98" t="s">
        <v>669</v>
      </c>
      <c r="MQG33" s="98" t="s">
        <v>669</v>
      </c>
      <c r="MQH33" s="98" t="s">
        <v>669</v>
      </c>
      <c r="MQI33" s="98" t="s">
        <v>669</v>
      </c>
      <c r="MQJ33" s="98" t="s">
        <v>669</v>
      </c>
      <c r="MQK33" s="98" t="s">
        <v>669</v>
      </c>
      <c r="MQL33" s="98" t="s">
        <v>669</v>
      </c>
      <c r="MQM33" s="98" t="s">
        <v>669</v>
      </c>
      <c r="MQN33" s="98" t="s">
        <v>669</v>
      </c>
      <c r="MQO33" s="98" t="s">
        <v>669</v>
      </c>
      <c r="MQP33" s="98" t="s">
        <v>669</v>
      </c>
      <c r="MQQ33" s="98" t="s">
        <v>669</v>
      </c>
      <c r="MQR33" s="98" t="s">
        <v>669</v>
      </c>
      <c r="MQS33" s="98" t="s">
        <v>669</v>
      </c>
      <c r="MQT33" s="98" t="s">
        <v>669</v>
      </c>
      <c r="MQU33" s="98" t="s">
        <v>669</v>
      </c>
      <c r="MQV33" s="98" t="s">
        <v>669</v>
      </c>
      <c r="MQW33" s="98" t="s">
        <v>669</v>
      </c>
      <c r="MQX33" s="98" t="s">
        <v>669</v>
      </c>
      <c r="MQY33" s="98" t="s">
        <v>669</v>
      </c>
      <c r="MQZ33" s="98" t="s">
        <v>669</v>
      </c>
      <c r="MRA33" s="98" t="s">
        <v>669</v>
      </c>
      <c r="MRB33" s="98" t="s">
        <v>669</v>
      </c>
      <c r="MRC33" s="98" t="s">
        <v>669</v>
      </c>
      <c r="MRD33" s="98" t="s">
        <v>669</v>
      </c>
      <c r="MRE33" s="98" t="s">
        <v>669</v>
      </c>
      <c r="MRF33" s="98" t="s">
        <v>669</v>
      </c>
      <c r="MRG33" s="98" t="s">
        <v>669</v>
      </c>
      <c r="MRH33" s="98" t="s">
        <v>669</v>
      </c>
      <c r="MRI33" s="98" t="s">
        <v>669</v>
      </c>
      <c r="MRJ33" s="98" t="s">
        <v>669</v>
      </c>
      <c r="MRK33" s="98" t="s">
        <v>669</v>
      </c>
      <c r="MRL33" s="98" t="s">
        <v>669</v>
      </c>
      <c r="MRM33" s="98" t="s">
        <v>669</v>
      </c>
      <c r="MRN33" s="98" t="s">
        <v>669</v>
      </c>
      <c r="MRO33" s="98" t="s">
        <v>669</v>
      </c>
      <c r="MRP33" s="98" t="s">
        <v>669</v>
      </c>
      <c r="MRQ33" s="98" t="s">
        <v>669</v>
      </c>
      <c r="MRR33" s="98" t="s">
        <v>669</v>
      </c>
      <c r="MRS33" s="98" t="s">
        <v>669</v>
      </c>
      <c r="MRT33" s="98" t="s">
        <v>669</v>
      </c>
      <c r="MRU33" s="98" t="s">
        <v>669</v>
      </c>
      <c r="MRV33" s="98" t="s">
        <v>669</v>
      </c>
      <c r="MRW33" s="98" t="s">
        <v>669</v>
      </c>
      <c r="MRX33" s="98" t="s">
        <v>669</v>
      </c>
      <c r="MRY33" s="98" t="s">
        <v>669</v>
      </c>
      <c r="MRZ33" s="98" t="s">
        <v>669</v>
      </c>
      <c r="MSA33" s="98" t="s">
        <v>669</v>
      </c>
      <c r="MSB33" s="98" t="s">
        <v>669</v>
      </c>
      <c r="MSC33" s="98" t="s">
        <v>669</v>
      </c>
      <c r="MSD33" s="98" t="s">
        <v>669</v>
      </c>
      <c r="MSE33" s="98" t="s">
        <v>669</v>
      </c>
      <c r="MSF33" s="98" t="s">
        <v>669</v>
      </c>
      <c r="MSG33" s="98" t="s">
        <v>669</v>
      </c>
      <c r="MSH33" s="98" t="s">
        <v>669</v>
      </c>
      <c r="MSI33" s="98" t="s">
        <v>669</v>
      </c>
      <c r="MSJ33" s="98" t="s">
        <v>669</v>
      </c>
      <c r="MSK33" s="98" t="s">
        <v>669</v>
      </c>
      <c r="MSL33" s="98" t="s">
        <v>669</v>
      </c>
      <c r="MSM33" s="98" t="s">
        <v>669</v>
      </c>
      <c r="MSN33" s="98" t="s">
        <v>669</v>
      </c>
      <c r="MSO33" s="98" t="s">
        <v>669</v>
      </c>
      <c r="MSP33" s="98" t="s">
        <v>669</v>
      </c>
      <c r="MSQ33" s="98" t="s">
        <v>669</v>
      </c>
      <c r="MSR33" s="98" t="s">
        <v>669</v>
      </c>
      <c r="MSS33" s="98" t="s">
        <v>669</v>
      </c>
      <c r="MST33" s="98" t="s">
        <v>669</v>
      </c>
      <c r="MSU33" s="98" t="s">
        <v>669</v>
      </c>
      <c r="MSV33" s="98" t="s">
        <v>669</v>
      </c>
      <c r="MSW33" s="98" t="s">
        <v>669</v>
      </c>
      <c r="MSX33" s="98" t="s">
        <v>669</v>
      </c>
      <c r="MSY33" s="98" t="s">
        <v>669</v>
      </c>
      <c r="MSZ33" s="98" t="s">
        <v>669</v>
      </c>
      <c r="MTA33" s="98" t="s">
        <v>669</v>
      </c>
      <c r="MTB33" s="98" t="s">
        <v>669</v>
      </c>
      <c r="MTC33" s="98" t="s">
        <v>669</v>
      </c>
      <c r="MTD33" s="98" t="s">
        <v>669</v>
      </c>
      <c r="MTE33" s="98" t="s">
        <v>669</v>
      </c>
      <c r="MTF33" s="98" t="s">
        <v>669</v>
      </c>
      <c r="MTG33" s="98" t="s">
        <v>669</v>
      </c>
      <c r="MTH33" s="98" t="s">
        <v>669</v>
      </c>
      <c r="MTI33" s="98" t="s">
        <v>669</v>
      </c>
      <c r="MTJ33" s="98" t="s">
        <v>669</v>
      </c>
      <c r="MTK33" s="98" t="s">
        <v>669</v>
      </c>
      <c r="MTL33" s="98" t="s">
        <v>669</v>
      </c>
      <c r="MTM33" s="98" t="s">
        <v>669</v>
      </c>
      <c r="MTN33" s="98" t="s">
        <v>669</v>
      </c>
      <c r="MTO33" s="98" t="s">
        <v>669</v>
      </c>
      <c r="MTP33" s="98" t="s">
        <v>669</v>
      </c>
      <c r="MTQ33" s="98" t="s">
        <v>669</v>
      </c>
      <c r="MTR33" s="98" t="s">
        <v>669</v>
      </c>
      <c r="MTS33" s="98" t="s">
        <v>669</v>
      </c>
      <c r="MTT33" s="98" t="s">
        <v>669</v>
      </c>
      <c r="MTU33" s="98" t="s">
        <v>669</v>
      </c>
      <c r="MTV33" s="98" t="s">
        <v>669</v>
      </c>
      <c r="MTW33" s="98" t="s">
        <v>669</v>
      </c>
      <c r="MTX33" s="98" t="s">
        <v>669</v>
      </c>
      <c r="MTY33" s="98" t="s">
        <v>669</v>
      </c>
      <c r="MTZ33" s="98" t="s">
        <v>669</v>
      </c>
      <c r="MUA33" s="98" t="s">
        <v>669</v>
      </c>
      <c r="MUB33" s="98" t="s">
        <v>669</v>
      </c>
      <c r="MUC33" s="98" t="s">
        <v>669</v>
      </c>
      <c r="MUD33" s="98" t="s">
        <v>669</v>
      </c>
      <c r="MUE33" s="98" t="s">
        <v>669</v>
      </c>
      <c r="MUF33" s="98" t="s">
        <v>669</v>
      </c>
      <c r="MUG33" s="98" t="s">
        <v>669</v>
      </c>
      <c r="MUH33" s="98" t="s">
        <v>669</v>
      </c>
      <c r="MUI33" s="98" t="s">
        <v>669</v>
      </c>
      <c r="MUJ33" s="98" t="s">
        <v>669</v>
      </c>
      <c r="MUK33" s="98" t="s">
        <v>669</v>
      </c>
      <c r="MUL33" s="98" t="s">
        <v>669</v>
      </c>
      <c r="MUM33" s="98" t="s">
        <v>669</v>
      </c>
      <c r="MUN33" s="98" t="s">
        <v>669</v>
      </c>
      <c r="MUO33" s="98" t="s">
        <v>669</v>
      </c>
      <c r="MUP33" s="98" t="s">
        <v>669</v>
      </c>
      <c r="MUQ33" s="98" t="s">
        <v>669</v>
      </c>
      <c r="MUR33" s="98" t="s">
        <v>669</v>
      </c>
      <c r="MUS33" s="98" t="s">
        <v>669</v>
      </c>
      <c r="MUT33" s="98" t="s">
        <v>669</v>
      </c>
      <c r="MUU33" s="98" t="s">
        <v>669</v>
      </c>
      <c r="MUV33" s="98" t="s">
        <v>669</v>
      </c>
      <c r="MUW33" s="98" t="s">
        <v>669</v>
      </c>
      <c r="MUX33" s="98" t="s">
        <v>669</v>
      </c>
      <c r="MUY33" s="98" t="s">
        <v>669</v>
      </c>
      <c r="MUZ33" s="98" t="s">
        <v>669</v>
      </c>
      <c r="MVA33" s="98" t="s">
        <v>669</v>
      </c>
      <c r="MVB33" s="98" t="s">
        <v>669</v>
      </c>
      <c r="MVC33" s="98" t="s">
        <v>669</v>
      </c>
      <c r="MVD33" s="98" t="s">
        <v>669</v>
      </c>
      <c r="MVE33" s="98" t="s">
        <v>669</v>
      </c>
      <c r="MVF33" s="98" t="s">
        <v>669</v>
      </c>
      <c r="MVG33" s="98" t="s">
        <v>669</v>
      </c>
      <c r="MVH33" s="98" t="s">
        <v>669</v>
      </c>
      <c r="MVI33" s="98" t="s">
        <v>669</v>
      </c>
      <c r="MVJ33" s="98" t="s">
        <v>669</v>
      </c>
      <c r="MVK33" s="98" t="s">
        <v>669</v>
      </c>
      <c r="MVL33" s="98" t="s">
        <v>669</v>
      </c>
      <c r="MVM33" s="98" t="s">
        <v>669</v>
      </c>
      <c r="MVN33" s="98" t="s">
        <v>669</v>
      </c>
      <c r="MVO33" s="98" t="s">
        <v>669</v>
      </c>
      <c r="MVP33" s="98" t="s">
        <v>669</v>
      </c>
      <c r="MVQ33" s="98" t="s">
        <v>669</v>
      </c>
      <c r="MVR33" s="98" t="s">
        <v>669</v>
      </c>
      <c r="MVS33" s="98" t="s">
        <v>669</v>
      </c>
      <c r="MVT33" s="98" t="s">
        <v>669</v>
      </c>
      <c r="MVU33" s="98" t="s">
        <v>669</v>
      </c>
      <c r="MVV33" s="98" t="s">
        <v>669</v>
      </c>
      <c r="MVW33" s="98" t="s">
        <v>669</v>
      </c>
      <c r="MVX33" s="98" t="s">
        <v>669</v>
      </c>
      <c r="MVY33" s="98" t="s">
        <v>669</v>
      </c>
      <c r="MVZ33" s="98" t="s">
        <v>669</v>
      </c>
      <c r="MWA33" s="98" t="s">
        <v>669</v>
      </c>
      <c r="MWB33" s="98" t="s">
        <v>669</v>
      </c>
      <c r="MWC33" s="98" t="s">
        <v>669</v>
      </c>
      <c r="MWD33" s="98" t="s">
        <v>669</v>
      </c>
      <c r="MWE33" s="98" t="s">
        <v>669</v>
      </c>
      <c r="MWF33" s="98" t="s">
        <v>669</v>
      </c>
      <c r="MWG33" s="98" t="s">
        <v>669</v>
      </c>
      <c r="MWH33" s="98" t="s">
        <v>669</v>
      </c>
      <c r="MWI33" s="98" t="s">
        <v>669</v>
      </c>
      <c r="MWJ33" s="98" t="s">
        <v>669</v>
      </c>
      <c r="MWK33" s="98" t="s">
        <v>669</v>
      </c>
      <c r="MWL33" s="98" t="s">
        <v>669</v>
      </c>
      <c r="MWM33" s="98" t="s">
        <v>669</v>
      </c>
      <c r="MWN33" s="98" t="s">
        <v>669</v>
      </c>
      <c r="MWO33" s="98" t="s">
        <v>669</v>
      </c>
      <c r="MWP33" s="98" t="s">
        <v>669</v>
      </c>
      <c r="MWQ33" s="98" t="s">
        <v>669</v>
      </c>
      <c r="MWR33" s="98" t="s">
        <v>669</v>
      </c>
      <c r="MWS33" s="98" t="s">
        <v>669</v>
      </c>
      <c r="MWT33" s="98" t="s">
        <v>669</v>
      </c>
      <c r="MWU33" s="98" t="s">
        <v>669</v>
      </c>
      <c r="MWV33" s="98" t="s">
        <v>669</v>
      </c>
      <c r="MWW33" s="98" t="s">
        <v>669</v>
      </c>
      <c r="MWX33" s="98" t="s">
        <v>669</v>
      </c>
      <c r="MWY33" s="98" t="s">
        <v>669</v>
      </c>
      <c r="MWZ33" s="98" t="s">
        <v>669</v>
      </c>
      <c r="MXA33" s="98" t="s">
        <v>669</v>
      </c>
      <c r="MXB33" s="98" t="s">
        <v>669</v>
      </c>
      <c r="MXC33" s="98" t="s">
        <v>669</v>
      </c>
      <c r="MXD33" s="98" t="s">
        <v>669</v>
      </c>
      <c r="MXE33" s="98" t="s">
        <v>669</v>
      </c>
      <c r="MXF33" s="98" t="s">
        <v>669</v>
      </c>
      <c r="MXG33" s="98" t="s">
        <v>669</v>
      </c>
      <c r="MXH33" s="98" t="s">
        <v>669</v>
      </c>
      <c r="MXI33" s="98" t="s">
        <v>669</v>
      </c>
      <c r="MXJ33" s="98" t="s">
        <v>669</v>
      </c>
      <c r="MXK33" s="98" t="s">
        <v>669</v>
      </c>
      <c r="MXL33" s="98" t="s">
        <v>669</v>
      </c>
      <c r="MXM33" s="98" t="s">
        <v>669</v>
      </c>
      <c r="MXN33" s="98" t="s">
        <v>669</v>
      </c>
      <c r="MXO33" s="98" t="s">
        <v>669</v>
      </c>
      <c r="MXP33" s="98" t="s">
        <v>669</v>
      </c>
      <c r="MXQ33" s="98" t="s">
        <v>669</v>
      </c>
      <c r="MXR33" s="98" t="s">
        <v>669</v>
      </c>
      <c r="MXS33" s="98" t="s">
        <v>669</v>
      </c>
      <c r="MXT33" s="98" t="s">
        <v>669</v>
      </c>
      <c r="MXU33" s="98" t="s">
        <v>669</v>
      </c>
      <c r="MXV33" s="98" t="s">
        <v>669</v>
      </c>
      <c r="MXW33" s="98" t="s">
        <v>669</v>
      </c>
      <c r="MXX33" s="98" t="s">
        <v>669</v>
      </c>
      <c r="MXY33" s="98" t="s">
        <v>669</v>
      </c>
      <c r="MXZ33" s="98" t="s">
        <v>669</v>
      </c>
      <c r="MYA33" s="98" t="s">
        <v>669</v>
      </c>
      <c r="MYB33" s="98" t="s">
        <v>669</v>
      </c>
      <c r="MYC33" s="98" t="s">
        <v>669</v>
      </c>
      <c r="MYD33" s="98" t="s">
        <v>669</v>
      </c>
      <c r="MYE33" s="98" t="s">
        <v>669</v>
      </c>
      <c r="MYF33" s="98" t="s">
        <v>669</v>
      </c>
      <c r="MYG33" s="98" t="s">
        <v>669</v>
      </c>
      <c r="MYH33" s="98" t="s">
        <v>669</v>
      </c>
      <c r="MYI33" s="98" t="s">
        <v>669</v>
      </c>
      <c r="MYJ33" s="98" t="s">
        <v>669</v>
      </c>
      <c r="MYK33" s="98" t="s">
        <v>669</v>
      </c>
      <c r="MYL33" s="98" t="s">
        <v>669</v>
      </c>
      <c r="MYM33" s="98" t="s">
        <v>669</v>
      </c>
      <c r="MYN33" s="98" t="s">
        <v>669</v>
      </c>
      <c r="MYO33" s="98" t="s">
        <v>669</v>
      </c>
      <c r="MYP33" s="98" t="s">
        <v>669</v>
      </c>
      <c r="MYQ33" s="98" t="s">
        <v>669</v>
      </c>
      <c r="MYR33" s="98" t="s">
        <v>669</v>
      </c>
      <c r="MYS33" s="98" t="s">
        <v>669</v>
      </c>
      <c r="MYT33" s="98" t="s">
        <v>669</v>
      </c>
      <c r="MYU33" s="98" t="s">
        <v>669</v>
      </c>
      <c r="MYV33" s="98" t="s">
        <v>669</v>
      </c>
      <c r="MYW33" s="98" t="s">
        <v>669</v>
      </c>
      <c r="MYX33" s="98" t="s">
        <v>669</v>
      </c>
      <c r="MYY33" s="98" t="s">
        <v>669</v>
      </c>
      <c r="MYZ33" s="98" t="s">
        <v>669</v>
      </c>
      <c r="MZA33" s="98" t="s">
        <v>669</v>
      </c>
      <c r="MZB33" s="98" t="s">
        <v>669</v>
      </c>
      <c r="MZC33" s="98" t="s">
        <v>669</v>
      </c>
      <c r="MZD33" s="98" t="s">
        <v>669</v>
      </c>
      <c r="MZE33" s="98" t="s">
        <v>669</v>
      </c>
      <c r="MZF33" s="98" t="s">
        <v>669</v>
      </c>
      <c r="MZG33" s="98" t="s">
        <v>669</v>
      </c>
      <c r="MZH33" s="98" t="s">
        <v>669</v>
      </c>
      <c r="MZI33" s="98" t="s">
        <v>669</v>
      </c>
      <c r="MZJ33" s="98" t="s">
        <v>669</v>
      </c>
      <c r="MZK33" s="98" t="s">
        <v>669</v>
      </c>
      <c r="MZL33" s="98" t="s">
        <v>669</v>
      </c>
      <c r="MZM33" s="98" t="s">
        <v>669</v>
      </c>
      <c r="MZN33" s="98" t="s">
        <v>669</v>
      </c>
      <c r="MZO33" s="98" t="s">
        <v>669</v>
      </c>
      <c r="MZP33" s="98" t="s">
        <v>669</v>
      </c>
      <c r="MZQ33" s="98" t="s">
        <v>669</v>
      </c>
      <c r="MZR33" s="98" t="s">
        <v>669</v>
      </c>
      <c r="MZS33" s="98" t="s">
        <v>669</v>
      </c>
      <c r="MZT33" s="98" t="s">
        <v>669</v>
      </c>
      <c r="MZU33" s="98" t="s">
        <v>669</v>
      </c>
      <c r="MZV33" s="98" t="s">
        <v>669</v>
      </c>
      <c r="MZW33" s="98" t="s">
        <v>669</v>
      </c>
      <c r="MZX33" s="98" t="s">
        <v>669</v>
      </c>
      <c r="MZY33" s="98" t="s">
        <v>669</v>
      </c>
      <c r="MZZ33" s="98" t="s">
        <v>669</v>
      </c>
      <c r="NAA33" s="98" t="s">
        <v>669</v>
      </c>
      <c r="NAB33" s="98" t="s">
        <v>669</v>
      </c>
      <c r="NAC33" s="98" t="s">
        <v>669</v>
      </c>
      <c r="NAD33" s="98" t="s">
        <v>669</v>
      </c>
      <c r="NAE33" s="98" t="s">
        <v>669</v>
      </c>
      <c r="NAF33" s="98" t="s">
        <v>669</v>
      </c>
      <c r="NAG33" s="98" t="s">
        <v>669</v>
      </c>
      <c r="NAH33" s="98" t="s">
        <v>669</v>
      </c>
      <c r="NAI33" s="98" t="s">
        <v>669</v>
      </c>
      <c r="NAJ33" s="98" t="s">
        <v>669</v>
      </c>
      <c r="NAK33" s="98" t="s">
        <v>669</v>
      </c>
      <c r="NAL33" s="98" t="s">
        <v>669</v>
      </c>
      <c r="NAM33" s="98" t="s">
        <v>669</v>
      </c>
      <c r="NAN33" s="98" t="s">
        <v>669</v>
      </c>
      <c r="NAO33" s="98" t="s">
        <v>669</v>
      </c>
      <c r="NAP33" s="98" t="s">
        <v>669</v>
      </c>
      <c r="NAQ33" s="98" t="s">
        <v>669</v>
      </c>
      <c r="NAR33" s="98" t="s">
        <v>669</v>
      </c>
      <c r="NAS33" s="98" t="s">
        <v>669</v>
      </c>
      <c r="NAT33" s="98" t="s">
        <v>669</v>
      </c>
      <c r="NAU33" s="98" t="s">
        <v>669</v>
      </c>
      <c r="NAV33" s="98" t="s">
        <v>669</v>
      </c>
      <c r="NAW33" s="98" t="s">
        <v>669</v>
      </c>
      <c r="NAX33" s="98" t="s">
        <v>669</v>
      </c>
      <c r="NAY33" s="98" t="s">
        <v>669</v>
      </c>
      <c r="NAZ33" s="98" t="s">
        <v>669</v>
      </c>
      <c r="NBA33" s="98" t="s">
        <v>669</v>
      </c>
      <c r="NBB33" s="98" t="s">
        <v>669</v>
      </c>
      <c r="NBC33" s="98" t="s">
        <v>669</v>
      </c>
      <c r="NBD33" s="98" t="s">
        <v>669</v>
      </c>
      <c r="NBE33" s="98" t="s">
        <v>669</v>
      </c>
      <c r="NBF33" s="98" t="s">
        <v>669</v>
      </c>
      <c r="NBG33" s="98" t="s">
        <v>669</v>
      </c>
      <c r="NBH33" s="98" t="s">
        <v>669</v>
      </c>
      <c r="NBI33" s="98" t="s">
        <v>669</v>
      </c>
      <c r="NBJ33" s="98" t="s">
        <v>669</v>
      </c>
      <c r="NBK33" s="98" t="s">
        <v>669</v>
      </c>
      <c r="NBL33" s="98" t="s">
        <v>669</v>
      </c>
      <c r="NBM33" s="98" t="s">
        <v>669</v>
      </c>
      <c r="NBN33" s="98" t="s">
        <v>669</v>
      </c>
      <c r="NBO33" s="98" t="s">
        <v>669</v>
      </c>
      <c r="NBP33" s="98" t="s">
        <v>669</v>
      </c>
      <c r="NBQ33" s="98" t="s">
        <v>669</v>
      </c>
      <c r="NBR33" s="98" t="s">
        <v>669</v>
      </c>
      <c r="NBS33" s="98" t="s">
        <v>669</v>
      </c>
      <c r="NBT33" s="98" t="s">
        <v>669</v>
      </c>
      <c r="NBU33" s="98" t="s">
        <v>669</v>
      </c>
      <c r="NBV33" s="98" t="s">
        <v>669</v>
      </c>
      <c r="NBW33" s="98" t="s">
        <v>669</v>
      </c>
      <c r="NBX33" s="98" t="s">
        <v>669</v>
      </c>
      <c r="NBY33" s="98" t="s">
        <v>669</v>
      </c>
      <c r="NBZ33" s="98" t="s">
        <v>669</v>
      </c>
      <c r="NCA33" s="98" t="s">
        <v>669</v>
      </c>
      <c r="NCB33" s="98" t="s">
        <v>669</v>
      </c>
      <c r="NCC33" s="98" t="s">
        <v>669</v>
      </c>
      <c r="NCD33" s="98" t="s">
        <v>669</v>
      </c>
      <c r="NCE33" s="98" t="s">
        <v>669</v>
      </c>
      <c r="NCF33" s="98" t="s">
        <v>669</v>
      </c>
      <c r="NCG33" s="98" t="s">
        <v>669</v>
      </c>
      <c r="NCH33" s="98" t="s">
        <v>669</v>
      </c>
      <c r="NCI33" s="98" t="s">
        <v>669</v>
      </c>
      <c r="NCJ33" s="98" t="s">
        <v>669</v>
      </c>
      <c r="NCK33" s="98" t="s">
        <v>669</v>
      </c>
      <c r="NCL33" s="98" t="s">
        <v>669</v>
      </c>
      <c r="NCM33" s="98" t="s">
        <v>669</v>
      </c>
      <c r="NCN33" s="98" t="s">
        <v>669</v>
      </c>
      <c r="NCO33" s="98" t="s">
        <v>669</v>
      </c>
      <c r="NCP33" s="98" t="s">
        <v>669</v>
      </c>
      <c r="NCQ33" s="98" t="s">
        <v>669</v>
      </c>
      <c r="NCR33" s="98" t="s">
        <v>669</v>
      </c>
      <c r="NCS33" s="98" t="s">
        <v>669</v>
      </c>
      <c r="NCT33" s="98" t="s">
        <v>669</v>
      </c>
      <c r="NCU33" s="98" t="s">
        <v>669</v>
      </c>
      <c r="NCV33" s="98" t="s">
        <v>669</v>
      </c>
      <c r="NCW33" s="98" t="s">
        <v>669</v>
      </c>
      <c r="NCX33" s="98" t="s">
        <v>669</v>
      </c>
      <c r="NCY33" s="98" t="s">
        <v>669</v>
      </c>
      <c r="NCZ33" s="98" t="s">
        <v>669</v>
      </c>
      <c r="NDA33" s="98" t="s">
        <v>669</v>
      </c>
      <c r="NDB33" s="98" t="s">
        <v>669</v>
      </c>
      <c r="NDC33" s="98" t="s">
        <v>669</v>
      </c>
      <c r="NDD33" s="98" t="s">
        <v>669</v>
      </c>
      <c r="NDE33" s="98" t="s">
        <v>669</v>
      </c>
      <c r="NDF33" s="98" t="s">
        <v>669</v>
      </c>
      <c r="NDG33" s="98" t="s">
        <v>669</v>
      </c>
      <c r="NDH33" s="98" t="s">
        <v>669</v>
      </c>
      <c r="NDI33" s="98" t="s">
        <v>669</v>
      </c>
      <c r="NDJ33" s="98" t="s">
        <v>669</v>
      </c>
      <c r="NDK33" s="98" t="s">
        <v>669</v>
      </c>
      <c r="NDL33" s="98" t="s">
        <v>669</v>
      </c>
      <c r="NDM33" s="98" t="s">
        <v>669</v>
      </c>
      <c r="NDN33" s="98" t="s">
        <v>669</v>
      </c>
      <c r="NDO33" s="98" t="s">
        <v>669</v>
      </c>
      <c r="NDP33" s="98" t="s">
        <v>669</v>
      </c>
      <c r="NDQ33" s="98" t="s">
        <v>669</v>
      </c>
      <c r="NDR33" s="98" t="s">
        <v>669</v>
      </c>
      <c r="NDS33" s="98" t="s">
        <v>669</v>
      </c>
      <c r="NDT33" s="98" t="s">
        <v>669</v>
      </c>
      <c r="NDU33" s="98" t="s">
        <v>669</v>
      </c>
      <c r="NDV33" s="98" t="s">
        <v>669</v>
      </c>
      <c r="NDW33" s="98" t="s">
        <v>669</v>
      </c>
      <c r="NDX33" s="98" t="s">
        <v>669</v>
      </c>
      <c r="NDY33" s="98" t="s">
        <v>669</v>
      </c>
      <c r="NDZ33" s="98" t="s">
        <v>669</v>
      </c>
      <c r="NEA33" s="98" t="s">
        <v>669</v>
      </c>
      <c r="NEB33" s="98" t="s">
        <v>669</v>
      </c>
      <c r="NEC33" s="98" t="s">
        <v>669</v>
      </c>
      <c r="NED33" s="98" t="s">
        <v>669</v>
      </c>
      <c r="NEE33" s="98" t="s">
        <v>669</v>
      </c>
      <c r="NEF33" s="98" t="s">
        <v>669</v>
      </c>
      <c r="NEG33" s="98" t="s">
        <v>669</v>
      </c>
      <c r="NEH33" s="98" t="s">
        <v>669</v>
      </c>
      <c r="NEI33" s="98" t="s">
        <v>669</v>
      </c>
      <c r="NEJ33" s="98" t="s">
        <v>669</v>
      </c>
      <c r="NEK33" s="98" t="s">
        <v>669</v>
      </c>
      <c r="NEL33" s="98" t="s">
        <v>669</v>
      </c>
      <c r="NEM33" s="98" t="s">
        <v>669</v>
      </c>
      <c r="NEN33" s="98" t="s">
        <v>669</v>
      </c>
      <c r="NEO33" s="98" t="s">
        <v>669</v>
      </c>
      <c r="NEP33" s="98" t="s">
        <v>669</v>
      </c>
      <c r="NEQ33" s="98" t="s">
        <v>669</v>
      </c>
      <c r="NER33" s="98" t="s">
        <v>669</v>
      </c>
      <c r="NES33" s="98" t="s">
        <v>669</v>
      </c>
      <c r="NET33" s="98" t="s">
        <v>669</v>
      </c>
      <c r="NEU33" s="98" t="s">
        <v>669</v>
      </c>
      <c r="NEV33" s="98" t="s">
        <v>669</v>
      </c>
      <c r="NEW33" s="98" t="s">
        <v>669</v>
      </c>
      <c r="NEX33" s="98" t="s">
        <v>669</v>
      </c>
      <c r="NEY33" s="98" t="s">
        <v>669</v>
      </c>
      <c r="NEZ33" s="98" t="s">
        <v>669</v>
      </c>
      <c r="NFA33" s="98" t="s">
        <v>669</v>
      </c>
      <c r="NFB33" s="98" t="s">
        <v>669</v>
      </c>
      <c r="NFC33" s="98" t="s">
        <v>669</v>
      </c>
      <c r="NFD33" s="98" t="s">
        <v>669</v>
      </c>
      <c r="NFE33" s="98" t="s">
        <v>669</v>
      </c>
      <c r="NFF33" s="98" t="s">
        <v>669</v>
      </c>
      <c r="NFG33" s="98" t="s">
        <v>669</v>
      </c>
      <c r="NFH33" s="98" t="s">
        <v>669</v>
      </c>
      <c r="NFI33" s="98" t="s">
        <v>669</v>
      </c>
      <c r="NFJ33" s="98" t="s">
        <v>669</v>
      </c>
      <c r="NFK33" s="98" t="s">
        <v>669</v>
      </c>
      <c r="NFL33" s="98" t="s">
        <v>669</v>
      </c>
      <c r="NFM33" s="98" t="s">
        <v>669</v>
      </c>
      <c r="NFN33" s="98" t="s">
        <v>669</v>
      </c>
      <c r="NFO33" s="98" t="s">
        <v>669</v>
      </c>
      <c r="NFP33" s="98" t="s">
        <v>669</v>
      </c>
      <c r="NFQ33" s="98" t="s">
        <v>669</v>
      </c>
      <c r="NFR33" s="98" t="s">
        <v>669</v>
      </c>
      <c r="NFS33" s="98" t="s">
        <v>669</v>
      </c>
      <c r="NFT33" s="98" t="s">
        <v>669</v>
      </c>
      <c r="NFU33" s="98" t="s">
        <v>669</v>
      </c>
      <c r="NFV33" s="98" t="s">
        <v>669</v>
      </c>
      <c r="NFW33" s="98" t="s">
        <v>669</v>
      </c>
      <c r="NFX33" s="98" t="s">
        <v>669</v>
      </c>
      <c r="NFY33" s="98" t="s">
        <v>669</v>
      </c>
      <c r="NFZ33" s="98" t="s">
        <v>669</v>
      </c>
      <c r="NGA33" s="98" t="s">
        <v>669</v>
      </c>
      <c r="NGB33" s="98" t="s">
        <v>669</v>
      </c>
      <c r="NGC33" s="98" t="s">
        <v>669</v>
      </c>
      <c r="NGD33" s="98" t="s">
        <v>669</v>
      </c>
      <c r="NGE33" s="98" t="s">
        <v>669</v>
      </c>
      <c r="NGF33" s="98" t="s">
        <v>669</v>
      </c>
      <c r="NGG33" s="98" t="s">
        <v>669</v>
      </c>
      <c r="NGH33" s="98" t="s">
        <v>669</v>
      </c>
      <c r="NGI33" s="98" t="s">
        <v>669</v>
      </c>
      <c r="NGJ33" s="98" t="s">
        <v>669</v>
      </c>
      <c r="NGK33" s="98" t="s">
        <v>669</v>
      </c>
      <c r="NGL33" s="98" t="s">
        <v>669</v>
      </c>
      <c r="NGM33" s="98" t="s">
        <v>669</v>
      </c>
      <c r="NGN33" s="98" t="s">
        <v>669</v>
      </c>
      <c r="NGO33" s="98" t="s">
        <v>669</v>
      </c>
      <c r="NGP33" s="98" t="s">
        <v>669</v>
      </c>
      <c r="NGQ33" s="98" t="s">
        <v>669</v>
      </c>
      <c r="NGR33" s="98" t="s">
        <v>669</v>
      </c>
      <c r="NGS33" s="98" t="s">
        <v>669</v>
      </c>
      <c r="NGT33" s="98" t="s">
        <v>669</v>
      </c>
      <c r="NGU33" s="98" t="s">
        <v>669</v>
      </c>
      <c r="NGV33" s="98" t="s">
        <v>669</v>
      </c>
      <c r="NGW33" s="98" t="s">
        <v>669</v>
      </c>
      <c r="NGX33" s="98" t="s">
        <v>669</v>
      </c>
      <c r="NGY33" s="98" t="s">
        <v>669</v>
      </c>
      <c r="NGZ33" s="98" t="s">
        <v>669</v>
      </c>
      <c r="NHA33" s="98" t="s">
        <v>669</v>
      </c>
      <c r="NHB33" s="98" t="s">
        <v>669</v>
      </c>
      <c r="NHC33" s="98" t="s">
        <v>669</v>
      </c>
      <c r="NHD33" s="98" t="s">
        <v>669</v>
      </c>
      <c r="NHE33" s="98" t="s">
        <v>669</v>
      </c>
      <c r="NHF33" s="98" t="s">
        <v>669</v>
      </c>
      <c r="NHG33" s="98" t="s">
        <v>669</v>
      </c>
      <c r="NHH33" s="98" t="s">
        <v>669</v>
      </c>
      <c r="NHI33" s="98" t="s">
        <v>669</v>
      </c>
      <c r="NHJ33" s="98" t="s">
        <v>669</v>
      </c>
      <c r="NHK33" s="98" t="s">
        <v>669</v>
      </c>
      <c r="NHL33" s="98" t="s">
        <v>669</v>
      </c>
      <c r="NHM33" s="98" t="s">
        <v>669</v>
      </c>
      <c r="NHN33" s="98" t="s">
        <v>669</v>
      </c>
      <c r="NHO33" s="98" t="s">
        <v>669</v>
      </c>
      <c r="NHP33" s="98" t="s">
        <v>669</v>
      </c>
      <c r="NHQ33" s="98" t="s">
        <v>669</v>
      </c>
      <c r="NHR33" s="98" t="s">
        <v>669</v>
      </c>
      <c r="NHS33" s="98" t="s">
        <v>669</v>
      </c>
      <c r="NHT33" s="98" t="s">
        <v>669</v>
      </c>
      <c r="NHU33" s="98" t="s">
        <v>669</v>
      </c>
      <c r="NHV33" s="98" t="s">
        <v>669</v>
      </c>
      <c r="NHW33" s="98" t="s">
        <v>669</v>
      </c>
      <c r="NHX33" s="98" t="s">
        <v>669</v>
      </c>
      <c r="NHY33" s="98" t="s">
        <v>669</v>
      </c>
      <c r="NHZ33" s="98" t="s">
        <v>669</v>
      </c>
      <c r="NIA33" s="98" t="s">
        <v>669</v>
      </c>
      <c r="NIB33" s="98" t="s">
        <v>669</v>
      </c>
      <c r="NIC33" s="98" t="s">
        <v>669</v>
      </c>
      <c r="NID33" s="98" t="s">
        <v>669</v>
      </c>
      <c r="NIE33" s="98" t="s">
        <v>669</v>
      </c>
      <c r="NIF33" s="98" t="s">
        <v>669</v>
      </c>
      <c r="NIG33" s="98" t="s">
        <v>669</v>
      </c>
      <c r="NIH33" s="98" t="s">
        <v>669</v>
      </c>
      <c r="NII33" s="98" t="s">
        <v>669</v>
      </c>
      <c r="NIJ33" s="98" t="s">
        <v>669</v>
      </c>
      <c r="NIK33" s="98" t="s">
        <v>669</v>
      </c>
      <c r="NIL33" s="98" t="s">
        <v>669</v>
      </c>
      <c r="NIM33" s="98" t="s">
        <v>669</v>
      </c>
      <c r="NIN33" s="98" t="s">
        <v>669</v>
      </c>
      <c r="NIO33" s="98" t="s">
        <v>669</v>
      </c>
      <c r="NIP33" s="98" t="s">
        <v>669</v>
      </c>
      <c r="NIQ33" s="98" t="s">
        <v>669</v>
      </c>
      <c r="NIR33" s="98" t="s">
        <v>669</v>
      </c>
      <c r="NIS33" s="98" t="s">
        <v>669</v>
      </c>
      <c r="NIT33" s="98" t="s">
        <v>669</v>
      </c>
      <c r="NIU33" s="98" t="s">
        <v>669</v>
      </c>
      <c r="NIV33" s="98" t="s">
        <v>669</v>
      </c>
      <c r="NIW33" s="98" t="s">
        <v>669</v>
      </c>
      <c r="NIX33" s="98" t="s">
        <v>669</v>
      </c>
      <c r="NIY33" s="98" t="s">
        <v>669</v>
      </c>
      <c r="NIZ33" s="98" t="s">
        <v>669</v>
      </c>
      <c r="NJA33" s="98" t="s">
        <v>669</v>
      </c>
      <c r="NJB33" s="98" t="s">
        <v>669</v>
      </c>
      <c r="NJC33" s="98" t="s">
        <v>669</v>
      </c>
      <c r="NJD33" s="98" t="s">
        <v>669</v>
      </c>
      <c r="NJE33" s="98" t="s">
        <v>669</v>
      </c>
      <c r="NJF33" s="98" t="s">
        <v>669</v>
      </c>
      <c r="NJG33" s="98" t="s">
        <v>669</v>
      </c>
      <c r="NJH33" s="98" t="s">
        <v>669</v>
      </c>
      <c r="NJI33" s="98" t="s">
        <v>669</v>
      </c>
      <c r="NJJ33" s="98" t="s">
        <v>669</v>
      </c>
      <c r="NJK33" s="98" t="s">
        <v>669</v>
      </c>
      <c r="NJL33" s="98" t="s">
        <v>669</v>
      </c>
      <c r="NJM33" s="98" t="s">
        <v>669</v>
      </c>
      <c r="NJN33" s="98" t="s">
        <v>669</v>
      </c>
      <c r="NJO33" s="98" t="s">
        <v>669</v>
      </c>
      <c r="NJP33" s="98" t="s">
        <v>669</v>
      </c>
      <c r="NJQ33" s="98" t="s">
        <v>669</v>
      </c>
      <c r="NJR33" s="98" t="s">
        <v>669</v>
      </c>
      <c r="NJS33" s="98" t="s">
        <v>669</v>
      </c>
      <c r="NJT33" s="98" t="s">
        <v>669</v>
      </c>
      <c r="NJU33" s="98" t="s">
        <v>669</v>
      </c>
      <c r="NJV33" s="98" t="s">
        <v>669</v>
      </c>
      <c r="NJW33" s="98" t="s">
        <v>669</v>
      </c>
      <c r="NJX33" s="98" t="s">
        <v>669</v>
      </c>
      <c r="NJY33" s="98" t="s">
        <v>669</v>
      </c>
      <c r="NJZ33" s="98" t="s">
        <v>669</v>
      </c>
      <c r="NKA33" s="98" t="s">
        <v>669</v>
      </c>
      <c r="NKB33" s="98" t="s">
        <v>669</v>
      </c>
      <c r="NKC33" s="98" t="s">
        <v>669</v>
      </c>
      <c r="NKD33" s="98" t="s">
        <v>669</v>
      </c>
      <c r="NKE33" s="98" t="s">
        <v>669</v>
      </c>
      <c r="NKF33" s="98" t="s">
        <v>669</v>
      </c>
      <c r="NKG33" s="98" t="s">
        <v>669</v>
      </c>
      <c r="NKH33" s="98" t="s">
        <v>669</v>
      </c>
      <c r="NKI33" s="98" t="s">
        <v>669</v>
      </c>
      <c r="NKJ33" s="98" t="s">
        <v>669</v>
      </c>
      <c r="NKK33" s="98" t="s">
        <v>669</v>
      </c>
      <c r="NKL33" s="98" t="s">
        <v>669</v>
      </c>
      <c r="NKM33" s="98" t="s">
        <v>669</v>
      </c>
      <c r="NKN33" s="98" t="s">
        <v>669</v>
      </c>
      <c r="NKO33" s="98" t="s">
        <v>669</v>
      </c>
      <c r="NKP33" s="98" t="s">
        <v>669</v>
      </c>
      <c r="NKQ33" s="98" t="s">
        <v>669</v>
      </c>
      <c r="NKR33" s="98" t="s">
        <v>669</v>
      </c>
      <c r="NKS33" s="98" t="s">
        <v>669</v>
      </c>
      <c r="NKT33" s="98" t="s">
        <v>669</v>
      </c>
      <c r="NKU33" s="98" t="s">
        <v>669</v>
      </c>
      <c r="NKV33" s="98" t="s">
        <v>669</v>
      </c>
      <c r="NKW33" s="98" t="s">
        <v>669</v>
      </c>
      <c r="NKX33" s="98" t="s">
        <v>669</v>
      </c>
      <c r="NKY33" s="98" t="s">
        <v>669</v>
      </c>
      <c r="NKZ33" s="98" t="s">
        <v>669</v>
      </c>
      <c r="NLA33" s="98" t="s">
        <v>669</v>
      </c>
      <c r="NLB33" s="98" t="s">
        <v>669</v>
      </c>
      <c r="NLC33" s="98" t="s">
        <v>669</v>
      </c>
      <c r="NLD33" s="98" t="s">
        <v>669</v>
      </c>
      <c r="NLE33" s="98" t="s">
        <v>669</v>
      </c>
      <c r="NLF33" s="98" t="s">
        <v>669</v>
      </c>
      <c r="NLG33" s="98" t="s">
        <v>669</v>
      </c>
      <c r="NLH33" s="98" t="s">
        <v>669</v>
      </c>
      <c r="NLI33" s="98" t="s">
        <v>669</v>
      </c>
      <c r="NLJ33" s="98" t="s">
        <v>669</v>
      </c>
      <c r="NLK33" s="98" t="s">
        <v>669</v>
      </c>
      <c r="NLL33" s="98" t="s">
        <v>669</v>
      </c>
      <c r="NLM33" s="98" t="s">
        <v>669</v>
      </c>
      <c r="NLN33" s="98" t="s">
        <v>669</v>
      </c>
      <c r="NLO33" s="98" t="s">
        <v>669</v>
      </c>
      <c r="NLP33" s="98" t="s">
        <v>669</v>
      </c>
      <c r="NLQ33" s="98" t="s">
        <v>669</v>
      </c>
      <c r="NLR33" s="98" t="s">
        <v>669</v>
      </c>
      <c r="NLS33" s="98" t="s">
        <v>669</v>
      </c>
      <c r="NLT33" s="98" t="s">
        <v>669</v>
      </c>
      <c r="NLU33" s="98" t="s">
        <v>669</v>
      </c>
      <c r="NLV33" s="98" t="s">
        <v>669</v>
      </c>
      <c r="NLW33" s="98" t="s">
        <v>669</v>
      </c>
      <c r="NLX33" s="98" t="s">
        <v>669</v>
      </c>
      <c r="NLY33" s="98" t="s">
        <v>669</v>
      </c>
      <c r="NLZ33" s="98" t="s">
        <v>669</v>
      </c>
      <c r="NMA33" s="98" t="s">
        <v>669</v>
      </c>
      <c r="NMB33" s="98" t="s">
        <v>669</v>
      </c>
      <c r="NMC33" s="98" t="s">
        <v>669</v>
      </c>
      <c r="NMD33" s="98" t="s">
        <v>669</v>
      </c>
      <c r="NME33" s="98" t="s">
        <v>669</v>
      </c>
      <c r="NMF33" s="98" t="s">
        <v>669</v>
      </c>
      <c r="NMG33" s="98" t="s">
        <v>669</v>
      </c>
      <c r="NMH33" s="98" t="s">
        <v>669</v>
      </c>
      <c r="NMI33" s="98" t="s">
        <v>669</v>
      </c>
      <c r="NMJ33" s="98" t="s">
        <v>669</v>
      </c>
      <c r="NMK33" s="98" t="s">
        <v>669</v>
      </c>
      <c r="NML33" s="98" t="s">
        <v>669</v>
      </c>
      <c r="NMM33" s="98" t="s">
        <v>669</v>
      </c>
      <c r="NMN33" s="98" t="s">
        <v>669</v>
      </c>
      <c r="NMO33" s="98" t="s">
        <v>669</v>
      </c>
      <c r="NMP33" s="98" t="s">
        <v>669</v>
      </c>
      <c r="NMQ33" s="98" t="s">
        <v>669</v>
      </c>
      <c r="NMR33" s="98" t="s">
        <v>669</v>
      </c>
      <c r="NMS33" s="98" t="s">
        <v>669</v>
      </c>
      <c r="NMT33" s="98" t="s">
        <v>669</v>
      </c>
      <c r="NMU33" s="98" t="s">
        <v>669</v>
      </c>
      <c r="NMV33" s="98" t="s">
        <v>669</v>
      </c>
      <c r="NMW33" s="98" t="s">
        <v>669</v>
      </c>
      <c r="NMX33" s="98" t="s">
        <v>669</v>
      </c>
      <c r="NMY33" s="98" t="s">
        <v>669</v>
      </c>
      <c r="NMZ33" s="98" t="s">
        <v>669</v>
      </c>
      <c r="NNA33" s="98" t="s">
        <v>669</v>
      </c>
      <c r="NNB33" s="98" t="s">
        <v>669</v>
      </c>
      <c r="NNC33" s="98" t="s">
        <v>669</v>
      </c>
      <c r="NND33" s="98" t="s">
        <v>669</v>
      </c>
      <c r="NNE33" s="98" t="s">
        <v>669</v>
      </c>
      <c r="NNF33" s="98" t="s">
        <v>669</v>
      </c>
      <c r="NNG33" s="98" t="s">
        <v>669</v>
      </c>
      <c r="NNH33" s="98" t="s">
        <v>669</v>
      </c>
      <c r="NNI33" s="98" t="s">
        <v>669</v>
      </c>
      <c r="NNJ33" s="98" t="s">
        <v>669</v>
      </c>
      <c r="NNK33" s="98" t="s">
        <v>669</v>
      </c>
      <c r="NNL33" s="98" t="s">
        <v>669</v>
      </c>
      <c r="NNM33" s="98" t="s">
        <v>669</v>
      </c>
      <c r="NNN33" s="98" t="s">
        <v>669</v>
      </c>
      <c r="NNO33" s="98" t="s">
        <v>669</v>
      </c>
      <c r="NNP33" s="98" t="s">
        <v>669</v>
      </c>
      <c r="NNQ33" s="98" t="s">
        <v>669</v>
      </c>
      <c r="NNR33" s="98" t="s">
        <v>669</v>
      </c>
      <c r="NNS33" s="98" t="s">
        <v>669</v>
      </c>
      <c r="NNT33" s="98" t="s">
        <v>669</v>
      </c>
      <c r="NNU33" s="98" t="s">
        <v>669</v>
      </c>
      <c r="NNV33" s="98" t="s">
        <v>669</v>
      </c>
      <c r="NNW33" s="98" t="s">
        <v>669</v>
      </c>
      <c r="NNX33" s="98" t="s">
        <v>669</v>
      </c>
      <c r="NNY33" s="98" t="s">
        <v>669</v>
      </c>
      <c r="NNZ33" s="98" t="s">
        <v>669</v>
      </c>
      <c r="NOA33" s="98" t="s">
        <v>669</v>
      </c>
      <c r="NOB33" s="98" t="s">
        <v>669</v>
      </c>
      <c r="NOC33" s="98" t="s">
        <v>669</v>
      </c>
      <c r="NOD33" s="98" t="s">
        <v>669</v>
      </c>
      <c r="NOE33" s="98" t="s">
        <v>669</v>
      </c>
      <c r="NOF33" s="98" t="s">
        <v>669</v>
      </c>
      <c r="NOG33" s="98" t="s">
        <v>669</v>
      </c>
      <c r="NOH33" s="98" t="s">
        <v>669</v>
      </c>
      <c r="NOI33" s="98" t="s">
        <v>669</v>
      </c>
      <c r="NOJ33" s="98" t="s">
        <v>669</v>
      </c>
      <c r="NOK33" s="98" t="s">
        <v>669</v>
      </c>
      <c r="NOL33" s="98" t="s">
        <v>669</v>
      </c>
      <c r="NOM33" s="98" t="s">
        <v>669</v>
      </c>
      <c r="NON33" s="98" t="s">
        <v>669</v>
      </c>
      <c r="NOO33" s="98" t="s">
        <v>669</v>
      </c>
      <c r="NOP33" s="98" t="s">
        <v>669</v>
      </c>
      <c r="NOQ33" s="98" t="s">
        <v>669</v>
      </c>
      <c r="NOR33" s="98" t="s">
        <v>669</v>
      </c>
      <c r="NOS33" s="98" t="s">
        <v>669</v>
      </c>
      <c r="NOT33" s="98" t="s">
        <v>669</v>
      </c>
      <c r="NOU33" s="98" t="s">
        <v>669</v>
      </c>
      <c r="NOV33" s="98" t="s">
        <v>669</v>
      </c>
      <c r="NOW33" s="98" t="s">
        <v>669</v>
      </c>
      <c r="NOX33" s="98" t="s">
        <v>669</v>
      </c>
      <c r="NOY33" s="98" t="s">
        <v>669</v>
      </c>
      <c r="NOZ33" s="98" t="s">
        <v>669</v>
      </c>
      <c r="NPA33" s="98" t="s">
        <v>669</v>
      </c>
      <c r="NPB33" s="98" t="s">
        <v>669</v>
      </c>
      <c r="NPC33" s="98" t="s">
        <v>669</v>
      </c>
      <c r="NPD33" s="98" t="s">
        <v>669</v>
      </c>
      <c r="NPE33" s="98" t="s">
        <v>669</v>
      </c>
      <c r="NPF33" s="98" t="s">
        <v>669</v>
      </c>
      <c r="NPG33" s="98" t="s">
        <v>669</v>
      </c>
      <c r="NPH33" s="98" t="s">
        <v>669</v>
      </c>
      <c r="NPI33" s="98" t="s">
        <v>669</v>
      </c>
      <c r="NPJ33" s="98" t="s">
        <v>669</v>
      </c>
      <c r="NPK33" s="98" t="s">
        <v>669</v>
      </c>
      <c r="NPL33" s="98" t="s">
        <v>669</v>
      </c>
      <c r="NPM33" s="98" t="s">
        <v>669</v>
      </c>
      <c r="NPN33" s="98" t="s">
        <v>669</v>
      </c>
      <c r="NPO33" s="98" t="s">
        <v>669</v>
      </c>
      <c r="NPP33" s="98" t="s">
        <v>669</v>
      </c>
      <c r="NPQ33" s="98" t="s">
        <v>669</v>
      </c>
      <c r="NPR33" s="98" t="s">
        <v>669</v>
      </c>
      <c r="NPS33" s="98" t="s">
        <v>669</v>
      </c>
      <c r="NPT33" s="98" t="s">
        <v>669</v>
      </c>
      <c r="NPU33" s="98" t="s">
        <v>669</v>
      </c>
      <c r="NPV33" s="98" t="s">
        <v>669</v>
      </c>
      <c r="NPW33" s="98" t="s">
        <v>669</v>
      </c>
      <c r="NPX33" s="98" t="s">
        <v>669</v>
      </c>
      <c r="NPY33" s="98" t="s">
        <v>669</v>
      </c>
      <c r="NPZ33" s="98" t="s">
        <v>669</v>
      </c>
      <c r="NQA33" s="98" t="s">
        <v>669</v>
      </c>
      <c r="NQB33" s="98" t="s">
        <v>669</v>
      </c>
      <c r="NQC33" s="98" t="s">
        <v>669</v>
      </c>
      <c r="NQD33" s="98" t="s">
        <v>669</v>
      </c>
      <c r="NQE33" s="98" t="s">
        <v>669</v>
      </c>
      <c r="NQF33" s="98" t="s">
        <v>669</v>
      </c>
      <c r="NQG33" s="98" t="s">
        <v>669</v>
      </c>
      <c r="NQH33" s="98" t="s">
        <v>669</v>
      </c>
      <c r="NQI33" s="98" t="s">
        <v>669</v>
      </c>
      <c r="NQJ33" s="98" t="s">
        <v>669</v>
      </c>
      <c r="NQK33" s="98" t="s">
        <v>669</v>
      </c>
      <c r="NQL33" s="98" t="s">
        <v>669</v>
      </c>
      <c r="NQM33" s="98" t="s">
        <v>669</v>
      </c>
      <c r="NQN33" s="98" t="s">
        <v>669</v>
      </c>
      <c r="NQO33" s="98" t="s">
        <v>669</v>
      </c>
      <c r="NQP33" s="98" t="s">
        <v>669</v>
      </c>
      <c r="NQQ33" s="98" t="s">
        <v>669</v>
      </c>
      <c r="NQR33" s="98" t="s">
        <v>669</v>
      </c>
      <c r="NQS33" s="98" t="s">
        <v>669</v>
      </c>
      <c r="NQT33" s="98" t="s">
        <v>669</v>
      </c>
      <c r="NQU33" s="98" t="s">
        <v>669</v>
      </c>
      <c r="NQV33" s="98" t="s">
        <v>669</v>
      </c>
      <c r="NQW33" s="98" t="s">
        <v>669</v>
      </c>
      <c r="NQX33" s="98" t="s">
        <v>669</v>
      </c>
      <c r="NQY33" s="98" t="s">
        <v>669</v>
      </c>
      <c r="NQZ33" s="98" t="s">
        <v>669</v>
      </c>
      <c r="NRA33" s="98" t="s">
        <v>669</v>
      </c>
      <c r="NRB33" s="98" t="s">
        <v>669</v>
      </c>
      <c r="NRC33" s="98" t="s">
        <v>669</v>
      </c>
      <c r="NRD33" s="98" t="s">
        <v>669</v>
      </c>
      <c r="NRE33" s="98" t="s">
        <v>669</v>
      </c>
      <c r="NRF33" s="98" t="s">
        <v>669</v>
      </c>
      <c r="NRG33" s="98" t="s">
        <v>669</v>
      </c>
      <c r="NRH33" s="98" t="s">
        <v>669</v>
      </c>
      <c r="NRI33" s="98" t="s">
        <v>669</v>
      </c>
      <c r="NRJ33" s="98" t="s">
        <v>669</v>
      </c>
      <c r="NRK33" s="98" t="s">
        <v>669</v>
      </c>
      <c r="NRL33" s="98" t="s">
        <v>669</v>
      </c>
      <c r="NRM33" s="98" t="s">
        <v>669</v>
      </c>
      <c r="NRN33" s="98" t="s">
        <v>669</v>
      </c>
      <c r="NRO33" s="98" t="s">
        <v>669</v>
      </c>
      <c r="NRP33" s="98" t="s">
        <v>669</v>
      </c>
      <c r="NRQ33" s="98" t="s">
        <v>669</v>
      </c>
      <c r="NRR33" s="98" t="s">
        <v>669</v>
      </c>
      <c r="NRS33" s="98" t="s">
        <v>669</v>
      </c>
      <c r="NRT33" s="98" t="s">
        <v>669</v>
      </c>
      <c r="NRU33" s="98" t="s">
        <v>669</v>
      </c>
      <c r="NRV33" s="98" t="s">
        <v>669</v>
      </c>
      <c r="NRW33" s="98" t="s">
        <v>669</v>
      </c>
      <c r="NRX33" s="98" t="s">
        <v>669</v>
      </c>
      <c r="NRY33" s="98" t="s">
        <v>669</v>
      </c>
      <c r="NRZ33" s="98" t="s">
        <v>669</v>
      </c>
      <c r="NSA33" s="98" t="s">
        <v>669</v>
      </c>
      <c r="NSB33" s="98" t="s">
        <v>669</v>
      </c>
      <c r="NSC33" s="98" t="s">
        <v>669</v>
      </c>
      <c r="NSD33" s="98" t="s">
        <v>669</v>
      </c>
      <c r="NSE33" s="98" t="s">
        <v>669</v>
      </c>
      <c r="NSF33" s="98" t="s">
        <v>669</v>
      </c>
      <c r="NSG33" s="98" t="s">
        <v>669</v>
      </c>
      <c r="NSH33" s="98" t="s">
        <v>669</v>
      </c>
      <c r="NSI33" s="98" t="s">
        <v>669</v>
      </c>
      <c r="NSJ33" s="98" t="s">
        <v>669</v>
      </c>
      <c r="NSK33" s="98" t="s">
        <v>669</v>
      </c>
      <c r="NSL33" s="98" t="s">
        <v>669</v>
      </c>
      <c r="NSM33" s="98" t="s">
        <v>669</v>
      </c>
      <c r="NSN33" s="98" t="s">
        <v>669</v>
      </c>
      <c r="NSO33" s="98" t="s">
        <v>669</v>
      </c>
      <c r="NSP33" s="98" t="s">
        <v>669</v>
      </c>
      <c r="NSQ33" s="98" t="s">
        <v>669</v>
      </c>
      <c r="NSR33" s="98" t="s">
        <v>669</v>
      </c>
      <c r="NSS33" s="98" t="s">
        <v>669</v>
      </c>
      <c r="NST33" s="98" t="s">
        <v>669</v>
      </c>
      <c r="NSU33" s="98" t="s">
        <v>669</v>
      </c>
      <c r="NSV33" s="98" t="s">
        <v>669</v>
      </c>
      <c r="NSW33" s="98" t="s">
        <v>669</v>
      </c>
      <c r="NSX33" s="98" t="s">
        <v>669</v>
      </c>
      <c r="NSY33" s="98" t="s">
        <v>669</v>
      </c>
      <c r="NSZ33" s="98" t="s">
        <v>669</v>
      </c>
      <c r="NTA33" s="98" t="s">
        <v>669</v>
      </c>
      <c r="NTB33" s="98" t="s">
        <v>669</v>
      </c>
      <c r="NTC33" s="98" t="s">
        <v>669</v>
      </c>
      <c r="NTD33" s="98" t="s">
        <v>669</v>
      </c>
      <c r="NTE33" s="98" t="s">
        <v>669</v>
      </c>
      <c r="NTF33" s="98" t="s">
        <v>669</v>
      </c>
      <c r="NTG33" s="98" t="s">
        <v>669</v>
      </c>
      <c r="NTH33" s="98" t="s">
        <v>669</v>
      </c>
      <c r="NTI33" s="98" t="s">
        <v>669</v>
      </c>
      <c r="NTJ33" s="98" t="s">
        <v>669</v>
      </c>
      <c r="NTK33" s="98" t="s">
        <v>669</v>
      </c>
      <c r="NTL33" s="98" t="s">
        <v>669</v>
      </c>
      <c r="NTM33" s="98" t="s">
        <v>669</v>
      </c>
      <c r="NTN33" s="98" t="s">
        <v>669</v>
      </c>
      <c r="NTO33" s="98" t="s">
        <v>669</v>
      </c>
      <c r="NTP33" s="98" t="s">
        <v>669</v>
      </c>
      <c r="NTQ33" s="98" t="s">
        <v>669</v>
      </c>
      <c r="NTR33" s="98" t="s">
        <v>669</v>
      </c>
      <c r="NTS33" s="98" t="s">
        <v>669</v>
      </c>
      <c r="NTT33" s="98" t="s">
        <v>669</v>
      </c>
      <c r="NTU33" s="98" t="s">
        <v>669</v>
      </c>
      <c r="NTV33" s="98" t="s">
        <v>669</v>
      </c>
      <c r="NTW33" s="98" t="s">
        <v>669</v>
      </c>
      <c r="NTX33" s="98" t="s">
        <v>669</v>
      </c>
      <c r="NTY33" s="98" t="s">
        <v>669</v>
      </c>
      <c r="NTZ33" s="98" t="s">
        <v>669</v>
      </c>
      <c r="NUA33" s="98" t="s">
        <v>669</v>
      </c>
      <c r="NUB33" s="98" t="s">
        <v>669</v>
      </c>
      <c r="NUC33" s="98" t="s">
        <v>669</v>
      </c>
      <c r="NUD33" s="98" t="s">
        <v>669</v>
      </c>
      <c r="NUE33" s="98" t="s">
        <v>669</v>
      </c>
      <c r="NUF33" s="98" t="s">
        <v>669</v>
      </c>
      <c r="NUG33" s="98" t="s">
        <v>669</v>
      </c>
      <c r="NUH33" s="98" t="s">
        <v>669</v>
      </c>
      <c r="NUI33" s="98" t="s">
        <v>669</v>
      </c>
      <c r="NUJ33" s="98" t="s">
        <v>669</v>
      </c>
      <c r="NUK33" s="98" t="s">
        <v>669</v>
      </c>
      <c r="NUL33" s="98" t="s">
        <v>669</v>
      </c>
      <c r="NUM33" s="98" t="s">
        <v>669</v>
      </c>
      <c r="NUN33" s="98" t="s">
        <v>669</v>
      </c>
      <c r="NUO33" s="98" t="s">
        <v>669</v>
      </c>
      <c r="NUP33" s="98" t="s">
        <v>669</v>
      </c>
      <c r="NUQ33" s="98" t="s">
        <v>669</v>
      </c>
      <c r="NUR33" s="98" t="s">
        <v>669</v>
      </c>
      <c r="NUS33" s="98" t="s">
        <v>669</v>
      </c>
      <c r="NUT33" s="98" t="s">
        <v>669</v>
      </c>
      <c r="NUU33" s="98" t="s">
        <v>669</v>
      </c>
      <c r="NUV33" s="98" t="s">
        <v>669</v>
      </c>
      <c r="NUW33" s="98" t="s">
        <v>669</v>
      </c>
      <c r="NUX33" s="98" t="s">
        <v>669</v>
      </c>
      <c r="NUY33" s="98" t="s">
        <v>669</v>
      </c>
      <c r="NUZ33" s="98" t="s">
        <v>669</v>
      </c>
      <c r="NVA33" s="98" t="s">
        <v>669</v>
      </c>
      <c r="NVB33" s="98" t="s">
        <v>669</v>
      </c>
      <c r="NVC33" s="98" t="s">
        <v>669</v>
      </c>
      <c r="NVD33" s="98" t="s">
        <v>669</v>
      </c>
      <c r="NVE33" s="98" t="s">
        <v>669</v>
      </c>
      <c r="NVF33" s="98" t="s">
        <v>669</v>
      </c>
      <c r="NVG33" s="98" t="s">
        <v>669</v>
      </c>
      <c r="NVH33" s="98" t="s">
        <v>669</v>
      </c>
      <c r="NVI33" s="98" t="s">
        <v>669</v>
      </c>
      <c r="NVJ33" s="98" t="s">
        <v>669</v>
      </c>
      <c r="NVK33" s="98" t="s">
        <v>669</v>
      </c>
      <c r="NVL33" s="98" t="s">
        <v>669</v>
      </c>
      <c r="NVM33" s="98" t="s">
        <v>669</v>
      </c>
      <c r="NVN33" s="98" t="s">
        <v>669</v>
      </c>
      <c r="NVO33" s="98" t="s">
        <v>669</v>
      </c>
      <c r="NVP33" s="98" t="s">
        <v>669</v>
      </c>
      <c r="NVQ33" s="98" t="s">
        <v>669</v>
      </c>
      <c r="NVR33" s="98" t="s">
        <v>669</v>
      </c>
      <c r="NVS33" s="98" t="s">
        <v>669</v>
      </c>
      <c r="NVT33" s="98" t="s">
        <v>669</v>
      </c>
      <c r="NVU33" s="98" t="s">
        <v>669</v>
      </c>
      <c r="NVV33" s="98" t="s">
        <v>669</v>
      </c>
      <c r="NVW33" s="98" t="s">
        <v>669</v>
      </c>
      <c r="NVX33" s="98" t="s">
        <v>669</v>
      </c>
      <c r="NVY33" s="98" t="s">
        <v>669</v>
      </c>
      <c r="NVZ33" s="98" t="s">
        <v>669</v>
      </c>
      <c r="NWA33" s="98" t="s">
        <v>669</v>
      </c>
      <c r="NWB33" s="98" t="s">
        <v>669</v>
      </c>
      <c r="NWC33" s="98" t="s">
        <v>669</v>
      </c>
      <c r="NWD33" s="98" t="s">
        <v>669</v>
      </c>
      <c r="NWE33" s="98" t="s">
        <v>669</v>
      </c>
      <c r="NWF33" s="98" t="s">
        <v>669</v>
      </c>
      <c r="NWG33" s="98" t="s">
        <v>669</v>
      </c>
      <c r="NWH33" s="98" t="s">
        <v>669</v>
      </c>
      <c r="NWI33" s="98" t="s">
        <v>669</v>
      </c>
      <c r="NWJ33" s="98" t="s">
        <v>669</v>
      </c>
      <c r="NWK33" s="98" t="s">
        <v>669</v>
      </c>
      <c r="NWL33" s="98" t="s">
        <v>669</v>
      </c>
      <c r="NWM33" s="98" t="s">
        <v>669</v>
      </c>
      <c r="NWN33" s="98" t="s">
        <v>669</v>
      </c>
      <c r="NWO33" s="98" t="s">
        <v>669</v>
      </c>
      <c r="NWP33" s="98" t="s">
        <v>669</v>
      </c>
      <c r="NWQ33" s="98" t="s">
        <v>669</v>
      </c>
      <c r="NWR33" s="98" t="s">
        <v>669</v>
      </c>
      <c r="NWS33" s="98" t="s">
        <v>669</v>
      </c>
      <c r="NWT33" s="98" t="s">
        <v>669</v>
      </c>
      <c r="NWU33" s="98" t="s">
        <v>669</v>
      </c>
      <c r="NWV33" s="98" t="s">
        <v>669</v>
      </c>
      <c r="NWW33" s="98" t="s">
        <v>669</v>
      </c>
      <c r="NWX33" s="98" t="s">
        <v>669</v>
      </c>
      <c r="NWY33" s="98" t="s">
        <v>669</v>
      </c>
      <c r="NWZ33" s="98" t="s">
        <v>669</v>
      </c>
      <c r="NXA33" s="98" t="s">
        <v>669</v>
      </c>
      <c r="NXB33" s="98" t="s">
        <v>669</v>
      </c>
      <c r="NXC33" s="98" t="s">
        <v>669</v>
      </c>
      <c r="NXD33" s="98" t="s">
        <v>669</v>
      </c>
      <c r="NXE33" s="98" t="s">
        <v>669</v>
      </c>
      <c r="NXF33" s="98" t="s">
        <v>669</v>
      </c>
      <c r="NXG33" s="98" t="s">
        <v>669</v>
      </c>
      <c r="NXH33" s="98" t="s">
        <v>669</v>
      </c>
      <c r="NXI33" s="98" t="s">
        <v>669</v>
      </c>
      <c r="NXJ33" s="98" t="s">
        <v>669</v>
      </c>
      <c r="NXK33" s="98" t="s">
        <v>669</v>
      </c>
      <c r="NXL33" s="98" t="s">
        <v>669</v>
      </c>
      <c r="NXM33" s="98" t="s">
        <v>669</v>
      </c>
      <c r="NXN33" s="98" t="s">
        <v>669</v>
      </c>
      <c r="NXO33" s="98" t="s">
        <v>669</v>
      </c>
      <c r="NXP33" s="98" t="s">
        <v>669</v>
      </c>
      <c r="NXQ33" s="98" t="s">
        <v>669</v>
      </c>
      <c r="NXR33" s="98" t="s">
        <v>669</v>
      </c>
      <c r="NXS33" s="98" t="s">
        <v>669</v>
      </c>
      <c r="NXT33" s="98" t="s">
        <v>669</v>
      </c>
      <c r="NXU33" s="98" t="s">
        <v>669</v>
      </c>
      <c r="NXV33" s="98" t="s">
        <v>669</v>
      </c>
      <c r="NXW33" s="98" t="s">
        <v>669</v>
      </c>
      <c r="NXX33" s="98" t="s">
        <v>669</v>
      </c>
      <c r="NXY33" s="98" t="s">
        <v>669</v>
      </c>
      <c r="NXZ33" s="98" t="s">
        <v>669</v>
      </c>
      <c r="NYA33" s="98" t="s">
        <v>669</v>
      </c>
      <c r="NYB33" s="98" t="s">
        <v>669</v>
      </c>
      <c r="NYC33" s="98" t="s">
        <v>669</v>
      </c>
      <c r="NYD33" s="98" t="s">
        <v>669</v>
      </c>
      <c r="NYE33" s="98" t="s">
        <v>669</v>
      </c>
      <c r="NYF33" s="98" t="s">
        <v>669</v>
      </c>
      <c r="NYG33" s="98" t="s">
        <v>669</v>
      </c>
      <c r="NYH33" s="98" t="s">
        <v>669</v>
      </c>
      <c r="NYI33" s="98" t="s">
        <v>669</v>
      </c>
      <c r="NYJ33" s="98" t="s">
        <v>669</v>
      </c>
      <c r="NYK33" s="98" t="s">
        <v>669</v>
      </c>
      <c r="NYL33" s="98" t="s">
        <v>669</v>
      </c>
      <c r="NYM33" s="98" t="s">
        <v>669</v>
      </c>
      <c r="NYN33" s="98" t="s">
        <v>669</v>
      </c>
      <c r="NYO33" s="98" t="s">
        <v>669</v>
      </c>
      <c r="NYP33" s="98" t="s">
        <v>669</v>
      </c>
      <c r="NYQ33" s="98" t="s">
        <v>669</v>
      </c>
      <c r="NYR33" s="98" t="s">
        <v>669</v>
      </c>
      <c r="NYS33" s="98" t="s">
        <v>669</v>
      </c>
      <c r="NYT33" s="98" t="s">
        <v>669</v>
      </c>
      <c r="NYU33" s="98" t="s">
        <v>669</v>
      </c>
      <c r="NYV33" s="98" t="s">
        <v>669</v>
      </c>
      <c r="NYW33" s="98" t="s">
        <v>669</v>
      </c>
      <c r="NYX33" s="98" t="s">
        <v>669</v>
      </c>
      <c r="NYY33" s="98" t="s">
        <v>669</v>
      </c>
      <c r="NYZ33" s="98" t="s">
        <v>669</v>
      </c>
      <c r="NZA33" s="98" t="s">
        <v>669</v>
      </c>
      <c r="NZB33" s="98" t="s">
        <v>669</v>
      </c>
      <c r="NZC33" s="98" t="s">
        <v>669</v>
      </c>
      <c r="NZD33" s="98" t="s">
        <v>669</v>
      </c>
      <c r="NZE33" s="98" t="s">
        <v>669</v>
      </c>
      <c r="NZF33" s="98" t="s">
        <v>669</v>
      </c>
      <c r="NZG33" s="98" t="s">
        <v>669</v>
      </c>
      <c r="NZH33" s="98" t="s">
        <v>669</v>
      </c>
      <c r="NZI33" s="98" t="s">
        <v>669</v>
      </c>
      <c r="NZJ33" s="98" t="s">
        <v>669</v>
      </c>
      <c r="NZK33" s="98" t="s">
        <v>669</v>
      </c>
      <c r="NZL33" s="98" t="s">
        <v>669</v>
      </c>
      <c r="NZM33" s="98" t="s">
        <v>669</v>
      </c>
      <c r="NZN33" s="98" t="s">
        <v>669</v>
      </c>
      <c r="NZO33" s="98" t="s">
        <v>669</v>
      </c>
      <c r="NZP33" s="98" t="s">
        <v>669</v>
      </c>
      <c r="NZQ33" s="98" t="s">
        <v>669</v>
      </c>
      <c r="NZR33" s="98" t="s">
        <v>669</v>
      </c>
      <c r="NZS33" s="98" t="s">
        <v>669</v>
      </c>
      <c r="NZT33" s="98" t="s">
        <v>669</v>
      </c>
      <c r="NZU33" s="98" t="s">
        <v>669</v>
      </c>
      <c r="NZV33" s="98" t="s">
        <v>669</v>
      </c>
      <c r="NZW33" s="98" t="s">
        <v>669</v>
      </c>
      <c r="NZX33" s="98" t="s">
        <v>669</v>
      </c>
      <c r="NZY33" s="98" t="s">
        <v>669</v>
      </c>
      <c r="NZZ33" s="98" t="s">
        <v>669</v>
      </c>
      <c r="OAA33" s="98" t="s">
        <v>669</v>
      </c>
      <c r="OAB33" s="98" t="s">
        <v>669</v>
      </c>
      <c r="OAC33" s="98" t="s">
        <v>669</v>
      </c>
      <c r="OAD33" s="98" t="s">
        <v>669</v>
      </c>
      <c r="OAE33" s="98" t="s">
        <v>669</v>
      </c>
      <c r="OAF33" s="98" t="s">
        <v>669</v>
      </c>
      <c r="OAG33" s="98" t="s">
        <v>669</v>
      </c>
      <c r="OAH33" s="98" t="s">
        <v>669</v>
      </c>
      <c r="OAI33" s="98" t="s">
        <v>669</v>
      </c>
      <c r="OAJ33" s="98" t="s">
        <v>669</v>
      </c>
      <c r="OAK33" s="98" t="s">
        <v>669</v>
      </c>
      <c r="OAL33" s="98" t="s">
        <v>669</v>
      </c>
      <c r="OAM33" s="98" t="s">
        <v>669</v>
      </c>
      <c r="OAN33" s="98" t="s">
        <v>669</v>
      </c>
      <c r="OAO33" s="98" t="s">
        <v>669</v>
      </c>
      <c r="OAP33" s="98" t="s">
        <v>669</v>
      </c>
      <c r="OAQ33" s="98" t="s">
        <v>669</v>
      </c>
      <c r="OAR33" s="98" t="s">
        <v>669</v>
      </c>
      <c r="OAS33" s="98" t="s">
        <v>669</v>
      </c>
      <c r="OAT33" s="98" t="s">
        <v>669</v>
      </c>
      <c r="OAU33" s="98" t="s">
        <v>669</v>
      </c>
      <c r="OAV33" s="98" t="s">
        <v>669</v>
      </c>
      <c r="OAW33" s="98" t="s">
        <v>669</v>
      </c>
      <c r="OAX33" s="98" t="s">
        <v>669</v>
      </c>
      <c r="OAY33" s="98" t="s">
        <v>669</v>
      </c>
      <c r="OAZ33" s="98" t="s">
        <v>669</v>
      </c>
      <c r="OBA33" s="98" t="s">
        <v>669</v>
      </c>
      <c r="OBB33" s="98" t="s">
        <v>669</v>
      </c>
      <c r="OBC33" s="98" t="s">
        <v>669</v>
      </c>
      <c r="OBD33" s="98" t="s">
        <v>669</v>
      </c>
      <c r="OBE33" s="98" t="s">
        <v>669</v>
      </c>
      <c r="OBF33" s="98" t="s">
        <v>669</v>
      </c>
      <c r="OBG33" s="98" t="s">
        <v>669</v>
      </c>
      <c r="OBH33" s="98" t="s">
        <v>669</v>
      </c>
      <c r="OBI33" s="98" t="s">
        <v>669</v>
      </c>
      <c r="OBJ33" s="98" t="s">
        <v>669</v>
      </c>
      <c r="OBK33" s="98" t="s">
        <v>669</v>
      </c>
      <c r="OBL33" s="98" t="s">
        <v>669</v>
      </c>
      <c r="OBM33" s="98" t="s">
        <v>669</v>
      </c>
      <c r="OBN33" s="98" t="s">
        <v>669</v>
      </c>
      <c r="OBO33" s="98" t="s">
        <v>669</v>
      </c>
      <c r="OBP33" s="98" t="s">
        <v>669</v>
      </c>
      <c r="OBQ33" s="98" t="s">
        <v>669</v>
      </c>
      <c r="OBR33" s="98" t="s">
        <v>669</v>
      </c>
      <c r="OBS33" s="98" t="s">
        <v>669</v>
      </c>
      <c r="OBT33" s="98" t="s">
        <v>669</v>
      </c>
      <c r="OBU33" s="98" t="s">
        <v>669</v>
      </c>
      <c r="OBV33" s="98" t="s">
        <v>669</v>
      </c>
      <c r="OBW33" s="98" t="s">
        <v>669</v>
      </c>
      <c r="OBX33" s="98" t="s">
        <v>669</v>
      </c>
      <c r="OBY33" s="98" t="s">
        <v>669</v>
      </c>
      <c r="OBZ33" s="98" t="s">
        <v>669</v>
      </c>
      <c r="OCA33" s="98" t="s">
        <v>669</v>
      </c>
      <c r="OCB33" s="98" t="s">
        <v>669</v>
      </c>
      <c r="OCC33" s="98" t="s">
        <v>669</v>
      </c>
      <c r="OCD33" s="98" t="s">
        <v>669</v>
      </c>
      <c r="OCE33" s="98" t="s">
        <v>669</v>
      </c>
      <c r="OCF33" s="98" t="s">
        <v>669</v>
      </c>
      <c r="OCG33" s="98" t="s">
        <v>669</v>
      </c>
      <c r="OCH33" s="98" t="s">
        <v>669</v>
      </c>
      <c r="OCI33" s="98" t="s">
        <v>669</v>
      </c>
      <c r="OCJ33" s="98" t="s">
        <v>669</v>
      </c>
      <c r="OCK33" s="98" t="s">
        <v>669</v>
      </c>
      <c r="OCL33" s="98" t="s">
        <v>669</v>
      </c>
      <c r="OCM33" s="98" t="s">
        <v>669</v>
      </c>
      <c r="OCN33" s="98" t="s">
        <v>669</v>
      </c>
      <c r="OCO33" s="98" t="s">
        <v>669</v>
      </c>
      <c r="OCP33" s="98" t="s">
        <v>669</v>
      </c>
      <c r="OCQ33" s="98" t="s">
        <v>669</v>
      </c>
      <c r="OCR33" s="98" t="s">
        <v>669</v>
      </c>
      <c r="OCS33" s="98" t="s">
        <v>669</v>
      </c>
      <c r="OCT33" s="98" t="s">
        <v>669</v>
      </c>
      <c r="OCU33" s="98" t="s">
        <v>669</v>
      </c>
      <c r="OCV33" s="98" t="s">
        <v>669</v>
      </c>
      <c r="OCW33" s="98" t="s">
        <v>669</v>
      </c>
      <c r="OCX33" s="98" t="s">
        <v>669</v>
      </c>
      <c r="OCY33" s="98" t="s">
        <v>669</v>
      </c>
      <c r="OCZ33" s="98" t="s">
        <v>669</v>
      </c>
      <c r="ODA33" s="98" t="s">
        <v>669</v>
      </c>
      <c r="ODB33" s="98" t="s">
        <v>669</v>
      </c>
      <c r="ODC33" s="98" t="s">
        <v>669</v>
      </c>
      <c r="ODD33" s="98" t="s">
        <v>669</v>
      </c>
      <c r="ODE33" s="98" t="s">
        <v>669</v>
      </c>
      <c r="ODF33" s="98" t="s">
        <v>669</v>
      </c>
      <c r="ODG33" s="98" t="s">
        <v>669</v>
      </c>
      <c r="ODH33" s="98" t="s">
        <v>669</v>
      </c>
      <c r="ODI33" s="98" t="s">
        <v>669</v>
      </c>
      <c r="ODJ33" s="98" t="s">
        <v>669</v>
      </c>
      <c r="ODK33" s="98" t="s">
        <v>669</v>
      </c>
      <c r="ODL33" s="98" t="s">
        <v>669</v>
      </c>
      <c r="ODM33" s="98" t="s">
        <v>669</v>
      </c>
      <c r="ODN33" s="98" t="s">
        <v>669</v>
      </c>
      <c r="ODO33" s="98" t="s">
        <v>669</v>
      </c>
      <c r="ODP33" s="98" t="s">
        <v>669</v>
      </c>
      <c r="ODQ33" s="98" t="s">
        <v>669</v>
      </c>
      <c r="ODR33" s="98" t="s">
        <v>669</v>
      </c>
      <c r="ODS33" s="98" t="s">
        <v>669</v>
      </c>
      <c r="ODT33" s="98" t="s">
        <v>669</v>
      </c>
      <c r="ODU33" s="98" t="s">
        <v>669</v>
      </c>
      <c r="ODV33" s="98" t="s">
        <v>669</v>
      </c>
      <c r="ODW33" s="98" t="s">
        <v>669</v>
      </c>
      <c r="ODX33" s="98" t="s">
        <v>669</v>
      </c>
      <c r="ODY33" s="98" t="s">
        <v>669</v>
      </c>
      <c r="ODZ33" s="98" t="s">
        <v>669</v>
      </c>
      <c r="OEA33" s="98" t="s">
        <v>669</v>
      </c>
      <c r="OEB33" s="98" t="s">
        <v>669</v>
      </c>
      <c r="OEC33" s="98" t="s">
        <v>669</v>
      </c>
      <c r="OED33" s="98" t="s">
        <v>669</v>
      </c>
      <c r="OEE33" s="98" t="s">
        <v>669</v>
      </c>
      <c r="OEF33" s="98" t="s">
        <v>669</v>
      </c>
      <c r="OEG33" s="98" t="s">
        <v>669</v>
      </c>
      <c r="OEH33" s="98" t="s">
        <v>669</v>
      </c>
      <c r="OEI33" s="98" t="s">
        <v>669</v>
      </c>
      <c r="OEJ33" s="98" t="s">
        <v>669</v>
      </c>
      <c r="OEK33" s="98" t="s">
        <v>669</v>
      </c>
      <c r="OEL33" s="98" t="s">
        <v>669</v>
      </c>
      <c r="OEM33" s="98" t="s">
        <v>669</v>
      </c>
      <c r="OEN33" s="98" t="s">
        <v>669</v>
      </c>
      <c r="OEO33" s="98" t="s">
        <v>669</v>
      </c>
      <c r="OEP33" s="98" t="s">
        <v>669</v>
      </c>
      <c r="OEQ33" s="98" t="s">
        <v>669</v>
      </c>
      <c r="OER33" s="98" t="s">
        <v>669</v>
      </c>
      <c r="OES33" s="98" t="s">
        <v>669</v>
      </c>
      <c r="OET33" s="98" t="s">
        <v>669</v>
      </c>
      <c r="OEU33" s="98" t="s">
        <v>669</v>
      </c>
      <c r="OEV33" s="98" t="s">
        <v>669</v>
      </c>
      <c r="OEW33" s="98" t="s">
        <v>669</v>
      </c>
      <c r="OEX33" s="98" t="s">
        <v>669</v>
      </c>
      <c r="OEY33" s="98" t="s">
        <v>669</v>
      </c>
      <c r="OEZ33" s="98" t="s">
        <v>669</v>
      </c>
      <c r="OFA33" s="98" t="s">
        <v>669</v>
      </c>
      <c r="OFB33" s="98" t="s">
        <v>669</v>
      </c>
      <c r="OFC33" s="98" t="s">
        <v>669</v>
      </c>
      <c r="OFD33" s="98" t="s">
        <v>669</v>
      </c>
      <c r="OFE33" s="98" t="s">
        <v>669</v>
      </c>
      <c r="OFF33" s="98" t="s">
        <v>669</v>
      </c>
      <c r="OFG33" s="98" t="s">
        <v>669</v>
      </c>
      <c r="OFH33" s="98" t="s">
        <v>669</v>
      </c>
      <c r="OFI33" s="98" t="s">
        <v>669</v>
      </c>
      <c r="OFJ33" s="98" t="s">
        <v>669</v>
      </c>
      <c r="OFK33" s="98" t="s">
        <v>669</v>
      </c>
      <c r="OFL33" s="98" t="s">
        <v>669</v>
      </c>
      <c r="OFM33" s="98" t="s">
        <v>669</v>
      </c>
      <c r="OFN33" s="98" t="s">
        <v>669</v>
      </c>
      <c r="OFO33" s="98" t="s">
        <v>669</v>
      </c>
      <c r="OFP33" s="98" t="s">
        <v>669</v>
      </c>
      <c r="OFQ33" s="98" t="s">
        <v>669</v>
      </c>
      <c r="OFR33" s="98" t="s">
        <v>669</v>
      </c>
      <c r="OFS33" s="98" t="s">
        <v>669</v>
      </c>
      <c r="OFT33" s="98" t="s">
        <v>669</v>
      </c>
      <c r="OFU33" s="98" t="s">
        <v>669</v>
      </c>
      <c r="OFV33" s="98" t="s">
        <v>669</v>
      </c>
      <c r="OFW33" s="98" t="s">
        <v>669</v>
      </c>
      <c r="OFX33" s="98" t="s">
        <v>669</v>
      </c>
      <c r="OFY33" s="98" t="s">
        <v>669</v>
      </c>
      <c r="OFZ33" s="98" t="s">
        <v>669</v>
      </c>
      <c r="OGA33" s="98" t="s">
        <v>669</v>
      </c>
      <c r="OGB33" s="98" t="s">
        <v>669</v>
      </c>
      <c r="OGC33" s="98" t="s">
        <v>669</v>
      </c>
      <c r="OGD33" s="98" t="s">
        <v>669</v>
      </c>
      <c r="OGE33" s="98" t="s">
        <v>669</v>
      </c>
      <c r="OGF33" s="98" t="s">
        <v>669</v>
      </c>
      <c r="OGG33" s="98" t="s">
        <v>669</v>
      </c>
      <c r="OGH33" s="98" t="s">
        <v>669</v>
      </c>
      <c r="OGI33" s="98" t="s">
        <v>669</v>
      </c>
      <c r="OGJ33" s="98" t="s">
        <v>669</v>
      </c>
      <c r="OGK33" s="98" t="s">
        <v>669</v>
      </c>
      <c r="OGL33" s="98" t="s">
        <v>669</v>
      </c>
      <c r="OGM33" s="98" t="s">
        <v>669</v>
      </c>
      <c r="OGN33" s="98" t="s">
        <v>669</v>
      </c>
      <c r="OGO33" s="98" t="s">
        <v>669</v>
      </c>
      <c r="OGP33" s="98" t="s">
        <v>669</v>
      </c>
      <c r="OGQ33" s="98" t="s">
        <v>669</v>
      </c>
      <c r="OGR33" s="98" t="s">
        <v>669</v>
      </c>
      <c r="OGS33" s="98" t="s">
        <v>669</v>
      </c>
      <c r="OGT33" s="98" t="s">
        <v>669</v>
      </c>
      <c r="OGU33" s="98" t="s">
        <v>669</v>
      </c>
      <c r="OGV33" s="98" t="s">
        <v>669</v>
      </c>
      <c r="OGW33" s="98" t="s">
        <v>669</v>
      </c>
      <c r="OGX33" s="98" t="s">
        <v>669</v>
      </c>
      <c r="OGY33" s="98" t="s">
        <v>669</v>
      </c>
      <c r="OGZ33" s="98" t="s">
        <v>669</v>
      </c>
      <c r="OHA33" s="98" t="s">
        <v>669</v>
      </c>
      <c r="OHB33" s="98" t="s">
        <v>669</v>
      </c>
      <c r="OHC33" s="98" t="s">
        <v>669</v>
      </c>
      <c r="OHD33" s="98" t="s">
        <v>669</v>
      </c>
      <c r="OHE33" s="98" t="s">
        <v>669</v>
      </c>
      <c r="OHF33" s="98" t="s">
        <v>669</v>
      </c>
      <c r="OHG33" s="98" t="s">
        <v>669</v>
      </c>
      <c r="OHH33" s="98" t="s">
        <v>669</v>
      </c>
      <c r="OHI33" s="98" t="s">
        <v>669</v>
      </c>
      <c r="OHJ33" s="98" t="s">
        <v>669</v>
      </c>
      <c r="OHK33" s="98" t="s">
        <v>669</v>
      </c>
      <c r="OHL33" s="98" t="s">
        <v>669</v>
      </c>
      <c r="OHM33" s="98" t="s">
        <v>669</v>
      </c>
      <c r="OHN33" s="98" t="s">
        <v>669</v>
      </c>
      <c r="OHO33" s="98" t="s">
        <v>669</v>
      </c>
      <c r="OHP33" s="98" t="s">
        <v>669</v>
      </c>
      <c r="OHQ33" s="98" t="s">
        <v>669</v>
      </c>
      <c r="OHR33" s="98" t="s">
        <v>669</v>
      </c>
      <c r="OHS33" s="98" t="s">
        <v>669</v>
      </c>
      <c r="OHT33" s="98" t="s">
        <v>669</v>
      </c>
      <c r="OHU33" s="98" t="s">
        <v>669</v>
      </c>
      <c r="OHV33" s="98" t="s">
        <v>669</v>
      </c>
      <c r="OHW33" s="98" t="s">
        <v>669</v>
      </c>
      <c r="OHX33" s="98" t="s">
        <v>669</v>
      </c>
      <c r="OHY33" s="98" t="s">
        <v>669</v>
      </c>
      <c r="OHZ33" s="98" t="s">
        <v>669</v>
      </c>
      <c r="OIA33" s="98" t="s">
        <v>669</v>
      </c>
      <c r="OIB33" s="98" t="s">
        <v>669</v>
      </c>
      <c r="OIC33" s="98" t="s">
        <v>669</v>
      </c>
      <c r="OID33" s="98" t="s">
        <v>669</v>
      </c>
      <c r="OIE33" s="98" t="s">
        <v>669</v>
      </c>
      <c r="OIF33" s="98" t="s">
        <v>669</v>
      </c>
      <c r="OIG33" s="98" t="s">
        <v>669</v>
      </c>
      <c r="OIH33" s="98" t="s">
        <v>669</v>
      </c>
      <c r="OII33" s="98" t="s">
        <v>669</v>
      </c>
      <c r="OIJ33" s="98" t="s">
        <v>669</v>
      </c>
      <c r="OIK33" s="98" t="s">
        <v>669</v>
      </c>
      <c r="OIL33" s="98" t="s">
        <v>669</v>
      </c>
      <c r="OIM33" s="98" t="s">
        <v>669</v>
      </c>
      <c r="OIN33" s="98" t="s">
        <v>669</v>
      </c>
      <c r="OIO33" s="98" t="s">
        <v>669</v>
      </c>
      <c r="OIP33" s="98" t="s">
        <v>669</v>
      </c>
      <c r="OIQ33" s="98" t="s">
        <v>669</v>
      </c>
      <c r="OIR33" s="98" t="s">
        <v>669</v>
      </c>
      <c r="OIS33" s="98" t="s">
        <v>669</v>
      </c>
      <c r="OIT33" s="98" t="s">
        <v>669</v>
      </c>
      <c r="OIU33" s="98" t="s">
        <v>669</v>
      </c>
      <c r="OIV33" s="98" t="s">
        <v>669</v>
      </c>
      <c r="OIW33" s="98" t="s">
        <v>669</v>
      </c>
      <c r="OIX33" s="98" t="s">
        <v>669</v>
      </c>
      <c r="OIY33" s="98" t="s">
        <v>669</v>
      </c>
      <c r="OIZ33" s="98" t="s">
        <v>669</v>
      </c>
      <c r="OJA33" s="98" t="s">
        <v>669</v>
      </c>
      <c r="OJB33" s="98" t="s">
        <v>669</v>
      </c>
      <c r="OJC33" s="98" t="s">
        <v>669</v>
      </c>
      <c r="OJD33" s="98" t="s">
        <v>669</v>
      </c>
      <c r="OJE33" s="98" t="s">
        <v>669</v>
      </c>
      <c r="OJF33" s="98" t="s">
        <v>669</v>
      </c>
      <c r="OJG33" s="98" t="s">
        <v>669</v>
      </c>
      <c r="OJH33" s="98" t="s">
        <v>669</v>
      </c>
      <c r="OJI33" s="98" t="s">
        <v>669</v>
      </c>
      <c r="OJJ33" s="98" t="s">
        <v>669</v>
      </c>
      <c r="OJK33" s="98" t="s">
        <v>669</v>
      </c>
      <c r="OJL33" s="98" t="s">
        <v>669</v>
      </c>
      <c r="OJM33" s="98" t="s">
        <v>669</v>
      </c>
      <c r="OJN33" s="98" t="s">
        <v>669</v>
      </c>
      <c r="OJO33" s="98" t="s">
        <v>669</v>
      </c>
      <c r="OJP33" s="98" t="s">
        <v>669</v>
      </c>
      <c r="OJQ33" s="98" t="s">
        <v>669</v>
      </c>
      <c r="OJR33" s="98" t="s">
        <v>669</v>
      </c>
      <c r="OJS33" s="98" t="s">
        <v>669</v>
      </c>
      <c r="OJT33" s="98" t="s">
        <v>669</v>
      </c>
      <c r="OJU33" s="98" t="s">
        <v>669</v>
      </c>
      <c r="OJV33" s="98" t="s">
        <v>669</v>
      </c>
      <c r="OJW33" s="98" t="s">
        <v>669</v>
      </c>
      <c r="OJX33" s="98" t="s">
        <v>669</v>
      </c>
      <c r="OJY33" s="98" t="s">
        <v>669</v>
      </c>
      <c r="OJZ33" s="98" t="s">
        <v>669</v>
      </c>
      <c r="OKA33" s="98" t="s">
        <v>669</v>
      </c>
      <c r="OKB33" s="98" t="s">
        <v>669</v>
      </c>
      <c r="OKC33" s="98" t="s">
        <v>669</v>
      </c>
      <c r="OKD33" s="98" t="s">
        <v>669</v>
      </c>
      <c r="OKE33" s="98" t="s">
        <v>669</v>
      </c>
      <c r="OKF33" s="98" t="s">
        <v>669</v>
      </c>
      <c r="OKG33" s="98" t="s">
        <v>669</v>
      </c>
      <c r="OKH33" s="98" t="s">
        <v>669</v>
      </c>
      <c r="OKI33" s="98" t="s">
        <v>669</v>
      </c>
      <c r="OKJ33" s="98" t="s">
        <v>669</v>
      </c>
      <c r="OKK33" s="98" t="s">
        <v>669</v>
      </c>
      <c r="OKL33" s="98" t="s">
        <v>669</v>
      </c>
      <c r="OKM33" s="98" t="s">
        <v>669</v>
      </c>
      <c r="OKN33" s="98" t="s">
        <v>669</v>
      </c>
      <c r="OKO33" s="98" t="s">
        <v>669</v>
      </c>
      <c r="OKP33" s="98" t="s">
        <v>669</v>
      </c>
      <c r="OKQ33" s="98" t="s">
        <v>669</v>
      </c>
      <c r="OKR33" s="98" t="s">
        <v>669</v>
      </c>
      <c r="OKS33" s="98" t="s">
        <v>669</v>
      </c>
      <c r="OKT33" s="98" t="s">
        <v>669</v>
      </c>
      <c r="OKU33" s="98" t="s">
        <v>669</v>
      </c>
      <c r="OKV33" s="98" t="s">
        <v>669</v>
      </c>
      <c r="OKW33" s="98" t="s">
        <v>669</v>
      </c>
      <c r="OKX33" s="98" t="s">
        <v>669</v>
      </c>
      <c r="OKY33" s="98" t="s">
        <v>669</v>
      </c>
      <c r="OKZ33" s="98" t="s">
        <v>669</v>
      </c>
      <c r="OLA33" s="98" t="s">
        <v>669</v>
      </c>
      <c r="OLB33" s="98" t="s">
        <v>669</v>
      </c>
      <c r="OLC33" s="98" t="s">
        <v>669</v>
      </c>
      <c r="OLD33" s="98" t="s">
        <v>669</v>
      </c>
      <c r="OLE33" s="98" t="s">
        <v>669</v>
      </c>
      <c r="OLF33" s="98" t="s">
        <v>669</v>
      </c>
      <c r="OLG33" s="98" t="s">
        <v>669</v>
      </c>
      <c r="OLH33" s="98" t="s">
        <v>669</v>
      </c>
      <c r="OLI33" s="98" t="s">
        <v>669</v>
      </c>
      <c r="OLJ33" s="98" t="s">
        <v>669</v>
      </c>
      <c r="OLK33" s="98" t="s">
        <v>669</v>
      </c>
      <c r="OLL33" s="98" t="s">
        <v>669</v>
      </c>
      <c r="OLM33" s="98" t="s">
        <v>669</v>
      </c>
      <c r="OLN33" s="98" t="s">
        <v>669</v>
      </c>
      <c r="OLO33" s="98" t="s">
        <v>669</v>
      </c>
      <c r="OLP33" s="98" t="s">
        <v>669</v>
      </c>
      <c r="OLQ33" s="98" t="s">
        <v>669</v>
      </c>
      <c r="OLR33" s="98" t="s">
        <v>669</v>
      </c>
      <c r="OLS33" s="98" t="s">
        <v>669</v>
      </c>
      <c r="OLT33" s="98" t="s">
        <v>669</v>
      </c>
      <c r="OLU33" s="98" t="s">
        <v>669</v>
      </c>
      <c r="OLV33" s="98" t="s">
        <v>669</v>
      </c>
      <c r="OLW33" s="98" t="s">
        <v>669</v>
      </c>
      <c r="OLX33" s="98" t="s">
        <v>669</v>
      </c>
      <c r="OLY33" s="98" t="s">
        <v>669</v>
      </c>
      <c r="OLZ33" s="98" t="s">
        <v>669</v>
      </c>
      <c r="OMA33" s="98" t="s">
        <v>669</v>
      </c>
      <c r="OMB33" s="98" t="s">
        <v>669</v>
      </c>
      <c r="OMC33" s="98" t="s">
        <v>669</v>
      </c>
      <c r="OMD33" s="98" t="s">
        <v>669</v>
      </c>
      <c r="OME33" s="98" t="s">
        <v>669</v>
      </c>
      <c r="OMF33" s="98" t="s">
        <v>669</v>
      </c>
      <c r="OMG33" s="98" t="s">
        <v>669</v>
      </c>
      <c r="OMH33" s="98" t="s">
        <v>669</v>
      </c>
      <c r="OMI33" s="98" t="s">
        <v>669</v>
      </c>
      <c r="OMJ33" s="98" t="s">
        <v>669</v>
      </c>
      <c r="OMK33" s="98" t="s">
        <v>669</v>
      </c>
      <c r="OML33" s="98" t="s">
        <v>669</v>
      </c>
      <c r="OMM33" s="98" t="s">
        <v>669</v>
      </c>
      <c r="OMN33" s="98" t="s">
        <v>669</v>
      </c>
      <c r="OMO33" s="98" t="s">
        <v>669</v>
      </c>
      <c r="OMP33" s="98" t="s">
        <v>669</v>
      </c>
      <c r="OMQ33" s="98" t="s">
        <v>669</v>
      </c>
      <c r="OMR33" s="98" t="s">
        <v>669</v>
      </c>
      <c r="OMS33" s="98" t="s">
        <v>669</v>
      </c>
      <c r="OMT33" s="98" t="s">
        <v>669</v>
      </c>
      <c r="OMU33" s="98" t="s">
        <v>669</v>
      </c>
      <c r="OMV33" s="98" t="s">
        <v>669</v>
      </c>
      <c r="OMW33" s="98" t="s">
        <v>669</v>
      </c>
      <c r="OMX33" s="98" t="s">
        <v>669</v>
      </c>
      <c r="OMY33" s="98" t="s">
        <v>669</v>
      </c>
      <c r="OMZ33" s="98" t="s">
        <v>669</v>
      </c>
      <c r="ONA33" s="98" t="s">
        <v>669</v>
      </c>
      <c r="ONB33" s="98" t="s">
        <v>669</v>
      </c>
      <c r="ONC33" s="98" t="s">
        <v>669</v>
      </c>
      <c r="OND33" s="98" t="s">
        <v>669</v>
      </c>
      <c r="ONE33" s="98" t="s">
        <v>669</v>
      </c>
      <c r="ONF33" s="98" t="s">
        <v>669</v>
      </c>
      <c r="ONG33" s="98" t="s">
        <v>669</v>
      </c>
      <c r="ONH33" s="98" t="s">
        <v>669</v>
      </c>
      <c r="ONI33" s="98" t="s">
        <v>669</v>
      </c>
      <c r="ONJ33" s="98" t="s">
        <v>669</v>
      </c>
      <c r="ONK33" s="98" t="s">
        <v>669</v>
      </c>
      <c r="ONL33" s="98" t="s">
        <v>669</v>
      </c>
      <c r="ONM33" s="98" t="s">
        <v>669</v>
      </c>
      <c r="ONN33" s="98" t="s">
        <v>669</v>
      </c>
      <c r="ONO33" s="98" t="s">
        <v>669</v>
      </c>
      <c r="ONP33" s="98" t="s">
        <v>669</v>
      </c>
      <c r="ONQ33" s="98" t="s">
        <v>669</v>
      </c>
      <c r="ONR33" s="98" t="s">
        <v>669</v>
      </c>
      <c r="ONS33" s="98" t="s">
        <v>669</v>
      </c>
      <c r="ONT33" s="98" t="s">
        <v>669</v>
      </c>
      <c r="ONU33" s="98" t="s">
        <v>669</v>
      </c>
      <c r="ONV33" s="98" t="s">
        <v>669</v>
      </c>
      <c r="ONW33" s="98" t="s">
        <v>669</v>
      </c>
      <c r="ONX33" s="98" t="s">
        <v>669</v>
      </c>
      <c r="ONY33" s="98" t="s">
        <v>669</v>
      </c>
      <c r="ONZ33" s="98" t="s">
        <v>669</v>
      </c>
      <c r="OOA33" s="98" t="s">
        <v>669</v>
      </c>
      <c r="OOB33" s="98" t="s">
        <v>669</v>
      </c>
      <c r="OOC33" s="98" t="s">
        <v>669</v>
      </c>
      <c r="OOD33" s="98" t="s">
        <v>669</v>
      </c>
      <c r="OOE33" s="98" t="s">
        <v>669</v>
      </c>
      <c r="OOF33" s="98" t="s">
        <v>669</v>
      </c>
      <c r="OOG33" s="98" t="s">
        <v>669</v>
      </c>
      <c r="OOH33" s="98" t="s">
        <v>669</v>
      </c>
      <c r="OOI33" s="98" t="s">
        <v>669</v>
      </c>
      <c r="OOJ33" s="98" t="s">
        <v>669</v>
      </c>
      <c r="OOK33" s="98" t="s">
        <v>669</v>
      </c>
      <c r="OOL33" s="98" t="s">
        <v>669</v>
      </c>
      <c r="OOM33" s="98" t="s">
        <v>669</v>
      </c>
      <c r="OON33" s="98" t="s">
        <v>669</v>
      </c>
      <c r="OOO33" s="98" t="s">
        <v>669</v>
      </c>
      <c r="OOP33" s="98" t="s">
        <v>669</v>
      </c>
      <c r="OOQ33" s="98" t="s">
        <v>669</v>
      </c>
      <c r="OOR33" s="98" t="s">
        <v>669</v>
      </c>
      <c r="OOS33" s="98" t="s">
        <v>669</v>
      </c>
      <c r="OOT33" s="98" t="s">
        <v>669</v>
      </c>
      <c r="OOU33" s="98" t="s">
        <v>669</v>
      </c>
      <c r="OOV33" s="98" t="s">
        <v>669</v>
      </c>
      <c r="OOW33" s="98" t="s">
        <v>669</v>
      </c>
      <c r="OOX33" s="98" t="s">
        <v>669</v>
      </c>
      <c r="OOY33" s="98" t="s">
        <v>669</v>
      </c>
      <c r="OOZ33" s="98" t="s">
        <v>669</v>
      </c>
      <c r="OPA33" s="98" t="s">
        <v>669</v>
      </c>
      <c r="OPB33" s="98" t="s">
        <v>669</v>
      </c>
      <c r="OPC33" s="98" t="s">
        <v>669</v>
      </c>
      <c r="OPD33" s="98" t="s">
        <v>669</v>
      </c>
      <c r="OPE33" s="98" t="s">
        <v>669</v>
      </c>
      <c r="OPF33" s="98" t="s">
        <v>669</v>
      </c>
      <c r="OPG33" s="98" t="s">
        <v>669</v>
      </c>
      <c r="OPH33" s="98" t="s">
        <v>669</v>
      </c>
      <c r="OPI33" s="98" t="s">
        <v>669</v>
      </c>
      <c r="OPJ33" s="98" t="s">
        <v>669</v>
      </c>
      <c r="OPK33" s="98" t="s">
        <v>669</v>
      </c>
      <c r="OPL33" s="98" t="s">
        <v>669</v>
      </c>
      <c r="OPM33" s="98" t="s">
        <v>669</v>
      </c>
      <c r="OPN33" s="98" t="s">
        <v>669</v>
      </c>
      <c r="OPO33" s="98" t="s">
        <v>669</v>
      </c>
      <c r="OPP33" s="98" t="s">
        <v>669</v>
      </c>
      <c r="OPQ33" s="98" t="s">
        <v>669</v>
      </c>
      <c r="OPR33" s="98" t="s">
        <v>669</v>
      </c>
      <c r="OPS33" s="98" t="s">
        <v>669</v>
      </c>
      <c r="OPT33" s="98" t="s">
        <v>669</v>
      </c>
      <c r="OPU33" s="98" t="s">
        <v>669</v>
      </c>
      <c r="OPV33" s="98" t="s">
        <v>669</v>
      </c>
      <c r="OPW33" s="98" t="s">
        <v>669</v>
      </c>
      <c r="OPX33" s="98" t="s">
        <v>669</v>
      </c>
      <c r="OPY33" s="98" t="s">
        <v>669</v>
      </c>
      <c r="OPZ33" s="98" t="s">
        <v>669</v>
      </c>
      <c r="OQA33" s="98" t="s">
        <v>669</v>
      </c>
      <c r="OQB33" s="98" t="s">
        <v>669</v>
      </c>
      <c r="OQC33" s="98" t="s">
        <v>669</v>
      </c>
      <c r="OQD33" s="98" t="s">
        <v>669</v>
      </c>
      <c r="OQE33" s="98" t="s">
        <v>669</v>
      </c>
      <c r="OQF33" s="98" t="s">
        <v>669</v>
      </c>
      <c r="OQG33" s="98" t="s">
        <v>669</v>
      </c>
      <c r="OQH33" s="98" t="s">
        <v>669</v>
      </c>
      <c r="OQI33" s="98" t="s">
        <v>669</v>
      </c>
      <c r="OQJ33" s="98" t="s">
        <v>669</v>
      </c>
      <c r="OQK33" s="98" t="s">
        <v>669</v>
      </c>
      <c r="OQL33" s="98" t="s">
        <v>669</v>
      </c>
      <c r="OQM33" s="98" t="s">
        <v>669</v>
      </c>
      <c r="OQN33" s="98" t="s">
        <v>669</v>
      </c>
      <c r="OQO33" s="98" t="s">
        <v>669</v>
      </c>
      <c r="OQP33" s="98" t="s">
        <v>669</v>
      </c>
      <c r="OQQ33" s="98" t="s">
        <v>669</v>
      </c>
      <c r="OQR33" s="98" t="s">
        <v>669</v>
      </c>
      <c r="OQS33" s="98" t="s">
        <v>669</v>
      </c>
      <c r="OQT33" s="98" t="s">
        <v>669</v>
      </c>
      <c r="OQU33" s="98" t="s">
        <v>669</v>
      </c>
      <c r="OQV33" s="98" t="s">
        <v>669</v>
      </c>
      <c r="OQW33" s="98" t="s">
        <v>669</v>
      </c>
      <c r="OQX33" s="98" t="s">
        <v>669</v>
      </c>
      <c r="OQY33" s="98" t="s">
        <v>669</v>
      </c>
      <c r="OQZ33" s="98" t="s">
        <v>669</v>
      </c>
      <c r="ORA33" s="98" t="s">
        <v>669</v>
      </c>
      <c r="ORB33" s="98" t="s">
        <v>669</v>
      </c>
      <c r="ORC33" s="98" t="s">
        <v>669</v>
      </c>
      <c r="ORD33" s="98" t="s">
        <v>669</v>
      </c>
      <c r="ORE33" s="98" t="s">
        <v>669</v>
      </c>
      <c r="ORF33" s="98" t="s">
        <v>669</v>
      </c>
      <c r="ORG33" s="98" t="s">
        <v>669</v>
      </c>
      <c r="ORH33" s="98" t="s">
        <v>669</v>
      </c>
      <c r="ORI33" s="98" t="s">
        <v>669</v>
      </c>
      <c r="ORJ33" s="98" t="s">
        <v>669</v>
      </c>
      <c r="ORK33" s="98" t="s">
        <v>669</v>
      </c>
      <c r="ORL33" s="98" t="s">
        <v>669</v>
      </c>
      <c r="ORM33" s="98" t="s">
        <v>669</v>
      </c>
      <c r="ORN33" s="98" t="s">
        <v>669</v>
      </c>
      <c r="ORO33" s="98" t="s">
        <v>669</v>
      </c>
      <c r="ORP33" s="98" t="s">
        <v>669</v>
      </c>
      <c r="ORQ33" s="98" t="s">
        <v>669</v>
      </c>
      <c r="ORR33" s="98" t="s">
        <v>669</v>
      </c>
      <c r="ORS33" s="98" t="s">
        <v>669</v>
      </c>
      <c r="ORT33" s="98" t="s">
        <v>669</v>
      </c>
      <c r="ORU33" s="98" t="s">
        <v>669</v>
      </c>
      <c r="ORV33" s="98" t="s">
        <v>669</v>
      </c>
      <c r="ORW33" s="98" t="s">
        <v>669</v>
      </c>
      <c r="ORX33" s="98" t="s">
        <v>669</v>
      </c>
      <c r="ORY33" s="98" t="s">
        <v>669</v>
      </c>
      <c r="ORZ33" s="98" t="s">
        <v>669</v>
      </c>
      <c r="OSA33" s="98" t="s">
        <v>669</v>
      </c>
      <c r="OSB33" s="98" t="s">
        <v>669</v>
      </c>
      <c r="OSC33" s="98" t="s">
        <v>669</v>
      </c>
      <c r="OSD33" s="98" t="s">
        <v>669</v>
      </c>
      <c r="OSE33" s="98" t="s">
        <v>669</v>
      </c>
      <c r="OSF33" s="98" t="s">
        <v>669</v>
      </c>
      <c r="OSG33" s="98" t="s">
        <v>669</v>
      </c>
      <c r="OSH33" s="98" t="s">
        <v>669</v>
      </c>
      <c r="OSI33" s="98" t="s">
        <v>669</v>
      </c>
      <c r="OSJ33" s="98" t="s">
        <v>669</v>
      </c>
      <c r="OSK33" s="98" t="s">
        <v>669</v>
      </c>
      <c r="OSL33" s="98" t="s">
        <v>669</v>
      </c>
      <c r="OSM33" s="98" t="s">
        <v>669</v>
      </c>
      <c r="OSN33" s="98" t="s">
        <v>669</v>
      </c>
      <c r="OSO33" s="98" t="s">
        <v>669</v>
      </c>
      <c r="OSP33" s="98" t="s">
        <v>669</v>
      </c>
      <c r="OSQ33" s="98" t="s">
        <v>669</v>
      </c>
      <c r="OSR33" s="98" t="s">
        <v>669</v>
      </c>
      <c r="OSS33" s="98" t="s">
        <v>669</v>
      </c>
      <c r="OST33" s="98" t="s">
        <v>669</v>
      </c>
      <c r="OSU33" s="98" t="s">
        <v>669</v>
      </c>
      <c r="OSV33" s="98" t="s">
        <v>669</v>
      </c>
      <c r="OSW33" s="98" t="s">
        <v>669</v>
      </c>
      <c r="OSX33" s="98" t="s">
        <v>669</v>
      </c>
      <c r="OSY33" s="98" t="s">
        <v>669</v>
      </c>
      <c r="OSZ33" s="98" t="s">
        <v>669</v>
      </c>
      <c r="OTA33" s="98" t="s">
        <v>669</v>
      </c>
      <c r="OTB33" s="98" t="s">
        <v>669</v>
      </c>
      <c r="OTC33" s="98" t="s">
        <v>669</v>
      </c>
      <c r="OTD33" s="98" t="s">
        <v>669</v>
      </c>
      <c r="OTE33" s="98" t="s">
        <v>669</v>
      </c>
      <c r="OTF33" s="98" t="s">
        <v>669</v>
      </c>
      <c r="OTG33" s="98" t="s">
        <v>669</v>
      </c>
      <c r="OTH33" s="98" t="s">
        <v>669</v>
      </c>
      <c r="OTI33" s="98" t="s">
        <v>669</v>
      </c>
      <c r="OTJ33" s="98" t="s">
        <v>669</v>
      </c>
      <c r="OTK33" s="98" t="s">
        <v>669</v>
      </c>
      <c r="OTL33" s="98" t="s">
        <v>669</v>
      </c>
      <c r="OTM33" s="98" t="s">
        <v>669</v>
      </c>
      <c r="OTN33" s="98" t="s">
        <v>669</v>
      </c>
      <c r="OTO33" s="98" t="s">
        <v>669</v>
      </c>
      <c r="OTP33" s="98" t="s">
        <v>669</v>
      </c>
      <c r="OTQ33" s="98" t="s">
        <v>669</v>
      </c>
      <c r="OTR33" s="98" t="s">
        <v>669</v>
      </c>
      <c r="OTS33" s="98" t="s">
        <v>669</v>
      </c>
      <c r="OTT33" s="98" t="s">
        <v>669</v>
      </c>
      <c r="OTU33" s="98" t="s">
        <v>669</v>
      </c>
      <c r="OTV33" s="98" t="s">
        <v>669</v>
      </c>
      <c r="OTW33" s="98" t="s">
        <v>669</v>
      </c>
      <c r="OTX33" s="98" t="s">
        <v>669</v>
      </c>
      <c r="OTY33" s="98" t="s">
        <v>669</v>
      </c>
      <c r="OTZ33" s="98" t="s">
        <v>669</v>
      </c>
      <c r="OUA33" s="98" t="s">
        <v>669</v>
      </c>
      <c r="OUB33" s="98" t="s">
        <v>669</v>
      </c>
      <c r="OUC33" s="98" t="s">
        <v>669</v>
      </c>
      <c r="OUD33" s="98" t="s">
        <v>669</v>
      </c>
      <c r="OUE33" s="98" t="s">
        <v>669</v>
      </c>
      <c r="OUF33" s="98" t="s">
        <v>669</v>
      </c>
      <c r="OUG33" s="98" t="s">
        <v>669</v>
      </c>
      <c r="OUH33" s="98" t="s">
        <v>669</v>
      </c>
      <c r="OUI33" s="98" t="s">
        <v>669</v>
      </c>
      <c r="OUJ33" s="98" t="s">
        <v>669</v>
      </c>
      <c r="OUK33" s="98" t="s">
        <v>669</v>
      </c>
      <c r="OUL33" s="98" t="s">
        <v>669</v>
      </c>
      <c r="OUM33" s="98" t="s">
        <v>669</v>
      </c>
      <c r="OUN33" s="98" t="s">
        <v>669</v>
      </c>
      <c r="OUO33" s="98" t="s">
        <v>669</v>
      </c>
      <c r="OUP33" s="98" t="s">
        <v>669</v>
      </c>
      <c r="OUQ33" s="98" t="s">
        <v>669</v>
      </c>
      <c r="OUR33" s="98" t="s">
        <v>669</v>
      </c>
      <c r="OUS33" s="98" t="s">
        <v>669</v>
      </c>
      <c r="OUT33" s="98" t="s">
        <v>669</v>
      </c>
      <c r="OUU33" s="98" t="s">
        <v>669</v>
      </c>
      <c r="OUV33" s="98" t="s">
        <v>669</v>
      </c>
      <c r="OUW33" s="98" t="s">
        <v>669</v>
      </c>
      <c r="OUX33" s="98" t="s">
        <v>669</v>
      </c>
      <c r="OUY33" s="98" t="s">
        <v>669</v>
      </c>
      <c r="OUZ33" s="98" t="s">
        <v>669</v>
      </c>
      <c r="OVA33" s="98" t="s">
        <v>669</v>
      </c>
      <c r="OVB33" s="98" t="s">
        <v>669</v>
      </c>
      <c r="OVC33" s="98" t="s">
        <v>669</v>
      </c>
      <c r="OVD33" s="98" t="s">
        <v>669</v>
      </c>
      <c r="OVE33" s="98" t="s">
        <v>669</v>
      </c>
      <c r="OVF33" s="98" t="s">
        <v>669</v>
      </c>
      <c r="OVG33" s="98" t="s">
        <v>669</v>
      </c>
      <c r="OVH33" s="98" t="s">
        <v>669</v>
      </c>
      <c r="OVI33" s="98" t="s">
        <v>669</v>
      </c>
      <c r="OVJ33" s="98" t="s">
        <v>669</v>
      </c>
      <c r="OVK33" s="98" t="s">
        <v>669</v>
      </c>
      <c r="OVL33" s="98" t="s">
        <v>669</v>
      </c>
      <c r="OVM33" s="98" t="s">
        <v>669</v>
      </c>
      <c r="OVN33" s="98" t="s">
        <v>669</v>
      </c>
      <c r="OVO33" s="98" t="s">
        <v>669</v>
      </c>
      <c r="OVP33" s="98" t="s">
        <v>669</v>
      </c>
      <c r="OVQ33" s="98" t="s">
        <v>669</v>
      </c>
      <c r="OVR33" s="98" t="s">
        <v>669</v>
      </c>
      <c r="OVS33" s="98" t="s">
        <v>669</v>
      </c>
      <c r="OVT33" s="98" t="s">
        <v>669</v>
      </c>
      <c r="OVU33" s="98" t="s">
        <v>669</v>
      </c>
      <c r="OVV33" s="98" t="s">
        <v>669</v>
      </c>
      <c r="OVW33" s="98" t="s">
        <v>669</v>
      </c>
      <c r="OVX33" s="98" t="s">
        <v>669</v>
      </c>
      <c r="OVY33" s="98" t="s">
        <v>669</v>
      </c>
      <c r="OVZ33" s="98" t="s">
        <v>669</v>
      </c>
      <c r="OWA33" s="98" t="s">
        <v>669</v>
      </c>
      <c r="OWB33" s="98" t="s">
        <v>669</v>
      </c>
      <c r="OWC33" s="98" t="s">
        <v>669</v>
      </c>
      <c r="OWD33" s="98" t="s">
        <v>669</v>
      </c>
      <c r="OWE33" s="98" t="s">
        <v>669</v>
      </c>
      <c r="OWF33" s="98" t="s">
        <v>669</v>
      </c>
      <c r="OWG33" s="98" t="s">
        <v>669</v>
      </c>
      <c r="OWH33" s="98" t="s">
        <v>669</v>
      </c>
      <c r="OWI33" s="98" t="s">
        <v>669</v>
      </c>
      <c r="OWJ33" s="98" t="s">
        <v>669</v>
      </c>
      <c r="OWK33" s="98" t="s">
        <v>669</v>
      </c>
      <c r="OWL33" s="98" t="s">
        <v>669</v>
      </c>
      <c r="OWM33" s="98" t="s">
        <v>669</v>
      </c>
      <c r="OWN33" s="98" t="s">
        <v>669</v>
      </c>
      <c r="OWO33" s="98" t="s">
        <v>669</v>
      </c>
      <c r="OWP33" s="98" t="s">
        <v>669</v>
      </c>
      <c r="OWQ33" s="98" t="s">
        <v>669</v>
      </c>
      <c r="OWR33" s="98" t="s">
        <v>669</v>
      </c>
      <c r="OWS33" s="98" t="s">
        <v>669</v>
      </c>
      <c r="OWT33" s="98" t="s">
        <v>669</v>
      </c>
      <c r="OWU33" s="98" t="s">
        <v>669</v>
      </c>
      <c r="OWV33" s="98" t="s">
        <v>669</v>
      </c>
      <c r="OWW33" s="98" t="s">
        <v>669</v>
      </c>
      <c r="OWX33" s="98" t="s">
        <v>669</v>
      </c>
      <c r="OWY33" s="98" t="s">
        <v>669</v>
      </c>
      <c r="OWZ33" s="98" t="s">
        <v>669</v>
      </c>
      <c r="OXA33" s="98" t="s">
        <v>669</v>
      </c>
      <c r="OXB33" s="98" t="s">
        <v>669</v>
      </c>
      <c r="OXC33" s="98" t="s">
        <v>669</v>
      </c>
      <c r="OXD33" s="98" t="s">
        <v>669</v>
      </c>
      <c r="OXE33" s="98" t="s">
        <v>669</v>
      </c>
      <c r="OXF33" s="98" t="s">
        <v>669</v>
      </c>
      <c r="OXG33" s="98" t="s">
        <v>669</v>
      </c>
      <c r="OXH33" s="98" t="s">
        <v>669</v>
      </c>
      <c r="OXI33" s="98" t="s">
        <v>669</v>
      </c>
      <c r="OXJ33" s="98" t="s">
        <v>669</v>
      </c>
      <c r="OXK33" s="98" t="s">
        <v>669</v>
      </c>
      <c r="OXL33" s="98" t="s">
        <v>669</v>
      </c>
      <c r="OXM33" s="98" t="s">
        <v>669</v>
      </c>
      <c r="OXN33" s="98" t="s">
        <v>669</v>
      </c>
      <c r="OXO33" s="98" t="s">
        <v>669</v>
      </c>
      <c r="OXP33" s="98" t="s">
        <v>669</v>
      </c>
      <c r="OXQ33" s="98" t="s">
        <v>669</v>
      </c>
      <c r="OXR33" s="98" t="s">
        <v>669</v>
      </c>
      <c r="OXS33" s="98" t="s">
        <v>669</v>
      </c>
      <c r="OXT33" s="98" t="s">
        <v>669</v>
      </c>
      <c r="OXU33" s="98" t="s">
        <v>669</v>
      </c>
      <c r="OXV33" s="98" t="s">
        <v>669</v>
      </c>
      <c r="OXW33" s="98" t="s">
        <v>669</v>
      </c>
      <c r="OXX33" s="98" t="s">
        <v>669</v>
      </c>
      <c r="OXY33" s="98" t="s">
        <v>669</v>
      </c>
      <c r="OXZ33" s="98" t="s">
        <v>669</v>
      </c>
      <c r="OYA33" s="98" t="s">
        <v>669</v>
      </c>
      <c r="OYB33" s="98" t="s">
        <v>669</v>
      </c>
      <c r="OYC33" s="98" t="s">
        <v>669</v>
      </c>
      <c r="OYD33" s="98" t="s">
        <v>669</v>
      </c>
      <c r="OYE33" s="98" t="s">
        <v>669</v>
      </c>
      <c r="OYF33" s="98" t="s">
        <v>669</v>
      </c>
      <c r="OYG33" s="98" t="s">
        <v>669</v>
      </c>
      <c r="OYH33" s="98" t="s">
        <v>669</v>
      </c>
      <c r="OYI33" s="98" t="s">
        <v>669</v>
      </c>
      <c r="OYJ33" s="98" t="s">
        <v>669</v>
      </c>
      <c r="OYK33" s="98" t="s">
        <v>669</v>
      </c>
      <c r="OYL33" s="98" t="s">
        <v>669</v>
      </c>
      <c r="OYM33" s="98" t="s">
        <v>669</v>
      </c>
      <c r="OYN33" s="98" t="s">
        <v>669</v>
      </c>
      <c r="OYO33" s="98" t="s">
        <v>669</v>
      </c>
      <c r="OYP33" s="98" t="s">
        <v>669</v>
      </c>
      <c r="OYQ33" s="98" t="s">
        <v>669</v>
      </c>
      <c r="OYR33" s="98" t="s">
        <v>669</v>
      </c>
      <c r="OYS33" s="98" t="s">
        <v>669</v>
      </c>
      <c r="OYT33" s="98" t="s">
        <v>669</v>
      </c>
      <c r="OYU33" s="98" t="s">
        <v>669</v>
      </c>
      <c r="OYV33" s="98" t="s">
        <v>669</v>
      </c>
      <c r="OYW33" s="98" t="s">
        <v>669</v>
      </c>
      <c r="OYX33" s="98" t="s">
        <v>669</v>
      </c>
      <c r="OYY33" s="98" t="s">
        <v>669</v>
      </c>
      <c r="OYZ33" s="98" t="s">
        <v>669</v>
      </c>
      <c r="OZA33" s="98" t="s">
        <v>669</v>
      </c>
      <c r="OZB33" s="98" t="s">
        <v>669</v>
      </c>
      <c r="OZC33" s="98" t="s">
        <v>669</v>
      </c>
      <c r="OZD33" s="98" t="s">
        <v>669</v>
      </c>
      <c r="OZE33" s="98" t="s">
        <v>669</v>
      </c>
      <c r="OZF33" s="98" t="s">
        <v>669</v>
      </c>
      <c r="OZG33" s="98" t="s">
        <v>669</v>
      </c>
      <c r="OZH33" s="98" t="s">
        <v>669</v>
      </c>
      <c r="OZI33" s="98" t="s">
        <v>669</v>
      </c>
      <c r="OZJ33" s="98" t="s">
        <v>669</v>
      </c>
      <c r="OZK33" s="98" t="s">
        <v>669</v>
      </c>
      <c r="OZL33" s="98" t="s">
        <v>669</v>
      </c>
      <c r="OZM33" s="98" t="s">
        <v>669</v>
      </c>
      <c r="OZN33" s="98" t="s">
        <v>669</v>
      </c>
      <c r="OZO33" s="98" t="s">
        <v>669</v>
      </c>
      <c r="OZP33" s="98" t="s">
        <v>669</v>
      </c>
      <c r="OZQ33" s="98" t="s">
        <v>669</v>
      </c>
      <c r="OZR33" s="98" t="s">
        <v>669</v>
      </c>
      <c r="OZS33" s="98" t="s">
        <v>669</v>
      </c>
      <c r="OZT33" s="98" t="s">
        <v>669</v>
      </c>
      <c r="OZU33" s="98" t="s">
        <v>669</v>
      </c>
      <c r="OZV33" s="98" t="s">
        <v>669</v>
      </c>
      <c r="OZW33" s="98" t="s">
        <v>669</v>
      </c>
      <c r="OZX33" s="98" t="s">
        <v>669</v>
      </c>
      <c r="OZY33" s="98" t="s">
        <v>669</v>
      </c>
      <c r="OZZ33" s="98" t="s">
        <v>669</v>
      </c>
      <c r="PAA33" s="98" t="s">
        <v>669</v>
      </c>
      <c r="PAB33" s="98" t="s">
        <v>669</v>
      </c>
      <c r="PAC33" s="98" t="s">
        <v>669</v>
      </c>
      <c r="PAD33" s="98" t="s">
        <v>669</v>
      </c>
      <c r="PAE33" s="98" t="s">
        <v>669</v>
      </c>
      <c r="PAF33" s="98" t="s">
        <v>669</v>
      </c>
      <c r="PAG33" s="98" t="s">
        <v>669</v>
      </c>
      <c r="PAH33" s="98" t="s">
        <v>669</v>
      </c>
      <c r="PAI33" s="98" t="s">
        <v>669</v>
      </c>
      <c r="PAJ33" s="98" t="s">
        <v>669</v>
      </c>
      <c r="PAK33" s="98" t="s">
        <v>669</v>
      </c>
      <c r="PAL33" s="98" t="s">
        <v>669</v>
      </c>
      <c r="PAM33" s="98" t="s">
        <v>669</v>
      </c>
      <c r="PAN33" s="98" t="s">
        <v>669</v>
      </c>
      <c r="PAO33" s="98" t="s">
        <v>669</v>
      </c>
      <c r="PAP33" s="98" t="s">
        <v>669</v>
      </c>
      <c r="PAQ33" s="98" t="s">
        <v>669</v>
      </c>
      <c r="PAR33" s="98" t="s">
        <v>669</v>
      </c>
      <c r="PAS33" s="98" t="s">
        <v>669</v>
      </c>
      <c r="PAT33" s="98" t="s">
        <v>669</v>
      </c>
      <c r="PAU33" s="98" t="s">
        <v>669</v>
      </c>
      <c r="PAV33" s="98" t="s">
        <v>669</v>
      </c>
      <c r="PAW33" s="98" t="s">
        <v>669</v>
      </c>
      <c r="PAX33" s="98" t="s">
        <v>669</v>
      </c>
      <c r="PAY33" s="98" t="s">
        <v>669</v>
      </c>
      <c r="PAZ33" s="98" t="s">
        <v>669</v>
      </c>
      <c r="PBA33" s="98" t="s">
        <v>669</v>
      </c>
      <c r="PBB33" s="98" t="s">
        <v>669</v>
      </c>
      <c r="PBC33" s="98" t="s">
        <v>669</v>
      </c>
      <c r="PBD33" s="98" t="s">
        <v>669</v>
      </c>
      <c r="PBE33" s="98" t="s">
        <v>669</v>
      </c>
      <c r="PBF33" s="98" t="s">
        <v>669</v>
      </c>
      <c r="PBG33" s="98" t="s">
        <v>669</v>
      </c>
      <c r="PBH33" s="98" t="s">
        <v>669</v>
      </c>
      <c r="PBI33" s="98" t="s">
        <v>669</v>
      </c>
      <c r="PBJ33" s="98" t="s">
        <v>669</v>
      </c>
      <c r="PBK33" s="98" t="s">
        <v>669</v>
      </c>
      <c r="PBL33" s="98" t="s">
        <v>669</v>
      </c>
      <c r="PBM33" s="98" t="s">
        <v>669</v>
      </c>
      <c r="PBN33" s="98" t="s">
        <v>669</v>
      </c>
      <c r="PBO33" s="98" t="s">
        <v>669</v>
      </c>
      <c r="PBP33" s="98" t="s">
        <v>669</v>
      </c>
      <c r="PBQ33" s="98" t="s">
        <v>669</v>
      </c>
      <c r="PBR33" s="98" t="s">
        <v>669</v>
      </c>
      <c r="PBS33" s="98" t="s">
        <v>669</v>
      </c>
      <c r="PBT33" s="98" t="s">
        <v>669</v>
      </c>
      <c r="PBU33" s="98" t="s">
        <v>669</v>
      </c>
      <c r="PBV33" s="98" t="s">
        <v>669</v>
      </c>
      <c r="PBW33" s="98" t="s">
        <v>669</v>
      </c>
      <c r="PBX33" s="98" t="s">
        <v>669</v>
      </c>
      <c r="PBY33" s="98" t="s">
        <v>669</v>
      </c>
      <c r="PBZ33" s="98" t="s">
        <v>669</v>
      </c>
      <c r="PCA33" s="98" t="s">
        <v>669</v>
      </c>
      <c r="PCB33" s="98" t="s">
        <v>669</v>
      </c>
      <c r="PCC33" s="98" t="s">
        <v>669</v>
      </c>
      <c r="PCD33" s="98" t="s">
        <v>669</v>
      </c>
      <c r="PCE33" s="98" t="s">
        <v>669</v>
      </c>
      <c r="PCF33" s="98" t="s">
        <v>669</v>
      </c>
      <c r="PCG33" s="98" t="s">
        <v>669</v>
      </c>
      <c r="PCH33" s="98" t="s">
        <v>669</v>
      </c>
      <c r="PCI33" s="98" t="s">
        <v>669</v>
      </c>
      <c r="PCJ33" s="98" t="s">
        <v>669</v>
      </c>
      <c r="PCK33" s="98" t="s">
        <v>669</v>
      </c>
      <c r="PCL33" s="98" t="s">
        <v>669</v>
      </c>
      <c r="PCM33" s="98" t="s">
        <v>669</v>
      </c>
      <c r="PCN33" s="98" t="s">
        <v>669</v>
      </c>
      <c r="PCO33" s="98" t="s">
        <v>669</v>
      </c>
      <c r="PCP33" s="98" t="s">
        <v>669</v>
      </c>
      <c r="PCQ33" s="98" t="s">
        <v>669</v>
      </c>
      <c r="PCR33" s="98" t="s">
        <v>669</v>
      </c>
      <c r="PCS33" s="98" t="s">
        <v>669</v>
      </c>
      <c r="PCT33" s="98" t="s">
        <v>669</v>
      </c>
      <c r="PCU33" s="98" t="s">
        <v>669</v>
      </c>
      <c r="PCV33" s="98" t="s">
        <v>669</v>
      </c>
      <c r="PCW33" s="98" t="s">
        <v>669</v>
      </c>
      <c r="PCX33" s="98" t="s">
        <v>669</v>
      </c>
      <c r="PCY33" s="98" t="s">
        <v>669</v>
      </c>
      <c r="PCZ33" s="98" t="s">
        <v>669</v>
      </c>
      <c r="PDA33" s="98" t="s">
        <v>669</v>
      </c>
      <c r="PDB33" s="98" t="s">
        <v>669</v>
      </c>
      <c r="PDC33" s="98" t="s">
        <v>669</v>
      </c>
      <c r="PDD33" s="98" t="s">
        <v>669</v>
      </c>
      <c r="PDE33" s="98" t="s">
        <v>669</v>
      </c>
      <c r="PDF33" s="98" t="s">
        <v>669</v>
      </c>
      <c r="PDG33" s="98" t="s">
        <v>669</v>
      </c>
      <c r="PDH33" s="98" t="s">
        <v>669</v>
      </c>
      <c r="PDI33" s="98" t="s">
        <v>669</v>
      </c>
      <c r="PDJ33" s="98" t="s">
        <v>669</v>
      </c>
      <c r="PDK33" s="98" t="s">
        <v>669</v>
      </c>
      <c r="PDL33" s="98" t="s">
        <v>669</v>
      </c>
      <c r="PDM33" s="98" t="s">
        <v>669</v>
      </c>
      <c r="PDN33" s="98" t="s">
        <v>669</v>
      </c>
      <c r="PDO33" s="98" t="s">
        <v>669</v>
      </c>
      <c r="PDP33" s="98" t="s">
        <v>669</v>
      </c>
      <c r="PDQ33" s="98" t="s">
        <v>669</v>
      </c>
      <c r="PDR33" s="98" t="s">
        <v>669</v>
      </c>
      <c r="PDS33" s="98" t="s">
        <v>669</v>
      </c>
      <c r="PDT33" s="98" t="s">
        <v>669</v>
      </c>
      <c r="PDU33" s="98" t="s">
        <v>669</v>
      </c>
      <c r="PDV33" s="98" t="s">
        <v>669</v>
      </c>
      <c r="PDW33" s="98" t="s">
        <v>669</v>
      </c>
      <c r="PDX33" s="98" t="s">
        <v>669</v>
      </c>
      <c r="PDY33" s="98" t="s">
        <v>669</v>
      </c>
      <c r="PDZ33" s="98" t="s">
        <v>669</v>
      </c>
      <c r="PEA33" s="98" t="s">
        <v>669</v>
      </c>
      <c r="PEB33" s="98" t="s">
        <v>669</v>
      </c>
      <c r="PEC33" s="98" t="s">
        <v>669</v>
      </c>
      <c r="PED33" s="98" t="s">
        <v>669</v>
      </c>
      <c r="PEE33" s="98" t="s">
        <v>669</v>
      </c>
      <c r="PEF33" s="98" t="s">
        <v>669</v>
      </c>
      <c r="PEG33" s="98" t="s">
        <v>669</v>
      </c>
      <c r="PEH33" s="98" t="s">
        <v>669</v>
      </c>
      <c r="PEI33" s="98" t="s">
        <v>669</v>
      </c>
      <c r="PEJ33" s="98" t="s">
        <v>669</v>
      </c>
      <c r="PEK33" s="98" t="s">
        <v>669</v>
      </c>
      <c r="PEL33" s="98" t="s">
        <v>669</v>
      </c>
      <c r="PEM33" s="98" t="s">
        <v>669</v>
      </c>
      <c r="PEN33" s="98" t="s">
        <v>669</v>
      </c>
      <c r="PEO33" s="98" t="s">
        <v>669</v>
      </c>
      <c r="PEP33" s="98" t="s">
        <v>669</v>
      </c>
      <c r="PEQ33" s="98" t="s">
        <v>669</v>
      </c>
      <c r="PER33" s="98" t="s">
        <v>669</v>
      </c>
      <c r="PES33" s="98" t="s">
        <v>669</v>
      </c>
      <c r="PET33" s="98" t="s">
        <v>669</v>
      </c>
      <c r="PEU33" s="98" t="s">
        <v>669</v>
      </c>
      <c r="PEV33" s="98" t="s">
        <v>669</v>
      </c>
      <c r="PEW33" s="98" t="s">
        <v>669</v>
      </c>
      <c r="PEX33" s="98" t="s">
        <v>669</v>
      </c>
      <c r="PEY33" s="98" t="s">
        <v>669</v>
      </c>
      <c r="PEZ33" s="98" t="s">
        <v>669</v>
      </c>
      <c r="PFA33" s="98" t="s">
        <v>669</v>
      </c>
      <c r="PFB33" s="98" t="s">
        <v>669</v>
      </c>
      <c r="PFC33" s="98" t="s">
        <v>669</v>
      </c>
      <c r="PFD33" s="98" t="s">
        <v>669</v>
      </c>
      <c r="PFE33" s="98" t="s">
        <v>669</v>
      </c>
      <c r="PFF33" s="98" t="s">
        <v>669</v>
      </c>
      <c r="PFG33" s="98" t="s">
        <v>669</v>
      </c>
      <c r="PFH33" s="98" t="s">
        <v>669</v>
      </c>
      <c r="PFI33" s="98" t="s">
        <v>669</v>
      </c>
      <c r="PFJ33" s="98" t="s">
        <v>669</v>
      </c>
      <c r="PFK33" s="98" t="s">
        <v>669</v>
      </c>
      <c r="PFL33" s="98" t="s">
        <v>669</v>
      </c>
      <c r="PFM33" s="98" t="s">
        <v>669</v>
      </c>
      <c r="PFN33" s="98" t="s">
        <v>669</v>
      </c>
      <c r="PFO33" s="98" t="s">
        <v>669</v>
      </c>
      <c r="PFP33" s="98" t="s">
        <v>669</v>
      </c>
      <c r="PFQ33" s="98" t="s">
        <v>669</v>
      </c>
      <c r="PFR33" s="98" t="s">
        <v>669</v>
      </c>
      <c r="PFS33" s="98" t="s">
        <v>669</v>
      </c>
      <c r="PFT33" s="98" t="s">
        <v>669</v>
      </c>
      <c r="PFU33" s="98" t="s">
        <v>669</v>
      </c>
      <c r="PFV33" s="98" t="s">
        <v>669</v>
      </c>
      <c r="PFW33" s="98" t="s">
        <v>669</v>
      </c>
      <c r="PFX33" s="98" t="s">
        <v>669</v>
      </c>
      <c r="PFY33" s="98" t="s">
        <v>669</v>
      </c>
      <c r="PFZ33" s="98" t="s">
        <v>669</v>
      </c>
      <c r="PGA33" s="98" t="s">
        <v>669</v>
      </c>
      <c r="PGB33" s="98" t="s">
        <v>669</v>
      </c>
      <c r="PGC33" s="98" t="s">
        <v>669</v>
      </c>
      <c r="PGD33" s="98" t="s">
        <v>669</v>
      </c>
      <c r="PGE33" s="98" t="s">
        <v>669</v>
      </c>
      <c r="PGF33" s="98" t="s">
        <v>669</v>
      </c>
      <c r="PGG33" s="98" t="s">
        <v>669</v>
      </c>
      <c r="PGH33" s="98" t="s">
        <v>669</v>
      </c>
      <c r="PGI33" s="98" t="s">
        <v>669</v>
      </c>
      <c r="PGJ33" s="98" t="s">
        <v>669</v>
      </c>
      <c r="PGK33" s="98" t="s">
        <v>669</v>
      </c>
      <c r="PGL33" s="98" t="s">
        <v>669</v>
      </c>
      <c r="PGM33" s="98" t="s">
        <v>669</v>
      </c>
      <c r="PGN33" s="98" t="s">
        <v>669</v>
      </c>
      <c r="PGO33" s="98" t="s">
        <v>669</v>
      </c>
      <c r="PGP33" s="98" t="s">
        <v>669</v>
      </c>
      <c r="PGQ33" s="98" t="s">
        <v>669</v>
      </c>
      <c r="PGR33" s="98" t="s">
        <v>669</v>
      </c>
      <c r="PGS33" s="98" t="s">
        <v>669</v>
      </c>
      <c r="PGT33" s="98" t="s">
        <v>669</v>
      </c>
      <c r="PGU33" s="98" t="s">
        <v>669</v>
      </c>
      <c r="PGV33" s="98" t="s">
        <v>669</v>
      </c>
      <c r="PGW33" s="98" t="s">
        <v>669</v>
      </c>
      <c r="PGX33" s="98" t="s">
        <v>669</v>
      </c>
      <c r="PGY33" s="98" t="s">
        <v>669</v>
      </c>
      <c r="PGZ33" s="98" t="s">
        <v>669</v>
      </c>
      <c r="PHA33" s="98" t="s">
        <v>669</v>
      </c>
      <c r="PHB33" s="98" t="s">
        <v>669</v>
      </c>
      <c r="PHC33" s="98" t="s">
        <v>669</v>
      </c>
      <c r="PHD33" s="98" t="s">
        <v>669</v>
      </c>
      <c r="PHE33" s="98" t="s">
        <v>669</v>
      </c>
      <c r="PHF33" s="98" t="s">
        <v>669</v>
      </c>
      <c r="PHG33" s="98" t="s">
        <v>669</v>
      </c>
      <c r="PHH33" s="98" t="s">
        <v>669</v>
      </c>
      <c r="PHI33" s="98" t="s">
        <v>669</v>
      </c>
      <c r="PHJ33" s="98" t="s">
        <v>669</v>
      </c>
      <c r="PHK33" s="98" t="s">
        <v>669</v>
      </c>
      <c r="PHL33" s="98" t="s">
        <v>669</v>
      </c>
      <c r="PHM33" s="98" t="s">
        <v>669</v>
      </c>
      <c r="PHN33" s="98" t="s">
        <v>669</v>
      </c>
      <c r="PHO33" s="98" t="s">
        <v>669</v>
      </c>
      <c r="PHP33" s="98" t="s">
        <v>669</v>
      </c>
      <c r="PHQ33" s="98" t="s">
        <v>669</v>
      </c>
      <c r="PHR33" s="98" t="s">
        <v>669</v>
      </c>
      <c r="PHS33" s="98" t="s">
        <v>669</v>
      </c>
      <c r="PHT33" s="98" t="s">
        <v>669</v>
      </c>
      <c r="PHU33" s="98" t="s">
        <v>669</v>
      </c>
      <c r="PHV33" s="98" t="s">
        <v>669</v>
      </c>
      <c r="PHW33" s="98" t="s">
        <v>669</v>
      </c>
      <c r="PHX33" s="98" t="s">
        <v>669</v>
      </c>
      <c r="PHY33" s="98" t="s">
        <v>669</v>
      </c>
      <c r="PHZ33" s="98" t="s">
        <v>669</v>
      </c>
      <c r="PIA33" s="98" t="s">
        <v>669</v>
      </c>
      <c r="PIB33" s="98" t="s">
        <v>669</v>
      </c>
      <c r="PIC33" s="98" t="s">
        <v>669</v>
      </c>
      <c r="PID33" s="98" t="s">
        <v>669</v>
      </c>
      <c r="PIE33" s="98" t="s">
        <v>669</v>
      </c>
      <c r="PIF33" s="98" t="s">
        <v>669</v>
      </c>
      <c r="PIG33" s="98" t="s">
        <v>669</v>
      </c>
      <c r="PIH33" s="98" t="s">
        <v>669</v>
      </c>
      <c r="PII33" s="98" t="s">
        <v>669</v>
      </c>
      <c r="PIJ33" s="98" t="s">
        <v>669</v>
      </c>
      <c r="PIK33" s="98" t="s">
        <v>669</v>
      </c>
      <c r="PIL33" s="98" t="s">
        <v>669</v>
      </c>
      <c r="PIM33" s="98" t="s">
        <v>669</v>
      </c>
      <c r="PIN33" s="98" t="s">
        <v>669</v>
      </c>
      <c r="PIO33" s="98" t="s">
        <v>669</v>
      </c>
      <c r="PIP33" s="98" t="s">
        <v>669</v>
      </c>
      <c r="PIQ33" s="98" t="s">
        <v>669</v>
      </c>
      <c r="PIR33" s="98" t="s">
        <v>669</v>
      </c>
      <c r="PIS33" s="98" t="s">
        <v>669</v>
      </c>
      <c r="PIT33" s="98" t="s">
        <v>669</v>
      </c>
      <c r="PIU33" s="98" t="s">
        <v>669</v>
      </c>
      <c r="PIV33" s="98" t="s">
        <v>669</v>
      </c>
      <c r="PIW33" s="98" t="s">
        <v>669</v>
      </c>
      <c r="PIX33" s="98" t="s">
        <v>669</v>
      </c>
      <c r="PIY33" s="98" t="s">
        <v>669</v>
      </c>
      <c r="PIZ33" s="98" t="s">
        <v>669</v>
      </c>
      <c r="PJA33" s="98" t="s">
        <v>669</v>
      </c>
      <c r="PJB33" s="98" t="s">
        <v>669</v>
      </c>
      <c r="PJC33" s="98" t="s">
        <v>669</v>
      </c>
      <c r="PJD33" s="98" t="s">
        <v>669</v>
      </c>
      <c r="PJE33" s="98" t="s">
        <v>669</v>
      </c>
      <c r="PJF33" s="98" t="s">
        <v>669</v>
      </c>
      <c r="PJG33" s="98" t="s">
        <v>669</v>
      </c>
      <c r="PJH33" s="98" t="s">
        <v>669</v>
      </c>
      <c r="PJI33" s="98" t="s">
        <v>669</v>
      </c>
      <c r="PJJ33" s="98" t="s">
        <v>669</v>
      </c>
      <c r="PJK33" s="98" t="s">
        <v>669</v>
      </c>
      <c r="PJL33" s="98" t="s">
        <v>669</v>
      </c>
      <c r="PJM33" s="98" t="s">
        <v>669</v>
      </c>
      <c r="PJN33" s="98" t="s">
        <v>669</v>
      </c>
      <c r="PJO33" s="98" t="s">
        <v>669</v>
      </c>
      <c r="PJP33" s="98" t="s">
        <v>669</v>
      </c>
      <c r="PJQ33" s="98" t="s">
        <v>669</v>
      </c>
      <c r="PJR33" s="98" t="s">
        <v>669</v>
      </c>
      <c r="PJS33" s="98" t="s">
        <v>669</v>
      </c>
      <c r="PJT33" s="98" t="s">
        <v>669</v>
      </c>
      <c r="PJU33" s="98" t="s">
        <v>669</v>
      </c>
      <c r="PJV33" s="98" t="s">
        <v>669</v>
      </c>
      <c r="PJW33" s="98" t="s">
        <v>669</v>
      </c>
      <c r="PJX33" s="98" t="s">
        <v>669</v>
      </c>
      <c r="PJY33" s="98" t="s">
        <v>669</v>
      </c>
      <c r="PJZ33" s="98" t="s">
        <v>669</v>
      </c>
      <c r="PKA33" s="98" t="s">
        <v>669</v>
      </c>
      <c r="PKB33" s="98" t="s">
        <v>669</v>
      </c>
      <c r="PKC33" s="98" t="s">
        <v>669</v>
      </c>
      <c r="PKD33" s="98" t="s">
        <v>669</v>
      </c>
      <c r="PKE33" s="98" t="s">
        <v>669</v>
      </c>
      <c r="PKF33" s="98" t="s">
        <v>669</v>
      </c>
      <c r="PKG33" s="98" t="s">
        <v>669</v>
      </c>
      <c r="PKH33" s="98" t="s">
        <v>669</v>
      </c>
      <c r="PKI33" s="98" t="s">
        <v>669</v>
      </c>
      <c r="PKJ33" s="98" t="s">
        <v>669</v>
      </c>
      <c r="PKK33" s="98" t="s">
        <v>669</v>
      </c>
      <c r="PKL33" s="98" t="s">
        <v>669</v>
      </c>
      <c r="PKM33" s="98" t="s">
        <v>669</v>
      </c>
      <c r="PKN33" s="98" t="s">
        <v>669</v>
      </c>
      <c r="PKO33" s="98" t="s">
        <v>669</v>
      </c>
      <c r="PKP33" s="98" t="s">
        <v>669</v>
      </c>
      <c r="PKQ33" s="98" t="s">
        <v>669</v>
      </c>
      <c r="PKR33" s="98" t="s">
        <v>669</v>
      </c>
      <c r="PKS33" s="98" t="s">
        <v>669</v>
      </c>
      <c r="PKT33" s="98" t="s">
        <v>669</v>
      </c>
      <c r="PKU33" s="98" t="s">
        <v>669</v>
      </c>
      <c r="PKV33" s="98" t="s">
        <v>669</v>
      </c>
      <c r="PKW33" s="98" t="s">
        <v>669</v>
      </c>
      <c r="PKX33" s="98" t="s">
        <v>669</v>
      </c>
      <c r="PKY33" s="98" t="s">
        <v>669</v>
      </c>
      <c r="PKZ33" s="98" t="s">
        <v>669</v>
      </c>
      <c r="PLA33" s="98" t="s">
        <v>669</v>
      </c>
      <c r="PLB33" s="98" t="s">
        <v>669</v>
      </c>
      <c r="PLC33" s="98" t="s">
        <v>669</v>
      </c>
      <c r="PLD33" s="98" t="s">
        <v>669</v>
      </c>
      <c r="PLE33" s="98" t="s">
        <v>669</v>
      </c>
      <c r="PLF33" s="98" t="s">
        <v>669</v>
      </c>
      <c r="PLG33" s="98" t="s">
        <v>669</v>
      </c>
      <c r="PLH33" s="98" t="s">
        <v>669</v>
      </c>
      <c r="PLI33" s="98" t="s">
        <v>669</v>
      </c>
      <c r="PLJ33" s="98" t="s">
        <v>669</v>
      </c>
      <c r="PLK33" s="98" t="s">
        <v>669</v>
      </c>
      <c r="PLL33" s="98" t="s">
        <v>669</v>
      </c>
      <c r="PLM33" s="98" t="s">
        <v>669</v>
      </c>
      <c r="PLN33" s="98" t="s">
        <v>669</v>
      </c>
      <c r="PLO33" s="98" t="s">
        <v>669</v>
      </c>
      <c r="PLP33" s="98" t="s">
        <v>669</v>
      </c>
      <c r="PLQ33" s="98" t="s">
        <v>669</v>
      </c>
      <c r="PLR33" s="98" t="s">
        <v>669</v>
      </c>
      <c r="PLS33" s="98" t="s">
        <v>669</v>
      </c>
      <c r="PLT33" s="98" t="s">
        <v>669</v>
      </c>
      <c r="PLU33" s="98" t="s">
        <v>669</v>
      </c>
      <c r="PLV33" s="98" t="s">
        <v>669</v>
      </c>
      <c r="PLW33" s="98" t="s">
        <v>669</v>
      </c>
      <c r="PLX33" s="98" t="s">
        <v>669</v>
      </c>
      <c r="PLY33" s="98" t="s">
        <v>669</v>
      </c>
      <c r="PLZ33" s="98" t="s">
        <v>669</v>
      </c>
      <c r="PMA33" s="98" t="s">
        <v>669</v>
      </c>
      <c r="PMB33" s="98" t="s">
        <v>669</v>
      </c>
      <c r="PMC33" s="98" t="s">
        <v>669</v>
      </c>
      <c r="PMD33" s="98" t="s">
        <v>669</v>
      </c>
      <c r="PME33" s="98" t="s">
        <v>669</v>
      </c>
      <c r="PMF33" s="98" t="s">
        <v>669</v>
      </c>
      <c r="PMG33" s="98" t="s">
        <v>669</v>
      </c>
      <c r="PMH33" s="98" t="s">
        <v>669</v>
      </c>
      <c r="PMI33" s="98" t="s">
        <v>669</v>
      </c>
      <c r="PMJ33" s="98" t="s">
        <v>669</v>
      </c>
      <c r="PMK33" s="98" t="s">
        <v>669</v>
      </c>
      <c r="PML33" s="98" t="s">
        <v>669</v>
      </c>
      <c r="PMM33" s="98" t="s">
        <v>669</v>
      </c>
      <c r="PMN33" s="98" t="s">
        <v>669</v>
      </c>
      <c r="PMO33" s="98" t="s">
        <v>669</v>
      </c>
      <c r="PMP33" s="98" t="s">
        <v>669</v>
      </c>
      <c r="PMQ33" s="98" t="s">
        <v>669</v>
      </c>
      <c r="PMR33" s="98" t="s">
        <v>669</v>
      </c>
      <c r="PMS33" s="98" t="s">
        <v>669</v>
      </c>
      <c r="PMT33" s="98" t="s">
        <v>669</v>
      </c>
      <c r="PMU33" s="98" t="s">
        <v>669</v>
      </c>
      <c r="PMV33" s="98" t="s">
        <v>669</v>
      </c>
      <c r="PMW33" s="98" t="s">
        <v>669</v>
      </c>
      <c r="PMX33" s="98" t="s">
        <v>669</v>
      </c>
      <c r="PMY33" s="98" t="s">
        <v>669</v>
      </c>
      <c r="PMZ33" s="98" t="s">
        <v>669</v>
      </c>
      <c r="PNA33" s="98" t="s">
        <v>669</v>
      </c>
      <c r="PNB33" s="98" t="s">
        <v>669</v>
      </c>
      <c r="PNC33" s="98" t="s">
        <v>669</v>
      </c>
      <c r="PND33" s="98" t="s">
        <v>669</v>
      </c>
      <c r="PNE33" s="98" t="s">
        <v>669</v>
      </c>
      <c r="PNF33" s="98" t="s">
        <v>669</v>
      </c>
      <c r="PNG33" s="98" t="s">
        <v>669</v>
      </c>
      <c r="PNH33" s="98" t="s">
        <v>669</v>
      </c>
      <c r="PNI33" s="98" t="s">
        <v>669</v>
      </c>
      <c r="PNJ33" s="98" t="s">
        <v>669</v>
      </c>
      <c r="PNK33" s="98" t="s">
        <v>669</v>
      </c>
      <c r="PNL33" s="98" t="s">
        <v>669</v>
      </c>
      <c r="PNM33" s="98" t="s">
        <v>669</v>
      </c>
      <c r="PNN33" s="98" t="s">
        <v>669</v>
      </c>
      <c r="PNO33" s="98" t="s">
        <v>669</v>
      </c>
      <c r="PNP33" s="98" t="s">
        <v>669</v>
      </c>
      <c r="PNQ33" s="98" t="s">
        <v>669</v>
      </c>
      <c r="PNR33" s="98" t="s">
        <v>669</v>
      </c>
      <c r="PNS33" s="98" t="s">
        <v>669</v>
      </c>
      <c r="PNT33" s="98" t="s">
        <v>669</v>
      </c>
      <c r="PNU33" s="98" t="s">
        <v>669</v>
      </c>
      <c r="PNV33" s="98" t="s">
        <v>669</v>
      </c>
      <c r="PNW33" s="98" t="s">
        <v>669</v>
      </c>
      <c r="PNX33" s="98" t="s">
        <v>669</v>
      </c>
      <c r="PNY33" s="98" t="s">
        <v>669</v>
      </c>
      <c r="PNZ33" s="98" t="s">
        <v>669</v>
      </c>
      <c r="POA33" s="98" t="s">
        <v>669</v>
      </c>
      <c r="POB33" s="98" t="s">
        <v>669</v>
      </c>
      <c r="POC33" s="98" t="s">
        <v>669</v>
      </c>
      <c r="POD33" s="98" t="s">
        <v>669</v>
      </c>
      <c r="POE33" s="98" t="s">
        <v>669</v>
      </c>
      <c r="POF33" s="98" t="s">
        <v>669</v>
      </c>
      <c r="POG33" s="98" t="s">
        <v>669</v>
      </c>
      <c r="POH33" s="98" t="s">
        <v>669</v>
      </c>
      <c r="POI33" s="98" t="s">
        <v>669</v>
      </c>
      <c r="POJ33" s="98" t="s">
        <v>669</v>
      </c>
      <c r="POK33" s="98" t="s">
        <v>669</v>
      </c>
      <c r="POL33" s="98" t="s">
        <v>669</v>
      </c>
      <c r="POM33" s="98" t="s">
        <v>669</v>
      </c>
      <c r="PON33" s="98" t="s">
        <v>669</v>
      </c>
      <c r="POO33" s="98" t="s">
        <v>669</v>
      </c>
      <c r="POP33" s="98" t="s">
        <v>669</v>
      </c>
      <c r="POQ33" s="98" t="s">
        <v>669</v>
      </c>
      <c r="POR33" s="98" t="s">
        <v>669</v>
      </c>
      <c r="POS33" s="98" t="s">
        <v>669</v>
      </c>
      <c r="POT33" s="98" t="s">
        <v>669</v>
      </c>
      <c r="POU33" s="98" t="s">
        <v>669</v>
      </c>
      <c r="POV33" s="98" t="s">
        <v>669</v>
      </c>
      <c r="POW33" s="98" t="s">
        <v>669</v>
      </c>
      <c r="POX33" s="98" t="s">
        <v>669</v>
      </c>
      <c r="POY33" s="98" t="s">
        <v>669</v>
      </c>
      <c r="POZ33" s="98" t="s">
        <v>669</v>
      </c>
      <c r="PPA33" s="98" t="s">
        <v>669</v>
      </c>
      <c r="PPB33" s="98" t="s">
        <v>669</v>
      </c>
      <c r="PPC33" s="98" t="s">
        <v>669</v>
      </c>
      <c r="PPD33" s="98" t="s">
        <v>669</v>
      </c>
      <c r="PPE33" s="98" t="s">
        <v>669</v>
      </c>
      <c r="PPF33" s="98" t="s">
        <v>669</v>
      </c>
      <c r="PPG33" s="98" t="s">
        <v>669</v>
      </c>
      <c r="PPH33" s="98" t="s">
        <v>669</v>
      </c>
      <c r="PPI33" s="98" t="s">
        <v>669</v>
      </c>
      <c r="PPJ33" s="98" t="s">
        <v>669</v>
      </c>
      <c r="PPK33" s="98" t="s">
        <v>669</v>
      </c>
      <c r="PPL33" s="98" t="s">
        <v>669</v>
      </c>
      <c r="PPM33" s="98" t="s">
        <v>669</v>
      </c>
      <c r="PPN33" s="98" t="s">
        <v>669</v>
      </c>
      <c r="PPO33" s="98" t="s">
        <v>669</v>
      </c>
      <c r="PPP33" s="98" t="s">
        <v>669</v>
      </c>
      <c r="PPQ33" s="98" t="s">
        <v>669</v>
      </c>
      <c r="PPR33" s="98" t="s">
        <v>669</v>
      </c>
      <c r="PPS33" s="98" t="s">
        <v>669</v>
      </c>
      <c r="PPT33" s="98" t="s">
        <v>669</v>
      </c>
      <c r="PPU33" s="98" t="s">
        <v>669</v>
      </c>
      <c r="PPV33" s="98" t="s">
        <v>669</v>
      </c>
      <c r="PPW33" s="98" t="s">
        <v>669</v>
      </c>
      <c r="PPX33" s="98" t="s">
        <v>669</v>
      </c>
      <c r="PPY33" s="98" t="s">
        <v>669</v>
      </c>
      <c r="PPZ33" s="98" t="s">
        <v>669</v>
      </c>
      <c r="PQA33" s="98" t="s">
        <v>669</v>
      </c>
      <c r="PQB33" s="98" t="s">
        <v>669</v>
      </c>
      <c r="PQC33" s="98" t="s">
        <v>669</v>
      </c>
      <c r="PQD33" s="98" t="s">
        <v>669</v>
      </c>
      <c r="PQE33" s="98" t="s">
        <v>669</v>
      </c>
      <c r="PQF33" s="98" t="s">
        <v>669</v>
      </c>
      <c r="PQG33" s="98" t="s">
        <v>669</v>
      </c>
      <c r="PQH33" s="98" t="s">
        <v>669</v>
      </c>
      <c r="PQI33" s="98" t="s">
        <v>669</v>
      </c>
      <c r="PQJ33" s="98" t="s">
        <v>669</v>
      </c>
      <c r="PQK33" s="98" t="s">
        <v>669</v>
      </c>
      <c r="PQL33" s="98" t="s">
        <v>669</v>
      </c>
      <c r="PQM33" s="98" t="s">
        <v>669</v>
      </c>
      <c r="PQN33" s="98" t="s">
        <v>669</v>
      </c>
      <c r="PQO33" s="98" t="s">
        <v>669</v>
      </c>
      <c r="PQP33" s="98" t="s">
        <v>669</v>
      </c>
      <c r="PQQ33" s="98" t="s">
        <v>669</v>
      </c>
      <c r="PQR33" s="98" t="s">
        <v>669</v>
      </c>
      <c r="PQS33" s="98" t="s">
        <v>669</v>
      </c>
      <c r="PQT33" s="98" t="s">
        <v>669</v>
      </c>
      <c r="PQU33" s="98" t="s">
        <v>669</v>
      </c>
      <c r="PQV33" s="98" t="s">
        <v>669</v>
      </c>
      <c r="PQW33" s="98" t="s">
        <v>669</v>
      </c>
      <c r="PQX33" s="98" t="s">
        <v>669</v>
      </c>
      <c r="PQY33" s="98" t="s">
        <v>669</v>
      </c>
      <c r="PQZ33" s="98" t="s">
        <v>669</v>
      </c>
      <c r="PRA33" s="98" t="s">
        <v>669</v>
      </c>
      <c r="PRB33" s="98" t="s">
        <v>669</v>
      </c>
      <c r="PRC33" s="98" t="s">
        <v>669</v>
      </c>
      <c r="PRD33" s="98" t="s">
        <v>669</v>
      </c>
      <c r="PRE33" s="98" t="s">
        <v>669</v>
      </c>
      <c r="PRF33" s="98" t="s">
        <v>669</v>
      </c>
      <c r="PRG33" s="98" t="s">
        <v>669</v>
      </c>
      <c r="PRH33" s="98" t="s">
        <v>669</v>
      </c>
      <c r="PRI33" s="98" t="s">
        <v>669</v>
      </c>
      <c r="PRJ33" s="98" t="s">
        <v>669</v>
      </c>
      <c r="PRK33" s="98" t="s">
        <v>669</v>
      </c>
      <c r="PRL33" s="98" t="s">
        <v>669</v>
      </c>
      <c r="PRM33" s="98" t="s">
        <v>669</v>
      </c>
      <c r="PRN33" s="98" t="s">
        <v>669</v>
      </c>
      <c r="PRO33" s="98" t="s">
        <v>669</v>
      </c>
      <c r="PRP33" s="98" t="s">
        <v>669</v>
      </c>
      <c r="PRQ33" s="98" t="s">
        <v>669</v>
      </c>
      <c r="PRR33" s="98" t="s">
        <v>669</v>
      </c>
      <c r="PRS33" s="98" t="s">
        <v>669</v>
      </c>
      <c r="PRT33" s="98" t="s">
        <v>669</v>
      </c>
      <c r="PRU33" s="98" t="s">
        <v>669</v>
      </c>
      <c r="PRV33" s="98" t="s">
        <v>669</v>
      </c>
      <c r="PRW33" s="98" t="s">
        <v>669</v>
      </c>
      <c r="PRX33" s="98" t="s">
        <v>669</v>
      </c>
      <c r="PRY33" s="98" t="s">
        <v>669</v>
      </c>
      <c r="PRZ33" s="98" t="s">
        <v>669</v>
      </c>
      <c r="PSA33" s="98" t="s">
        <v>669</v>
      </c>
      <c r="PSB33" s="98" t="s">
        <v>669</v>
      </c>
      <c r="PSC33" s="98" t="s">
        <v>669</v>
      </c>
      <c r="PSD33" s="98" t="s">
        <v>669</v>
      </c>
      <c r="PSE33" s="98" t="s">
        <v>669</v>
      </c>
      <c r="PSF33" s="98" t="s">
        <v>669</v>
      </c>
      <c r="PSG33" s="98" t="s">
        <v>669</v>
      </c>
      <c r="PSH33" s="98" t="s">
        <v>669</v>
      </c>
      <c r="PSI33" s="98" t="s">
        <v>669</v>
      </c>
      <c r="PSJ33" s="98" t="s">
        <v>669</v>
      </c>
      <c r="PSK33" s="98" t="s">
        <v>669</v>
      </c>
      <c r="PSL33" s="98" t="s">
        <v>669</v>
      </c>
      <c r="PSM33" s="98" t="s">
        <v>669</v>
      </c>
      <c r="PSN33" s="98" t="s">
        <v>669</v>
      </c>
      <c r="PSO33" s="98" t="s">
        <v>669</v>
      </c>
      <c r="PSP33" s="98" t="s">
        <v>669</v>
      </c>
      <c r="PSQ33" s="98" t="s">
        <v>669</v>
      </c>
      <c r="PSR33" s="98" t="s">
        <v>669</v>
      </c>
      <c r="PSS33" s="98" t="s">
        <v>669</v>
      </c>
      <c r="PST33" s="98" t="s">
        <v>669</v>
      </c>
      <c r="PSU33" s="98" t="s">
        <v>669</v>
      </c>
      <c r="PSV33" s="98" t="s">
        <v>669</v>
      </c>
      <c r="PSW33" s="98" t="s">
        <v>669</v>
      </c>
      <c r="PSX33" s="98" t="s">
        <v>669</v>
      </c>
      <c r="PSY33" s="98" t="s">
        <v>669</v>
      </c>
      <c r="PSZ33" s="98" t="s">
        <v>669</v>
      </c>
      <c r="PTA33" s="98" t="s">
        <v>669</v>
      </c>
      <c r="PTB33" s="98" t="s">
        <v>669</v>
      </c>
      <c r="PTC33" s="98" t="s">
        <v>669</v>
      </c>
      <c r="PTD33" s="98" t="s">
        <v>669</v>
      </c>
      <c r="PTE33" s="98" t="s">
        <v>669</v>
      </c>
      <c r="PTF33" s="98" t="s">
        <v>669</v>
      </c>
      <c r="PTG33" s="98" t="s">
        <v>669</v>
      </c>
      <c r="PTH33" s="98" t="s">
        <v>669</v>
      </c>
      <c r="PTI33" s="98" t="s">
        <v>669</v>
      </c>
      <c r="PTJ33" s="98" t="s">
        <v>669</v>
      </c>
      <c r="PTK33" s="98" t="s">
        <v>669</v>
      </c>
      <c r="PTL33" s="98" t="s">
        <v>669</v>
      </c>
      <c r="PTM33" s="98" t="s">
        <v>669</v>
      </c>
      <c r="PTN33" s="98" t="s">
        <v>669</v>
      </c>
      <c r="PTO33" s="98" t="s">
        <v>669</v>
      </c>
      <c r="PTP33" s="98" t="s">
        <v>669</v>
      </c>
      <c r="PTQ33" s="98" t="s">
        <v>669</v>
      </c>
      <c r="PTR33" s="98" t="s">
        <v>669</v>
      </c>
      <c r="PTS33" s="98" t="s">
        <v>669</v>
      </c>
      <c r="PTT33" s="98" t="s">
        <v>669</v>
      </c>
      <c r="PTU33" s="98" t="s">
        <v>669</v>
      </c>
      <c r="PTV33" s="98" t="s">
        <v>669</v>
      </c>
      <c r="PTW33" s="98" t="s">
        <v>669</v>
      </c>
      <c r="PTX33" s="98" t="s">
        <v>669</v>
      </c>
      <c r="PTY33" s="98" t="s">
        <v>669</v>
      </c>
      <c r="PTZ33" s="98" t="s">
        <v>669</v>
      </c>
      <c r="PUA33" s="98" t="s">
        <v>669</v>
      </c>
      <c r="PUB33" s="98" t="s">
        <v>669</v>
      </c>
      <c r="PUC33" s="98" t="s">
        <v>669</v>
      </c>
      <c r="PUD33" s="98" t="s">
        <v>669</v>
      </c>
      <c r="PUE33" s="98" t="s">
        <v>669</v>
      </c>
      <c r="PUF33" s="98" t="s">
        <v>669</v>
      </c>
      <c r="PUG33" s="98" t="s">
        <v>669</v>
      </c>
      <c r="PUH33" s="98" t="s">
        <v>669</v>
      </c>
      <c r="PUI33" s="98" t="s">
        <v>669</v>
      </c>
      <c r="PUJ33" s="98" t="s">
        <v>669</v>
      </c>
      <c r="PUK33" s="98" t="s">
        <v>669</v>
      </c>
      <c r="PUL33" s="98" t="s">
        <v>669</v>
      </c>
      <c r="PUM33" s="98" t="s">
        <v>669</v>
      </c>
      <c r="PUN33" s="98" t="s">
        <v>669</v>
      </c>
      <c r="PUO33" s="98" t="s">
        <v>669</v>
      </c>
      <c r="PUP33" s="98" t="s">
        <v>669</v>
      </c>
      <c r="PUQ33" s="98" t="s">
        <v>669</v>
      </c>
      <c r="PUR33" s="98" t="s">
        <v>669</v>
      </c>
      <c r="PUS33" s="98" t="s">
        <v>669</v>
      </c>
      <c r="PUT33" s="98" t="s">
        <v>669</v>
      </c>
      <c r="PUU33" s="98" t="s">
        <v>669</v>
      </c>
      <c r="PUV33" s="98" t="s">
        <v>669</v>
      </c>
      <c r="PUW33" s="98" t="s">
        <v>669</v>
      </c>
      <c r="PUX33" s="98" t="s">
        <v>669</v>
      </c>
      <c r="PUY33" s="98" t="s">
        <v>669</v>
      </c>
      <c r="PUZ33" s="98" t="s">
        <v>669</v>
      </c>
      <c r="PVA33" s="98" t="s">
        <v>669</v>
      </c>
      <c r="PVB33" s="98" t="s">
        <v>669</v>
      </c>
      <c r="PVC33" s="98" t="s">
        <v>669</v>
      </c>
      <c r="PVD33" s="98" t="s">
        <v>669</v>
      </c>
      <c r="PVE33" s="98" t="s">
        <v>669</v>
      </c>
      <c r="PVF33" s="98" t="s">
        <v>669</v>
      </c>
      <c r="PVG33" s="98" t="s">
        <v>669</v>
      </c>
      <c r="PVH33" s="98" t="s">
        <v>669</v>
      </c>
      <c r="PVI33" s="98" t="s">
        <v>669</v>
      </c>
      <c r="PVJ33" s="98" t="s">
        <v>669</v>
      </c>
      <c r="PVK33" s="98" t="s">
        <v>669</v>
      </c>
      <c r="PVL33" s="98" t="s">
        <v>669</v>
      </c>
      <c r="PVM33" s="98" t="s">
        <v>669</v>
      </c>
      <c r="PVN33" s="98" t="s">
        <v>669</v>
      </c>
      <c r="PVO33" s="98" t="s">
        <v>669</v>
      </c>
      <c r="PVP33" s="98" t="s">
        <v>669</v>
      </c>
      <c r="PVQ33" s="98" t="s">
        <v>669</v>
      </c>
      <c r="PVR33" s="98" t="s">
        <v>669</v>
      </c>
      <c r="PVS33" s="98" t="s">
        <v>669</v>
      </c>
      <c r="PVT33" s="98" t="s">
        <v>669</v>
      </c>
      <c r="PVU33" s="98" t="s">
        <v>669</v>
      </c>
      <c r="PVV33" s="98" t="s">
        <v>669</v>
      </c>
      <c r="PVW33" s="98" t="s">
        <v>669</v>
      </c>
      <c r="PVX33" s="98" t="s">
        <v>669</v>
      </c>
      <c r="PVY33" s="98" t="s">
        <v>669</v>
      </c>
      <c r="PVZ33" s="98" t="s">
        <v>669</v>
      </c>
      <c r="PWA33" s="98" t="s">
        <v>669</v>
      </c>
      <c r="PWB33" s="98" t="s">
        <v>669</v>
      </c>
      <c r="PWC33" s="98" t="s">
        <v>669</v>
      </c>
      <c r="PWD33" s="98" t="s">
        <v>669</v>
      </c>
      <c r="PWE33" s="98" t="s">
        <v>669</v>
      </c>
      <c r="PWF33" s="98" t="s">
        <v>669</v>
      </c>
      <c r="PWG33" s="98" t="s">
        <v>669</v>
      </c>
      <c r="PWH33" s="98" t="s">
        <v>669</v>
      </c>
      <c r="PWI33" s="98" t="s">
        <v>669</v>
      </c>
      <c r="PWJ33" s="98" t="s">
        <v>669</v>
      </c>
      <c r="PWK33" s="98" t="s">
        <v>669</v>
      </c>
      <c r="PWL33" s="98" t="s">
        <v>669</v>
      </c>
      <c r="PWM33" s="98" t="s">
        <v>669</v>
      </c>
      <c r="PWN33" s="98" t="s">
        <v>669</v>
      </c>
      <c r="PWO33" s="98" t="s">
        <v>669</v>
      </c>
      <c r="PWP33" s="98" t="s">
        <v>669</v>
      </c>
      <c r="PWQ33" s="98" t="s">
        <v>669</v>
      </c>
      <c r="PWR33" s="98" t="s">
        <v>669</v>
      </c>
      <c r="PWS33" s="98" t="s">
        <v>669</v>
      </c>
      <c r="PWT33" s="98" t="s">
        <v>669</v>
      </c>
      <c r="PWU33" s="98" t="s">
        <v>669</v>
      </c>
      <c r="PWV33" s="98" t="s">
        <v>669</v>
      </c>
      <c r="PWW33" s="98" t="s">
        <v>669</v>
      </c>
      <c r="PWX33" s="98" t="s">
        <v>669</v>
      </c>
      <c r="PWY33" s="98" t="s">
        <v>669</v>
      </c>
      <c r="PWZ33" s="98" t="s">
        <v>669</v>
      </c>
      <c r="PXA33" s="98" t="s">
        <v>669</v>
      </c>
      <c r="PXB33" s="98" t="s">
        <v>669</v>
      </c>
      <c r="PXC33" s="98" t="s">
        <v>669</v>
      </c>
      <c r="PXD33" s="98" t="s">
        <v>669</v>
      </c>
      <c r="PXE33" s="98" t="s">
        <v>669</v>
      </c>
      <c r="PXF33" s="98" t="s">
        <v>669</v>
      </c>
      <c r="PXG33" s="98" t="s">
        <v>669</v>
      </c>
      <c r="PXH33" s="98" t="s">
        <v>669</v>
      </c>
      <c r="PXI33" s="98" t="s">
        <v>669</v>
      </c>
      <c r="PXJ33" s="98" t="s">
        <v>669</v>
      </c>
      <c r="PXK33" s="98" t="s">
        <v>669</v>
      </c>
      <c r="PXL33" s="98" t="s">
        <v>669</v>
      </c>
      <c r="PXM33" s="98" t="s">
        <v>669</v>
      </c>
      <c r="PXN33" s="98" t="s">
        <v>669</v>
      </c>
      <c r="PXO33" s="98" t="s">
        <v>669</v>
      </c>
      <c r="PXP33" s="98" t="s">
        <v>669</v>
      </c>
      <c r="PXQ33" s="98" t="s">
        <v>669</v>
      </c>
      <c r="PXR33" s="98" t="s">
        <v>669</v>
      </c>
      <c r="PXS33" s="98" t="s">
        <v>669</v>
      </c>
      <c r="PXT33" s="98" t="s">
        <v>669</v>
      </c>
      <c r="PXU33" s="98" t="s">
        <v>669</v>
      </c>
      <c r="PXV33" s="98" t="s">
        <v>669</v>
      </c>
      <c r="PXW33" s="98" t="s">
        <v>669</v>
      </c>
      <c r="PXX33" s="98" t="s">
        <v>669</v>
      </c>
      <c r="PXY33" s="98" t="s">
        <v>669</v>
      </c>
      <c r="PXZ33" s="98" t="s">
        <v>669</v>
      </c>
      <c r="PYA33" s="98" t="s">
        <v>669</v>
      </c>
      <c r="PYB33" s="98" t="s">
        <v>669</v>
      </c>
      <c r="PYC33" s="98" t="s">
        <v>669</v>
      </c>
      <c r="PYD33" s="98" t="s">
        <v>669</v>
      </c>
      <c r="PYE33" s="98" t="s">
        <v>669</v>
      </c>
      <c r="PYF33" s="98" t="s">
        <v>669</v>
      </c>
      <c r="PYG33" s="98" t="s">
        <v>669</v>
      </c>
      <c r="PYH33" s="98" t="s">
        <v>669</v>
      </c>
      <c r="PYI33" s="98" t="s">
        <v>669</v>
      </c>
      <c r="PYJ33" s="98" t="s">
        <v>669</v>
      </c>
      <c r="PYK33" s="98" t="s">
        <v>669</v>
      </c>
      <c r="PYL33" s="98" t="s">
        <v>669</v>
      </c>
      <c r="PYM33" s="98" t="s">
        <v>669</v>
      </c>
      <c r="PYN33" s="98" t="s">
        <v>669</v>
      </c>
      <c r="PYO33" s="98" t="s">
        <v>669</v>
      </c>
      <c r="PYP33" s="98" t="s">
        <v>669</v>
      </c>
      <c r="PYQ33" s="98" t="s">
        <v>669</v>
      </c>
      <c r="PYR33" s="98" t="s">
        <v>669</v>
      </c>
      <c r="PYS33" s="98" t="s">
        <v>669</v>
      </c>
      <c r="PYT33" s="98" t="s">
        <v>669</v>
      </c>
      <c r="PYU33" s="98" t="s">
        <v>669</v>
      </c>
      <c r="PYV33" s="98" t="s">
        <v>669</v>
      </c>
      <c r="PYW33" s="98" t="s">
        <v>669</v>
      </c>
      <c r="PYX33" s="98" t="s">
        <v>669</v>
      </c>
      <c r="PYY33" s="98" t="s">
        <v>669</v>
      </c>
      <c r="PYZ33" s="98" t="s">
        <v>669</v>
      </c>
      <c r="PZA33" s="98" t="s">
        <v>669</v>
      </c>
      <c r="PZB33" s="98" t="s">
        <v>669</v>
      </c>
      <c r="PZC33" s="98" t="s">
        <v>669</v>
      </c>
      <c r="PZD33" s="98" t="s">
        <v>669</v>
      </c>
      <c r="PZE33" s="98" t="s">
        <v>669</v>
      </c>
      <c r="PZF33" s="98" t="s">
        <v>669</v>
      </c>
      <c r="PZG33" s="98" t="s">
        <v>669</v>
      </c>
      <c r="PZH33" s="98" t="s">
        <v>669</v>
      </c>
      <c r="PZI33" s="98" t="s">
        <v>669</v>
      </c>
      <c r="PZJ33" s="98" t="s">
        <v>669</v>
      </c>
      <c r="PZK33" s="98" t="s">
        <v>669</v>
      </c>
      <c r="PZL33" s="98" t="s">
        <v>669</v>
      </c>
      <c r="PZM33" s="98" t="s">
        <v>669</v>
      </c>
      <c r="PZN33" s="98" t="s">
        <v>669</v>
      </c>
      <c r="PZO33" s="98" t="s">
        <v>669</v>
      </c>
      <c r="PZP33" s="98" t="s">
        <v>669</v>
      </c>
      <c r="PZQ33" s="98" t="s">
        <v>669</v>
      </c>
      <c r="PZR33" s="98" t="s">
        <v>669</v>
      </c>
      <c r="PZS33" s="98" t="s">
        <v>669</v>
      </c>
      <c r="PZT33" s="98" t="s">
        <v>669</v>
      </c>
      <c r="PZU33" s="98" t="s">
        <v>669</v>
      </c>
      <c r="PZV33" s="98" t="s">
        <v>669</v>
      </c>
      <c r="PZW33" s="98" t="s">
        <v>669</v>
      </c>
      <c r="PZX33" s="98" t="s">
        <v>669</v>
      </c>
      <c r="PZY33" s="98" t="s">
        <v>669</v>
      </c>
      <c r="PZZ33" s="98" t="s">
        <v>669</v>
      </c>
      <c r="QAA33" s="98" t="s">
        <v>669</v>
      </c>
      <c r="QAB33" s="98" t="s">
        <v>669</v>
      </c>
      <c r="QAC33" s="98" t="s">
        <v>669</v>
      </c>
      <c r="QAD33" s="98" t="s">
        <v>669</v>
      </c>
      <c r="QAE33" s="98" t="s">
        <v>669</v>
      </c>
      <c r="QAF33" s="98" t="s">
        <v>669</v>
      </c>
      <c r="QAG33" s="98" t="s">
        <v>669</v>
      </c>
      <c r="QAH33" s="98" t="s">
        <v>669</v>
      </c>
      <c r="QAI33" s="98" t="s">
        <v>669</v>
      </c>
      <c r="QAJ33" s="98" t="s">
        <v>669</v>
      </c>
      <c r="QAK33" s="98" t="s">
        <v>669</v>
      </c>
      <c r="QAL33" s="98" t="s">
        <v>669</v>
      </c>
      <c r="QAM33" s="98" t="s">
        <v>669</v>
      </c>
      <c r="QAN33" s="98" t="s">
        <v>669</v>
      </c>
      <c r="QAO33" s="98" t="s">
        <v>669</v>
      </c>
      <c r="QAP33" s="98" t="s">
        <v>669</v>
      </c>
      <c r="QAQ33" s="98" t="s">
        <v>669</v>
      </c>
      <c r="QAR33" s="98" t="s">
        <v>669</v>
      </c>
      <c r="QAS33" s="98" t="s">
        <v>669</v>
      </c>
      <c r="QAT33" s="98" t="s">
        <v>669</v>
      </c>
      <c r="QAU33" s="98" t="s">
        <v>669</v>
      </c>
      <c r="QAV33" s="98" t="s">
        <v>669</v>
      </c>
      <c r="QAW33" s="98" t="s">
        <v>669</v>
      </c>
      <c r="QAX33" s="98" t="s">
        <v>669</v>
      </c>
      <c r="QAY33" s="98" t="s">
        <v>669</v>
      </c>
      <c r="QAZ33" s="98" t="s">
        <v>669</v>
      </c>
      <c r="QBA33" s="98" t="s">
        <v>669</v>
      </c>
      <c r="QBB33" s="98" t="s">
        <v>669</v>
      </c>
      <c r="QBC33" s="98" t="s">
        <v>669</v>
      </c>
      <c r="QBD33" s="98" t="s">
        <v>669</v>
      </c>
      <c r="QBE33" s="98" t="s">
        <v>669</v>
      </c>
      <c r="QBF33" s="98" t="s">
        <v>669</v>
      </c>
      <c r="QBG33" s="98" t="s">
        <v>669</v>
      </c>
      <c r="QBH33" s="98" t="s">
        <v>669</v>
      </c>
      <c r="QBI33" s="98" t="s">
        <v>669</v>
      </c>
      <c r="QBJ33" s="98" t="s">
        <v>669</v>
      </c>
      <c r="QBK33" s="98" t="s">
        <v>669</v>
      </c>
      <c r="QBL33" s="98" t="s">
        <v>669</v>
      </c>
      <c r="QBM33" s="98" t="s">
        <v>669</v>
      </c>
      <c r="QBN33" s="98" t="s">
        <v>669</v>
      </c>
      <c r="QBO33" s="98" t="s">
        <v>669</v>
      </c>
      <c r="QBP33" s="98" t="s">
        <v>669</v>
      </c>
      <c r="QBQ33" s="98" t="s">
        <v>669</v>
      </c>
      <c r="QBR33" s="98" t="s">
        <v>669</v>
      </c>
      <c r="QBS33" s="98" t="s">
        <v>669</v>
      </c>
      <c r="QBT33" s="98" t="s">
        <v>669</v>
      </c>
      <c r="QBU33" s="98" t="s">
        <v>669</v>
      </c>
      <c r="QBV33" s="98" t="s">
        <v>669</v>
      </c>
      <c r="QBW33" s="98" t="s">
        <v>669</v>
      </c>
      <c r="QBX33" s="98" t="s">
        <v>669</v>
      </c>
      <c r="QBY33" s="98" t="s">
        <v>669</v>
      </c>
      <c r="QBZ33" s="98" t="s">
        <v>669</v>
      </c>
      <c r="QCA33" s="98" t="s">
        <v>669</v>
      </c>
      <c r="QCB33" s="98" t="s">
        <v>669</v>
      </c>
      <c r="QCC33" s="98" t="s">
        <v>669</v>
      </c>
      <c r="QCD33" s="98" t="s">
        <v>669</v>
      </c>
      <c r="QCE33" s="98" t="s">
        <v>669</v>
      </c>
      <c r="QCF33" s="98" t="s">
        <v>669</v>
      </c>
      <c r="QCG33" s="98" t="s">
        <v>669</v>
      </c>
      <c r="QCH33" s="98" t="s">
        <v>669</v>
      </c>
      <c r="QCI33" s="98" t="s">
        <v>669</v>
      </c>
      <c r="QCJ33" s="98" t="s">
        <v>669</v>
      </c>
      <c r="QCK33" s="98" t="s">
        <v>669</v>
      </c>
      <c r="QCL33" s="98" t="s">
        <v>669</v>
      </c>
      <c r="QCM33" s="98" t="s">
        <v>669</v>
      </c>
      <c r="QCN33" s="98" t="s">
        <v>669</v>
      </c>
      <c r="QCO33" s="98" t="s">
        <v>669</v>
      </c>
      <c r="QCP33" s="98" t="s">
        <v>669</v>
      </c>
      <c r="QCQ33" s="98" t="s">
        <v>669</v>
      </c>
      <c r="QCR33" s="98" t="s">
        <v>669</v>
      </c>
      <c r="QCS33" s="98" t="s">
        <v>669</v>
      </c>
      <c r="QCT33" s="98" t="s">
        <v>669</v>
      </c>
      <c r="QCU33" s="98" t="s">
        <v>669</v>
      </c>
      <c r="QCV33" s="98" t="s">
        <v>669</v>
      </c>
      <c r="QCW33" s="98" t="s">
        <v>669</v>
      </c>
      <c r="QCX33" s="98" t="s">
        <v>669</v>
      </c>
      <c r="QCY33" s="98" t="s">
        <v>669</v>
      </c>
      <c r="QCZ33" s="98" t="s">
        <v>669</v>
      </c>
      <c r="QDA33" s="98" t="s">
        <v>669</v>
      </c>
      <c r="QDB33" s="98" t="s">
        <v>669</v>
      </c>
      <c r="QDC33" s="98" t="s">
        <v>669</v>
      </c>
      <c r="QDD33" s="98" t="s">
        <v>669</v>
      </c>
      <c r="QDE33" s="98" t="s">
        <v>669</v>
      </c>
      <c r="QDF33" s="98" t="s">
        <v>669</v>
      </c>
      <c r="QDG33" s="98" t="s">
        <v>669</v>
      </c>
      <c r="QDH33" s="98" t="s">
        <v>669</v>
      </c>
      <c r="QDI33" s="98" t="s">
        <v>669</v>
      </c>
      <c r="QDJ33" s="98" t="s">
        <v>669</v>
      </c>
      <c r="QDK33" s="98" t="s">
        <v>669</v>
      </c>
      <c r="QDL33" s="98" t="s">
        <v>669</v>
      </c>
      <c r="QDM33" s="98" t="s">
        <v>669</v>
      </c>
      <c r="QDN33" s="98" t="s">
        <v>669</v>
      </c>
      <c r="QDO33" s="98" t="s">
        <v>669</v>
      </c>
      <c r="QDP33" s="98" t="s">
        <v>669</v>
      </c>
      <c r="QDQ33" s="98" t="s">
        <v>669</v>
      </c>
      <c r="QDR33" s="98" t="s">
        <v>669</v>
      </c>
      <c r="QDS33" s="98" t="s">
        <v>669</v>
      </c>
      <c r="QDT33" s="98" t="s">
        <v>669</v>
      </c>
      <c r="QDU33" s="98" t="s">
        <v>669</v>
      </c>
      <c r="QDV33" s="98" t="s">
        <v>669</v>
      </c>
      <c r="QDW33" s="98" t="s">
        <v>669</v>
      </c>
      <c r="QDX33" s="98" t="s">
        <v>669</v>
      </c>
      <c r="QDY33" s="98" t="s">
        <v>669</v>
      </c>
      <c r="QDZ33" s="98" t="s">
        <v>669</v>
      </c>
      <c r="QEA33" s="98" t="s">
        <v>669</v>
      </c>
      <c r="QEB33" s="98" t="s">
        <v>669</v>
      </c>
      <c r="QEC33" s="98" t="s">
        <v>669</v>
      </c>
      <c r="QED33" s="98" t="s">
        <v>669</v>
      </c>
      <c r="QEE33" s="98" t="s">
        <v>669</v>
      </c>
      <c r="QEF33" s="98" t="s">
        <v>669</v>
      </c>
      <c r="QEG33" s="98" t="s">
        <v>669</v>
      </c>
      <c r="QEH33" s="98" t="s">
        <v>669</v>
      </c>
      <c r="QEI33" s="98" t="s">
        <v>669</v>
      </c>
      <c r="QEJ33" s="98" t="s">
        <v>669</v>
      </c>
      <c r="QEK33" s="98" t="s">
        <v>669</v>
      </c>
      <c r="QEL33" s="98" t="s">
        <v>669</v>
      </c>
      <c r="QEM33" s="98" t="s">
        <v>669</v>
      </c>
      <c r="QEN33" s="98" t="s">
        <v>669</v>
      </c>
      <c r="QEO33" s="98" t="s">
        <v>669</v>
      </c>
      <c r="QEP33" s="98" t="s">
        <v>669</v>
      </c>
      <c r="QEQ33" s="98" t="s">
        <v>669</v>
      </c>
      <c r="QER33" s="98" t="s">
        <v>669</v>
      </c>
      <c r="QES33" s="98" t="s">
        <v>669</v>
      </c>
      <c r="QET33" s="98" t="s">
        <v>669</v>
      </c>
      <c r="QEU33" s="98" t="s">
        <v>669</v>
      </c>
      <c r="QEV33" s="98" t="s">
        <v>669</v>
      </c>
      <c r="QEW33" s="98" t="s">
        <v>669</v>
      </c>
      <c r="QEX33" s="98" t="s">
        <v>669</v>
      </c>
      <c r="QEY33" s="98" t="s">
        <v>669</v>
      </c>
      <c r="QEZ33" s="98" t="s">
        <v>669</v>
      </c>
      <c r="QFA33" s="98" t="s">
        <v>669</v>
      </c>
      <c r="QFB33" s="98" t="s">
        <v>669</v>
      </c>
      <c r="QFC33" s="98" t="s">
        <v>669</v>
      </c>
      <c r="QFD33" s="98" t="s">
        <v>669</v>
      </c>
      <c r="QFE33" s="98" t="s">
        <v>669</v>
      </c>
      <c r="QFF33" s="98" t="s">
        <v>669</v>
      </c>
      <c r="QFG33" s="98" t="s">
        <v>669</v>
      </c>
      <c r="QFH33" s="98" t="s">
        <v>669</v>
      </c>
      <c r="QFI33" s="98" t="s">
        <v>669</v>
      </c>
      <c r="QFJ33" s="98" t="s">
        <v>669</v>
      </c>
      <c r="QFK33" s="98" t="s">
        <v>669</v>
      </c>
      <c r="QFL33" s="98" t="s">
        <v>669</v>
      </c>
      <c r="QFM33" s="98" t="s">
        <v>669</v>
      </c>
      <c r="QFN33" s="98" t="s">
        <v>669</v>
      </c>
      <c r="QFO33" s="98" t="s">
        <v>669</v>
      </c>
      <c r="QFP33" s="98" t="s">
        <v>669</v>
      </c>
      <c r="QFQ33" s="98" t="s">
        <v>669</v>
      </c>
      <c r="QFR33" s="98" t="s">
        <v>669</v>
      </c>
      <c r="QFS33" s="98" t="s">
        <v>669</v>
      </c>
      <c r="QFT33" s="98" t="s">
        <v>669</v>
      </c>
      <c r="QFU33" s="98" t="s">
        <v>669</v>
      </c>
      <c r="QFV33" s="98" t="s">
        <v>669</v>
      </c>
      <c r="QFW33" s="98" t="s">
        <v>669</v>
      </c>
      <c r="QFX33" s="98" t="s">
        <v>669</v>
      </c>
      <c r="QFY33" s="98" t="s">
        <v>669</v>
      </c>
      <c r="QFZ33" s="98" t="s">
        <v>669</v>
      </c>
      <c r="QGA33" s="98" t="s">
        <v>669</v>
      </c>
      <c r="QGB33" s="98" t="s">
        <v>669</v>
      </c>
      <c r="QGC33" s="98" t="s">
        <v>669</v>
      </c>
      <c r="QGD33" s="98" t="s">
        <v>669</v>
      </c>
      <c r="QGE33" s="98" t="s">
        <v>669</v>
      </c>
      <c r="QGF33" s="98" t="s">
        <v>669</v>
      </c>
      <c r="QGG33" s="98" t="s">
        <v>669</v>
      </c>
      <c r="QGH33" s="98" t="s">
        <v>669</v>
      </c>
      <c r="QGI33" s="98" t="s">
        <v>669</v>
      </c>
      <c r="QGJ33" s="98" t="s">
        <v>669</v>
      </c>
      <c r="QGK33" s="98" t="s">
        <v>669</v>
      </c>
      <c r="QGL33" s="98" t="s">
        <v>669</v>
      </c>
      <c r="QGM33" s="98" t="s">
        <v>669</v>
      </c>
      <c r="QGN33" s="98" t="s">
        <v>669</v>
      </c>
      <c r="QGO33" s="98" t="s">
        <v>669</v>
      </c>
      <c r="QGP33" s="98" t="s">
        <v>669</v>
      </c>
      <c r="QGQ33" s="98" t="s">
        <v>669</v>
      </c>
      <c r="QGR33" s="98" t="s">
        <v>669</v>
      </c>
      <c r="QGS33" s="98" t="s">
        <v>669</v>
      </c>
      <c r="QGT33" s="98" t="s">
        <v>669</v>
      </c>
      <c r="QGU33" s="98" t="s">
        <v>669</v>
      </c>
      <c r="QGV33" s="98" t="s">
        <v>669</v>
      </c>
      <c r="QGW33" s="98" t="s">
        <v>669</v>
      </c>
      <c r="QGX33" s="98" t="s">
        <v>669</v>
      </c>
      <c r="QGY33" s="98" t="s">
        <v>669</v>
      </c>
      <c r="QGZ33" s="98" t="s">
        <v>669</v>
      </c>
      <c r="QHA33" s="98" t="s">
        <v>669</v>
      </c>
      <c r="QHB33" s="98" t="s">
        <v>669</v>
      </c>
      <c r="QHC33" s="98" t="s">
        <v>669</v>
      </c>
      <c r="QHD33" s="98" t="s">
        <v>669</v>
      </c>
      <c r="QHE33" s="98" t="s">
        <v>669</v>
      </c>
      <c r="QHF33" s="98" t="s">
        <v>669</v>
      </c>
      <c r="QHG33" s="98" t="s">
        <v>669</v>
      </c>
      <c r="QHH33" s="98" t="s">
        <v>669</v>
      </c>
      <c r="QHI33" s="98" t="s">
        <v>669</v>
      </c>
      <c r="QHJ33" s="98" t="s">
        <v>669</v>
      </c>
      <c r="QHK33" s="98" t="s">
        <v>669</v>
      </c>
      <c r="QHL33" s="98" t="s">
        <v>669</v>
      </c>
      <c r="QHM33" s="98" t="s">
        <v>669</v>
      </c>
      <c r="QHN33" s="98" t="s">
        <v>669</v>
      </c>
      <c r="QHO33" s="98" t="s">
        <v>669</v>
      </c>
      <c r="QHP33" s="98" t="s">
        <v>669</v>
      </c>
      <c r="QHQ33" s="98" t="s">
        <v>669</v>
      </c>
      <c r="QHR33" s="98" t="s">
        <v>669</v>
      </c>
      <c r="QHS33" s="98" t="s">
        <v>669</v>
      </c>
      <c r="QHT33" s="98" t="s">
        <v>669</v>
      </c>
      <c r="QHU33" s="98" t="s">
        <v>669</v>
      </c>
      <c r="QHV33" s="98" t="s">
        <v>669</v>
      </c>
      <c r="QHW33" s="98" t="s">
        <v>669</v>
      </c>
      <c r="QHX33" s="98" t="s">
        <v>669</v>
      </c>
      <c r="QHY33" s="98" t="s">
        <v>669</v>
      </c>
      <c r="QHZ33" s="98" t="s">
        <v>669</v>
      </c>
      <c r="QIA33" s="98" t="s">
        <v>669</v>
      </c>
      <c r="QIB33" s="98" t="s">
        <v>669</v>
      </c>
      <c r="QIC33" s="98" t="s">
        <v>669</v>
      </c>
      <c r="QID33" s="98" t="s">
        <v>669</v>
      </c>
      <c r="QIE33" s="98" t="s">
        <v>669</v>
      </c>
      <c r="QIF33" s="98" t="s">
        <v>669</v>
      </c>
      <c r="QIG33" s="98" t="s">
        <v>669</v>
      </c>
      <c r="QIH33" s="98" t="s">
        <v>669</v>
      </c>
      <c r="QII33" s="98" t="s">
        <v>669</v>
      </c>
      <c r="QIJ33" s="98" t="s">
        <v>669</v>
      </c>
      <c r="QIK33" s="98" t="s">
        <v>669</v>
      </c>
      <c r="QIL33" s="98" t="s">
        <v>669</v>
      </c>
      <c r="QIM33" s="98" t="s">
        <v>669</v>
      </c>
      <c r="QIN33" s="98" t="s">
        <v>669</v>
      </c>
      <c r="QIO33" s="98" t="s">
        <v>669</v>
      </c>
      <c r="QIP33" s="98" t="s">
        <v>669</v>
      </c>
      <c r="QIQ33" s="98" t="s">
        <v>669</v>
      </c>
      <c r="QIR33" s="98" t="s">
        <v>669</v>
      </c>
      <c r="QIS33" s="98" t="s">
        <v>669</v>
      </c>
      <c r="QIT33" s="98" t="s">
        <v>669</v>
      </c>
      <c r="QIU33" s="98" t="s">
        <v>669</v>
      </c>
      <c r="QIV33" s="98" t="s">
        <v>669</v>
      </c>
      <c r="QIW33" s="98" t="s">
        <v>669</v>
      </c>
      <c r="QIX33" s="98" t="s">
        <v>669</v>
      </c>
      <c r="QIY33" s="98" t="s">
        <v>669</v>
      </c>
      <c r="QIZ33" s="98" t="s">
        <v>669</v>
      </c>
      <c r="QJA33" s="98" t="s">
        <v>669</v>
      </c>
      <c r="QJB33" s="98" t="s">
        <v>669</v>
      </c>
      <c r="QJC33" s="98" t="s">
        <v>669</v>
      </c>
      <c r="QJD33" s="98" t="s">
        <v>669</v>
      </c>
      <c r="QJE33" s="98" t="s">
        <v>669</v>
      </c>
      <c r="QJF33" s="98" t="s">
        <v>669</v>
      </c>
      <c r="QJG33" s="98" t="s">
        <v>669</v>
      </c>
      <c r="QJH33" s="98" t="s">
        <v>669</v>
      </c>
      <c r="QJI33" s="98" t="s">
        <v>669</v>
      </c>
      <c r="QJJ33" s="98" t="s">
        <v>669</v>
      </c>
      <c r="QJK33" s="98" t="s">
        <v>669</v>
      </c>
      <c r="QJL33" s="98" t="s">
        <v>669</v>
      </c>
      <c r="QJM33" s="98" t="s">
        <v>669</v>
      </c>
      <c r="QJN33" s="98" t="s">
        <v>669</v>
      </c>
      <c r="QJO33" s="98" t="s">
        <v>669</v>
      </c>
      <c r="QJP33" s="98" t="s">
        <v>669</v>
      </c>
      <c r="QJQ33" s="98" t="s">
        <v>669</v>
      </c>
      <c r="QJR33" s="98" t="s">
        <v>669</v>
      </c>
      <c r="QJS33" s="98" t="s">
        <v>669</v>
      </c>
      <c r="QJT33" s="98" t="s">
        <v>669</v>
      </c>
      <c r="QJU33" s="98" t="s">
        <v>669</v>
      </c>
      <c r="QJV33" s="98" t="s">
        <v>669</v>
      </c>
      <c r="QJW33" s="98" t="s">
        <v>669</v>
      </c>
      <c r="QJX33" s="98" t="s">
        <v>669</v>
      </c>
      <c r="QJY33" s="98" t="s">
        <v>669</v>
      </c>
      <c r="QJZ33" s="98" t="s">
        <v>669</v>
      </c>
      <c r="QKA33" s="98" t="s">
        <v>669</v>
      </c>
      <c r="QKB33" s="98" t="s">
        <v>669</v>
      </c>
      <c r="QKC33" s="98" t="s">
        <v>669</v>
      </c>
      <c r="QKD33" s="98" t="s">
        <v>669</v>
      </c>
      <c r="QKE33" s="98" t="s">
        <v>669</v>
      </c>
      <c r="QKF33" s="98" t="s">
        <v>669</v>
      </c>
      <c r="QKG33" s="98" t="s">
        <v>669</v>
      </c>
      <c r="QKH33" s="98" t="s">
        <v>669</v>
      </c>
      <c r="QKI33" s="98" t="s">
        <v>669</v>
      </c>
      <c r="QKJ33" s="98" t="s">
        <v>669</v>
      </c>
      <c r="QKK33" s="98" t="s">
        <v>669</v>
      </c>
      <c r="QKL33" s="98" t="s">
        <v>669</v>
      </c>
      <c r="QKM33" s="98" t="s">
        <v>669</v>
      </c>
      <c r="QKN33" s="98" t="s">
        <v>669</v>
      </c>
      <c r="QKO33" s="98" t="s">
        <v>669</v>
      </c>
      <c r="QKP33" s="98" t="s">
        <v>669</v>
      </c>
      <c r="QKQ33" s="98" t="s">
        <v>669</v>
      </c>
      <c r="QKR33" s="98" t="s">
        <v>669</v>
      </c>
      <c r="QKS33" s="98" t="s">
        <v>669</v>
      </c>
      <c r="QKT33" s="98" t="s">
        <v>669</v>
      </c>
      <c r="QKU33" s="98" t="s">
        <v>669</v>
      </c>
      <c r="QKV33" s="98" t="s">
        <v>669</v>
      </c>
      <c r="QKW33" s="98" t="s">
        <v>669</v>
      </c>
      <c r="QKX33" s="98" t="s">
        <v>669</v>
      </c>
      <c r="QKY33" s="98" t="s">
        <v>669</v>
      </c>
      <c r="QKZ33" s="98" t="s">
        <v>669</v>
      </c>
      <c r="QLA33" s="98" t="s">
        <v>669</v>
      </c>
      <c r="QLB33" s="98" t="s">
        <v>669</v>
      </c>
      <c r="QLC33" s="98" t="s">
        <v>669</v>
      </c>
      <c r="QLD33" s="98" t="s">
        <v>669</v>
      </c>
      <c r="QLE33" s="98" t="s">
        <v>669</v>
      </c>
      <c r="QLF33" s="98" t="s">
        <v>669</v>
      </c>
      <c r="QLG33" s="98" t="s">
        <v>669</v>
      </c>
      <c r="QLH33" s="98" t="s">
        <v>669</v>
      </c>
      <c r="QLI33" s="98" t="s">
        <v>669</v>
      </c>
      <c r="QLJ33" s="98" t="s">
        <v>669</v>
      </c>
      <c r="QLK33" s="98" t="s">
        <v>669</v>
      </c>
      <c r="QLL33" s="98" t="s">
        <v>669</v>
      </c>
      <c r="QLM33" s="98" t="s">
        <v>669</v>
      </c>
      <c r="QLN33" s="98" t="s">
        <v>669</v>
      </c>
      <c r="QLO33" s="98" t="s">
        <v>669</v>
      </c>
      <c r="QLP33" s="98" t="s">
        <v>669</v>
      </c>
      <c r="QLQ33" s="98" t="s">
        <v>669</v>
      </c>
      <c r="QLR33" s="98" t="s">
        <v>669</v>
      </c>
      <c r="QLS33" s="98" t="s">
        <v>669</v>
      </c>
      <c r="QLT33" s="98" t="s">
        <v>669</v>
      </c>
      <c r="QLU33" s="98" t="s">
        <v>669</v>
      </c>
      <c r="QLV33" s="98" t="s">
        <v>669</v>
      </c>
      <c r="QLW33" s="98" t="s">
        <v>669</v>
      </c>
      <c r="QLX33" s="98" t="s">
        <v>669</v>
      </c>
      <c r="QLY33" s="98" t="s">
        <v>669</v>
      </c>
      <c r="QLZ33" s="98" t="s">
        <v>669</v>
      </c>
      <c r="QMA33" s="98" t="s">
        <v>669</v>
      </c>
      <c r="QMB33" s="98" t="s">
        <v>669</v>
      </c>
      <c r="QMC33" s="98" t="s">
        <v>669</v>
      </c>
      <c r="QMD33" s="98" t="s">
        <v>669</v>
      </c>
      <c r="QME33" s="98" t="s">
        <v>669</v>
      </c>
      <c r="QMF33" s="98" t="s">
        <v>669</v>
      </c>
      <c r="QMG33" s="98" t="s">
        <v>669</v>
      </c>
      <c r="QMH33" s="98" t="s">
        <v>669</v>
      </c>
      <c r="QMI33" s="98" t="s">
        <v>669</v>
      </c>
      <c r="QMJ33" s="98" t="s">
        <v>669</v>
      </c>
      <c r="QMK33" s="98" t="s">
        <v>669</v>
      </c>
      <c r="QML33" s="98" t="s">
        <v>669</v>
      </c>
      <c r="QMM33" s="98" t="s">
        <v>669</v>
      </c>
      <c r="QMN33" s="98" t="s">
        <v>669</v>
      </c>
      <c r="QMO33" s="98" t="s">
        <v>669</v>
      </c>
      <c r="QMP33" s="98" t="s">
        <v>669</v>
      </c>
      <c r="QMQ33" s="98" t="s">
        <v>669</v>
      </c>
      <c r="QMR33" s="98" t="s">
        <v>669</v>
      </c>
      <c r="QMS33" s="98" t="s">
        <v>669</v>
      </c>
      <c r="QMT33" s="98" t="s">
        <v>669</v>
      </c>
      <c r="QMU33" s="98" t="s">
        <v>669</v>
      </c>
      <c r="QMV33" s="98" t="s">
        <v>669</v>
      </c>
      <c r="QMW33" s="98" t="s">
        <v>669</v>
      </c>
      <c r="QMX33" s="98" t="s">
        <v>669</v>
      </c>
      <c r="QMY33" s="98" t="s">
        <v>669</v>
      </c>
      <c r="QMZ33" s="98" t="s">
        <v>669</v>
      </c>
      <c r="QNA33" s="98" t="s">
        <v>669</v>
      </c>
      <c r="QNB33" s="98" t="s">
        <v>669</v>
      </c>
      <c r="QNC33" s="98" t="s">
        <v>669</v>
      </c>
      <c r="QND33" s="98" t="s">
        <v>669</v>
      </c>
      <c r="QNE33" s="98" t="s">
        <v>669</v>
      </c>
      <c r="QNF33" s="98" t="s">
        <v>669</v>
      </c>
      <c r="QNG33" s="98" t="s">
        <v>669</v>
      </c>
      <c r="QNH33" s="98" t="s">
        <v>669</v>
      </c>
      <c r="QNI33" s="98" t="s">
        <v>669</v>
      </c>
      <c r="QNJ33" s="98" t="s">
        <v>669</v>
      </c>
      <c r="QNK33" s="98" t="s">
        <v>669</v>
      </c>
      <c r="QNL33" s="98" t="s">
        <v>669</v>
      </c>
      <c r="QNM33" s="98" t="s">
        <v>669</v>
      </c>
      <c r="QNN33" s="98" t="s">
        <v>669</v>
      </c>
      <c r="QNO33" s="98" t="s">
        <v>669</v>
      </c>
      <c r="QNP33" s="98" t="s">
        <v>669</v>
      </c>
      <c r="QNQ33" s="98" t="s">
        <v>669</v>
      </c>
      <c r="QNR33" s="98" t="s">
        <v>669</v>
      </c>
      <c r="QNS33" s="98" t="s">
        <v>669</v>
      </c>
      <c r="QNT33" s="98" t="s">
        <v>669</v>
      </c>
      <c r="QNU33" s="98" t="s">
        <v>669</v>
      </c>
      <c r="QNV33" s="98" t="s">
        <v>669</v>
      </c>
      <c r="QNW33" s="98" t="s">
        <v>669</v>
      </c>
      <c r="QNX33" s="98" t="s">
        <v>669</v>
      </c>
      <c r="QNY33" s="98" t="s">
        <v>669</v>
      </c>
      <c r="QNZ33" s="98" t="s">
        <v>669</v>
      </c>
      <c r="QOA33" s="98" t="s">
        <v>669</v>
      </c>
      <c r="QOB33" s="98" t="s">
        <v>669</v>
      </c>
      <c r="QOC33" s="98" t="s">
        <v>669</v>
      </c>
      <c r="QOD33" s="98" t="s">
        <v>669</v>
      </c>
      <c r="QOE33" s="98" t="s">
        <v>669</v>
      </c>
      <c r="QOF33" s="98" t="s">
        <v>669</v>
      </c>
      <c r="QOG33" s="98" t="s">
        <v>669</v>
      </c>
      <c r="QOH33" s="98" t="s">
        <v>669</v>
      </c>
      <c r="QOI33" s="98" t="s">
        <v>669</v>
      </c>
      <c r="QOJ33" s="98" t="s">
        <v>669</v>
      </c>
      <c r="QOK33" s="98" t="s">
        <v>669</v>
      </c>
      <c r="QOL33" s="98" t="s">
        <v>669</v>
      </c>
      <c r="QOM33" s="98" t="s">
        <v>669</v>
      </c>
      <c r="QON33" s="98" t="s">
        <v>669</v>
      </c>
      <c r="QOO33" s="98" t="s">
        <v>669</v>
      </c>
      <c r="QOP33" s="98" t="s">
        <v>669</v>
      </c>
      <c r="QOQ33" s="98" t="s">
        <v>669</v>
      </c>
      <c r="QOR33" s="98" t="s">
        <v>669</v>
      </c>
      <c r="QOS33" s="98" t="s">
        <v>669</v>
      </c>
      <c r="QOT33" s="98" t="s">
        <v>669</v>
      </c>
      <c r="QOU33" s="98" t="s">
        <v>669</v>
      </c>
      <c r="QOV33" s="98" t="s">
        <v>669</v>
      </c>
      <c r="QOW33" s="98" t="s">
        <v>669</v>
      </c>
      <c r="QOX33" s="98" t="s">
        <v>669</v>
      </c>
      <c r="QOY33" s="98" t="s">
        <v>669</v>
      </c>
      <c r="QOZ33" s="98" t="s">
        <v>669</v>
      </c>
      <c r="QPA33" s="98" t="s">
        <v>669</v>
      </c>
      <c r="QPB33" s="98" t="s">
        <v>669</v>
      </c>
      <c r="QPC33" s="98" t="s">
        <v>669</v>
      </c>
      <c r="QPD33" s="98" t="s">
        <v>669</v>
      </c>
      <c r="QPE33" s="98" t="s">
        <v>669</v>
      </c>
      <c r="QPF33" s="98" t="s">
        <v>669</v>
      </c>
      <c r="QPG33" s="98" t="s">
        <v>669</v>
      </c>
      <c r="QPH33" s="98" t="s">
        <v>669</v>
      </c>
      <c r="QPI33" s="98" t="s">
        <v>669</v>
      </c>
      <c r="QPJ33" s="98" t="s">
        <v>669</v>
      </c>
      <c r="QPK33" s="98" t="s">
        <v>669</v>
      </c>
      <c r="QPL33" s="98" t="s">
        <v>669</v>
      </c>
      <c r="QPM33" s="98" t="s">
        <v>669</v>
      </c>
      <c r="QPN33" s="98" t="s">
        <v>669</v>
      </c>
      <c r="QPO33" s="98" t="s">
        <v>669</v>
      </c>
      <c r="QPP33" s="98" t="s">
        <v>669</v>
      </c>
      <c r="QPQ33" s="98" t="s">
        <v>669</v>
      </c>
      <c r="QPR33" s="98" t="s">
        <v>669</v>
      </c>
      <c r="QPS33" s="98" t="s">
        <v>669</v>
      </c>
      <c r="QPT33" s="98" t="s">
        <v>669</v>
      </c>
      <c r="QPU33" s="98" t="s">
        <v>669</v>
      </c>
      <c r="QPV33" s="98" t="s">
        <v>669</v>
      </c>
      <c r="QPW33" s="98" t="s">
        <v>669</v>
      </c>
      <c r="QPX33" s="98" t="s">
        <v>669</v>
      </c>
      <c r="QPY33" s="98" t="s">
        <v>669</v>
      </c>
      <c r="QPZ33" s="98" t="s">
        <v>669</v>
      </c>
      <c r="QQA33" s="98" t="s">
        <v>669</v>
      </c>
      <c r="QQB33" s="98" t="s">
        <v>669</v>
      </c>
      <c r="QQC33" s="98" t="s">
        <v>669</v>
      </c>
      <c r="QQD33" s="98" t="s">
        <v>669</v>
      </c>
      <c r="QQE33" s="98" t="s">
        <v>669</v>
      </c>
      <c r="QQF33" s="98" t="s">
        <v>669</v>
      </c>
      <c r="QQG33" s="98" t="s">
        <v>669</v>
      </c>
      <c r="QQH33" s="98" t="s">
        <v>669</v>
      </c>
      <c r="QQI33" s="98" t="s">
        <v>669</v>
      </c>
      <c r="QQJ33" s="98" t="s">
        <v>669</v>
      </c>
      <c r="QQK33" s="98" t="s">
        <v>669</v>
      </c>
      <c r="QQL33" s="98" t="s">
        <v>669</v>
      </c>
      <c r="QQM33" s="98" t="s">
        <v>669</v>
      </c>
      <c r="QQN33" s="98" t="s">
        <v>669</v>
      </c>
      <c r="QQO33" s="98" t="s">
        <v>669</v>
      </c>
      <c r="QQP33" s="98" t="s">
        <v>669</v>
      </c>
      <c r="QQQ33" s="98" t="s">
        <v>669</v>
      </c>
      <c r="QQR33" s="98" t="s">
        <v>669</v>
      </c>
      <c r="QQS33" s="98" t="s">
        <v>669</v>
      </c>
      <c r="QQT33" s="98" t="s">
        <v>669</v>
      </c>
      <c r="QQU33" s="98" t="s">
        <v>669</v>
      </c>
      <c r="QQV33" s="98" t="s">
        <v>669</v>
      </c>
      <c r="QQW33" s="98" t="s">
        <v>669</v>
      </c>
      <c r="QQX33" s="98" t="s">
        <v>669</v>
      </c>
      <c r="QQY33" s="98" t="s">
        <v>669</v>
      </c>
      <c r="QQZ33" s="98" t="s">
        <v>669</v>
      </c>
      <c r="QRA33" s="98" t="s">
        <v>669</v>
      </c>
      <c r="QRB33" s="98" t="s">
        <v>669</v>
      </c>
      <c r="QRC33" s="98" t="s">
        <v>669</v>
      </c>
      <c r="QRD33" s="98" t="s">
        <v>669</v>
      </c>
      <c r="QRE33" s="98" t="s">
        <v>669</v>
      </c>
      <c r="QRF33" s="98" t="s">
        <v>669</v>
      </c>
      <c r="QRG33" s="98" t="s">
        <v>669</v>
      </c>
      <c r="QRH33" s="98" t="s">
        <v>669</v>
      </c>
      <c r="QRI33" s="98" t="s">
        <v>669</v>
      </c>
      <c r="QRJ33" s="98" t="s">
        <v>669</v>
      </c>
      <c r="QRK33" s="98" t="s">
        <v>669</v>
      </c>
      <c r="QRL33" s="98" t="s">
        <v>669</v>
      </c>
      <c r="QRM33" s="98" t="s">
        <v>669</v>
      </c>
      <c r="QRN33" s="98" t="s">
        <v>669</v>
      </c>
      <c r="QRO33" s="98" t="s">
        <v>669</v>
      </c>
      <c r="QRP33" s="98" t="s">
        <v>669</v>
      </c>
      <c r="QRQ33" s="98" t="s">
        <v>669</v>
      </c>
      <c r="QRR33" s="98" t="s">
        <v>669</v>
      </c>
      <c r="QRS33" s="98" t="s">
        <v>669</v>
      </c>
      <c r="QRT33" s="98" t="s">
        <v>669</v>
      </c>
      <c r="QRU33" s="98" t="s">
        <v>669</v>
      </c>
      <c r="QRV33" s="98" t="s">
        <v>669</v>
      </c>
      <c r="QRW33" s="98" t="s">
        <v>669</v>
      </c>
      <c r="QRX33" s="98" t="s">
        <v>669</v>
      </c>
      <c r="QRY33" s="98" t="s">
        <v>669</v>
      </c>
      <c r="QRZ33" s="98" t="s">
        <v>669</v>
      </c>
      <c r="QSA33" s="98" t="s">
        <v>669</v>
      </c>
      <c r="QSB33" s="98" t="s">
        <v>669</v>
      </c>
      <c r="QSC33" s="98" t="s">
        <v>669</v>
      </c>
      <c r="QSD33" s="98" t="s">
        <v>669</v>
      </c>
      <c r="QSE33" s="98" t="s">
        <v>669</v>
      </c>
      <c r="QSF33" s="98" t="s">
        <v>669</v>
      </c>
      <c r="QSG33" s="98" t="s">
        <v>669</v>
      </c>
      <c r="QSH33" s="98" t="s">
        <v>669</v>
      </c>
      <c r="QSI33" s="98" t="s">
        <v>669</v>
      </c>
      <c r="QSJ33" s="98" t="s">
        <v>669</v>
      </c>
      <c r="QSK33" s="98" t="s">
        <v>669</v>
      </c>
      <c r="QSL33" s="98" t="s">
        <v>669</v>
      </c>
      <c r="QSM33" s="98" t="s">
        <v>669</v>
      </c>
      <c r="QSN33" s="98" t="s">
        <v>669</v>
      </c>
      <c r="QSO33" s="98" t="s">
        <v>669</v>
      </c>
      <c r="QSP33" s="98" t="s">
        <v>669</v>
      </c>
      <c r="QSQ33" s="98" t="s">
        <v>669</v>
      </c>
      <c r="QSR33" s="98" t="s">
        <v>669</v>
      </c>
      <c r="QSS33" s="98" t="s">
        <v>669</v>
      </c>
      <c r="QST33" s="98" t="s">
        <v>669</v>
      </c>
      <c r="QSU33" s="98" t="s">
        <v>669</v>
      </c>
      <c r="QSV33" s="98" t="s">
        <v>669</v>
      </c>
      <c r="QSW33" s="98" t="s">
        <v>669</v>
      </c>
      <c r="QSX33" s="98" t="s">
        <v>669</v>
      </c>
      <c r="QSY33" s="98" t="s">
        <v>669</v>
      </c>
      <c r="QSZ33" s="98" t="s">
        <v>669</v>
      </c>
      <c r="QTA33" s="98" t="s">
        <v>669</v>
      </c>
      <c r="QTB33" s="98" t="s">
        <v>669</v>
      </c>
      <c r="QTC33" s="98" t="s">
        <v>669</v>
      </c>
      <c r="QTD33" s="98" t="s">
        <v>669</v>
      </c>
      <c r="QTE33" s="98" t="s">
        <v>669</v>
      </c>
      <c r="QTF33" s="98" t="s">
        <v>669</v>
      </c>
      <c r="QTG33" s="98" t="s">
        <v>669</v>
      </c>
      <c r="QTH33" s="98" t="s">
        <v>669</v>
      </c>
      <c r="QTI33" s="98" t="s">
        <v>669</v>
      </c>
      <c r="QTJ33" s="98" t="s">
        <v>669</v>
      </c>
      <c r="QTK33" s="98" t="s">
        <v>669</v>
      </c>
      <c r="QTL33" s="98" t="s">
        <v>669</v>
      </c>
      <c r="QTM33" s="98" t="s">
        <v>669</v>
      </c>
      <c r="QTN33" s="98" t="s">
        <v>669</v>
      </c>
      <c r="QTO33" s="98" t="s">
        <v>669</v>
      </c>
      <c r="QTP33" s="98" t="s">
        <v>669</v>
      </c>
      <c r="QTQ33" s="98" t="s">
        <v>669</v>
      </c>
      <c r="QTR33" s="98" t="s">
        <v>669</v>
      </c>
      <c r="QTS33" s="98" t="s">
        <v>669</v>
      </c>
      <c r="QTT33" s="98" t="s">
        <v>669</v>
      </c>
      <c r="QTU33" s="98" t="s">
        <v>669</v>
      </c>
      <c r="QTV33" s="98" t="s">
        <v>669</v>
      </c>
      <c r="QTW33" s="98" t="s">
        <v>669</v>
      </c>
      <c r="QTX33" s="98" t="s">
        <v>669</v>
      </c>
      <c r="QTY33" s="98" t="s">
        <v>669</v>
      </c>
      <c r="QTZ33" s="98" t="s">
        <v>669</v>
      </c>
      <c r="QUA33" s="98" t="s">
        <v>669</v>
      </c>
      <c r="QUB33" s="98" t="s">
        <v>669</v>
      </c>
      <c r="QUC33" s="98" t="s">
        <v>669</v>
      </c>
      <c r="QUD33" s="98" t="s">
        <v>669</v>
      </c>
      <c r="QUE33" s="98" t="s">
        <v>669</v>
      </c>
      <c r="QUF33" s="98" t="s">
        <v>669</v>
      </c>
      <c r="QUG33" s="98" t="s">
        <v>669</v>
      </c>
      <c r="QUH33" s="98" t="s">
        <v>669</v>
      </c>
      <c r="QUI33" s="98" t="s">
        <v>669</v>
      </c>
      <c r="QUJ33" s="98" t="s">
        <v>669</v>
      </c>
      <c r="QUK33" s="98" t="s">
        <v>669</v>
      </c>
      <c r="QUL33" s="98" t="s">
        <v>669</v>
      </c>
      <c r="QUM33" s="98" t="s">
        <v>669</v>
      </c>
      <c r="QUN33" s="98" t="s">
        <v>669</v>
      </c>
      <c r="QUO33" s="98" t="s">
        <v>669</v>
      </c>
      <c r="QUP33" s="98" t="s">
        <v>669</v>
      </c>
      <c r="QUQ33" s="98" t="s">
        <v>669</v>
      </c>
      <c r="QUR33" s="98" t="s">
        <v>669</v>
      </c>
      <c r="QUS33" s="98" t="s">
        <v>669</v>
      </c>
      <c r="QUT33" s="98" t="s">
        <v>669</v>
      </c>
      <c r="QUU33" s="98" t="s">
        <v>669</v>
      </c>
      <c r="QUV33" s="98" t="s">
        <v>669</v>
      </c>
      <c r="QUW33" s="98" t="s">
        <v>669</v>
      </c>
      <c r="QUX33" s="98" t="s">
        <v>669</v>
      </c>
      <c r="QUY33" s="98" t="s">
        <v>669</v>
      </c>
      <c r="QUZ33" s="98" t="s">
        <v>669</v>
      </c>
      <c r="QVA33" s="98" t="s">
        <v>669</v>
      </c>
      <c r="QVB33" s="98" t="s">
        <v>669</v>
      </c>
      <c r="QVC33" s="98" t="s">
        <v>669</v>
      </c>
      <c r="QVD33" s="98" t="s">
        <v>669</v>
      </c>
      <c r="QVE33" s="98" t="s">
        <v>669</v>
      </c>
      <c r="QVF33" s="98" t="s">
        <v>669</v>
      </c>
      <c r="QVG33" s="98" t="s">
        <v>669</v>
      </c>
      <c r="QVH33" s="98" t="s">
        <v>669</v>
      </c>
      <c r="QVI33" s="98" t="s">
        <v>669</v>
      </c>
      <c r="QVJ33" s="98" t="s">
        <v>669</v>
      </c>
      <c r="QVK33" s="98" t="s">
        <v>669</v>
      </c>
      <c r="QVL33" s="98" t="s">
        <v>669</v>
      </c>
      <c r="QVM33" s="98" t="s">
        <v>669</v>
      </c>
      <c r="QVN33" s="98" t="s">
        <v>669</v>
      </c>
      <c r="QVO33" s="98" t="s">
        <v>669</v>
      </c>
      <c r="QVP33" s="98" t="s">
        <v>669</v>
      </c>
      <c r="QVQ33" s="98" t="s">
        <v>669</v>
      </c>
      <c r="QVR33" s="98" t="s">
        <v>669</v>
      </c>
      <c r="QVS33" s="98" t="s">
        <v>669</v>
      </c>
      <c r="QVT33" s="98" t="s">
        <v>669</v>
      </c>
      <c r="QVU33" s="98" t="s">
        <v>669</v>
      </c>
      <c r="QVV33" s="98" t="s">
        <v>669</v>
      </c>
      <c r="QVW33" s="98" t="s">
        <v>669</v>
      </c>
      <c r="QVX33" s="98" t="s">
        <v>669</v>
      </c>
      <c r="QVY33" s="98" t="s">
        <v>669</v>
      </c>
      <c r="QVZ33" s="98" t="s">
        <v>669</v>
      </c>
      <c r="QWA33" s="98" t="s">
        <v>669</v>
      </c>
      <c r="QWB33" s="98" t="s">
        <v>669</v>
      </c>
      <c r="QWC33" s="98" t="s">
        <v>669</v>
      </c>
      <c r="QWD33" s="98" t="s">
        <v>669</v>
      </c>
      <c r="QWE33" s="98" t="s">
        <v>669</v>
      </c>
      <c r="QWF33" s="98" t="s">
        <v>669</v>
      </c>
      <c r="QWG33" s="98" t="s">
        <v>669</v>
      </c>
      <c r="QWH33" s="98" t="s">
        <v>669</v>
      </c>
      <c r="QWI33" s="98" t="s">
        <v>669</v>
      </c>
      <c r="QWJ33" s="98" t="s">
        <v>669</v>
      </c>
      <c r="QWK33" s="98" t="s">
        <v>669</v>
      </c>
      <c r="QWL33" s="98" t="s">
        <v>669</v>
      </c>
      <c r="QWM33" s="98" t="s">
        <v>669</v>
      </c>
      <c r="QWN33" s="98" t="s">
        <v>669</v>
      </c>
      <c r="QWO33" s="98" t="s">
        <v>669</v>
      </c>
      <c r="QWP33" s="98" t="s">
        <v>669</v>
      </c>
      <c r="QWQ33" s="98" t="s">
        <v>669</v>
      </c>
      <c r="QWR33" s="98" t="s">
        <v>669</v>
      </c>
      <c r="QWS33" s="98" t="s">
        <v>669</v>
      </c>
      <c r="QWT33" s="98" t="s">
        <v>669</v>
      </c>
      <c r="QWU33" s="98" t="s">
        <v>669</v>
      </c>
      <c r="QWV33" s="98" t="s">
        <v>669</v>
      </c>
      <c r="QWW33" s="98" t="s">
        <v>669</v>
      </c>
      <c r="QWX33" s="98" t="s">
        <v>669</v>
      </c>
      <c r="QWY33" s="98" t="s">
        <v>669</v>
      </c>
      <c r="QWZ33" s="98" t="s">
        <v>669</v>
      </c>
      <c r="QXA33" s="98" t="s">
        <v>669</v>
      </c>
      <c r="QXB33" s="98" t="s">
        <v>669</v>
      </c>
      <c r="QXC33" s="98" t="s">
        <v>669</v>
      </c>
      <c r="QXD33" s="98" t="s">
        <v>669</v>
      </c>
      <c r="QXE33" s="98" t="s">
        <v>669</v>
      </c>
      <c r="QXF33" s="98" t="s">
        <v>669</v>
      </c>
      <c r="QXG33" s="98" t="s">
        <v>669</v>
      </c>
      <c r="QXH33" s="98" t="s">
        <v>669</v>
      </c>
      <c r="QXI33" s="98" t="s">
        <v>669</v>
      </c>
      <c r="QXJ33" s="98" t="s">
        <v>669</v>
      </c>
      <c r="QXK33" s="98" t="s">
        <v>669</v>
      </c>
      <c r="QXL33" s="98" t="s">
        <v>669</v>
      </c>
      <c r="QXM33" s="98" t="s">
        <v>669</v>
      </c>
      <c r="QXN33" s="98" t="s">
        <v>669</v>
      </c>
      <c r="QXO33" s="98" t="s">
        <v>669</v>
      </c>
      <c r="QXP33" s="98" t="s">
        <v>669</v>
      </c>
      <c r="QXQ33" s="98" t="s">
        <v>669</v>
      </c>
      <c r="QXR33" s="98" t="s">
        <v>669</v>
      </c>
      <c r="QXS33" s="98" t="s">
        <v>669</v>
      </c>
      <c r="QXT33" s="98" t="s">
        <v>669</v>
      </c>
      <c r="QXU33" s="98" t="s">
        <v>669</v>
      </c>
      <c r="QXV33" s="98" t="s">
        <v>669</v>
      </c>
      <c r="QXW33" s="98" t="s">
        <v>669</v>
      </c>
      <c r="QXX33" s="98" t="s">
        <v>669</v>
      </c>
      <c r="QXY33" s="98" t="s">
        <v>669</v>
      </c>
      <c r="QXZ33" s="98" t="s">
        <v>669</v>
      </c>
      <c r="QYA33" s="98" t="s">
        <v>669</v>
      </c>
      <c r="QYB33" s="98" t="s">
        <v>669</v>
      </c>
      <c r="QYC33" s="98" t="s">
        <v>669</v>
      </c>
      <c r="QYD33" s="98" t="s">
        <v>669</v>
      </c>
      <c r="QYE33" s="98" t="s">
        <v>669</v>
      </c>
      <c r="QYF33" s="98" t="s">
        <v>669</v>
      </c>
      <c r="QYG33" s="98" t="s">
        <v>669</v>
      </c>
      <c r="QYH33" s="98" t="s">
        <v>669</v>
      </c>
      <c r="QYI33" s="98" t="s">
        <v>669</v>
      </c>
      <c r="QYJ33" s="98" t="s">
        <v>669</v>
      </c>
      <c r="QYK33" s="98" t="s">
        <v>669</v>
      </c>
      <c r="QYL33" s="98" t="s">
        <v>669</v>
      </c>
      <c r="QYM33" s="98" t="s">
        <v>669</v>
      </c>
      <c r="QYN33" s="98" t="s">
        <v>669</v>
      </c>
      <c r="QYO33" s="98" t="s">
        <v>669</v>
      </c>
      <c r="QYP33" s="98" t="s">
        <v>669</v>
      </c>
      <c r="QYQ33" s="98" t="s">
        <v>669</v>
      </c>
      <c r="QYR33" s="98" t="s">
        <v>669</v>
      </c>
      <c r="QYS33" s="98" t="s">
        <v>669</v>
      </c>
      <c r="QYT33" s="98" t="s">
        <v>669</v>
      </c>
      <c r="QYU33" s="98" t="s">
        <v>669</v>
      </c>
      <c r="QYV33" s="98" t="s">
        <v>669</v>
      </c>
      <c r="QYW33" s="98" t="s">
        <v>669</v>
      </c>
      <c r="QYX33" s="98" t="s">
        <v>669</v>
      </c>
      <c r="QYY33" s="98" t="s">
        <v>669</v>
      </c>
      <c r="QYZ33" s="98" t="s">
        <v>669</v>
      </c>
      <c r="QZA33" s="98" t="s">
        <v>669</v>
      </c>
      <c r="QZB33" s="98" t="s">
        <v>669</v>
      </c>
      <c r="QZC33" s="98" t="s">
        <v>669</v>
      </c>
      <c r="QZD33" s="98" t="s">
        <v>669</v>
      </c>
      <c r="QZE33" s="98" t="s">
        <v>669</v>
      </c>
      <c r="QZF33" s="98" t="s">
        <v>669</v>
      </c>
      <c r="QZG33" s="98" t="s">
        <v>669</v>
      </c>
      <c r="QZH33" s="98" t="s">
        <v>669</v>
      </c>
      <c r="QZI33" s="98" t="s">
        <v>669</v>
      </c>
      <c r="QZJ33" s="98" t="s">
        <v>669</v>
      </c>
      <c r="QZK33" s="98" t="s">
        <v>669</v>
      </c>
      <c r="QZL33" s="98" t="s">
        <v>669</v>
      </c>
      <c r="QZM33" s="98" t="s">
        <v>669</v>
      </c>
      <c r="QZN33" s="98" t="s">
        <v>669</v>
      </c>
      <c r="QZO33" s="98" t="s">
        <v>669</v>
      </c>
      <c r="QZP33" s="98" t="s">
        <v>669</v>
      </c>
      <c r="QZQ33" s="98" t="s">
        <v>669</v>
      </c>
      <c r="QZR33" s="98" t="s">
        <v>669</v>
      </c>
      <c r="QZS33" s="98" t="s">
        <v>669</v>
      </c>
      <c r="QZT33" s="98" t="s">
        <v>669</v>
      </c>
      <c r="QZU33" s="98" t="s">
        <v>669</v>
      </c>
      <c r="QZV33" s="98" t="s">
        <v>669</v>
      </c>
      <c r="QZW33" s="98" t="s">
        <v>669</v>
      </c>
      <c r="QZX33" s="98" t="s">
        <v>669</v>
      </c>
      <c r="QZY33" s="98" t="s">
        <v>669</v>
      </c>
      <c r="QZZ33" s="98" t="s">
        <v>669</v>
      </c>
      <c r="RAA33" s="98" t="s">
        <v>669</v>
      </c>
      <c r="RAB33" s="98" t="s">
        <v>669</v>
      </c>
      <c r="RAC33" s="98" t="s">
        <v>669</v>
      </c>
      <c r="RAD33" s="98" t="s">
        <v>669</v>
      </c>
      <c r="RAE33" s="98" t="s">
        <v>669</v>
      </c>
      <c r="RAF33" s="98" t="s">
        <v>669</v>
      </c>
      <c r="RAG33" s="98" t="s">
        <v>669</v>
      </c>
      <c r="RAH33" s="98" t="s">
        <v>669</v>
      </c>
      <c r="RAI33" s="98" t="s">
        <v>669</v>
      </c>
      <c r="RAJ33" s="98" t="s">
        <v>669</v>
      </c>
      <c r="RAK33" s="98" t="s">
        <v>669</v>
      </c>
      <c r="RAL33" s="98" t="s">
        <v>669</v>
      </c>
      <c r="RAM33" s="98" t="s">
        <v>669</v>
      </c>
      <c r="RAN33" s="98" t="s">
        <v>669</v>
      </c>
      <c r="RAO33" s="98" t="s">
        <v>669</v>
      </c>
      <c r="RAP33" s="98" t="s">
        <v>669</v>
      </c>
      <c r="RAQ33" s="98" t="s">
        <v>669</v>
      </c>
      <c r="RAR33" s="98" t="s">
        <v>669</v>
      </c>
      <c r="RAS33" s="98" t="s">
        <v>669</v>
      </c>
      <c r="RAT33" s="98" t="s">
        <v>669</v>
      </c>
      <c r="RAU33" s="98" t="s">
        <v>669</v>
      </c>
      <c r="RAV33" s="98" t="s">
        <v>669</v>
      </c>
      <c r="RAW33" s="98" t="s">
        <v>669</v>
      </c>
      <c r="RAX33" s="98" t="s">
        <v>669</v>
      </c>
      <c r="RAY33" s="98" t="s">
        <v>669</v>
      </c>
      <c r="RAZ33" s="98" t="s">
        <v>669</v>
      </c>
      <c r="RBA33" s="98" t="s">
        <v>669</v>
      </c>
      <c r="RBB33" s="98" t="s">
        <v>669</v>
      </c>
      <c r="RBC33" s="98" t="s">
        <v>669</v>
      </c>
      <c r="RBD33" s="98" t="s">
        <v>669</v>
      </c>
      <c r="RBE33" s="98" t="s">
        <v>669</v>
      </c>
      <c r="RBF33" s="98" t="s">
        <v>669</v>
      </c>
      <c r="RBG33" s="98" t="s">
        <v>669</v>
      </c>
      <c r="RBH33" s="98" t="s">
        <v>669</v>
      </c>
      <c r="RBI33" s="98" t="s">
        <v>669</v>
      </c>
      <c r="RBJ33" s="98" t="s">
        <v>669</v>
      </c>
      <c r="RBK33" s="98" t="s">
        <v>669</v>
      </c>
      <c r="RBL33" s="98" t="s">
        <v>669</v>
      </c>
      <c r="RBM33" s="98" t="s">
        <v>669</v>
      </c>
      <c r="RBN33" s="98" t="s">
        <v>669</v>
      </c>
      <c r="RBO33" s="98" t="s">
        <v>669</v>
      </c>
      <c r="RBP33" s="98" t="s">
        <v>669</v>
      </c>
      <c r="RBQ33" s="98" t="s">
        <v>669</v>
      </c>
      <c r="RBR33" s="98" t="s">
        <v>669</v>
      </c>
      <c r="RBS33" s="98" t="s">
        <v>669</v>
      </c>
      <c r="RBT33" s="98" t="s">
        <v>669</v>
      </c>
      <c r="RBU33" s="98" t="s">
        <v>669</v>
      </c>
      <c r="RBV33" s="98" t="s">
        <v>669</v>
      </c>
      <c r="RBW33" s="98" t="s">
        <v>669</v>
      </c>
      <c r="RBX33" s="98" t="s">
        <v>669</v>
      </c>
      <c r="RBY33" s="98" t="s">
        <v>669</v>
      </c>
      <c r="RBZ33" s="98" t="s">
        <v>669</v>
      </c>
      <c r="RCA33" s="98" t="s">
        <v>669</v>
      </c>
      <c r="RCB33" s="98" t="s">
        <v>669</v>
      </c>
      <c r="RCC33" s="98" t="s">
        <v>669</v>
      </c>
      <c r="RCD33" s="98" t="s">
        <v>669</v>
      </c>
      <c r="RCE33" s="98" t="s">
        <v>669</v>
      </c>
      <c r="RCF33" s="98" t="s">
        <v>669</v>
      </c>
      <c r="RCG33" s="98" t="s">
        <v>669</v>
      </c>
      <c r="RCH33" s="98" t="s">
        <v>669</v>
      </c>
      <c r="RCI33" s="98" t="s">
        <v>669</v>
      </c>
      <c r="RCJ33" s="98" t="s">
        <v>669</v>
      </c>
      <c r="RCK33" s="98" t="s">
        <v>669</v>
      </c>
      <c r="RCL33" s="98" t="s">
        <v>669</v>
      </c>
      <c r="RCM33" s="98" t="s">
        <v>669</v>
      </c>
      <c r="RCN33" s="98" t="s">
        <v>669</v>
      </c>
      <c r="RCO33" s="98" t="s">
        <v>669</v>
      </c>
      <c r="RCP33" s="98" t="s">
        <v>669</v>
      </c>
      <c r="RCQ33" s="98" t="s">
        <v>669</v>
      </c>
      <c r="RCR33" s="98" t="s">
        <v>669</v>
      </c>
      <c r="RCS33" s="98" t="s">
        <v>669</v>
      </c>
      <c r="RCT33" s="98" t="s">
        <v>669</v>
      </c>
      <c r="RCU33" s="98" t="s">
        <v>669</v>
      </c>
      <c r="RCV33" s="98" t="s">
        <v>669</v>
      </c>
      <c r="RCW33" s="98" t="s">
        <v>669</v>
      </c>
      <c r="RCX33" s="98" t="s">
        <v>669</v>
      </c>
      <c r="RCY33" s="98" t="s">
        <v>669</v>
      </c>
      <c r="RCZ33" s="98" t="s">
        <v>669</v>
      </c>
      <c r="RDA33" s="98" t="s">
        <v>669</v>
      </c>
      <c r="RDB33" s="98" t="s">
        <v>669</v>
      </c>
      <c r="RDC33" s="98" t="s">
        <v>669</v>
      </c>
      <c r="RDD33" s="98" t="s">
        <v>669</v>
      </c>
      <c r="RDE33" s="98" t="s">
        <v>669</v>
      </c>
      <c r="RDF33" s="98" t="s">
        <v>669</v>
      </c>
      <c r="RDG33" s="98" t="s">
        <v>669</v>
      </c>
      <c r="RDH33" s="98" t="s">
        <v>669</v>
      </c>
      <c r="RDI33" s="98" t="s">
        <v>669</v>
      </c>
      <c r="RDJ33" s="98" t="s">
        <v>669</v>
      </c>
      <c r="RDK33" s="98" t="s">
        <v>669</v>
      </c>
      <c r="RDL33" s="98" t="s">
        <v>669</v>
      </c>
      <c r="RDM33" s="98" t="s">
        <v>669</v>
      </c>
      <c r="RDN33" s="98" t="s">
        <v>669</v>
      </c>
      <c r="RDO33" s="98" t="s">
        <v>669</v>
      </c>
      <c r="RDP33" s="98" t="s">
        <v>669</v>
      </c>
      <c r="RDQ33" s="98" t="s">
        <v>669</v>
      </c>
      <c r="RDR33" s="98" t="s">
        <v>669</v>
      </c>
      <c r="RDS33" s="98" t="s">
        <v>669</v>
      </c>
      <c r="RDT33" s="98" t="s">
        <v>669</v>
      </c>
      <c r="RDU33" s="98" t="s">
        <v>669</v>
      </c>
      <c r="RDV33" s="98" t="s">
        <v>669</v>
      </c>
      <c r="RDW33" s="98" t="s">
        <v>669</v>
      </c>
      <c r="RDX33" s="98" t="s">
        <v>669</v>
      </c>
      <c r="RDY33" s="98" t="s">
        <v>669</v>
      </c>
      <c r="RDZ33" s="98" t="s">
        <v>669</v>
      </c>
      <c r="REA33" s="98" t="s">
        <v>669</v>
      </c>
      <c r="REB33" s="98" t="s">
        <v>669</v>
      </c>
      <c r="REC33" s="98" t="s">
        <v>669</v>
      </c>
      <c r="RED33" s="98" t="s">
        <v>669</v>
      </c>
      <c r="REE33" s="98" t="s">
        <v>669</v>
      </c>
      <c r="REF33" s="98" t="s">
        <v>669</v>
      </c>
      <c r="REG33" s="98" t="s">
        <v>669</v>
      </c>
      <c r="REH33" s="98" t="s">
        <v>669</v>
      </c>
      <c r="REI33" s="98" t="s">
        <v>669</v>
      </c>
      <c r="REJ33" s="98" t="s">
        <v>669</v>
      </c>
      <c r="REK33" s="98" t="s">
        <v>669</v>
      </c>
      <c r="REL33" s="98" t="s">
        <v>669</v>
      </c>
      <c r="REM33" s="98" t="s">
        <v>669</v>
      </c>
      <c r="REN33" s="98" t="s">
        <v>669</v>
      </c>
      <c r="REO33" s="98" t="s">
        <v>669</v>
      </c>
      <c r="REP33" s="98" t="s">
        <v>669</v>
      </c>
      <c r="REQ33" s="98" t="s">
        <v>669</v>
      </c>
      <c r="RER33" s="98" t="s">
        <v>669</v>
      </c>
      <c r="RES33" s="98" t="s">
        <v>669</v>
      </c>
      <c r="RET33" s="98" t="s">
        <v>669</v>
      </c>
      <c r="REU33" s="98" t="s">
        <v>669</v>
      </c>
      <c r="REV33" s="98" t="s">
        <v>669</v>
      </c>
      <c r="REW33" s="98" t="s">
        <v>669</v>
      </c>
      <c r="REX33" s="98" t="s">
        <v>669</v>
      </c>
      <c r="REY33" s="98" t="s">
        <v>669</v>
      </c>
      <c r="REZ33" s="98" t="s">
        <v>669</v>
      </c>
      <c r="RFA33" s="98" t="s">
        <v>669</v>
      </c>
      <c r="RFB33" s="98" t="s">
        <v>669</v>
      </c>
      <c r="RFC33" s="98" t="s">
        <v>669</v>
      </c>
      <c r="RFD33" s="98" t="s">
        <v>669</v>
      </c>
      <c r="RFE33" s="98" t="s">
        <v>669</v>
      </c>
      <c r="RFF33" s="98" t="s">
        <v>669</v>
      </c>
      <c r="RFG33" s="98" t="s">
        <v>669</v>
      </c>
      <c r="RFH33" s="98" t="s">
        <v>669</v>
      </c>
      <c r="RFI33" s="98" t="s">
        <v>669</v>
      </c>
      <c r="RFJ33" s="98" t="s">
        <v>669</v>
      </c>
      <c r="RFK33" s="98" t="s">
        <v>669</v>
      </c>
      <c r="RFL33" s="98" t="s">
        <v>669</v>
      </c>
      <c r="RFM33" s="98" t="s">
        <v>669</v>
      </c>
      <c r="RFN33" s="98" t="s">
        <v>669</v>
      </c>
      <c r="RFO33" s="98" t="s">
        <v>669</v>
      </c>
      <c r="RFP33" s="98" t="s">
        <v>669</v>
      </c>
      <c r="RFQ33" s="98" t="s">
        <v>669</v>
      </c>
      <c r="RFR33" s="98" t="s">
        <v>669</v>
      </c>
      <c r="RFS33" s="98" t="s">
        <v>669</v>
      </c>
      <c r="RFT33" s="98" t="s">
        <v>669</v>
      </c>
      <c r="RFU33" s="98" t="s">
        <v>669</v>
      </c>
      <c r="RFV33" s="98" t="s">
        <v>669</v>
      </c>
      <c r="RFW33" s="98" t="s">
        <v>669</v>
      </c>
      <c r="RFX33" s="98" t="s">
        <v>669</v>
      </c>
      <c r="RFY33" s="98" t="s">
        <v>669</v>
      </c>
      <c r="RFZ33" s="98" t="s">
        <v>669</v>
      </c>
      <c r="RGA33" s="98" t="s">
        <v>669</v>
      </c>
      <c r="RGB33" s="98" t="s">
        <v>669</v>
      </c>
      <c r="RGC33" s="98" t="s">
        <v>669</v>
      </c>
      <c r="RGD33" s="98" t="s">
        <v>669</v>
      </c>
      <c r="RGE33" s="98" t="s">
        <v>669</v>
      </c>
      <c r="RGF33" s="98" t="s">
        <v>669</v>
      </c>
      <c r="RGG33" s="98" t="s">
        <v>669</v>
      </c>
      <c r="RGH33" s="98" t="s">
        <v>669</v>
      </c>
      <c r="RGI33" s="98" t="s">
        <v>669</v>
      </c>
      <c r="RGJ33" s="98" t="s">
        <v>669</v>
      </c>
      <c r="RGK33" s="98" t="s">
        <v>669</v>
      </c>
      <c r="RGL33" s="98" t="s">
        <v>669</v>
      </c>
      <c r="RGM33" s="98" t="s">
        <v>669</v>
      </c>
      <c r="RGN33" s="98" t="s">
        <v>669</v>
      </c>
      <c r="RGO33" s="98" t="s">
        <v>669</v>
      </c>
      <c r="RGP33" s="98" t="s">
        <v>669</v>
      </c>
      <c r="RGQ33" s="98" t="s">
        <v>669</v>
      </c>
      <c r="RGR33" s="98" t="s">
        <v>669</v>
      </c>
      <c r="RGS33" s="98" t="s">
        <v>669</v>
      </c>
      <c r="RGT33" s="98" t="s">
        <v>669</v>
      </c>
      <c r="RGU33" s="98" t="s">
        <v>669</v>
      </c>
      <c r="RGV33" s="98" t="s">
        <v>669</v>
      </c>
      <c r="RGW33" s="98" t="s">
        <v>669</v>
      </c>
      <c r="RGX33" s="98" t="s">
        <v>669</v>
      </c>
      <c r="RGY33" s="98" t="s">
        <v>669</v>
      </c>
      <c r="RGZ33" s="98" t="s">
        <v>669</v>
      </c>
      <c r="RHA33" s="98" t="s">
        <v>669</v>
      </c>
      <c r="RHB33" s="98" t="s">
        <v>669</v>
      </c>
      <c r="RHC33" s="98" t="s">
        <v>669</v>
      </c>
      <c r="RHD33" s="98" t="s">
        <v>669</v>
      </c>
      <c r="RHE33" s="98" t="s">
        <v>669</v>
      </c>
      <c r="RHF33" s="98" t="s">
        <v>669</v>
      </c>
      <c r="RHG33" s="98" t="s">
        <v>669</v>
      </c>
      <c r="RHH33" s="98" t="s">
        <v>669</v>
      </c>
      <c r="RHI33" s="98" t="s">
        <v>669</v>
      </c>
      <c r="RHJ33" s="98" t="s">
        <v>669</v>
      </c>
      <c r="RHK33" s="98" t="s">
        <v>669</v>
      </c>
      <c r="RHL33" s="98" t="s">
        <v>669</v>
      </c>
      <c r="RHM33" s="98" t="s">
        <v>669</v>
      </c>
      <c r="RHN33" s="98" t="s">
        <v>669</v>
      </c>
      <c r="RHO33" s="98" t="s">
        <v>669</v>
      </c>
      <c r="RHP33" s="98" t="s">
        <v>669</v>
      </c>
      <c r="RHQ33" s="98" t="s">
        <v>669</v>
      </c>
      <c r="RHR33" s="98" t="s">
        <v>669</v>
      </c>
      <c r="RHS33" s="98" t="s">
        <v>669</v>
      </c>
      <c r="RHT33" s="98" t="s">
        <v>669</v>
      </c>
      <c r="RHU33" s="98" t="s">
        <v>669</v>
      </c>
      <c r="RHV33" s="98" t="s">
        <v>669</v>
      </c>
      <c r="RHW33" s="98" t="s">
        <v>669</v>
      </c>
      <c r="RHX33" s="98" t="s">
        <v>669</v>
      </c>
      <c r="RHY33" s="98" t="s">
        <v>669</v>
      </c>
      <c r="RHZ33" s="98" t="s">
        <v>669</v>
      </c>
      <c r="RIA33" s="98" t="s">
        <v>669</v>
      </c>
      <c r="RIB33" s="98" t="s">
        <v>669</v>
      </c>
      <c r="RIC33" s="98" t="s">
        <v>669</v>
      </c>
      <c r="RID33" s="98" t="s">
        <v>669</v>
      </c>
      <c r="RIE33" s="98" t="s">
        <v>669</v>
      </c>
      <c r="RIF33" s="98" t="s">
        <v>669</v>
      </c>
      <c r="RIG33" s="98" t="s">
        <v>669</v>
      </c>
      <c r="RIH33" s="98" t="s">
        <v>669</v>
      </c>
      <c r="RII33" s="98" t="s">
        <v>669</v>
      </c>
      <c r="RIJ33" s="98" t="s">
        <v>669</v>
      </c>
      <c r="RIK33" s="98" t="s">
        <v>669</v>
      </c>
      <c r="RIL33" s="98" t="s">
        <v>669</v>
      </c>
      <c r="RIM33" s="98" t="s">
        <v>669</v>
      </c>
      <c r="RIN33" s="98" t="s">
        <v>669</v>
      </c>
      <c r="RIO33" s="98" t="s">
        <v>669</v>
      </c>
      <c r="RIP33" s="98" t="s">
        <v>669</v>
      </c>
      <c r="RIQ33" s="98" t="s">
        <v>669</v>
      </c>
      <c r="RIR33" s="98" t="s">
        <v>669</v>
      </c>
      <c r="RIS33" s="98" t="s">
        <v>669</v>
      </c>
      <c r="RIT33" s="98" t="s">
        <v>669</v>
      </c>
      <c r="RIU33" s="98" t="s">
        <v>669</v>
      </c>
      <c r="RIV33" s="98" t="s">
        <v>669</v>
      </c>
      <c r="RIW33" s="98" t="s">
        <v>669</v>
      </c>
      <c r="RIX33" s="98" t="s">
        <v>669</v>
      </c>
      <c r="RIY33" s="98" t="s">
        <v>669</v>
      </c>
      <c r="RIZ33" s="98" t="s">
        <v>669</v>
      </c>
      <c r="RJA33" s="98" t="s">
        <v>669</v>
      </c>
      <c r="RJB33" s="98" t="s">
        <v>669</v>
      </c>
      <c r="RJC33" s="98" t="s">
        <v>669</v>
      </c>
      <c r="RJD33" s="98" t="s">
        <v>669</v>
      </c>
      <c r="RJE33" s="98" t="s">
        <v>669</v>
      </c>
      <c r="RJF33" s="98" t="s">
        <v>669</v>
      </c>
      <c r="RJG33" s="98" t="s">
        <v>669</v>
      </c>
      <c r="RJH33" s="98" t="s">
        <v>669</v>
      </c>
      <c r="RJI33" s="98" t="s">
        <v>669</v>
      </c>
      <c r="RJJ33" s="98" t="s">
        <v>669</v>
      </c>
      <c r="RJK33" s="98" t="s">
        <v>669</v>
      </c>
      <c r="RJL33" s="98" t="s">
        <v>669</v>
      </c>
      <c r="RJM33" s="98" t="s">
        <v>669</v>
      </c>
      <c r="RJN33" s="98" t="s">
        <v>669</v>
      </c>
      <c r="RJO33" s="98" t="s">
        <v>669</v>
      </c>
      <c r="RJP33" s="98" t="s">
        <v>669</v>
      </c>
      <c r="RJQ33" s="98" t="s">
        <v>669</v>
      </c>
      <c r="RJR33" s="98" t="s">
        <v>669</v>
      </c>
      <c r="RJS33" s="98" t="s">
        <v>669</v>
      </c>
      <c r="RJT33" s="98" t="s">
        <v>669</v>
      </c>
      <c r="RJU33" s="98" t="s">
        <v>669</v>
      </c>
      <c r="RJV33" s="98" t="s">
        <v>669</v>
      </c>
      <c r="RJW33" s="98" t="s">
        <v>669</v>
      </c>
      <c r="RJX33" s="98" t="s">
        <v>669</v>
      </c>
      <c r="RJY33" s="98" t="s">
        <v>669</v>
      </c>
      <c r="RJZ33" s="98" t="s">
        <v>669</v>
      </c>
      <c r="RKA33" s="98" t="s">
        <v>669</v>
      </c>
      <c r="RKB33" s="98" t="s">
        <v>669</v>
      </c>
      <c r="RKC33" s="98" t="s">
        <v>669</v>
      </c>
      <c r="RKD33" s="98" t="s">
        <v>669</v>
      </c>
      <c r="RKE33" s="98" t="s">
        <v>669</v>
      </c>
      <c r="RKF33" s="98" t="s">
        <v>669</v>
      </c>
      <c r="RKG33" s="98" t="s">
        <v>669</v>
      </c>
      <c r="RKH33" s="98" t="s">
        <v>669</v>
      </c>
      <c r="RKI33" s="98" t="s">
        <v>669</v>
      </c>
      <c r="RKJ33" s="98" t="s">
        <v>669</v>
      </c>
      <c r="RKK33" s="98" t="s">
        <v>669</v>
      </c>
      <c r="RKL33" s="98" t="s">
        <v>669</v>
      </c>
      <c r="RKM33" s="98" t="s">
        <v>669</v>
      </c>
      <c r="RKN33" s="98" t="s">
        <v>669</v>
      </c>
      <c r="RKO33" s="98" t="s">
        <v>669</v>
      </c>
      <c r="RKP33" s="98" t="s">
        <v>669</v>
      </c>
      <c r="RKQ33" s="98" t="s">
        <v>669</v>
      </c>
      <c r="RKR33" s="98" t="s">
        <v>669</v>
      </c>
      <c r="RKS33" s="98" t="s">
        <v>669</v>
      </c>
      <c r="RKT33" s="98" t="s">
        <v>669</v>
      </c>
      <c r="RKU33" s="98" t="s">
        <v>669</v>
      </c>
      <c r="RKV33" s="98" t="s">
        <v>669</v>
      </c>
      <c r="RKW33" s="98" t="s">
        <v>669</v>
      </c>
      <c r="RKX33" s="98" t="s">
        <v>669</v>
      </c>
      <c r="RKY33" s="98" t="s">
        <v>669</v>
      </c>
      <c r="RKZ33" s="98" t="s">
        <v>669</v>
      </c>
      <c r="RLA33" s="98" t="s">
        <v>669</v>
      </c>
      <c r="RLB33" s="98" t="s">
        <v>669</v>
      </c>
      <c r="RLC33" s="98" t="s">
        <v>669</v>
      </c>
      <c r="RLD33" s="98" t="s">
        <v>669</v>
      </c>
      <c r="RLE33" s="98" t="s">
        <v>669</v>
      </c>
      <c r="RLF33" s="98" t="s">
        <v>669</v>
      </c>
      <c r="RLG33" s="98" t="s">
        <v>669</v>
      </c>
      <c r="RLH33" s="98" t="s">
        <v>669</v>
      </c>
      <c r="RLI33" s="98" t="s">
        <v>669</v>
      </c>
      <c r="RLJ33" s="98" t="s">
        <v>669</v>
      </c>
      <c r="RLK33" s="98" t="s">
        <v>669</v>
      </c>
      <c r="RLL33" s="98" t="s">
        <v>669</v>
      </c>
      <c r="RLM33" s="98" t="s">
        <v>669</v>
      </c>
      <c r="RLN33" s="98" t="s">
        <v>669</v>
      </c>
      <c r="RLO33" s="98" t="s">
        <v>669</v>
      </c>
      <c r="RLP33" s="98" t="s">
        <v>669</v>
      </c>
      <c r="RLQ33" s="98" t="s">
        <v>669</v>
      </c>
      <c r="RLR33" s="98" t="s">
        <v>669</v>
      </c>
      <c r="RLS33" s="98" t="s">
        <v>669</v>
      </c>
      <c r="RLT33" s="98" t="s">
        <v>669</v>
      </c>
      <c r="RLU33" s="98" t="s">
        <v>669</v>
      </c>
      <c r="RLV33" s="98" t="s">
        <v>669</v>
      </c>
      <c r="RLW33" s="98" t="s">
        <v>669</v>
      </c>
      <c r="RLX33" s="98" t="s">
        <v>669</v>
      </c>
      <c r="RLY33" s="98" t="s">
        <v>669</v>
      </c>
      <c r="RLZ33" s="98" t="s">
        <v>669</v>
      </c>
      <c r="RMA33" s="98" t="s">
        <v>669</v>
      </c>
      <c r="RMB33" s="98" t="s">
        <v>669</v>
      </c>
      <c r="RMC33" s="98" t="s">
        <v>669</v>
      </c>
      <c r="RMD33" s="98" t="s">
        <v>669</v>
      </c>
      <c r="RME33" s="98" t="s">
        <v>669</v>
      </c>
      <c r="RMF33" s="98" t="s">
        <v>669</v>
      </c>
      <c r="RMG33" s="98" t="s">
        <v>669</v>
      </c>
      <c r="RMH33" s="98" t="s">
        <v>669</v>
      </c>
      <c r="RMI33" s="98" t="s">
        <v>669</v>
      </c>
      <c r="RMJ33" s="98" t="s">
        <v>669</v>
      </c>
      <c r="RMK33" s="98" t="s">
        <v>669</v>
      </c>
      <c r="RML33" s="98" t="s">
        <v>669</v>
      </c>
      <c r="RMM33" s="98" t="s">
        <v>669</v>
      </c>
      <c r="RMN33" s="98" t="s">
        <v>669</v>
      </c>
      <c r="RMO33" s="98" t="s">
        <v>669</v>
      </c>
      <c r="RMP33" s="98" t="s">
        <v>669</v>
      </c>
      <c r="RMQ33" s="98" t="s">
        <v>669</v>
      </c>
      <c r="RMR33" s="98" t="s">
        <v>669</v>
      </c>
      <c r="RMS33" s="98" t="s">
        <v>669</v>
      </c>
      <c r="RMT33" s="98" t="s">
        <v>669</v>
      </c>
      <c r="RMU33" s="98" t="s">
        <v>669</v>
      </c>
      <c r="RMV33" s="98" t="s">
        <v>669</v>
      </c>
      <c r="RMW33" s="98" t="s">
        <v>669</v>
      </c>
      <c r="RMX33" s="98" t="s">
        <v>669</v>
      </c>
      <c r="RMY33" s="98" t="s">
        <v>669</v>
      </c>
      <c r="RMZ33" s="98" t="s">
        <v>669</v>
      </c>
      <c r="RNA33" s="98" t="s">
        <v>669</v>
      </c>
      <c r="RNB33" s="98" t="s">
        <v>669</v>
      </c>
      <c r="RNC33" s="98" t="s">
        <v>669</v>
      </c>
      <c r="RND33" s="98" t="s">
        <v>669</v>
      </c>
      <c r="RNE33" s="98" t="s">
        <v>669</v>
      </c>
      <c r="RNF33" s="98" t="s">
        <v>669</v>
      </c>
      <c r="RNG33" s="98" t="s">
        <v>669</v>
      </c>
      <c r="RNH33" s="98" t="s">
        <v>669</v>
      </c>
      <c r="RNI33" s="98" t="s">
        <v>669</v>
      </c>
      <c r="RNJ33" s="98" t="s">
        <v>669</v>
      </c>
      <c r="RNK33" s="98" t="s">
        <v>669</v>
      </c>
      <c r="RNL33" s="98" t="s">
        <v>669</v>
      </c>
      <c r="RNM33" s="98" t="s">
        <v>669</v>
      </c>
      <c r="RNN33" s="98" t="s">
        <v>669</v>
      </c>
      <c r="RNO33" s="98" t="s">
        <v>669</v>
      </c>
      <c r="RNP33" s="98" t="s">
        <v>669</v>
      </c>
      <c r="RNQ33" s="98" t="s">
        <v>669</v>
      </c>
      <c r="RNR33" s="98" t="s">
        <v>669</v>
      </c>
      <c r="RNS33" s="98" t="s">
        <v>669</v>
      </c>
      <c r="RNT33" s="98" t="s">
        <v>669</v>
      </c>
      <c r="RNU33" s="98" t="s">
        <v>669</v>
      </c>
      <c r="RNV33" s="98" t="s">
        <v>669</v>
      </c>
      <c r="RNW33" s="98" t="s">
        <v>669</v>
      </c>
      <c r="RNX33" s="98" t="s">
        <v>669</v>
      </c>
      <c r="RNY33" s="98" t="s">
        <v>669</v>
      </c>
      <c r="RNZ33" s="98" t="s">
        <v>669</v>
      </c>
      <c r="ROA33" s="98" t="s">
        <v>669</v>
      </c>
      <c r="ROB33" s="98" t="s">
        <v>669</v>
      </c>
      <c r="ROC33" s="98" t="s">
        <v>669</v>
      </c>
      <c r="ROD33" s="98" t="s">
        <v>669</v>
      </c>
      <c r="ROE33" s="98" t="s">
        <v>669</v>
      </c>
      <c r="ROF33" s="98" t="s">
        <v>669</v>
      </c>
      <c r="ROG33" s="98" t="s">
        <v>669</v>
      </c>
      <c r="ROH33" s="98" t="s">
        <v>669</v>
      </c>
      <c r="ROI33" s="98" t="s">
        <v>669</v>
      </c>
      <c r="ROJ33" s="98" t="s">
        <v>669</v>
      </c>
      <c r="ROK33" s="98" t="s">
        <v>669</v>
      </c>
      <c r="ROL33" s="98" t="s">
        <v>669</v>
      </c>
      <c r="ROM33" s="98" t="s">
        <v>669</v>
      </c>
      <c r="RON33" s="98" t="s">
        <v>669</v>
      </c>
      <c r="ROO33" s="98" t="s">
        <v>669</v>
      </c>
      <c r="ROP33" s="98" t="s">
        <v>669</v>
      </c>
      <c r="ROQ33" s="98" t="s">
        <v>669</v>
      </c>
      <c r="ROR33" s="98" t="s">
        <v>669</v>
      </c>
      <c r="ROS33" s="98" t="s">
        <v>669</v>
      </c>
      <c r="ROT33" s="98" t="s">
        <v>669</v>
      </c>
      <c r="ROU33" s="98" t="s">
        <v>669</v>
      </c>
      <c r="ROV33" s="98" t="s">
        <v>669</v>
      </c>
      <c r="ROW33" s="98" t="s">
        <v>669</v>
      </c>
      <c r="ROX33" s="98" t="s">
        <v>669</v>
      </c>
      <c r="ROY33" s="98" t="s">
        <v>669</v>
      </c>
      <c r="ROZ33" s="98" t="s">
        <v>669</v>
      </c>
      <c r="RPA33" s="98" t="s">
        <v>669</v>
      </c>
      <c r="RPB33" s="98" t="s">
        <v>669</v>
      </c>
      <c r="RPC33" s="98" t="s">
        <v>669</v>
      </c>
      <c r="RPD33" s="98" t="s">
        <v>669</v>
      </c>
      <c r="RPE33" s="98" t="s">
        <v>669</v>
      </c>
      <c r="RPF33" s="98" t="s">
        <v>669</v>
      </c>
      <c r="RPG33" s="98" t="s">
        <v>669</v>
      </c>
      <c r="RPH33" s="98" t="s">
        <v>669</v>
      </c>
      <c r="RPI33" s="98" t="s">
        <v>669</v>
      </c>
      <c r="RPJ33" s="98" t="s">
        <v>669</v>
      </c>
      <c r="RPK33" s="98" t="s">
        <v>669</v>
      </c>
      <c r="RPL33" s="98" t="s">
        <v>669</v>
      </c>
      <c r="RPM33" s="98" t="s">
        <v>669</v>
      </c>
      <c r="RPN33" s="98" t="s">
        <v>669</v>
      </c>
      <c r="RPO33" s="98" t="s">
        <v>669</v>
      </c>
      <c r="RPP33" s="98" t="s">
        <v>669</v>
      </c>
      <c r="RPQ33" s="98" t="s">
        <v>669</v>
      </c>
      <c r="RPR33" s="98" t="s">
        <v>669</v>
      </c>
      <c r="RPS33" s="98" t="s">
        <v>669</v>
      </c>
      <c r="RPT33" s="98" t="s">
        <v>669</v>
      </c>
      <c r="RPU33" s="98" t="s">
        <v>669</v>
      </c>
      <c r="RPV33" s="98" t="s">
        <v>669</v>
      </c>
      <c r="RPW33" s="98" t="s">
        <v>669</v>
      </c>
      <c r="RPX33" s="98" t="s">
        <v>669</v>
      </c>
      <c r="RPY33" s="98" t="s">
        <v>669</v>
      </c>
      <c r="RPZ33" s="98" t="s">
        <v>669</v>
      </c>
      <c r="RQA33" s="98" t="s">
        <v>669</v>
      </c>
      <c r="RQB33" s="98" t="s">
        <v>669</v>
      </c>
      <c r="RQC33" s="98" t="s">
        <v>669</v>
      </c>
      <c r="RQD33" s="98" t="s">
        <v>669</v>
      </c>
      <c r="RQE33" s="98" t="s">
        <v>669</v>
      </c>
      <c r="RQF33" s="98" t="s">
        <v>669</v>
      </c>
      <c r="RQG33" s="98" t="s">
        <v>669</v>
      </c>
      <c r="RQH33" s="98" t="s">
        <v>669</v>
      </c>
      <c r="RQI33" s="98" t="s">
        <v>669</v>
      </c>
      <c r="RQJ33" s="98" t="s">
        <v>669</v>
      </c>
      <c r="RQK33" s="98" t="s">
        <v>669</v>
      </c>
      <c r="RQL33" s="98" t="s">
        <v>669</v>
      </c>
      <c r="RQM33" s="98" t="s">
        <v>669</v>
      </c>
      <c r="RQN33" s="98" t="s">
        <v>669</v>
      </c>
      <c r="RQO33" s="98" t="s">
        <v>669</v>
      </c>
      <c r="RQP33" s="98" t="s">
        <v>669</v>
      </c>
      <c r="RQQ33" s="98" t="s">
        <v>669</v>
      </c>
      <c r="RQR33" s="98" t="s">
        <v>669</v>
      </c>
      <c r="RQS33" s="98" t="s">
        <v>669</v>
      </c>
      <c r="RQT33" s="98" t="s">
        <v>669</v>
      </c>
      <c r="RQU33" s="98" t="s">
        <v>669</v>
      </c>
      <c r="RQV33" s="98" t="s">
        <v>669</v>
      </c>
      <c r="RQW33" s="98" t="s">
        <v>669</v>
      </c>
      <c r="RQX33" s="98" t="s">
        <v>669</v>
      </c>
      <c r="RQY33" s="98" t="s">
        <v>669</v>
      </c>
      <c r="RQZ33" s="98" t="s">
        <v>669</v>
      </c>
      <c r="RRA33" s="98" t="s">
        <v>669</v>
      </c>
      <c r="RRB33" s="98" t="s">
        <v>669</v>
      </c>
      <c r="RRC33" s="98" t="s">
        <v>669</v>
      </c>
      <c r="RRD33" s="98" t="s">
        <v>669</v>
      </c>
      <c r="RRE33" s="98" t="s">
        <v>669</v>
      </c>
      <c r="RRF33" s="98" t="s">
        <v>669</v>
      </c>
      <c r="RRG33" s="98" t="s">
        <v>669</v>
      </c>
      <c r="RRH33" s="98" t="s">
        <v>669</v>
      </c>
      <c r="RRI33" s="98" t="s">
        <v>669</v>
      </c>
      <c r="RRJ33" s="98" t="s">
        <v>669</v>
      </c>
      <c r="RRK33" s="98" t="s">
        <v>669</v>
      </c>
      <c r="RRL33" s="98" t="s">
        <v>669</v>
      </c>
      <c r="RRM33" s="98" t="s">
        <v>669</v>
      </c>
      <c r="RRN33" s="98" t="s">
        <v>669</v>
      </c>
      <c r="RRO33" s="98" t="s">
        <v>669</v>
      </c>
      <c r="RRP33" s="98" t="s">
        <v>669</v>
      </c>
      <c r="RRQ33" s="98" t="s">
        <v>669</v>
      </c>
      <c r="RRR33" s="98" t="s">
        <v>669</v>
      </c>
      <c r="RRS33" s="98" t="s">
        <v>669</v>
      </c>
      <c r="RRT33" s="98" t="s">
        <v>669</v>
      </c>
      <c r="RRU33" s="98" t="s">
        <v>669</v>
      </c>
      <c r="RRV33" s="98" t="s">
        <v>669</v>
      </c>
      <c r="RRW33" s="98" t="s">
        <v>669</v>
      </c>
      <c r="RRX33" s="98" t="s">
        <v>669</v>
      </c>
      <c r="RRY33" s="98" t="s">
        <v>669</v>
      </c>
      <c r="RRZ33" s="98" t="s">
        <v>669</v>
      </c>
      <c r="RSA33" s="98" t="s">
        <v>669</v>
      </c>
      <c r="RSB33" s="98" t="s">
        <v>669</v>
      </c>
      <c r="RSC33" s="98" t="s">
        <v>669</v>
      </c>
      <c r="RSD33" s="98" t="s">
        <v>669</v>
      </c>
      <c r="RSE33" s="98" t="s">
        <v>669</v>
      </c>
      <c r="RSF33" s="98" t="s">
        <v>669</v>
      </c>
      <c r="RSG33" s="98" t="s">
        <v>669</v>
      </c>
      <c r="RSH33" s="98" t="s">
        <v>669</v>
      </c>
      <c r="RSI33" s="98" t="s">
        <v>669</v>
      </c>
      <c r="RSJ33" s="98" t="s">
        <v>669</v>
      </c>
      <c r="RSK33" s="98" t="s">
        <v>669</v>
      </c>
      <c r="RSL33" s="98" t="s">
        <v>669</v>
      </c>
      <c r="RSM33" s="98" t="s">
        <v>669</v>
      </c>
      <c r="RSN33" s="98" t="s">
        <v>669</v>
      </c>
      <c r="RSO33" s="98" t="s">
        <v>669</v>
      </c>
      <c r="RSP33" s="98" t="s">
        <v>669</v>
      </c>
      <c r="RSQ33" s="98" t="s">
        <v>669</v>
      </c>
      <c r="RSR33" s="98" t="s">
        <v>669</v>
      </c>
      <c r="RSS33" s="98" t="s">
        <v>669</v>
      </c>
      <c r="RST33" s="98" t="s">
        <v>669</v>
      </c>
      <c r="RSU33" s="98" t="s">
        <v>669</v>
      </c>
      <c r="RSV33" s="98" t="s">
        <v>669</v>
      </c>
      <c r="RSW33" s="98" t="s">
        <v>669</v>
      </c>
      <c r="RSX33" s="98" t="s">
        <v>669</v>
      </c>
      <c r="RSY33" s="98" t="s">
        <v>669</v>
      </c>
      <c r="RSZ33" s="98" t="s">
        <v>669</v>
      </c>
      <c r="RTA33" s="98" t="s">
        <v>669</v>
      </c>
      <c r="RTB33" s="98" t="s">
        <v>669</v>
      </c>
      <c r="RTC33" s="98" t="s">
        <v>669</v>
      </c>
      <c r="RTD33" s="98" t="s">
        <v>669</v>
      </c>
      <c r="RTE33" s="98" t="s">
        <v>669</v>
      </c>
      <c r="RTF33" s="98" t="s">
        <v>669</v>
      </c>
      <c r="RTG33" s="98" t="s">
        <v>669</v>
      </c>
      <c r="RTH33" s="98" t="s">
        <v>669</v>
      </c>
      <c r="RTI33" s="98" t="s">
        <v>669</v>
      </c>
      <c r="RTJ33" s="98" t="s">
        <v>669</v>
      </c>
      <c r="RTK33" s="98" t="s">
        <v>669</v>
      </c>
      <c r="RTL33" s="98" t="s">
        <v>669</v>
      </c>
      <c r="RTM33" s="98" t="s">
        <v>669</v>
      </c>
      <c r="RTN33" s="98" t="s">
        <v>669</v>
      </c>
      <c r="RTO33" s="98" t="s">
        <v>669</v>
      </c>
      <c r="RTP33" s="98" t="s">
        <v>669</v>
      </c>
      <c r="RTQ33" s="98" t="s">
        <v>669</v>
      </c>
      <c r="RTR33" s="98" t="s">
        <v>669</v>
      </c>
      <c r="RTS33" s="98" t="s">
        <v>669</v>
      </c>
      <c r="RTT33" s="98" t="s">
        <v>669</v>
      </c>
      <c r="RTU33" s="98" t="s">
        <v>669</v>
      </c>
      <c r="RTV33" s="98" t="s">
        <v>669</v>
      </c>
      <c r="RTW33" s="98" t="s">
        <v>669</v>
      </c>
      <c r="RTX33" s="98" t="s">
        <v>669</v>
      </c>
      <c r="RTY33" s="98" t="s">
        <v>669</v>
      </c>
      <c r="RTZ33" s="98" t="s">
        <v>669</v>
      </c>
      <c r="RUA33" s="98" t="s">
        <v>669</v>
      </c>
      <c r="RUB33" s="98" t="s">
        <v>669</v>
      </c>
      <c r="RUC33" s="98" t="s">
        <v>669</v>
      </c>
      <c r="RUD33" s="98" t="s">
        <v>669</v>
      </c>
      <c r="RUE33" s="98" t="s">
        <v>669</v>
      </c>
      <c r="RUF33" s="98" t="s">
        <v>669</v>
      </c>
      <c r="RUG33" s="98" t="s">
        <v>669</v>
      </c>
      <c r="RUH33" s="98" t="s">
        <v>669</v>
      </c>
      <c r="RUI33" s="98" t="s">
        <v>669</v>
      </c>
      <c r="RUJ33" s="98" t="s">
        <v>669</v>
      </c>
      <c r="RUK33" s="98" t="s">
        <v>669</v>
      </c>
      <c r="RUL33" s="98" t="s">
        <v>669</v>
      </c>
      <c r="RUM33" s="98" t="s">
        <v>669</v>
      </c>
      <c r="RUN33" s="98" t="s">
        <v>669</v>
      </c>
      <c r="RUO33" s="98" t="s">
        <v>669</v>
      </c>
      <c r="RUP33" s="98" t="s">
        <v>669</v>
      </c>
      <c r="RUQ33" s="98" t="s">
        <v>669</v>
      </c>
      <c r="RUR33" s="98" t="s">
        <v>669</v>
      </c>
      <c r="RUS33" s="98" t="s">
        <v>669</v>
      </c>
      <c r="RUT33" s="98" t="s">
        <v>669</v>
      </c>
      <c r="RUU33" s="98" t="s">
        <v>669</v>
      </c>
      <c r="RUV33" s="98" t="s">
        <v>669</v>
      </c>
      <c r="RUW33" s="98" t="s">
        <v>669</v>
      </c>
      <c r="RUX33" s="98" t="s">
        <v>669</v>
      </c>
      <c r="RUY33" s="98" t="s">
        <v>669</v>
      </c>
      <c r="RUZ33" s="98" t="s">
        <v>669</v>
      </c>
      <c r="RVA33" s="98" t="s">
        <v>669</v>
      </c>
      <c r="RVB33" s="98" t="s">
        <v>669</v>
      </c>
      <c r="RVC33" s="98" t="s">
        <v>669</v>
      </c>
      <c r="RVD33" s="98" t="s">
        <v>669</v>
      </c>
      <c r="RVE33" s="98" t="s">
        <v>669</v>
      </c>
      <c r="RVF33" s="98" t="s">
        <v>669</v>
      </c>
      <c r="RVG33" s="98" t="s">
        <v>669</v>
      </c>
      <c r="RVH33" s="98" t="s">
        <v>669</v>
      </c>
      <c r="RVI33" s="98" t="s">
        <v>669</v>
      </c>
      <c r="RVJ33" s="98" t="s">
        <v>669</v>
      </c>
      <c r="RVK33" s="98" t="s">
        <v>669</v>
      </c>
      <c r="RVL33" s="98" t="s">
        <v>669</v>
      </c>
      <c r="RVM33" s="98" t="s">
        <v>669</v>
      </c>
      <c r="RVN33" s="98" t="s">
        <v>669</v>
      </c>
      <c r="RVO33" s="98" t="s">
        <v>669</v>
      </c>
      <c r="RVP33" s="98" t="s">
        <v>669</v>
      </c>
      <c r="RVQ33" s="98" t="s">
        <v>669</v>
      </c>
      <c r="RVR33" s="98" t="s">
        <v>669</v>
      </c>
      <c r="RVS33" s="98" t="s">
        <v>669</v>
      </c>
      <c r="RVT33" s="98" t="s">
        <v>669</v>
      </c>
      <c r="RVU33" s="98" t="s">
        <v>669</v>
      </c>
      <c r="RVV33" s="98" t="s">
        <v>669</v>
      </c>
      <c r="RVW33" s="98" t="s">
        <v>669</v>
      </c>
      <c r="RVX33" s="98" t="s">
        <v>669</v>
      </c>
      <c r="RVY33" s="98" t="s">
        <v>669</v>
      </c>
      <c r="RVZ33" s="98" t="s">
        <v>669</v>
      </c>
      <c r="RWA33" s="98" t="s">
        <v>669</v>
      </c>
      <c r="RWB33" s="98" t="s">
        <v>669</v>
      </c>
      <c r="RWC33" s="98" t="s">
        <v>669</v>
      </c>
      <c r="RWD33" s="98" t="s">
        <v>669</v>
      </c>
      <c r="RWE33" s="98" t="s">
        <v>669</v>
      </c>
      <c r="RWF33" s="98" t="s">
        <v>669</v>
      </c>
      <c r="RWG33" s="98" t="s">
        <v>669</v>
      </c>
      <c r="RWH33" s="98" t="s">
        <v>669</v>
      </c>
      <c r="RWI33" s="98" t="s">
        <v>669</v>
      </c>
      <c r="RWJ33" s="98" t="s">
        <v>669</v>
      </c>
      <c r="RWK33" s="98" t="s">
        <v>669</v>
      </c>
      <c r="RWL33" s="98" t="s">
        <v>669</v>
      </c>
      <c r="RWM33" s="98" t="s">
        <v>669</v>
      </c>
      <c r="RWN33" s="98" t="s">
        <v>669</v>
      </c>
      <c r="RWO33" s="98" t="s">
        <v>669</v>
      </c>
      <c r="RWP33" s="98" t="s">
        <v>669</v>
      </c>
      <c r="RWQ33" s="98" t="s">
        <v>669</v>
      </c>
      <c r="RWR33" s="98" t="s">
        <v>669</v>
      </c>
      <c r="RWS33" s="98" t="s">
        <v>669</v>
      </c>
      <c r="RWT33" s="98" t="s">
        <v>669</v>
      </c>
      <c r="RWU33" s="98" t="s">
        <v>669</v>
      </c>
      <c r="RWV33" s="98" t="s">
        <v>669</v>
      </c>
      <c r="RWW33" s="98" t="s">
        <v>669</v>
      </c>
      <c r="RWX33" s="98" t="s">
        <v>669</v>
      </c>
      <c r="RWY33" s="98" t="s">
        <v>669</v>
      </c>
      <c r="RWZ33" s="98" t="s">
        <v>669</v>
      </c>
      <c r="RXA33" s="98" t="s">
        <v>669</v>
      </c>
      <c r="RXB33" s="98" t="s">
        <v>669</v>
      </c>
      <c r="RXC33" s="98" t="s">
        <v>669</v>
      </c>
      <c r="RXD33" s="98" t="s">
        <v>669</v>
      </c>
      <c r="RXE33" s="98" t="s">
        <v>669</v>
      </c>
      <c r="RXF33" s="98" t="s">
        <v>669</v>
      </c>
      <c r="RXG33" s="98" t="s">
        <v>669</v>
      </c>
      <c r="RXH33" s="98" t="s">
        <v>669</v>
      </c>
      <c r="RXI33" s="98" t="s">
        <v>669</v>
      </c>
      <c r="RXJ33" s="98" t="s">
        <v>669</v>
      </c>
      <c r="RXK33" s="98" t="s">
        <v>669</v>
      </c>
      <c r="RXL33" s="98" t="s">
        <v>669</v>
      </c>
      <c r="RXM33" s="98" t="s">
        <v>669</v>
      </c>
      <c r="RXN33" s="98" t="s">
        <v>669</v>
      </c>
      <c r="RXO33" s="98" t="s">
        <v>669</v>
      </c>
      <c r="RXP33" s="98" t="s">
        <v>669</v>
      </c>
      <c r="RXQ33" s="98" t="s">
        <v>669</v>
      </c>
      <c r="RXR33" s="98" t="s">
        <v>669</v>
      </c>
      <c r="RXS33" s="98" t="s">
        <v>669</v>
      </c>
      <c r="RXT33" s="98" t="s">
        <v>669</v>
      </c>
      <c r="RXU33" s="98" t="s">
        <v>669</v>
      </c>
      <c r="RXV33" s="98" t="s">
        <v>669</v>
      </c>
      <c r="RXW33" s="98" t="s">
        <v>669</v>
      </c>
      <c r="RXX33" s="98" t="s">
        <v>669</v>
      </c>
      <c r="RXY33" s="98" t="s">
        <v>669</v>
      </c>
      <c r="RXZ33" s="98" t="s">
        <v>669</v>
      </c>
      <c r="RYA33" s="98" t="s">
        <v>669</v>
      </c>
      <c r="RYB33" s="98" t="s">
        <v>669</v>
      </c>
      <c r="RYC33" s="98" t="s">
        <v>669</v>
      </c>
      <c r="RYD33" s="98" t="s">
        <v>669</v>
      </c>
      <c r="RYE33" s="98" t="s">
        <v>669</v>
      </c>
      <c r="RYF33" s="98" t="s">
        <v>669</v>
      </c>
      <c r="RYG33" s="98" t="s">
        <v>669</v>
      </c>
      <c r="RYH33" s="98" t="s">
        <v>669</v>
      </c>
      <c r="RYI33" s="98" t="s">
        <v>669</v>
      </c>
      <c r="RYJ33" s="98" t="s">
        <v>669</v>
      </c>
      <c r="RYK33" s="98" t="s">
        <v>669</v>
      </c>
      <c r="RYL33" s="98" t="s">
        <v>669</v>
      </c>
      <c r="RYM33" s="98" t="s">
        <v>669</v>
      </c>
      <c r="RYN33" s="98" t="s">
        <v>669</v>
      </c>
      <c r="RYO33" s="98" t="s">
        <v>669</v>
      </c>
      <c r="RYP33" s="98" t="s">
        <v>669</v>
      </c>
      <c r="RYQ33" s="98" t="s">
        <v>669</v>
      </c>
      <c r="RYR33" s="98" t="s">
        <v>669</v>
      </c>
      <c r="RYS33" s="98" t="s">
        <v>669</v>
      </c>
      <c r="RYT33" s="98" t="s">
        <v>669</v>
      </c>
      <c r="RYU33" s="98" t="s">
        <v>669</v>
      </c>
      <c r="RYV33" s="98" t="s">
        <v>669</v>
      </c>
      <c r="RYW33" s="98" t="s">
        <v>669</v>
      </c>
      <c r="RYX33" s="98" t="s">
        <v>669</v>
      </c>
      <c r="RYY33" s="98" t="s">
        <v>669</v>
      </c>
      <c r="RYZ33" s="98" t="s">
        <v>669</v>
      </c>
      <c r="RZA33" s="98" t="s">
        <v>669</v>
      </c>
      <c r="RZB33" s="98" t="s">
        <v>669</v>
      </c>
      <c r="RZC33" s="98" t="s">
        <v>669</v>
      </c>
      <c r="RZD33" s="98" t="s">
        <v>669</v>
      </c>
      <c r="RZE33" s="98" t="s">
        <v>669</v>
      </c>
      <c r="RZF33" s="98" t="s">
        <v>669</v>
      </c>
      <c r="RZG33" s="98" t="s">
        <v>669</v>
      </c>
      <c r="RZH33" s="98" t="s">
        <v>669</v>
      </c>
      <c r="RZI33" s="98" t="s">
        <v>669</v>
      </c>
      <c r="RZJ33" s="98" t="s">
        <v>669</v>
      </c>
      <c r="RZK33" s="98" t="s">
        <v>669</v>
      </c>
      <c r="RZL33" s="98" t="s">
        <v>669</v>
      </c>
      <c r="RZM33" s="98" t="s">
        <v>669</v>
      </c>
      <c r="RZN33" s="98" t="s">
        <v>669</v>
      </c>
      <c r="RZO33" s="98" t="s">
        <v>669</v>
      </c>
      <c r="RZP33" s="98" t="s">
        <v>669</v>
      </c>
      <c r="RZQ33" s="98" t="s">
        <v>669</v>
      </c>
      <c r="RZR33" s="98" t="s">
        <v>669</v>
      </c>
      <c r="RZS33" s="98" t="s">
        <v>669</v>
      </c>
      <c r="RZT33" s="98" t="s">
        <v>669</v>
      </c>
      <c r="RZU33" s="98" t="s">
        <v>669</v>
      </c>
      <c r="RZV33" s="98" t="s">
        <v>669</v>
      </c>
      <c r="RZW33" s="98" t="s">
        <v>669</v>
      </c>
      <c r="RZX33" s="98" t="s">
        <v>669</v>
      </c>
      <c r="RZY33" s="98" t="s">
        <v>669</v>
      </c>
      <c r="RZZ33" s="98" t="s">
        <v>669</v>
      </c>
      <c r="SAA33" s="98" t="s">
        <v>669</v>
      </c>
      <c r="SAB33" s="98" t="s">
        <v>669</v>
      </c>
      <c r="SAC33" s="98" t="s">
        <v>669</v>
      </c>
      <c r="SAD33" s="98" t="s">
        <v>669</v>
      </c>
      <c r="SAE33" s="98" t="s">
        <v>669</v>
      </c>
      <c r="SAF33" s="98" t="s">
        <v>669</v>
      </c>
      <c r="SAG33" s="98" t="s">
        <v>669</v>
      </c>
      <c r="SAH33" s="98" t="s">
        <v>669</v>
      </c>
      <c r="SAI33" s="98" t="s">
        <v>669</v>
      </c>
      <c r="SAJ33" s="98" t="s">
        <v>669</v>
      </c>
      <c r="SAK33" s="98" t="s">
        <v>669</v>
      </c>
      <c r="SAL33" s="98" t="s">
        <v>669</v>
      </c>
      <c r="SAM33" s="98" t="s">
        <v>669</v>
      </c>
      <c r="SAN33" s="98" t="s">
        <v>669</v>
      </c>
      <c r="SAO33" s="98" t="s">
        <v>669</v>
      </c>
      <c r="SAP33" s="98" t="s">
        <v>669</v>
      </c>
      <c r="SAQ33" s="98" t="s">
        <v>669</v>
      </c>
      <c r="SAR33" s="98" t="s">
        <v>669</v>
      </c>
      <c r="SAS33" s="98" t="s">
        <v>669</v>
      </c>
      <c r="SAT33" s="98" t="s">
        <v>669</v>
      </c>
      <c r="SAU33" s="98" t="s">
        <v>669</v>
      </c>
      <c r="SAV33" s="98" t="s">
        <v>669</v>
      </c>
      <c r="SAW33" s="98" t="s">
        <v>669</v>
      </c>
      <c r="SAX33" s="98" t="s">
        <v>669</v>
      </c>
      <c r="SAY33" s="98" t="s">
        <v>669</v>
      </c>
      <c r="SAZ33" s="98" t="s">
        <v>669</v>
      </c>
      <c r="SBA33" s="98" t="s">
        <v>669</v>
      </c>
      <c r="SBB33" s="98" t="s">
        <v>669</v>
      </c>
      <c r="SBC33" s="98" t="s">
        <v>669</v>
      </c>
      <c r="SBD33" s="98" t="s">
        <v>669</v>
      </c>
      <c r="SBE33" s="98" t="s">
        <v>669</v>
      </c>
      <c r="SBF33" s="98" t="s">
        <v>669</v>
      </c>
      <c r="SBG33" s="98" t="s">
        <v>669</v>
      </c>
      <c r="SBH33" s="98" t="s">
        <v>669</v>
      </c>
      <c r="SBI33" s="98" t="s">
        <v>669</v>
      </c>
      <c r="SBJ33" s="98" t="s">
        <v>669</v>
      </c>
      <c r="SBK33" s="98" t="s">
        <v>669</v>
      </c>
      <c r="SBL33" s="98" t="s">
        <v>669</v>
      </c>
      <c r="SBM33" s="98" t="s">
        <v>669</v>
      </c>
      <c r="SBN33" s="98" t="s">
        <v>669</v>
      </c>
      <c r="SBO33" s="98" t="s">
        <v>669</v>
      </c>
      <c r="SBP33" s="98" t="s">
        <v>669</v>
      </c>
      <c r="SBQ33" s="98" t="s">
        <v>669</v>
      </c>
      <c r="SBR33" s="98" t="s">
        <v>669</v>
      </c>
      <c r="SBS33" s="98" t="s">
        <v>669</v>
      </c>
      <c r="SBT33" s="98" t="s">
        <v>669</v>
      </c>
      <c r="SBU33" s="98" t="s">
        <v>669</v>
      </c>
      <c r="SBV33" s="98" t="s">
        <v>669</v>
      </c>
      <c r="SBW33" s="98" t="s">
        <v>669</v>
      </c>
      <c r="SBX33" s="98" t="s">
        <v>669</v>
      </c>
      <c r="SBY33" s="98" t="s">
        <v>669</v>
      </c>
      <c r="SBZ33" s="98" t="s">
        <v>669</v>
      </c>
      <c r="SCA33" s="98" t="s">
        <v>669</v>
      </c>
      <c r="SCB33" s="98" t="s">
        <v>669</v>
      </c>
      <c r="SCC33" s="98" t="s">
        <v>669</v>
      </c>
      <c r="SCD33" s="98" t="s">
        <v>669</v>
      </c>
      <c r="SCE33" s="98" t="s">
        <v>669</v>
      </c>
      <c r="SCF33" s="98" t="s">
        <v>669</v>
      </c>
      <c r="SCG33" s="98" t="s">
        <v>669</v>
      </c>
      <c r="SCH33" s="98" t="s">
        <v>669</v>
      </c>
      <c r="SCI33" s="98" t="s">
        <v>669</v>
      </c>
      <c r="SCJ33" s="98" t="s">
        <v>669</v>
      </c>
      <c r="SCK33" s="98" t="s">
        <v>669</v>
      </c>
      <c r="SCL33" s="98" t="s">
        <v>669</v>
      </c>
      <c r="SCM33" s="98" t="s">
        <v>669</v>
      </c>
      <c r="SCN33" s="98" t="s">
        <v>669</v>
      </c>
      <c r="SCO33" s="98" t="s">
        <v>669</v>
      </c>
      <c r="SCP33" s="98" t="s">
        <v>669</v>
      </c>
      <c r="SCQ33" s="98" t="s">
        <v>669</v>
      </c>
      <c r="SCR33" s="98" t="s">
        <v>669</v>
      </c>
      <c r="SCS33" s="98" t="s">
        <v>669</v>
      </c>
      <c r="SCT33" s="98" t="s">
        <v>669</v>
      </c>
      <c r="SCU33" s="98" t="s">
        <v>669</v>
      </c>
      <c r="SCV33" s="98" t="s">
        <v>669</v>
      </c>
      <c r="SCW33" s="98" t="s">
        <v>669</v>
      </c>
      <c r="SCX33" s="98" t="s">
        <v>669</v>
      </c>
      <c r="SCY33" s="98" t="s">
        <v>669</v>
      </c>
      <c r="SCZ33" s="98" t="s">
        <v>669</v>
      </c>
      <c r="SDA33" s="98" t="s">
        <v>669</v>
      </c>
      <c r="SDB33" s="98" t="s">
        <v>669</v>
      </c>
      <c r="SDC33" s="98" t="s">
        <v>669</v>
      </c>
      <c r="SDD33" s="98" t="s">
        <v>669</v>
      </c>
      <c r="SDE33" s="98" t="s">
        <v>669</v>
      </c>
      <c r="SDF33" s="98" t="s">
        <v>669</v>
      </c>
      <c r="SDG33" s="98" t="s">
        <v>669</v>
      </c>
      <c r="SDH33" s="98" t="s">
        <v>669</v>
      </c>
      <c r="SDI33" s="98" t="s">
        <v>669</v>
      </c>
      <c r="SDJ33" s="98" t="s">
        <v>669</v>
      </c>
      <c r="SDK33" s="98" t="s">
        <v>669</v>
      </c>
      <c r="SDL33" s="98" t="s">
        <v>669</v>
      </c>
      <c r="SDM33" s="98" t="s">
        <v>669</v>
      </c>
      <c r="SDN33" s="98" t="s">
        <v>669</v>
      </c>
      <c r="SDO33" s="98" t="s">
        <v>669</v>
      </c>
      <c r="SDP33" s="98" t="s">
        <v>669</v>
      </c>
      <c r="SDQ33" s="98" t="s">
        <v>669</v>
      </c>
      <c r="SDR33" s="98" t="s">
        <v>669</v>
      </c>
      <c r="SDS33" s="98" t="s">
        <v>669</v>
      </c>
      <c r="SDT33" s="98" t="s">
        <v>669</v>
      </c>
      <c r="SDU33" s="98" t="s">
        <v>669</v>
      </c>
      <c r="SDV33" s="98" t="s">
        <v>669</v>
      </c>
      <c r="SDW33" s="98" t="s">
        <v>669</v>
      </c>
      <c r="SDX33" s="98" t="s">
        <v>669</v>
      </c>
      <c r="SDY33" s="98" t="s">
        <v>669</v>
      </c>
      <c r="SDZ33" s="98" t="s">
        <v>669</v>
      </c>
      <c r="SEA33" s="98" t="s">
        <v>669</v>
      </c>
      <c r="SEB33" s="98" t="s">
        <v>669</v>
      </c>
      <c r="SEC33" s="98" t="s">
        <v>669</v>
      </c>
      <c r="SED33" s="98" t="s">
        <v>669</v>
      </c>
      <c r="SEE33" s="98" t="s">
        <v>669</v>
      </c>
      <c r="SEF33" s="98" t="s">
        <v>669</v>
      </c>
      <c r="SEG33" s="98" t="s">
        <v>669</v>
      </c>
      <c r="SEH33" s="98" t="s">
        <v>669</v>
      </c>
      <c r="SEI33" s="98" t="s">
        <v>669</v>
      </c>
      <c r="SEJ33" s="98" t="s">
        <v>669</v>
      </c>
      <c r="SEK33" s="98" t="s">
        <v>669</v>
      </c>
      <c r="SEL33" s="98" t="s">
        <v>669</v>
      </c>
      <c r="SEM33" s="98" t="s">
        <v>669</v>
      </c>
      <c r="SEN33" s="98" t="s">
        <v>669</v>
      </c>
      <c r="SEO33" s="98" t="s">
        <v>669</v>
      </c>
      <c r="SEP33" s="98" t="s">
        <v>669</v>
      </c>
      <c r="SEQ33" s="98" t="s">
        <v>669</v>
      </c>
      <c r="SER33" s="98" t="s">
        <v>669</v>
      </c>
      <c r="SES33" s="98" t="s">
        <v>669</v>
      </c>
      <c r="SET33" s="98" t="s">
        <v>669</v>
      </c>
      <c r="SEU33" s="98" t="s">
        <v>669</v>
      </c>
      <c r="SEV33" s="98" t="s">
        <v>669</v>
      </c>
      <c r="SEW33" s="98" t="s">
        <v>669</v>
      </c>
      <c r="SEX33" s="98" t="s">
        <v>669</v>
      </c>
      <c r="SEY33" s="98" t="s">
        <v>669</v>
      </c>
      <c r="SEZ33" s="98" t="s">
        <v>669</v>
      </c>
      <c r="SFA33" s="98" t="s">
        <v>669</v>
      </c>
      <c r="SFB33" s="98" t="s">
        <v>669</v>
      </c>
      <c r="SFC33" s="98" t="s">
        <v>669</v>
      </c>
      <c r="SFD33" s="98" t="s">
        <v>669</v>
      </c>
      <c r="SFE33" s="98" t="s">
        <v>669</v>
      </c>
      <c r="SFF33" s="98" t="s">
        <v>669</v>
      </c>
      <c r="SFG33" s="98" t="s">
        <v>669</v>
      </c>
      <c r="SFH33" s="98" t="s">
        <v>669</v>
      </c>
      <c r="SFI33" s="98" t="s">
        <v>669</v>
      </c>
      <c r="SFJ33" s="98" t="s">
        <v>669</v>
      </c>
      <c r="SFK33" s="98" t="s">
        <v>669</v>
      </c>
      <c r="SFL33" s="98" t="s">
        <v>669</v>
      </c>
      <c r="SFM33" s="98" t="s">
        <v>669</v>
      </c>
      <c r="SFN33" s="98" t="s">
        <v>669</v>
      </c>
      <c r="SFO33" s="98" t="s">
        <v>669</v>
      </c>
      <c r="SFP33" s="98" t="s">
        <v>669</v>
      </c>
      <c r="SFQ33" s="98" t="s">
        <v>669</v>
      </c>
      <c r="SFR33" s="98" t="s">
        <v>669</v>
      </c>
      <c r="SFS33" s="98" t="s">
        <v>669</v>
      </c>
      <c r="SFT33" s="98" t="s">
        <v>669</v>
      </c>
      <c r="SFU33" s="98" t="s">
        <v>669</v>
      </c>
      <c r="SFV33" s="98" t="s">
        <v>669</v>
      </c>
      <c r="SFW33" s="98" t="s">
        <v>669</v>
      </c>
      <c r="SFX33" s="98" t="s">
        <v>669</v>
      </c>
      <c r="SFY33" s="98" t="s">
        <v>669</v>
      </c>
      <c r="SFZ33" s="98" t="s">
        <v>669</v>
      </c>
      <c r="SGA33" s="98" t="s">
        <v>669</v>
      </c>
      <c r="SGB33" s="98" t="s">
        <v>669</v>
      </c>
      <c r="SGC33" s="98" t="s">
        <v>669</v>
      </c>
      <c r="SGD33" s="98" t="s">
        <v>669</v>
      </c>
      <c r="SGE33" s="98" t="s">
        <v>669</v>
      </c>
      <c r="SGF33" s="98" t="s">
        <v>669</v>
      </c>
      <c r="SGG33" s="98" t="s">
        <v>669</v>
      </c>
      <c r="SGH33" s="98" t="s">
        <v>669</v>
      </c>
      <c r="SGI33" s="98" t="s">
        <v>669</v>
      </c>
      <c r="SGJ33" s="98" t="s">
        <v>669</v>
      </c>
      <c r="SGK33" s="98" t="s">
        <v>669</v>
      </c>
      <c r="SGL33" s="98" t="s">
        <v>669</v>
      </c>
      <c r="SGM33" s="98" t="s">
        <v>669</v>
      </c>
      <c r="SGN33" s="98" t="s">
        <v>669</v>
      </c>
      <c r="SGO33" s="98" t="s">
        <v>669</v>
      </c>
      <c r="SGP33" s="98" t="s">
        <v>669</v>
      </c>
      <c r="SGQ33" s="98" t="s">
        <v>669</v>
      </c>
      <c r="SGR33" s="98" t="s">
        <v>669</v>
      </c>
      <c r="SGS33" s="98" t="s">
        <v>669</v>
      </c>
      <c r="SGT33" s="98" t="s">
        <v>669</v>
      </c>
      <c r="SGU33" s="98" t="s">
        <v>669</v>
      </c>
      <c r="SGV33" s="98" t="s">
        <v>669</v>
      </c>
      <c r="SGW33" s="98" t="s">
        <v>669</v>
      </c>
      <c r="SGX33" s="98" t="s">
        <v>669</v>
      </c>
      <c r="SGY33" s="98" t="s">
        <v>669</v>
      </c>
      <c r="SGZ33" s="98" t="s">
        <v>669</v>
      </c>
      <c r="SHA33" s="98" t="s">
        <v>669</v>
      </c>
      <c r="SHB33" s="98" t="s">
        <v>669</v>
      </c>
      <c r="SHC33" s="98" t="s">
        <v>669</v>
      </c>
      <c r="SHD33" s="98" t="s">
        <v>669</v>
      </c>
      <c r="SHE33" s="98" t="s">
        <v>669</v>
      </c>
      <c r="SHF33" s="98" t="s">
        <v>669</v>
      </c>
      <c r="SHG33" s="98" t="s">
        <v>669</v>
      </c>
      <c r="SHH33" s="98" t="s">
        <v>669</v>
      </c>
      <c r="SHI33" s="98" t="s">
        <v>669</v>
      </c>
      <c r="SHJ33" s="98" t="s">
        <v>669</v>
      </c>
      <c r="SHK33" s="98" t="s">
        <v>669</v>
      </c>
      <c r="SHL33" s="98" t="s">
        <v>669</v>
      </c>
      <c r="SHM33" s="98" t="s">
        <v>669</v>
      </c>
      <c r="SHN33" s="98" t="s">
        <v>669</v>
      </c>
      <c r="SHO33" s="98" t="s">
        <v>669</v>
      </c>
      <c r="SHP33" s="98" t="s">
        <v>669</v>
      </c>
      <c r="SHQ33" s="98" t="s">
        <v>669</v>
      </c>
      <c r="SHR33" s="98" t="s">
        <v>669</v>
      </c>
      <c r="SHS33" s="98" t="s">
        <v>669</v>
      </c>
      <c r="SHT33" s="98" t="s">
        <v>669</v>
      </c>
      <c r="SHU33" s="98" t="s">
        <v>669</v>
      </c>
      <c r="SHV33" s="98" t="s">
        <v>669</v>
      </c>
      <c r="SHW33" s="98" t="s">
        <v>669</v>
      </c>
      <c r="SHX33" s="98" t="s">
        <v>669</v>
      </c>
      <c r="SHY33" s="98" t="s">
        <v>669</v>
      </c>
      <c r="SHZ33" s="98" t="s">
        <v>669</v>
      </c>
      <c r="SIA33" s="98" t="s">
        <v>669</v>
      </c>
      <c r="SIB33" s="98" t="s">
        <v>669</v>
      </c>
      <c r="SIC33" s="98" t="s">
        <v>669</v>
      </c>
      <c r="SID33" s="98" t="s">
        <v>669</v>
      </c>
      <c r="SIE33" s="98" t="s">
        <v>669</v>
      </c>
      <c r="SIF33" s="98" t="s">
        <v>669</v>
      </c>
      <c r="SIG33" s="98" t="s">
        <v>669</v>
      </c>
      <c r="SIH33" s="98" t="s">
        <v>669</v>
      </c>
      <c r="SII33" s="98" t="s">
        <v>669</v>
      </c>
      <c r="SIJ33" s="98" t="s">
        <v>669</v>
      </c>
      <c r="SIK33" s="98" t="s">
        <v>669</v>
      </c>
      <c r="SIL33" s="98" t="s">
        <v>669</v>
      </c>
      <c r="SIM33" s="98" t="s">
        <v>669</v>
      </c>
      <c r="SIN33" s="98" t="s">
        <v>669</v>
      </c>
      <c r="SIO33" s="98" t="s">
        <v>669</v>
      </c>
      <c r="SIP33" s="98" t="s">
        <v>669</v>
      </c>
      <c r="SIQ33" s="98" t="s">
        <v>669</v>
      </c>
      <c r="SIR33" s="98" t="s">
        <v>669</v>
      </c>
      <c r="SIS33" s="98" t="s">
        <v>669</v>
      </c>
      <c r="SIT33" s="98" t="s">
        <v>669</v>
      </c>
      <c r="SIU33" s="98" t="s">
        <v>669</v>
      </c>
      <c r="SIV33" s="98" t="s">
        <v>669</v>
      </c>
      <c r="SIW33" s="98" t="s">
        <v>669</v>
      </c>
      <c r="SIX33" s="98" t="s">
        <v>669</v>
      </c>
      <c r="SIY33" s="98" t="s">
        <v>669</v>
      </c>
      <c r="SIZ33" s="98" t="s">
        <v>669</v>
      </c>
      <c r="SJA33" s="98" t="s">
        <v>669</v>
      </c>
      <c r="SJB33" s="98" t="s">
        <v>669</v>
      </c>
      <c r="SJC33" s="98" t="s">
        <v>669</v>
      </c>
      <c r="SJD33" s="98" t="s">
        <v>669</v>
      </c>
      <c r="SJE33" s="98" t="s">
        <v>669</v>
      </c>
      <c r="SJF33" s="98" t="s">
        <v>669</v>
      </c>
      <c r="SJG33" s="98" t="s">
        <v>669</v>
      </c>
      <c r="SJH33" s="98" t="s">
        <v>669</v>
      </c>
      <c r="SJI33" s="98" t="s">
        <v>669</v>
      </c>
      <c r="SJJ33" s="98" t="s">
        <v>669</v>
      </c>
      <c r="SJK33" s="98" t="s">
        <v>669</v>
      </c>
      <c r="SJL33" s="98" t="s">
        <v>669</v>
      </c>
      <c r="SJM33" s="98" t="s">
        <v>669</v>
      </c>
      <c r="SJN33" s="98" t="s">
        <v>669</v>
      </c>
      <c r="SJO33" s="98" t="s">
        <v>669</v>
      </c>
      <c r="SJP33" s="98" t="s">
        <v>669</v>
      </c>
      <c r="SJQ33" s="98" t="s">
        <v>669</v>
      </c>
      <c r="SJR33" s="98" t="s">
        <v>669</v>
      </c>
      <c r="SJS33" s="98" t="s">
        <v>669</v>
      </c>
      <c r="SJT33" s="98" t="s">
        <v>669</v>
      </c>
      <c r="SJU33" s="98" t="s">
        <v>669</v>
      </c>
      <c r="SJV33" s="98" t="s">
        <v>669</v>
      </c>
      <c r="SJW33" s="98" t="s">
        <v>669</v>
      </c>
      <c r="SJX33" s="98" t="s">
        <v>669</v>
      </c>
      <c r="SJY33" s="98" t="s">
        <v>669</v>
      </c>
      <c r="SJZ33" s="98" t="s">
        <v>669</v>
      </c>
      <c r="SKA33" s="98" t="s">
        <v>669</v>
      </c>
      <c r="SKB33" s="98" t="s">
        <v>669</v>
      </c>
      <c r="SKC33" s="98" t="s">
        <v>669</v>
      </c>
      <c r="SKD33" s="98" t="s">
        <v>669</v>
      </c>
      <c r="SKE33" s="98" t="s">
        <v>669</v>
      </c>
      <c r="SKF33" s="98" t="s">
        <v>669</v>
      </c>
      <c r="SKG33" s="98" t="s">
        <v>669</v>
      </c>
      <c r="SKH33" s="98" t="s">
        <v>669</v>
      </c>
      <c r="SKI33" s="98" t="s">
        <v>669</v>
      </c>
      <c r="SKJ33" s="98" t="s">
        <v>669</v>
      </c>
      <c r="SKK33" s="98" t="s">
        <v>669</v>
      </c>
      <c r="SKL33" s="98" t="s">
        <v>669</v>
      </c>
      <c r="SKM33" s="98" t="s">
        <v>669</v>
      </c>
      <c r="SKN33" s="98" t="s">
        <v>669</v>
      </c>
      <c r="SKO33" s="98" t="s">
        <v>669</v>
      </c>
      <c r="SKP33" s="98" t="s">
        <v>669</v>
      </c>
      <c r="SKQ33" s="98" t="s">
        <v>669</v>
      </c>
      <c r="SKR33" s="98" t="s">
        <v>669</v>
      </c>
      <c r="SKS33" s="98" t="s">
        <v>669</v>
      </c>
      <c r="SKT33" s="98" t="s">
        <v>669</v>
      </c>
      <c r="SKU33" s="98" t="s">
        <v>669</v>
      </c>
      <c r="SKV33" s="98" t="s">
        <v>669</v>
      </c>
      <c r="SKW33" s="98" t="s">
        <v>669</v>
      </c>
      <c r="SKX33" s="98" t="s">
        <v>669</v>
      </c>
      <c r="SKY33" s="98" t="s">
        <v>669</v>
      </c>
      <c r="SKZ33" s="98" t="s">
        <v>669</v>
      </c>
      <c r="SLA33" s="98" t="s">
        <v>669</v>
      </c>
      <c r="SLB33" s="98" t="s">
        <v>669</v>
      </c>
      <c r="SLC33" s="98" t="s">
        <v>669</v>
      </c>
      <c r="SLD33" s="98" t="s">
        <v>669</v>
      </c>
      <c r="SLE33" s="98" t="s">
        <v>669</v>
      </c>
      <c r="SLF33" s="98" t="s">
        <v>669</v>
      </c>
      <c r="SLG33" s="98" t="s">
        <v>669</v>
      </c>
      <c r="SLH33" s="98" t="s">
        <v>669</v>
      </c>
      <c r="SLI33" s="98" t="s">
        <v>669</v>
      </c>
      <c r="SLJ33" s="98" t="s">
        <v>669</v>
      </c>
      <c r="SLK33" s="98" t="s">
        <v>669</v>
      </c>
      <c r="SLL33" s="98" t="s">
        <v>669</v>
      </c>
      <c r="SLM33" s="98" t="s">
        <v>669</v>
      </c>
      <c r="SLN33" s="98" t="s">
        <v>669</v>
      </c>
      <c r="SLO33" s="98" t="s">
        <v>669</v>
      </c>
      <c r="SLP33" s="98" t="s">
        <v>669</v>
      </c>
      <c r="SLQ33" s="98" t="s">
        <v>669</v>
      </c>
      <c r="SLR33" s="98" t="s">
        <v>669</v>
      </c>
      <c r="SLS33" s="98" t="s">
        <v>669</v>
      </c>
      <c r="SLT33" s="98" t="s">
        <v>669</v>
      </c>
      <c r="SLU33" s="98" t="s">
        <v>669</v>
      </c>
      <c r="SLV33" s="98" t="s">
        <v>669</v>
      </c>
      <c r="SLW33" s="98" t="s">
        <v>669</v>
      </c>
      <c r="SLX33" s="98" t="s">
        <v>669</v>
      </c>
      <c r="SLY33" s="98" t="s">
        <v>669</v>
      </c>
      <c r="SLZ33" s="98" t="s">
        <v>669</v>
      </c>
      <c r="SMA33" s="98" t="s">
        <v>669</v>
      </c>
      <c r="SMB33" s="98" t="s">
        <v>669</v>
      </c>
      <c r="SMC33" s="98" t="s">
        <v>669</v>
      </c>
      <c r="SMD33" s="98" t="s">
        <v>669</v>
      </c>
      <c r="SME33" s="98" t="s">
        <v>669</v>
      </c>
      <c r="SMF33" s="98" t="s">
        <v>669</v>
      </c>
      <c r="SMG33" s="98" t="s">
        <v>669</v>
      </c>
      <c r="SMH33" s="98" t="s">
        <v>669</v>
      </c>
      <c r="SMI33" s="98" t="s">
        <v>669</v>
      </c>
      <c r="SMJ33" s="98" t="s">
        <v>669</v>
      </c>
      <c r="SMK33" s="98" t="s">
        <v>669</v>
      </c>
      <c r="SML33" s="98" t="s">
        <v>669</v>
      </c>
      <c r="SMM33" s="98" t="s">
        <v>669</v>
      </c>
      <c r="SMN33" s="98" t="s">
        <v>669</v>
      </c>
      <c r="SMO33" s="98" t="s">
        <v>669</v>
      </c>
      <c r="SMP33" s="98" t="s">
        <v>669</v>
      </c>
      <c r="SMQ33" s="98" t="s">
        <v>669</v>
      </c>
      <c r="SMR33" s="98" t="s">
        <v>669</v>
      </c>
      <c r="SMS33" s="98" t="s">
        <v>669</v>
      </c>
      <c r="SMT33" s="98" t="s">
        <v>669</v>
      </c>
      <c r="SMU33" s="98" t="s">
        <v>669</v>
      </c>
      <c r="SMV33" s="98" t="s">
        <v>669</v>
      </c>
      <c r="SMW33" s="98" t="s">
        <v>669</v>
      </c>
      <c r="SMX33" s="98" t="s">
        <v>669</v>
      </c>
      <c r="SMY33" s="98" t="s">
        <v>669</v>
      </c>
      <c r="SMZ33" s="98" t="s">
        <v>669</v>
      </c>
      <c r="SNA33" s="98" t="s">
        <v>669</v>
      </c>
      <c r="SNB33" s="98" t="s">
        <v>669</v>
      </c>
      <c r="SNC33" s="98" t="s">
        <v>669</v>
      </c>
      <c r="SND33" s="98" t="s">
        <v>669</v>
      </c>
      <c r="SNE33" s="98" t="s">
        <v>669</v>
      </c>
      <c r="SNF33" s="98" t="s">
        <v>669</v>
      </c>
      <c r="SNG33" s="98" t="s">
        <v>669</v>
      </c>
      <c r="SNH33" s="98" t="s">
        <v>669</v>
      </c>
      <c r="SNI33" s="98" t="s">
        <v>669</v>
      </c>
      <c r="SNJ33" s="98" t="s">
        <v>669</v>
      </c>
      <c r="SNK33" s="98" t="s">
        <v>669</v>
      </c>
      <c r="SNL33" s="98" t="s">
        <v>669</v>
      </c>
      <c r="SNM33" s="98" t="s">
        <v>669</v>
      </c>
      <c r="SNN33" s="98" t="s">
        <v>669</v>
      </c>
      <c r="SNO33" s="98" t="s">
        <v>669</v>
      </c>
      <c r="SNP33" s="98" t="s">
        <v>669</v>
      </c>
      <c r="SNQ33" s="98" t="s">
        <v>669</v>
      </c>
      <c r="SNR33" s="98" t="s">
        <v>669</v>
      </c>
      <c r="SNS33" s="98" t="s">
        <v>669</v>
      </c>
      <c r="SNT33" s="98" t="s">
        <v>669</v>
      </c>
      <c r="SNU33" s="98" t="s">
        <v>669</v>
      </c>
      <c r="SNV33" s="98" t="s">
        <v>669</v>
      </c>
      <c r="SNW33" s="98" t="s">
        <v>669</v>
      </c>
      <c r="SNX33" s="98" t="s">
        <v>669</v>
      </c>
      <c r="SNY33" s="98" t="s">
        <v>669</v>
      </c>
      <c r="SNZ33" s="98" t="s">
        <v>669</v>
      </c>
      <c r="SOA33" s="98" t="s">
        <v>669</v>
      </c>
      <c r="SOB33" s="98" t="s">
        <v>669</v>
      </c>
      <c r="SOC33" s="98" t="s">
        <v>669</v>
      </c>
      <c r="SOD33" s="98" t="s">
        <v>669</v>
      </c>
      <c r="SOE33" s="98" t="s">
        <v>669</v>
      </c>
      <c r="SOF33" s="98" t="s">
        <v>669</v>
      </c>
      <c r="SOG33" s="98" t="s">
        <v>669</v>
      </c>
      <c r="SOH33" s="98" t="s">
        <v>669</v>
      </c>
      <c r="SOI33" s="98" t="s">
        <v>669</v>
      </c>
      <c r="SOJ33" s="98" t="s">
        <v>669</v>
      </c>
      <c r="SOK33" s="98" t="s">
        <v>669</v>
      </c>
      <c r="SOL33" s="98" t="s">
        <v>669</v>
      </c>
      <c r="SOM33" s="98" t="s">
        <v>669</v>
      </c>
      <c r="SON33" s="98" t="s">
        <v>669</v>
      </c>
      <c r="SOO33" s="98" t="s">
        <v>669</v>
      </c>
      <c r="SOP33" s="98" t="s">
        <v>669</v>
      </c>
      <c r="SOQ33" s="98" t="s">
        <v>669</v>
      </c>
      <c r="SOR33" s="98" t="s">
        <v>669</v>
      </c>
      <c r="SOS33" s="98" t="s">
        <v>669</v>
      </c>
      <c r="SOT33" s="98" t="s">
        <v>669</v>
      </c>
      <c r="SOU33" s="98" t="s">
        <v>669</v>
      </c>
      <c r="SOV33" s="98" t="s">
        <v>669</v>
      </c>
      <c r="SOW33" s="98" t="s">
        <v>669</v>
      </c>
      <c r="SOX33" s="98" t="s">
        <v>669</v>
      </c>
      <c r="SOY33" s="98" t="s">
        <v>669</v>
      </c>
      <c r="SOZ33" s="98" t="s">
        <v>669</v>
      </c>
      <c r="SPA33" s="98" t="s">
        <v>669</v>
      </c>
      <c r="SPB33" s="98" t="s">
        <v>669</v>
      </c>
      <c r="SPC33" s="98" t="s">
        <v>669</v>
      </c>
      <c r="SPD33" s="98" t="s">
        <v>669</v>
      </c>
      <c r="SPE33" s="98" t="s">
        <v>669</v>
      </c>
      <c r="SPF33" s="98" t="s">
        <v>669</v>
      </c>
      <c r="SPG33" s="98" t="s">
        <v>669</v>
      </c>
      <c r="SPH33" s="98" t="s">
        <v>669</v>
      </c>
      <c r="SPI33" s="98" t="s">
        <v>669</v>
      </c>
      <c r="SPJ33" s="98" t="s">
        <v>669</v>
      </c>
      <c r="SPK33" s="98" t="s">
        <v>669</v>
      </c>
      <c r="SPL33" s="98" t="s">
        <v>669</v>
      </c>
      <c r="SPM33" s="98" t="s">
        <v>669</v>
      </c>
      <c r="SPN33" s="98" t="s">
        <v>669</v>
      </c>
      <c r="SPO33" s="98" t="s">
        <v>669</v>
      </c>
      <c r="SPP33" s="98" t="s">
        <v>669</v>
      </c>
      <c r="SPQ33" s="98" t="s">
        <v>669</v>
      </c>
      <c r="SPR33" s="98" t="s">
        <v>669</v>
      </c>
      <c r="SPS33" s="98" t="s">
        <v>669</v>
      </c>
      <c r="SPT33" s="98" t="s">
        <v>669</v>
      </c>
      <c r="SPU33" s="98" t="s">
        <v>669</v>
      </c>
      <c r="SPV33" s="98" t="s">
        <v>669</v>
      </c>
      <c r="SPW33" s="98" t="s">
        <v>669</v>
      </c>
      <c r="SPX33" s="98" t="s">
        <v>669</v>
      </c>
      <c r="SPY33" s="98" t="s">
        <v>669</v>
      </c>
      <c r="SPZ33" s="98" t="s">
        <v>669</v>
      </c>
      <c r="SQA33" s="98" t="s">
        <v>669</v>
      </c>
      <c r="SQB33" s="98" t="s">
        <v>669</v>
      </c>
      <c r="SQC33" s="98" t="s">
        <v>669</v>
      </c>
      <c r="SQD33" s="98" t="s">
        <v>669</v>
      </c>
      <c r="SQE33" s="98" t="s">
        <v>669</v>
      </c>
      <c r="SQF33" s="98" t="s">
        <v>669</v>
      </c>
      <c r="SQG33" s="98" t="s">
        <v>669</v>
      </c>
      <c r="SQH33" s="98" t="s">
        <v>669</v>
      </c>
      <c r="SQI33" s="98" t="s">
        <v>669</v>
      </c>
      <c r="SQJ33" s="98" t="s">
        <v>669</v>
      </c>
      <c r="SQK33" s="98" t="s">
        <v>669</v>
      </c>
      <c r="SQL33" s="98" t="s">
        <v>669</v>
      </c>
      <c r="SQM33" s="98" t="s">
        <v>669</v>
      </c>
      <c r="SQN33" s="98" t="s">
        <v>669</v>
      </c>
      <c r="SQO33" s="98" t="s">
        <v>669</v>
      </c>
      <c r="SQP33" s="98" t="s">
        <v>669</v>
      </c>
      <c r="SQQ33" s="98" t="s">
        <v>669</v>
      </c>
      <c r="SQR33" s="98" t="s">
        <v>669</v>
      </c>
      <c r="SQS33" s="98" t="s">
        <v>669</v>
      </c>
      <c r="SQT33" s="98" t="s">
        <v>669</v>
      </c>
      <c r="SQU33" s="98" t="s">
        <v>669</v>
      </c>
      <c r="SQV33" s="98" t="s">
        <v>669</v>
      </c>
      <c r="SQW33" s="98" t="s">
        <v>669</v>
      </c>
      <c r="SQX33" s="98" t="s">
        <v>669</v>
      </c>
      <c r="SQY33" s="98" t="s">
        <v>669</v>
      </c>
      <c r="SQZ33" s="98" t="s">
        <v>669</v>
      </c>
      <c r="SRA33" s="98" t="s">
        <v>669</v>
      </c>
      <c r="SRB33" s="98" t="s">
        <v>669</v>
      </c>
      <c r="SRC33" s="98" t="s">
        <v>669</v>
      </c>
      <c r="SRD33" s="98" t="s">
        <v>669</v>
      </c>
      <c r="SRE33" s="98" t="s">
        <v>669</v>
      </c>
      <c r="SRF33" s="98" t="s">
        <v>669</v>
      </c>
      <c r="SRG33" s="98" t="s">
        <v>669</v>
      </c>
      <c r="SRH33" s="98" t="s">
        <v>669</v>
      </c>
      <c r="SRI33" s="98" t="s">
        <v>669</v>
      </c>
      <c r="SRJ33" s="98" t="s">
        <v>669</v>
      </c>
      <c r="SRK33" s="98" t="s">
        <v>669</v>
      </c>
      <c r="SRL33" s="98" t="s">
        <v>669</v>
      </c>
      <c r="SRM33" s="98" t="s">
        <v>669</v>
      </c>
      <c r="SRN33" s="98" t="s">
        <v>669</v>
      </c>
      <c r="SRO33" s="98" t="s">
        <v>669</v>
      </c>
      <c r="SRP33" s="98" t="s">
        <v>669</v>
      </c>
      <c r="SRQ33" s="98" t="s">
        <v>669</v>
      </c>
      <c r="SRR33" s="98" t="s">
        <v>669</v>
      </c>
      <c r="SRS33" s="98" t="s">
        <v>669</v>
      </c>
      <c r="SRT33" s="98" t="s">
        <v>669</v>
      </c>
      <c r="SRU33" s="98" t="s">
        <v>669</v>
      </c>
      <c r="SRV33" s="98" t="s">
        <v>669</v>
      </c>
      <c r="SRW33" s="98" t="s">
        <v>669</v>
      </c>
      <c r="SRX33" s="98" t="s">
        <v>669</v>
      </c>
      <c r="SRY33" s="98" t="s">
        <v>669</v>
      </c>
      <c r="SRZ33" s="98" t="s">
        <v>669</v>
      </c>
      <c r="SSA33" s="98" t="s">
        <v>669</v>
      </c>
      <c r="SSB33" s="98" t="s">
        <v>669</v>
      </c>
      <c r="SSC33" s="98" t="s">
        <v>669</v>
      </c>
      <c r="SSD33" s="98" t="s">
        <v>669</v>
      </c>
      <c r="SSE33" s="98" t="s">
        <v>669</v>
      </c>
      <c r="SSF33" s="98" t="s">
        <v>669</v>
      </c>
      <c r="SSG33" s="98" t="s">
        <v>669</v>
      </c>
      <c r="SSH33" s="98" t="s">
        <v>669</v>
      </c>
      <c r="SSI33" s="98" t="s">
        <v>669</v>
      </c>
      <c r="SSJ33" s="98" t="s">
        <v>669</v>
      </c>
      <c r="SSK33" s="98" t="s">
        <v>669</v>
      </c>
      <c r="SSL33" s="98" t="s">
        <v>669</v>
      </c>
      <c r="SSM33" s="98" t="s">
        <v>669</v>
      </c>
      <c r="SSN33" s="98" t="s">
        <v>669</v>
      </c>
      <c r="SSO33" s="98" t="s">
        <v>669</v>
      </c>
      <c r="SSP33" s="98" t="s">
        <v>669</v>
      </c>
      <c r="SSQ33" s="98" t="s">
        <v>669</v>
      </c>
      <c r="SSR33" s="98" t="s">
        <v>669</v>
      </c>
      <c r="SSS33" s="98" t="s">
        <v>669</v>
      </c>
      <c r="SST33" s="98" t="s">
        <v>669</v>
      </c>
      <c r="SSU33" s="98" t="s">
        <v>669</v>
      </c>
      <c r="SSV33" s="98" t="s">
        <v>669</v>
      </c>
      <c r="SSW33" s="98" t="s">
        <v>669</v>
      </c>
      <c r="SSX33" s="98" t="s">
        <v>669</v>
      </c>
      <c r="SSY33" s="98" t="s">
        <v>669</v>
      </c>
      <c r="SSZ33" s="98" t="s">
        <v>669</v>
      </c>
      <c r="STA33" s="98" t="s">
        <v>669</v>
      </c>
      <c r="STB33" s="98" t="s">
        <v>669</v>
      </c>
      <c r="STC33" s="98" t="s">
        <v>669</v>
      </c>
      <c r="STD33" s="98" t="s">
        <v>669</v>
      </c>
      <c r="STE33" s="98" t="s">
        <v>669</v>
      </c>
      <c r="STF33" s="98" t="s">
        <v>669</v>
      </c>
      <c r="STG33" s="98" t="s">
        <v>669</v>
      </c>
      <c r="STH33" s="98" t="s">
        <v>669</v>
      </c>
      <c r="STI33" s="98" t="s">
        <v>669</v>
      </c>
      <c r="STJ33" s="98" t="s">
        <v>669</v>
      </c>
      <c r="STK33" s="98" t="s">
        <v>669</v>
      </c>
      <c r="STL33" s="98" t="s">
        <v>669</v>
      </c>
      <c r="STM33" s="98" t="s">
        <v>669</v>
      </c>
      <c r="STN33" s="98" t="s">
        <v>669</v>
      </c>
      <c r="STO33" s="98" t="s">
        <v>669</v>
      </c>
      <c r="STP33" s="98" t="s">
        <v>669</v>
      </c>
      <c r="STQ33" s="98" t="s">
        <v>669</v>
      </c>
      <c r="STR33" s="98" t="s">
        <v>669</v>
      </c>
      <c r="STS33" s="98" t="s">
        <v>669</v>
      </c>
      <c r="STT33" s="98" t="s">
        <v>669</v>
      </c>
      <c r="STU33" s="98" t="s">
        <v>669</v>
      </c>
      <c r="STV33" s="98" t="s">
        <v>669</v>
      </c>
      <c r="STW33" s="98" t="s">
        <v>669</v>
      </c>
      <c r="STX33" s="98" t="s">
        <v>669</v>
      </c>
      <c r="STY33" s="98" t="s">
        <v>669</v>
      </c>
      <c r="STZ33" s="98" t="s">
        <v>669</v>
      </c>
      <c r="SUA33" s="98" t="s">
        <v>669</v>
      </c>
      <c r="SUB33" s="98" t="s">
        <v>669</v>
      </c>
      <c r="SUC33" s="98" t="s">
        <v>669</v>
      </c>
      <c r="SUD33" s="98" t="s">
        <v>669</v>
      </c>
      <c r="SUE33" s="98" t="s">
        <v>669</v>
      </c>
      <c r="SUF33" s="98" t="s">
        <v>669</v>
      </c>
      <c r="SUG33" s="98" t="s">
        <v>669</v>
      </c>
      <c r="SUH33" s="98" t="s">
        <v>669</v>
      </c>
      <c r="SUI33" s="98" t="s">
        <v>669</v>
      </c>
      <c r="SUJ33" s="98" t="s">
        <v>669</v>
      </c>
      <c r="SUK33" s="98" t="s">
        <v>669</v>
      </c>
      <c r="SUL33" s="98" t="s">
        <v>669</v>
      </c>
      <c r="SUM33" s="98" t="s">
        <v>669</v>
      </c>
      <c r="SUN33" s="98" t="s">
        <v>669</v>
      </c>
      <c r="SUO33" s="98" t="s">
        <v>669</v>
      </c>
      <c r="SUP33" s="98" t="s">
        <v>669</v>
      </c>
      <c r="SUQ33" s="98" t="s">
        <v>669</v>
      </c>
      <c r="SUR33" s="98" t="s">
        <v>669</v>
      </c>
      <c r="SUS33" s="98" t="s">
        <v>669</v>
      </c>
      <c r="SUT33" s="98" t="s">
        <v>669</v>
      </c>
      <c r="SUU33" s="98" t="s">
        <v>669</v>
      </c>
      <c r="SUV33" s="98" t="s">
        <v>669</v>
      </c>
      <c r="SUW33" s="98" t="s">
        <v>669</v>
      </c>
      <c r="SUX33" s="98" t="s">
        <v>669</v>
      </c>
      <c r="SUY33" s="98" t="s">
        <v>669</v>
      </c>
      <c r="SUZ33" s="98" t="s">
        <v>669</v>
      </c>
      <c r="SVA33" s="98" t="s">
        <v>669</v>
      </c>
      <c r="SVB33" s="98" t="s">
        <v>669</v>
      </c>
      <c r="SVC33" s="98" t="s">
        <v>669</v>
      </c>
      <c r="SVD33" s="98" t="s">
        <v>669</v>
      </c>
      <c r="SVE33" s="98" t="s">
        <v>669</v>
      </c>
      <c r="SVF33" s="98" t="s">
        <v>669</v>
      </c>
      <c r="SVG33" s="98" t="s">
        <v>669</v>
      </c>
      <c r="SVH33" s="98" t="s">
        <v>669</v>
      </c>
      <c r="SVI33" s="98" t="s">
        <v>669</v>
      </c>
      <c r="SVJ33" s="98" t="s">
        <v>669</v>
      </c>
      <c r="SVK33" s="98" t="s">
        <v>669</v>
      </c>
      <c r="SVL33" s="98" t="s">
        <v>669</v>
      </c>
      <c r="SVM33" s="98" t="s">
        <v>669</v>
      </c>
      <c r="SVN33" s="98" t="s">
        <v>669</v>
      </c>
      <c r="SVO33" s="98" t="s">
        <v>669</v>
      </c>
      <c r="SVP33" s="98" t="s">
        <v>669</v>
      </c>
      <c r="SVQ33" s="98" t="s">
        <v>669</v>
      </c>
      <c r="SVR33" s="98" t="s">
        <v>669</v>
      </c>
      <c r="SVS33" s="98" t="s">
        <v>669</v>
      </c>
      <c r="SVT33" s="98" t="s">
        <v>669</v>
      </c>
      <c r="SVU33" s="98" t="s">
        <v>669</v>
      </c>
      <c r="SVV33" s="98" t="s">
        <v>669</v>
      </c>
      <c r="SVW33" s="98" t="s">
        <v>669</v>
      </c>
      <c r="SVX33" s="98" t="s">
        <v>669</v>
      </c>
      <c r="SVY33" s="98" t="s">
        <v>669</v>
      </c>
      <c r="SVZ33" s="98" t="s">
        <v>669</v>
      </c>
      <c r="SWA33" s="98" t="s">
        <v>669</v>
      </c>
      <c r="SWB33" s="98" t="s">
        <v>669</v>
      </c>
      <c r="SWC33" s="98" t="s">
        <v>669</v>
      </c>
      <c r="SWD33" s="98" t="s">
        <v>669</v>
      </c>
      <c r="SWE33" s="98" t="s">
        <v>669</v>
      </c>
      <c r="SWF33" s="98" t="s">
        <v>669</v>
      </c>
      <c r="SWG33" s="98" t="s">
        <v>669</v>
      </c>
      <c r="SWH33" s="98" t="s">
        <v>669</v>
      </c>
      <c r="SWI33" s="98" t="s">
        <v>669</v>
      </c>
      <c r="SWJ33" s="98" t="s">
        <v>669</v>
      </c>
      <c r="SWK33" s="98" t="s">
        <v>669</v>
      </c>
      <c r="SWL33" s="98" t="s">
        <v>669</v>
      </c>
      <c r="SWM33" s="98" t="s">
        <v>669</v>
      </c>
      <c r="SWN33" s="98" t="s">
        <v>669</v>
      </c>
      <c r="SWO33" s="98" t="s">
        <v>669</v>
      </c>
      <c r="SWP33" s="98" t="s">
        <v>669</v>
      </c>
      <c r="SWQ33" s="98" t="s">
        <v>669</v>
      </c>
      <c r="SWR33" s="98" t="s">
        <v>669</v>
      </c>
      <c r="SWS33" s="98" t="s">
        <v>669</v>
      </c>
      <c r="SWT33" s="98" t="s">
        <v>669</v>
      </c>
      <c r="SWU33" s="98" t="s">
        <v>669</v>
      </c>
      <c r="SWV33" s="98" t="s">
        <v>669</v>
      </c>
      <c r="SWW33" s="98" t="s">
        <v>669</v>
      </c>
      <c r="SWX33" s="98" t="s">
        <v>669</v>
      </c>
      <c r="SWY33" s="98" t="s">
        <v>669</v>
      </c>
      <c r="SWZ33" s="98" t="s">
        <v>669</v>
      </c>
      <c r="SXA33" s="98" t="s">
        <v>669</v>
      </c>
      <c r="SXB33" s="98" t="s">
        <v>669</v>
      </c>
      <c r="SXC33" s="98" t="s">
        <v>669</v>
      </c>
      <c r="SXD33" s="98" t="s">
        <v>669</v>
      </c>
      <c r="SXE33" s="98" t="s">
        <v>669</v>
      </c>
      <c r="SXF33" s="98" t="s">
        <v>669</v>
      </c>
      <c r="SXG33" s="98" t="s">
        <v>669</v>
      </c>
      <c r="SXH33" s="98" t="s">
        <v>669</v>
      </c>
      <c r="SXI33" s="98" t="s">
        <v>669</v>
      </c>
      <c r="SXJ33" s="98" t="s">
        <v>669</v>
      </c>
      <c r="SXK33" s="98" t="s">
        <v>669</v>
      </c>
      <c r="SXL33" s="98" t="s">
        <v>669</v>
      </c>
      <c r="SXM33" s="98" t="s">
        <v>669</v>
      </c>
      <c r="SXN33" s="98" t="s">
        <v>669</v>
      </c>
      <c r="SXO33" s="98" t="s">
        <v>669</v>
      </c>
      <c r="SXP33" s="98" t="s">
        <v>669</v>
      </c>
      <c r="SXQ33" s="98" t="s">
        <v>669</v>
      </c>
      <c r="SXR33" s="98" t="s">
        <v>669</v>
      </c>
      <c r="SXS33" s="98" t="s">
        <v>669</v>
      </c>
      <c r="SXT33" s="98" t="s">
        <v>669</v>
      </c>
      <c r="SXU33" s="98" t="s">
        <v>669</v>
      </c>
      <c r="SXV33" s="98" t="s">
        <v>669</v>
      </c>
      <c r="SXW33" s="98" t="s">
        <v>669</v>
      </c>
      <c r="SXX33" s="98" t="s">
        <v>669</v>
      </c>
      <c r="SXY33" s="98" t="s">
        <v>669</v>
      </c>
      <c r="SXZ33" s="98" t="s">
        <v>669</v>
      </c>
      <c r="SYA33" s="98" t="s">
        <v>669</v>
      </c>
      <c r="SYB33" s="98" t="s">
        <v>669</v>
      </c>
      <c r="SYC33" s="98" t="s">
        <v>669</v>
      </c>
      <c r="SYD33" s="98" t="s">
        <v>669</v>
      </c>
      <c r="SYE33" s="98" t="s">
        <v>669</v>
      </c>
      <c r="SYF33" s="98" t="s">
        <v>669</v>
      </c>
      <c r="SYG33" s="98" t="s">
        <v>669</v>
      </c>
      <c r="SYH33" s="98" t="s">
        <v>669</v>
      </c>
      <c r="SYI33" s="98" t="s">
        <v>669</v>
      </c>
      <c r="SYJ33" s="98" t="s">
        <v>669</v>
      </c>
      <c r="SYK33" s="98" t="s">
        <v>669</v>
      </c>
      <c r="SYL33" s="98" t="s">
        <v>669</v>
      </c>
      <c r="SYM33" s="98" t="s">
        <v>669</v>
      </c>
      <c r="SYN33" s="98" t="s">
        <v>669</v>
      </c>
      <c r="SYO33" s="98" t="s">
        <v>669</v>
      </c>
      <c r="SYP33" s="98" t="s">
        <v>669</v>
      </c>
      <c r="SYQ33" s="98" t="s">
        <v>669</v>
      </c>
      <c r="SYR33" s="98" t="s">
        <v>669</v>
      </c>
      <c r="SYS33" s="98" t="s">
        <v>669</v>
      </c>
      <c r="SYT33" s="98" t="s">
        <v>669</v>
      </c>
      <c r="SYU33" s="98" t="s">
        <v>669</v>
      </c>
      <c r="SYV33" s="98" t="s">
        <v>669</v>
      </c>
      <c r="SYW33" s="98" t="s">
        <v>669</v>
      </c>
      <c r="SYX33" s="98" t="s">
        <v>669</v>
      </c>
      <c r="SYY33" s="98" t="s">
        <v>669</v>
      </c>
      <c r="SYZ33" s="98" t="s">
        <v>669</v>
      </c>
      <c r="SZA33" s="98" t="s">
        <v>669</v>
      </c>
      <c r="SZB33" s="98" t="s">
        <v>669</v>
      </c>
      <c r="SZC33" s="98" t="s">
        <v>669</v>
      </c>
      <c r="SZD33" s="98" t="s">
        <v>669</v>
      </c>
      <c r="SZE33" s="98" t="s">
        <v>669</v>
      </c>
      <c r="SZF33" s="98" t="s">
        <v>669</v>
      </c>
      <c r="SZG33" s="98" t="s">
        <v>669</v>
      </c>
      <c r="SZH33" s="98" t="s">
        <v>669</v>
      </c>
      <c r="SZI33" s="98" t="s">
        <v>669</v>
      </c>
      <c r="SZJ33" s="98" t="s">
        <v>669</v>
      </c>
      <c r="SZK33" s="98" t="s">
        <v>669</v>
      </c>
      <c r="SZL33" s="98" t="s">
        <v>669</v>
      </c>
      <c r="SZM33" s="98" t="s">
        <v>669</v>
      </c>
      <c r="SZN33" s="98" t="s">
        <v>669</v>
      </c>
      <c r="SZO33" s="98" t="s">
        <v>669</v>
      </c>
      <c r="SZP33" s="98" t="s">
        <v>669</v>
      </c>
      <c r="SZQ33" s="98" t="s">
        <v>669</v>
      </c>
      <c r="SZR33" s="98" t="s">
        <v>669</v>
      </c>
      <c r="SZS33" s="98" t="s">
        <v>669</v>
      </c>
      <c r="SZT33" s="98" t="s">
        <v>669</v>
      </c>
      <c r="SZU33" s="98" t="s">
        <v>669</v>
      </c>
      <c r="SZV33" s="98" t="s">
        <v>669</v>
      </c>
      <c r="SZW33" s="98" t="s">
        <v>669</v>
      </c>
      <c r="SZX33" s="98" t="s">
        <v>669</v>
      </c>
      <c r="SZY33" s="98" t="s">
        <v>669</v>
      </c>
      <c r="SZZ33" s="98" t="s">
        <v>669</v>
      </c>
      <c r="TAA33" s="98" t="s">
        <v>669</v>
      </c>
      <c r="TAB33" s="98" t="s">
        <v>669</v>
      </c>
      <c r="TAC33" s="98" t="s">
        <v>669</v>
      </c>
      <c r="TAD33" s="98" t="s">
        <v>669</v>
      </c>
      <c r="TAE33" s="98" t="s">
        <v>669</v>
      </c>
      <c r="TAF33" s="98" t="s">
        <v>669</v>
      </c>
      <c r="TAG33" s="98" t="s">
        <v>669</v>
      </c>
      <c r="TAH33" s="98" t="s">
        <v>669</v>
      </c>
      <c r="TAI33" s="98" t="s">
        <v>669</v>
      </c>
      <c r="TAJ33" s="98" t="s">
        <v>669</v>
      </c>
      <c r="TAK33" s="98" t="s">
        <v>669</v>
      </c>
      <c r="TAL33" s="98" t="s">
        <v>669</v>
      </c>
      <c r="TAM33" s="98" t="s">
        <v>669</v>
      </c>
      <c r="TAN33" s="98" t="s">
        <v>669</v>
      </c>
      <c r="TAO33" s="98" t="s">
        <v>669</v>
      </c>
      <c r="TAP33" s="98" t="s">
        <v>669</v>
      </c>
      <c r="TAQ33" s="98" t="s">
        <v>669</v>
      </c>
      <c r="TAR33" s="98" t="s">
        <v>669</v>
      </c>
      <c r="TAS33" s="98" t="s">
        <v>669</v>
      </c>
      <c r="TAT33" s="98" t="s">
        <v>669</v>
      </c>
      <c r="TAU33" s="98" t="s">
        <v>669</v>
      </c>
      <c r="TAV33" s="98" t="s">
        <v>669</v>
      </c>
      <c r="TAW33" s="98" t="s">
        <v>669</v>
      </c>
      <c r="TAX33" s="98" t="s">
        <v>669</v>
      </c>
      <c r="TAY33" s="98" t="s">
        <v>669</v>
      </c>
      <c r="TAZ33" s="98" t="s">
        <v>669</v>
      </c>
      <c r="TBA33" s="98" t="s">
        <v>669</v>
      </c>
      <c r="TBB33" s="98" t="s">
        <v>669</v>
      </c>
      <c r="TBC33" s="98" t="s">
        <v>669</v>
      </c>
      <c r="TBD33" s="98" t="s">
        <v>669</v>
      </c>
      <c r="TBE33" s="98" t="s">
        <v>669</v>
      </c>
      <c r="TBF33" s="98" t="s">
        <v>669</v>
      </c>
      <c r="TBG33" s="98" t="s">
        <v>669</v>
      </c>
      <c r="TBH33" s="98" t="s">
        <v>669</v>
      </c>
      <c r="TBI33" s="98" t="s">
        <v>669</v>
      </c>
      <c r="TBJ33" s="98" t="s">
        <v>669</v>
      </c>
      <c r="TBK33" s="98" t="s">
        <v>669</v>
      </c>
      <c r="TBL33" s="98" t="s">
        <v>669</v>
      </c>
      <c r="TBM33" s="98" t="s">
        <v>669</v>
      </c>
      <c r="TBN33" s="98" t="s">
        <v>669</v>
      </c>
      <c r="TBO33" s="98" t="s">
        <v>669</v>
      </c>
      <c r="TBP33" s="98" t="s">
        <v>669</v>
      </c>
      <c r="TBQ33" s="98" t="s">
        <v>669</v>
      </c>
      <c r="TBR33" s="98" t="s">
        <v>669</v>
      </c>
      <c r="TBS33" s="98" t="s">
        <v>669</v>
      </c>
      <c r="TBT33" s="98" t="s">
        <v>669</v>
      </c>
      <c r="TBU33" s="98" t="s">
        <v>669</v>
      </c>
      <c r="TBV33" s="98" t="s">
        <v>669</v>
      </c>
      <c r="TBW33" s="98" t="s">
        <v>669</v>
      </c>
      <c r="TBX33" s="98" t="s">
        <v>669</v>
      </c>
      <c r="TBY33" s="98" t="s">
        <v>669</v>
      </c>
      <c r="TBZ33" s="98" t="s">
        <v>669</v>
      </c>
      <c r="TCA33" s="98" t="s">
        <v>669</v>
      </c>
      <c r="TCB33" s="98" t="s">
        <v>669</v>
      </c>
      <c r="TCC33" s="98" t="s">
        <v>669</v>
      </c>
      <c r="TCD33" s="98" t="s">
        <v>669</v>
      </c>
      <c r="TCE33" s="98" t="s">
        <v>669</v>
      </c>
      <c r="TCF33" s="98" t="s">
        <v>669</v>
      </c>
      <c r="TCG33" s="98" t="s">
        <v>669</v>
      </c>
      <c r="TCH33" s="98" t="s">
        <v>669</v>
      </c>
      <c r="TCI33" s="98" t="s">
        <v>669</v>
      </c>
      <c r="TCJ33" s="98" t="s">
        <v>669</v>
      </c>
      <c r="TCK33" s="98" t="s">
        <v>669</v>
      </c>
      <c r="TCL33" s="98" t="s">
        <v>669</v>
      </c>
      <c r="TCM33" s="98" t="s">
        <v>669</v>
      </c>
      <c r="TCN33" s="98" t="s">
        <v>669</v>
      </c>
      <c r="TCO33" s="98" t="s">
        <v>669</v>
      </c>
      <c r="TCP33" s="98" t="s">
        <v>669</v>
      </c>
      <c r="TCQ33" s="98" t="s">
        <v>669</v>
      </c>
      <c r="TCR33" s="98" t="s">
        <v>669</v>
      </c>
      <c r="TCS33" s="98" t="s">
        <v>669</v>
      </c>
      <c r="TCT33" s="98" t="s">
        <v>669</v>
      </c>
      <c r="TCU33" s="98" t="s">
        <v>669</v>
      </c>
      <c r="TCV33" s="98" t="s">
        <v>669</v>
      </c>
      <c r="TCW33" s="98" t="s">
        <v>669</v>
      </c>
      <c r="TCX33" s="98" t="s">
        <v>669</v>
      </c>
      <c r="TCY33" s="98" t="s">
        <v>669</v>
      </c>
      <c r="TCZ33" s="98" t="s">
        <v>669</v>
      </c>
      <c r="TDA33" s="98" t="s">
        <v>669</v>
      </c>
      <c r="TDB33" s="98" t="s">
        <v>669</v>
      </c>
      <c r="TDC33" s="98" t="s">
        <v>669</v>
      </c>
      <c r="TDD33" s="98" t="s">
        <v>669</v>
      </c>
      <c r="TDE33" s="98" t="s">
        <v>669</v>
      </c>
      <c r="TDF33" s="98" t="s">
        <v>669</v>
      </c>
      <c r="TDG33" s="98" t="s">
        <v>669</v>
      </c>
      <c r="TDH33" s="98" t="s">
        <v>669</v>
      </c>
      <c r="TDI33" s="98" t="s">
        <v>669</v>
      </c>
      <c r="TDJ33" s="98" t="s">
        <v>669</v>
      </c>
      <c r="TDK33" s="98" t="s">
        <v>669</v>
      </c>
      <c r="TDL33" s="98" t="s">
        <v>669</v>
      </c>
      <c r="TDM33" s="98" t="s">
        <v>669</v>
      </c>
      <c r="TDN33" s="98" t="s">
        <v>669</v>
      </c>
      <c r="TDO33" s="98" t="s">
        <v>669</v>
      </c>
      <c r="TDP33" s="98" t="s">
        <v>669</v>
      </c>
      <c r="TDQ33" s="98" t="s">
        <v>669</v>
      </c>
      <c r="TDR33" s="98" t="s">
        <v>669</v>
      </c>
      <c r="TDS33" s="98" t="s">
        <v>669</v>
      </c>
      <c r="TDT33" s="98" t="s">
        <v>669</v>
      </c>
      <c r="TDU33" s="98" t="s">
        <v>669</v>
      </c>
      <c r="TDV33" s="98" t="s">
        <v>669</v>
      </c>
      <c r="TDW33" s="98" t="s">
        <v>669</v>
      </c>
      <c r="TDX33" s="98" t="s">
        <v>669</v>
      </c>
      <c r="TDY33" s="98" t="s">
        <v>669</v>
      </c>
      <c r="TDZ33" s="98" t="s">
        <v>669</v>
      </c>
      <c r="TEA33" s="98" t="s">
        <v>669</v>
      </c>
      <c r="TEB33" s="98" t="s">
        <v>669</v>
      </c>
      <c r="TEC33" s="98" t="s">
        <v>669</v>
      </c>
      <c r="TED33" s="98" t="s">
        <v>669</v>
      </c>
      <c r="TEE33" s="98" t="s">
        <v>669</v>
      </c>
      <c r="TEF33" s="98" t="s">
        <v>669</v>
      </c>
      <c r="TEG33" s="98" t="s">
        <v>669</v>
      </c>
      <c r="TEH33" s="98" t="s">
        <v>669</v>
      </c>
      <c r="TEI33" s="98" t="s">
        <v>669</v>
      </c>
      <c r="TEJ33" s="98" t="s">
        <v>669</v>
      </c>
      <c r="TEK33" s="98" t="s">
        <v>669</v>
      </c>
      <c r="TEL33" s="98" t="s">
        <v>669</v>
      </c>
      <c r="TEM33" s="98" t="s">
        <v>669</v>
      </c>
      <c r="TEN33" s="98" t="s">
        <v>669</v>
      </c>
      <c r="TEO33" s="98" t="s">
        <v>669</v>
      </c>
      <c r="TEP33" s="98" t="s">
        <v>669</v>
      </c>
      <c r="TEQ33" s="98" t="s">
        <v>669</v>
      </c>
      <c r="TER33" s="98" t="s">
        <v>669</v>
      </c>
      <c r="TES33" s="98" t="s">
        <v>669</v>
      </c>
      <c r="TET33" s="98" t="s">
        <v>669</v>
      </c>
      <c r="TEU33" s="98" t="s">
        <v>669</v>
      </c>
      <c r="TEV33" s="98" t="s">
        <v>669</v>
      </c>
      <c r="TEW33" s="98" t="s">
        <v>669</v>
      </c>
      <c r="TEX33" s="98" t="s">
        <v>669</v>
      </c>
      <c r="TEY33" s="98" t="s">
        <v>669</v>
      </c>
      <c r="TEZ33" s="98" t="s">
        <v>669</v>
      </c>
      <c r="TFA33" s="98" t="s">
        <v>669</v>
      </c>
      <c r="TFB33" s="98" t="s">
        <v>669</v>
      </c>
      <c r="TFC33" s="98" t="s">
        <v>669</v>
      </c>
      <c r="TFD33" s="98" t="s">
        <v>669</v>
      </c>
      <c r="TFE33" s="98" t="s">
        <v>669</v>
      </c>
      <c r="TFF33" s="98" t="s">
        <v>669</v>
      </c>
      <c r="TFG33" s="98" t="s">
        <v>669</v>
      </c>
      <c r="TFH33" s="98" t="s">
        <v>669</v>
      </c>
      <c r="TFI33" s="98" t="s">
        <v>669</v>
      </c>
      <c r="TFJ33" s="98" t="s">
        <v>669</v>
      </c>
      <c r="TFK33" s="98" t="s">
        <v>669</v>
      </c>
      <c r="TFL33" s="98" t="s">
        <v>669</v>
      </c>
      <c r="TFM33" s="98" t="s">
        <v>669</v>
      </c>
      <c r="TFN33" s="98" t="s">
        <v>669</v>
      </c>
      <c r="TFO33" s="98" t="s">
        <v>669</v>
      </c>
      <c r="TFP33" s="98" t="s">
        <v>669</v>
      </c>
      <c r="TFQ33" s="98" t="s">
        <v>669</v>
      </c>
      <c r="TFR33" s="98" t="s">
        <v>669</v>
      </c>
      <c r="TFS33" s="98" t="s">
        <v>669</v>
      </c>
      <c r="TFT33" s="98" t="s">
        <v>669</v>
      </c>
      <c r="TFU33" s="98" t="s">
        <v>669</v>
      </c>
      <c r="TFV33" s="98" t="s">
        <v>669</v>
      </c>
      <c r="TFW33" s="98" t="s">
        <v>669</v>
      </c>
      <c r="TFX33" s="98" t="s">
        <v>669</v>
      </c>
      <c r="TFY33" s="98" t="s">
        <v>669</v>
      </c>
      <c r="TFZ33" s="98" t="s">
        <v>669</v>
      </c>
      <c r="TGA33" s="98" t="s">
        <v>669</v>
      </c>
      <c r="TGB33" s="98" t="s">
        <v>669</v>
      </c>
      <c r="TGC33" s="98" t="s">
        <v>669</v>
      </c>
      <c r="TGD33" s="98" t="s">
        <v>669</v>
      </c>
      <c r="TGE33" s="98" t="s">
        <v>669</v>
      </c>
      <c r="TGF33" s="98" t="s">
        <v>669</v>
      </c>
      <c r="TGG33" s="98" t="s">
        <v>669</v>
      </c>
      <c r="TGH33" s="98" t="s">
        <v>669</v>
      </c>
      <c r="TGI33" s="98" t="s">
        <v>669</v>
      </c>
      <c r="TGJ33" s="98" t="s">
        <v>669</v>
      </c>
      <c r="TGK33" s="98" t="s">
        <v>669</v>
      </c>
      <c r="TGL33" s="98" t="s">
        <v>669</v>
      </c>
      <c r="TGM33" s="98" t="s">
        <v>669</v>
      </c>
      <c r="TGN33" s="98" t="s">
        <v>669</v>
      </c>
      <c r="TGO33" s="98" t="s">
        <v>669</v>
      </c>
      <c r="TGP33" s="98" t="s">
        <v>669</v>
      </c>
      <c r="TGQ33" s="98" t="s">
        <v>669</v>
      </c>
      <c r="TGR33" s="98" t="s">
        <v>669</v>
      </c>
      <c r="TGS33" s="98" t="s">
        <v>669</v>
      </c>
      <c r="TGT33" s="98" t="s">
        <v>669</v>
      </c>
      <c r="TGU33" s="98" t="s">
        <v>669</v>
      </c>
      <c r="TGV33" s="98" t="s">
        <v>669</v>
      </c>
      <c r="TGW33" s="98" t="s">
        <v>669</v>
      </c>
      <c r="TGX33" s="98" t="s">
        <v>669</v>
      </c>
      <c r="TGY33" s="98" t="s">
        <v>669</v>
      </c>
      <c r="TGZ33" s="98" t="s">
        <v>669</v>
      </c>
      <c r="THA33" s="98" t="s">
        <v>669</v>
      </c>
      <c r="THB33" s="98" t="s">
        <v>669</v>
      </c>
      <c r="THC33" s="98" t="s">
        <v>669</v>
      </c>
      <c r="THD33" s="98" t="s">
        <v>669</v>
      </c>
      <c r="THE33" s="98" t="s">
        <v>669</v>
      </c>
      <c r="THF33" s="98" t="s">
        <v>669</v>
      </c>
      <c r="THG33" s="98" t="s">
        <v>669</v>
      </c>
      <c r="THH33" s="98" t="s">
        <v>669</v>
      </c>
      <c r="THI33" s="98" t="s">
        <v>669</v>
      </c>
      <c r="THJ33" s="98" t="s">
        <v>669</v>
      </c>
      <c r="THK33" s="98" t="s">
        <v>669</v>
      </c>
      <c r="THL33" s="98" t="s">
        <v>669</v>
      </c>
      <c r="THM33" s="98" t="s">
        <v>669</v>
      </c>
      <c r="THN33" s="98" t="s">
        <v>669</v>
      </c>
      <c r="THO33" s="98" t="s">
        <v>669</v>
      </c>
      <c r="THP33" s="98" t="s">
        <v>669</v>
      </c>
      <c r="THQ33" s="98" t="s">
        <v>669</v>
      </c>
      <c r="THR33" s="98" t="s">
        <v>669</v>
      </c>
      <c r="THS33" s="98" t="s">
        <v>669</v>
      </c>
      <c r="THT33" s="98" t="s">
        <v>669</v>
      </c>
      <c r="THU33" s="98" t="s">
        <v>669</v>
      </c>
      <c r="THV33" s="98" t="s">
        <v>669</v>
      </c>
      <c r="THW33" s="98" t="s">
        <v>669</v>
      </c>
      <c r="THX33" s="98" t="s">
        <v>669</v>
      </c>
      <c r="THY33" s="98" t="s">
        <v>669</v>
      </c>
      <c r="THZ33" s="98" t="s">
        <v>669</v>
      </c>
      <c r="TIA33" s="98" t="s">
        <v>669</v>
      </c>
      <c r="TIB33" s="98" t="s">
        <v>669</v>
      </c>
      <c r="TIC33" s="98" t="s">
        <v>669</v>
      </c>
      <c r="TID33" s="98" t="s">
        <v>669</v>
      </c>
      <c r="TIE33" s="98" t="s">
        <v>669</v>
      </c>
      <c r="TIF33" s="98" t="s">
        <v>669</v>
      </c>
      <c r="TIG33" s="98" t="s">
        <v>669</v>
      </c>
      <c r="TIH33" s="98" t="s">
        <v>669</v>
      </c>
      <c r="TII33" s="98" t="s">
        <v>669</v>
      </c>
      <c r="TIJ33" s="98" t="s">
        <v>669</v>
      </c>
      <c r="TIK33" s="98" t="s">
        <v>669</v>
      </c>
      <c r="TIL33" s="98" t="s">
        <v>669</v>
      </c>
      <c r="TIM33" s="98" t="s">
        <v>669</v>
      </c>
      <c r="TIN33" s="98" t="s">
        <v>669</v>
      </c>
      <c r="TIO33" s="98" t="s">
        <v>669</v>
      </c>
      <c r="TIP33" s="98" t="s">
        <v>669</v>
      </c>
      <c r="TIQ33" s="98" t="s">
        <v>669</v>
      </c>
      <c r="TIR33" s="98" t="s">
        <v>669</v>
      </c>
      <c r="TIS33" s="98" t="s">
        <v>669</v>
      </c>
      <c r="TIT33" s="98" t="s">
        <v>669</v>
      </c>
      <c r="TIU33" s="98" t="s">
        <v>669</v>
      </c>
      <c r="TIV33" s="98" t="s">
        <v>669</v>
      </c>
      <c r="TIW33" s="98" t="s">
        <v>669</v>
      </c>
      <c r="TIX33" s="98" t="s">
        <v>669</v>
      </c>
      <c r="TIY33" s="98" t="s">
        <v>669</v>
      </c>
      <c r="TIZ33" s="98" t="s">
        <v>669</v>
      </c>
      <c r="TJA33" s="98" t="s">
        <v>669</v>
      </c>
      <c r="TJB33" s="98" t="s">
        <v>669</v>
      </c>
      <c r="TJC33" s="98" t="s">
        <v>669</v>
      </c>
      <c r="TJD33" s="98" t="s">
        <v>669</v>
      </c>
      <c r="TJE33" s="98" t="s">
        <v>669</v>
      </c>
      <c r="TJF33" s="98" t="s">
        <v>669</v>
      </c>
      <c r="TJG33" s="98" t="s">
        <v>669</v>
      </c>
      <c r="TJH33" s="98" t="s">
        <v>669</v>
      </c>
      <c r="TJI33" s="98" t="s">
        <v>669</v>
      </c>
      <c r="TJJ33" s="98" t="s">
        <v>669</v>
      </c>
      <c r="TJK33" s="98" t="s">
        <v>669</v>
      </c>
      <c r="TJL33" s="98" t="s">
        <v>669</v>
      </c>
      <c r="TJM33" s="98" t="s">
        <v>669</v>
      </c>
      <c r="TJN33" s="98" t="s">
        <v>669</v>
      </c>
      <c r="TJO33" s="98" t="s">
        <v>669</v>
      </c>
      <c r="TJP33" s="98" t="s">
        <v>669</v>
      </c>
      <c r="TJQ33" s="98" t="s">
        <v>669</v>
      </c>
      <c r="TJR33" s="98" t="s">
        <v>669</v>
      </c>
      <c r="TJS33" s="98" t="s">
        <v>669</v>
      </c>
      <c r="TJT33" s="98" t="s">
        <v>669</v>
      </c>
      <c r="TJU33" s="98" t="s">
        <v>669</v>
      </c>
      <c r="TJV33" s="98" t="s">
        <v>669</v>
      </c>
      <c r="TJW33" s="98" t="s">
        <v>669</v>
      </c>
      <c r="TJX33" s="98" t="s">
        <v>669</v>
      </c>
      <c r="TJY33" s="98" t="s">
        <v>669</v>
      </c>
      <c r="TJZ33" s="98" t="s">
        <v>669</v>
      </c>
      <c r="TKA33" s="98" t="s">
        <v>669</v>
      </c>
      <c r="TKB33" s="98" t="s">
        <v>669</v>
      </c>
      <c r="TKC33" s="98" t="s">
        <v>669</v>
      </c>
      <c r="TKD33" s="98" t="s">
        <v>669</v>
      </c>
      <c r="TKE33" s="98" t="s">
        <v>669</v>
      </c>
      <c r="TKF33" s="98" t="s">
        <v>669</v>
      </c>
      <c r="TKG33" s="98" t="s">
        <v>669</v>
      </c>
      <c r="TKH33" s="98" t="s">
        <v>669</v>
      </c>
      <c r="TKI33" s="98" t="s">
        <v>669</v>
      </c>
      <c r="TKJ33" s="98" t="s">
        <v>669</v>
      </c>
      <c r="TKK33" s="98" t="s">
        <v>669</v>
      </c>
      <c r="TKL33" s="98" t="s">
        <v>669</v>
      </c>
      <c r="TKM33" s="98" t="s">
        <v>669</v>
      </c>
      <c r="TKN33" s="98" t="s">
        <v>669</v>
      </c>
      <c r="TKO33" s="98" t="s">
        <v>669</v>
      </c>
      <c r="TKP33" s="98" t="s">
        <v>669</v>
      </c>
      <c r="TKQ33" s="98" t="s">
        <v>669</v>
      </c>
      <c r="TKR33" s="98" t="s">
        <v>669</v>
      </c>
      <c r="TKS33" s="98" t="s">
        <v>669</v>
      </c>
      <c r="TKT33" s="98" t="s">
        <v>669</v>
      </c>
      <c r="TKU33" s="98" t="s">
        <v>669</v>
      </c>
      <c r="TKV33" s="98" t="s">
        <v>669</v>
      </c>
      <c r="TKW33" s="98" t="s">
        <v>669</v>
      </c>
      <c r="TKX33" s="98" t="s">
        <v>669</v>
      </c>
      <c r="TKY33" s="98" t="s">
        <v>669</v>
      </c>
      <c r="TKZ33" s="98" t="s">
        <v>669</v>
      </c>
      <c r="TLA33" s="98" t="s">
        <v>669</v>
      </c>
      <c r="TLB33" s="98" t="s">
        <v>669</v>
      </c>
      <c r="TLC33" s="98" t="s">
        <v>669</v>
      </c>
      <c r="TLD33" s="98" t="s">
        <v>669</v>
      </c>
      <c r="TLE33" s="98" t="s">
        <v>669</v>
      </c>
      <c r="TLF33" s="98" t="s">
        <v>669</v>
      </c>
      <c r="TLG33" s="98" t="s">
        <v>669</v>
      </c>
      <c r="TLH33" s="98" t="s">
        <v>669</v>
      </c>
      <c r="TLI33" s="98" t="s">
        <v>669</v>
      </c>
      <c r="TLJ33" s="98" t="s">
        <v>669</v>
      </c>
      <c r="TLK33" s="98" t="s">
        <v>669</v>
      </c>
      <c r="TLL33" s="98" t="s">
        <v>669</v>
      </c>
      <c r="TLM33" s="98" t="s">
        <v>669</v>
      </c>
      <c r="TLN33" s="98" t="s">
        <v>669</v>
      </c>
      <c r="TLO33" s="98" t="s">
        <v>669</v>
      </c>
      <c r="TLP33" s="98" t="s">
        <v>669</v>
      </c>
      <c r="TLQ33" s="98" t="s">
        <v>669</v>
      </c>
      <c r="TLR33" s="98" t="s">
        <v>669</v>
      </c>
      <c r="TLS33" s="98" t="s">
        <v>669</v>
      </c>
      <c r="TLT33" s="98" t="s">
        <v>669</v>
      </c>
      <c r="TLU33" s="98" t="s">
        <v>669</v>
      </c>
      <c r="TLV33" s="98" t="s">
        <v>669</v>
      </c>
      <c r="TLW33" s="98" t="s">
        <v>669</v>
      </c>
      <c r="TLX33" s="98" t="s">
        <v>669</v>
      </c>
      <c r="TLY33" s="98" t="s">
        <v>669</v>
      </c>
      <c r="TLZ33" s="98" t="s">
        <v>669</v>
      </c>
      <c r="TMA33" s="98" t="s">
        <v>669</v>
      </c>
      <c r="TMB33" s="98" t="s">
        <v>669</v>
      </c>
      <c r="TMC33" s="98" t="s">
        <v>669</v>
      </c>
      <c r="TMD33" s="98" t="s">
        <v>669</v>
      </c>
      <c r="TME33" s="98" t="s">
        <v>669</v>
      </c>
      <c r="TMF33" s="98" t="s">
        <v>669</v>
      </c>
      <c r="TMG33" s="98" t="s">
        <v>669</v>
      </c>
      <c r="TMH33" s="98" t="s">
        <v>669</v>
      </c>
      <c r="TMI33" s="98" t="s">
        <v>669</v>
      </c>
      <c r="TMJ33" s="98" t="s">
        <v>669</v>
      </c>
      <c r="TMK33" s="98" t="s">
        <v>669</v>
      </c>
      <c r="TML33" s="98" t="s">
        <v>669</v>
      </c>
      <c r="TMM33" s="98" t="s">
        <v>669</v>
      </c>
      <c r="TMN33" s="98" t="s">
        <v>669</v>
      </c>
      <c r="TMO33" s="98" t="s">
        <v>669</v>
      </c>
      <c r="TMP33" s="98" t="s">
        <v>669</v>
      </c>
      <c r="TMQ33" s="98" t="s">
        <v>669</v>
      </c>
      <c r="TMR33" s="98" t="s">
        <v>669</v>
      </c>
      <c r="TMS33" s="98" t="s">
        <v>669</v>
      </c>
      <c r="TMT33" s="98" t="s">
        <v>669</v>
      </c>
      <c r="TMU33" s="98" t="s">
        <v>669</v>
      </c>
      <c r="TMV33" s="98" t="s">
        <v>669</v>
      </c>
      <c r="TMW33" s="98" t="s">
        <v>669</v>
      </c>
      <c r="TMX33" s="98" t="s">
        <v>669</v>
      </c>
      <c r="TMY33" s="98" t="s">
        <v>669</v>
      </c>
      <c r="TMZ33" s="98" t="s">
        <v>669</v>
      </c>
      <c r="TNA33" s="98" t="s">
        <v>669</v>
      </c>
      <c r="TNB33" s="98" t="s">
        <v>669</v>
      </c>
      <c r="TNC33" s="98" t="s">
        <v>669</v>
      </c>
      <c r="TND33" s="98" t="s">
        <v>669</v>
      </c>
      <c r="TNE33" s="98" t="s">
        <v>669</v>
      </c>
      <c r="TNF33" s="98" t="s">
        <v>669</v>
      </c>
      <c r="TNG33" s="98" t="s">
        <v>669</v>
      </c>
      <c r="TNH33" s="98" t="s">
        <v>669</v>
      </c>
      <c r="TNI33" s="98" t="s">
        <v>669</v>
      </c>
      <c r="TNJ33" s="98" t="s">
        <v>669</v>
      </c>
      <c r="TNK33" s="98" t="s">
        <v>669</v>
      </c>
      <c r="TNL33" s="98" t="s">
        <v>669</v>
      </c>
      <c r="TNM33" s="98" t="s">
        <v>669</v>
      </c>
      <c r="TNN33" s="98" t="s">
        <v>669</v>
      </c>
      <c r="TNO33" s="98" t="s">
        <v>669</v>
      </c>
      <c r="TNP33" s="98" t="s">
        <v>669</v>
      </c>
      <c r="TNQ33" s="98" t="s">
        <v>669</v>
      </c>
      <c r="TNR33" s="98" t="s">
        <v>669</v>
      </c>
      <c r="TNS33" s="98" t="s">
        <v>669</v>
      </c>
      <c r="TNT33" s="98" t="s">
        <v>669</v>
      </c>
      <c r="TNU33" s="98" t="s">
        <v>669</v>
      </c>
      <c r="TNV33" s="98" t="s">
        <v>669</v>
      </c>
      <c r="TNW33" s="98" t="s">
        <v>669</v>
      </c>
      <c r="TNX33" s="98" t="s">
        <v>669</v>
      </c>
      <c r="TNY33" s="98" t="s">
        <v>669</v>
      </c>
      <c r="TNZ33" s="98" t="s">
        <v>669</v>
      </c>
      <c r="TOA33" s="98" t="s">
        <v>669</v>
      </c>
      <c r="TOB33" s="98" t="s">
        <v>669</v>
      </c>
      <c r="TOC33" s="98" t="s">
        <v>669</v>
      </c>
      <c r="TOD33" s="98" t="s">
        <v>669</v>
      </c>
      <c r="TOE33" s="98" t="s">
        <v>669</v>
      </c>
      <c r="TOF33" s="98" t="s">
        <v>669</v>
      </c>
      <c r="TOG33" s="98" t="s">
        <v>669</v>
      </c>
      <c r="TOH33" s="98" t="s">
        <v>669</v>
      </c>
      <c r="TOI33" s="98" t="s">
        <v>669</v>
      </c>
      <c r="TOJ33" s="98" t="s">
        <v>669</v>
      </c>
      <c r="TOK33" s="98" t="s">
        <v>669</v>
      </c>
      <c r="TOL33" s="98" t="s">
        <v>669</v>
      </c>
      <c r="TOM33" s="98" t="s">
        <v>669</v>
      </c>
      <c r="TON33" s="98" t="s">
        <v>669</v>
      </c>
      <c r="TOO33" s="98" t="s">
        <v>669</v>
      </c>
      <c r="TOP33" s="98" t="s">
        <v>669</v>
      </c>
      <c r="TOQ33" s="98" t="s">
        <v>669</v>
      </c>
      <c r="TOR33" s="98" t="s">
        <v>669</v>
      </c>
      <c r="TOS33" s="98" t="s">
        <v>669</v>
      </c>
      <c r="TOT33" s="98" t="s">
        <v>669</v>
      </c>
      <c r="TOU33" s="98" t="s">
        <v>669</v>
      </c>
      <c r="TOV33" s="98" t="s">
        <v>669</v>
      </c>
      <c r="TOW33" s="98" t="s">
        <v>669</v>
      </c>
      <c r="TOX33" s="98" t="s">
        <v>669</v>
      </c>
      <c r="TOY33" s="98" t="s">
        <v>669</v>
      </c>
      <c r="TOZ33" s="98" t="s">
        <v>669</v>
      </c>
      <c r="TPA33" s="98" t="s">
        <v>669</v>
      </c>
      <c r="TPB33" s="98" t="s">
        <v>669</v>
      </c>
      <c r="TPC33" s="98" t="s">
        <v>669</v>
      </c>
      <c r="TPD33" s="98" t="s">
        <v>669</v>
      </c>
      <c r="TPE33" s="98" t="s">
        <v>669</v>
      </c>
      <c r="TPF33" s="98" t="s">
        <v>669</v>
      </c>
      <c r="TPG33" s="98" t="s">
        <v>669</v>
      </c>
      <c r="TPH33" s="98" t="s">
        <v>669</v>
      </c>
      <c r="TPI33" s="98" t="s">
        <v>669</v>
      </c>
      <c r="TPJ33" s="98" t="s">
        <v>669</v>
      </c>
      <c r="TPK33" s="98" t="s">
        <v>669</v>
      </c>
      <c r="TPL33" s="98" t="s">
        <v>669</v>
      </c>
      <c r="TPM33" s="98" t="s">
        <v>669</v>
      </c>
      <c r="TPN33" s="98" t="s">
        <v>669</v>
      </c>
      <c r="TPO33" s="98" t="s">
        <v>669</v>
      </c>
      <c r="TPP33" s="98" t="s">
        <v>669</v>
      </c>
      <c r="TPQ33" s="98" t="s">
        <v>669</v>
      </c>
      <c r="TPR33" s="98" t="s">
        <v>669</v>
      </c>
      <c r="TPS33" s="98" t="s">
        <v>669</v>
      </c>
      <c r="TPT33" s="98" t="s">
        <v>669</v>
      </c>
      <c r="TPU33" s="98" t="s">
        <v>669</v>
      </c>
      <c r="TPV33" s="98" t="s">
        <v>669</v>
      </c>
      <c r="TPW33" s="98" t="s">
        <v>669</v>
      </c>
      <c r="TPX33" s="98" t="s">
        <v>669</v>
      </c>
      <c r="TPY33" s="98" t="s">
        <v>669</v>
      </c>
      <c r="TPZ33" s="98" t="s">
        <v>669</v>
      </c>
      <c r="TQA33" s="98" t="s">
        <v>669</v>
      </c>
      <c r="TQB33" s="98" t="s">
        <v>669</v>
      </c>
      <c r="TQC33" s="98" t="s">
        <v>669</v>
      </c>
      <c r="TQD33" s="98" t="s">
        <v>669</v>
      </c>
      <c r="TQE33" s="98" t="s">
        <v>669</v>
      </c>
      <c r="TQF33" s="98" t="s">
        <v>669</v>
      </c>
      <c r="TQG33" s="98" t="s">
        <v>669</v>
      </c>
      <c r="TQH33" s="98" t="s">
        <v>669</v>
      </c>
      <c r="TQI33" s="98" t="s">
        <v>669</v>
      </c>
      <c r="TQJ33" s="98" t="s">
        <v>669</v>
      </c>
      <c r="TQK33" s="98" t="s">
        <v>669</v>
      </c>
      <c r="TQL33" s="98" t="s">
        <v>669</v>
      </c>
      <c r="TQM33" s="98" t="s">
        <v>669</v>
      </c>
      <c r="TQN33" s="98" t="s">
        <v>669</v>
      </c>
      <c r="TQO33" s="98" t="s">
        <v>669</v>
      </c>
      <c r="TQP33" s="98" t="s">
        <v>669</v>
      </c>
      <c r="TQQ33" s="98" t="s">
        <v>669</v>
      </c>
      <c r="TQR33" s="98" t="s">
        <v>669</v>
      </c>
      <c r="TQS33" s="98" t="s">
        <v>669</v>
      </c>
      <c r="TQT33" s="98" t="s">
        <v>669</v>
      </c>
      <c r="TQU33" s="98" t="s">
        <v>669</v>
      </c>
      <c r="TQV33" s="98" t="s">
        <v>669</v>
      </c>
      <c r="TQW33" s="98" t="s">
        <v>669</v>
      </c>
      <c r="TQX33" s="98" t="s">
        <v>669</v>
      </c>
      <c r="TQY33" s="98" t="s">
        <v>669</v>
      </c>
      <c r="TQZ33" s="98" t="s">
        <v>669</v>
      </c>
      <c r="TRA33" s="98" t="s">
        <v>669</v>
      </c>
      <c r="TRB33" s="98" t="s">
        <v>669</v>
      </c>
      <c r="TRC33" s="98" t="s">
        <v>669</v>
      </c>
      <c r="TRD33" s="98" t="s">
        <v>669</v>
      </c>
      <c r="TRE33" s="98" t="s">
        <v>669</v>
      </c>
      <c r="TRF33" s="98" t="s">
        <v>669</v>
      </c>
      <c r="TRG33" s="98" t="s">
        <v>669</v>
      </c>
      <c r="TRH33" s="98" t="s">
        <v>669</v>
      </c>
      <c r="TRI33" s="98" t="s">
        <v>669</v>
      </c>
      <c r="TRJ33" s="98" t="s">
        <v>669</v>
      </c>
      <c r="TRK33" s="98" t="s">
        <v>669</v>
      </c>
      <c r="TRL33" s="98" t="s">
        <v>669</v>
      </c>
      <c r="TRM33" s="98" t="s">
        <v>669</v>
      </c>
      <c r="TRN33" s="98" t="s">
        <v>669</v>
      </c>
      <c r="TRO33" s="98" t="s">
        <v>669</v>
      </c>
      <c r="TRP33" s="98" t="s">
        <v>669</v>
      </c>
      <c r="TRQ33" s="98" t="s">
        <v>669</v>
      </c>
      <c r="TRR33" s="98" t="s">
        <v>669</v>
      </c>
      <c r="TRS33" s="98" t="s">
        <v>669</v>
      </c>
      <c r="TRT33" s="98" t="s">
        <v>669</v>
      </c>
      <c r="TRU33" s="98" t="s">
        <v>669</v>
      </c>
      <c r="TRV33" s="98" t="s">
        <v>669</v>
      </c>
      <c r="TRW33" s="98" t="s">
        <v>669</v>
      </c>
      <c r="TRX33" s="98" t="s">
        <v>669</v>
      </c>
      <c r="TRY33" s="98" t="s">
        <v>669</v>
      </c>
      <c r="TRZ33" s="98" t="s">
        <v>669</v>
      </c>
      <c r="TSA33" s="98" t="s">
        <v>669</v>
      </c>
      <c r="TSB33" s="98" t="s">
        <v>669</v>
      </c>
      <c r="TSC33" s="98" t="s">
        <v>669</v>
      </c>
      <c r="TSD33" s="98" t="s">
        <v>669</v>
      </c>
      <c r="TSE33" s="98" t="s">
        <v>669</v>
      </c>
      <c r="TSF33" s="98" t="s">
        <v>669</v>
      </c>
      <c r="TSG33" s="98" t="s">
        <v>669</v>
      </c>
      <c r="TSH33" s="98" t="s">
        <v>669</v>
      </c>
      <c r="TSI33" s="98" t="s">
        <v>669</v>
      </c>
      <c r="TSJ33" s="98" t="s">
        <v>669</v>
      </c>
      <c r="TSK33" s="98" t="s">
        <v>669</v>
      </c>
      <c r="TSL33" s="98" t="s">
        <v>669</v>
      </c>
      <c r="TSM33" s="98" t="s">
        <v>669</v>
      </c>
      <c r="TSN33" s="98" t="s">
        <v>669</v>
      </c>
      <c r="TSO33" s="98" t="s">
        <v>669</v>
      </c>
      <c r="TSP33" s="98" t="s">
        <v>669</v>
      </c>
      <c r="TSQ33" s="98" t="s">
        <v>669</v>
      </c>
      <c r="TSR33" s="98" t="s">
        <v>669</v>
      </c>
      <c r="TSS33" s="98" t="s">
        <v>669</v>
      </c>
      <c r="TST33" s="98" t="s">
        <v>669</v>
      </c>
      <c r="TSU33" s="98" t="s">
        <v>669</v>
      </c>
      <c r="TSV33" s="98" t="s">
        <v>669</v>
      </c>
      <c r="TSW33" s="98" t="s">
        <v>669</v>
      </c>
      <c r="TSX33" s="98" t="s">
        <v>669</v>
      </c>
      <c r="TSY33" s="98" t="s">
        <v>669</v>
      </c>
      <c r="TSZ33" s="98" t="s">
        <v>669</v>
      </c>
      <c r="TTA33" s="98" t="s">
        <v>669</v>
      </c>
      <c r="TTB33" s="98" t="s">
        <v>669</v>
      </c>
      <c r="TTC33" s="98" t="s">
        <v>669</v>
      </c>
      <c r="TTD33" s="98" t="s">
        <v>669</v>
      </c>
      <c r="TTE33" s="98" t="s">
        <v>669</v>
      </c>
      <c r="TTF33" s="98" t="s">
        <v>669</v>
      </c>
      <c r="TTG33" s="98" t="s">
        <v>669</v>
      </c>
      <c r="TTH33" s="98" t="s">
        <v>669</v>
      </c>
      <c r="TTI33" s="98" t="s">
        <v>669</v>
      </c>
      <c r="TTJ33" s="98" t="s">
        <v>669</v>
      </c>
      <c r="TTK33" s="98" t="s">
        <v>669</v>
      </c>
      <c r="TTL33" s="98" t="s">
        <v>669</v>
      </c>
      <c r="TTM33" s="98" t="s">
        <v>669</v>
      </c>
      <c r="TTN33" s="98" t="s">
        <v>669</v>
      </c>
      <c r="TTO33" s="98" t="s">
        <v>669</v>
      </c>
      <c r="TTP33" s="98" t="s">
        <v>669</v>
      </c>
      <c r="TTQ33" s="98" t="s">
        <v>669</v>
      </c>
      <c r="TTR33" s="98" t="s">
        <v>669</v>
      </c>
      <c r="TTS33" s="98" t="s">
        <v>669</v>
      </c>
      <c r="TTT33" s="98" t="s">
        <v>669</v>
      </c>
      <c r="TTU33" s="98" t="s">
        <v>669</v>
      </c>
      <c r="TTV33" s="98" t="s">
        <v>669</v>
      </c>
      <c r="TTW33" s="98" t="s">
        <v>669</v>
      </c>
      <c r="TTX33" s="98" t="s">
        <v>669</v>
      </c>
      <c r="TTY33" s="98" t="s">
        <v>669</v>
      </c>
      <c r="TTZ33" s="98" t="s">
        <v>669</v>
      </c>
      <c r="TUA33" s="98" t="s">
        <v>669</v>
      </c>
      <c r="TUB33" s="98" t="s">
        <v>669</v>
      </c>
      <c r="TUC33" s="98" t="s">
        <v>669</v>
      </c>
      <c r="TUD33" s="98" t="s">
        <v>669</v>
      </c>
      <c r="TUE33" s="98" t="s">
        <v>669</v>
      </c>
      <c r="TUF33" s="98" t="s">
        <v>669</v>
      </c>
      <c r="TUG33" s="98" t="s">
        <v>669</v>
      </c>
      <c r="TUH33" s="98" t="s">
        <v>669</v>
      </c>
      <c r="TUI33" s="98" t="s">
        <v>669</v>
      </c>
      <c r="TUJ33" s="98" t="s">
        <v>669</v>
      </c>
      <c r="TUK33" s="98" t="s">
        <v>669</v>
      </c>
      <c r="TUL33" s="98" t="s">
        <v>669</v>
      </c>
      <c r="TUM33" s="98" t="s">
        <v>669</v>
      </c>
      <c r="TUN33" s="98" t="s">
        <v>669</v>
      </c>
      <c r="TUO33" s="98" t="s">
        <v>669</v>
      </c>
      <c r="TUP33" s="98" t="s">
        <v>669</v>
      </c>
      <c r="TUQ33" s="98" t="s">
        <v>669</v>
      </c>
      <c r="TUR33" s="98" t="s">
        <v>669</v>
      </c>
      <c r="TUS33" s="98" t="s">
        <v>669</v>
      </c>
      <c r="TUT33" s="98" t="s">
        <v>669</v>
      </c>
      <c r="TUU33" s="98" t="s">
        <v>669</v>
      </c>
      <c r="TUV33" s="98" t="s">
        <v>669</v>
      </c>
      <c r="TUW33" s="98" t="s">
        <v>669</v>
      </c>
      <c r="TUX33" s="98" t="s">
        <v>669</v>
      </c>
      <c r="TUY33" s="98" t="s">
        <v>669</v>
      </c>
      <c r="TUZ33" s="98" t="s">
        <v>669</v>
      </c>
      <c r="TVA33" s="98" t="s">
        <v>669</v>
      </c>
      <c r="TVB33" s="98" t="s">
        <v>669</v>
      </c>
      <c r="TVC33" s="98" t="s">
        <v>669</v>
      </c>
      <c r="TVD33" s="98" t="s">
        <v>669</v>
      </c>
      <c r="TVE33" s="98" t="s">
        <v>669</v>
      </c>
      <c r="TVF33" s="98" t="s">
        <v>669</v>
      </c>
      <c r="TVG33" s="98" t="s">
        <v>669</v>
      </c>
      <c r="TVH33" s="98" t="s">
        <v>669</v>
      </c>
      <c r="TVI33" s="98" t="s">
        <v>669</v>
      </c>
      <c r="TVJ33" s="98" t="s">
        <v>669</v>
      </c>
      <c r="TVK33" s="98" t="s">
        <v>669</v>
      </c>
      <c r="TVL33" s="98" t="s">
        <v>669</v>
      </c>
      <c r="TVM33" s="98" t="s">
        <v>669</v>
      </c>
      <c r="TVN33" s="98" t="s">
        <v>669</v>
      </c>
      <c r="TVO33" s="98" t="s">
        <v>669</v>
      </c>
      <c r="TVP33" s="98" t="s">
        <v>669</v>
      </c>
      <c r="TVQ33" s="98" t="s">
        <v>669</v>
      </c>
      <c r="TVR33" s="98" t="s">
        <v>669</v>
      </c>
      <c r="TVS33" s="98" t="s">
        <v>669</v>
      </c>
      <c r="TVT33" s="98" t="s">
        <v>669</v>
      </c>
      <c r="TVU33" s="98" t="s">
        <v>669</v>
      </c>
      <c r="TVV33" s="98" t="s">
        <v>669</v>
      </c>
      <c r="TVW33" s="98" t="s">
        <v>669</v>
      </c>
      <c r="TVX33" s="98" t="s">
        <v>669</v>
      </c>
      <c r="TVY33" s="98" t="s">
        <v>669</v>
      </c>
      <c r="TVZ33" s="98" t="s">
        <v>669</v>
      </c>
      <c r="TWA33" s="98" t="s">
        <v>669</v>
      </c>
      <c r="TWB33" s="98" t="s">
        <v>669</v>
      </c>
      <c r="TWC33" s="98" t="s">
        <v>669</v>
      </c>
      <c r="TWD33" s="98" t="s">
        <v>669</v>
      </c>
      <c r="TWE33" s="98" t="s">
        <v>669</v>
      </c>
      <c r="TWF33" s="98" t="s">
        <v>669</v>
      </c>
      <c r="TWG33" s="98" t="s">
        <v>669</v>
      </c>
      <c r="TWH33" s="98" t="s">
        <v>669</v>
      </c>
      <c r="TWI33" s="98" t="s">
        <v>669</v>
      </c>
      <c r="TWJ33" s="98" t="s">
        <v>669</v>
      </c>
      <c r="TWK33" s="98" t="s">
        <v>669</v>
      </c>
      <c r="TWL33" s="98" t="s">
        <v>669</v>
      </c>
      <c r="TWM33" s="98" t="s">
        <v>669</v>
      </c>
      <c r="TWN33" s="98" t="s">
        <v>669</v>
      </c>
      <c r="TWO33" s="98" t="s">
        <v>669</v>
      </c>
      <c r="TWP33" s="98" t="s">
        <v>669</v>
      </c>
      <c r="TWQ33" s="98" t="s">
        <v>669</v>
      </c>
      <c r="TWR33" s="98" t="s">
        <v>669</v>
      </c>
      <c r="TWS33" s="98" t="s">
        <v>669</v>
      </c>
      <c r="TWT33" s="98" t="s">
        <v>669</v>
      </c>
      <c r="TWU33" s="98" t="s">
        <v>669</v>
      </c>
      <c r="TWV33" s="98" t="s">
        <v>669</v>
      </c>
      <c r="TWW33" s="98" t="s">
        <v>669</v>
      </c>
      <c r="TWX33" s="98" t="s">
        <v>669</v>
      </c>
      <c r="TWY33" s="98" t="s">
        <v>669</v>
      </c>
      <c r="TWZ33" s="98" t="s">
        <v>669</v>
      </c>
      <c r="TXA33" s="98" t="s">
        <v>669</v>
      </c>
      <c r="TXB33" s="98" t="s">
        <v>669</v>
      </c>
      <c r="TXC33" s="98" t="s">
        <v>669</v>
      </c>
      <c r="TXD33" s="98" t="s">
        <v>669</v>
      </c>
      <c r="TXE33" s="98" t="s">
        <v>669</v>
      </c>
      <c r="TXF33" s="98" t="s">
        <v>669</v>
      </c>
      <c r="TXG33" s="98" t="s">
        <v>669</v>
      </c>
      <c r="TXH33" s="98" t="s">
        <v>669</v>
      </c>
      <c r="TXI33" s="98" t="s">
        <v>669</v>
      </c>
      <c r="TXJ33" s="98" t="s">
        <v>669</v>
      </c>
      <c r="TXK33" s="98" t="s">
        <v>669</v>
      </c>
      <c r="TXL33" s="98" t="s">
        <v>669</v>
      </c>
      <c r="TXM33" s="98" t="s">
        <v>669</v>
      </c>
      <c r="TXN33" s="98" t="s">
        <v>669</v>
      </c>
      <c r="TXO33" s="98" t="s">
        <v>669</v>
      </c>
      <c r="TXP33" s="98" t="s">
        <v>669</v>
      </c>
      <c r="TXQ33" s="98" t="s">
        <v>669</v>
      </c>
      <c r="TXR33" s="98" t="s">
        <v>669</v>
      </c>
      <c r="TXS33" s="98" t="s">
        <v>669</v>
      </c>
      <c r="TXT33" s="98" t="s">
        <v>669</v>
      </c>
      <c r="TXU33" s="98" t="s">
        <v>669</v>
      </c>
      <c r="TXV33" s="98" t="s">
        <v>669</v>
      </c>
      <c r="TXW33" s="98" t="s">
        <v>669</v>
      </c>
      <c r="TXX33" s="98" t="s">
        <v>669</v>
      </c>
      <c r="TXY33" s="98" t="s">
        <v>669</v>
      </c>
      <c r="TXZ33" s="98" t="s">
        <v>669</v>
      </c>
      <c r="TYA33" s="98" t="s">
        <v>669</v>
      </c>
      <c r="TYB33" s="98" t="s">
        <v>669</v>
      </c>
      <c r="TYC33" s="98" t="s">
        <v>669</v>
      </c>
      <c r="TYD33" s="98" t="s">
        <v>669</v>
      </c>
      <c r="TYE33" s="98" t="s">
        <v>669</v>
      </c>
      <c r="TYF33" s="98" t="s">
        <v>669</v>
      </c>
      <c r="TYG33" s="98" t="s">
        <v>669</v>
      </c>
      <c r="TYH33" s="98" t="s">
        <v>669</v>
      </c>
      <c r="TYI33" s="98" t="s">
        <v>669</v>
      </c>
      <c r="TYJ33" s="98" t="s">
        <v>669</v>
      </c>
      <c r="TYK33" s="98" t="s">
        <v>669</v>
      </c>
      <c r="TYL33" s="98" t="s">
        <v>669</v>
      </c>
      <c r="TYM33" s="98" t="s">
        <v>669</v>
      </c>
      <c r="TYN33" s="98" t="s">
        <v>669</v>
      </c>
      <c r="TYO33" s="98" t="s">
        <v>669</v>
      </c>
      <c r="TYP33" s="98" t="s">
        <v>669</v>
      </c>
      <c r="TYQ33" s="98" t="s">
        <v>669</v>
      </c>
      <c r="TYR33" s="98" t="s">
        <v>669</v>
      </c>
      <c r="TYS33" s="98" t="s">
        <v>669</v>
      </c>
      <c r="TYT33" s="98" t="s">
        <v>669</v>
      </c>
      <c r="TYU33" s="98" t="s">
        <v>669</v>
      </c>
      <c r="TYV33" s="98" t="s">
        <v>669</v>
      </c>
      <c r="TYW33" s="98" t="s">
        <v>669</v>
      </c>
      <c r="TYX33" s="98" t="s">
        <v>669</v>
      </c>
      <c r="TYY33" s="98" t="s">
        <v>669</v>
      </c>
      <c r="TYZ33" s="98" t="s">
        <v>669</v>
      </c>
      <c r="TZA33" s="98" t="s">
        <v>669</v>
      </c>
      <c r="TZB33" s="98" t="s">
        <v>669</v>
      </c>
      <c r="TZC33" s="98" t="s">
        <v>669</v>
      </c>
      <c r="TZD33" s="98" t="s">
        <v>669</v>
      </c>
      <c r="TZE33" s="98" t="s">
        <v>669</v>
      </c>
      <c r="TZF33" s="98" t="s">
        <v>669</v>
      </c>
      <c r="TZG33" s="98" t="s">
        <v>669</v>
      </c>
      <c r="TZH33" s="98" t="s">
        <v>669</v>
      </c>
      <c r="TZI33" s="98" t="s">
        <v>669</v>
      </c>
      <c r="TZJ33" s="98" t="s">
        <v>669</v>
      </c>
      <c r="TZK33" s="98" t="s">
        <v>669</v>
      </c>
      <c r="TZL33" s="98" t="s">
        <v>669</v>
      </c>
      <c r="TZM33" s="98" t="s">
        <v>669</v>
      </c>
      <c r="TZN33" s="98" t="s">
        <v>669</v>
      </c>
      <c r="TZO33" s="98" t="s">
        <v>669</v>
      </c>
      <c r="TZP33" s="98" t="s">
        <v>669</v>
      </c>
      <c r="TZQ33" s="98" t="s">
        <v>669</v>
      </c>
      <c r="TZR33" s="98" t="s">
        <v>669</v>
      </c>
      <c r="TZS33" s="98" t="s">
        <v>669</v>
      </c>
      <c r="TZT33" s="98" t="s">
        <v>669</v>
      </c>
      <c r="TZU33" s="98" t="s">
        <v>669</v>
      </c>
      <c r="TZV33" s="98" t="s">
        <v>669</v>
      </c>
      <c r="TZW33" s="98" t="s">
        <v>669</v>
      </c>
      <c r="TZX33" s="98" t="s">
        <v>669</v>
      </c>
      <c r="TZY33" s="98" t="s">
        <v>669</v>
      </c>
      <c r="TZZ33" s="98" t="s">
        <v>669</v>
      </c>
      <c r="UAA33" s="98" t="s">
        <v>669</v>
      </c>
      <c r="UAB33" s="98" t="s">
        <v>669</v>
      </c>
      <c r="UAC33" s="98" t="s">
        <v>669</v>
      </c>
      <c r="UAD33" s="98" t="s">
        <v>669</v>
      </c>
      <c r="UAE33" s="98" t="s">
        <v>669</v>
      </c>
      <c r="UAF33" s="98" t="s">
        <v>669</v>
      </c>
      <c r="UAG33" s="98" t="s">
        <v>669</v>
      </c>
      <c r="UAH33" s="98" t="s">
        <v>669</v>
      </c>
      <c r="UAI33" s="98" t="s">
        <v>669</v>
      </c>
      <c r="UAJ33" s="98" t="s">
        <v>669</v>
      </c>
      <c r="UAK33" s="98" t="s">
        <v>669</v>
      </c>
      <c r="UAL33" s="98" t="s">
        <v>669</v>
      </c>
      <c r="UAM33" s="98" t="s">
        <v>669</v>
      </c>
      <c r="UAN33" s="98" t="s">
        <v>669</v>
      </c>
      <c r="UAO33" s="98" t="s">
        <v>669</v>
      </c>
      <c r="UAP33" s="98" t="s">
        <v>669</v>
      </c>
      <c r="UAQ33" s="98" t="s">
        <v>669</v>
      </c>
      <c r="UAR33" s="98" t="s">
        <v>669</v>
      </c>
      <c r="UAS33" s="98" t="s">
        <v>669</v>
      </c>
      <c r="UAT33" s="98" t="s">
        <v>669</v>
      </c>
      <c r="UAU33" s="98" t="s">
        <v>669</v>
      </c>
      <c r="UAV33" s="98" t="s">
        <v>669</v>
      </c>
      <c r="UAW33" s="98" t="s">
        <v>669</v>
      </c>
      <c r="UAX33" s="98" t="s">
        <v>669</v>
      </c>
      <c r="UAY33" s="98" t="s">
        <v>669</v>
      </c>
      <c r="UAZ33" s="98" t="s">
        <v>669</v>
      </c>
      <c r="UBA33" s="98" t="s">
        <v>669</v>
      </c>
      <c r="UBB33" s="98" t="s">
        <v>669</v>
      </c>
      <c r="UBC33" s="98" t="s">
        <v>669</v>
      </c>
      <c r="UBD33" s="98" t="s">
        <v>669</v>
      </c>
      <c r="UBE33" s="98" t="s">
        <v>669</v>
      </c>
      <c r="UBF33" s="98" t="s">
        <v>669</v>
      </c>
      <c r="UBG33" s="98" t="s">
        <v>669</v>
      </c>
      <c r="UBH33" s="98" t="s">
        <v>669</v>
      </c>
      <c r="UBI33" s="98" t="s">
        <v>669</v>
      </c>
      <c r="UBJ33" s="98" t="s">
        <v>669</v>
      </c>
      <c r="UBK33" s="98" t="s">
        <v>669</v>
      </c>
      <c r="UBL33" s="98" t="s">
        <v>669</v>
      </c>
      <c r="UBM33" s="98" t="s">
        <v>669</v>
      </c>
      <c r="UBN33" s="98" t="s">
        <v>669</v>
      </c>
      <c r="UBO33" s="98" t="s">
        <v>669</v>
      </c>
      <c r="UBP33" s="98" t="s">
        <v>669</v>
      </c>
      <c r="UBQ33" s="98" t="s">
        <v>669</v>
      </c>
      <c r="UBR33" s="98" t="s">
        <v>669</v>
      </c>
      <c r="UBS33" s="98" t="s">
        <v>669</v>
      </c>
      <c r="UBT33" s="98" t="s">
        <v>669</v>
      </c>
      <c r="UBU33" s="98" t="s">
        <v>669</v>
      </c>
      <c r="UBV33" s="98" t="s">
        <v>669</v>
      </c>
      <c r="UBW33" s="98" t="s">
        <v>669</v>
      </c>
      <c r="UBX33" s="98" t="s">
        <v>669</v>
      </c>
      <c r="UBY33" s="98" t="s">
        <v>669</v>
      </c>
      <c r="UBZ33" s="98" t="s">
        <v>669</v>
      </c>
      <c r="UCA33" s="98" t="s">
        <v>669</v>
      </c>
      <c r="UCB33" s="98" t="s">
        <v>669</v>
      </c>
      <c r="UCC33" s="98" t="s">
        <v>669</v>
      </c>
      <c r="UCD33" s="98" t="s">
        <v>669</v>
      </c>
      <c r="UCE33" s="98" t="s">
        <v>669</v>
      </c>
      <c r="UCF33" s="98" t="s">
        <v>669</v>
      </c>
      <c r="UCG33" s="98" t="s">
        <v>669</v>
      </c>
      <c r="UCH33" s="98" t="s">
        <v>669</v>
      </c>
      <c r="UCI33" s="98" t="s">
        <v>669</v>
      </c>
      <c r="UCJ33" s="98" t="s">
        <v>669</v>
      </c>
      <c r="UCK33" s="98" t="s">
        <v>669</v>
      </c>
      <c r="UCL33" s="98" t="s">
        <v>669</v>
      </c>
      <c r="UCM33" s="98" t="s">
        <v>669</v>
      </c>
      <c r="UCN33" s="98" t="s">
        <v>669</v>
      </c>
      <c r="UCO33" s="98" t="s">
        <v>669</v>
      </c>
      <c r="UCP33" s="98" t="s">
        <v>669</v>
      </c>
      <c r="UCQ33" s="98" t="s">
        <v>669</v>
      </c>
      <c r="UCR33" s="98" t="s">
        <v>669</v>
      </c>
      <c r="UCS33" s="98" t="s">
        <v>669</v>
      </c>
      <c r="UCT33" s="98" t="s">
        <v>669</v>
      </c>
      <c r="UCU33" s="98" t="s">
        <v>669</v>
      </c>
      <c r="UCV33" s="98" t="s">
        <v>669</v>
      </c>
      <c r="UCW33" s="98" t="s">
        <v>669</v>
      </c>
      <c r="UCX33" s="98" t="s">
        <v>669</v>
      </c>
      <c r="UCY33" s="98" t="s">
        <v>669</v>
      </c>
      <c r="UCZ33" s="98" t="s">
        <v>669</v>
      </c>
      <c r="UDA33" s="98" t="s">
        <v>669</v>
      </c>
      <c r="UDB33" s="98" t="s">
        <v>669</v>
      </c>
      <c r="UDC33" s="98" t="s">
        <v>669</v>
      </c>
      <c r="UDD33" s="98" t="s">
        <v>669</v>
      </c>
      <c r="UDE33" s="98" t="s">
        <v>669</v>
      </c>
      <c r="UDF33" s="98" t="s">
        <v>669</v>
      </c>
      <c r="UDG33" s="98" t="s">
        <v>669</v>
      </c>
      <c r="UDH33" s="98" t="s">
        <v>669</v>
      </c>
      <c r="UDI33" s="98" t="s">
        <v>669</v>
      </c>
      <c r="UDJ33" s="98" t="s">
        <v>669</v>
      </c>
      <c r="UDK33" s="98" t="s">
        <v>669</v>
      </c>
      <c r="UDL33" s="98" t="s">
        <v>669</v>
      </c>
      <c r="UDM33" s="98" t="s">
        <v>669</v>
      </c>
      <c r="UDN33" s="98" t="s">
        <v>669</v>
      </c>
      <c r="UDO33" s="98" t="s">
        <v>669</v>
      </c>
      <c r="UDP33" s="98" t="s">
        <v>669</v>
      </c>
      <c r="UDQ33" s="98" t="s">
        <v>669</v>
      </c>
      <c r="UDR33" s="98" t="s">
        <v>669</v>
      </c>
      <c r="UDS33" s="98" t="s">
        <v>669</v>
      </c>
      <c r="UDT33" s="98" t="s">
        <v>669</v>
      </c>
      <c r="UDU33" s="98" t="s">
        <v>669</v>
      </c>
      <c r="UDV33" s="98" t="s">
        <v>669</v>
      </c>
      <c r="UDW33" s="98" t="s">
        <v>669</v>
      </c>
      <c r="UDX33" s="98" t="s">
        <v>669</v>
      </c>
      <c r="UDY33" s="98" t="s">
        <v>669</v>
      </c>
      <c r="UDZ33" s="98" t="s">
        <v>669</v>
      </c>
      <c r="UEA33" s="98" t="s">
        <v>669</v>
      </c>
      <c r="UEB33" s="98" t="s">
        <v>669</v>
      </c>
      <c r="UEC33" s="98" t="s">
        <v>669</v>
      </c>
      <c r="UED33" s="98" t="s">
        <v>669</v>
      </c>
      <c r="UEE33" s="98" t="s">
        <v>669</v>
      </c>
      <c r="UEF33" s="98" t="s">
        <v>669</v>
      </c>
      <c r="UEG33" s="98" t="s">
        <v>669</v>
      </c>
      <c r="UEH33" s="98" t="s">
        <v>669</v>
      </c>
      <c r="UEI33" s="98" t="s">
        <v>669</v>
      </c>
      <c r="UEJ33" s="98" t="s">
        <v>669</v>
      </c>
      <c r="UEK33" s="98" t="s">
        <v>669</v>
      </c>
      <c r="UEL33" s="98" t="s">
        <v>669</v>
      </c>
      <c r="UEM33" s="98" t="s">
        <v>669</v>
      </c>
      <c r="UEN33" s="98" t="s">
        <v>669</v>
      </c>
      <c r="UEO33" s="98" t="s">
        <v>669</v>
      </c>
      <c r="UEP33" s="98" t="s">
        <v>669</v>
      </c>
      <c r="UEQ33" s="98" t="s">
        <v>669</v>
      </c>
      <c r="UER33" s="98" t="s">
        <v>669</v>
      </c>
      <c r="UES33" s="98" t="s">
        <v>669</v>
      </c>
      <c r="UET33" s="98" t="s">
        <v>669</v>
      </c>
      <c r="UEU33" s="98" t="s">
        <v>669</v>
      </c>
      <c r="UEV33" s="98" t="s">
        <v>669</v>
      </c>
      <c r="UEW33" s="98" t="s">
        <v>669</v>
      </c>
      <c r="UEX33" s="98" t="s">
        <v>669</v>
      </c>
      <c r="UEY33" s="98" t="s">
        <v>669</v>
      </c>
      <c r="UEZ33" s="98" t="s">
        <v>669</v>
      </c>
      <c r="UFA33" s="98" t="s">
        <v>669</v>
      </c>
      <c r="UFB33" s="98" t="s">
        <v>669</v>
      </c>
      <c r="UFC33" s="98" t="s">
        <v>669</v>
      </c>
      <c r="UFD33" s="98" t="s">
        <v>669</v>
      </c>
      <c r="UFE33" s="98" t="s">
        <v>669</v>
      </c>
      <c r="UFF33" s="98" t="s">
        <v>669</v>
      </c>
      <c r="UFG33" s="98" t="s">
        <v>669</v>
      </c>
      <c r="UFH33" s="98" t="s">
        <v>669</v>
      </c>
      <c r="UFI33" s="98" t="s">
        <v>669</v>
      </c>
      <c r="UFJ33" s="98" t="s">
        <v>669</v>
      </c>
      <c r="UFK33" s="98" t="s">
        <v>669</v>
      </c>
      <c r="UFL33" s="98" t="s">
        <v>669</v>
      </c>
      <c r="UFM33" s="98" t="s">
        <v>669</v>
      </c>
      <c r="UFN33" s="98" t="s">
        <v>669</v>
      </c>
      <c r="UFO33" s="98" t="s">
        <v>669</v>
      </c>
      <c r="UFP33" s="98" t="s">
        <v>669</v>
      </c>
      <c r="UFQ33" s="98" t="s">
        <v>669</v>
      </c>
      <c r="UFR33" s="98" t="s">
        <v>669</v>
      </c>
      <c r="UFS33" s="98" t="s">
        <v>669</v>
      </c>
      <c r="UFT33" s="98" t="s">
        <v>669</v>
      </c>
      <c r="UFU33" s="98" t="s">
        <v>669</v>
      </c>
      <c r="UFV33" s="98" t="s">
        <v>669</v>
      </c>
      <c r="UFW33" s="98" t="s">
        <v>669</v>
      </c>
      <c r="UFX33" s="98" t="s">
        <v>669</v>
      </c>
      <c r="UFY33" s="98" t="s">
        <v>669</v>
      </c>
      <c r="UFZ33" s="98" t="s">
        <v>669</v>
      </c>
      <c r="UGA33" s="98" t="s">
        <v>669</v>
      </c>
      <c r="UGB33" s="98" t="s">
        <v>669</v>
      </c>
      <c r="UGC33" s="98" t="s">
        <v>669</v>
      </c>
      <c r="UGD33" s="98" t="s">
        <v>669</v>
      </c>
      <c r="UGE33" s="98" t="s">
        <v>669</v>
      </c>
      <c r="UGF33" s="98" t="s">
        <v>669</v>
      </c>
      <c r="UGG33" s="98" t="s">
        <v>669</v>
      </c>
      <c r="UGH33" s="98" t="s">
        <v>669</v>
      </c>
      <c r="UGI33" s="98" t="s">
        <v>669</v>
      </c>
      <c r="UGJ33" s="98" t="s">
        <v>669</v>
      </c>
      <c r="UGK33" s="98" t="s">
        <v>669</v>
      </c>
      <c r="UGL33" s="98" t="s">
        <v>669</v>
      </c>
      <c r="UGM33" s="98" t="s">
        <v>669</v>
      </c>
      <c r="UGN33" s="98" t="s">
        <v>669</v>
      </c>
      <c r="UGO33" s="98" t="s">
        <v>669</v>
      </c>
      <c r="UGP33" s="98" t="s">
        <v>669</v>
      </c>
      <c r="UGQ33" s="98" t="s">
        <v>669</v>
      </c>
      <c r="UGR33" s="98" t="s">
        <v>669</v>
      </c>
      <c r="UGS33" s="98" t="s">
        <v>669</v>
      </c>
      <c r="UGT33" s="98" t="s">
        <v>669</v>
      </c>
      <c r="UGU33" s="98" t="s">
        <v>669</v>
      </c>
      <c r="UGV33" s="98" t="s">
        <v>669</v>
      </c>
      <c r="UGW33" s="98" t="s">
        <v>669</v>
      </c>
      <c r="UGX33" s="98" t="s">
        <v>669</v>
      </c>
      <c r="UGY33" s="98" t="s">
        <v>669</v>
      </c>
      <c r="UGZ33" s="98" t="s">
        <v>669</v>
      </c>
      <c r="UHA33" s="98" t="s">
        <v>669</v>
      </c>
      <c r="UHB33" s="98" t="s">
        <v>669</v>
      </c>
      <c r="UHC33" s="98" t="s">
        <v>669</v>
      </c>
      <c r="UHD33" s="98" t="s">
        <v>669</v>
      </c>
      <c r="UHE33" s="98" t="s">
        <v>669</v>
      </c>
      <c r="UHF33" s="98" t="s">
        <v>669</v>
      </c>
      <c r="UHG33" s="98" t="s">
        <v>669</v>
      </c>
      <c r="UHH33" s="98" t="s">
        <v>669</v>
      </c>
      <c r="UHI33" s="98" t="s">
        <v>669</v>
      </c>
      <c r="UHJ33" s="98" t="s">
        <v>669</v>
      </c>
      <c r="UHK33" s="98" t="s">
        <v>669</v>
      </c>
      <c r="UHL33" s="98" t="s">
        <v>669</v>
      </c>
      <c r="UHM33" s="98" t="s">
        <v>669</v>
      </c>
      <c r="UHN33" s="98" t="s">
        <v>669</v>
      </c>
      <c r="UHO33" s="98" t="s">
        <v>669</v>
      </c>
      <c r="UHP33" s="98" t="s">
        <v>669</v>
      </c>
      <c r="UHQ33" s="98" t="s">
        <v>669</v>
      </c>
      <c r="UHR33" s="98" t="s">
        <v>669</v>
      </c>
      <c r="UHS33" s="98" t="s">
        <v>669</v>
      </c>
      <c r="UHT33" s="98" t="s">
        <v>669</v>
      </c>
      <c r="UHU33" s="98" t="s">
        <v>669</v>
      </c>
      <c r="UHV33" s="98" t="s">
        <v>669</v>
      </c>
      <c r="UHW33" s="98" t="s">
        <v>669</v>
      </c>
      <c r="UHX33" s="98" t="s">
        <v>669</v>
      </c>
      <c r="UHY33" s="98" t="s">
        <v>669</v>
      </c>
      <c r="UHZ33" s="98" t="s">
        <v>669</v>
      </c>
      <c r="UIA33" s="98" t="s">
        <v>669</v>
      </c>
      <c r="UIB33" s="98" t="s">
        <v>669</v>
      </c>
      <c r="UIC33" s="98" t="s">
        <v>669</v>
      </c>
      <c r="UID33" s="98" t="s">
        <v>669</v>
      </c>
      <c r="UIE33" s="98" t="s">
        <v>669</v>
      </c>
      <c r="UIF33" s="98" t="s">
        <v>669</v>
      </c>
      <c r="UIG33" s="98" t="s">
        <v>669</v>
      </c>
      <c r="UIH33" s="98" t="s">
        <v>669</v>
      </c>
      <c r="UII33" s="98" t="s">
        <v>669</v>
      </c>
      <c r="UIJ33" s="98" t="s">
        <v>669</v>
      </c>
      <c r="UIK33" s="98" t="s">
        <v>669</v>
      </c>
      <c r="UIL33" s="98" t="s">
        <v>669</v>
      </c>
      <c r="UIM33" s="98" t="s">
        <v>669</v>
      </c>
      <c r="UIN33" s="98" t="s">
        <v>669</v>
      </c>
      <c r="UIO33" s="98" t="s">
        <v>669</v>
      </c>
      <c r="UIP33" s="98" t="s">
        <v>669</v>
      </c>
      <c r="UIQ33" s="98" t="s">
        <v>669</v>
      </c>
      <c r="UIR33" s="98" t="s">
        <v>669</v>
      </c>
      <c r="UIS33" s="98" t="s">
        <v>669</v>
      </c>
      <c r="UIT33" s="98" t="s">
        <v>669</v>
      </c>
      <c r="UIU33" s="98" t="s">
        <v>669</v>
      </c>
      <c r="UIV33" s="98" t="s">
        <v>669</v>
      </c>
      <c r="UIW33" s="98" t="s">
        <v>669</v>
      </c>
      <c r="UIX33" s="98" t="s">
        <v>669</v>
      </c>
      <c r="UIY33" s="98" t="s">
        <v>669</v>
      </c>
      <c r="UIZ33" s="98" t="s">
        <v>669</v>
      </c>
      <c r="UJA33" s="98" t="s">
        <v>669</v>
      </c>
      <c r="UJB33" s="98" t="s">
        <v>669</v>
      </c>
      <c r="UJC33" s="98" t="s">
        <v>669</v>
      </c>
      <c r="UJD33" s="98" t="s">
        <v>669</v>
      </c>
      <c r="UJE33" s="98" t="s">
        <v>669</v>
      </c>
      <c r="UJF33" s="98" t="s">
        <v>669</v>
      </c>
      <c r="UJG33" s="98" t="s">
        <v>669</v>
      </c>
      <c r="UJH33" s="98" t="s">
        <v>669</v>
      </c>
      <c r="UJI33" s="98" t="s">
        <v>669</v>
      </c>
      <c r="UJJ33" s="98" t="s">
        <v>669</v>
      </c>
      <c r="UJK33" s="98" t="s">
        <v>669</v>
      </c>
      <c r="UJL33" s="98" t="s">
        <v>669</v>
      </c>
      <c r="UJM33" s="98" t="s">
        <v>669</v>
      </c>
      <c r="UJN33" s="98" t="s">
        <v>669</v>
      </c>
      <c r="UJO33" s="98" t="s">
        <v>669</v>
      </c>
      <c r="UJP33" s="98" t="s">
        <v>669</v>
      </c>
      <c r="UJQ33" s="98" t="s">
        <v>669</v>
      </c>
      <c r="UJR33" s="98" t="s">
        <v>669</v>
      </c>
      <c r="UJS33" s="98" t="s">
        <v>669</v>
      </c>
      <c r="UJT33" s="98" t="s">
        <v>669</v>
      </c>
      <c r="UJU33" s="98" t="s">
        <v>669</v>
      </c>
      <c r="UJV33" s="98" t="s">
        <v>669</v>
      </c>
      <c r="UJW33" s="98" t="s">
        <v>669</v>
      </c>
      <c r="UJX33" s="98" t="s">
        <v>669</v>
      </c>
      <c r="UJY33" s="98" t="s">
        <v>669</v>
      </c>
      <c r="UJZ33" s="98" t="s">
        <v>669</v>
      </c>
      <c r="UKA33" s="98" t="s">
        <v>669</v>
      </c>
      <c r="UKB33" s="98" t="s">
        <v>669</v>
      </c>
      <c r="UKC33" s="98" t="s">
        <v>669</v>
      </c>
      <c r="UKD33" s="98" t="s">
        <v>669</v>
      </c>
      <c r="UKE33" s="98" t="s">
        <v>669</v>
      </c>
      <c r="UKF33" s="98" t="s">
        <v>669</v>
      </c>
      <c r="UKG33" s="98" t="s">
        <v>669</v>
      </c>
      <c r="UKH33" s="98" t="s">
        <v>669</v>
      </c>
      <c r="UKI33" s="98" t="s">
        <v>669</v>
      </c>
      <c r="UKJ33" s="98" t="s">
        <v>669</v>
      </c>
      <c r="UKK33" s="98" t="s">
        <v>669</v>
      </c>
      <c r="UKL33" s="98" t="s">
        <v>669</v>
      </c>
      <c r="UKM33" s="98" t="s">
        <v>669</v>
      </c>
      <c r="UKN33" s="98" t="s">
        <v>669</v>
      </c>
      <c r="UKO33" s="98" t="s">
        <v>669</v>
      </c>
      <c r="UKP33" s="98" t="s">
        <v>669</v>
      </c>
      <c r="UKQ33" s="98" t="s">
        <v>669</v>
      </c>
      <c r="UKR33" s="98" t="s">
        <v>669</v>
      </c>
      <c r="UKS33" s="98" t="s">
        <v>669</v>
      </c>
      <c r="UKT33" s="98" t="s">
        <v>669</v>
      </c>
      <c r="UKU33" s="98" t="s">
        <v>669</v>
      </c>
      <c r="UKV33" s="98" t="s">
        <v>669</v>
      </c>
      <c r="UKW33" s="98" t="s">
        <v>669</v>
      </c>
      <c r="UKX33" s="98" t="s">
        <v>669</v>
      </c>
      <c r="UKY33" s="98" t="s">
        <v>669</v>
      </c>
      <c r="UKZ33" s="98" t="s">
        <v>669</v>
      </c>
      <c r="ULA33" s="98" t="s">
        <v>669</v>
      </c>
      <c r="ULB33" s="98" t="s">
        <v>669</v>
      </c>
      <c r="ULC33" s="98" t="s">
        <v>669</v>
      </c>
      <c r="ULD33" s="98" t="s">
        <v>669</v>
      </c>
      <c r="ULE33" s="98" t="s">
        <v>669</v>
      </c>
      <c r="ULF33" s="98" t="s">
        <v>669</v>
      </c>
      <c r="ULG33" s="98" t="s">
        <v>669</v>
      </c>
      <c r="ULH33" s="98" t="s">
        <v>669</v>
      </c>
      <c r="ULI33" s="98" t="s">
        <v>669</v>
      </c>
      <c r="ULJ33" s="98" t="s">
        <v>669</v>
      </c>
      <c r="ULK33" s="98" t="s">
        <v>669</v>
      </c>
      <c r="ULL33" s="98" t="s">
        <v>669</v>
      </c>
      <c r="ULM33" s="98" t="s">
        <v>669</v>
      </c>
      <c r="ULN33" s="98" t="s">
        <v>669</v>
      </c>
      <c r="ULO33" s="98" t="s">
        <v>669</v>
      </c>
      <c r="ULP33" s="98" t="s">
        <v>669</v>
      </c>
      <c r="ULQ33" s="98" t="s">
        <v>669</v>
      </c>
      <c r="ULR33" s="98" t="s">
        <v>669</v>
      </c>
      <c r="ULS33" s="98" t="s">
        <v>669</v>
      </c>
      <c r="ULT33" s="98" t="s">
        <v>669</v>
      </c>
      <c r="ULU33" s="98" t="s">
        <v>669</v>
      </c>
      <c r="ULV33" s="98" t="s">
        <v>669</v>
      </c>
      <c r="ULW33" s="98" t="s">
        <v>669</v>
      </c>
      <c r="ULX33" s="98" t="s">
        <v>669</v>
      </c>
      <c r="ULY33" s="98" t="s">
        <v>669</v>
      </c>
      <c r="ULZ33" s="98" t="s">
        <v>669</v>
      </c>
      <c r="UMA33" s="98" t="s">
        <v>669</v>
      </c>
      <c r="UMB33" s="98" t="s">
        <v>669</v>
      </c>
      <c r="UMC33" s="98" t="s">
        <v>669</v>
      </c>
      <c r="UMD33" s="98" t="s">
        <v>669</v>
      </c>
      <c r="UME33" s="98" t="s">
        <v>669</v>
      </c>
      <c r="UMF33" s="98" t="s">
        <v>669</v>
      </c>
      <c r="UMG33" s="98" t="s">
        <v>669</v>
      </c>
      <c r="UMH33" s="98" t="s">
        <v>669</v>
      </c>
      <c r="UMI33" s="98" t="s">
        <v>669</v>
      </c>
      <c r="UMJ33" s="98" t="s">
        <v>669</v>
      </c>
      <c r="UMK33" s="98" t="s">
        <v>669</v>
      </c>
      <c r="UML33" s="98" t="s">
        <v>669</v>
      </c>
      <c r="UMM33" s="98" t="s">
        <v>669</v>
      </c>
      <c r="UMN33" s="98" t="s">
        <v>669</v>
      </c>
      <c r="UMO33" s="98" t="s">
        <v>669</v>
      </c>
      <c r="UMP33" s="98" t="s">
        <v>669</v>
      </c>
      <c r="UMQ33" s="98" t="s">
        <v>669</v>
      </c>
      <c r="UMR33" s="98" t="s">
        <v>669</v>
      </c>
      <c r="UMS33" s="98" t="s">
        <v>669</v>
      </c>
      <c r="UMT33" s="98" t="s">
        <v>669</v>
      </c>
      <c r="UMU33" s="98" t="s">
        <v>669</v>
      </c>
      <c r="UMV33" s="98" t="s">
        <v>669</v>
      </c>
      <c r="UMW33" s="98" t="s">
        <v>669</v>
      </c>
      <c r="UMX33" s="98" t="s">
        <v>669</v>
      </c>
      <c r="UMY33" s="98" t="s">
        <v>669</v>
      </c>
      <c r="UMZ33" s="98" t="s">
        <v>669</v>
      </c>
      <c r="UNA33" s="98" t="s">
        <v>669</v>
      </c>
      <c r="UNB33" s="98" t="s">
        <v>669</v>
      </c>
      <c r="UNC33" s="98" t="s">
        <v>669</v>
      </c>
      <c r="UND33" s="98" t="s">
        <v>669</v>
      </c>
      <c r="UNE33" s="98" t="s">
        <v>669</v>
      </c>
      <c r="UNF33" s="98" t="s">
        <v>669</v>
      </c>
      <c r="UNG33" s="98" t="s">
        <v>669</v>
      </c>
      <c r="UNH33" s="98" t="s">
        <v>669</v>
      </c>
      <c r="UNI33" s="98" t="s">
        <v>669</v>
      </c>
      <c r="UNJ33" s="98" t="s">
        <v>669</v>
      </c>
      <c r="UNK33" s="98" t="s">
        <v>669</v>
      </c>
      <c r="UNL33" s="98" t="s">
        <v>669</v>
      </c>
      <c r="UNM33" s="98" t="s">
        <v>669</v>
      </c>
      <c r="UNN33" s="98" t="s">
        <v>669</v>
      </c>
      <c r="UNO33" s="98" t="s">
        <v>669</v>
      </c>
      <c r="UNP33" s="98" t="s">
        <v>669</v>
      </c>
      <c r="UNQ33" s="98" t="s">
        <v>669</v>
      </c>
      <c r="UNR33" s="98" t="s">
        <v>669</v>
      </c>
      <c r="UNS33" s="98" t="s">
        <v>669</v>
      </c>
      <c r="UNT33" s="98" t="s">
        <v>669</v>
      </c>
      <c r="UNU33" s="98" t="s">
        <v>669</v>
      </c>
      <c r="UNV33" s="98" t="s">
        <v>669</v>
      </c>
      <c r="UNW33" s="98" t="s">
        <v>669</v>
      </c>
      <c r="UNX33" s="98" t="s">
        <v>669</v>
      </c>
      <c r="UNY33" s="98" t="s">
        <v>669</v>
      </c>
      <c r="UNZ33" s="98" t="s">
        <v>669</v>
      </c>
      <c r="UOA33" s="98" t="s">
        <v>669</v>
      </c>
      <c r="UOB33" s="98" t="s">
        <v>669</v>
      </c>
      <c r="UOC33" s="98" t="s">
        <v>669</v>
      </c>
      <c r="UOD33" s="98" t="s">
        <v>669</v>
      </c>
      <c r="UOE33" s="98" t="s">
        <v>669</v>
      </c>
      <c r="UOF33" s="98" t="s">
        <v>669</v>
      </c>
      <c r="UOG33" s="98" t="s">
        <v>669</v>
      </c>
      <c r="UOH33" s="98" t="s">
        <v>669</v>
      </c>
      <c r="UOI33" s="98" t="s">
        <v>669</v>
      </c>
      <c r="UOJ33" s="98" t="s">
        <v>669</v>
      </c>
      <c r="UOK33" s="98" t="s">
        <v>669</v>
      </c>
      <c r="UOL33" s="98" t="s">
        <v>669</v>
      </c>
      <c r="UOM33" s="98" t="s">
        <v>669</v>
      </c>
      <c r="UON33" s="98" t="s">
        <v>669</v>
      </c>
      <c r="UOO33" s="98" t="s">
        <v>669</v>
      </c>
      <c r="UOP33" s="98" t="s">
        <v>669</v>
      </c>
      <c r="UOQ33" s="98" t="s">
        <v>669</v>
      </c>
      <c r="UOR33" s="98" t="s">
        <v>669</v>
      </c>
      <c r="UOS33" s="98" t="s">
        <v>669</v>
      </c>
      <c r="UOT33" s="98" t="s">
        <v>669</v>
      </c>
      <c r="UOU33" s="98" t="s">
        <v>669</v>
      </c>
      <c r="UOV33" s="98" t="s">
        <v>669</v>
      </c>
      <c r="UOW33" s="98" t="s">
        <v>669</v>
      </c>
      <c r="UOX33" s="98" t="s">
        <v>669</v>
      </c>
      <c r="UOY33" s="98" t="s">
        <v>669</v>
      </c>
      <c r="UOZ33" s="98" t="s">
        <v>669</v>
      </c>
      <c r="UPA33" s="98" t="s">
        <v>669</v>
      </c>
      <c r="UPB33" s="98" t="s">
        <v>669</v>
      </c>
      <c r="UPC33" s="98" t="s">
        <v>669</v>
      </c>
      <c r="UPD33" s="98" t="s">
        <v>669</v>
      </c>
      <c r="UPE33" s="98" t="s">
        <v>669</v>
      </c>
      <c r="UPF33" s="98" t="s">
        <v>669</v>
      </c>
      <c r="UPG33" s="98" t="s">
        <v>669</v>
      </c>
      <c r="UPH33" s="98" t="s">
        <v>669</v>
      </c>
      <c r="UPI33" s="98" t="s">
        <v>669</v>
      </c>
      <c r="UPJ33" s="98" t="s">
        <v>669</v>
      </c>
      <c r="UPK33" s="98" t="s">
        <v>669</v>
      </c>
      <c r="UPL33" s="98" t="s">
        <v>669</v>
      </c>
      <c r="UPM33" s="98" t="s">
        <v>669</v>
      </c>
      <c r="UPN33" s="98" t="s">
        <v>669</v>
      </c>
      <c r="UPO33" s="98" t="s">
        <v>669</v>
      </c>
      <c r="UPP33" s="98" t="s">
        <v>669</v>
      </c>
      <c r="UPQ33" s="98" t="s">
        <v>669</v>
      </c>
      <c r="UPR33" s="98" t="s">
        <v>669</v>
      </c>
      <c r="UPS33" s="98" t="s">
        <v>669</v>
      </c>
      <c r="UPT33" s="98" t="s">
        <v>669</v>
      </c>
      <c r="UPU33" s="98" t="s">
        <v>669</v>
      </c>
      <c r="UPV33" s="98" t="s">
        <v>669</v>
      </c>
      <c r="UPW33" s="98" t="s">
        <v>669</v>
      </c>
      <c r="UPX33" s="98" t="s">
        <v>669</v>
      </c>
      <c r="UPY33" s="98" t="s">
        <v>669</v>
      </c>
      <c r="UPZ33" s="98" t="s">
        <v>669</v>
      </c>
      <c r="UQA33" s="98" t="s">
        <v>669</v>
      </c>
      <c r="UQB33" s="98" t="s">
        <v>669</v>
      </c>
      <c r="UQC33" s="98" t="s">
        <v>669</v>
      </c>
      <c r="UQD33" s="98" t="s">
        <v>669</v>
      </c>
      <c r="UQE33" s="98" t="s">
        <v>669</v>
      </c>
      <c r="UQF33" s="98" t="s">
        <v>669</v>
      </c>
      <c r="UQG33" s="98" t="s">
        <v>669</v>
      </c>
      <c r="UQH33" s="98" t="s">
        <v>669</v>
      </c>
      <c r="UQI33" s="98" t="s">
        <v>669</v>
      </c>
      <c r="UQJ33" s="98" t="s">
        <v>669</v>
      </c>
      <c r="UQK33" s="98" t="s">
        <v>669</v>
      </c>
      <c r="UQL33" s="98" t="s">
        <v>669</v>
      </c>
      <c r="UQM33" s="98" t="s">
        <v>669</v>
      </c>
      <c r="UQN33" s="98" t="s">
        <v>669</v>
      </c>
      <c r="UQO33" s="98" t="s">
        <v>669</v>
      </c>
      <c r="UQP33" s="98" t="s">
        <v>669</v>
      </c>
      <c r="UQQ33" s="98" t="s">
        <v>669</v>
      </c>
      <c r="UQR33" s="98" t="s">
        <v>669</v>
      </c>
      <c r="UQS33" s="98" t="s">
        <v>669</v>
      </c>
      <c r="UQT33" s="98" t="s">
        <v>669</v>
      </c>
      <c r="UQU33" s="98" t="s">
        <v>669</v>
      </c>
      <c r="UQV33" s="98" t="s">
        <v>669</v>
      </c>
      <c r="UQW33" s="98" t="s">
        <v>669</v>
      </c>
      <c r="UQX33" s="98" t="s">
        <v>669</v>
      </c>
      <c r="UQY33" s="98" t="s">
        <v>669</v>
      </c>
      <c r="UQZ33" s="98" t="s">
        <v>669</v>
      </c>
      <c r="URA33" s="98" t="s">
        <v>669</v>
      </c>
      <c r="URB33" s="98" t="s">
        <v>669</v>
      </c>
      <c r="URC33" s="98" t="s">
        <v>669</v>
      </c>
      <c r="URD33" s="98" t="s">
        <v>669</v>
      </c>
      <c r="URE33" s="98" t="s">
        <v>669</v>
      </c>
      <c r="URF33" s="98" t="s">
        <v>669</v>
      </c>
      <c r="URG33" s="98" t="s">
        <v>669</v>
      </c>
      <c r="URH33" s="98" t="s">
        <v>669</v>
      </c>
      <c r="URI33" s="98" t="s">
        <v>669</v>
      </c>
      <c r="URJ33" s="98" t="s">
        <v>669</v>
      </c>
      <c r="URK33" s="98" t="s">
        <v>669</v>
      </c>
      <c r="URL33" s="98" t="s">
        <v>669</v>
      </c>
      <c r="URM33" s="98" t="s">
        <v>669</v>
      </c>
      <c r="URN33" s="98" t="s">
        <v>669</v>
      </c>
      <c r="URO33" s="98" t="s">
        <v>669</v>
      </c>
      <c r="URP33" s="98" t="s">
        <v>669</v>
      </c>
      <c r="URQ33" s="98" t="s">
        <v>669</v>
      </c>
      <c r="URR33" s="98" t="s">
        <v>669</v>
      </c>
      <c r="URS33" s="98" t="s">
        <v>669</v>
      </c>
      <c r="URT33" s="98" t="s">
        <v>669</v>
      </c>
      <c r="URU33" s="98" t="s">
        <v>669</v>
      </c>
      <c r="URV33" s="98" t="s">
        <v>669</v>
      </c>
      <c r="URW33" s="98" t="s">
        <v>669</v>
      </c>
      <c r="URX33" s="98" t="s">
        <v>669</v>
      </c>
      <c r="URY33" s="98" t="s">
        <v>669</v>
      </c>
      <c r="URZ33" s="98" t="s">
        <v>669</v>
      </c>
      <c r="USA33" s="98" t="s">
        <v>669</v>
      </c>
      <c r="USB33" s="98" t="s">
        <v>669</v>
      </c>
      <c r="USC33" s="98" t="s">
        <v>669</v>
      </c>
      <c r="USD33" s="98" t="s">
        <v>669</v>
      </c>
      <c r="USE33" s="98" t="s">
        <v>669</v>
      </c>
      <c r="USF33" s="98" t="s">
        <v>669</v>
      </c>
      <c r="USG33" s="98" t="s">
        <v>669</v>
      </c>
      <c r="USH33" s="98" t="s">
        <v>669</v>
      </c>
      <c r="USI33" s="98" t="s">
        <v>669</v>
      </c>
      <c r="USJ33" s="98" t="s">
        <v>669</v>
      </c>
      <c r="USK33" s="98" t="s">
        <v>669</v>
      </c>
      <c r="USL33" s="98" t="s">
        <v>669</v>
      </c>
      <c r="USM33" s="98" t="s">
        <v>669</v>
      </c>
      <c r="USN33" s="98" t="s">
        <v>669</v>
      </c>
      <c r="USO33" s="98" t="s">
        <v>669</v>
      </c>
      <c r="USP33" s="98" t="s">
        <v>669</v>
      </c>
      <c r="USQ33" s="98" t="s">
        <v>669</v>
      </c>
      <c r="USR33" s="98" t="s">
        <v>669</v>
      </c>
      <c r="USS33" s="98" t="s">
        <v>669</v>
      </c>
      <c r="UST33" s="98" t="s">
        <v>669</v>
      </c>
      <c r="USU33" s="98" t="s">
        <v>669</v>
      </c>
      <c r="USV33" s="98" t="s">
        <v>669</v>
      </c>
      <c r="USW33" s="98" t="s">
        <v>669</v>
      </c>
      <c r="USX33" s="98" t="s">
        <v>669</v>
      </c>
      <c r="USY33" s="98" t="s">
        <v>669</v>
      </c>
      <c r="USZ33" s="98" t="s">
        <v>669</v>
      </c>
      <c r="UTA33" s="98" t="s">
        <v>669</v>
      </c>
      <c r="UTB33" s="98" t="s">
        <v>669</v>
      </c>
      <c r="UTC33" s="98" t="s">
        <v>669</v>
      </c>
      <c r="UTD33" s="98" t="s">
        <v>669</v>
      </c>
      <c r="UTE33" s="98" t="s">
        <v>669</v>
      </c>
      <c r="UTF33" s="98" t="s">
        <v>669</v>
      </c>
      <c r="UTG33" s="98" t="s">
        <v>669</v>
      </c>
      <c r="UTH33" s="98" t="s">
        <v>669</v>
      </c>
      <c r="UTI33" s="98" t="s">
        <v>669</v>
      </c>
      <c r="UTJ33" s="98" t="s">
        <v>669</v>
      </c>
      <c r="UTK33" s="98" t="s">
        <v>669</v>
      </c>
      <c r="UTL33" s="98" t="s">
        <v>669</v>
      </c>
      <c r="UTM33" s="98" t="s">
        <v>669</v>
      </c>
      <c r="UTN33" s="98" t="s">
        <v>669</v>
      </c>
      <c r="UTO33" s="98" t="s">
        <v>669</v>
      </c>
      <c r="UTP33" s="98" t="s">
        <v>669</v>
      </c>
      <c r="UTQ33" s="98" t="s">
        <v>669</v>
      </c>
      <c r="UTR33" s="98" t="s">
        <v>669</v>
      </c>
      <c r="UTS33" s="98" t="s">
        <v>669</v>
      </c>
      <c r="UTT33" s="98" t="s">
        <v>669</v>
      </c>
      <c r="UTU33" s="98" t="s">
        <v>669</v>
      </c>
      <c r="UTV33" s="98" t="s">
        <v>669</v>
      </c>
      <c r="UTW33" s="98" t="s">
        <v>669</v>
      </c>
      <c r="UTX33" s="98" t="s">
        <v>669</v>
      </c>
      <c r="UTY33" s="98" t="s">
        <v>669</v>
      </c>
      <c r="UTZ33" s="98" t="s">
        <v>669</v>
      </c>
      <c r="UUA33" s="98" t="s">
        <v>669</v>
      </c>
      <c r="UUB33" s="98" t="s">
        <v>669</v>
      </c>
      <c r="UUC33" s="98" t="s">
        <v>669</v>
      </c>
      <c r="UUD33" s="98" t="s">
        <v>669</v>
      </c>
      <c r="UUE33" s="98" t="s">
        <v>669</v>
      </c>
      <c r="UUF33" s="98" t="s">
        <v>669</v>
      </c>
      <c r="UUG33" s="98" t="s">
        <v>669</v>
      </c>
      <c r="UUH33" s="98" t="s">
        <v>669</v>
      </c>
      <c r="UUI33" s="98" t="s">
        <v>669</v>
      </c>
      <c r="UUJ33" s="98" t="s">
        <v>669</v>
      </c>
      <c r="UUK33" s="98" t="s">
        <v>669</v>
      </c>
      <c r="UUL33" s="98" t="s">
        <v>669</v>
      </c>
      <c r="UUM33" s="98" t="s">
        <v>669</v>
      </c>
      <c r="UUN33" s="98" t="s">
        <v>669</v>
      </c>
      <c r="UUO33" s="98" t="s">
        <v>669</v>
      </c>
      <c r="UUP33" s="98" t="s">
        <v>669</v>
      </c>
      <c r="UUQ33" s="98" t="s">
        <v>669</v>
      </c>
      <c r="UUR33" s="98" t="s">
        <v>669</v>
      </c>
      <c r="UUS33" s="98" t="s">
        <v>669</v>
      </c>
      <c r="UUT33" s="98" t="s">
        <v>669</v>
      </c>
      <c r="UUU33" s="98" t="s">
        <v>669</v>
      </c>
      <c r="UUV33" s="98" t="s">
        <v>669</v>
      </c>
      <c r="UUW33" s="98" t="s">
        <v>669</v>
      </c>
      <c r="UUX33" s="98" t="s">
        <v>669</v>
      </c>
      <c r="UUY33" s="98" t="s">
        <v>669</v>
      </c>
      <c r="UUZ33" s="98" t="s">
        <v>669</v>
      </c>
      <c r="UVA33" s="98" t="s">
        <v>669</v>
      </c>
      <c r="UVB33" s="98" t="s">
        <v>669</v>
      </c>
      <c r="UVC33" s="98" t="s">
        <v>669</v>
      </c>
      <c r="UVD33" s="98" t="s">
        <v>669</v>
      </c>
      <c r="UVE33" s="98" t="s">
        <v>669</v>
      </c>
      <c r="UVF33" s="98" t="s">
        <v>669</v>
      </c>
      <c r="UVG33" s="98" t="s">
        <v>669</v>
      </c>
      <c r="UVH33" s="98" t="s">
        <v>669</v>
      </c>
      <c r="UVI33" s="98" t="s">
        <v>669</v>
      </c>
      <c r="UVJ33" s="98" t="s">
        <v>669</v>
      </c>
      <c r="UVK33" s="98" t="s">
        <v>669</v>
      </c>
      <c r="UVL33" s="98" t="s">
        <v>669</v>
      </c>
      <c r="UVM33" s="98" t="s">
        <v>669</v>
      </c>
      <c r="UVN33" s="98" t="s">
        <v>669</v>
      </c>
      <c r="UVO33" s="98" t="s">
        <v>669</v>
      </c>
      <c r="UVP33" s="98" t="s">
        <v>669</v>
      </c>
      <c r="UVQ33" s="98" t="s">
        <v>669</v>
      </c>
      <c r="UVR33" s="98" t="s">
        <v>669</v>
      </c>
      <c r="UVS33" s="98" t="s">
        <v>669</v>
      </c>
      <c r="UVT33" s="98" t="s">
        <v>669</v>
      </c>
      <c r="UVU33" s="98" t="s">
        <v>669</v>
      </c>
      <c r="UVV33" s="98" t="s">
        <v>669</v>
      </c>
      <c r="UVW33" s="98" t="s">
        <v>669</v>
      </c>
      <c r="UVX33" s="98" t="s">
        <v>669</v>
      </c>
      <c r="UVY33" s="98" t="s">
        <v>669</v>
      </c>
      <c r="UVZ33" s="98" t="s">
        <v>669</v>
      </c>
      <c r="UWA33" s="98" t="s">
        <v>669</v>
      </c>
      <c r="UWB33" s="98" t="s">
        <v>669</v>
      </c>
      <c r="UWC33" s="98" t="s">
        <v>669</v>
      </c>
      <c r="UWD33" s="98" t="s">
        <v>669</v>
      </c>
      <c r="UWE33" s="98" t="s">
        <v>669</v>
      </c>
      <c r="UWF33" s="98" t="s">
        <v>669</v>
      </c>
      <c r="UWG33" s="98" t="s">
        <v>669</v>
      </c>
      <c r="UWH33" s="98" t="s">
        <v>669</v>
      </c>
      <c r="UWI33" s="98" t="s">
        <v>669</v>
      </c>
      <c r="UWJ33" s="98" t="s">
        <v>669</v>
      </c>
      <c r="UWK33" s="98" t="s">
        <v>669</v>
      </c>
      <c r="UWL33" s="98" t="s">
        <v>669</v>
      </c>
      <c r="UWM33" s="98" t="s">
        <v>669</v>
      </c>
      <c r="UWN33" s="98" t="s">
        <v>669</v>
      </c>
      <c r="UWO33" s="98" t="s">
        <v>669</v>
      </c>
      <c r="UWP33" s="98" t="s">
        <v>669</v>
      </c>
      <c r="UWQ33" s="98" t="s">
        <v>669</v>
      </c>
      <c r="UWR33" s="98" t="s">
        <v>669</v>
      </c>
      <c r="UWS33" s="98" t="s">
        <v>669</v>
      </c>
      <c r="UWT33" s="98" t="s">
        <v>669</v>
      </c>
      <c r="UWU33" s="98" t="s">
        <v>669</v>
      </c>
      <c r="UWV33" s="98" t="s">
        <v>669</v>
      </c>
      <c r="UWW33" s="98" t="s">
        <v>669</v>
      </c>
      <c r="UWX33" s="98" t="s">
        <v>669</v>
      </c>
      <c r="UWY33" s="98" t="s">
        <v>669</v>
      </c>
      <c r="UWZ33" s="98" t="s">
        <v>669</v>
      </c>
      <c r="UXA33" s="98" t="s">
        <v>669</v>
      </c>
      <c r="UXB33" s="98" t="s">
        <v>669</v>
      </c>
      <c r="UXC33" s="98" t="s">
        <v>669</v>
      </c>
      <c r="UXD33" s="98" t="s">
        <v>669</v>
      </c>
      <c r="UXE33" s="98" t="s">
        <v>669</v>
      </c>
      <c r="UXF33" s="98" t="s">
        <v>669</v>
      </c>
      <c r="UXG33" s="98" t="s">
        <v>669</v>
      </c>
      <c r="UXH33" s="98" t="s">
        <v>669</v>
      </c>
      <c r="UXI33" s="98" t="s">
        <v>669</v>
      </c>
      <c r="UXJ33" s="98" t="s">
        <v>669</v>
      </c>
      <c r="UXK33" s="98" t="s">
        <v>669</v>
      </c>
      <c r="UXL33" s="98" t="s">
        <v>669</v>
      </c>
      <c r="UXM33" s="98" t="s">
        <v>669</v>
      </c>
      <c r="UXN33" s="98" t="s">
        <v>669</v>
      </c>
      <c r="UXO33" s="98" t="s">
        <v>669</v>
      </c>
      <c r="UXP33" s="98" t="s">
        <v>669</v>
      </c>
      <c r="UXQ33" s="98" t="s">
        <v>669</v>
      </c>
      <c r="UXR33" s="98" t="s">
        <v>669</v>
      </c>
      <c r="UXS33" s="98" t="s">
        <v>669</v>
      </c>
      <c r="UXT33" s="98" t="s">
        <v>669</v>
      </c>
      <c r="UXU33" s="98" t="s">
        <v>669</v>
      </c>
      <c r="UXV33" s="98" t="s">
        <v>669</v>
      </c>
      <c r="UXW33" s="98" t="s">
        <v>669</v>
      </c>
      <c r="UXX33" s="98" t="s">
        <v>669</v>
      </c>
      <c r="UXY33" s="98" t="s">
        <v>669</v>
      </c>
      <c r="UXZ33" s="98" t="s">
        <v>669</v>
      </c>
      <c r="UYA33" s="98" t="s">
        <v>669</v>
      </c>
      <c r="UYB33" s="98" t="s">
        <v>669</v>
      </c>
      <c r="UYC33" s="98" t="s">
        <v>669</v>
      </c>
      <c r="UYD33" s="98" t="s">
        <v>669</v>
      </c>
      <c r="UYE33" s="98" t="s">
        <v>669</v>
      </c>
      <c r="UYF33" s="98" t="s">
        <v>669</v>
      </c>
      <c r="UYG33" s="98" t="s">
        <v>669</v>
      </c>
      <c r="UYH33" s="98" t="s">
        <v>669</v>
      </c>
      <c r="UYI33" s="98" t="s">
        <v>669</v>
      </c>
      <c r="UYJ33" s="98" t="s">
        <v>669</v>
      </c>
      <c r="UYK33" s="98" t="s">
        <v>669</v>
      </c>
      <c r="UYL33" s="98" t="s">
        <v>669</v>
      </c>
      <c r="UYM33" s="98" t="s">
        <v>669</v>
      </c>
      <c r="UYN33" s="98" t="s">
        <v>669</v>
      </c>
      <c r="UYO33" s="98" t="s">
        <v>669</v>
      </c>
      <c r="UYP33" s="98" t="s">
        <v>669</v>
      </c>
      <c r="UYQ33" s="98" t="s">
        <v>669</v>
      </c>
      <c r="UYR33" s="98" t="s">
        <v>669</v>
      </c>
      <c r="UYS33" s="98" t="s">
        <v>669</v>
      </c>
      <c r="UYT33" s="98" t="s">
        <v>669</v>
      </c>
      <c r="UYU33" s="98" t="s">
        <v>669</v>
      </c>
      <c r="UYV33" s="98" t="s">
        <v>669</v>
      </c>
      <c r="UYW33" s="98" t="s">
        <v>669</v>
      </c>
      <c r="UYX33" s="98" t="s">
        <v>669</v>
      </c>
      <c r="UYY33" s="98" t="s">
        <v>669</v>
      </c>
      <c r="UYZ33" s="98" t="s">
        <v>669</v>
      </c>
      <c r="UZA33" s="98" t="s">
        <v>669</v>
      </c>
      <c r="UZB33" s="98" t="s">
        <v>669</v>
      </c>
      <c r="UZC33" s="98" t="s">
        <v>669</v>
      </c>
      <c r="UZD33" s="98" t="s">
        <v>669</v>
      </c>
      <c r="UZE33" s="98" t="s">
        <v>669</v>
      </c>
      <c r="UZF33" s="98" t="s">
        <v>669</v>
      </c>
      <c r="UZG33" s="98" t="s">
        <v>669</v>
      </c>
      <c r="UZH33" s="98" t="s">
        <v>669</v>
      </c>
      <c r="UZI33" s="98" t="s">
        <v>669</v>
      </c>
      <c r="UZJ33" s="98" t="s">
        <v>669</v>
      </c>
      <c r="UZK33" s="98" t="s">
        <v>669</v>
      </c>
      <c r="UZL33" s="98" t="s">
        <v>669</v>
      </c>
      <c r="UZM33" s="98" t="s">
        <v>669</v>
      </c>
      <c r="UZN33" s="98" t="s">
        <v>669</v>
      </c>
      <c r="UZO33" s="98" t="s">
        <v>669</v>
      </c>
      <c r="UZP33" s="98" t="s">
        <v>669</v>
      </c>
      <c r="UZQ33" s="98" t="s">
        <v>669</v>
      </c>
      <c r="UZR33" s="98" t="s">
        <v>669</v>
      </c>
      <c r="UZS33" s="98" t="s">
        <v>669</v>
      </c>
      <c r="UZT33" s="98" t="s">
        <v>669</v>
      </c>
      <c r="UZU33" s="98" t="s">
        <v>669</v>
      </c>
      <c r="UZV33" s="98" t="s">
        <v>669</v>
      </c>
      <c r="UZW33" s="98" t="s">
        <v>669</v>
      </c>
      <c r="UZX33" s="98" t="s">
        <v>669</v>
      </c>
      <c r="UZY33" s="98" t="s">
        <v>669</v>
      </c>
      <c r="UZZ33" s="98" t="s">
        <v>669</v>
      </c>
      <c r="VAA33" s="98" t="s">
        <v>669</v>
      </c>
      <c r="VAB33" s="98" t="s">
        <v>669</v>
      </c>
      <c r="VAC33" s="98" t="s">
        <v>669</v>
      </c>
      <c r="VAD33" s="98" t="s">
        <v>669</v>
      </c>
      <c r="VAE33" s="98" t="s">
        <v>669</v>
      </c>
      <c r="VAF33" s="98" t="s">
        <v>669</v>
      </c>
      <c r="VAG33" s="98" t="s">
        <v>669</v>
      </c>
      <c r="VAH33" s="98" t="s">
        <v>669</v>
      </c>
      <c r="VAI33" s="98" t="s">
        <v>669</v>
      </c>
      <c r="VAJ33" s="98" t="s">
        <v>669</v>
      </c>
      <c r="VAK33" s="98" t="s">
        <v>669</v>
      </c>
      <c r="VAL33" s="98" t="s">
        <v>669</v>
      </c>
      <c r="VAM33" s="98" t="s">
        <v>669</v>
      </c>
      <c r="VAN33" s="98" t="s">
        <v>669</v>
      </c>
      <c r="VAO33" s="98" t="s">
        <v>669</v>
      </c>
      <c r="VAP33" s="98" t="s">
        <v>669</v>
      </c>
      <c r="VAQ33" s="98" t="s">
        <v>669</v>
      </c>
      <c r="VAR33" s="98" t="s">
        <v>669</v>
      </c>
      <c r="VAS33" s="98" t="s">
        <v>669</v>
      </c>
      <c r="VAT33" s="98" t="s">
        <v>669</v>
      </c>
      <c r="VAU33" s="98" t="s">
        <v>669</v>
      </c>
      <c r="VAV33" s="98" t="s">
        <v>669</v>
      </c>
      <c r="VAW33" s="98" t="s">
        <v>669</v>
      </c>
      <c r="VAX33" s="98" t="s">
        <v>669</v>
      </c>
      <c r="VAY33" s="98" t="s">
        <v>669</v>
      </c>
      <c r="VAZ33" s="98" t="s">
        <v>669</v>
      </c>
      <c r="VBA33" s="98" t="s">
        <v>669</v>
      </c>
      <c r="VBB33" s="98" t="s">
        <v>669</v>
      </c>
      <c r="VBC33" s="98" t="s">
        <v>669</v>
      </c>
      <c r="VBD33" s="98" t="s">
        <v>669</v>
      </c>
      <c r="VBE33" s="98" t="s">
        <v>669</v>
      </c>
      <c r="VBF33" s="98" t="s">
        <v>669</v>
      </c>
      <c r="VBG33" s="98" t="s">
        <v>669</v>
      </c>
      <c r="VBH33" s="98" t="s">
        <v>669</v>
      </c>
      <c r="VBI33" s="98" t="s">
        <v>669</v>
      </c>
      <c r="VBJ33" s="98" t="s">
        <v>669</v>
      </c>
      <c r="VBK33" s="98" t="s">
        <v>669</v>
      </c>
      <c r="VBL33" s="98" t="s">
        <v>669</v>
      </c>
      <c r="VBM33" s="98" t="s">
        <v>669</v>
      </c>
      <c r="VBN33" s="98" t="s">
        <v>669</v>
      </c>
      <c r="VBO33" s="98" t="s">
        <v>669</v>
      </c>
      <c r="VBP33" s="98" t="s">
        <v>669</v>
      </c>
      <c r="VBQ33" s="98" t="s">
        <v>669</v>
      </c>
      <c r="VBR33" s="98" t="s">
        <v>669</v>
      </c>
      <c r="VBS33" s="98" t="s">
        <v>669</v>
      </c>
      <c r="VBT33" s="98" t="s">
        <v>669</v>
      </c>
      <c r="VBU33" s="98" t="s">
        <v>669</v>
      </c>
      <c r="VBV33" s="98" t="s">
        <v>669</v>
      </c>
      <c r="VBW33" s="98" t="s">
        <v>669</v>
      </c>
      <c r="VBX33" s="98" t="s">
        <v>669</v>
      </c>
      <c r="VBY33" s="98" t="s">
        <v>669</v>
      </c>
      <c r="VBZ33" s="98" t="s">
        <v>669</v>
      </c>
      <c r="VCA33" s="98" t="s">
        <v>669</v>
      </c>
      <c r="VCB33" s="98" t="s">
        <v>669</v>
      </c>
      <c r="VCC33" s="98" t="s">
        <v>669</v>
      </c>
      <c r="VCD33" s="98" t="s">
        <v>669</v>
      </c>
      <c r="VCE33" s="98" t="s">
        <v>669</v>
      </c>
      <c r="VCF33" s="98" t="s">
        <v>669</v>
      </c>
      <c r="VCG33" s="98" t="s">
        <v>669</v>
      </c>
      <c r="VCH33" s="98" t="s">
        <v>669</v>
      </c>
      <c r="VCI33" s="98" t="s">
        <v>669</v>
      </c>
      <c r="VCJ33" s="98" t="s">
        <v>669</v>
      </c>
      <c r="VCK33" s="98" t="s">
        <v>669</v>
      </c>
      <c r="VCL33" s="98" t="s">
        <v>669</v>
      </c>
      <c r="VCM33" s="98" t="s">
        <v>669</v>
      </c>
      <c r="VCN33" s="98" t="s">
        <v>669</v>
      </c>
      <c r="VCO33" s="98" t="s">
        <v>669</v>
      </c>
      <c r="VCP33" s="98" t="s">
        <v>669</v>
      </c>
      <c r="VCQ33" s="98" t="s">
        <v>669</v>
      </c>
      <c r="VCR33" s="98" t="s">
        <v>669</v>
      </c>
      <c r="VCS33" s="98" t="s">
        <v>669</v>
      </c>
      <c r="VCT33" s="98" t="s">
        <v>669</v>
      </c>
      <c r="VCU33" s="98" t="s">
        <v>669</v>
      </c>
      <c r="VCV33" s="98" t="s">
        <v>669</v>
      </c>
      <c r="VCW33" s="98" t="s">
        <v>669</v>
      </c>
      <c r="VCX33" s="98" t="s">
        <v>669</v>
      </c>
      <c r="VCY33" s="98" t="s">
        <v>669</v>
      </c>
      <c r="VCZ33" s="98" t="s">
        <v>669</v>
      </c>
      <c r="VDA33" s="98" t="s">
        <v>669</v>
      </c>
      <c r="VDB33" s="98" t="s">
        <v>669</v>
      </c>
      <c r="VDC33" s="98" t="s">
        <v>669</v>
      </c>
      <c r="VDD33" s="98" t="s">
        <v>669</v>
      </c>
      <c r="VDE33" s="98" t="s">
        <v>669</v>
      </c>
      <c r="VDF33" s="98" t="s">
        <v>669</v>
      </c>
      <c r="VDG33" s="98" t="s">
        <v>669</v>
      </c>
      <c r="VDH33" s="98" t="s">
        <v>669</v>
      </c>
      <c r="VDI33" s="98" t="s">
        <v>669</v>
      </c>
      <c r="VDJ33" s="98" t="s">
        <v>669</v>
      </c>
      <c r="VDK33" s="98" t="s">
        <v>669</v>
      </c>
      <c r="VDL33" s="98" t="s">
        <v>669</v>
      </c>
      <c r="VDM33" s="98" t="s">
        <v>669</v>
      </c>
      <c r="VDN33" s="98" t="s">
        <v>669</v>
      </c>
      <c r="VDO33" s="98" t="s">
        <v>669</v>
      </c>
      <c r="VDP33" s="98" t="s">
        <v>669</v>
      </c>
      <c r="VDQ33" s="98" t="s">
        <v>669</v>
      </c>
      <c r="VDR33" s="98" t="s">
        <v>669</v>
      </c>
      <c r="VDS33" s="98" t="s">
        <v>669</v>
      </c>
      <c r="VDT33" s="98" t="s">
        <v>669</v>
      </c>
      <c r="VDU33" s="98" t="s">
        <v>669</v>
      </c>
      <c r="VDV33" s="98" t="s">
        <v>669</v>
      </c>
      <c r="VDW33" s="98" t="s">
        <v>669</v>
      </c>
      <c r="VDX33" s="98" t="s">
        <v>669</v>
      </c>
      <c r="VDY33" s="98" t="s">
        <v>669</v>
      </c>
      <c r="VDZ33" s="98" t="s">
        <v>669</v>
      </c>
      <c r="VEA33" s="98" t="s">
        <v>669</v>
      </c>
      <c r="VEB33" s="98" t="s">
        <v>669</v>
      </c>
      <c r="VEC33" s="98" t="s">
        <v>669</v>
      </c>
      <c r="VED33" s="98" t="s">
        <v>669</v>
      </c>
      <c r="VEE33" s="98" t="s">
        <v>669</v>
      </c>
      <c r="VEF33" s="98" t="s">
        <v>669</v>
      </c>
      <c r="VEG33" s="98" t="s">
        <v>669</v>
      </c>
      <c r="VEH33" s="98" t="s">
        <v>669</v>
      </c>
      <c r="VEI33" s="98" t="s">
        <v>669</v>
      </c>
      <c r="VEJ33" s="98" t="s">
        <v>669</v>
      </c>
      <c r="VEK33" s="98" t="s">
        <v>669</v>
      </c>
      <c r="VEL33" s="98" t="s">
        <v>669</v>
      </c>
      <c r="VEM33" s="98" t="s">
        <v>669</v>
      </c>
      <c r="VEN33" s="98" t="s">
        <v>669</v>
      </c>
      <c r="VEO33" s="98" t="s">
        <v>669</v>
      </c>
      <c r="VEP33" s="98" t="s">
        <v>669</v>
      </c>
      <c r="VEQ33" s="98" t="s">
        <v>669</v>
      </c>
      <c r="VER33" s="98" t="s">
        <v>669</v>
      </c>
      <c r="VES33" s="98" t="s">
        <v>669</v>
      </c>
      <c r="VET33" s="98" t="s">
        <v>669</v>
      </c>
      <c r="VEU33" s="98" t="s">
        <v>669</v>
      </c>
      <c r="VEV33" s="98" t="s">
        <v>669</v>
      </c>
      <c r="VEW33" s="98" t="s">
        <v>669</v>
      </c>
      <c r="VEX33" s="98" t="s">
        <v>669</v>
      </c>
      <c r="VEY33" s="98" t="s">
        <v>669</v>
      </c>
      <c r="VEZ33" s="98" t="s">
        <v>669</v>
      </c>
      <c r="VFA33" s="98" t="s">
        <v>669</v>
      </c>
      <c r="VFB33" s="98" t="s">
        <v>669</v>
      </c>
      <c r="VFC33" s="98" t="s">
        <v>669</v>
      </c>
      <c r="VFD33" s="98" t="s">
        <v>669</v>
      </c>
      <c r="VFE33" s="98" t="s">
        <v>669</v>
      </c>
      <c r="VFF33" s="98" t="s">
        <v>669</v>
      </c>
      <c r="VFG33" s="98" t="s">
        <v>669</v>
      </c>
      <c r="VFH33" s="98" t="s">
        <v>669</v>
      </c>
      <c r="VFI33" s="98" t="s">
        <v>669</v>
      </c>
      <c r="VFJ33" s="98" t="s">
        <v>669</v>
      </c>
      <c r="VFK33" s="98" t="s">
        <v>669</v>
      </c>
      <c r="VFL33" s="98" t="s">
        <v>669</v>
      </c>
      <c r="VFM33" s="98" t="s">
        <v>669</v>
      </c>
      <c r="VFN33" s="98" t="s">
        <v>669</v>
      </c>
      <c r="VFO33" s="98" t="s">
        <v>669</v>
      </c>
      <c r="VFP33" s="98" t="s">
        <v>669</v>
      </c>
      <c r="VFQ33" s="98" t="s">
        <v>669</v>
      </c>
      <c r="VFR33" s="98" t="s">
        <v>669</v>
      </c>
      <c r="VFS33" s="98" t="s">
        <v>669</v>
      </c>
      <c r="VFT33" s="98" t="s">
        <v>669</v>
      </c>
      <c r="VFU33" s="98" t="s">
        <v>669</v>
      </c>
      <c r="VFV33" s="98" t="s">
        <v>669</v>
      </c>
      <c r="VFW33" s="98" t="s">
        <v>669</v>
      </c>
      <c r="VFX33" s="98" t="s">
        <v>669</v>
      </c>
      <c r="VFY33" s="98" t="s">
        <v>669</v>
      </c>
      <c r="VFZ33" s="98" t="s">
        <v>669</v>
      </c>
      <c r="VGA33" s="98" t="s">
        <v>669</v>
      </c>
      <c r="VGB33" s="98" t="s">
        <v>669</v>
      </c>
      <c r="VGC33" s="98" t="s">
        <v>669</v>
      </c>
      <c r="VGD33" s="98" t="s">
        <v>669</v>
      </c>
      <c r="VGE33" s="98" t="s">
        <v>669</v>
      </c>
      <c r="VGF33" s="98" t="s">
        <v>669</v>
      </c>
      <c r="VGG33" s="98" t="s">
        <v>669</v>
      </c>
      <c r="VGH33" s="98" t="s">
        <v>669</v>
      </c>
      <c r="VGI33" s="98" t="s">
        <v>669</v>
      </c>
      <c r="VGJ33" s="98" t="s">
        <v>669</v>
      </c>
      <c r="VGK33" s="98" t="s">
        <v>669</v>
      </c>
      <c r="VGL33" s="98" t="s">
        <v>669</v>
      </c>
      <c r="VGM33" s="98" t="s">
        <v>669</v>
      </c>
      <c r="VGN33" s="98" t="s">
        <v>669</v>
      </c>
      <c r="VGO33" s="98" t="s">
        <v>669</v>
      </c>
      <c r="VGP33" s="98" t="s">
        <v>669</v>
      </c>
      <c r="VGQ33" s="98" t="s">
        <v>669</v>
      </c>
      <c r="VGR33" s="98" t="s">
        <v>669</v>
      </c>
      <c r="VGS33" s="98" t="s">
        <v>669</v>
      </c>
      <c r="VGT33" s="98" t="s">
        <v>669</v>
      </c>
      <c r="VGU33" s="98" t="s">
        <v>669</v>
      </c>
      <c r="VGV33" s="98" t="s">
        <v>669</v>
      </c>
      <c r="VGW33" s="98" t="s">
        <v>669</v>
      </c>
      <c r="VGX33" s="98" t="s">
        <v>669</v>
      </c>
      <c r="VGY33" s="98" t="s">
        <v>669</v>
      </c>
      <c r="VGZ33" s="98" t="s">
        <v>669</v>
      </c>
      <c r="VHA33" s="98" t="s">
        <v>669</v>
      </c>
      <c r="VHB33" s="98" t="s">
        <v>669</v>
      </c>
      <c r="VHC33" s="98" t="s">
        <v>669</v>
      </c>
      <c r="VHD33" s="98" t="s">
        <v>669</v>
      </c>
      <c r="VHE33" s="98" t="s">
        <v>669</v>
      </c>
      <c r="VHF33" s="98" t="s">
        <v>669</v>
      </c>
      <c r="VHG33" s="98" t="s">
        <v>669</v>
      </c>
      <c r="VHH33" s="98" t="s">
        <v>669</v>
      </c>
      <c r="VHI33" s="98" t="s">
        <v>669</v>
      </c>
      <c r="VHJ33" s="98" t="s">
        <v>669</v>
      </c>
      <c r="VHK33" s="98" t="s">
        <v>669</v>
      </c>
      <c r="VHL33" s="98" t="s">
        <v>669</v>
      </c>
      <c r="VHM33" s="98" t="s">
        <v>669</v>
      </c>
      <c r="VHN33" s="98" t="s">
        <v>669</v>
      </c>
      <c r="VHO33" s="98" t="s">
        <v>669</v>
      </c>
      <c r="VHP33" s="98" t="s">
        <v>669</v>
      </c>
      <c r="VHQ33" s="98" t="s">
        <v>669</v>
      </c>
      <c r="VHR33" s="98" t="s">
        <v>669</v>
      </c>
      <c r="VHS33" s="98" t="s">
        <v>669</v>
      </c>
      <c r="VHT33" s="98" t="s">
        <v>669</v>
      </c>
      <c r="VHU33" s="98" t="s">
        <v>669</v>
      </c>
      <c r="VHV33" s="98" t="s">
        <v>669</v>
      </c>
      <c r="VHW33" s="98" t="s">
        <v>669</v>
      </c>
      <c r="VHX33" s="98" t="s">
        <v>669</v>
      </c>
      <c r="VHY33" s="98" t="s">
        <v>669</v>
      </c>
      <c r="VHZ33" s="98" t="s">
        <v>669</v>
      </c>
      <c r="VIA33" s="98" t="s">
        <v>669</v>
      </c>
      <c r="VIB33" s="98" t="s">
        <v>669</v>
      </c>
      <c r="VIC33" s="98" t="s">
        <v>669</v>
      </c>
      <c r="VID33" s="98" t="s">
        <v>669</v>
      </c>
      <c r="VIE33" s="98" t="s">
        <v>669</v>
      </c>
      <c r="VIF33" s="98" t="s">
        <v>669</v>
      </c>
      <c r="VIG33" s="98" t="s">
        <v>669</v>
      </c>
      <c r="VIH33" s="98" t="s">
        <v>669</v>
      </c>
      <c r="VII33" s="98" t="s">
        <v>669</v>
      </c>
      <c r="VIJ33" s="98" t="s">
        <v>669</v>
      </c>
      <c r="VIK33" s="98" t="s">
        <v>669</v>
      </c>
      <c r="VIL33" s="98" t="s">
        <v>669</v>
      </c>
      <c r="VIM33" s="98" t="s">
        <v>669</v>
      </c>
      <c r="VIN33" s="98" t="s">
        <v>669</v>
      </c>
      <c r="VIO33" s="98" t="s">
        <v>669</v>
      </c>
      <c r="VIP33" s="98" t="s">
        <v>669</v>
      </c>
      <c r="VIQ33" s="98" t="s">
        <v>669</v>
      </c>
      <c r="VIR33" s="98" t="s">
        <v>669</v>
      </c>
      <c r="VIS33" s="98" t="s">
        <v>669</v>
      </c>
      <c r="VIT33" s="98" t="s">
        <v>669</v>
      </c>
      <c r="VIU33" s="98" t="s">
        <v>669</v>
      </c>
      <c r="VIV33" s="98" t="s">
        <v>669</v>
      </c>
      <c r="VIW33" s="98" t="s">
        <v>669</v>
      </c>
      <c r="VIX33" s="98" t="s">
        <v>669</v>
      </c>
      <c r="VIY33" s="98" t="s">
        <v>669</v>
      </c>
      <c r="VIZ33" s="98" t="s">
        <v>669</v>
      </c>
      <c r="VJA33" s="98" t="s">
        <v>669</v>
      </c>
      <c r="VJB33" s="98" t="s">
        <v>669</v>
      </c>
      <c r="VJC33" s="98" t="s">
        <v>669</v>
      </c>
      <c r="VJD33" s="98" t="s">
        <v>669</v>
      </c>
      <c r="VJE33" s="98" t="s">
        <v>669</v>
      </c>
      <c r="VJF33" s="98" t="s">
        <v>669</v>
      </c>
      <c r="VJG33" s="98" t="s">
        <v>669</v>
      </c>
      <c r="VJH33" s="98" t="s">
        <v>669</v>
      </c>
      <c r="VJI33" s="98" t="s">
        <v>669</v>
      </c>
      <c r="VJJ33" s="98" t="s">
        <v>669</v>
      </c>
      <c r="VJK33" s="98" t="s">
        <v>669</v>
      </c>
      <c r="VJL33" s="98" t="s">
        <v>669</v>
      </c>
      <c r="VJM33" s="98" t="s">
        <v>669</v>
      </c>
      <c r="VJN33" s="98" t="s">
        <v>669</v>
      </c>
      <c r="VJO33" s="98" t="s">
        <v>669</v>
      </c>
      <c r="VJP33" s="98" t="s">
        <v>669</v>
      </c>
      <c r="VJQ33" s="98" t="s">
        <v>669</v>
      </c>
      <c r="VJR33" s="98" t="s">
        <v>669</v>
      </c>
      <c r="VJS33" s="98" t="s">
        <v>669</v>
      </c>
      <c r="VJT33" s="98" t="s">
        <v>669</v>
      </c>
      <c r="VJU33" s="98" t="s">
        <v>669</v>
      </c>
      <c r="VJV33" s="98" t="s">
        <v>669</v>
      </c>
      <c r="VJW33" s="98" t="s">
        <v>669</v>
      </c>
      <c r="VJX33" s="98" t="s">
        <v>669</v>
      </c>
      <c r="VJY33" s="98" t="s">
        <v>669</v>
      </c>
      <c r="VJZ33" s="98" t="s">
        <v>669</v>
      </c>
      <c r="VKA33" s="98" t="s">
        <v>669</v>
      </c>
      <c r="VKB33" s="98" t="s">
        <v>669</v>
      </c>
      <c r="VKC33" s="98" t="s">
        <v>669</v>
      </c>
      <c r="VKD33" s="98" t="s">
        <v>669</v>
      </c>
      <c r="VKE33" s="98" t="s">
        <v>669</v>
      </c>
      <c r="VKF33" s="98" t="s">
        <v>669</v>
      </c>
      <c r="VKG33" s="98" t="s">
        <v>669</v>
      </c>
      <c r="VKH33" s="98" t="s">
        <v>669</v>
      </c>
      <c r="VKI33" s="98" t="s">
        <v>669</v>
      </c>
      <c r="VKJ33" s="98" t="s">
        <v>669</v>
      </c>
      <c r="VKK33" s="98" t="s">
        <v>669</v>
      </c>
      <c r="VKL33" s="98" t="s">
        <v>669</v>
      </c>
      <c r="VKM33" s="98" t="s">
        <v>669</v>
      </c>
      <c r="VKN33" s="98" t="s">
        <v>669</v>
      </c>
      <c r="VKO33" s="98" t="s">
        <v>669</v>
      </c>
      <c r="VKP33" s="98" t="s">
        <v>669</v>
      </c>
      <c r="VKQ33" s="98" t="s">
        <v>669</v>
      </c>
      <c r="VKR33" s="98" t="s">
        <v>669</v>
      </c>
      <c r="VKS33" s="98" t="s">
        <v>669</v>
      </c>
      <c r="VKT33" s="98" t="s">
        <v>669</v>
      </c>
      <c r="VKU33" s="98" t="s">
        <v>669</v>
      </c>
      <c r="VKV33" s="98" t="s">
        <v>669</v>
      </c>
      <c r="VKW33" s="98" t="s">
        <v>669</v>
      </c>
      <c r="VKX33" s="98" t="s">
        <v>669</v>
      </c>
      <c r="VKY33" s="98" t="s">
        <v>669</v>
      </c>
      <c r="VKZ33" s="98" t="s">
        <v>669</v>
      </c>
      <c r="VLA33" s="98" t="s">
        <v>669</v>
      </c>
      <c r="VLB33" s="98" t="s">
        <v>669</v>
      </c>
      <c r="VLC33" s="98" t="s">
        <v>669</v>
      </c>
      <c r="VLD33" s="98" t="s">
        <v>669</v>
      </c>
      <c r="VLE33" s="98" t="s">
        <v>669</v>
      </c>
      <c r="VLF33" s="98" t="s">
        <v>669</v>
      </c>
      <c r="VLG33" s="98" t="s">
        <v>669</v>
      </c>
      <c r="VLH33" s="98" t="s">
        <v>669</v>
      </c>
      <c r="VLI33" s="98" t="s">
        <v>669</v>
      </c>
      <c r="VLJ33" s="98" t="s">
        <v>669</v>
      </c>
      <c r="VLK33" s="98" t="s">
        <v>669</v>
      </c>
      <c r="VLL33" s="98" t="s">
        <v>669</v>
      </c>
      <c r="VLM33" s="98" t="s">
        <v>669</v>
      </c>
      <c r="VLN33" s="98" t="s">
        <v>669</v>
      </c>
      <c r="VLO33" s="98" t="s">
        <v>669</v>
      </c>
      <c r="VLP33" s="98" t="s">
        <v>669</v>
      </c>
      <c r="VLQ33" s="98" t="s">
        <v>669</v>
      </c>
      <c r="VLR33" s="98" t="s">
        <v>669</v>
      </c>
      <c r="VLS33" s="98" t="s">
        <v>669</v>
      </c>
      <c r="VLT33" s="98" t="s">
        <v>669</v>
      </c>
      <c r="VLU33" s="98" t="s">
        <v>669</v>
      </c>
      <c r="VLV33" s="98" t="s">
        <v>669</v>
      </c>
      <c r="VLW33" s="98" t="s">
        <v>669</v>
      </c>
      <c r="VLX33" s="98" t="s">
        <v>669</v>
      </c>
      <c r="VLY33" s="98" t="s">
        <v>669</v>
      </c>
      <c r="VLZ33" s="98" t="s">
        <v>669</v>
      </c>
      <c r="VMA33" s="98" t="s">
        <v>669</v>
      </c>
      <c r="VMB33" s="98" t="s">
        <v>669</v>
      </c>
      <c r="VMC33" s="98" t="s">
        <v>669</v>
      </c>
      <c r="VMD33" s="98" t="s">
        <v>669</v>
      </c>
      <c r="VME33" s="98" t="s">
        <v>669</v>
      </c>
      <c r="VMF33" s="98" t="s">
        <v>669</v>
      </c>
      <c r="VMG33" s="98" t="s">
        <v>669</v>
      </c>
      <c r="VMH33" s="98" t="s">
        <v>669</v>
      </c>
      <c r="VMI33" s="98" t="s">
        <v>669</v>
      </c>
      <c r="VMJ33" s="98" t="s">
        <v>669</v>
      </c>
      <c r="VMK33" s="98" t="s">
        <v>669</v>
      </c>
      <c r="VML33" s="98" t="s">
        <v>669</v>
      </c>
      <c r="VMM33" s="98" t="s">
        <v>669</v>
      </c>
      <c r="VMN33" s="98" t="s">
        <v>669</v>
      </c>
      <c r="VMO33" s="98" t="s">
        <v>669</v>
      </c>
      <c r="VMP33" s="98" t="s">
        <v>669</v>
      </c>
      <c r="VMQ33" s="98" t="s">
        <v>669</v>
      </c>
      <c r="VMR33" s="98" t="s">
        <v>669</v>
      </c>
      <c r="VMS33" s="98" t="s">
        <v>669</v>
      </c>
      <c r="VMT33" s="98" t="s">
        <v>669</v>
      </c>
      <c r="VMU33" s="98" t="s">
        <v>669</v>
      </c>
      <c r="VMV33" s="98" t="s">
        <v>669</v>
      </c>
      <c r="VMW33" s="98" t="s">
        <v>669</v>
      </c>
      <c r="VMX33" s="98" t="s">
        <v>669</v>
      </c>
      <c r="VMY33" s="98" t="s">
        <v>669</v>
      </c>
      <c r="VMZ33" s="98" t="s">
        <v>669</v>
      </c>
      <c r="VNA33" s="98" t="s">
        <v>669</v>
      </c>
      <c r="VNB33" s="98" t="s">
        <v>669</v>
      </c>
      <c r="VNC33" s="98" t="s">
        <v>669</v>
      </c>
      <c r="VND33" s="98" t="s">
        <v>669</v>
      </c>
      <c r="VNE33" s="98" t="s">
        <v>669</v>
      </c>
      <c r="VNF33" s="98" t="s">
        <v>669</v>
      </c>
      <c r="VNG33" s="98" t="s">
        <v>669</v>
      </c>
      <c r="VNH33" s="98" t="s">
        <v>669</v>
      </c>
      <c r="VNI33" s="98" t="s">
        <v>669</v>
      </c>
      <c r="VNJ33" s="98" t="s">
        <v>669</v>
      </c>
      <c r="VNK33" s="98" t="s">
        <v>669</v>
      </c>
      <c r="VNL33" s="98" t="s">
        <v>669</v>
      </c>
      <c r="VNM33" s="98" t="s">
        <v>669</v>
      </c>
      <c r="VNN33" s="98" t="s">
        <v>669</v>
      </c>
      <c r="VNO33" s="98" t="s">
        <v>669</v>
      </c>
      <c r="VNP33" s="98" t="s">
        <v>669</v>
      </c>
      <c r="VNQ33" s="98" t="s">
        <v>669</v>
      </c>
      <c r="VNR33" s="98" t="s">
        <v>669</v>
      </c>
      <c r="VNS33" s="98" t="s">
        <v>669</v>
      </c>
      <c r="VNT33" s="98" t="s">
        <v>669</v>
      </c>
      <c r="VNU33" s="98" t="s">
        <v>669</v>
      </c>
      <c r="VNV33" s="98" t="s">
        <v>669</v>
      </c>
      <c r="VNW33" s="98" t="s">
        <v>669</v>
      </c>
      <c r="VNX33" s="98" t="s">
        <v>669</v>
      </c>
      <c r="VNY33" s="98" t="s">
        <v>669</v>
      </c>
      <c r="VNZ33" s="98" t="s">
        <v>669</v>
      </c>
      <c r="VOA33" s="98" t="s">
        <v>669</v>
      </c>
      <c r="VOB33" s="98" t="s">
        <v>669</v>
      </c>
      <c r="VOC33" s="98" t="s">
        <v>669</v>
      </c>
      <c r="VOD33" s="98" t="s">
        <v>669</v>
      </c>
      <c r="VOE33" s="98" t="s">
        <v>669</v>
      </c>
      <c r="VOF33" s="98" t="s">
        <v>669</v>
      </c>
      <c r="VOG33" s="98" t="s">
        <v>669</v>
      </c>
      <c r="VOH33" s="98" t="s">
        <v>669</v>
      </c>
      <c r="VOI33" s="98" t="s">
        <v>669</v>
      </c>
      <c r="VOJ33" s="98" t="s">
        <v>669</v>
      </c>
      <c r="VOK33" s="98" t="s">
        <v>669</v>
      </c>
      <c r="VOL33" s="98" t="s">
        <v>669</v>
      </c>
      <c r="VOM33" s="98" t="s">
        <v>669</v>
      </c>
      <c r="VON33" s="98" t="s">
        <v>669</v>
      </c>
      <c r="VOO33" s="98" t="s">
        <v>669</v>
      </c>
      <c r="VOP33" s="98" t="s">
        <v>669</v>
      </c>
      <c r="VOQ33" s="98" t="s">
        <v>669</v>
      </c>
      <c r="VOR33" s="98" t="s">
        <v>669</v>
      </c>
      <c r="VOS33" s="98" t="s">
        <v>669</v>
      </c>
      <c r="VOT33" s="98" t="s">
        <v>669</v>
      </c>
      <c r="VOU33" s="98" t="s">
        <v>669</v>
      </c>
      <c r="VOV33" s="98" t="s">
        <v>669</v>
      </c>
      <c r="VOW33" s="98" t="s">
        <v>669</v>
      </c>
      <c r="VOX33" s="98" t="s">
        <v>669</v>
      </c>
      <c r="VOY33" s="98" t="s">
        <v>669</v>
      </c>
      <c r="VOZ33" s="98" t="s">
        <v>669</v>
      </c>
      <c r="VPA33" s="98" t="s">
        <v>669</v>
      </c>
      <c r="VPB33" s="98" t="s">
        <v>669</v>
      </c>
      <c r="VPC33" s="98" t="s">
        <v>669</v>
      </c>
      <c r="VPD33" s="98" t="s">
        <v>669</v>
      </c>
      <c r="VPE33" s="98" t="s">
        <v>669</v>
      </c>
      <c r="VPF33" s="98" t="s">
        <v>669</v>
      </c>
      <c r="VPG33" s="98" t="s">
        <v>669</v>
      </c>
      <c r="VPH33" s="98" t="s">
        <v>669</v>
      </c>
      <c r="VPI33" s="98" t="s">
        <v>669</v>
      </c>
      <c r="VPJ33" s="98" t="s">
        <v>669</v>
      </c>
      <c r="VPK33" s="98" t="s">
        <v>669</v>
      </c>
      <c r="VPL33" s="98" t="s">
        <v>669</v>
      </c>
      <c r="VPM33" s="98" t="s">
        <v>669</v>
      </c>
      <c r="VPN33" s="98" t="s">
        <v>669</v>
      </c>
      <c r="VPO33" s="98" t="s">
        <v>669</v>
      </c>
      <c r="VPP33" s="98" t="s">
        <v>669</v>
      </c>
      <c r="VPQ33" s="98" t="s">
        <v>669</v>
      </c>
      <c r="VPR33" s="98" t="s">
        <v>669</v>
      </c>
      <c r="VPS33" s="98" t="s">
        <v>669</v>
      </c>
      <c r="VPT33" s="98" t="s">
        <v>669</v>
      </c>
      <c r="VPU33" s="98" t="s">
        <v>669</v>
      </c>
      <c r="VPV33" s="98" t="s">
        <v>669</v>
      </c>
      <c r="VPW33" s="98" t="s">
        <v>669</v>
      </c>
      <c r="VPX33" s="98" t="s">
        <v>669</v>
      </c>
      <c r="VPY33" s="98" t="s">
        <v>669</v>
      </c>
      <c r="VPZ33" s="98" t="s">
        <v>669</v>
      </c>
      <c r="VQA33" s="98" t="s">
        <v>669</v>
      </c>
      <c r="VQB33" s="98" t="s">
        <v>669</v>
      </c>
      <c r="VQC33" s="98" t="s">
        <v>669</v>
      </c>
      <c r="VQD33" s="98" t="s">
        <v>669</v>
      </c>
      <c r="VQE33" s="98" t="s">
        <v>669</v>
      </c>
      <c r="VQF33" s="98" t="s">
        <v>669</v>
      </c>
      <c r="VQG33" s="98" t="s">
        <v>669</v>
      </c>
      <c r="VQH33" s="98" t="s">
        <v>669</v>
      </c>
      <c r="VQI33" s="98" t="s">
        <v>669</v>
      </c>
      <c r="VQJ33" s="98" t="s">
        <v>669</v>
      </c>
      <c r="VQK33" s="98" t="s">
        <v>669</v>
      </c>
      <c r="VQL33" s="98" t="s">
        <v>669</v>
      </c>
      <c r="VQM33" s="98" t="s">
        <v>669</v>
      </c>
      <c r="VQN33" s="98" t="s">
        <v>669</v>
      </c>
      <c r="VQO33" s="98" t="s">
        <v>669</v>
      </c>
      <c r="VQP33" s="98" t="s">
        <v>669</v>
      </c>
      <c r="VQQ33" s="98" t="s">
        <v>669</v>
      </c>
      <c r="VQR33" s="98" t="s">
        <v>669</v>
      </c>
      <c r="VQS33" s="98" t="s">
        <v>669</v>
      </c>
      <c r="VQT33" s="98" t="s">
        <v>669</v>
      </c>
      <c r="VQU33" s="98" t="s">
        <v>669</v>
      </c>
      <c r="VQV33" s="98" t="s">
        <v>669</v>
      </c>
      <c r="VQW33" s="98" t="s">
        <v>669</v>
      </c>
      <c r="VQX33" s="98" t="s">
        <v>669</v>
      </c>
      <c r="VQY33" s="98" t="s">
        <v>669</v>
      </c>
      <c r="VQZ33" s="98" t="s">
        <v>669</v>
      </c>
      <c r="VRA33" s="98" t="s">
        <v>669</v>
      </c>
      <c r="VRB33" s="98" t="s">
        <v>669</v>
      </c>
      <c r="VRC33" s="98" t="s">
        <v>669</v>
      </c>
      <c r="VRD33" s="98" t="s">
        <v>669</v>
      </c>
      <c r="VRE33" s="98" t="s">
        <v>669</v>
      </c>
      <c r="VRF33" s="98" t="s">
        <v>669</v>
      </c>
      <c r="VRG33" s="98" t="s">
        <v>669</v>
      </c>
      <c r="VRH33" s="98" t="s">
        <v>669</v>
      </c>
      <c r="VRI33" s="98" t="s">
        <v>669</v>
      </c>
      <c r="VRJ33" s="98" t="s">
        <v>669</v>
      </c>
      <c r="VRK33" s="98" t="s">
        <v>669</v>
      </c>
      <c r="VRL33" s="98" t="s">
        <v>669</v>
      </c>
      <c r="VRM33" s="98" t="s">
        <v>669</v>
      </c>
      <c r="VRN33" s="98" t="s">
        <v>669</v>
      </c>
      <c r="VRO33" s="98" t="s">
        <v>669</v>
      </c>
      <c r="VRP33" s="98" t="s">
        <v>669</v>
      </c>
      <c r="VRQ33" s="98" t="s">
        <v>669</v>
      </c>
      <c r="VRR33" s="98" t="s">
        <v>669</v>
      </c>
      <c r="VRS33" s="98" t="s">
        <v>669</v>
      </c>
      <c r="VRT33" s="98" t="s">
        <v>669</v>
      </c>
      <c r="VRU33" s="98" t="s">
        <v>669</v>
      </c>
      <c r="VRV33" s="98" t="s">
        <v>669</v>
      </c>
      <c r="VRW33" s="98" t="s">
        <v>669</v>
      </c>
      <c r="VRX33" s="98" t="s">
        <v>669</v>
      </c>
      <c r="VRY33" s="98" t="s">
        <v>669</v>
      </c>
      <c r="VRZ33" s="98" t="s">
        <v>669</v>
      </c>
      <c r="VSA33" s="98" t="s">
        <v>669</v>
      </c>
      <c r="VSB33" s="98" t="s">
        <v>669</v>
      </c>
      <c r="VSC33" s="98" t="s">
        <v>669</v>
      </c>
      <c r="VSD33" s="98" t="s">
        <v>669</v>
      </c>
      <c r="VSE33" s="98" t="s">
        <v>669</v>
      </c>
      <c r="VSF33" s="98" t="s">
        <v>669</v>
      </c>
      <c r="VSG33" s="98" t="s">
        <v>669</v>
      </c>
      <c r="VSH33" s="98" t="s">
        <v>669</v>
      </c>
      <c r="VSI33" s="98" t="s">
        <v>669</v>
      </c>
      <c r="VSJ33" s="98" t="s">
        <v>669</v>
      </c>
      <c r="VSK33" s="98" t="s">
        <v>669</v>
      </c>
      <c r="VSL33" s="98" t="s">
        <v>669</v>
      </c>
      <c r="VSM33" s="98" t="s">
        <v>669</v>
      </c>
      <c r="VSN33" s="98" t="s">
        <v>669</v>
      </c>
      <c r="VSO33" s="98" t="s">
        <v>669</v>
      </c>
      <c r="VSP33" s="98" t="s">
        <v>669</v>
      </c>
      <c r="VSQ33" s="98" t="s">
        <v>669</v>
      </c>
      <c r="VSR33" s="98" t="s">
        <v>669</v>
      </c>
      <c r="VSS33" s="98" t="s">
        <v>669</v>
      </c>
      <c r="VST33" s="98" t="s">
        <v>669</v>
      </c>
      <c r="VSU33" s="98" t="s">
        <v>669</v>
      </c>
      <c r="VSV33" s="98" t="s">
        <v>669</v>
      </c>
      <c r="VSW33" s="98" t="s">
        <v>669</v>
      </c>
      <c r="VSX33" s="98" t="s">
        <v>669</v>
      </c>
      <c r="VSY33" s="98" t="s">
        <v>669</v>
      </c>
      <c r="VSZ33" s="98" t="s">
        <v>669</v>
      </c>
      <c r="VTA33" s="98" t="s">
        <v>669</v>
      </c>
      <c r="VTB33" s="98" t="s">
        <v>669</v>
      </c>
      <c r="VTC33" s="98" t="s">
        <v>669</v>
      </c>
      <c r="VTD33" s="98" t="s">
        <v>669</v>
      </c>
      <c r="VTE33" s="98" t="s">
        <v>669</v>
      </c>
      <c r="VTF33" s="98" t="s">
        <v>669</v>
      </c>
      <c r="VTG33" s="98" t="s">
        <v>669</v>
      </c>
      <c r="VTH33" s="98" t="s">
        <v>669</v>
      </c>
      <c r="VTI33" s="98" t="s">
        <v>669</v>
      </c>
      <c r="VTJ33" s="98" t="s">
        <v>669</v>
      </c>
      <c r="VTK33" s="98" t="s">
        <v>669</v>
      </c>
      <c r="VTL33" s="98" t="s">
        <v>669</v>
      </c>
      <c r="VTM33" s="98" t="s">
        <v>669</v>
      </c>
      <c r="VTN33" s="98" t="s">
        <v>669</v>
      </c>
      <c r="VTO33" s="98" t="s">
        <v>669</v>
      </c>
      <c r="VTP33" s="98" t="s">
        <v>669</v>
      </c>
      <c r="VTQ33" s="98" t="s">
        <v>669</v>
      </c>
      <c r="VTR33" s="98" t="s">
        <v>669</v>
      </c>
      <c r="VTS33" s="98" t="s">
        <v>669</v>
      </c>
      <c r="VTT33" s="98" t="s">
        <v>669</v>
      </c>
      <c r="VTU33" s="98" t="s">
        <v>669</v>
      </c>
      <c r="VTV33" s="98" t="s">
        <v>669</v>
      </c>
      <c r="VTW33" s="98" t="s">
        <v>669</v>
      </c>
      <c r="VTX33" s="98" t="s">
        <v>669</v>
      </c>
      <c r="VTY33" s="98" t="s">
        <v>669</v>
      </c>
      <c r="VTZ33" s="98" t="s">
        <v>669</v>
      </c>
      <c r="VUA33" s="98" t="s">
        <v>669</v>
      </c>
      <c r="VUB33" s="98" t="s">
        <v>669</v>
      </c>
      <c r="VUC33" s="98" t="s">
        <v>669</v>
      </c>
      <c r="VUD33" s="98" t="s">
        <v>669</v>
      </c>
      <c r="VUE33" s="98" t="s">
        <v>669</v>
      </c>
      <c r="VUF33" s="98" t="s">
        <v>669</v>
      </c>
      <c r="VUG33" s="98" t="s">
        <v>669</v>
      </c>
      <c r="VUH33" s="98" t="s">
        <v>669</v>
      </c>
      <c r="VUI33" s="98" t="s">
        <v>669</v>
      </c>
      <c r="VUJ33" s="98" t="s">
        <v>669</v>
      </c>
      <c r="VUK33" s="98" t="s">
        <v>669</v>
      </c>
      <c r="VUL33" s="98" t="s">
        <v>669</v>
      </c>
      <c r="VUM33" s="98" t="s">
        <v>669</v>
      </c>
      <c r="VUN33" s="98" t="s">
        <v>669</v>
      </c>
      <c r="VUO33" s="98" t="s">
        <v>669</v>
      </c>
      <c r="VUP33" s="98" t="s">
        <v>669</v>
      </c>
      <c r="VUQ33" s="98" t="s">
        <v>669</v>
      </c>
      <c r="VUR33" s="98" t="s">
        <v>669</v>
      </c>
      <c r="VUS33" s="98" t="s">
        <v>669</v>
      </c>
      <c r="VUT33" s="98" t="s">
        <v>669</v>
      </c>
      <c r="VUU33" s="98" t="s">
        <v>669</v>
      </c>
      <c r="VUV33" s="98" t="s">
        <v>669</v>
      </c>
      <c r="VUW33" s="98" t="s">
        <v>669</v>
      </c>
      <c r="VUX33" s="98" t="s">
        <v>669</v>
      </c>
      <c r="VUY33" s="98" t="s">
        <v>669</v>
      </c>
      <c r="VUZ33" s="98" t="s">
        <v>669</v>
      </c>
      <c r="VVA33" s="98" t="s">
        <v>669</v>
      </c>
      <c r="VVB33" s="98" t="s">
        <v>669</v>
      </c>
      <c r="VVC33" s="98" t="s">
        <v>669</v>
      </c>
      <c r="VVD33" s="98" t="s">
        <v>669</v>
      </c>
      <c r="VVE33" s="98" t="s">
        <v>669</v>
      </c>
      <c r="VVF33" s="98" t="s">
        <v>669</v>
      </c>
      <c r="VVG33" s="98" t="s">
        <v>669</v>
      </c>
      <c r="VVH33" s="98" t="s">
        <v>669</v>
      </c>
      <c r="VVI33" s="98" t="s">
        <v>669</v>
      </c>
      <c r="VVJ33" s="98" t="s">
        <v>669</v>
      </c>
      <c r="VVK33" s="98" t="s">
        <v>669</v>
      </c>
      <c r="VVL33" s="98" t="s">
        <v>669</v>
      </c>
      <c r="VVM33" s="98" t="s">
        <v>669</v>
      </c>
      <c r="VVN33" s="98" t="s">
        <v>669</v>
      </c>
      <c r="VVO33" s="98" t="s">
        <v>669</v>
      </c>
      <c r="VVP33" s="98" t="s">
        <v>669</v>
      </c>
      <c r="VVQ33" s="98" t="s">
        <v>669</v>
      </c>
      <c r="VVR33" s="98" t="s">
        <v>669</v>
      </c>
      <c r="VVS33" s="98" t="s">
        <v>669</v>
      </c>
      <c r="VVT33" s="98" t="s">
        <v>669</v>
      </c>
      <c r="VVU33" s="98" t="s">
        <v>669</v>
      </c>
      <c r="VVV33" s="98" t="s">
        <v>669</v>
      </c>
      <c r="VVW33" s="98" t="s">
        <v>669</v>
      </c>
      <c r="VVX33" s="98" t="s">
        <v>669</v>
      </c>
      <c r="VVY33" s="98" t="s">
        <v>669</v>
      </c>
      <c r="VVZ33" s="98" t="s">
        <v>669</v>
      </c>
      <c r="VWA33" s="98" t="s">
        <v>669</v>
      </c>
      <c r="VWB33" s="98" t="s">
        <v>669</v>
      </c>
      <c r="VWC33" s="98" t="s">
        <v>669</v>
      </c>
      <c r="VWD33" s="98" t="s">
        <v>669</v>
      </c>
      <c r="VWE33" s="98" t="s">
        <v>669</v>
      </c>
      <c r="VWF33" s="98" t="s">
        <v>669</v>
      </c>
      <c r="VWG33" s="98" t="s">
        <v>669</v>
      </c>
      <c r="VWH33" s="98" t="s">
        <v>669</v>
      </c>
      <c r="VWI33" s="98" t="s">
        <v>669</v>
      </c>
      <c r="VWJ33" s="98" t="s">
        <v>669</v>
      </c>
      <c r="VWK33" s="98" t="s">
        <v>669</v>
      </c>
      <c r="VWL33" s="98" t="s">
        <v>669</v>
      </c>
      <c r="VWM33" s="98" t="s">
        <v>669</v>
      </c>
      <c r="VWN33" s="98" t="s">
        <v>669</v>
      </c>
      <c r="VWO33" s="98" t="s">
        <v>669</v>
      </c>
      <c r="VWP33" s="98" t="s">
        <v>669</v>
      </c>
      <c r="VWQ33" s="98" t="s">
        <v>669</v>
      </c>
      <c r="VWR33" s="98" t="s">
        <v>669</v>
      </c>
      <c r="VWS33" s="98" t="s">
        <v>669</v>
      </c>
      <c r="VWT33" s="98" t="s">
        <v>669</v>
      </c>
      <c r="VWU33" s="98" t="s">
        <v>669</v>
      </c>
      <c r="VWV33" s="98" t="s">
        <v>669</v>
      </c>
      <c r="VWW33" s="98" t="s">
        <v>669</v>
      </c>
      <c r="VWX33" s="98" t="s">
        <v>669</v>
      </c>
      <c r="VWY33" s="98" t="s">
        <v>669</v>
      </c>
      <c r="VWZ33" s="98" t="s">
        <v>669</v>
      </c>
      <c r="VXA33" s="98" t="s">
        <v>669</v>
      </c>
      <c r="VXB33" s="98" t="s">
        <v>669</v>
      </c>
      <c r="VXC33" s="98" t="s">
        <v>669</v>
      </c>
      <c r="VXD33" s="98" t="s">
        <v>669</v>
      </c>
      <c r="VXE33" s="98" t="s">
        <v>669</v>
      </c>
      <c r="VXF33" s="98" t="s">
        <v>669</v>
      </c>
      <c r="VXG33" s="98" t="s">
        <v>669</v>
      </c>
      <c r="VXH33" s="98" t="s">
        <v>669</v>
      </c>
      <c r="VXI33" s="98" t="s">
        <v>669</v>
      </c>
      <c r="VXJ33" s="98" t="s">
        <v>669</v>
      </c>
      <c r="VXK33" s="98" t="s">
        <v>669</v>
      </c>
      <c r="VXL33" s="98" t="s">
        <v>669</v>
      </c>
      <c r="VXM33" s="98" t="s">
        <v>669</v>
      </c>
      <c r="VXN33" s="98" t="s">
        <v>669</v>
      </c>
      <c r="VXO33" s="98" t="s">
        <v>669</v>
      </c>
      <c r="VXP33" s="98" t="s">
        <v>669</v>
      </c>
      <c r="VXQ33" s="98" t="s">
        <v>669</v>
      </c>
      <c r="VXR33" s="98" t="s">
        <v>669</v>
      </c>
      <c r="VXS33" s="98" t="s">
        <v>669</v>
      </c>
      <c r="VXT33" s="98" t="s">
        <v>669</v>
      </c>
      <c r="VXU33" s="98" t="s">
        <v>669</v>
      </c>
      <c r="VXV33" s="98" t="s">
        <v>669</v>
      </c>
      <c r="VXW33" s="98" t="s">
        <v>669</v>
      </c>
      <c r="VXX33" s="98" t="s">
        <v>669</v>
      </c>
      <c r="VXY33" s="98" t="s">
        <v>669</v>
      </c>
      <c r="VXZ33" s="98" t="s">
        <v>669</v>
      </c>
      <c r="VYA33" s="98" t="s">
        <v>669</v>
      </c>
      <c r="VYB33" s="98" t="s">
        <v>669</v>
      </c>
      <c r="VYC33" s="98" t="s">
        <v>669</v>
      </c>
      <c r="VYD33" s="98" t="s">
        <v>669</v>
      </c>
      <c r="VYE33" s="98" t="s">
        <v>669</v>
      </c>
      <c r="VYF33" s="98" t="s">
        <v>669</v>
      </c>
      <c r="VYG33" s="98" t="s">
        <v>669</v>
      </c>
      <c r="VYH33" s="98" t="s">
        <v>669</v>
      </c>
      <c r="VYI33" s="98" t="s">
        <v>669</v>
      </c>
      <c r="VYJ33" s="98" t="s">
        <v>669</v>
      </c>
      <c r="VYK33" s="98" t="s">
        <v>669</v>
      </c>
      <c r="VYL33" s="98" t="s">
        <v>669</v>
      </c>
      <c r="VYM33" s="98" t="s">
        <v>669</v>
      </c>
      <c r="VYN33" s="98" t="s">
        <v>669</v>
      </c>
      <c r="VYO33" s="98" t="s">
        <v>669</v>
      </c>
      <c r="VYP33" s="98" t="s">
        <v>669</v>
      </c>
      <c r="VYQ33" s="98" t="s">
        <v>669</v>
      </c>
      <c r="VYR33" s="98" t="s">
        <v>669</v>
      </c>
      <c r="VYS33" s="98" t="s">
        <v>669</v>
      </c>
      <c r="VYT33" s="98" t="s">
        <v>669</v>
      </c>
      <c r="VYU33" s="98" t="s">
        <v>669</v>
      </c>
      <c r="VYV33" s="98" t="s">
        <v>669</v>
      </c>
      <c r="VYW33" s="98" t="s">
        <v>669</v>
      </c>
      <c r="VYX33" s="98" t="s">
        <v>669</v>
      </c>
      <c r="VYY33" s="98" t="s">
        <v>669</v>
      </c>
      <c r="VYZ33" s="98" t="s">
        <v>669</v>
      </c>
      <c r="VZA33" s="98" t="s">
        <v>669</v>
      </c>
      <c r="VZB33" s="98" t="s">
        <v>669</v>
      </c>
      <c r="VZC33" s="98" t="s">
        <v>669</v>
      </c>
      <c r="VZD33" s="98" t="s">
        <v>669</v>
      </c>
      <c r="VZE33" s="98" t="s">
        <v>669</v>
      </c>
      <c r="VZF33" s="98" t="s">
        <v>669</v>
      </c>
      <c r="VZG33" s="98" t="s">
        <v>669</v>
      </c>
      <c r="VZH33" s="98" t="s">
        <v>669</v>
      </c>
      <c r="VZI33" s="98" t="s">
        <v>669</v>
      </c>
      <c r="VZJ33" s="98" t="s">
        <v>669</v>
      </c>
      <c r="VZK33" s="98" t="s">
        <v>669</v>
      </c>
      <c r="VZL33" s="98" t="s">
        <v>669</v>
      </c>
      <c r="VZM33" s="98" t="s">
        <v>669</v>
      </c>
      <c r="VZN33" s="98" t="s">
        <v>669</v>
      </c>
      <c r="VZO33" s="98" t="s">
        <v>669</v>
      </c>
      <c r="VZP33" s="98" t="s">
        <v>669</v>
      </c>
      <c r="VZQ33" s="98" t="s">
        <v>669</v>
      </c>
      <c r="VZR33" s="98" t="s">
        <v>669</v>
      </c>
      <c r="VZS33" s="98" t="s">
        <v>669</v>
      </c>
      <c r="VZT33" s="98" t="s">
        <v>669</v>
      </c>
      <c r="VZU33" s="98" t="s">
        <v>669</v>
      </c>
      <c r="VZV33" s="98" t="s">
        <v>669</v>
      </c>
      <c r="VZW33" s="98" t="s">
        <v>669</v>
      </c>
      <c r="VZX33" s="98" t="s">
        <v>669</v>
      </c>
      <c r="VZY33" s="98" t="s">
        <v>669</v>
      </c>
      <c r="VZZ33" s="98" t="s">
        <v>669</v>
      </c>
      <c r="WAA33" s="98" t="s">
        <v>669</v>
      </c>
      <c r="WAB33" s="98" t="s">
        <v>669</v>
      </c>
      <c r="WAC33" s="98" t="s">
        <v>669</v>
      </c>
      <c r="WAD33" s="98" t="s">
        <v>669</v>
      </c>
      <c r="WAE33" s="98" t="s">
        <v>669</v>
      </c>
      <c r="WAF33" s="98" t="s">
        <v>669</v>
      </c>
      <c r="WAG33" s="98" t="s">
        <v>669</v>
      </c>
      <c r="WAH33" s="98" t="s">
        <v>669</v>
      </c>
      <c r="WAI33" s="98" t="s">
        <v>669</v>
      </c>
      <c r="WAJ33" s="98" t="s">
        <v>669</v>
      </c>
      <c r="WAK33" s="98" t="s">
        <v>669</v>
      </c>
      <c r="WAL33" s="98" t="s">
        <v>669</v>
      </c>
      <c r="WAM33" s="98" t="s">
        <v>669</v>
      </c>
      <c r="WAN33" s="98" t="s">
        <v>669</v>
      </c>
      <c r="WAO33" s="98" t="s">
        <v>669</v>
      </c>
      <c r="WAP33" s="98" t="s">
        <v>669</v>
      </c>
      <c r="WAQ33" s="98" t="s">
        <v>669</v>
      </c>
      <c r="WAR33" s="98" t="s">
        <v>669</v>
      </c>
      <c r="WAS33" s="98" t="s">
        <v>669</v>
      </c>
      <c r="WAT33" s="98" t="s">
        <v>669</v>
      </c>
      <c r="WAU33" s="98" t="s">
        <v>669</v>
      </c>
      <c r="WAV33" s="98" t="s">
        <v>669</v>
      </c>
      <c r="WAW33" s="98" t="s">
        <v>669</v>
      </c>
      <c r="WAX33" s="98" t="s">
        <v>669</v>
      </c>
      <c r="WAY33" s="98" t="s">
        <v>669</v>
      </c>
      <c r="WAZ33" s="98" t="s">
        <v>669</v>
      </c>
      <c r="WBA33" s="98" t="s">
        <v>669</v>
      </c>
      <c r="WBB33" s="98" t="s">
        <v>669</v>
      </c>
      <c r="WBC33" s="98" t="s">
        <v>669</v>
      </c>
      <c r="WBD33" s="98" t="s">
        <v>669</v>
      </c>
      <c r="WBE33" s="98" t="s">
        <v>669</v>
      </c>
      <c r="WBF33" s="98" t="s">
        <v>669</v>
      </c>
      <c r="WBG33" s="98" t="s">
        <v>669</v>
      </c>
      <c r="WBH33" s="98" t="s">
        <v>669</v>
      </c>
      <c r="WBI33" s="98" t="s">
        <v>669</v>
      </c>
      <c r="WBJ33" s="98" t="s">
        <v>669</v>
      </c>
      <c r="WBK33" s="98" t="s">
        <v>669</v>
      </c>
      <c r="WBL33" s="98" t="s">
        <v>669</v>
      </c>
      <c r="WBM33" s="98" t="s">
        <v>669</v>
      </c>
      <c r="WBN33" s="98" t="s">
        <v>669</v>
      </c>
      <c r="WBO33" s="98" t="s">
        <v>669</v>
      </c>
      <c r="WBP33" s="98" t="s">
        <v>669</v>
      </c>
      <c r="WBQ33" s="98" t="s">
        <v>669</v>
      </c>
      <c r="WBR33" s="98" t="s">
        <v>669</v>
      </c>
      <c r="WBS33" s="98" t="s">
        <v>669</v>
      </c>
      <c r="WBT33" s="98" t="s">
        <v>669</v>
      </c>
      <c r="WBU33" s="98" t="s">
        <v>669</v>
      </c>
      <c r="WBV33" s="98" t="s">
        <v>669</v>
      </c>
      <c r="WBW33" s="98" t="s">
        <v>669</v>
      </c>
      <c r="WBX33" s="98" t="s">
        <v>669</v>
      </c>
      <c r="WBY33" s="98" t="s">
        <v>669</v>
      </c>
      <c r="WBZ33" s="98" t="s">
        <v>669</v>
      </c>
      <c r="WCA33" s="98" t="s">
        <v>669</v>
      </c>
      <c r="WCB33" s="98" t="s">
        <v>669</v>
      </c>
      <c r="WCC33" s="98" t="s">
        <v>669</v>
      </c>
      <c r="WCD33" s="98" t="s">
        <v>669</v>
      </c>
      <c r="WCE33" s="98" t="s">
        <v>669</v>
      </c>
      <c r="WCF33" s="98" t="s">
        <v>669</v>
      </c>
      <c r="WCG33" s="98" t="s">
        <v>669</v>
      </c>
      <c r="WCH33" s="98" t="s">
        <v>669</v>
      </c>
      <c r="WCI33" s="98" t="s">
        <v>669</v>
      </c>
      <c r="WCJ33" s="98" t="s">
        <v>669</v>
      </c>
      <c r="WCK33" s="98" t="s">
        <v>669</v>
      </c>
      <c r="WCL33" s="98" t="s">
        <v>669</v>
      </c>
      <c r="WCM33" s="98" t="s">
        <v>669</v>
      </c>
      <c r="WCN33" s="98" t="s">
        <v>669</v>
      </c>
      <c r="WCO33" s="98" t="s">
        <v>669</v>
      </c>
      <c r="WCP33" s="98" t="s">
        <v>669</v>
      </c>
      <c r="WCQ33" s="98" t="s">
        <v>669</v>
      </c>
      <c r="WCR33" s="98" t="s">
        <v>669</v>
      </c>
      <c r="WCS33" s="98" t="s">
        <v>669</v>
      </c>
      <c r="WCT33" s="98" t="s">
        <v>669</v>
      </c>
      <c r="WCU33" s="98" t="s">
        <v>669</v>
      </c>
      <c r="WCV33" s="98" t="s">
        <v>669</v>
      </c>
      <c r="WCW33" s="98" t="s">
        <v>669</v>
      </c>
      <c r="WCX33" s="98" t="s">
        <v>669</v>
      </c>
      <c r="WCY33" s="98" t="s">
        <v>669</v>
      </c>
      <c r="WCZ33" s="98" t="s">
        <v>669</v>
      </c>
      <c r="WDA33" s="98" t="s">
        <v>669</v>
      </c>
      <c r="WDB33" s="98" t="s">
        <v>669</v>
      </c>
      <c r="WDC33" s="98" t="s">
        <v>669</v>
      </c>
      <c r="WDD33" s="98" t="s">
        <v>669</v>
      </c>
      <c r="WDE33" s="98" t="s">
        <v>669</v>
      </c>
      <c r="WDF33" s="98" t="s">
        <v>669</v>
      </c>
      <c r="WDG33" s="98" t="s">
        <v>669</v>
      </c>
      <c r="WDH33" s="98" t="s">
        <v>669</v>
      </c>
      <c r="WDI33" s="98" t="s">
        <v>669</v>
      </c>
      <c r="WDJ33" s="98" t="s">
        <v>669</v>
      </c>
      <c r="WDK33" s="98" t="s">
        <v>669</v>
      </c>
      <c r="WDL33" s="98" t="s">
        <v>669</v>
      </c>
      <c r="WDM33" s="98" t="s">
        <v>669</v>
      </c>
      <c r="WDN33" s="98" t="s">
        <v>669</v>
      </c>
      <c r="WDO33" s="98" t="s">
        <v>669</v>
      </c>
      <c r="WDP33" s="98" t="s">
        <v>669</v>
      </c>
      <c r="WDQ33" s="98" t="s">
        <v>669</v>
      </c>
      <c r="WDR33" s="98" t="s">
        <v>669</v>
      </c>
      <c r="WDS33" s="98" t="s">
        <v>669</v>
      </c>
      <c r="WDT33" s="98" t="s">
        <v>669</v>
      </c>
      <c r="WDU33" s="98" t="s">
        <v>669</v>
      </c>
      <c r="WDV33" s="98" t="s">
        <v>669</v>
      </c>
      <c r="WDW33" s="98" t="s">
        <v>669</v>
      </c>
      <c r="WDX33" s="98" t="s">
        <v>669</v>
      </c>
      <c r="WDY33" s="98" t="s">
        <v>669</v>
      </c>
      <c r="WDZ33" s="98" t="s">
        <v>669</v>
      </c>
      <c r="WEA33" s="98" t="s">
        <v>669</v>
      </c>
      <c r="WEB33" s="98" t="s">
        <v>669</v>
      </c>
      <c r="WEC33" s="98" t="s">
        <v>669</v>
      </c>
      <c r="WED33" s="98" t="s">
        <v>669</v>
      </c>
      <c r="WEE33" s="98" t="s">
        <v>669</v>
      </c>
      <c r="WEF33" s="98" t="s">
        <v>669</v>
      </c>
      <c r="WEG33" s="98" t="s">
        <v>669</v>
      </c>
      <c r="WEH33" s="98" t="s">
        <v>669</v>
      </c>
      <c r="WEI33" s="98" t="s">
        <v>669</v>
      </c>
      <c r="WEJ33" s="98" t="s">
        <v>669</v>
      </c>
      <c r="WEK33" s="98" t="s">
        <v>669</v>
      </c>
      <c r="WEL33" s="98" t="s">
        <v>669</v>
      </c>
      <c r="WEM33" s="98" t="s">
        <v>669</v>
      </c>
      <c r="WEN33" s="98" t="s">
        <v>669</v>
      </c>
      <c r="WEO33" s="98" t="s">
        <v>669</v>
      </c>
      <c r="WEP33" s="98" t="s">
        <v>669</v>
      </c>
      <c r="WEQ33" s="98" t="s">
        <v>669</v>
      </c>
      <c r="WER33" s="98" t="s">
        <v>669</v>
      </c>
      <c r="WES33" s="98" t="s">
        <v>669</v>
      </c>
      <c r="WET33" s="98" t="s">
        <v>669</v>
      </c>
      <c r="WEU33" s="98" t="s">
        <v>669</v>
      </c>
      <c r="WEV33" s="98" t="s">
        <v>669</v>
      </c>
      <c r="WEW33" s="98" t="s">
        <v>669</v>
      </c>
      <c r="WEX33" s="98" t="s">
        <v>669</v>
      </c>
      <c r="WEY33" s="98" t="s">
        <v>669</v>
      </c>
      <c r="WEZ33" s="98" t="s">
        <v>669</v>
      </c>
      <c r="WFA33" s="98" t="s">
        <v>669</v>
      </c>
      <c r="WFB33" s="98" t="s">
        <v>669</v>
      </c>
      <c r="WFC33" s="98" t="s">
        <v>669</v>
      </c>
      <c r="WFD33" s="98" t="s">
        <v>669</v>
      </c>
      <c r="WFE33" s="98" t="s">
        <v>669</v>
      </c>
      <c r="WFF33" s="98" t="s">
        <v>669</v>
      </c>
      <c r="WFG33" s="98" t="s">
        <v>669</v>
      </c>
      <c r="WFH33" s="98" t="s">
        <v>669</v>
      </c>
      <c r="WFI33" s="98" t="s">
        <v>669</v>
      </c>
      <c r="WFJ33" s="98" t="s">
        <v>669</v>
      </c>
      <c r="WFK33" s="98" t="s">
        <v>669</v>
      </c>
      <c r="WFL33" s="98" t="s">
        <v>669</v>
      </c>
      <c r="WFM33" s="98" t="s">
        <v>669</v>
      </c>
      <c r="WFN33" s="98" t="s">
        <v>669</v>
      </c>
      <c r="WFO33" s="98" t="s">
        <v>669</v>
      </c>
      <c r="WFP33" s="98" t="s">
        <v>669</v>
      </c>
      <c r="WFQ33" s="98" t="s">
        <v>669</v>
      </c>
      <c r="WFR33" s="98" t="s">
        <v>669</v>
      </c>
      <c r="WFS33" s="98" t="s">
        <v>669</v>
      </c>
      <c r="WFT33" s="98" t="s">
        <v>669</v>
      </c>
      <c r="WFU33" s="98" t="s">
        <v>669</v>
      </c>
      <c r="WFV33" s="98" t="s">
        <v>669</v>
      </c>
      <c r="WFW33" s="98" t="s">
        <v>669</v>
      </c>
      <c r="WFX33" s="98" t="s">
        <v>669</v>
      </c>
      <c r="WFY33" s="98" t="s">
        <v>669</v>
      </c>
      <c r="WFZ33" s="98" t="s">
        <v>669</v>
      </c>
      <c r="WGA33" s="98" t="s">
        <v>669</v>
      </c>
      <c r="WGB33" s="98" t="s">
        <v>669</v>
      </c>
      <c r="WGC33" s="98" t="s">
        <v>669</v>
      </c>
      <c r="WGD33" s="98" t="s">
        <v>669</v>
      </c>
      <c r="WGE33" s="98" t="s">
        <v>669</v>
      </c>
      <c r="WGF33" s="98" t="s">
        <v>669</v>
      </c>
      <c r="WGG33" s="98" t="s">
        <v>669</v>
      </c>
      <c r="WGH33" s="98" t="s">
        <v>669</v>
      </c>
      <c r="WGI33" s="98" t="s">
        <v>669</v>
      </c>
      <c r="WGJ33" s="98" t="s">
        <v>669</v>
      </c>
      <c r="WGK33" s="98" t="s">
        <v>669</v>
      </c>
      <c r="WGL33" s="98" t="s">
        <v>669</v>
      </c>
      <c r="WGM33" s="98" t="s">
        <v>669</v>
      </c>
      <c r="WGN33" s="98" t="s">
        <v>669</v>
      </c>
      <c r="WGO33" s="98" t="s">
        <v>669</v>
      </c>
      <c r="WGP33" s="98" t="s">
        <v>669</v>
      </c>
      <c r="WGQ33" s="98" t="s">
        <v>669</v>
      </c>
      <c r="WGR33" s="98" t="s">
        <v>669</v>
      </c>
      <c r="WGS33" s="98" t="s">
        <v>669</v>
      </c>
      <c r="WGT33" s="98" t="s">
        <v>669</v>
      </c>
      <c r="WGU33" s="98" t="s">
        <v>669</v>
      </c>
      <c r="WGV33" s="98" t="s">
        <v>669</v>
      </c>
      <c r="WGW33" s="98" t="s">
        <v>669</v>
      </c>
      <c r="WGX33" s="98" t="s">
        <v>669</v>
      </c>
      <c r="WGY33" s="98" t="s">
        <v>669</v>
      </c>
      <c r="WGZ33" s="98" t="s">
        <v>669</v>
      </c>
      <c r="WHA33" s="98" t="s">
        <v>669</v>
      </c>
      <c r="WHB33" s="98" t="s">
        <v>669</v>
      </c>
      <c r="WHC33" s="98" t="s">
        <v>669</v>
      </c>
      <c r="WHD33" s="98" t="s">
        <v>669</v>
      </c>
      <c r="WHE33" s="98" t="s">
        <v>669</v>
      </c>
      <c r="WHF33" s="98" t="s">
        <v>669</v>
      </c>
      <c r="WHG33" s="98" t="s">
        <v>669</v>
      </c>
      <c r="WHH33" s="98" t="s">
        <v>669</v>
      </c>
      <c r="WHI33" s="98" t="s">
        <v>669</v>
      </c>
      <c r="WHJ33" s="98" t="s">
        <v>669</v>
      </c>
      <c r="WHK33" s="98" t="s">
        <v>669</v>
      </c>
      <c r="WHL33" s="98" t="s">
        <v>669</v>
      </c>
      <c r="WHM33" s="98" t="s">
        <v>669</v>
      </c>
      <c r="WHN33" s="98" t="s">
        <v>669</v>
      </c>
      <c r="WHO33" s="98" t="s">
        <v>669</v>
      </c>
      <c r="WHP33" s="98" t="s">
        <v>669</v>
      </c>
      <c r="WHQ33" s="98" t="s">
        <v>669</v>
      </c>
      <c r="WHR33" s="98" t="s">
        <v>669</v>
      </c>
      <c r="WHS33" s="98" t="s">
        <v>669</v>
      </c>
      <c r="WHT33" s="98" t="s">
        <v>669</v>
      </c>
      <c r="WHU33" s="98" t="s">
        <v>669</v>
      </c>
      <c r="WHV33" s="98" t="s">
        <v>669</v>
      </c>
      <c r="WHW33" s="98" t="s">
        <v>669</v>
      </c>
      <c r="WHX33" s="98" t="s">
        <v>669</v>
      </c>
      <c r="WHY33" s="98" t="s">
        <v>669</v>
      </c>
      <c r="WHZ33" s="98" t="s">
        <v>669</v>
      </c>
      <c r="WIA33" s="98" t="s">
        <v>669</v>
      </c>
      <c r="WIB33" s="98" t="s">
        <v>669</v>
      </c>
      <c r="WIC33" s="98" t="s">
        <v>669</v>
      </c>
      <c r="WID33" s="98" t="s">
        <v>669</v>
      </c>
      <c r="WIE33" s="98" t="s">
        <v>669</v>
      </c>
      <c r="WIF33" s="98" t="s">
        <v>669</v>
      </c>
      <c r="WIG33" s="98" t="s">
        <v>669</v>
      </c>
      <c r="WIH33" s="98" t="s">
        <v>669</v>
      </c>
      <c r="WII33" s="98" t="s">
        <v>669</v>
      </c>
      <c r="WIJ33" s="98" t="s">
        <v>669</v>
      </c>
      <c r="WIK33" s="98" t="s">
        <v>669</v>
      </c>
      <c r="WIL33" s="98" t="s">
        <v>669</v>
      </c>
      <c r="WIM33" s="98" t="s">
        <v>669</v>
      </c>
      <c r="WIN33" s="98" t="s">
        <v>669</v>
      </c>
      <c r="WIO33" s="98" t="s">
        <v>669</v>
      </c>
      <c r="WIP33" s="98" t="s">
        <v>669</v>
      </c>
      <c r="WIQ33" s="98" t="s">
        <v>669</v>
      </c>
      <c r="WIR33" s="98" t="s">
        <v>669</v>
      </c>
      <c r="WIS33" s="98" t="s">
        <v>669</v>
      </c>
      <c r="WIT33" s="98" t="s">
        <v>669</v>
      </c>
      <c r="WIU33" s="98" t="s">
        <v>669</v>
      </c>
      <c r="WIV33" s="98" t="s">
        <v>669</v>
      </c>
      <c r="WIW33" s="98" t="s">
        <v>669</v>
      </c>
      <c r="WIX33" s="98" t="s">
        <v>669</v>
      </c>
      <c r="WIY33" s="98" t="s">
        <v>669</v>
      </c>
      <c r="WIZ33" s="98" t="s">
        <v>669</v>
      </c>
      <c r="WJA33" s="98" t="s">
        <v>669</v>
      </c>
      <c r="WJB33" s="98" t="s">
        <v>669</v>
      </c>
      <c r="WJC33" s="98" t="s">
        <v>669</v>
      </c>
      <c r="WJD33" s="98" t="s">
        <v>669</v>
      </c>
      <c r="WJE33" s="98" t="s">
        <v>669</v>
      </c>
      <c r="WJF33" s="98" t="s">
        <v>669</v>
      </c>
      <c r="WJG33" s="98" t="s">
        <v>669</v>
      </c>
      <c r="WJH33" s="98" t="s">
        <v>669</v>
      </c>
      <c r="WJI33" s="98" t="s">
        <v>669</v>
      </c>
      <c r="WJJ33" s="98" t="s">
        <v>669</v>
      </c>
      <c r="WJK33" s="98" t="s">
        <v>669</v>
      </c>
      <c r="WJL33" s="98" t="s">
        <v>669</v>
      </c>
      <c r="WJM33" s="98" t="s">
        <v>669</v>
      </c>
      <c r="WJN33" s="98" t="s">
        <v>669</v>
      </c>
      <c r="WJO33" s="98" t="s">
        <v>669</v>
      </c>
      <c r="WJP33" s="98" t="s">
        <v>669</v>
      </c>
      <c r="WJQ33" s="98" t="s">
        <v>669</v>
      </c>
      <c r="WJR33" s="98" t="s">
        <v>669</v>
      </c>
      <c r="WJS33" s="98" t="s">
        <v>669</v>
      </c>
      <c r="WJT33" s="98" t="s">
        <v>669</v>
      </c>
      <c r="WJU33" s="98" t="s">
        <v>669</v>
      </c>
      <c r="WJV33" s="98" t="s">
        <v>669</v>
      </c>
      <c r="WJW33" s="98" t="s">
        <v>669</v>
      </c>
      <c r="WJX33" s="98" t="s">
        <v>669</v>
      </c>
      <c r="WJY33" s="98" t="s">
        <v>669</v>
      </c>
      <c r="WJZ33" s="98" t="s">
        <v>669</v>
      </c>
      <c r="WKA33" s="98" t="s">
        <v>669</v>
      </c>
      <c r="WKB33" s="98" t="s">
        <v>669</v>
      </c>
      <c r="WKC33" s="98" t="s">
        <v>669</v>
      </c>
      <c r="WKD33" s="98" t="s">
        <v>669</v>
      </c>
      <c r="WKE33" s="98" t="s">
        <v>669</v>
      </c>
      <c r="WKF33" s="98" t="s">
        <v>669</v>
      </c>
      <c r="WKG33" s="98" t="s">
        <v>669</v>
      </c>
      <c r="WKH33" s="98" t="s">
        <v>669</v>
      </c>
      <c r="WKI33" s="98" t="s">
        <v>669</v>
      </c>
      <c r="WKJ33" s="98" t="s">
        <v>669</v>
      </c>
      <c r="WKK33" s="98" t="s">
        <v>669</v>
      </c>
      <c r="WKL33" s="98" t="s">
        <v>669</v>
      </c>
      <c r="WKM33" s="98" t="s">
        <v>669</v>
      </c>
      <c r="WKN33" s="98" t="s">
        <v>669</v>
      </c>
      <c r="WKO33" s="98" t="s">
        <v>669</v>
      </c>
      <c r="WKP33" s="98" t="s">
        <v>669</v>
      </c>
      <c r="WKQ33" s="98" t="s">
        <v>669</v>
      </c>
      <c r="WKR33" s="98" t="s">
        <v>669</v>
      </c>
      <c r="WKS33" s="98" t="s">
        <v>669</v>
      </c>
      <c r="WKT33" s="98" t="s">
        <v>669</v>
      </c>
      <c r="WKU33" s="98" t="s">
        <v>669</v>
      </c>
      <c r="WKV33" s="98" t="s">
        <v>669</v>
      </c>
      <c r="WKW33" s="98" t="s">
        <v>669</v>
      </c>
      <c r="WKX33" s="98" t="s">
        <v>669</v>
      </c>
      <c r="WKY33" s="98" t="s">
        <v>669</v>
      </c>
      <c r="WKZ33" s="98" t="s">
        <v>669</v>
      </c>
      <c r="WLA33" s="98" t="s">
        <v>669</v>
      </c>
      <c r="WLB33" s="98" t="s">
        <v>669</v>
      </c>
      <c r="WLC33" s="98" t="s">
        <v>669</v>
      </c>
      <c r="WLD33" s="98" t="s">
        <v>669</v>
      </c>
      <c r="WLE33" s="98" t="s">
        <v>669</v>
      </c>
      <c r="WLF33" s="98" t="s">
        <v>669</v>
      </c>
      <c r="WLG33" s="98" t="s">
        <v>669</v>
      </c>
      <c r="WLH33" s="98" t="s">
        <v>669</v>
      </c>
      <c r="WLI33" s="98" t="s">
        <v>669</v>
      </c>
      <c r="WLJ33" s="98" t="s">
        <v>669</v>
      </c>
      <c r="WLK33" s="98" t="s">
        <v>669</v>
      </c>
      <c r="WLL33" s="98" t="s">
        <v>669</v>
      </c>
      <c r="WLM33" s="98" t="s">
        <v>669</v>
      </c>
      <c r="WLN33" s="98" t="s">
        <v>669</v>
      </c>
      <c r="WLO33" s="98" t="s">
        <v>669</v>
      </c>
      <c r="WLP33" s="98" t="s">
        <v>669</v>
      </c>
      <c r="WLQ33" s="98" t="s">
        <v>669</v>
      </c>
      <c r="WLR33" s="98" t="s">
        <v>669</v>
      </c>
      <c r="WLS33" s="98" t="s">
        <v>669</v>
      </c>
      <c r="WLT33" s="98" t="s">
        <v>669</v>
      </c>
      <c r="WLU33" s="98" t="s">
        <v>669</v>
      </c>
      <c r="WLV33" s="98" t="s">
        <v>669</v>
      </c>
      <c r="WLW33" s="98" t="s">
        <v>669</v>
      </c>
      <c r="WLX33" s="98" t="s">
        <v>669</v>
      </c>
      <c r="WLY33" s="98" t="s">
        <v>669</v>
      </c>
      <c r="WLZ33" s="98" t="s">
        <v>669</v>
      </c>
      <c r="WMA33" s="98" t="s">
        <v>669</v>
      </c>
      <c r="WMB33" s="98" t="s">
        <v>669</v>
      </c>
      <c r="WMC33" s="98" t="s">
        <v>669</v>
      </c>
      <c r="WMD33" s="98" t="s">
        <v>669</v>
      </c>
      <c r="WME33" s="98" t="s">
        <v>669</v>
      </c>
      <c r="WMF33" s="98" t="s">
        <v>669</v>
      </c>
      <c r="WMG33" s="98" t="s">
        <v>669</v>
      </c>
      <c r="WMH33" s="98" t="s">
        <v>669</v>
      </c>
      <c r="WMI33" s="98" t="s">
        <v>669</v>
      </c>
      <c r="WMJ33" s="98" t="s">
        <v>669</v>
      </c>
      <c r="WMK33" s="98" t="s">
        <v>669</v>
      </c>
      <c r="WML33" s="98" t="s">
        <v>669</v>
      </c>
      <c r="WMM33" s="98" t="s">
        <v>669</v>
      </c>
      <c r="WMN33" s="98" t="s">
        <v>669</v>
      </c>
      <c r="WMO33" s="98" t="s">
        <v>669</v>
      </c>
      <c r="WMP33" s="98" t="s">
        <v>669</v>
      </c>
      <c r="WMQ33" s="98" t="s">
        <v>669</v>
      </c>
      <c r="WMR33" s="98" t="s">
        <v>669</v>
      </c>
      <c r="WMS33" s="98" t="s">
        <v>669</v>
      </c>
      <c r="WMT33" s="98" t="s">
        <v>669</v>
      </c>
      <c r="WMU33" s="98" t="s">
        <v>669</v>
      </c>
      <c r="WMV33" s="98" t="s">
        <v>669</v>
      </c>
      <c r="WMW33" s="98" t="s">
        <v>669</v>
      </c>
      <c r="WMX33" s="98" t="s">
        <v>669</v>
      </c>
      <c r="WMY33" s="98" t="s">
        <v>669</v>
      </c>
      <c r="WMZ33" s="98" t="s">
        <v>669</v>
      </c>
      <c r="WNA33" s="98" t="s">
        <v>669</v>
      </c>
      <c r="WNB33" s="98" t="s">
        <v>669</v>
      </c>
      <c r="WNC33" s="98" t="s">
        <v>669</v>
      </c>
      <c r="WND33" s="98" t="s">
        <v>669</v>
      </c>
      <c r="WNE33" s="98" t="s">
        <v>669</v>
      </c>
      <c r="WNF33" s="98" t="s">
        <v>669</v>
      </c>
      <c r="WNG33" s="98" t="s">
        <v>669</v>
      </c>
      <c r="WNH33" s="98" t="s">
        <v>669</v>
      </c>
      <c r="WNI33" s="98" t="s">
        <v>669</v>
      </c>
      <c r="WNJ33" s="98" t="s">
        <v>669</v>
      </c>
      <c r="WNK33" s="98" t="s">
        <v>669</v>
      </c>
      <c r="WNL33" s="98" t="s">
        <v>669</v>
      </c>
      <c r="WNM33" s="98" t="s">
        <v>669</v>
      </c>
      <c r="WNN33" s="98" t="s">
        <v>669</v>
      </c>
      <c r="WNO33" s="98" t="s">
        <v>669</v>
      </c>
      <c r="WNP33" s="98" t="s">
        <v>669</v>
      </c>
      <c r="WNQ33" s="98" t="s">
        <v>669</v>
      </c>
      <c r="WNR33" s="98" t="s">
        <v>669</v>
      </c>
      <c r="WNS33" s="98" t="s">
        <v>669</v>
      </c>
      <c r="WNT33" s="98" t="s">
        <v>669</v>
      </c>
      <c r="WNU33" s="98" t="s">
        <v>669</v>
      </c>
      <c r="WNV33" s="98" t="s">
        <v>669</v>
      </c>
      <c r="WNW33" s="98" t="s">
        <v>669</v>
      </c>
      <c r="WNX33" s="98" t="s">
        <v>669</v>
      </c>
      <c r="WNY33" s="98" t="s">
        <v>669</v>
      </c>
      <c r="WNZ33" s="98" t="s">
        <v>669</v>
      </c>
      <c r="WOA33" s="98" t="s">
        <v>669</v>
      </c>
      <c r="WOB33" s="98" t="s">
        <v>669</v>
      </c>
      <c r="WOC33" s="98" t="s">
        <v>669</v>
      </c>
      <c r="WOD33" s="98" t="s">
        <v>669</v>
      </c>
      <c r="WOE33" s="98" t="s">
        <v>669</v>
      </c>
      <c r="WOF33" s="98" t="s">
        <v>669</v>
      </c>
      <c r="WOG33" s="98" t="s">
        <v>669</v>
      </c>
      <c r="WOH33" s="98" t="s">
        <v>669</v>
      </c>
      <c r="WOI33" s="98" t="s">
        <v>669</v>
      </c>
      <c r="WOJ33" s="98" t="s">
        <v>669</v>
      </c>
      <c r="WOK33" s="98" t="s">
        <v>669</v>
      </c>
      <c r="WOL33" s="98" t="s">
        <v>669</v>
      </c>
      <c r="WOM33" s="98" t="s">
        <v>669</v>
      </c>
      <c r="WON33" s="98" t="s">
        <v>669</v>
      </c>
      <c r="WOO33" s="98" t="s">
        <v>669</v>
      </c>
      <c r="WOP33" s="98" t="s">
        <v>669</v>
      </c>
      <c r="WOQ33" s="98" t="s">
        <v>669</v>
      </c>
      <c r="WOR33" s="98" t="s">
        <v>669</v>
      </c>
      <c r="WOS33" s="98" t="s">
        <v>669</v>
      </c>
      <c r="WOT33" s="98" t="s">
        <v>669</v>
      </c>
      <c r="WOU33" s="98" t="s">
        <v>669</v>
      </c>
      <c r="WOV33" s="98" t="s">
        <v>669</v>
      </c>
      <c r="WOW33" s="98" t="s">
        <v>669</v>
      </c>
      <c r="WOX33" s="98" t="s">
        <v>669</v>
      </c>
      <c r="WOY33" s="98" t="s">
        <v>669</v>
      </c>
      <c r="WOZ33" s="98" t="s">
        <v>669</v>
      </c>
      <c r="WPA33" s="98" t="s">
        <v>669</v>
      </c>
      <c r="WPB33" s="98" t="s">
        <v>669</v>
      </c>
      <c r="WPC33" s="98" t="s">
        <v>669</v>
      </c>
      <c r="WPD33" s="98" t="s">
        <v>669</v>
      </c>
      <c r="WPE33" s="98" t="s">
        <v>669</v>
      </c>
      <c r="WPF33" s="98" t="s">
        <v>669</v>
      </c>
      <c r="WPG33" s="98" t="s">
        <v>669</v>
      </c>
      <c r="WPH33" s="98" t="s">
        <v>669</v>
      </c>
      <c r="WPI33" s="98" t="s">
        <v>669</v>
      </c>
      <c r="WPJ33" s="98" t="s">
        <v>669</v>
      </c>
      <c r="WPK33" s="98" t="s">
        <v>669</v>
      </c>
      <c r="WPL33" s="98" t="s">
        <v>669</v>
      </c>
      <c r="WPM33" s="98" t="s">
        <v>669</v>
      </c>
      <c r="WPN33" s="98" t="s">
        <v>669</v>
      </c>
      <c r="WPO33" s="98" t="s">
        <v>669</v>
      </c>
      <c r="WPP33" s="98" t="s">
        <v>669</v>
      </c>
      <c r="WPQ33" s="98" t="s">
        <v>669</v>
      </c>
      <c r="WPR33" s="98" t="s">
        <v>669</v>
      </c>
      <c r="WPS33" s="98" t="s">
        <v>669</v>
      </c>
      <c r="WPT33" s="98" t="s">
        <v>669</v>
      </c>
      <c r="WPU33" s="98" t="s">
        <v>669</v>
      </c>
      <c r="WPV33" s="98" t="s">
        <v>669</v>
      </c>
      <c r="WPW33" s="98" t="s">
        <v>669</v>
      </c>
      <c r="WPX33" s="98" t="s">
        <v>669</v>
      </c>
      <c r="WPY33" s="98" t="s">
        <v>669</v>
      </c>
      <c r="WPZ33" s="98" t="s">
        <v>669</v>
      </c>
      <c r="WQA33" s="98" t="s">
        <v>669</v>
      </c>
      <c r="WQB33" s="98" t="s">
        <v>669</v>
      </c>
      <c r="WQC33" s="98" t="s">
        <v>669</v>
      </c>
      <c r="WQD33" s="98" t="s">
        <v>669</v>
      </c>
      <c r="WQE33" s="98" t="s">
        <v>669</v>
      </c>
      <c r="WQF33" s="98" t="s">
        <v>669</v>
      </c>
      <c r="WQG33" s="98" t="s">
        <v>669</v>
      </c>
      <c r="WQH33" s="98" t="s">
        <v>669</v>
      </c>
      <c r="WQI33" s="98" t="s">
        <v>669</v>
      </c>
      <c r="WQJ33" s="98" t="s">
        <v>669</v>
      </c>
      <c r="WQK33" s="98" t="s">
        <v>669</v>
      </c>
      <c r="WQL33" s="98" t="s">
        <v>669</v>
      </c>
      <c r="WQM33" s="98" t="s">
        <v>669</v>
      </c>
      <c r="WQN33" s="98" t="s">
        <v>669</v>
      </c>
      <c r="WQO33" s="98" t="s">
        <v>669</v>
      </c>
      <c r="WQP33" s="98" t="s">
        <v>669</v>
      </c>
      <c r="WQQ33" s="98" t="s">
        <v>669</v>
      </c>
      <c r="WQR33" s="98" t="s">
        <v>669</v>
      </c>
      <c r="WQS33" s="98" t="s">
        <v>669</v>
      </c>
      <c r="WQT33" s="98" t="s">
        <v>669</v>
      </c>
      <c r="WQU33" s="98" t="s">
        <v>669</v>
      </c>
      <c r="WQV33" s="98" t="s">
        <v>669</v>
      </c>
      <c r="WQW33" s="98" t="s">
        <v>669</v>
      </c>
      <c r="WQX33" s="98" t="s">
        <v>669</v>
      </c>
      <c r="WQY33" s="98" t="s">
        <v>669</v>
      </c>
      <c r="WQZ33" s="98" t="s">
        <v>669</v>
      </c>
      <c r="WRA33" s="98" t="s">
        <v>669</v>
      </c>
      <c r="WRB33" s="98" t="s">
        <v>669</v>
      </c>
      <c r="WRC33" s="98" t="s">
        <v>669</v>
      </c>
      <c r="WRD33" s="98" t="s">
        <v>669</v>
      </c>
      <c r="WRE33" s="98" t="s">
        <v>669</v>
      </c>
      <c r="WRF33" s="98" t="s">
        <v>669</v>
      </c>
      <c r="WRG33" s="98" t="s">
        <v>669</v>
      </c>
      <c r="WRH33" s="98" t="s">
        <v>669</v>
      </c>
      <c r="WRI33" s="98" t="s">
        <v>669</v>
      </c>
      <c r="WRJ33" s="98" t="s">
        <v>669</v>
      </c>
      <c r="WRK33" s="98" t="s">
        <v>669</v>
      </c>
      <c r="WRL33" s="98" t="s">
        <v>669</v>
      </c>
      <c r="WRM33" s="98" t="s">
        <v>669</v>
      </c>
      <c r="WRN33" s="98" t="s">
        <v>669</v>
      </c>
      <c r="WRO33" s="98" t="s">
        <v>669</v>
      </c>
      <c r="WRP33" s="98" t="s">
        <v>669</v>
      </c>
      <c r="WRQ33" s="98" t="s">
        <v>669</v>
      </c>
      <c r="WRR33" s="98" t="s">
        <v>669</v>
      </c>
      <c r="WRS33" s="98" t="s">
        <v>669</v>
      </c>
      <c r="WRT33" s="98" t="s">
        <v>669</v>
      </c>
      <c r="WRU33" s="98" t="s">
        <v>669</v>
      </c>
      <c r="WRV33" s="98" t="s">
        <v>669</v>
      </c>
      <c r="WRW33" s="98" t="s">
        <v>669</v>
      </c>
      <c r="WRX33" s="98" t="s">
        <v>669</v>
      </c>
      <c r="WRY33" s="98" t="s">
        <v>669</v>
      </c>
      <c r="WRZ33" s="98" t="s">
        <v>669</v>
      </c>
      <c r="WSA33" s="98" t="s">
        <v>669</v>
      </c>
      <c r="WSB33" s="98" t="s">
        <v>669</v>
      </c>
      <c r="WSC33" s="98" t="s">
        <v>669</v>
      </c>
      <c r="WSD33" s="98" t="s">
        <v>669</v>
      </c>
      <c r="WSE33" s="98" t="s">
        <v>669</v>
      </c>
      <c r="WSF33" s="98" t="s">
        <v>669</v>
      </c>
      <c r="WSG33" s="98" t="s">
        <v>669</v>
      </c>
      <c r="WSH33" s="98" t="s">
        <v>669</v>
      </c>
      <c r="WSI33" s="98" t="s">
        <v>669</v>
      </c>
      <c r="WSJ33" s="98" t="s">
        <v>669</v>
      </c>
      <c r="WSK33" s="98" t="s">
        <v>669</v>
      </c>
      <c r="WSL33" s="98" t="s">
        <v>669</v>
      </c>
      <c r="WSM33" s="98" t="s">
        <v>669</v>
      </c>
      <c r="WSN33" s="98" t="s">
        <v>669</v>
      </c>
      <c r="WSO33" s="98" t="s">
        <v>669</v>
      </c>
      <c r="WSP33" s="98" t="s">
        <v>669</v>
      </c>
      <c r="WSQ33" s="98" t="s">
        <v>669</v>
      </c>
      <c r="WSR33" s="98" t="s">
        <v>669</v>
      </c>
      <c r="WSS33" s="98" t="s">
        <v>669</v>
      </c>
      <c r="WST33" s="98" t="s">
        <v>669</v>
      </c>
      <c r="WSU33" s="98" t="s">
        <v>669</v>
      </c>
      <c r="WSV33" s="98" t="s">
        <v>669</v>
      </c>
      <c r="WSW33" s="98" t="s">
        <v>669</v>
      </c>
      <c r="WSX33" s="98" t="s">
        <v>669</v>
      </c>
      <c r="WSY33" s="98" t="s">
        <v>669</v>
      </c>
      <c r="WSZ33" s="98" t="s">
        <v>669</v>
      </c>
      <c r="WTA33" s="98" t="s">
        <v>669</v>
      </c>
      <c r="WTB33" s="98" t="s">
        <v>669</v>
      </c>
      <c r="WTC33" s="98" t="s">
        <v>669</v>
      </c>
      <c r="WTD33" s="98" t="s">
        <v>669</v>
      </c>
      <c r="WTE33" s="98" t="s">
        <v>669</v>
      </c>
      <c r="WTF33" s="98" t="s">
        <v>669</v>
      </c>
      <c r="WTG33" s="98" t="s">
        <v>669</v>
      </c>
      <c r="WTH33" s="98" t="s">
        <v>669</v>
      </c>
      <c r="WTI33" s="98" t="s">
        <v>669</v>
      </c>
      <c r="WTJ33" s="98" t="s">
        <v>669</v>
      </c>
      <c r="WTK33" s="98" t="s">
        <v>669</v>
      </c>
      <c r="WTL33" s="98" t="s">
        <v>669</v>
      </c>
      <c r="WTM33" s="98" t="s">
        <v>669</v>
      </c>
      <c r="WTN33" s="98" t="s">
        <v>669</v>
      </c>
      <c r="WTO33" s="98" t="s">
        <v>669</v>
      </c>
      <c r="WTP33" s="98" t="s">
        <v>669</v>
      </c>
      <c r="WTQ33" s="98" t="s">
        <v>669</v>
      </c>
      <c r="WTR33" s="98" t="s">
        <v>669</v>
      </c>
      <c r="WTS33" s="98" t="s">
        <v>669</v>
      </c>
      <c r="WTT33" s="98" t="s">
        <v>669</v>
      </c>
      <c r="WTU33" s="98" t="s">
        <v>669</v>
      </c>
      <c r="WTV33" s="98" t="s">
        <v>669</v>
      </c>
      <c r="WTW33" s="98" t="s">
        <v>669</v>
      </c>
      <c r="WTX33" s="98" t="s">
        <v>669</v>
      </c>
      <c r="WTY33" s="98" t="s">
        <v>669</v>
      </c>
      <c r="WTZ33" s="98" t="s">
        <v>669</v>
      </c>
      <c r="WUA33" s="98" t="s">
        <v>669</v>
      </c>
      <c r="WUB33" s="98" t="s">
        <v>669</v>
      </c>
      <c r="WUC33" s="98" t="s">
        <v>669</v>
      </c>
      <c r="WUD33" s="98" t="s">
        <v>669</v>
      </c>
      <c r="WUE33" s="98" t="s">
        <v>669</v>
      </c>
      <c r="WUF33" s="98" t="s">
        <v>669</v>
      </c>
      <c r="WUG33" s="98" t="s">
        <v>669</v>
      </c>
      <c r="WUH33" s="98" t="s">
        <v>669</v>
      </c>
      <c r="WUI33" s="98" t="s">
        <v>669</v>
      </c>
      <c r="WUJ33" s="98" t="s">
        <v>669</v>
      </c>
      <c r="WUK33" s="98" t="s">
        <v>669</v>
      </c>
      <c r="WUL33" s="98" t="s">
        <v>669</v>
      </c>
      <c r="WUM33" s="98" t="s">
        <v>669</v>
      </c>
      <c r="WUN33" s="98" t="s">
        <v>669</v>
      </c>
      <c r="WUO33" s="98" t="s">
        <v>669</v>
      </c>
      <c r="WUP33" s="98" t="s">
        <v>669</v>
      </c>
      <c r="WUQ33" s="98" t="s">
        <v>669</v>
      </c>
      <c r="WUR33" s="98" t="s">
        <v>669</v>
      </c>
      <c r="WUS33" s="98" t="s">
        <v>669</v>
      </c>
      <c r="WUT33" s="98" t="s">
        <v>669</v>
      </c>
      <c r="WUU33" s="98" t="s">
        <v>669</v>
      </c>
      <c r="WUV33" s="98" t="s">
        <v>669</v>
      </c>
      <c r="WUW33" s="98" t="s">
        <v>669</v>
      </c>
      <c r="WUX33" s="98" t="s">
        <v>669</v>
      </c>
      <c r="WUY33" s="98" t="s">
        <v>669</v>
      </c>
      <c r="WUZ33" s="98" t="s">
        <v>669</v>
      </c>
      <c r="WVA33" s="98" t="s">
        <v>669</v>
      </c>
      <c r="WVB33" s="98" t="s">
        <v>669</v>
      </c>
      <c r="WVC33" s="98" t="s">
        <v>669</v>
      </c>
      <c r="WVD33" s="98" t="s">
        <v>669</v>
      </c>
      <c r="WVE33" s="98" t="s">
        <v>669</v>
      </c>
      <c r="WVF33" s="98" t="s">
        <v>669</v>
      </c>
      <c r="WVG33" s="98" t="s">
        <v>669</v>
      </c>
      <c r="WVH33" s="98" t="s">
        <v>669</v>
      </c>
      <c r="WVI33" s="98" t="s">
        <v>669</v>
      </c>
      <c r="WVJ33" s="98" t="s">
        <v>669</v>
      </c>
      <c r="WVK33" s="98" t="s">
        <v>669</v>
      </c>
      <c r="WVL33" s="98" t="s">
        <v>669</v>
      </c>
      <c r="WVM33" s="98" t="s">
        <v>669</v>
      </c>
      <c r="WVN33" s="98" t="s">
        <v>669</v>
      </c>
      <c r="WVO33" s="98" t="s">
        <v>669</v>
      </c>
      <c r="WVP33" s="98" t="s">
        <v>669</v>
      </c>
      <c r="WVQ33" s="98" t="s">
        <v>669</v>
      </c>
      <c r="WVR33" s="98" t="s">
        <v>669</v>
      </c>
      <c r="WVS33" s="98" t="s">
        <v>669</v>
      </c>
      <c r="WVT33" s="98" t="s">
        <v>669</v>
      </c>
      <c r="WVU33" s="98" t="s">
        <v>669</v>
      </c>
      <c r="WVV33" s="98" t="s">
        <v>669</v>
      </c>
      <c r="WVW33" s="98" t="s">
        <v>669</v>
      </c>
      <c r="WVX33" s="98" t="s">
        <v>669</v>
      </c>
      <c r="WVY33" s="98" t="s">
        <v>669</v>
      </c>
      <c r="WVZ33" s="98" t="s">
        <v>669</v>
      </c>
      <c r="WWA33" s="98" t="s">
        <v>669</v>
      </c>
      <c r="WWB33" s="98" t="s">
        <v>669</v>
      </c>
      <c r="WWC33" s="98" t="s">
        <v>669</v>
      </c>
      <c r="WWD33" s="98" t="s">
        <v>669</v>
      </c>
      <c r="WWE33" s="98" t="s">
        <v>669</v>
      </c>
      <c r="WWF33" s="98" t="s">
        <v>669</v>
      </c>
      <c r="WWG33" s="98" t="s">
        <v>669</v>
      </c>
      <c r="WWH33" s="98" t="s">
        <v>669</v>
      </c>
      <c r="WWI33" s="98" t="s">
        <v>669</v>
      </c>
      <c r="WWJ33" s="98" t="s">
        <v>669</v>
      </c>
      <c r="WWK33" s="98" t="s">
        <v>669</v>
      </c>
      <c r="WWL33" s="98" t="s">
        <v>669</v>
      </c>
      <c r="WWM33" s="98" t="s">
        <v>669</v>
      </c>
      <c r="WWN33" s="98" t="s">
        <v>669</v>
      </c>
      <c r="WWO33" s="98" t="s">
        <v>669</v>
      </c>
      <c r="WWP33" s="98" t="s">
        <v>669</v>
      </c>
      <c r="WWQ33" s="98" t="s">
        <v>669</v>
      </c>
      <c r="WWR33" s="98" t="s">
        <v>669</v>
      </c>
      <c r="WWS33" s="98" t="s">
        <v>669</v>
      </c>
      <c r="WWT33" s="98" t="s">
        <v>669</v>
      </c>
      <c r="WWU33" s="98" t="s">
        <v>669</v>
      </c>
      <c r="WWV33" s="98" t="s">
        <v>669</v>
      </c>
      <c r="WWW33" s="98" t="s">
        <v>669</v>
      </c>
      <c r="WWX33" s="98" t="s">
        <v>669</v>
      </c>
      <c r="WWY33" s="98" t="s">
        <v>669</v>
      </c>
      <c r="WWZ33" s="98" t="s">
        <v>669</v>
      </c>
      <c r="WXA33" s="98" t="s">
        <v>669</v>
      </c>
      <c r="WXB33" s="98" t="s">
        <v>669</v>
      </c>
      <c r="WXC33" s="98" t="s">
        <v>669</v>
      </c>
      <c r="WXD33" s="98" t="s">
        <v>669</v>
      </c>
      <c r="WXE33" s="98" t="s">
        <v>669</v>
      </c>
      <c r="WXF33" s="98" t="s">
        <v>669</v>
      </c>
      <c r="WXG33" s="98" t="s">
        <v>669</v>
      </c>
      <c r="WXH33" s="98" t="s">
        <v>669</v>
      </c>
      <c r="WXI33" s="98" t="s">
        <v>669</v>
      </c>
      <c r="WXJ33" s="98" t="s">
        <v>669</v>
      </c>
      <c r="WXK33" s="98" t="s">
        <v>669</v>
      </c>
      <c r="WXL33" s="98" t="s">
        <v>669</v>
      </c>
      <c r="WXM33" s="98" t="s">
        <v>669</v>
      </c>
      <c r="WXN33" s="98" t="s">
        <v>669</v>
      </c>
      <c r="WXO33" s="98" t="s">
        <v>669</v>
      </c>
      <c r="WXP33" s="98" t="s">
        <v>669</v>
      </c>
      <c r="WXQ33" s="98" t="s">
        <v>669</v>
      </c>
      <c r="WXR33" s="98" t="s">
        <v>669</v>
      </c>
      <c r="WXS33" s="98" t="s">
        <v>669</v>
      </c>
      <c r="WXT33" s="98" t="s">
        <v>669</v>
      </c>
      <c r="WXU33" s="98" t="s">
        <v>669</v>
      </c>
      <c r="WXV33" s="98" t="s">
        <v>669</v>
      </c>
      <c r="WXW33" s="98" t="s">
        <v>669</v>
      </c>
      <c r="WXX33" s="98" t="s">
        <v>669</v>
      </c>
      <c r="WXY33" s="98" t="s">
        <v>669</v>
      </c>
      <c r="WXZ33" s="98" t="s">
        <v>669</v>
      </c>
      <c r="WYA33" s="98" t="s">
        <v>669</v>
      </c>
      <c r="WYB33" s="98" t="s">
        <v>669</v>
      </c>
      <c r="WYC33" s="98" t="s">
        <v>669</v>
      </c>
      <c r="WYD33" s="98" t="s">
        <v>669</v>
      </c>
      <c r="WYE33" s="98" t="s">
        <v>669</v>
      </c>
      <c r="WYF33" s="98" t="s">
        <v>669</v>
      </c>
      <c r="WYG33" s="98" t="s">
        <v>669</v>
      </c>
      <c r="WYH33" s="98" t="s">
        <v>669</v>
      </c>
      <c r="WYI33" s="98" t="s">
        <v>669</v>
      </c>
      <c r="WYJ33" s="98" t="s">
        <v>669</v>
      </c>
      <c r="WYK33" s="98" t="s">
        <v>669</v>
      </c>
      <c r="WYL33" s="98" t="s">
        <v>669</v>
      </c>
      <c r="WYM33" s="98" t="s">
        <v>669</v>
      </c>
      <c r="WYN33" s="98" t="s">
        <v>669</v>
      </c>
      <c r="WYO33" s="98" t="s">
        <v>669</v>
      </c>
      <c r="WYP33" s="98" t="s">
        <v>669</v>
      </c>
      <c r="WYQ33" s="98" t="s">
        <v>669</v>
      </c>
      <c r="WYR33" s="98" t="s">
        <v>669</v>
      </c>
      <c r="WYS33" s="98" t="s">
        <v>669</v>
      </c>
      <c r="WYT33" s="98" t="s">
        <v>669</v>
      </c>
      <c r="WYU33" s="98" t="s">
        <v>669</v>
      </c>
      <c r="WYV33" s="98" t="s">
        <v>669</v>
      </c>
      <c r="WYW33" s="98" t="s">
        <v>669</v>
      </c>
      <c r="WYX33" s="98" t="s">
        <v>669</v>
      </c>
      <c r="WYY33" s="98" t="s">
        <v>669</v>
      </c>
      <c r="WYZ33" s="98" t="s">
        <v>669</v>
      </c>
      <c r="WZA33" s="98" t="s">
        <v>669</v>
      </c>
      <c r="WZB33" s="98" t="s">
        <v>669</v>
      </c>
      <c r="WZC33" s="98" t="s">
        <v>669</v>
      </c>
      <c r="WZD33" s="98" t="s">
        <v>669</v>
      </c>
      <c r="WZE33" s="98" t="s">
        <v>669</v>
      </c>
      <c r="WZF33" s="98" t="s">
        <v>669</v>
      </c>
      <c r="WZG33" s="98" t="s">
        <v>669</v>
      </c>
      <c r="WZH33" s="98" t="s">
        <v>669</v>
      </c>
      <c r="WZI33" s="98" t="s">
        <v>669</v>
      </c>
      <c r="WZJ33" s="98" t="s">
        <v>669</v>
      </c>
      <c r="WZK33" s="98" t="s">
        <v>669</v>
      </c>
      <c r="WZL33" s="98" t="s">
        <v>669</v>
      </c>
      <c r="WZM33" s="98" t="s">
        <v>669</v>
      </c>
      <c r="WZN33" s="98" t="s">
        <v>669</v>
      </c>
      <c r="WZO33" s="98" t="s">
        <v>669</v>
      </c>
      <c r="WZP33" s="98" t="s">
        <v>669</v>
      </c>
      <c r="WZQ33" s="98" t="s">
        <v>669</v>
      </c>
      <c r="WZR33" s="98" t="s">
        <v>669</v>
      </c>
      <c r="WZS33" s="98" t="s">
        <v>669</v>
      </c>
      <c r="WZT33" s="98" t="s">
        <v>669</v>
      </c>
      <c r="WZU33" s="98" t="s">
        <v>669</v>
      </c>
      <c r="WZV33" s="98" t="s">
        <v>669</v>
      </c>
      <c r="WZW33" s="98" t="s">
        <v>669</v>
      </c>
      <c r="WZX33" s="98" t="s">
        <v>669</v>
      </c>
      <c r="WZY33" s="98" t="s">
        <v>669</v>
      </c>
      <c r="WZZ33" s="98" t="s">
        <v>669</v>
      </c>
      <c r="XAA33" s="98" t="s">
        <v>669</v>
      </c>
      <c r="XAB33" s="98" t="s">
        <v>669</v>
      </c>
      <c r="XAC33" s="98" t="s">
        <v>669</v>
      </c>
      <c r="XAD33" s="98" t="s">
        <v>669</v>
      </c>
      <c r="XAE33" s="98" t="s">
        <v>669</v>
      </c>
      <c r="XAF33" s="98" t="s">
        <v>669</v>
      </c>
      <c r="XAG33" s="98" t="s">
        <v>669</v>
      </c>
      <c r="XAH33" s="98" t="s">
        <v>669</v>
      </c>
      <c r="XAI33" s="98" t="s">
        <v>669</v>
      </c>
      <c r="XAJ33" s="98" t="s">
        <v>669</v>
      </c>
      <c r="XAK33" s="98" t="s">
        <v>669</v>
      </c>
      <c r="XAL33" s="98" t="s">
        <v>669</v>
      </c>
      <c r="XAM33" s="98" t="s">
        <v>669</v>
      </c>
      <c r="XAN33" s="98" t="s">
        <v>669</v>
      </c>
      <c r="XAO33" s="98" t="s">
        <v>669</v>
      </c>
      <c r="XAP33" s="98" t="s">
        <v>669</v>
      </c>
      <c r="XAQ33" s="98" t="s">
        <v>669</v>
      </c>
      <c r="XAR33" s="98" t="s">
        <v>669</v>
      </c>
      <c r="XAS33" s="98" t="s">
        <v>669</v>
      </c>
      <c r="XAT33" s="98" t="s">
        <v>669</v>
      </c>
      <c r="XAU33" s="98" t="s">
        <v>669</v>
      </c>
      <c r="XAV33" s="98" t="s">
        <v>669</v>
      </c>
      <c r="XAW33" s="98" t="s">
        <v>669</v>
      </c>
      <c r="XAX33" s="98" t="s">
        <v>669</v>
      </c>
      <c r="XAY33" s="98" t="s">
        <v>669</v>
      </c>
      <c r="XAZ33" s="98" t="s">
        <v>669</v>
      </c>
      <c r="XBA33" s="98" t="s">
        <v>669</v>
      </c>
      <c r="XBB33" s="98" t="s">
        <v>669</v>
      </c>
      <c r="XBC33" s="98" t="s">
        <v>669</v>
      </c>
      <c r="XBD33" s="98" t="s">
        <v>669</v>
      </c>
      <c r="XBE33" s="98" t="s">
        <v>669</v>
      </c>
      <c r="XBF33" s="98" t="s">
        <v>669</v>
      </c>
      <c r="XBG33" s="98" t="s">
        <v>669</v>
      </c>
      <c r="XBH33" s="98" t="s">
        <v>669</v>
      </c>
      <c r="XBI33" s="98" t="s">
        <v>669</v>
      </c>
      <c r="XBJ33" s="98" t="s">
        <v>669</v>
      </c>
      <c r="XBK33" s="98" t="s">
        <v>669</v>
      </c>
      <c r="XBL33" s="98" t="s">
        <v>669</v>
      </c>
      <c r="XBM33" s="98" t="s">
        <v>669</v>
      </c>
      <c r="XBN33" s="98" t="s">
        <v>669</v>
      </c>
      <c r="XBO33" s="98" t="s">
        <v>669</v>
      </c>
      <c r="XBP33" s="98" t="s">
        <v>669</v>
      </c>
      <c r="XBQ33" s="98" t="s">
        <v>669</v>
      </c>
      <c r="XBR33" s="98" t="s">
        <v>669</v>
      </c>
      <c r="XBS33" s="98" t="s">
        <v>669</v>
      </c>
      <c r="XBT33" s="98" t="s">
        <v>669</v>
      </c>
      <c r="XBU33" s="98" t="s">
        <v>669</v>
      </c>
      <c r="XBV33" s="98" t="s">
        <v>669</v>
      </c>
      <c r="XBW33" s="98" t="s">
        <v>669</v>
      </c>
      <c r="XBX33" s="98" t="s">
        <v>669</v>
      </c>
      <c r="XBY33" s="98" t="s">
        <v>669</v>
      </c>
      <c r="XBZ33" s="98" t="s">
        <v>669</v>
      </c>
      <c r="XCA33" s="98" t="s">
        <v>669</v>
      </c>
      <c r="XCB33" s="98" t="s">
        <v>669</v>
      </c>
      <c r="XCC33" s="98" t="s">
        <v>669</v>
      </c>
      <c r="XCD33" s="98" t="s">
        <v>669</v>
      </c>
      <c r="XCE33" s="98" t="s">
        <v>669</v>
      </c>
      <c r="XCF33" s="98" t="s">
        <v>669</v>
      </c>
      <c r="XCG33" s="98" t="s">
        <v>669</v>
      </c>
      <c r="XCH33" s="98" t="s">
        <v>669</v>
      </c>
      <c r="XCI33" s="98" t="s">
        <v>669</v>
      </c>
      <c r="XCJ33" s="98" t="s">
        <v>669</v>
      </c>
      <c r="XCK33" s="98" t="s">
        <v>669</v>
      </c>
      <c r="XCL33" s="98" t="s">
        <v>669</v>
      </c>
      <c r="XCM33" s="98" t="s">
        <v>669</v>
      </c>
      <c r="XCN33" s="98" t="s">
        <v>669</v>
      </c>
      <c r="XCO33" s="98" t="s">
        <v>669</v>
      </c>
      <c r="XCP33" s="98" t="s">
        <v>669</v>
      </c>
      <c r="XCQ33" s="98" t="s">
        <v>669</v>
      </c>
      <c r="XCR33" s="98" t="s">
        <v>669</v>
      </c>
      <c r="XCS33" s="98" t="s">
        <v>669</v>
      </c>
      <c r="XCT33" s="98" t="s">
        <v>669</v>
      </c>
      <c r="XCU33" s="98" t="s">
        <v>669</v>
      </c>
      <c r="XCV33" s="98" t="s">
        <v>669</v>
      </c>
      <c r="XCW33" s="98" t="s">
        <v>669</v>
      </c>
      <c r="XCX33" s="98" t="s">
        <v>669</v>
      </c>
      <c r="XCY33" s="98" t="s">
        <v>669</v>
      </c>
      <c r="XCZ33" s="98" t="s">
        <v>669</v>
      </c>
      <c r="XDA33" s="98" t="s">
        <v>669</v>
      </c>
      <c r="XDB33" s="98" t="s">
        <v>669</v>
      </c>
      <c r="XDC33" s="98" t="s">
        <v>669</v>
      </c>
      <c r="XDD33" s="98" t="s">
        <v>669</v>
      </c>
      <c r="XDE33" s="98" t="s">
        <v>669</v>
      </c>
      <c r="XDF33" s="98" t="s">
        <v>669</v>
      </c>
      <c r="XDG33" s="98" t="s">
        <v>669</v>
      </c>
      <c r="XDH33" s="98" t="s">
        <v>669</v>
      </c>
      <c r="XDI33" s="98" t="s">
        <v>669</v>
      </c>
      <c r="XDJ33" s="98" t="s">
        <v>669</v>
      </c>
      <c r="XDK33" s="98" t="s">
        <v>669</v>
      </c>
      <c r="XDL33" s="98" t="s">
        <v>669</v>
      </c>
      <c r="XDM33" s="98" t="s">
        <v>669</v>
      </c>
      <c r="XDN33" s="98" t="s">
        <v>669</v>
      </c>
      <c r="XDO33" s="98" t="s">
        <v>669</v>
      </c>
      <c r="XDP33" s="98" t="s">
        <v>669</v>
      </c>
      <c r="XDQ33" s="98" t="s">
        <v>669</v>
      </c>
      <c r="XDR33" s="98" t="s">
        <v>669</v>
      </c>
      <c r="XDS33" s="98" t="s">
        <v>669</v>
      </c>
      <c r="XDT33" s="98" t="s">
        <v>669</v>
      </c>
      <c r="XDU33" s="98" t="s">
        <v>669</v>
      </c>
      <c r="XDV33" s="98" t="s">
        <v>669</v>
      </c>
      <c r="XDW33" s="98" t="s">
        <v>669</v>
      </c>
      <c r="XDX33" s="98" t="s">
        <v>669</v>
      </c>
      <c r="XDY33" s="98" t="s">
        <v>669</v>
      </c>
      <c r="XDZ33" s="98" t="s">
        <v>669</v>
      </c>
      <c r="XEA33" s="98" t="s">
        <v>669</v>
      </c>
      <c r="XEB33" s="98" t="s">
        <v>669</v>
      </c>
      <c r="XEC33" s="98" t="s">
        <v>669</v>
      </c>
      <c r="XED33" s="98" t="s">
        <v>669</v>
      </c>
      <c r="XEE33" s="98" t="s">
        <v>669</v>
      </c>
      <c r="XEF33" s="98" t="s">
        <v>669</v>
      </c>
      <c r="XEG33" s="98" t="s">
        <v>669</v>
      </c>
      <c r="XEH33" s="98" t="s">
        <v>669</v>
      </c>
      <c r="XEI33" s="98" t="s">
        <v>669</v>
      </c>
      <c r="XEJ33" s="98" t="s">
        <v>669</v>
      </c>
      <c r="XEK33" s="98" t="s">
        <v>669</v>
      </c>
      <c r="XEL33" s="98" t="s">
        <v>669</v>
      </c>
      <c r="XEM33" s="98" t="s">
        <v>669</v>
      </c>
      <c r="XEN33" s="98" t="s">
        <v>669</v>
      </c>
      <c r="XEO33" s="98" t="s">
        <v>669</v>
      </c>
      <c r="XEP33" s="98" t="s">
        <v>669</v>
      </c>
      <c r="XEQ33" s="98" t="s">
        <v>669</v>
      </c>
      <c r="XER33" s="98" t="s">
        <v>669</v>
      </c>
      <c r="XES33" s="98" t="s">
        <v>669</v>
      </c>
      <c r="XET33" s="98" t="s">
        <v>669</v>
      </c>
      <c r="XEU33" s="98" t="s">
        <v>669</v>
      </c>
      <c r="XEV33" s="98" t="s">
        <v>669</v>
      </c>
      <c r="XEW33" s="98" t="s">
        <v>669</v>
      </c>
      <c r="XEX33" s="98" t="s">
        <v>669</v>
      </c>
      <c r="XEY33" s="98" t="s">
        <v>669</v>
      </c>
      <c r="XEZ33" s="98" t="s">
        <v>669</v>
      </c>
      <c r="XFA33" s="98" t="s">
        <v>669</v>
      </c>
      <c r="XFB33" s="98" t="s">
        <v>669</v>
      </c>
      <c r="XFC33" s="98" t="s">
        <v>669</v>
      </c>
      <c r="XFD33" s="98" t="s">
        <v>669</v>
      </c>
    </row>
    <row r="34" spans="1:16384" s="99" customFormat="1" ht="15.95" customHeight="1" x14ac:dyDescent="0.2">
      <c r="A34" s="98"/>
      <c r="B34" s="115"/>
      <c r="C34" s="122" t="s">
        <v>634</v>
      </c>
      <c r="D34" s="123" t="s">
        <v>655</v>
      </c>
      <c r="E34" s="107" t="s">
        <v>656</v>
      </c>
      <c r="F34" s="123" t="s">
        <v>657</v>
      </c>
      <c r="G34" s="107" t="s">
        <v>658</v>
      </c>
      <c r="H34" s="123" t="s">
        <v>521</v>
      </c>
      <c r="I34" s="107" t="s">
        <v>279</v>
      </c>
      <c r="J34" s="123" t="s">
        <v>659</v>
      </c>
      <c r="K34" s="107" t="s">
        <v>660</v>
      </c>
      <c r="L34" s="123" t="s">
        <v>661</v>
      </c>
      <c r="M34" s="107" t="s">
        <v>662</v>
      </c>
      <c r="N34" s="123" t="s">
        <v>663</v>
      </c>
      <c r="O34" s="107" t="s">
        <v>664</v>
      </c>
      <c r="P34" s="123" t="s">
        <v>13</v>
      </c>
      <c r="Q34" s="107" t="s">
        <v>665</v>
      </c>
    </row>
    <row r="35" spans="1:16384" s="99" customFormat="1" ht="15.95" customHeight="1" x14ac:dyDescent="0.2">
      <c r="A35" s="98"/>
      <c r="B35" s="115"/>
      <c r="C35" s="124" t="s">
        <v>1255</v>
      </c>
      <c r="D35" s="119">
        <f>SUMIFS(Table1[Amount], Table1[Secondary Category],"FOOD", Table1[Specific Category],$C35,Table1[Month],D$3) + -1*SUMIFS(Table3[Amount], Table3[Secondary Category], "FOOD", Table3[Specific Category],$C35, Table3[Month], D$3)</f>
        <v>138.13999999999999</v>
      </c>
      <c r="E35" s="125">
        <f>SUMIFS(Table1[Amount], Table1[Secondary Category],"FOOD", Table1[Specific Category],$C35,Table1[Month],E$3) + -1*SUMIFS(Table3[Amount], Table3[Secondary Category], "FOOD", Table3[Specific Category],$C35, Table3[Month], E$3)</f>
        <v>247.64999999999998</v>
      </c>
      <c r="F35" s="119">
        <f>SUMIFS(Table1[Amount], Table1[Secondary Category],"FOOD", Table1[Specific Category],$C35,Table1[Month],F$3) + -1*SUMIFS(Table3[Amount], Table3[Secondary Category], "FOOD", Table3[Specific Category],$C35, Table3[Month], F$3)</f>
        <v>132.85</v>
      </c>
      <c r="G35" s="125">
        <f>SUMIFS(Table1[Amount], Table1[Secondary Category],"FOOD", Table1[Specific Category],$C35,Table1[Month],G$3) + -1*SUMIFS(Table3[Amount], Table3[Secondary Category], "FOOD", Table3[Specific Category],$C35, Table3[Month], G$3)</f>
        <v>25.32</v>
      </c>
      <c r="H35" s="119">
        <f>SUMIFS(Table1[Amount], Table1[Secondary Category],"FOOD", Table1[Specific Category],$C35,Table1[Month],H$3) + -1*SUMIFS(Table3[Amount], Table3[Secondary Category], "FOOD", Table3[Specific Category],$C35, Table3[Month], H$3)</f>
        <v>321.42</v>
      </c>
      <c r="I35" s="125">
        <f>SUMIFS(Table1[Amount], Table1[Secondary Category],"FOOD", Table1[Specific Category],$C35,Table1[Month],I$3) + -1*SUMIFS(Table3[Amount], Table3[Secondary Category], "FOOD", Table3[Specific Category],$C35, Table3[Month], I$3)</f>
        <v>112.81000000000002</v>
      </c>
      <c r="J35" s="119">
        <f>SUMIFS(Table1[Amount], Table1[Secondary Category],"FOOD", Table1[Specific Category],$C35,Table1[Month],J$3) + -1*SUMIFS(Table3[Amount], Table3[Secondary Category], "FOOD", Table3[Specific Category],$C35, Table3[Month], J$3)</f>
        <v>391.3</v>
      </c>
      <c r="K35" s="125">
        <f>SUMIFS(Table1[Amount], Table1[Secondary Category],"FOOD", Table1[Specific Category],$C35,Table1[Month],K$3) + -1*SUMIFS(Table3[Amount], Table3[Secondary Category], "FOOD", Table3[Specific Category],$C35, Table3[Month], K$3)</f>
        <v>114.91</v>
      </c>
      <c r="L35" s="119">
        <f>SUMIFS(Table1[Amount], Table1[Secondary Category],"FOOD", Table1[Specific Category],$C35,Table1[Month],L$3) + -1*SUMIFS(Table3[Amount], Table3[Secondary Category], "FOOD", Table3[Specific Category],$C35, Table3[Month], L$3)</f>
        <v>192.66</v>
      </c>
      <c r="M35" s="125">
        <f>SUMIFS(Table1[Amount], Table1[Secondary Category],"FOOD", Table1[Specific Category],$C35,Table1[Month],M$3) + -1*SUMIFS(Table3[Amount], Table3[Secondary Category], "FOOD", Table3[Specific Category],$C35, Table3[Month], M$3)</f>
        <v>218.82</v>
      </c>
      <c r="N35" s="119">
        <f>SUMIFS(Table1[Amount], Table1[Secondary Category],"FOOD", Table1[Specific Category],$C35,Table1[Month],N$3) + -1*SUMIFS(Table3[Amount], Table3[Secondary Category], "FOOD", Table3[Specific Category],$C35, Table3[Month], N$3)</f>
        <v>235.31</v>
      </c>
      <c r="O35" s="125">
        <f>SUMIFS(Table1[Amount], Table1[Secondary Category],"FOOD", Table1[Specific Category],$C35,Table1[Month],O$3) + -1*SUMIFS(Table3[Amount], Table3[Secondary Category], "FOOD", Table3[Specific Category],$C35, Table3[Month], O$3)</f>
        <v>381.84</v>
      </c>
      <c r="P35" s="119">
        <f>SUM(Food[[#This Row],[January]:[December]])</f>
        <v>2513.0300000000007</v>
      </c>
      <c r="Q35" s="121"/>
    </row>
    <row r="36" spans="1:16384" s="99" customFormat="1" ht="15.95" customHeight="1" x14ac:dyDescent="0.2">
      <c r="A36" s="98"/>
      <c r="B36" s="115"/>
      <c r="C36" s="124" t="s">
        <v>1256</v>
      </c>
      <c r="D36" s="119">
        <f>SUMIFS(Table1[Amount], Table1[Secondary Category],"FOOD", Table1[Specific Category],$C36,Table1[Month],D$3) + -1*SUMIFS(Table3[Amount], Table3[Secondary Category], "FOOD", Table3[Specific Category],$C36, Table3[Month], D$3)</f>
        <v>0</v>
      </c>
      <c r="E36" s="125">
        <f>SUMIFS(Table1[Amount], Table1[Secondary Category],"FOOD", Table1[Specific Category],$C36,Table1[Month],E$3) + -1*SUMIFS(Table3[Amount], Table3[Secondary Category], "FOOD", Table3[Specific Category],$C36, Table3[Month], E$3)</f>
        <v>0</v>
      </c>
      <c r="F36" s="119">
        <f>SUMIFS(Table1[Amount], Table1[Secondary Category],"FOOD", Table1[Specific Category],$C36,Table1[Month],F$3) + -1*SUMIFS(Table3[Amount], Table3[Secondary Category], "FOOD", Table3[Specific Category],$C36, Table3[Month], F$3)</f>
        <v>0</v>
      </c>
      <c r="G36" s="125">
        <f>SUMIFS(Table1[Amount], Table1[Secondary Category],"FOOD", Table1[Specific Category],$C36,Table1[Month],G$3) + -1*SUMIFS(Table3[Amount], Table3[Secondary Category], "FOOD", Table3[Specific Category],$C36, Table3[Month], G$3)</f>
        <v>0</v>
      </c>
      <c r="H36" s="119">
        <f>SUMIFS(Table1[Amount], Table1[Secondary Category],"FOOD", Table1[Specific Category],$C36,Table1[Month],H$3) + -1*SUMIFS(Table3[Amount], Table3[Secondary Category], "FOOD", Table3[Specific Category],$C36, Table3[Month], H$3)</f>
        <v>0</v>
      </c>
      <c r="I36" s="125">
        <f>SUMIFS(Table1[Amount], Table1[Secondary Category],"FOOD", Table1[Specific Category],$C36,Table1[Month],I$3) + -1*SUMIFS(Table3[Amount], Table3[Secondary Category], "FOOD", Table3[Specific Category],$C36, Table3[Month], I$3)</f>
        <v>0</v>
      </c>
      <c r="J36" s="119">
        <f>SUMIFS(Table1[Amount], Table1[Secondary Category],"FOOD", Table1[Specific Category],$C36,Table1[Month],J$3) + -1*SUMIFS(Table3[Amount], Table3[Secondary Category], "FOOD", Table3[Specific Category],$C36, Table3[Month], J$3)</f>
        <v>0</v>
      </c>
      <c r="K36" s="125">
        <f>SUMIFS(Table1[Amount], Table1[Secondary Category],"FOOD", Table1[Specific Category],$C36,Table1[Month],K$3) + -1*SUMIFS(Table3[Amount], Table3[Secondary Category], "FOOD", Table3[Specific Category],$C36, Table3[Month], K$3)</f>
        <v>0</v>
      </c>
      <c r="L36" s="119">
        <f>SUMIFS(Table1[Amount], Table1[Secondary Category],"FOOD", Table1[Specific Category],$C36,Table1[Month],L$3) + -1*SUMIFS(Table3[Amount], Table3[Secondary Category], "FOOD", Table3[Specific Category],$C36, Table3[Month], L$3)</f>
        <v>0</v>
      </c>
      <c r="M36" s="125">
        <f>SUMIFS(Table1[Amount], Table1[Secondary Category],"FOOD", Table1[Specific Category],$C36,Table1[Month],M$3) + -1*SUMIFS(Table3[Amount], Table3[Secondary Category], "FOOD", Table3[Specific Category],$C36, Table3[Month], M$3)</f>
        <v>0</v>
      </c>
      <c r="N36" s="119">
        <f>SUMIFS(Table1[Amount], Table1[Secondary Category],"FOOD", Table1[Specific Category],$C36,Table1[Month],N$3) + -1*SUMIFS(Table3[Amount], Table3[Secondary Category], "FOOD", Table3[Specific Category],$C36, Table3[Month], N$3)</f>
        <v>0</v>
      </c>
      <c r="O36" s="125">
        <f>SUMIFS(Table1[Amount], Table1[Secondary Category],"FOOD", Table1[Specific Category],$C36,Table1[Month],O$3) + -1*SUMIFS(Table3[Amount], Table3[Secondary Category], "FOOD", Table3[Specific Category],$C36, Table3[Month], O$3)</f>
        <v>0</v>
      </c>
      <c r="P36" s="119">
        <f>SUM(Food[[#This Row],[January]:[December]])</f>
        <v>0</v>
      </c>
      <c r="Q36" s="125"/>
    </row>
    <row r="37" spans="1:16384" s="99" customFormat="1" ht="15.95" customHeight="1" x14ac:dyDescent="0.2">
      <c r="A37" s="98"/>
      <c r="B37" s="115"/>
      <c r="C37" s="124" t="s">
        <v>1257</v>
      </c>
      <c r="D37" s="119">
        <f>SUMIFS(Table1[Amount], Table1[Secondary Category],"FOOD", Table1[Specific Category],$C37,Table1[Month],D$3) + -1*SUMIFS(Table3[Amount], Table3[Secondary Category], "FOOD", Table3[Specific Category],$C37, Table3[Month], D$3)</f>
        <v>0</v>
      </c>
      <c r="E37" s="125">
        <f>SUMIFS(Table1[Amount], Table1[Secondary Category],"FOOD", Table1[Specific Category],$C37,Table1[Month],E$3) + -1*SUMIFS(Table3[Amount], Table3[Secondary Category], "FOOD", Table3[Specific Category],$C37, Table3[Month], E$3)</f>
        <v>0</v>
      </c>
      <c r="F37" s="119">
        <f>SUMIFS(Table1[Amount], Table1[Secondary Category],"FOOD", Table1[Specific Category],$C37,Table1[Month],F$3) + -1*SUMIFS(Table3[Amount], Table3[Secondary Category], "FOOD", Table3[Specific Category],$C37, Table3[Month], F$3)</f>
        <v>0</v>
      </c>
      <c r="G37" s="125">
        <f>SUMIFS(Table1[Amount], Table1[Secondary Category],"FOOD", Table1[Specific Category],$C37,Table1[Month],G$3) + -1*SUMIFS(Table3[Amount], Table3[Secondary Category], "FOOD", Table3[Specific Category],$C37, Table3[Month], G$3)</f>
        <v>0</v>
      </c>
      <c r="H37" s="119">
        <f>SUMIFS(Table1[Amount], Table1[Secondary Category],"FOOD", Table1[Specific Category],$C37,Table1[Month],H$3) + -1*SUMIFS(Table3[Amount], Table3[Secondary Category], "FOOD", Table3[Specific Category],$C37, Table3[Month], H$3)</f>
        <v>0</v>
      </c>
      <c r="I37" s="125">
        <f>SUMIFS(Table1[Amount], Table1[Secondary Category],"FOOD", Table1[Specific Category],$C37,Table1[Month],I$3) + -1*SUMIFS(Table3[Amount], Table3[Secondary Category], "FOOD", Table3[Specific Category],$C37, Table3[Month], I$3)</f>
        <v>0</v>
      </c>
      <c r="J37" s="119">
        <f>SUMIFS(Table1[Amount], Table1[Secondary Category],"FOOD", Table1[Specific Category],$C37,Table1[Month],J$3) + -1*SUMIFS(Table3[Amount], Table3[Secondary Category], "FOOD", Table3[Specific Category],$C37, Table3[Month], J$3)</f>
        <v>0</v>
      </c>
      <c r="K37" s="125">
        <f>SUMIFS(Table1[Amount], Table1[Secondary Category],"FOOD", Table1[Specific Category],$C37,Table1[Month],K$3) + -1*SUMIFS(Table3[Amount], Table3[Secondary Category], "FOOD", Table3[Specific Category],$C37, Table3[Month], K$3)</f>
        <v>0</v>
      </c>
      <c r="L37" s="119">
        <f>SUMIFS(Table1[Amount], Table1[Secondary Category],"FOOD", Table1[Specific Category],$C37,Table1[Month],L$3) + -1*SUMIFS(Table3[Amount], Table3[Secondary Category], "FOOD", Table3[Specific Category],$C37, Table3[Month], L$3)</f>
        <v>0</v>
      </c>
      <c r="M37" s="125">
        <f>SUMIFS(Table1[Amount], Table1[Secondary Category],"FOOD", Table1[Specific Category],$C37,Table1[Month],M$3) + -1*SUMIFS(Table3[Amount], Table3[Secondary Category], "FOOD", Table3[Specific Category],$C37, Table3[Month], M$3)</f>
        <v>0</v>
      </c>
      <c r="N37" s="119">
        <f>SUMIFS(Table1[Amount], Table1[Secondary Category],"FOOD", Table1[Specific Category],$C37,Table1[Month],N$3) + -1*SUMIFS(Table3[Amount], Table3[Secondary Category], "FOOD", Table3[Specific Category],$C37, Table3[Month], N$3)</f>
        <v>0</v>
      </c>
      <c r="O37" s="125">
        <f>SUMIFS(Table1[Amount], Table1[Secondary Category],"FOOD", Table1[Specific Category],$C37,Table1[Month],O$3) + -1*SUMIFS(Table3[Amount], Table3[Secondary Category], "FOOD", Table3[Specific Category],$C37, Table3[Month], O$3)</f>
        <v>0</v>
      </c>
      <c r="P37" s="119">
        <f>SUM(Food[[#This Row],[January]:[December]])</f>
        <v>0</v>
      </c>
      <c r="Q37" s="121"/>
    </row>
    <row r="38" spans="1:16384" s="99" customFormat="1" ht="31.5" customHeight="1" thickBot="1" x14ac:dyDescent="0.25">
      <c r="A38" s="98"/>
      <c r="B38" s="98"/>
      <c r="C38" s="153" t="s">
        <v>667</v>
      </c>
      <c r="D38" s="154">
        <f>SUBTOTAL(109,Food[January])</f>
        <v>138.13999999999999</v>
      </c>
      <c r="E38" s="155">
        <f>SUBTOTAL(109,Food[February])</f>
        <v>247.64999999999998</v>
      </c>
      <c r="F38" s="154">
        <f>SUBTOTAL(109,Food[March])</f>
        <v>132.85</v>
      </c>
      <c r="G38" s="155">
        <f>SUBTOTAL(109,Food[April])</f>
        <v>25.32</v>
      </c>
      <c r="H38" s="154">
        <f>SUBTOTAL(109,Food[May])</f>
        <v>321.42</v>
      </c>
      <c r="I38" s="155">
        <f>SUBTOTAL(109,Food[June])</f>
        <v>112.81000000000002</v>
      </c>
      <c r="J38" s="154">
        <f>SUBTOTAL(109,Food[July])</f>
        <v>391.3</v>
      </c>
      <c r="K38" s="155">
        <f>SUBTOTAL(109,Food[August])</f>
        <v>114.91</v>
      </c>
      <c r="L38" s="154">
        <f>SUBTOTAL(109,Food[September])</f>
        <v>192.66</v>
      </c>
      <c r="M38" s="155">
        <f>SUBTOTAL(109,Food[October])</f>
        <v>218.82</v>
      </c>
      <c r="N38" s="154">
        <f>SUBTOTAL(109,Food[November])</f>
        <v>235.31</v>
      </c>
      <c r="O38" s="155">
        <f>SUBTOTAL(109,Food[December])</f>
        <v>381.84</v>
      </c>
      <c r="P38" s="154">
        <f>SUBTOTAL(109,Food[Year])</f>
        <v>2513.0300000000007</v>
      </c>
      <c r="Q38" s="156"/>
      <c r="S38" s="152">
        <f>P38/$P$10</f>
        <v>4.1474521282793456E-2</v>
      </c>
    </row>
    <row r="39" spans="1:16384" s="98" customFormat="1" ht="31.5" customHeight="1" thickTop="1" x14ac:dyDescent="0.2">
      <c r="A39" s="98" t="s">
        <v>669</v>
      </c>
      <c r="B39" s="98" t="s">
        <v>669</v>
      </c>
      <c r="C39" s="98" t="s">
        <v>669</v>
      </c>
      <c r="D39" s="98" t="s">
        <v>669</v>
      </c>
      <c r="E39" s="98" t="s">
        <v>669</v>
      </c>
      <c r="F39" s="98" t="s">
        <v>669</v>
      </c>
      <c r="G39" s="98" t="s">
        <v>669</v>
      </c>
      <c r="H39" s="98" t="s">
        <v>669</v>
      </c>
      <c r="I39" s="98" t="s">
        <v>669</v>
      </c>
      <c r="J39" s="98" t="s">
        <v>669</v>
      </c>
      <c r="K39" s="98" t="s">
        <v>669</v>
      </c>
      <c r="L39" s="98" t="s">
        <v>669</v>
      </c>
      <c r="M39" s="98" t="s">
        <v>669</v>
      </c>
      <c r="N39" s="98" t="s">
        <v>669</v>
      </c>
      <c r="O39" s="98" t="s">
        <v>669</v>
      </c>
      <c r="P39" s="98" t="s">
        <v>669</v>
      </c>
      <c r="Q39" s="98" t="s">
        <v>669</v>
      </c>
      <c r="R39" s="98" t="s">
        <v>669</v>
      </c>
      <c r="S39" s="98" t="s">
        <v>669</v>
      </c>
      <c r="T39" s="98" t="s">
        <v>669</v>
      </c>
      <c r="U39" s="98" t="s">
        <v>669</v>
      </c>
      <c r="V39" s="98" t="s">
        <v>669</v>
      </c>
      <c r="W39" s="98" t="s">
        <v>669</v>
      </c>
      <c r="X39" s="98" t="s">
        <v>669</v>
      </c>
      <c r="Y39" s="98" t="s">
        <v>669</v>
      </c>
      <c r="Z39" s="98" t="s">
        <v>669</v>
      </c>
      <c r="AA39" s="98" t="s">
        <v>669</v>
      </c>
      <c r="AB39" s="98" t="s">
        <v>669</v>
      </c>
      <c r="AC39" s="98" t="s">
        <v>669</v>
      </c>
      <c r="AD39" s="98" t="s">
        <v>669</v>
      </c>
      <c r="AE39" s="98" t="s">
        <v>669</v>
      </c>
      <c r="AF39" s="98" t="s">
        <v>669</v>
      </c>
      <c r="AG39" s="98" t="s">
        <v>669</v>
      </c>
      <c r="AH39" s="98" t="s">
        <v>669</v>
      </c>
      <c r="AI39" s="98" t="s">
        <v>669</v>
      </c>
      <c r="AJ39" s="98" t="s">
        <v>669</v>
      </c>
      <c r="AK39" s="98" t="s">
        <v>669</v>
      </c>
      <c r="AL39" s="98" t="s">
        <v>669</v>
      </c>
      <c r="AM39" s="98" t="s">
        <v>669</v>
      </c>
      <c r="AN39" s="98" t="s">
        <v>669</v>
      </c>
      <c r="AO39" s="98" t="s">
        <v>669</v>
      </c>
      <c r="AP39" s="98" t="s">
        <v>669</v>
      </c>
      <c r="AQ39" s="98" t="s">
        <v>669</v>
      </c>
      <c r="AR39" s="98" t="s">
        <v>669</v>
      </c>
      <c r="AS39" s="98" t="s">
        <v>669</v>
      </c>
      <c r="AT39" s="98" t="s">
        <v>669</v>
      </c>
      <c r="AU39" s="98" t="s">
        <v>669</v>
      </c>
      <c r="AV39" s="98" t="s">
        <v>669</v>
      </c>
      <c r="AW39" s="98" t="s">
        <v>669</v>
      </c>
      <c r="AX39" s="98" t="s">
        <v>669</v>
      </c>
      <c r="AY39" s="98" t="s">
        <v>669</v>
      </c>
      <c r="AZ39" s="98" t="s">
        <v>669</v>
      </c>
      <c r="BA39" s="98" t="s">
        <v>669</v>
      </c>
      <c r="BB39" s="98" t="s">
        <v>669</v>
      </c>
      <c r="BC39" s="98" t="s">
        <v>669</v>
      </c>
      <c r="BD39" s="98" t="s">
        <v>669</v>
      </c>
      <c r="BE39" s="98" t="s">
        <v>669</v>
      </c>
      <c r="BF39" s="98" t="s">
        <v>669</v>
      </c>
      <c r="BG39" s="98" t="s">
        <v>669</v>
      </c>
      <c r="BH39" s="98" t="s">
        <v>669</v>
      </c>
      <c r="BI39" s="98" t="s">
        <v>669</v>
      </c>
      <c r="BJ39" s="98" t="s">
        <v>669</v>
      </c>
      <c r="BK39" s="98" t="s">
        <v>669</v>
      </c>
      <c r="BL39" s="98" t="s">
        <v>669</v>
      </c>
      <c r="BM39" s="98" t="s">
        <v>669</v>
      </c>
      <c r="BN39" s="98" t="s">
        <v>669</v>
      </c>
      <c r="BO39" s="98" t="s">
        <v>669</v>
      </c>
      <c r="BP39" s="98" t="s">
        <v>669</v>
      </c>
      <c r="BQ39" s="98" t="s">
        <v>669</v>
      </c>
      <c r="BR39" s="98" t="s">
        <v>669</v>
      </c>
      <c r="BS39" s="98" t="s">
        <v>669</v>
      </c>
      <c r="BT39" s="98" t="s">
        <v>669</v>
      </c>
      <c r="BU39" s="98" t="s">
        <v>669</v>
      </c>
      <c r="BV39" s="98" t="s">
        <v>669</v>
      </c>
      <c r="BW39" s="98" t="s">
        <v>669</v>
      </c>
      <c r="BX39" s="98" t="s">
        <v>669</v>
      </c>
      <c r="BY39" s="98" t="s">
        <v>669</v>
      </c>
      <c r="BZ39" s="98" t="s">
        <v>669</v>
      </c>
      <c r="CA39" s="98" t="s">
        <v>669</v>
      </c>
      <c r="CB39" s="98" t="s">
        <v>669</v>
      </c>
      <c r="CC39" s="98" t="s">
        <v>669</v>
      </c>
      <c r="CD39" s="98" t="s">
        <v>669</v>
      </c>
      <c r="CE39" s="98" t="s">
        <v>669</v>
      </c>
      <c r="CF39" s="98" t="s">
        <v>669</v>
      </c>
      <c r="CG39" s="98" t="s">
        <v>669</v>
      </c>
      <c r="CH39" s="98" t="s">
        <v>669</v>
      </c>
      <c r="CI39" s="98" t="s">
        <v>669</v>
      </c>
      <c r="CJ39" s="98" t="s">
        <v>669</v>
      </c>
      <c r="CK39" s="98" t="s">
        <v>669</v>
      </c>
      <c r="CL39" s="98" t="s">
        <v>669</v>
      </c>
      <c r="CM39" s="98" t="s">
        <v>669</v>
      </c>
      <c r="CN39" s="98" t="s">
        <v>669</v>
      </c>
      <c r="CO39" s="98" t="s">
        <v>669</v>
      </c>
      <c r="CP39" s="98" t="s">
        <v>669</v>
      </c>
      <c r="CQ39" s="98" t="s">
        <v>669</v>
      </c>
      <c r="CR39" s="98" t="s">
        <v>669</v>
      </c>
      <c r="CS39" s="98" t="s">
        <v>669</v>
      </c>
      <c r="CT39" s="98" t="s">
        <v>669</v>
      </c>
      <c r="CU39" s="98" t="s">
        <v>669</v>
      </c>
      <c r="CV39" s="98" t="s">
        <v>669</v>
      </c>
      <c r="CW39" s="98" t="s">
        <v>669</v>
      </c>
      <c r="CX39" s="98" t="s">
        <v>669</v>
      </c>
      <c r="CY39" s="98" t="s">
        <v>669</v>
      </c>
      <c r="CZ39" s="98" t="s">
        <v>669</v>
      </c>
      <c r="DA39" s="98" t="s">
        <v>669</v>
      </c>
      <c r="DB39" s="98" t="s">
        <v>669</v>
      </c>
      <c r="DC39" s="98" t="s">
        <v>669</v>
      </c>
      <c r="DD39" s="98" t="s">
        <v>669</v>
      </c>
      <c r="DE39" s="98" t="s">
        <v>669</v>
      </c>
      <c r="DF39" s="98" t="s">
        <v>669</v>
      </c>
      <c r="DG39" s="98" t="s">
        <v>669</v>
      </c>
      <c r="DH39" s="98" t="s">
        <v>669</v>
      </c>
      <c r="DI39" s="98" t="s">
        <v>669</v>
      </c>
      <c r="DJ39" s="98" t="s">
        <v>669</v>
      </c>
      <c r="DK39" s="98" t="s">
        <v>669</v>
      </c>
      <c r="DL39" s="98" t="s">
        <v>669</v>
      </c>
      <c r="DM39" s="98" t="s">
        <v>669</v>
      </c>
      <c r="DN39" s="98" t="s">
        <v>669</v>
      </c>
      <c r="DO39" s="98" t="s">
        <v>669</v>
      </c>
      <c r="DP39" s="98" t="s">
        <v>669</v>
      </c>
      <c r="DQ39" s="98" t="s">
        <v>669</v>
      </c>
      <c r="DR39" s="98" t="s">
        <v>669</v>
      </c>
      <c r="DS39" s="98" t="s">
        <v>669</v>
      </c>
      <c r="DT39" s="98" t="s">
        <v>669</v>
      </c>
      <c r="DU39" s="98" t="s">
        <v>669</v>
      </c>
      <c r="DV39" s="98" t="s">
        <v>669</v>
      </c>
      <c r="DW39" s="98" t="s">
        <v>669</v>
      </c>
      <c r="DX39" s="98" t="s">
        <v>669</v>
      </c>
      <c r="DY39" s="98" t="s">
        <v>669</v>
      </c>
      <c r="DZ39" s="98" t="s">
        <v>669</v>
      </c>
      <c r="EA39" s="98" t="s">
        <v>669</v>
      </c>
      <c r="EB39" s="98" t="s">
        <v>669</v>
      </c>
      <c r="EC39" s="98" t="s">
        <v>669</v>
      </c>
      <c r="ED39" s="98" t="s">
        <v>669</v>
      </c>
      <c r="EE39" s="98" t="s">
        <v>669</v>
      </c>
      <c r="EF39" s="98" t="s">
        <v>669</v>
      </c>
      <c r="EG39" s="98" t="s">
        <v>669</v>
      </c>
      <c r="EH39" s="98" t="s">
        <v>669</v>
      </c>
      <c r="EI39" s="98" t="s">
        <v>669</v>
      </c>
      <c r="EJ39" s="98" t="s">
        <v>669</v>
      </c>
      <c r="EK39" s="98" t="s">
        <v>669</v>
      </c>
      <c r="EL39" s="98" t="s">
        <v>669</v>
      </c>
      <c r="EM39" s="98" t="s">
        <v>669</v>
      </c>
      <c r="EN39" s="98" t="s">
        <v>669</v>
      </c>
      <c r="EO39" s="98" t="s">
        <v>669</v>
      </c>
      <c r="EP39" s="98" t="s">
        <v>669</v>
      </c>
      <c r="EQ39" s="98" t="s">
        <v>669</v>
      </c>
      <c r="ER39" s="98" t="s">
        <v>669</v>
      </c>
      <c r="ES39" s="98" t="s">
        <v>669</v>
      </c>
      <c r="ET39" s="98" t="s">
        <v>669</v>
      </c>
      <c r="EU39" s="98" t="s">
        <v>669</v>
      </c>
      <c r="EV39" s="98" t="s">
        <v>669</v>
      </c>
      <c r="EW39" s="98" t="s">
        <v>669</v>
      </c>
      <c r="EX39" s="98" t="s">
        <v>669</v>
      </c>
      <c r="EY39" s="98" t="s">
        <v>669</v>
      </c>
      <c r="EZ39" s="98" t="s">
        <v>669</v>
      </c>
      <c r="FA39" s="98" t="s">
        <v>669</v>
      </c>
      <c r="FB39" s="98" t="s">
        <v>669</v>
      </c>
      <c r="FC39" s="98" t="s">
        <v>669</v>
      </c>
      <c r="FD39" s="98" t="s">
        <v>669</v>
      </c>
      <c r="FE39" s="98" t="s">
        <v>669</v>
      </c>
      <c r="FF39" s="98" t="s">
        <v>669</v>
      </c>
      <c r="FG39" s="98" t="s">
        <v>669</v>
      </c>
      <c r="FH39" s="98" t="s">
        <v>669</v>
      </c>
      <c r="FI39" s="98" t="s">
        <v>669</v>
      </c>
      <c r="FJ39" s="98" t="s">
        <v>669</v>
      </c>
      <c r="FK39" s="98" t="s">
        <v>669</v>
      </c>
      <c r="FL39" s="98" t="s">
        <v>669</v>
      </c>
      <c r="FM39" s="98" t="s">
        <v>669</v>
      </c>
      <c r="FN39" s="98" t="s">
        <v>669</v>
      </c>
      <c r="FO39" s="98" t="s">
        <v>669</v>
      </c>
      <c r="FP39" s="98" t="s">
        <v>669</v>
      </c>
      <c r="FQ39" s="98" t="s">
        <v>669</v>
      </c>
      <c r="FR39" s="98" t="s">
        <v>669</v>
      </c>
      <c r="FS39" s="98" t="s">
        <v>669</v>
      </c>
      <c r="FT39" s="98" t="s">
        <v>669</v>
      </c>
      <c r="FU39" s="98" t="s">
        <v>669</v>
      </c>
      <c r="FV39" s="98" t="s">
        <v>669</v>
      </c>
      <c r="FW39" s="98" t="s">
        <v>669</v>
      </c>
      <c r="FX39" s="98" t="s">
        <v>669</v>
      </c>
      <c r="FY39" s="98" t="s">
        <v>669</v>
      </c>
      <c r="FZ39" s="98" t="s">
        <v>669</v>
      </c>
      <c r="GA39" s="98" t="s">
        <v>669</v>
      </c>
      <c r="GB39" s="98" t="s">
        <v>669</v>
      </c>
      <c r="GC39" s="98" t="s">
        <v>669</v>
      </c>
      <c r="GD39" s="98" t="s">
        <v>669</v>
      </c>
      <c r="GE39" s="98" t="s">
        <v>669</v>
      </c>
      <c r="GF39" s="98" t="s">
        <v>669</v>
      </c>
      <c r="GG39" s="98" t="s">
        <v>669</v>
      </c>
      <c r="GH39" s="98" t="s">
        <v>669</v>
      </c>
      <c r="GI39" s="98" t="s">
        <v>669</v>
      </c>
      <c r="GJ39" s="98" t="s">
        <v>669</v>
      </c>
      <c r="GK39" s="98" t="s">
        <v>669</v>
      </c>
      <c r="GL39" s="98" t="s">
        <v>669</v>
      </c>
      <c r="GM39" s="98" t="s">
        <v>669</v>
      </c>
      <c r="GN39" s="98" t="s">
        <v>669</v>
      </c>
      <c r="GO39" s="98" t="s">
        <v>669</v>
      </c>
      <c r="GP39" s="98" t="s">
        <v>669</v>
      </c>
      <c r="GQ39" s="98" t="s">
        <v>669</v>
      </c>
      <c r="GR39" s="98" t="s">
        <v>669</v>
      </c>
      <c r="GS39" s="98" t="s">
        <v>669</v>
      </c>
      <c r="GT39" s="98" t="s">
        <v>669</v>
      </c>
      <c r="GU39" s="98" t="s">
        <v>669</v>
      </c>
      <c r="GV39" s="98" t="s">
        <v>669</v>
      </c>
      <c r="GW39" s="98" t="s">
        <v>669</v>
      </c>
      <c r="GX39" s="98" t="s">
        <v>669</v>
      </c>
      <c r="GY39" s="98" t="s">
        <v>669</v>
      </c>
      <c r="GZ39" s="98" t="s">
        <v>669</v>
      </c>
      <c r="HA39" s="98" t="s">
        <v>669</v>
      </c>
      <c r="HB39" s="98" t="s">
        <v>669</v>
      </c>
      <c r="HC39" s="98" t="s">
        <v>669</v>
      </c>
      <c r="HD39" s="98" t="s">
        <v>669</v>
      </c>
      <c r="HE39" s="98" t="s">
        <v>669</v>
      </c>
      <c r="HF39" s="98" t="s">
        <v>669</v>
      </c>
      <c r="HG39" s="98" t="s">
        <v>669</v>
      </c>
      <c r="HH39" s="98" t="s">
        <v>669</v>
      </c>
      <c r="HI39" s="98" t="s">
        <v>669</v>
      </c>
      <c r="HJ39" s="98" t="s">
        <v>669</v>
      </c>
      <c r="HK39" s="98" t="s">
        <v>669</v>
      </c>
      <c r="HL39" s="98" t="s">
        <v>669</v>
      </c>
      <c r="HM39" s="98" t="s">
        <v>669</v>
      </c>
      <c r="HN39" s="98" t="s">
        <v>669</v>
      </c>
      <c r="HO39" s="98" t="s">
        <v>669</v>
      </c>
      <c r="HP39" s="98" t="s">
        <v>669</v>
      </c>
      <c r="HQ39" s="98" t="s">
        <v>669</v>
      </c>
      <c r="HR39" s="98" t="s">
        <v>669</v>
      </c>
      <c r="HS39" s="98" t="s">
        <v>669</v>
      </c>
      <c r="HT39" s="98" t="s">
        <v>669</v>
      </c>
      <c r="HU39" s="98" t="s">
        <v>669</v>
      </c>
      <c r="HV39" s="98" t="s">
        <v>669</v>
      </c>
      <c r="HW39" s="98" t="s">
        <v>669</v>
      </c>
      <c r="HX39" s="98" t="s">
        <v>669</v>
      </c>
      <c r="HY39" s="98" t="s">
        <v>669</v>
      </c>
      <c r="HZ39" s="98" t="s">
        <v>669</v>
      </c>
      <c r="IA39" s="98" t="s">
        <v>669</v>
      </c>
      <c r="IB39" s="98" t="s">
        <v>669</v>
      </c>
      <c r="IC39" s="98" t="s">
        <v>669</v>
      </c>
      <c r="ID39" s="98" t="s">
        <v>669</v>
      </c>
      <c r="IE39" s="98" t="s">
        <v>669</v>
      </c>
      <c r="IF39" s="98" t="s">
        <v>669</v>
      </c>
      <c r="IG39" s="98" t="s">
        <v>669</v>
      </c>
      <c r="IH39" s="98" t="s">
        <v>669</v>
      </c>
      <c r="II39" s="98" t="s">
        <v>669</v>
      </c>
      <c r="IJ39" s="98" t="s">
        <v>669</v>
      </c>
      <c r="IK39" s="98" t="s">
        <v>669</v>
      </c>
      <c r="IL39" s="98" t="s">
        <v>669</v>
      </c>
      <c r="IM39" s="98" t="s">
        <v>669</v>
      </c>
      <c r="IN39" s="98" t="s">
        <v>669</v>
      </c>
      <c r="IO39" s="98" t="s">
        <v>669</v>
      </c>
      <c r="IP39" s="98" t="s">
        <v>669</v>
      </c>
      <c r="IQ39" s="98" t="s">
        <v>669</v>
      </c>
      <c r="IR39" s="98" t="s">
        <v>669</v>
      </c>
      <c r="IS39" s="98" t="s">
        <v>669</v>
      </c>
      <c r="IT39" s="98" t="s">
        <v>669</v>
      </c>
      <c r="IU39" s="98" t="s">
        <v>669</v>
      </c>
      <c r="IV39" s="98" t="s">
        <v>669</v>
      </c>
      <c r="IW39" s="98" t="s">
        <v>669</v>
      </c>
      <c r="IX39" s="98" t="s">
        <v>669</v>
      </c>
      <c r="IY39" s="98" t="s">
        <v>669</v>
      </c>
      <c r="IZ39" s="98" t="s">
        <v>669</v>
      </c>
      <c r="JA39" s="98" t="s">
        <v>669</v>
      </c>
      <c r="JB39" s="98" t="s">
        <v>669</v>
      </c>
      <c r="JC39" s="98" t="s">
        <v>669</v>
      </c>
      <c r="JD39" s="98" t="s">
        <v>669</v>
      </c>
      <c r="JE39" s="98" t="s">
        <v>669</v>
      </c>
      <c r="JF39" s="98" t="s">
        <v>669</v>
      </c>
      <c r="JG39" s="98" t="s">
        <v>669</v>
      </c>
      <c r="JH39" s="98" t="s">
        <v>669</v>
      </c>
      <c r="JI39" s="98" t="s">
        <v>669</v>
      </c>
      <c r="JJ39" s="98" t="s">
        <v>669</v>
      </c>
      <c r="JK39" s="98" t="s">
        <v>669</v>
      </c>
      <c r="JL39" s="98" t="s">
        <v>669</v>
      </c>
      <c r="JM39" s="98" t="s">
        <v>669</v>
      </c>
      <c r="JN39" s="98" t="s">
        <v>669</v>
      </c>
      <c r="JO39" s="98" t="s">
        <v>669</v>
      </c>
      <c r="JP39" s="98" t="s">
        <v>669</v>
      </c>
      <c r="JQ39" s="98" t="s">
        <v>669</v>
      </c>
      <c r="JR39" s="98" t="s">
        <v>669</v>
      </c>
      <c r="JS39" s="98" t="s">
        <v>669</v>
      </c>
      <c r="JT39" s="98" t="s">
        <v>669</v>
      </c>
      <c r="JU39" s="98" t="s">
        <v>669</v>
      </c>
      <c r="JV39" s="98" t="s">
        <v>669</v>
      </c>
      <c r="JW39" s="98" t="s">
        <v>669</v>
      </c>
      <c r="JX39" s="98" t="s">
        <v>669</v>
      </c>
      <c r="JY39" s="98" t="s">
        <v>669</v>
      </c>
      <c r="JZ39" s="98" t="s">
        <v>669</v>
      </c>
      <c r="KA39" s="98" t="s">
        <v>669</v>
      </c>
      <c r="KB39" s="98" t="s">
        <v>669</v>
      </c>
      <c r="KC39" s="98" t="s">
        <v>669</v>
      </c>
      <c r="KD39" s="98" t="s">
        <v>669</v>
      </c>
      <c r="KE39" s="98" t="s">
        <v>669</v>
      </c>
      <c r="KF39" s="98" t="s">
        <v>669</v>
      </c>
      <c r="KG39" s="98" t="s">
        <v>669</v>
      </c>
      <c r="KH39" s="98" t="s">
        <v>669</v>
      </c>
      <c r="KI39" s="98" t="s">
        <v>669</v>
      </c>
      <c r="KJ39" s="98" t="s">
        <v>669</v>
      </c>
      <c r="KK39" s="98" t="s">
        <v>669</v>
      </c>
      <c r="KL39" s="98" t="s">
        <v>669</v>
      </c>
      <c r="KM39" s="98" t="s">
        <v>669</v>
      </c>
      <c r="KN39" s="98" t="s">
        <v>669</v>
      </c>
      <c r="KO39" s="98" t="s">
        <v>669</v>
      </c>
      <c r="KP39" s="98" t="s">
        <v>669</v>
      </c>
      <c r="KQ39" s="98" t="s">
        <v>669</v>
      </c>
      <c r="KR39" s="98" t="s">
        <v>669</v>
      </c>
      <c r="KS39" s="98" t="s">
        <v>669</v>
      </c>
      <c r="KT39" s="98" t="s">
        <v>669</v>
      </c>
      <c r="KU39" s="98" t="s">
        <v>669</v>
      </c>
      <c r="KV39" s="98" t="s">
        <v>669</v>
      </c>
      <c r="KW39" s="98" t="s">
        <v>669</v>
      </c>
      <c r="KX39" s="98" t="s">
        <v>669</v>
      </c>
      <c r="KY39" s="98" t="s">
        <v>669</v>
      </c>
      <c r="KZ39" s="98" t="s">
        <v>669</v>
      </c>
      <c r="LA39" s="98" t="s">
        <v>669</v>
      </c>
      <c r="LB39" s="98" t="s">
        <v>669</v>
      </c>
      <c r="LC39" s="98" t="s">
        <v>669</v>
      </c>
      <c r="LD39" s="98" t="s">
        <v>669</v>
      </c>
      <c r="LE39" s="98" t="s">
        <v>669</v>
      </c>
      <c r="LF39" s="98" t="s">
        <v>669</v>
      </c>
      <c r="LG39" s="98" t="s">
        <v>669</v>
      </c>
      <c r="LH39" s="98" t="s">
        <v>669</v>
      </c>
      <c r="LI39" s="98" t="s">
        <v>669</v>
      </c>
      <c r="LJ39" s="98" t="s">
        <v>669</v>
      </c>
      <c r="LK39" s="98" t="s">
        <v>669</v>
      </c>
      <c r="LL39" s="98" t="s">
        <v>669</v>
      </c>
      <c r="LM39" s="98" t="s">
        <v>669</v>
      </c>
      <c r="LN39" s="98" t="s">
        <v>669</v>
      </c>
      <c r="LO39" s="98" t="s">
        <v>669</v>
      </c>
      <c r="LP39" s="98" t="s">
        <v>669</v>
      </c>
      <c r="LQ39" s="98" t="s">
        <v>669</v>
      </c>
      <c r="LR39" s="98" t="s">
        <v>669</v>
      </c>
      <c r="LS39" s="98" t="s">
        <v>669</v>
      </c>
      <c r="LT39" s="98" t="s">
        <v>669</v>
      </c>
      <c r="LU39" s="98" t="s">
        <v>669</v>
      </c>
      <c r="LV39" s="98" t="s">
        <v>669</v>
      </c>
      <c r="LW39" s="98" t="s">
        <v>669</v>
      </c>
      <c r="LX39" s="98" t="s">
        <v>669</v>
      </c>
      <c r="LY39" s="98" t="s">
        <v>669</v>
      </c>
      <c r="LZ39" s="98" t="s">
        <v>669</v>
      </c>
      <c r="MA39" s="98" t="s">
        <v>669</v>
      </c>
      <c r="MB39" s="98" t="s">
        <v>669</v>
      </c>
      <c r="MC39" s="98" t="s">
        <v>669</v>
      </c>
      <c r="MD39" s="98" t="s">
        <v>669</v>
      </c>
      <c r="ME39" s="98" t="s">
        <v>669</v>
      </c>
      <c r="MF39" s="98" t="s">
        <v>669</v>
      </c>
      <c r="MG39" s="98" t="s">
        <v>669</v>
      </c>
      <c r="MH39" s="98" t="s">
        <v>669</v>
      </c>
      <c r="MI39" s="98" t="s">
        <v>669</v>
      </c>
      <c r="MJ39" s="98" t="s">
        <v>669</v>
      </c>
      <c r="MK39" s="98" t="s">
        <v>669</v>
      </c>
      <c r="ML39" s="98" t="s">
        <v>669</v>
      </c>
      <c r="MM39" s="98" t="s">
        <v>669</v>
      </c>
      <c r="MN39" s="98" t="s">
        <v>669</v>
      </c>
      <c r="MO39" s="98" t="s">
        <v>669</v>
      </c>
      <c r="MP39" s="98" t="s">
        <v>669</v>
      </c>
      <c r="MQ39" s="98" t="s">
        <v>669</v>
      </c>
      <c r="MR39" s="98" t="s">
        <v>669</v>
      </c>
      <c r="MS39" s="98" t="s">
        <v>669</v>
      </c>
      <c r="MT39" s="98" t="s">
        <v>669</v>
      </c>
      <c r="MU39" s="98" t="s">
        <v>669</v>
      </c>
      <c r="MV39" s="98" t="s">
        <v>669</v>
      </c>
      <c r="MW39" s="98" t="s">
        <v>669</v>
      </c>
      <c r="MX39" s="98" t="s">
        <v>669</v>
      </c>
      <c r="MY39" s="98" t="s">
        <v>669</v>
      </c>
      <c r="MZ39" s="98" t="s">
        <v>669</v>
      </c>
      <c r="NA39" s="98" t="s">
        <v>669</v>
      </c>
      <c r="NB39" s="98" t="s">
        <v>669</v>
      </c>
      <c r="NC39" s="98" t="s">
        <v>669</v>
      </c>
      <c r="ND39" s="98" t="s">
        <v>669</v>
      </c>
      <c r="NE39" s="98" t="s">
        <v>669</v>
      </c>
      <c r="NF39" s="98" t="s">
        <v>669</v>
      </c>
      <c r="NG39" s="98" t="s">
        <v>669</v>
      </c>
      <c r="NH39" s="98" t="s">
        <v>669</v>
      </c>
      <c r="NI39" s="98" t="s">
        <v>669</v>
      </c>
      <c r="NJ39" s="98" t="s">
        <v>669</v>
      </c>
      <c r="NK39" s="98" t="s">
        <v>669</v>
      </c>
      <c r="NL39" s="98" t="s">
        <v>669</v>
      </c>
      <c r="NM39" s="98" t="s">
        <v>669</v>
      </c>
      <c r="NN39" s="98" t="s">
        <v>669</v>
      </c>
      <c r="NO39" s="98" t="s">
        <v>669</v>
      </c>
      <c r="NP39" s="98" t="s">
        <v>669</v>
      </c>
      <c r="NQ39" s="98" t="s">
        <v>669</v>
      </c>
      <c r="NR39" s="98" t="s">
        <v>669</v>
      </c>
      <c r="NS39" s="98" t="s">
        <v>669</v>
      </c>
      <c r="NT39" s="98" t="s">
        <v>669</v>
      </c>
      <c r="NU39" s="98" t="s">
        <v>669</v>
      </c>
      <c r="NV39" s="98" t="s">
        <v>669</v>
      </c>
      <c r="NW39" s="98" t="s">
        <v>669</v>
      </c>
      <c r="NX39" s="98" t="s">
        <v>669</v>
      </c>
      <c r="NY39" s="98" t="s">
        <v>669</v>
      </c>
      <c r="NZ39" s="98" t="s">
        <v>669</v>
      </c>
      <c r="OA39" s="98" t="s">
        <v>669</v>
      </c>
      <c r="OB39" s="98" t="s">
        <v>669</v>
      </c>
      <c r="OC39" s="98" t="s">
        <v>669</v>
      </c>
      <c r="OD39" s="98" t="s">
        <v>669</v>
      </c>
      <c r="OE39" s="98" t="s">
        <v>669</v>
      </c>
      <c r="OF39" s="98" t="s">
        <v>669</v>
      </c>
      <c r="OG39" s="98" t="s">
        <v>669</v>
      </c>
      <c r="OH39" s="98" t="s">
        <v>669</v>
      </c>
      <c r="OI39" s="98" t="s">
        <v>669</v>
      </c>
      <c r="OJ39" s="98" t="s">
        <v>669</v>
      </c>
      <c r="OK39" s="98" t="s">
        <v>669</v>
      </c>
      <c r="OL39" s="98" t="s">
        <v>669</v>
      </c>
      <c r="OM39" s="98" t="s">
        <v>669</v>
      </c>
      <c r="ON39" s="98" t="s">
        <v>669</v>
      </c>
      <c r="OO39" s="98" t="s">
        <v>669</v>
      </c>
      <c r="OP39" s="98" t="s">
        <v>669</v>
      </c>
      <c r="OQ39" s="98" t="s">
        <v>669</v>
      </c>
      <c r="OR39" s="98" t="s">
        <v>669</v>
      </c>
      <c r="OS39" s="98" t="s">
        <v>669</v>
      </c>
      <c r="OT39" s="98" t="s">
        <v>669</v>
      </c>
      <c r="OU39" s="98" t="s">
        <v>669</v>
      </c>
      <c r="OV39" s="98" t="s">
        <v>669</v>
      </c>
      <c r="OW39" s="98" t="s">
        <v>669</v>
      </c>
      <c r="OX39" s="98" t="s">
        <v>669</v>
      </c>
      <c r="OY39" s="98" t="s">
        <v>669</v>
      </c>
      <c r="OZ39" s="98" t="s">
        <v>669</v>
      </c>
      <c r="PA39" s="98" t="s">
        <v>669</v>
      </c>
      <c r="PB39" s="98" t="s">
        <v>669</v>
      </c>
      <c r="PC39" s="98" t="s">
        <v>669</v>
      </c>
      <c r="PD39" s="98" t="s">
        <v>669</v>
      </c>
      <c r="PE39" s="98" t="s">
        <v>669</v>
      </c>
      <c r="PF39" s="98" t="s">
        <v>669</v>
      </c>
      <c r="PG39" s="98" t="s">
        <v>669</v>
      </c>
      <c r="PH39" s="98" t="s">
        <v>669</v>
      </c>
      <c r="PI39" s="98" t="s">
        <v>669</v>
      </c>
      <c r="PJ39" s="98" t="s">
        <v>669</v>
      </c>
      <c r="PK39" s="98" t="s">
        <v>669</v>
      </c>
      <c r="PL39" s="98" t="s">
        <v>669</v>
      </c>
      <c r="PM39" s="98" t="s">
        <v>669</v>
      </c>
      <c r="PN39" s="98" t="s">
        <v>669</v>
      </c>
      <c r="PO39" s="98" t="s">
        <v>669</v>
      </c>
      <c r="PP39" s="98" t="s">
        <v>669</v>
      </c>
      <c r="PQ39" s="98" t="s">
        <v>669</v>
      </c>
      <c r="PR39" s="98" t="s">
        <v>669</v>
      </c>
      <c r="PS39" s="98" t="s">
        <v>669</v>
      </c>
      <c r="PT39" s="98" t="s">
        <v>669</v>
      </c>
      <c r="PU39" s="98" t="s">
        <v>669</v>
      </c>
      <c r="PV39" s="98" t="s">
        <v>669</v>
      </c>
      <c r="PW39" s="98" t="s">
        <v>669</v>
      </c>
      <c r="PX39" s="98" t="s">
        <v>669</v>
      </c>
      <c r="PY39" s="98" t="s">
        <v>669</v>
      </c>
      <c r="PZ39" s="98" t="s">
        <v>669</v>
      </c>
      <c r="QA39" s="98" t="s">
        <v>669</v>
      </c>
      <c r="QB39" s="98" t="s">
        <v>669</v>
      </c>
      <c r="QC39" s="98" t="s">
        <v>669</v>
      </c>
      <c r="QD39" s="98" t="s">
        <v>669</v>
      </c>
      <c r="QE39" s="98" t="s">
        <v>669</v>
      </c>
      <c r="QF39" s="98" t="s">
        <v>669</v>
      </c>
      <c r="QG39" s="98" t="s">
        <v>669</v>
      </c>
      <c r="QH39" s="98" t="s">
        <v>669</v>
      </c>
      <c r="QI39" s="98" t="s">
        <v>669</v>
      </c>
      <c r="QJ39" s="98" t="s">
        <v>669</v>
      </c>
      <c r="QK39" s="98" t="s">
        <v>669</v>
      </c>
      <c r="QL39" s="98" t="s">
        <v>669</v>
      </c>
      <c r="QM39" s="98" t="s">
        <v>669</v>
      </c>
      <c r="QN39" s="98" t="s">
        <v>669</v>
      </c>
      <c r="QO39" s="98" t="s">
        <v>669</v>
      </c>
      <c r="QP39" s="98" t="s">
        <v>669</v>
      </c>
      <c r="QQ39" s="98" t="s">
        <v>669</v>
      </c>
      <c r="QR39" s="98" t="s">
        <v>669</v>
      </c>
      <c r="QS39" s="98" t="s">
        <v>669</v>
      </c>
      <c r="QT39" s="98" t="s">
        <v>669</v>
      </c>
      <c r="QU39" s="98" t="s">
        <v>669</v>
      </c>
      <c r="QV39" s="98" t="s">
        <v>669</v>
      </c>
      <c r="QW39" s="98" t="s">
        <v>669</v>
      </c>
      <c r="QX39" s="98" t="s">
        <v>669</v>
      </c>
      <c r="QY39" s="98" t="s">
        <v>669</v>
      </c>
      <c r="QZ39" s="98" t="s">
        <v>669</v>
      </c>
      <c r="RA39" s="98" t="s">
        <v>669</v>
      </c>
      <c r="RB39" s="98" t="s">
        <v>669</v>
      </c>
      <c r="RC39" s="98" t="s">
        <v>669</v>
      </c>
      <c r="RD39" s="98" t="s">
        <v>669</v>
      </c>
      <c r="RE39" s="98" t="s">
        <v>669</v>
      </c>
      <c r="RF39" s="98" t="s">
        <v>669</v>
      </c>
      <c r="RG39" s="98" t="s">
        <v>669</v>
      </c>
      <c r="RH39" s="98" t="s">
        <v>669</v>
      </c>
      <c r="RI39" s="98" t="s">
        <v>669</v>
      </c>
      <c r="RJ39" s="98" t="s">
        <v>669</v>
      </c>
      <c r="RK39" s="98" t="s">
        <v>669</v>
      </c>
      <c r="RL39" s="98" t="s">
        <v>669</v>
      </c>
      <c r="RM39" s="98" t="s">
        <v>669</v>
      </c>
      <c r="RN39" s="98" t="s">
        <v>669</v>
      </c>
      <c r="RO39" s="98" t="s">
        <v>669</v>
      </c>
      <c r="RP39" s="98" t="s">
        <v>669</v>
      </c>
      <c r="RQ39" s="98" t="s">
        <v>669</v>
      </c>
      <c r="RR39" s="98" t="s">
        <v>669</v>
      </c>
      <c r="RS39" s="98" t="s">
        <v>669</v>
      </c>
      <c r="RT39" s="98" t="s">
        <v>669</v>
      </c>
      <c r="RU39" s="98" t="s">
        <v>669</v>
      </c>
      <c r="RV39" s="98" t="s">
        <v>669</v>
      </c>
      <c r="RW39" s="98" t="s">
        <v>669</v>
      </c>
      <c r="RX39" s="98" t="s">
        <v>669</v>
      </c>
      <c r="RY39" s="98" t="s">
        <v>669</v>
      </c>
      <c r="RZ39" s="98" t="s">
        <v>669</v>
      </c>
      <c r="SA39" s="98" t="s">
        <v>669</v>
      </c>
      <c r="SB39" s="98" t="s">
        <v>669</v>
      </c>
      <c r="SC39" s="98" t="s">
        <v>669</v>
      </c>
      <c r="SD39" s="98" t="s">
        <v>669</v>
      </c>
      <c r="SE39" s="98" t="s">
        <v>669</v>
      </c>
      <c r="SF39" s="98" t="s">
        <v>669</v>
      </c>
      <c r="SG39" s="98" t="s">
        <v>669</v>
      </c>
      <c r="SH39" s="98" t="s">
        <v>669</v>
      </c>
      <c r="SI39" s="98" t="s">
        <v>669</v>
      </c>
      <c r="SJ39" s="98" t="s">
        <v>669</v>
      </c>
      <c r="SK39" s="98" t="s">
        <v>669</v>
      </c>
      <c r="SL39" s="98" t="s">
        <v>669</v>
      </c>
      <c r="SM39" s="98" t="s">
        <v>669</v>
      </c>
      <c r="SN39" s="98" t="s">
        <v>669</v>
      </c>
      <c r="SO39" s="98" t="s">
        <v>669</v>
      </c>
      <c r="SP39" s="98" t="s">
        <v>669</v>
      </c>
      <c r="SQ39" s="98" t="s">
        <v>669</v>
      </c>
      <c r="SR39" s="98" t="s">
        <v>669</v>
      </c>
      <c r="SS39" s="98" t="s">
        <v>669</v>
      </c>
      <c r="ST39" s="98" t="s">
        <v>669</v>
      </c>
      <c r="SU39" s="98" t="s">
        <v>669</v>
      </c>
      <c r="SV39" s="98" t="s">
        <v>669</v>
      </c>
      <c r="SW39" s="98" t="s">
        <v>669</v>
      </c>
      <c r="SX39" s="98" t="s">
        <v>669</v>
      </c>
      <c r="SY39" s="98" t="s">
        <v>669</v>
      </c>
      <c r="SZ39" s="98" t="s">
        <v>669</v>
      </c>
      <c r="TA39" s="98" t="s">
        <v>669</v>
      </c>
      <c r="TB39" s="98" t="s">
        <v>669</v>
      </c>
      <c r="TC39" s="98" t="s">
        <v>669</v>
      </c>
      <c r="TD39" s="98" t="s">
        <v>669</v>
      </c>
      <c r="TE39" s="98" t="s">
        <v>669</v>
      </c>
      <c r="TF39" s="98" t="s">
        <v>669</v>
      </c>
      <c r="TG39" s="98" t="s">
        <v>669</v>
      </c>
      <c r="TH39" s="98" t="s">
        <v>669</v>
      </c>
      <c r="TI39" s="98" t="s">
        <v>669</v>
      </c>
      <c r="TJ39" s="98" t="s">
        <v>669</v>
      </c>
      <c r="TK39" s="98" t="s">
        <v>669</v>
      </c>
      <c r="TL39" s="98" t="s">
        <v>669</v>
      </c>
      <c r="TM39" s="98" t="s">
        <v>669</v>
      </c>
      <c r="TN39" s="98" t="s">
        <v>669</v>
      </c>
      <c r="TO39" s="98" t="s">
        <v>669</v>
      </c>
      <c r="TP39" s="98" t="s">
        <v>669</v>
      </c>
      <c r="TQ39" s="98" t="s">
        <v>669</v>
      </c>
      <c r="TR39" s="98" t="s">
        <v>669</v>
      </c>
      <c r="TS39" s="98" t="s">
        <v>669</v>
      </c>
      <c r="TT39" s="98" t="s">
        <v>669</v>
      </c>
      <c r="TU39" s="98" t="s">
        <v>669</v>
      </c>
      <c r="TV39" s="98" t="s">
        <v>669</v>
      </c>
      <c r="TW39" s="98" t="s">
        <v>669</v>
      </c>
      <c r="TX39" s="98" t="s">
        <v>669</v>
      </c>
      <c r="TY39" s="98" t="s">
        <v>669</v>
      </c>
      <c r="TZ39" s="98" t="s">
        <v>669</v>
      </c>
      <c r="UA39" s="98" t="s">
        <v>669</v>
      </c>
      <c r="UB39" s="98" t="s">
        <v>669</v>
      </c>
      <c r="UC39" s="98" t="s">
        <v>669</v>
      </c>
      <c r="UD39" s="98" t="s">
        <v>669</v>
      </c>
      <c r="UE39" s="98" t="s">
        <v>669</v>
      </c>
      <c r="UF39" s="98" t="s">
        <v>669</v>
      </c>
      <c r="UG39" s="98" t="s">
        <v>669</v>
      </c>
      <c r="UH39" s="98" t="s">
        <v>669</v>
      </c>
      <c r="UI39" s="98" t="s">
        <v>669</v>
      </c>
      <c r="UJ39" s="98" t="s">
        <v>669</v>
      </c>
      <c r="UK39" s="98" t="s">
        <v>669</v>
      </c>
      <c r="UL39" s="98" t="s">
        <v>669</v>
      </c>
      <c r="UM39" s="98" t="s">
        <v>669</v>
      </c>
      <c r="UN39" s="98" t="s">
        <v>669</v>
      </c>
      <c r="UO39" s="98" t="s">
        <v>669</v>
      </c>
      <c r="UP39" s="98" t="s">
        <v>669</v>
      </c>
      <c r="UQ39" s="98" t="s">
        <v>669</v>
      </c>
      <c r="UR39" s="98" t="s">
        <v>669</v>
      </c>
      <c r="US39" s="98" t="s">
        <v>669</v>
      </c>
      <c r="UT39" s="98" t="s">
        <v>669</v>
      </c>
      <c r="UU39" s="98" t="s">
        <v>669</v>
      </c>
      <c r="UV39" s="98" t="s">
        <v>669</v>
      </c>
      <c r="UW39" s="98" t="s">
        <v>669</v>
      </c>
      <c r="UX39" s="98" t="s">
        <v>669</v>
      </c>
      <c r="UY39" s="98" t="s">
        <v>669</v>
      </c>
      <c r="UZ39" s="98" t="s">
        <v>669</v>
      </c>
      <c r="VA39" s="98" t="s">
        <v>669</v>
      </c>
      <c r="VB39" s="98" t="s">
        <v>669</v>
      </c>
      <c r="VC39" s="98" t="s">
        <v>669</v>
      </c>
      <c r="VD39" s="98" t="s">
        <v>669</v>
      </c>
      <c r="VE39" s="98" t="s">
        <v>669</v>
      </c>
      <c r="VF39" s="98" t="s">
        <v>669</v>
      </c>
      <c r="VG39" s="98" t="s">
        <v>669</v>
      </c>
      <c r="VH39" s="98" t="s">
        <v>669</v>
      </c>
      <c r="VI39" s="98" t="s">
        <v>669</v>
      </c>
      <c r="VJ39" s="98" t="s">
        <v>669</v>
      </c>
      <c r="VK39" s="98" t="s">
        <v>669</v>
      </c>
      <c r="VL39" s="98" t="s">
        <v>669</v>
      </c>
      <c r="VM39" s="98" t="s">
        <v>669</v>
      </c>
      <c r="VN39" s="98" t="s">
        <v>669</v>
      </c>
      <c r="VO39" s="98" t="s">
        <v>669</v>
      </c>
      <c r="VP39" s="98" t="s">
        <v>669</v>
      </c>
      <c r="VQ39" s="98" t="s">
        <v>669</v>
      </c>
      <c r="VR39" s="98" t="s">
        <v>669</v>
      </c>
      <c r="VS39" s="98" t="s">
        <v>669</v>
      </c>
      <c r="VT39" s="98" t="s">
        <v>669</v>
      </c>
      <c r="VU39" s="98" t="s">
        <v>669</v>
      </c>
      <c r="VV39" s="98" t="s">
        <v>669</v>
      </c>
      <c r="VW39" s="98" t="s">
        <v>669</v>
      </c>
      <c r="VX39" s="98" t="s">
        <v>669</v>
      </c>
      <c r="VY39" s="98" t="s">
        <v>669</v>
      </c>
      <c r="VZ39" s="98" t="s">
        <v>669</v>
      </c>
      <c r="WA39" s="98" t="s">
        <v>669</v>
      </c>
      <c r="WB39" s="98" t="s">
        <v>669</v>
      </c>
      <c r="WC39" s="98" t="s">
        <v>669</v>
      </c>
      <c r="WD39" s="98" t="s">
        <v>669</v>
      </c>
      <c r="WE39" s="98" t="s">
        <v>669</v>
      </c>
      <c r="WF39" s="98" t="s">
        <v>669</v>
      </c>
      <c r="WG39" s="98" t="s">
        <v>669</v>
      </c>
      <c r="WH39" s="98" t="s">
        <v>669</v>
      </c>
      <c r="WI39" s="98" t="s">
        <v>669</v>
      </c>
      <c r="WJ39" s="98" t="s">
        <v>669</v>
      </c>
      <c r="WK39" s="98" t="s">
        <v>669</v>
      </c>
      <c r="WL39" s="98" t="s">
        <v>669</v>
      </c>
      <c r="WM39" s="98" t="s">
        <v>669</v>
      </c>
      <c r="WN39" s="98" t="s">
        <v>669</v>
      </c>
      <c r="WO39" s="98" t="s">
        <v>669</v>
      </c>
      <c r="WP39" s="98" t="s">
        <v>669</v>
      </c>
      <c r="WQ39" s="98" t="s">
        <v>669</v>
      </c>
      <c r="WR39" s="98" t="s">
        <v>669</v>
      </c>
      <c r="WS39" s="98" t="s">
        <v>669</v>
      </c>
      <c r="WT39" s="98" t="s">
        <v>669</v>
      </c>
      <c r="WU39" s="98" t="s">
        <v>669</v>
      </c>
      <c r="WV39" s="98" t="s">
        <v>669</v>
      </c>
      <c r="WW39" s="98" t="s">
        <v>669</v>
      </c>
      <c r="WX39" s="98" t="s">
        <v>669</v>
      </c>
      <c r="WY39" s="98" t="s">
        <v>669</v>
      </c>
      <c r="WZ39" s="98" t="s">
        <v>669</v>
      </c>
      <c r="XA39" s="98" t="s">
        <v>669</v>
      </c>
      <c r="XB39" s="98" t="s">
        <v>669</v>
      </c>
      <c r="XC39" s="98" t="s">
        <v>669</v>
      </c>
      <c r="XD39" s="98" t="s">
        <v>669</v>
      </c>
      <c r="XE39" s="98" t="s">
        <v>669</v>
      </c>
      <c r="XF39" s="98" t="s">
        <v>669</v>
      </c>
      <c r="XG39" s="98" t="s">
        <v>669</v>
      </c>
      <c r="XH39" s="98" t="s">
        <v>669</v>
      </c>
      <c r="XI39" s="98" t="s">
        <v>669</v>
      </c>
      <c r="XJ39" s="98" t="s">
        <v>669</v>
      </c>
      <c r="XK39" s="98" t="s">
        <v>669</v>
      </c>
      <c r="XL39" s="98" t="s">
        <v>669</v>
      </c>
      <c r="XM39" s="98" t="s">
        <v>669</v>
      </c>
      <c r="XN39" s="98" t="s">
        <v>669</v>
      </c>
      <c r="XO39" s="98" t="s">
        <v>669</v>
      </c>
      <c r="XP39" s="98" t="s">
        <v>669</v>
      </c>
      <c r="XQ39" s="98" t="s">
        <v>669</v>
      </c>
      <c r="XR39" s="98" t="s">
        <v>669</v>
      </c>
      <c r="XS39" s="98" t="s">
        <v>669</v>
      </c>
      <c r="XT39" s="98" t="s">
        <v>669</v>
      </c>
      <c r="XU39" s="98" t="s">
        <v>669</v>
      </c>
      <c r="XV39" s="98" t="s">
        <v>669</v>
      </c>
      <c r="XW39" s="98" t="s">
        <v>669</v>
      </c>
      <c r="XX39" s="98" t="s">
        <v>669</v>
      </c>
      <c r="XY39" s="98" t="s">
        <v>669</v>
      </c>
      <c r="XZ39" s="98" t="s">
        <v>669</v>
      </c>
      <c r="YA39" s="98" t="s">
        <v>669</v>
      </c>
      <c r="YB39" s="98" t="s">
        <v>669</v>
      </c>
      <c r="YC39" s="98" t="s">
        <v>669</v>
      </c>
      <c r="YD39" s="98" t="s">
        <v>669</v>
      </c>
      <c r="YE39" s="98" t="s">
        <v>669</v>
      </c>
      <c r="YF39" s="98" t="s">
        <v>669</v>
      </c>
      <c r="YG39" s="98" t="s">
        <v>669</v>
      </c>
      <c r="YH39" s="98" t="s">
        <v>669</v>
      </c>
      <c r="YI39" s="98" t="s">
        <v>669</v>
      </c>
      <c r="YJ39" s="98" t="s">
        <v>669</v>
      </c>
      <c r="YK39" s="98" t="s">
        <v>669</v>
      </c>
      <c r="YL39" s="98" t="s">
        <v>669</v>
      </c>
      <c r="YM39" s="98" t="s">
        <v>669</v>
      </c>
      <c r="YN39" s="98" t="s">
        <v>669</v>
      </c>
      <c r="YO39" s="98" t="s">
        <v>669</v>
      </c>
      <c r="YP39" s="98" t="s">
        <v>669</v>
      </c>
      <c r="YQ39" s="98" t="s">
        <v>669</v>
      </c>
      <c r="YR39" s="98" t="s">
        <v>669</v>
      </c>
      <c r="YS39" s="98" t="s">
        <v>669</v>
      </c>
      <c r="YT39" s="98" t="s">
        <v>669</v>
      </c>
      <c r="YU39" s="98" t="s">
        <v>669</v>
      </c>
      <c r="YV39" s="98" t="s">
        <v>669</v>
      </c>
      <c r="YW39" s="98" t="s">
        <v>669</v>
      </c>
      <c r="YX39" s="98" t="s">
        <v>669</v>
      </c>
      <c r="YY39" s="98" t="s">
        <v>669</v>
      </c>
      <c r="YZ39" s="98" t="s">
        <v>669</v>
      </c>
      <c r="ZA39" s="98" t="s">
        <v>669</v>
      </c>
      <c r="ZB39" s="98" t="s">
        <v>669</v>
      </c>
      <c r="ZC39" s="98" t="s">
        <v>669</v>
      </c>
      <c r="ZD39" s="98" t="s">
        <v>669</v>
      </c>
      <c r="ZE39" s="98" t="s">
        <v>669</v>
      </c>
      <c r="ZF39" s="98" t="s">
        <v>669</v>
      </c>
      <c r="ZG39" s="98" t="s">
        <v>669</v>
      </c>
      <c r="ZH39" s="98" t="s">
        <v>669</v>
      </c>
      <c r="ZI39" s="98" t="s">
        <v>669</v>
      </c>
      <c r="ZJ39" s="98" t="s">
        <v>669</v>
      </c>
      <c r="ZK39" s="98" t="s">
        <v>669</v>
      </c>
      <c r="ZL39" s="98" t="s">
        <v>669</v>
      </c>
      <c r="ZM39" s="98" t="s">
        <v>669</v>
      </c>
      <c r="ZN39" s="98" t="s">
        <v>669</v>
      </c>
      <c r="ZO39" s="98" t="s">
        <v>669</v>
      </c>
      <c r="ZP39" s="98" t="s">
        <v>669</v>
      </c>
      <c r="ZQ39" s="98" t="s">
        <v>669</v>
      </c>
      <c r="ZR39" s="98" t="s">
        <v>669</v>
      </c>
      <c r="ZS39" s="98" t="s">
        <v>669</v>
      </c>
      <c r="ZT39" s="98" t="s">
        <v>669</v>
      </c>
      <c r="ZU39" s="98" t="s">
        <v>669</v>
      </c>
      <c r="ZV39" s="98" t="s">
        <v>669</v>
      </c>
      <c r="ZW39" s="98" t="s">
        <v>669</v>
      </c>
      <c r="ZX39" s="98" t="s">
        <v>669</v>
      </c>
      <c r="ZY39" s="98" t="s">
        <v>669</v>
      </c>
      <c r="ZZ39" s="98" t="s">
        <v>669</v>
      </c>
      <c r="AAA39" s="98" t="s">
        <v>669</v>
      </c>
      <c r="AAB39" s="98" t="s">
        <v>669</v>
      </c>
      <c r="AAC39" s="98" t="s">
        <v>669</v>
      </c>
      <c r="AAD39" s="98" t="s">
        <v>669</v>
      </c>
      <c r="AAE39" s="98" t="s">
        <v>669</v>
      </c>
      <c r="AAF39" s="98" t="s">
        <v>669</v>
      </c>
      <c r="AAG39" s="98" t="s">
        <v>669</v>
      </c>
      <c r="AAH39" s="98" t="s">
        <v>669</v>
      </c>
      <c r="AAI39" s="98" t="s">
        <v>669</v>
      </c>
      <c r="AAJ39" s="98" t="s">
        <v>669</v>
      </c>
      <c r="AAK39" s="98" t="s">
        <v>669</v>
      </c>
      <c r="AAL39" s="98" t="s">
        <v>669</v>
      </c>
      <c r="AAM39" s="98" t="s">
        <v>669</v>
      </c>
      <c r="AAN39" s="98" t="s">
        <v>669</v>
      </c>
      <c r="AAO39" s="98" t="s">
        <v>669</v>
      </c>
      <c r="AAP39" s="98" t="s">
        <v>669</v>
      </c>
      <c r="AAQ39" s="98" t="s">
        <v>669</v>
      </c>
      <c r="AAR39" s="98" t="s">
        <v>669</v>
      </c>
      <c r="AAS39" s="98" t="s">
        <v>669</v>
      </c>
      <c r="AAT39" s="98" t="s">
        <v>669</v>
      </c>
      <c r="AAU39" s="98" t="s">
        <v>669</v>
      </c>
      <c r="AAV39" s="98" t="s">
        <v>669</v>
      </c>
      <c r="AAW39" s="98" t="s">
        <v>669</v>
      </c>
      <c r="AAX39" s="98" t="s">
        <v>669</v>
      </c>
      <c r="AAY39" s="98" t="s">
        <v>669</v>
      </c>
      <c r="AAZ39" s="98" t="s">
        <v>669</v>
      </c>
      <c r="ABA39" s="98" t="s">
        <v>669</v>
      </c>
      <c r="ABB39" s="98" t="s">
        <v>669</v>
      </c>
      <c r="ABC39" s="98" t="s">
        <v>669</v>
      </c>
      <c r="ABD39" s="98" t="s">
        <v>669</v>
      </c>
      <c r="ABE39" s="98" t="s">
        <v>669</v>
      </c>
      <c r="ABF39" s="98" t="s">
        <v>669</v>
      </c>
      <c r="ABG39" s="98" t="s">
        <v>669</v>
      </c>
      <c r="ABH39" s="98" t="s">
        <v>669</v>
      </c>
      <c r="ABI39" s="98" t="s">
        <v>669</v>
      </c>
      <c r="ABJ39" s="98" t="s">
        <v>669</v>
      </c>
      <c r="ABK39" s="98" t="s">
        <v>669</v>
      </c>
      <c r="ABL39" s="98" t="s">
        <v>669</v>
      </c>
      <c r="ABM39" s="98" t="s">
        <v>669</v>
      </c>
      <c r="ABN39" s="98" t="s">
        <v>669</v>
      </c>
      <c r="ABO39" s="98" t="s">
        <v>669</v>
      </c>
      <c r="ABP39" s="98" t="s">
        <v>669</v>
      </c>
      <c r="ABQ39" s="98" t="s">
        <v>669</v>
      </c>
      <c r="ABR39" s="98" t="s">
        <v>669</v>
      </c>
      <c r="ABS39" s="98" t="s">
        <v>669</v>
      </c>
      <c r="ABT39" s="98" t="s">
        <v>669</v>
      </c>
      <c r="ABU39" s="98" t="s">
        <v>669</v>
      </c>
      <c r="ABV39" s="98" t="s">
        <v>669</v>
      </c>
      <c r="ABW39" s="98" t="s">
        <v>669</v>
      </c>
      <c r="ABX39" s="98" t="s">
        <v>669</v>
      </c>
      <c r="ABY39" s="98" t="s">
        <v>669</v>
      </c>
      <c r="ABZ39" s="98" t="s">
        <v>669</v>
      </c>
      <c r="ACA39" s="98" t="s">
        <v>669</v>
      </c>
      <c r="ACB39" s="98" t="s">
        <v>669</v>
      </c>
      <c r="ACC39" s="98" t="s">
        <v>669</v>
      </c>
      <c r="ACD39" s="98" t="s">
        <v>669</v>
      </c>
      <c r="ACE39" s="98" t="s">
        <v>669</v>
      </c>
      <c r="ACF39" s="98" t="s">
        <v>669</v>
      </c>
      <c r="ACG39" s="98" t="s">
        <v>669</v>
      </c>
      <c r="ACH39" s="98" t="s">
        <v>669</v>
      </c>
      <c r="ACI39" s="98" t="s">
        <v>669</v>
      </c>
      <c r="ACJ39" s="98" t="s">
        <v>669</v>
      </c>
      <c r="ACK39" s="98" t="s">
        <v>669</v>
      </c>
      <c r="ACL39" s="98" t="s">
        <v>669</v>
      </c>
      <c r="ACM39" s="98" t="s">
        <v>669</v>
      </c>
      <c r="ACN39" s="98" t="s">
        <v>669</v>
      </c>
      <c r="ACO39" s="98" t="s">
        <v>669</v>
      </c>
      <c r="ACP39" s="98" t="s">
        <v>669</v>
      </c>
      <c r="ACQ39" s="98" t="s">
        <v>669</v>
      </c>
      <c r="ACR39" s="98" t="s">
        <v>669</v>
      </c>
      <c r="ACS39" s="98" t="s">
        <v>669</v>
      </c>
      <c r="ACT39" s="98" t="s">
        <v>669</v>
      </c>
      <c r="ACU39" s="98" t="s">
        <v>669</v>
      </c>
      <c r="ACV39" s="98" t="s">
        <v>669</v>
      </c>
      <c r="ACW39" s="98" t="s">
        <v>669</v>
      </c>
      <c r="ACX39" s="98" t="s">
        <v>669</v>
      </c>
      <c r="ACY39" s="98" t="s">
        <v>669</v>
      </c>
      <c r="ACZ39" s="98" t="s">
        <v>669</v>
      </c>
      <c r="ADA39" s="98" t="s">
        <v>669</v>
      </c>
      <c r="ADB39" s="98" t="s">
        <v>669</v>
      </c>
      <c r="ADC39" s="98" t="s">
        <v>669</v>
      </c>
      <c r="ADD39" s="98" t="s">
        <v>669</v>
      </c>
      <c r="ADE39" s="98" t="s">
        <v>669</v>
      </c>
      <c r="ADF39" s="98" t="s">
        <v>669</v>
      </c>
      <c r="ADG39" s="98" t="s">
        <v>669</v>
      </c>
      <c r="ADH39" s="98" t="s">
        <v>669</v>
      </c>
      <c r="ADI39" s="98" t="s">
        <v>669</v>
      </c>
      <c r="ADJ39" s="98" t="s">
        <v>669</v>
      </c>
      <c r="ADK39" s="98" t="s">
        <v>669</v>
      </c>
      <c r="ADL39" s="98" t="s">
        <v>669</v>
      </c>
      <c r="ADM39" s="98" t="s">
        <v>669</v>
      </c>
      <c r="ADN39" s="98" t="s">
        <v>669</v>
      </c>
      <c r="ADO39" s="98" t="s">
        <v>669</v>
      </c>
      <c r="ADP39" s="98" t="s">
        <v>669</v>
      </c>
      <c r="ADQ39" s="98" t="s">
        <v>669</v>
      </c>
      <c r="ADR39" s="98" t="s">
        <v>669</v>
      </c>
      <c r="ADS39" s="98" t="s">
        <v>669</v>
      </c>
      <c r="ADT39" s="98" t="s">
        <v>669</v>
      </c>
      <c r="ADU39" s="98" t="s">
        <v>669</v>
      </c>
      <c r="ADV39" s="98" t="s">
        <v>669</v>
      </c>
      <c r="ADW39" s="98" t="s">
        <v>669</v>
      </c>
      <c r="ADX39" s="98" t="s">
        <v>669</v>
      </c>
      <c r="ADY39" s="98" t="s">
        <v>669</v>
      </c>
      <c r="ADZ39" s="98" t="s">
        <v>669</v>
      </c>
      <c r="AEA39" s="98" t="s">
        <v>669</v>
      </c>
      <c r="AEB39" s="98" t="s">
        <v>669</v>
      </c>
      <c r="AEC39" s="98" t="s">
        <v>669</v>
      </c>
      <c r="AED39" s="98" t="s">
        <v>669</v>
      </c>
      <c r="AEE39" s="98" t="s">
        <v>669</v>
      </c>
      <c r="AEF39" s="98" t="s">
        <v>669</v>
      </c>
      <c r="AEG39" s="98" t="s">
        <v>669</v>
      </c>
      <c r="AEH39" s="98" t="s">
        <v>669</v>
      </c>
      <c r="AEI39" s="98" t="s">
        <v>669</v>
      </c>
      <c r="AEJ39" s="98" t="s">
        <v>669</v>
      </c>
      <c r="AEK39" s="98" t="s">
        <v>669</v>
      </c>
      <c r="AEL39" s="98" t="s">
        <v>669</v>
      </c>
      <c r="AEM39" s="98" t="s">
        <v>669</v>
      </c>
      <c r="AEN39" s="98" t="s">
        <v>669</v>
      </c>
      <c r="AEO39" s="98" t="s">
        <v>669</v>
      </c>
      <c r="AEP39" s="98" t="s">
        <v>669</v>
      </c>
      <c r="AEQ39" s="98" t="s">
        <v>669</v>
      </c>
      <c r="AER39" s="98" t="s">
        <v>669</v>
      </c>
      <c r="AES39" s="98" t="s">
        <v>669</v>
      </c>
      <c r="AET39" s="98" t="s">
        <v>669</v>
      </c>
      <c r="AEU39" s="98" t="s">
        <v>669</v>
      </c>
      <c r="AEV39" s="98" t="s">
        <v>669</v>
      </c>
      <c r="AEW39" s="98" t="s">
        <v>669</v>
      </c>
      <c r="AEX39" s="98" t="s">
        <v>669</v>
      </c>
      <c r="AEY39" s="98" t="s">
        <v>669</v>
      </c>
      <c r="AEZ39" s="98" t="s">
        <v>669</v>
      </c>
      <c r="AFA39" s="98" t="s">
        <v>669</v>
      </c>
      <c r="AFB39" s="98" t="s">
        <v>669</v>
      </c>
      <c r="AFC39" s="98" t="s">
        <v>669</v>
      </c>
      <c r="AFD39" s="98" t="s">
        <v>669</v>
      </c>
      <c r="AFE39" s="98" t="s">
        <v>669</v>
      </c>
      <c r="AFF39" s="98" t="s">
        <v>669</v>
      </c>
      <c r="AFG39" s="98" t="s">
        <v>669</v>
      </c>
      <c r="AFH39" s="98" t="s">
        <v>669</v>
      </c>
      <c r="AFI39" s="98" t="s">
        <v>669</v>
      </c>
      <c r="AFJ39" s="98" t="s">
        <v>669</v>
      </c>
      <c r="AFK39" s="98" t="s">
        <v>669</v>
      </c>
      <c r="AFL39" s="98" t="s">
        <v>669</v>
      </c>
      <c r="AFM39" s="98" t="s">
        <v>669</v>
      </c>
      <c r="AFN39" s="98" t="s">
        <v>669</v>
      </c>
      <c r="AFO39" s="98" t="s">
        <v>669</v>
      </c>
      <c r="AFP39" s="98" t="s">
        <v>669</v>
      </c>
      <c r="AFQ39" s="98" t="s">
        <v>669</v>
      </c>
      <c r="AFR39" s="98" t="s">
        <v>669</v>
      </c>
      <c r="AFS39" s="98" t="s">
        <v>669</v>
      </c>
      <c r="AFT39" s="98" t="s">
        <v>669</v>
      </c>
      <c r="AFU39" s="98" t="s">
        <v>669</v>
      </c>
      <c r="AFV39" s="98" t="s">
        <v>669</v>
      </c>
      <c r="AFW39" s="98" t="s">
        <v>669</v>
      </c>
      <c r="AFX39" s="98" t="s">
        <v>669</v>
      </c>
      <c r="AFY39" s="98" t="s">
        <v>669</v>
      </c>
      <c r="AFZ39" s="98" t="s">
        <v>669</v>
      </c>
      <c r="AGA39" s="98" t="s">
        <v>669</v>
      </c>
      <c r="AGB39" s="98" t="s">
        <v>669</v>
      </c>
      <c r="AGC39" s="98" t="s">
        <v>669</v>
      </c>
      <c r="AGD39" s="98" t="s">
        <v>669</v>
      </c>
      <c r="AGE39" s="98" t="s">
        <v>669</v>
      </c>
      <c r="AGF39" s="98" t="s">
        <v>669</v>
      </c>
      <c r="AGG39" s="98" t="s">
        <v>669</v>
      </c>
      <c r="AGH39" s="98" t="s">
        <v>669</v>
      </c>
      <c r="AGI39" s="98" t="s">
        <v>669</v>
      </c>
      <c r="AGJ39" s="98" t="s">
        <v>669</v>
      </c>
      <c r="AGK39" s="98" t="s">
        <v>669</v>
      </c>
      <c r="AGL39" s="98" t="s">
        <v>669</v>
      </c>
      <c r="AGM39" s="98" t="s">
        <v>669</v>
      </c>
      <c r="AGN39" s="98" t="s">
        <v>669</v>
      </c>
      <c r="AGO39" s="98" t="s">
        <v>669</v>
      </c>
      <c r="AGP39" s="98" t="s">
        <v>669</v>
      </c>
      <c r="AGQ39" s="98" t="s">
        <v>669</v>
      </c>
      <c r="AGR39" s="98" t="s">
        <v>669</v>
      </c>
      <c r="AGS39" s="98" t="s">
        <v>669</v>
      </c>
      <c r="AGT39" s="98" t="s">
        <v>669</v>
      </c>
      <c r="AGU39" s="98" t="s">
        <v>669</v>
      </c>
      <c r="AGV39" s="98" t="s">
        <v>669</v>
      </c>
      <c r="AGW39" s="98" t="s">
        <v>669</v>
      </c>
      <c r="AGX39" s="98" t="s">
        <v>669</v>
      </c>
      <c r="AGY39" s="98" t="s">
        <v>669</v>
      </c>
      <c r="AGZ39" s="98" t="s">
        <v>669</v>
      </c>
      <c r="AHA39" s="98" t="s">
        <v>669</v>
      </c>
      <c r="AHB39" s="98" t="s">
        <v>669</v>
      </c>
      <c r="AHC39" s="98" t="s">
        <v>669</v>
      </c>
      <c r="AHD39" s="98" t="s">
        <v>669</v>
      </c>
      <c r="AHE39" s="98" t="s">
        <v>669</v>
      </c>
      <c r="AHF39" s="98" t="s">
        <v>669</v>
      </c>
      <c r="AHG39" s="98" t="s">
        <v>669</v>
      </c>
      <c r="AHH39" s="98" t="s">
        <v>669</v>
      </c>
      <c r="AHI39" s="98" t="s">
        <v>669</v>
      </c>
      <c r="AHJ39" s="98" t="s">
        <v>669</v>
      </c>
      <c r="AHK39" s="98" t="s">
        <v>669</v>
      </c>
      <c r="AHL39" s="98" t="s">
        <v>669</v>
      </c>
      <c r="AHM39" s="98" t="s">
        <v>669</v>
      </c>
      <c r="AHN39" s="98" t="s">
        <v>669</v>
      </c>
      <c r="AHO39" s="98" t="s">
        <v>669</v>
      </c>
      <c r="AHP39" s="98" t="s">
        <v>669</v>
      </c>
      <c r="AHQ39" s="98" t="s">
        <v>669</v>
      </c>
      <c r="AHR39" s="98" t="s">
        <v>669</v>
      </c>
      <c r="AHS39" s="98" t="s">
        <v>669</v>
      </c>
      <c r="AHT39" s="98" t="s">
        <v>669</v>
      </c>
      <c r="AHU39" s="98" t="s">
        <v>669</v>
      </c>
      <c r="AHV39" s="98" t="s">
        <v>669</v>
      </c>
      <c r="AHW39" s="98" t="s">
        <v>669</v>
      </c>
      <c r="AHX39" s="98" t="s">
        <v>669</v>
      </c>
      <c r="AHY39" s="98" t="s">
        <v>669</v>
      </c>
      <c r="AHZ39" s="98" t="s">
        <v>669</v>
      </c>
      <c r="AIA39" s="98" t="s">
        <v>669</v>
      </c>
      <c r="AIB39" s="98" t="s">
        <v>669</v>
      </c>
      <c r="AIC39" s="98" t="s">
        <v>669</v>
      </c>
      <c r="AID39" s="98" t="s">
        <v>669</v>
      </c>
      <c r="AIE39" s="98" t="s">
        <v>669</v>
      </c>
      <c r="AIF39" s="98" t="s">
        <v>669</v>
      </c>
      <c r="AIG39" s="98" t="s">
        <v>669</v>
      </c>
      <c r="AIH39" s="98" t="s">
        <v>669</v>
      </c>
      <c r="AII39" s="98" t="s">
        <v>669</v>
      </c>
      <c r="AIJ39" s="98" t="s">
        <v>669</v>
      </c>
      <c r="AIK39" s="98" t="s">
        <v>669</v>
      </c>
      <c r="AIL39" s="98" t="s">
        <v>669</v>
      </c>
      <c r="AIM39" s="98" t="s">
        <v>669</v>
      </c>
      <c r="AIN39" s="98" t="s">
        <v>669</v>
      </c>
      <c r="AIO39" s="98" t="s">
        <v>669</v>
      </c>
      <c r="AIP39" s="98" t="s">
        <v>669</v>
      </c>
      <c r="AIQ39" s="98" t="s">
        <v>669</v>
      </c>
      <c r="AIR39" s="98" t="s">
        <v>669</v>
      </c>
      <c r="AIS39" s="98" t="s">
        <v>669</v>
      </c>
      <c r="AIT39" s="98" t="s">
        <v>669</v>
      </c>
      <c r="AIU39" s="98" t="s">
        <v>669</v>
      </c>
      <c r="AIV39" s="98" t="s">
        <v>669</v>
      </c>
      <c r="AIW39" s="98" t="s">
        <v>669</v>
      </c>
      <c r="AIX39" s="98" t="s">
        <v>669</v>
      </c>
      <c r="AIY39" s="98" t="s">
        <v>669</v>
      </c>
      <c r="AIZ39" s="98" t="s">
        <v>669</v>
      </c>
      <c r="AJA39" s="98" t="s">
        <v>669</v>
      </c>
      <c r="AJB39" s="98" t="s">
        <v>669</v>
      </c>
      <c r="AJC39" s="98" t="s">
        <v>669</v>
      </c>
      <c r="AJD39" s="98" t="s">
        <v>669</v>
      </c>
      <c r="AJE39" s="98" t="s">
        <v>669</v>
      </c>
      <c r="AJF39" s="98" t="s">
        <v>669</v>
      </c>
      <c r="AJG39" s="98" t="s">
        <v>669</v>
      </c>
      <c r="AJH39" s="98" t="s">
        <v>669</v>
      </c>
      <c r="AJI39" s="98" t="s">
        <v>669</v>
      </c>
      <c r="AJJ39" s="98" t="s">
        <v>669</v>
      </c>
      <c r="AJK39" s="98" t="s">
        <v>669</v>
      </c>
      <c r="AJL39" s="98" t="s">
        <v>669</v>
      </c>
      <c r="AJM39" s="98" t="s">
        <v>669</v>
      </c>
      <c r="AJN39" s="98" t="s">
        <v>669</v>
      </c>
      <c r="AJO39" s="98" t="s">
        <v>669</v>
      </c>
      <c r="AJP39" s="98" t="s">
        <v>669</v>
      </c>
      <c r="AJQ39" s="98" t="s">
        <v>669</v>
      </c>
      <c r="AJR39" s="98" t="s">
        <v>669</v>
      </c>
      <c r="AJS39" s="98" t="s">
        <v>669</v>
      </c>
      <c r="AJT39" s="98" t="s">
        <v>669</v>
      </c>
      <c r="AJU39" s="98" t="s">
        <v>669</v>
      </c>
      <c r="AJV39" s="98" t="s">
        <v>669</v>
      </c>
      <c r="AJW39" s="98" t="s">
        <v>669</v>
      </c>
      <c r="AJX39" s="98" t="s">
        <v>669</v>
      </c>
      <c r="AJY39" s="98" t="s">
        <v>669</v>
      </c>
      <c r="AJZ39" s="98" t="s">
        <v>669</v>
      </c>
      <c r="AKA39" s="98" t="s">
        <v>669</v>
      </c>
      <c r="AKB39" s="98" t="s">
        <v>669</v>
      </c>
      <c r="AKC39" s="98" t="s">
        <v>669</v>
      </c>
      <c r="AKD39" s="98" t="s">
        <v>669</v>
      </c>
      <c r="AKE39" s="98" t="s">
        <v>669</v>
      </c>
      <c r="AKF39" s="98" t="s">
        <v>669</v>
      </c>
      <c r="AKG39" s="98" t="s">
        <v>669</v>
      </c>
      <c r="AKH39" s="98" t="s">
        <v>669</v>
      </c>
      <c r="AKI39" s="98" t="s">
        <v>669</v>
      </c>
      <c r="AKJ39" s="98" t="s">
        <v>669</v>
      </c>
      <c r="AKK39" s="98" t="s">
        <v>669</v>
      </c>
      <c r="AKL39" s="98" t="s">
        <v>669</v>
      </c>
      <c r="AKM39" s="98" t="s">
        <v>669</v>
      </c>
      <c r="AKN39" s="98" t="s">
        <v>669</v>
      </c>
      <c r="AKO39" s="98" t="s">
        <v>669</v>
      </c>
      <c r="AKP39" s="98" t="s">
        <v>669</v>
      </c>
      <c r="AKQ39" s="98" t="s">
        <v>669</v>
      </c>
      <c r="AKR39" s="98" t="s">
        <v>669</v>
      </c>
      <c r="AKS39" s="98" t="s">
        <v>669</v>
      </c>
      <c r="AKT39" s="98" t="s">
        <v>669</v>
      </c>
      <c r="AKU39" s="98" t="s">
        <v>669</v>
      </c>
      <c r="AKV39" s="98" t="s">
        <v>669</v>
      </c>
      <c r="AKW39" s="98" t="s">
        <v>669</v>
      </c>
      <c r="AKX39" s="98" t="s">
        <v>669</v>
      </c>
      <c r="AKY39" s="98" t="s">
        <v>669</v>
      </c>
      <c r="AKZ39" s="98" t="s">
        <v>669</v>
      </c>
      <c r="ALA39" s="98" t="s">
        <v>669</v>
      </c>
      <c r="ALB39" s="98" t="s">
        <v>669</v>
      </c>
      <c r="ALC39" s="98" t="s">
        <v>669</v>
      </c>
      <c r="ALD39" s="98" t="s">
        <v>669</v>
      </c>
      <c r="ALE39" s="98" t="s">
        <v>669</v>
      </c>
      <c r="ALF39" s="98" t="s">
        <v>669</v>
      </c>
      <c r="ALG39" s="98" t="s">
        <v>669</v>
      </c>
      <c r="ALH39" s="98" t="s">
        <v>669</v>
      </c>
      <c r="ALI39" s="98" t="s">
        <v>669</v>
      </c>
      <c r="ALJ39" s="98" t="s">
        <v>669</v>
      </c>
      <c r="ALK39" s="98" t="s">
        <v>669</v>
      </c>
      <c r="ALL39" s="98" t="s">
        <v>669</v>
      </c>
      <c r="ALM39" s="98" t="s">
        <v>669</v>
      </c>
      <c r="ALN39" s="98" t="s">
        <v>669</v>
      </c>
      <c r="ALO39" s="98" t="s">
        <v>669</v>
      </c>
      <c r="ALP39" s="98" t="s">
        <v>669</v>
      </c>
      <c r="ALQ39" s="98" t="s">
        <v>669</v>
      </c>
      <c r="ALR39" s="98" t="s">
        <v>669</v>
      </c>
      <c r="ALS39" s="98" t="s">
        <v>669</v>
      </c>
      <c r="ALT39" s="98" t="s">
        <v>669</v>
      </c>
      <c r="ALU39" s="98" t="s">
        <v>669</v>
      </c>
      <c r="ALV39" s="98" t="s">
        <v>669</v>
      </c>
      <c r="ALW39" s="98" t="s">
        <v>669</v>
      </c>
      <c r="ALX39" s="98" t="s">
        <v>669</v>
      </c>
      <c r="ALY39" s="98" t="s">
        <v>669</v>
      </c>
      <c r="ALZ39" s="98" t="s">
        <v>669</v>
      </c>
      <c r="AMA39" s="98" t="s">
        <v>669</v>
      </c>
      <c r="AMB39" s="98" t="s">
        <v>669</v>
      </c>
      <c r="AMC39" s="98" t="s">
        <v>669</v>
      </c>
      <c r="AMD39" s="98" t="s">
        <v>669</v>
      </c>
      <c r="AME39" s="98" t="s">
        <v>669</v>
      </c>
      <c r="AMF39" s="98" t="s">
        <v>669</v>
      </c>
      <c r="AMG39" s="98" t="s">
        <v>669</v>
      </c>
      <c r="AMH39" s="98" t="s">
        <v>669</v>
      </c>
      <c r="AMI39" s="98" t="s">
        <v>669</v>
      </c>
      <c r="AMJ39" s="98" t="s">
        <v>669</v>
      </c>
      <c r="AMK39" s="98" t="s">
        <v>669</v>
      </c>
      <c r="AML39" s="98" t="s">
        <v>669</v>
      </c>
      <c r="AMM39" s="98" t="s">
        <v>669</v>
      </c>
      <c r="AMN39" s="98" t="s">
        <v>669</v>
      </c>
      <c r="AMO39" s="98" t="s">
        <v>669</v>
      </c>
      <c r="AMP39" s="98" t="s">
        <v>669</v>
      </c>
      <c r="AMQ39" s="98" t="s">
        <v>669</v>
      </c>
      <c r="AMR39" s="98" t="s">
        <v>669</v>
      </c>
      <c r="AMS39" s="98" t="s">
        <v>669</v>
      </c>
      <c r="AMT39" s="98" t="s">
        <v>669</v>
      </c>
      <c r="AMU39" s="98" t="s">
        <v>669</v>
      </c>
      <c r="AMV39" s="98" t="s">
        <v>669</v>
      </c>
      <c r="AMW39" s="98" t="s">
        <v>669</v>
      </c>
      <c r="AMX39" s="98" t="s">
        <v>669</v>
      </c>
      <c r="AMY39" s="98" t="s">
        <v>669</v>
      </c>
      <c r="AMZ39" s="98" t="s">
        <v>669</v>
      </c>
      <c r="ANA39" s="98" t="s">
        <v>669</v>
      </c>
      <c r="ANB39" s="98" t="s">
        <v>669</v>
      </c>
      <c r="ANC39" s="98" t="s">
        <v>669</v>
      </c>
      <c r="AND39" s="98" t="s">
        <v>669</v>
      </c>
      <c r="ANE39" s="98" t="s">
        <v>669</v>
      </c>
      <c r="ANF39" s="98" t="s">
        <v>669</v>
      </c>
      <c r="ANG39" s="98" t="s">
        <v>669</v>
      </c>
      <c r="ANH39" s="98" t="s">
        <v>669</v>
      </c>
      <c r="ANI39" s="98" t="s">
        <v>669</v>
      </c>
      <c r="ANJ39" s="98" t="s">
        <v>669</v>
      </c>
      <c r="ANK39" s="98" t="s">
        <v>669</v>
      </c>
      <c r="ANL39" s="98" t="s">
        <v>669</v>
      </c>
      <c r="ANM39" s="98" t="s">
        <v>669</v>
      </c>
      <c r="ANN39" s="98" t="s">
        <v>669</v>
      </c>
      <c r="ANO39" s="98" t="s">
        <v>669</v>
      </c>
      <c r="ANP39" s="98" t="s">
        <v>669</v>
      </c>
      <c r="ANQ39" s="98" t="s">
        <v>669</v>
      </c>
      <c r="ANR39" s="98" t="s">
        <v>669</v>
      </c>
      <c r="ANS39" s="98" t="s">
        <v>669</v>
      </c>
      <c r="ANT39" s="98" t="s">
        <v>669</v>
      </c>
      <c r="ANU39" s="98" t="s">
        <v>669</v>
      </c>
      <c r="ANV39" s="98" t="s">
        <v>669</v>
      </c>
      <c r="ANW39" s="98" t="s">
        <v>669</v>
      </c>
      <c r="ANX39" s="98" t="s">
        <v>669</v>
      </c>
      <c r="ANY39" s="98" t="s">
        <v>669</v>
      </c>
      <c r="ANZ39" s="98" t="s">
        <v>669</v>
      </c>
      <c r="AOA39" s="98" t="s">
        <v>669</v>
      </c>
      <c r="AOB39" s="98" t="s">
        <v>669</v>
      </c>
      <c r="AOC39" s="98" t="s">
        <v>669</v>
      </c>
      <c r="AOD39" s="98" t="s">
        <v>669</v>
      </c>
      <c r="AOE39" s="98" t="s">
        <v>669</v>
      </c>
      <c r="AOF39" s="98" t="s">
        <v>669</v>
      </c>
      <c r="AOG39" s="98" t="s">
        <v>669</v>
      </c>
      <c r="AOH39" s="98" t="s">
        <v>669</v>
      </c>
      <c r="AOI39" s="98" t="s">
        <v>669</v>
      </c>
      <c r="AOJ39" s="98" t="s">
        <v>669</v>
      </c>
      <c r="AOK39" s="98" t="s">
        <v>669</v>
      </c>
      <c r="AOL39" s="98" t="s">
        <v>669</v>
      </c>
      <c r="AOM39" s="98" t="s">
        <v>669</v>
      </c>
      <c r="AON39" s="98" t="s">
        <v>669</v>
      </c>
      <c r="AOO39" s="98" t="s">
        <v>669</v>
      </c>
      <c r="AOP39" s="98" t="s">
        <v>669</v>
      </c>
      <c r="AOQ39" s="98" t="s">
        <v>669</v>
      </c>
      <c r="AOR39" s="98" t="s">
        <v>669</v>
      </c>
      <c r="AOS39" s="98" t="s">
        <v>669</v>
      </c>
      <c r="AOT39" s="98" t="s">
        <v>669</v>
      </c>
      <c r="AOU39" s="98" t="s">
        <v>669</v>
      </c>
      <c r="AOV39" s="98" t="s">
        <v>669</v>
      </c>
      <c r="AOW39" s="98" t="s">
        <v>669</v>
      </c>
      <c r="AOX39" s="98" t="s">
        <v>669</v>
      </c>
      <c r="AOY39" s="98" t="s">
        <v>669</v>
      </c>
      <c r="AOZ39" s="98" t="s">
        <v>669</v>
      </c>
      <c r="APA39" s="98" t="s">
        <v>669</v>
      </c>
      <c r="APB39" s="98" t="s">
        <v>669</v>
      </c>
      <c r="APC39" s="98" t="s">
        <v>669</v>
      </c>
      <c r="APD39" s="98" t="s">
        <v>669</v>
      </c>
      <c r="APE39" s="98" t="s">
        <v>669</v>
      </c>
      <c r="APF39" s="98" t="s">
        <v>669</v>
      </c>
      <c r="APG39" s="98" t="s">
        <v>669</v>
      </c>
      <c r="APH39" s="98" t="s">
        <v>669</v>
      </c>
      <c r="API39" s="98" t="s">
        <v>669</v>
      </c>
      <c r="APJ39" s="98" t="s">
        <v>669</v>
      </c>
      <c r="APK39" s="98" t="s">
        <v>669</v>
      </c>
      <c r="APL39" s="98" t="s">
        <v>669</v>
      </c>
      <c r="APM39" s="98" t="s">
        <v>669</v>
      </c>
      <c r="APN39" s="98" t="s">
        <v>669</v>
      </c>
      <c r="APO39" s="98" t="s">
        <v>669</v>
      </c>
      <c r="APP39" s="98" t="s">
        <v>669</v>
      </c>
      <c r="APQ39" s="98" t="s">
        <v>669</v>
      </c>
      <c r="APR39" s="98" t="s">
        <v>669</v>
      </c>
      <c r="APS39" s="98" t="s">
        <v>669</v>
      </c>
      <c r="APT39" s="98" t="s">
        <v>669</v>
      </c>
      <c r="APU39" s="98" t="s">
        <v>669</v>
      </c>
      <c r="APV39" s="98" t="s">
        <v>669</v>
      </c>
      <c r="APW39" s="98" t="s">
        <v>669</v>
      </c>
      <c r="APX39" s="98" t="s">
        <v>669</v>
      </c>
      <c r="APY39" s="98" t="s">
        <v>669</v>
      </c>
      <c r="APZ39" s="98" t="s">
        <v>669</v>
      </c>
      <c r="AQA39" s="98" t="s">
        <v>669</v>
      </c>
      <c r="AQB39" s="98" t="s">
        <v>669</v>
      </c>
      <c r="AQC39" s="98" t="s">
        <v>669</v>
      </c>
      <c r="AQD39" s="98" t="s">
        <v>669</v>
      </c>
      <c r="AQE39" s="98" t="s">
        <v>669</v>
      </c>
      <c r="AQF39" s="98" t="s">
        <v>669</v>
      </c>
      <c r="AQG39" s="98" t="s">
        <v>669</v>
      </c>
      <c r="AQH39" s="98" t="s">
        <v>669</v>
      </c>
      <c r="AQI39" s="98" t="s">
        <v>669</v>
      </c>
      <c r="AQJ39" s="98" t="s">
        <v>669</v>
      </c>
      <c r="AQK39" s="98" t="s">
        <v>669</v>
      </c>
      <c r="AQL39" s="98" t="s">
        <v>669</v>
      </c>
      <c r="AQM39" s="98" t="s">
        <v>669</v>
      </c>
      <c r="AQN39" s="98" t="s">
        <v>669</v>
      </c>
      <c r="AQO39" s="98" t="s">
        <v>669</v>
      </c>
      <c r="AQP39" s="98" t="s">
        <v>669</v>
      </c>
      <c r="AQQ39" s="98" t="s">
        <v>669</v>
      </c>
      <c r="AQR39" s="98" t="s">
        <v>669</v>
      </c>
      <c r="AQS39" s="98" t="s">
        <v>669</v>
      </c>
      <c r="AQT39" s="98" t="s">
        <v>669</v>
      </c>
      <c r="AQU39" s="98" t="s">
        <v>669</v>
      </c>
      <c r="AQV39" s="98" t="s">
        <v>669</v>
      </c>
      <c r="AQW39" s="98" t="s">
        <v>669</v>
      </c>
      <c r="AQX39" s="98" t="s">
        <v>669</v>
      </c>
      <c r="AQY39" s="98" t="s">
        <v>669</v>
      </c>
      <c r="AQZ39" s="98" t="s">
        <v>669</v>
      </c>
      <c r="ARA39" s="98" t="s">
        <v>669</v>
      </c>
      <c r="ARB39" s="98" t="s">
        <v>669</v>
      </c>
      <c r="ARC39" s="98" t="s">
        <v>669</v>
      </c>
      <c r="ARD39" s="98" t="s">
        <v>669</v>
      </c>
      <c r="ARE39" s="98" t="s">
        <v>669</v>
      </c>
      <c r="ARF39" s="98" t="s">
        <v>669</v>
      </c>
      <c r="ARG39" s="98" t="s">
        <v>669</v>
      </c>
      <c r="ARH39" s="98" t="s">
        <v>669</v>
      </c>
      <c r="ARI39" s="98" t="s">
        <v>669</v>
      </c>
      <c r="ARJ39" s="98" t="s">
        <v>669</v>
      </c>
      <c r="ARK39" s="98" t="s">
        <v>669</v>
      </c>
      <c r="ARL39" s="98" t="s">
        <v>669</v>
      </c>
      <c r="ARM39" s="98" t="s">
        <v>669</v>
      </c>
      <c r="ARN39" s="98" t="s">
        <v>669</v>
      </c>
      <c r="ARO39" s="98" t="s">
        <v>669</v>
      </c>
      <c r="ARP39" s="98" t="s">
        <v>669</v>
      </c>
      <c r="ARQ39" s="98" t="s">
        <v>669</v>
      </c>
      <c r="ARR39" s="98" t="s">
        <v>669</v>
      </c>
      <c r="ARS39" s="98" t="s">
        <v>669</v>
      </c>
      <c r="ART39" s="98" t="s">
        <v>669</v>
      </c>
      <c r="ARU39" s="98" t="s">
        <v>669</v>
      </c>
      <c r="ARV39" s="98" t="s">
        <v>669</v>
      </c>
      <c r="ARW39" s="98" t="s">
        <v>669</v>
      </c>
      <c r="ARX39" s="98" t="s">
        <v>669</v>
      </c>
      <c r="ARY39" s="98" t="s">
        <v>669</v>
      </c>
      <c r="ARZ39" s="98" t="s">
        <v>669</v>
      </c>
      <c r="ASA39" s="98" t="s">
        <v>669</v>
      </c>
      <c r="ASB39" s="98" t="s">
        <v>669</v>
      </c>
      <c r="ASC39" s="98" t="s">
        <v>669</v>
      </c>
      <c r="ASD39" s="98" t="s">
        <v>669</v>
      </c>
      <c r="ASE39" s="98" t="s">
        <v>669</v>
      </c>
      <c r="ASF39" s="98" t="s">
        <v>669</v>
      </c>
      <c r="ASG39" s="98" t="s">
        <v>669</v>
      </c>
      <c r="ASH39" s="98" t="s">
        <v>669</v>
      </c>
      <c r="ASI39" s="98" t="s">
        <v>669</v>
      </c>
      <c r="ASJ39" s="98" t="s">
        <v>669</v>
      </c>
      <c r="ASK39" s="98" t="s">
        <v>669</v>
      </c>
      <c r="ASL39" s="98" t="s">
        <v>669</v>
      </c>
      <c r="ASM39" s="98" t="s">
        <v>669</v>
      </c>
      <c r="ASN39" s="98" t="s">
        <v>669</v>
      </c>
      <c r="ASO39" s="98" t="s">
        <v>669</v>
      </c>
      <c r="ASP39" s="98" t="s">
        <v>669</v>
      </c>
      <c r="ASQ39" s="98" t="s">
        <v>669</v>
      </c>
      <c r="ASR39" s="98" t="s">
        <v>669</v>
      </c>
      <c r="ASS39" s="98" t="s">
        <v>669</v>
      </c>
      <c r="AST39" s="98" t="s">
        <v>669</v>
      </c>
      <c r="ASU39" s="98" t="s">
        <v>669</v>
      </c>
      <c r="ASV39" s="98" t="s">
        <v>669</v>
      </c>
      <c r="ASW39" s="98" t="s">
        <v>669</v>
      </c>
      <c r="ASX39" s="98" t="s">
        <v>669</v>
      </c>
      <c r="ASY39" s="98" t="s">
        <v>669</v>
      </c>
      <c r="ASZ39" s="98" t="s">
        <v>669</v>
      </c>
      <c r="ATA39" s="98" t="s">
        <v>669</v>
      </c>
      <c r="ATB39" s="98" t="s">
        <v>669</v>
      </c>
      <c r="ATC39" s="98" t="s">
        <v>669</v>
      </c>
      <c r="ATD39" s="98" t="s">
        <v>669</v>
      </c>
      <c r="ATE39" s="98" t="s">
        <v>669</v>
      </c>
      <c r="ATF39" s="98" t="s">
        <v>669</v>
      </c>
      <c r="ATG39" s="98" t="s">
        <v>669</v>
      </c>
      <c r="ATH39" s="98" t="s">
        <v>669</v>
      </c>
      <c r="ATI39" s="98" t="s">
        <v>669</v>
      </c>
      <c r="ATJ39" s="98" t="s">
        <v>669</v>
      </c>
      <c r="ATK39" s="98" t="s">
        <v>669</v>
      </c>
      <c r="ATL39" s="98" t="s">
        <v>669</v>
      </c>
      <c r="ATM39" s="98" t="s">
        <v>669</v>
      </c>
      <c r="ATN39" s="98" t="s">
        <v>669</v>
      </c>
      <c r="ATO39" s="98" t="s">
        <v>669</v>
      </c>
      <c r="ATP39" s="98" t="s">
        <v>669</v>
      </c>
      <c r="ATQ39" s="98" t="s">
        <v>669</v>
      </c>
      <c r="ATR39" s="98" t="s">
        <v>669</v>
      </c>
      <c r="ATS39" s="98" t="s">
        <v>669</v>
      </c>
      <c r="ATT39" s="98" t="s">
        <v>669</v>
      </c>
      <c r="ATU39" s="98" t="s">
        <v>669</v>
      </c>
      <c r="ATV39" s="98" t="s">
        <v>669</v>
      </c>
      <c r="ATW39" s="98" t="s">
        <v>669</v>
      </c>
      <c r="ATX39" s="98" t="s">
        <v>669</v>
      </c>
      <c r="ATY39" s="98" t="s">
        <v>669</v>
      </c>
      <c r="ATZ39" s="98" t="s">
        <v>669</v>
      </c>
      <c r="AUA39" s="98" t="s">
        <v>669</v>
      </c>
      <c r="AUB39" s="98" t="s">
        <v>669</v>
      </c>
      <c r="AUC39" s="98" t="s">
        <v>669</v>
      </c>
      <c r="AUD39" s="98" t="s">
        <v>669</v>
      </c>
      <c r="AUE39" s="98" t="s">
        <v>669</v>
      </c>
      <c r="AUF39" s="98" t="s">
        <v>669</v>
      </c>
      <c r="AUG39" s="98" t="s">
        <v>669</v>
      </c>
      <c r="AUH39" s="98" t="s">
        <v>669</v>
      </c>
      <c r="AUI39" s="98" t="s">
        <v>669</v>
      </c>
      <c r="AUJ39" s="98" t="s">
        <v>669</v>
      </c>
      <c r="AUK39" s="98" t="s">
        <v>669</v>
      </c>
      <c r="AUL39" s="98" t="s">
        <v>669</v>
      </c>
      <c r="AUM39" s="98" t="s">
        <v>669</v>
      </c>
      <c r="AUN39" s="98" t="s">
        <v>669</v>
      </c>
      <c r="AUO39" s="98" t="s">
        <v>669</v>
      </c>
      <c r="AUP39" s="98" t="s">
        <v>669</v>
      </c>
      <c r="AUQ39" s="98" t="s">
        <v>669</v>
      </c>
      <c r="AUR39" s="98" t="s">
        <v>669</v>
      </c>
      <c r="AUS39" s="98" t="s">
        <v>669</v>
      </c>
      <c r="AUT39" s="98" t="s">
        <v>669</v>
      </c>
      <c r="AUU39" s="98" t="s">
        <v>669</v>
      </c>
      <c r="AUV39" s="98" t="s">
        <v>669</v>
      </c>
      <c r="AUW39" s="98" t="s">
        <v>669</v>
      </c>
      <c r="AUX39" s="98" t="s">
        <v>669</v>
      </c>
      <c r="AUY39" s="98" t="s">
        <v>669</v>
      </c>
      <c r="AUZ39" s="98" t="s">
        <v>669</v>
      </c>
      <c r="AVA39" s="98" t="s">
        <v>669</v>
      </c>
      <c r="AVB39" s="98" t="s">
        <v>669</v>
      </c>
      <c r="AVC39" s="98" t="s">
        <v>669</v>
      </c>
      <c r="AVD39" s="98" t="s">
        <v>669</v>
      </c>
      <c r="AVE39" s="98" t="s">
        <v>669</v>
      </c>
      <c r="AVF39" s="98" t="s">
        <v>669</v>
      </c>
      <c r="AVG39" s="98" t="s">
        <v>669</v>
      </c>
      <c r="AVH39" s="98" t="s">
        <v>669</v>
      </c>
      <c r="AVI39" s="98" t="s">
        <v>669</v>
      </c>
      <c r="AVJ39" s="98" t="s">
        <v>669</v>
      </c>
      <c r="AVK39" s="98" t="s">
        <v>669</v>
      </c>
      <c r="AVL39" s="98" t="s">
        <v>669</v>
      </c>
      <c r="AVM39" s="98" t="s">
        <v>669</v>
      </c>
      <c r="AVN39" s="98" t="s">
        <v>669</v>
      </c>
      <c r="AVO39" s="98" t="s">
        <v>669</v>
      </c>
      <c r="AVP39" s="98" t="s">
        <v>669</v>
      </c>
      <c r="AVQ39" s="98" t="s">
        <v>669</v>
      </c>
      <c r="AVR39" s="98" t="s">
        <v>669</v>
      </c>
      <c r="AVS39" s="98" t="s">
        <v>669</v>
      </c>
      <c r="AVT39" s="98" t="s">
        <v>669</v>
      </c>
      <c r="AVU39" s="98" t="s">
        <v>669</v>
      </c>
      <c r="AVV39" s="98" t="s">
        <v>669</v>
      </c>
      <c r="AVW39" s="98" t="s">
        <v>669</v>
      </c>
      <c r="AVX39" s="98" t="s">
        <v>669</v>
      </c>
      <c r="AVY39" s="98" t="s">
        <v>669</v>
      </c>
      <c r="AVZ39" s="98" t="s">
        <v>669</v>
      </c>
      <c r="AWA39" s="98" t="s">
        <v>669</v>
      </c>
      <c r="AWB39" s="98" t="s">
        <v>669</v>
      </c>
      <c r="AWC39" s="98" t="s">
        <v>669</v>
      </c>
      <c r="AWD39" s="98" t="s">
        <v>669</v>
      </c>
      <c r="AWE39" s="98" t="s">
        <v>669</v>
      </c>
      <c r="AWF39" s="98" t="s">
        <v>669</v>
      </c>
      <c r="AWG39" s="98" t="s">
        <v>669</v>
      </c>
      <c r="AWH39" s="98" t="s">
        <v>669</v>
      </c>
      <c r="AWI39" s="98" t="s">
        <v>669</v>
      </c>
      <c r="AWJ39" s="98" t="s">
        <v>669</v>
      </c>
      <c r="AWK39" s="98" t="s">
        <v>669</v>
      </c>
      <c r="AWL39" s="98" t="s">
        <v>669</v>
      </c>
      <c r="AWM39" s="98" t="s">
        <v>669</v>
      </c>
      <c r="AWN39" s="98" t="s">
        <v>669</v>
      </c>
      <c r="AWO39" s="98" t="s">
        <v>669</v>
      </c>
      <c r="AWP39" s="98" t="s">
        <v>669</v>
      </c>
      <c r="AWQ39" s="98" t="s">
        <v>669</v>
      </c>
      <c r="AWR39" s="98" t="s">
        <v>669</v>
      </c>
      <c r="AWS39" s="98" t="s">
        <v>669</v>
      </c>
      <c r="AWT39" s="98" t="s">
        <v>669</v>
      </c>
      <c r="AWU39" s="98" t="s">
        <v>669</v>
      </c>
      <c r="AWV39" s="98" t="s">
        <v>669</v>
      </c>
      <c r="AWW39" s="98" t="s">
        <v>669</v>
      </c>
      <c r="AWX39" s="98" t="s">
        <v>669</v>
      </c>
      <c r="AWY39" s="98" t="s">
        <v>669</v>
      </c>
      <c r="AWZ39" s="98" t="s">
        <v>669</v>
      </c>
      <c r="AXA39" s="98" t="s">
        <v>669</v>
      </c>
      <c r="AXB39" s="98" t="s">
        <v>669</v>
      </c>
      <c r="AXC39" s="98" t="s">
        <v>669</v>
      </c>
      <c r="AXD39" s="98" t="s">
        <v>669</v>
      </c>
      <c r="AXE39" s="98" t="s">
        <v>669</v>
      </c>
      <c r="AXF39" s="98" t="s">
        <v>669</v>
      </c>
      <c r="AXG39" s="98" t="s">
        <v>669</v>
      </c>
      <c r="AXH39" s="98" t="s">
        <v>669</v>
      </c>
      <c r="AXI39" s="98" t="s">
        <v>669</v>
      </c>
      <c r="AXJ39" s="98" t="s">
        <v>669</v>
      </c>
      <c r="AXK39" s="98" t="s">
        <v>669</v>
      </c>
      <c r="AXL39" s="98" t="s">
        <v>669</v>
      </c>
      <c r="AXM39" s="98" t="s">
        <v>669</v>
      </c>
      <c r="AXN39" s="98" t="s">
        <v>669</v>
      </c>
      <c r="AXO39" s="98" t="s">
        <v>669</v>
      </c>
      <c r="AXP39" s="98" t="s">
        <v>669</v>
      </c>
      <c r="AXQ39" s="98" t="s">
        <v>669</v>
      </c>
      <c r="AXR39" s="98" t="s">
        <v>669</v>
      </c>
      <c r="AXS39" s="98" t="s">
        <v>669</v>
      </c>
      <c r="AXT39" s="98" t="s">
        <v>669</v>
      </c>
      <c r="AXU39" s="98" t="s">
        <v>669</v>
      </c>
      <c r="AXV39" s="98" t="s">
        <v>669</v>
      </c>
      <c r="AXW39" s="98" t="s">
        <v>669</v>
      </c>
      <c r="AXX39" s="98" t="s">
        <v>669</v>
      </c>
      <c r="AXY39" s="98" t="s">
        <v>669</v>
      </c>
      <c r="AXZ39" s="98" t="s">
        <v>669</v>
      </c>
      <c r="AYA39" s="98" t="s">
        <v>669</v>
      </c>
      <c r="AYB39" s="98" t="s">
        <v>669</v>
      </c>
      <c r="AYC39" s="98" t="s">
        <v>669</v>
      </c>
      <c r="AYD39" s="98" t="s">
        <v>669</v>
      </c>
      <c r="AYE39" s="98" t="s">
        <v>669</v>
      </c>
      <c r="AYF39" s="98" t="s">
        <v>669</v>
      </c>
      <c r="AYG39" s="98" t="s">
        <v>669</v>
      </c>
      <c r="AYH39" s="98" t="s">
        <v>669</v>
      </c>
      <c r="AYI39" s="98" t="s">
        <v>669</v>
      </c>
      <c r="AYJ39" s="98" t="s">
        <v>669</v>
      </c>
      <c r="AYK39" s="98" t="s">
        <v>669</v>
      </c>
      <c r="AYL39" s="98" t="s">
        <v>669</v>
      </c>
      <c r="AYM39" s="98" t="s">
        <v>669</v>
      </c>
      <c r="AYN39" s="98" t="s">
        <v>669</v>
      </c>
      <c r="AYO39" s="98" t="s">
        <v>669</v>
      </c>
      <c r="AYP39" s="98" t="s">
        <v>669</v>
      </c>
      <c r="AYQ39" s="98" t="s">
        <v>669</v>
      </c>
      <c r="AYR39" s="98" t="s">
        <v>669</v>
      </c>
      <c r="AYS39" s="98" t="s">
        <v>669</v>
      </c>
      <c r="AYT39" s="98" t="s">
        <v>669</v>
      </c>
      <c r="AYU39" s="98" t="s">
        <v>669</v>
      </c>
      <c r="AYV39" s="98" t="s">
        <v>669</v>
      </c>
      <c r="AYW39" s="98" t="s">
        <v>669</v>
      </c>
      <c r="AYX39" s="98" t="s">
        <v>669</v>
      </c>
      <c r="AYY39" s="98" t="s">
        <v>669</v>
      </c>
      <c r="AYZ39" s="98" t="s">
        <v>669</v>
      </c>
      <c r="AZA39" s="98" t="s">
        <v>669</v>
      </c>
      <c r="AZB39" s="98" t="s">
        <v>669</v>
      </c>
      <c r="AZC39" s="98" t="s">
        <v>669</v>
      </c>
      <c r="AZD39" s="98" t="s">
        <v>669</v>
      </c>
      <c r="AZE39" s="98" t="s">
        <v>669</v>
      </c>
      <c r="AZF39" s="98" t="s">
        <v>669</v>
      </c>
      <c r="AZG39" s="98" t="s">
        <v>669</v>
      </c>
      <c r="AZH39" s="98" t="s">
        <v>669</v>
      </c>
      <c r="AZI39" s="98" t="s">
        <v>669</v>
      </c>
      <c r="AZJ39" s="98" t="s">
        <v>669</v>
      </c>
      <c r="AZK39" s="98" t="s">
        <v>669</v>
      </c>
      <c r="AZL39" s="98" t="s">
        <v>669</v>
      </c>
      <c r="AZM39" s="98" t="s">
        <v>669</v>
      </c>
      <c r="AZN39" s="98" t="s">
        <v>669</v>
      </c>
      <c r="AZO39" s="98" t="s">
        <v>669</v>
      </c>
      <c r="AZP39" s="98" t="s">
        <v>669</v>
      </c>
      <c r="AZQ39" s="98" t="s">
        <v>669</v>
      </c>
      <c r="AZR39" s="98" t="s">
        <v>669</v>
      </c>
      <c r="AZS39" s="98" t="s">
        <v>669</v>
      </c>
      <c r="AZT39" s="98" t="s">
        <v>669</v>
      </c>
      <c r="AZU39" s="98" t="s">
        <v>669</v>
      </c>
      <c r="AZV39" s="98" t="s">
        <v>669</v>
      </c>
      <c r="AZW39" s="98" t="s">
        <v>669</v>
      </c>
      <c r="AZX39" s="98" t="s">
        <v>669</v>
      </c>
      <c r="AZY39" s="98" t="s">
        <v>669</v>
      </c>
      <c r="AZZ39" s="98" t="s">
        <v>669</v>
      </c>
      <c r="BAA39" s="98" t="s">
        <v>669</v>
      </c>
      <c r="BAB39" s="98" t="s">
        <v>669</v>
      </c>
      <c r="BAC39" s="98" t="s">
        <v>669</v>
      </c>
      <c r="BAD39" s="98" t="s">
        <v>669</v>
      </c>
      <c r="BAE39" s="98" t="s">
        <v>669</v>
      </c>
      <c r="BAF39" s="98" t="s">
        <v>669</v>
      </c>
      <c r="BAG39" s="98" t="s">
        <v>669</v>
      </c>
      <c r="BAH39" s="98" t="s">
        <v>669</v>
      </c>
      <c r="BAI39" s="98" t="s">
        <v>669</v>
      </c>
      <c r="BAJ39" s="98" t="s">
        <v>669</v>
      </c>
      <c r="BAK39" s="98" t="s">
        <v>669</v>
      </c>
      <c r="BAL39" s="98" t="s">
        <v>669</v>
      </c>
      <c r="BAM39" s="98" t="s">
        <v>669</v>
      </c>
      <c r="BAN39" s="98" t="s">
        <v>669</v>
      </c>
      <c r="BAO39" s="98" t="s">
        <v>669</v>
      </c>
      <c r="BAP39" s="98" t="s">
        <v>669</v>
      </c>
      <c r="BAQ39" s="98" t="s">
        <v>669</v>
      </c>
      <c r="BAR39" s="98" t="s">
        <v>669</v>
      </c>
      <c r="BAS39" s="98" t="s">
        <v>669</v>
      </c>
      <c r="BAT39" s="98" t="s">
        <v>669</v>
      </c>
      <c r="BAU39" s="98" t="s">
        <v>669</v>
      </c>
      <c r="BAV39" s="98" t="s">
        <v>669</v>
      </c>
      <c r="BAW39" s="98" t="s">
        <v>669</v>
      </c>
      <c r="BAX39" s="98" t="s">
        <v>669</v>
      </c>
      <c r="BAY39" s="98" t="s">
        <v>669</v>
      </c>
      <c r="BAZ39" s="98" t="s">
        <v>669</v>
      </c>
      <c r="BBA39" s="98" t="s">
        <v>669</v>
      </c>
      <c r="BBB39" s="98" t="s">
        <v>669</v>
      </c>
      <c r="BBC39" s="98" t="s">
        <v>669</v>
      </c>
      <c r="BBD39" s="98" t="s">
        <v>669</v>
      </c>
      <c r="BBE39" s="98" t="s">
        <v>669</v>
      </c>
      <c r="BBF39" s="98" t="s">
        <v>669</v>
      </c>
      <c r="BBG39" s="98" t="s">
        <v>669</v>
      </c>
      <c r="BBH39" s="98" t="s">
        <v>669</v>
      </c>
      <c r="BBI39" s="98" t="s">
        <v>669</v>
      </c>
      <c r="BBJ39" s="98" t="s">
        <v>669</v>
      </c>
      <c r="BBK39" s="98" t="s">
        <v>669</v>
      </c>
      <c r="BBL39" s="98" t="s">
        <v>669</v>
      </c>
      <c r="BBM39" s="98" t="s">
        <v>669</v>
      </c>
      <c r="BBN39" s="98" t="s">
        <v>669</v>
      </c>
      <c r="BBO39" s="98" t="s">
        <v>669</v>
      </c>
      <c r="BBP39" s="98" t="s">
        <v>669</v>
      </c>
      <c r="BBQ39" s="98" t="s">
        <v>669</v>
      </c>
      <c r="BBR39" s="98" t="s">
        <v>669</v>
      </c>
      <c r="BBS39" s="98" t="s">
        <v>669</v>
      </c>
      <c r="BBT39" s="98" t="s">
        <v>669</v>
      </c>
      <c r="BBU39" s="98" t="s">
        <v>669</v>
      </c>
      <c r="BBV39" s="98" t="s">
        <v>669</v>
      </c>
      <c r="BBW39" s="98" t="s">
        <v>669</v>
      </c>
      <c r="BBX39" s="98" t="s">
        <v>669</v>
      </c>
      <c r="BBY39" s="98" t="s">
        <v>669</v>
      </c>
      <c r="BBZ39" s="98" t="s">
        <v>669</v>
      </c>
      <c r="BCA39" s="98" t="s">
        <v>669</v>
      </c>
      <c r="BCB39" s="98" t="s">
        <v>669</v>
      </c>
      <c r="BCC39" s="98" t="s">
        <v>669</v>
      </c>
      <c r="BCD39" s="98" t="s">
        <v>669</v>
      </c>
      <c r="BCE39" s="98" t="s">
        <v>669</v>
      </c>
      <c r="BCF39" s="98" t="s">
        <v>669</v>
      </c>
      <c r="BCG39" s="98" t="s">
        <v>669</v>
      </c>
      <c r="BCH39" s="98" t="s">
        <v>669</v>
      </c>
      <c r="BCI39" s="98" t="s">
        <v>669</v>
      </c>
      <c r="BCJ39" s="98" t="s">
        <v>669</v>
      </c>
      <c r="BCK39" s="98" t="s">
        <v>669</v>
      </c>
      <c r="BCL39" s="98" t="s">
        <v>669</v>
      </c>
      <c r="BCM39" s="98" t="s">
        <v>669</v>
      </c>
      <c r="BCN39" s="98" t="s">
        <v>669</v>
      </c>
      <c r="BCO39" s="98" t="s">
        <v>669</v>
      </c>
      <c r="BCP39" s="98" t="s">
        <v>669</v>
      </c>
      <c r="BCQ39" s="98" t="s">
        <v>669</v>
      </c>
      <c r="BCR39" s="98" t="s">
        <v>669</v>
      </c>
      <c r="BCS39" s="98" t="s">
        <v>669</v>
      </c>
      <c r="BCT39" s="98" t="s">
        <v>669</v>
      </c>
      <c r="BCU39" s="98" t="s">
        <v>669</v>
      </c>
      <c r="BCV39" s="98" t="s">
        <v>669</v>
      </c>
      <c r="BCW39" s="98" t="s">
        <v>669</v>
      </c>
      <c r="BCX39" s="98" t="s">
        <v>669</v>
      </c>
      <c r="BCY39" s="98" t="s">
        <v>669</v>
      </c>
      <c r="BCZ39" s="98" t="s">
        <v>669</v>
      </c>
      <c r="BDA39" s="98" t="s">
        <v>669</v>
      </c>
      <c r="BDB39" s="98" t="s">
        <v>669</v>
      </c>
      <c r="BDC39" s="98" t="s">
        <v>669</v>
      </c>
      <c r="BDD39" s="98" t="s">
        <v>669</v>
      </c>
      <c r="BDE39" s="98" t="s">
        <v>669</v>
      </c>
      <c r="BDF39" s="98" t="s">
        <v>669</v>
      </c>
      <c r="BDG39" s="98" t="s">
        <v>669</v>
      </c>
      <c r="BDH39" s="98" t="s">
        <v>669</v>
      </c>
      <c r="BDI39" s="98" t="s">
        <v>669</v>
      </c>
      <c r="BDJ39" s="98" t="s">
        <v>669</v>
      </c>
      <c r="BDK39" s="98" t="s">
        <v>669</v>
      </c>
      <c r="BDL39" s="98" t="s">
        <v>669</v>
      </c>
      <c r="BDM39" s="98" t="s">
        <v>669</v>
      </c>
      <c r="BDN39" s="98" t="s">
        <v>669</v>
      </c>
      <c r="BDO39" s="98" t="s">
        <v>669</v>
      </c>
      <c r="BDP39" s="98" t="s">
        <v>669</v>
      </c>
      <c r="BDQ39" s="98" t="s">
        <v>669</v>
      </c>
      <c r="BDR39" s="98" t="s">
        <v>669</v>
      </c>
      <c r="BDS39" s="98" t="s">
        <v>669</v>
      </c>
      <c r="BDT39" s="98" t="s">
        <v>669</v>
      </c>
      <c r="BDU39" s="98" t="s">
        <v>669</v>
      </c>
      <c r="BDV39" s="98" t="s">
        <v>669</v>
      </c>
      <c r="BDW39" s="98" t="s">
        <v>669</v>
      </c>
      <c r="BDX39" s="98" t="s">
        <v>669</v>
      </c>
      <c r="BDY39" s="98" t="s">
        <v>669</v>
      </c>
      <c r="BDZ39" s="98" t="s">
        <v>669</v>
      </c>
      <c r="BEA39" s="98" t="s">
        <v>669</v>
      </c>
      <c r="BEB39" s="98" t="s">
        <v>669</v>
      </c>
      <c r="BEC39" s="98" t="s">
        <v>669</v>
      </c>
      <c r="BED39" s="98" t="s">
        <v>669</v>
      </c>
      <c r="BEE39" s="98" t="s">
        <v>669</v>
      </c>
      <c r="BEF39" s="98" t="s">
        <v>669</v>
      </c>
      <c r="BEG39" s="98" t="s">
        <v>669</v>
      </c>
      <c r="BEH39" s="98" t="s">
        <v>669</v>
      </c>
      <c r="BEI39" s="98" t="s">
        <v>669</v>
      </c>
      <c r="BEJ39" s="98" t="s">
        <v>669</v>
      </c>
      <c r="BEK39" s="98" t="s">
        <v>669</v>
      </c>
      <c r="BEL39" s="98" t="s">
        <v>669</v>
      </c>
      <c r="BEM39" s="98" t="s">
        <v>669</v>
      </c>
      <c r="BEN39" s="98" t="s">
        <v>669</v>
      </c>
      <c r="BEO39" s="98" t="s">
        <v>669</v>
      </c>
      <c r="BEP39" s="98" t="s">
        <v>669</v>
      </c>
      <c r="BEQ39" s="98" t="s">
        <v>669</v>
      </c>
      <c r="BER39" s="98" t="s">
        <v>669</v>
      </c>
      <c r="BES39" s="98" t="s">
        <v>669</v>
      </c>
      <c r="BET39" s="98" t="s">
        <v>669</v>
      </c>
      <c r="BEU39" s="98" t="s">
        <v>669</v>
      </c>
      <c r="BEV39" s="98" t="s">
        <v>669</v>
      </c>
      <c r="BEW39" s="98" t="s">
        <v>669</v>
      </c>
      <c r="BEX39" s="98" t="s">
        <v>669</v>
      </c>
      <c r="BEY39" s="98" t="s">
        <v>669</v>
      </c>
      <c r="BEZ39" s="98" t="s">
        <v>669</v>
      </c>
      <c r="BFA39" s="98" t="s">
        <v>669</v>
      </c>
      <c r="BFB39" s="98" t="s">
        <v>669</v>
      </c>
      <c r="BFC39" s="98" t="s">
        <v>669</v>
      </c>
      <c r="BFD39" s="98" t="s">
        <v>669</v>
      </c>
      <c r="BFE39" s="98" t="s">
        <v>669</v>
      </c>
      <c r="BFF39" s="98" t="s">
        <v>669</v>
      </c>
      <c r="BFG39" s="98" t="s">
        <v>669</v>
      </c>
      <c r="BFH39" s="98" t="s">
        <v>669</v>
      </c>
      <c r="BFI39" s="98" t="s">
        <v>669</v>
      </c>
      <c r="BFJ39" s="98" t="s">
        <v>669</v>
      </c>
      <c r="BFK39" s="98" t="s">
        <v>669</v>
      </c>
      <c r="BFL39" s="98" t="s">
        <v>669</v>
      </c>
      <c r="BFM39" s="98" t="s">
        <v>669</v>
      </c>
      <c r="BFN39" s="98" t="s">
        <v>669</v>
      </c>
      <c r="BFO39" s="98" t="s">
        <v>669</v>
      </c>
      <c r="BFP39" s="98" t="s">
        <v>669</v>
      </c>
      <c r="BFQ39" s="98" t="s">
        <v>669</v>
      </c>
      <c r="BFR39" s="98" t="s">
        <v>669</v>
      </c>
      <c r="BFS39" s="98" t="s">
        <v>669</v>
      </c>
      <c r="BFT39" s="98" t="s">
        <v>669</v>
      </c>
      <c r="BFU39" s="98" t="s">
        <v>669</v>
      </c>
      <c r="BFV39" s="98" t="s">
        <v>669</v>
      </c>
      <c r="BFW39" s="98" t="s">
        <v>669</v>
      </c>
      <c r="BFX39" s="98" t="s">
        <v>669</v>
      </c>
      <c r="BFY39" s="98" t="s">
        <v>669</v>
      </c>
      <c r="BFZ39" s="98" t="s">
        <v>669</v>
      </c>
      <c r="BGA39" s="98" t="s">
        <v>669</v>
      </c>
      <c r="BGB39" s="98" t="s">
        <v>669</v>
      </c>
      <c r="BGC39" s="98" t="s">
        <v>669</v>
      </c>
      <c r="BGD39" s="98" t="s">
        <v>669</v>
      </c>
      <c r="BGE39" s="98" t="s">
        <v>669</v>
      </c>
      <c r="BGF39" s="98" t="s">
        <v>669</v>
      </c>
      <c r="BGG39" s="98" t="s">
        <v>669</v>
      </c>
      <c r="BGH39" s="98" t="s">
        <v>669</v>
      </c>
      <c r="BGI39" s="98" t="s">
        <v>669</v>
      </c>
      <c r="BGJ39" s="98" t="s">
        <v>669</v>
      </c>
      <c r="BGK39" s="98" t="s">
        <v>669</v>
      </c>
      <c r="BGL39" s="98" t="s">
        <v>669</v>
      </c>
      <c r="BGM39" s="98" t="s">
        <v>669</v>
      </c>
      <c r="BGN39" s="98" t="s">
        <v>669</v>
      </c>
      <c r="BGO39" s="98" t="s">
        <v>669</v>
      </c>
      <c r="BGP39" s="98" t="s">
        <v>669</v>
      </c>
      <c r="BGQ39" s="98" t="s">
        <v>669</v>
      </c>
      <c r="BGR39" s="98" t="s">
        <v>669</v>
      </c>
      <c r="BGS39" s="98" t="s">
        <v>669</v>
      </c>
      <c r="BGT39" s="98" t="s">
        <v>669</v>
      </c>
      <c r="BGU39" s="98" t="s">
        <v>669</v>
      </c>
      <c r="BGV39" s="98" t="s">
        <v>669</v>
      </c>
      <c r="BGW39" s="98" t="s">
        <v>669</v>
      </c>
      <c r="BGX39" s="98" t="s">
        <v>669</v>
      </c>
      <c r="BGY39" s="98" t="s">
        <v>669</v>
      </c>
      <c r="BGZ39" s="98" t="s">
        <v>669</v>
      </c>
      <c r="BHA39" s="98" t="s">
        <v>669</v>
      </c>
      <c r="BHB39" s="98" t="s">
        <v>669</v>
      </c>
      <c r="BHC39" s="98" t="s">
        <v>669</v>
      </c>
      <c r="BHD39" s="98" t="s">
        <v>669</v>
      </c>
      <c r="BHE39" s="98" t="s">
        <v>669</v>
      </c>
      <c r="BHF39" s="98" t="s">
        <v>669</v>
      </c>
      <c r="BHG39" s="98" t="s">
        <v>669</v>
      </c>
      <c r="BHH39" s="98" t="s">
        <v>669</v>
      </c>
      <c r="BHI39" s="98" t="s">
        <v>669</v>
      </c>
      <c r="BHJ39" s="98" t="s">
        <v>669</v>
      </c>
      <c r="BHK39" s="98" t="s">
        <v>669</v>
      </c>
      <c r="BHL39" s="98" t="s">
        <v>669</v>
      </c>
      <c r="BHM39" s="98" t="s">
        <v>669</v>
      </c>
      <c r="BHN39" s="98" t="s">
        <v>669</v>
      </c>
      <c r="BHO39" s="98" t="s">
        <v>669</v>
      </c>
      <c r="BHP39" s="98" t="s">
        <v>669</v>
      </c>
      <c r="BHQ39" s="98" t="s">
        <v>669</v>
      </c>
      <c r="BHR39" s="98" t="s">
        <v>669</v>
      </c>
      <c r="BHS39" s="98" t="s">
        <v>669</v>
      </c>
      <c r="BHT39" s="98" t="s">
        <v>669</v>
      </c>
      <c r="BHU39" s="98" t="s">
        <v>669</v>
      </c>
      <c r="BHV39" s="98" t="s">
        <v>669</v>
      </c>
      <c r="BHW39" s="98" t="s">
        <v>669</v>
      </c>
      <c r="BHX39" s="98" t="s">
        <v>669</v>
      </c>
      <c r="BHY39" s="98" t="s">
        <v>669</v>
      </c>
      <c r="BHZ39" s="98" t="s">
        <v>669</v>
      </c>
      <c r="BIA39" s="98" t="s">
        <v>669</v>
      </c>
      <c r="BIB39" s="98" t="s">
        <v>669</v>
      </c>
      <c r="BIC39" s="98" t="s">
        <v>669</v>
      </c>
      <c r="BID39" s="98" t="s">
        <v>669</v>
      </c>
      <c r="BIE39" s="98" t="s">
        <v>669</v>
      </c>
      <c r="BIF39" s="98" t="s">
        <v>669</v>
      </c>
      <c r="BIG39" s="98" t="s">
        <v>669</v>
      </c>
      <c r="BIH39" s="98" t="s">
        <v>669</v>
      </c>
      <c r="BII39" s="98" t="s">
        <v>669</v>
      </c>
      <c r="BIJ39" s="98" t="s">
        <v>669</v>
      </c>
      <c r="BIK39" s="98" t="s">
        <v>669</v>
      </c>
      <c r="BIL39" s="98" t="s">
        <v>669</v>
      </c>
      <c r="BIM39" s="98" t="s">
        <v>669</v>
      </c>
      <c r="BIN39" s="98" t="s">
        <v>669</v>
      </c>
      <c r="BIO39" s="98" t="s">
        <v>669</v>
      </c>
      <c r="BIP39" s="98" t="s">
        <v>669</v>
      </c>
      <c r="BIQ39" s="98" t="s">
        <v>669</v>
      </c>
      <c r="BIR39" s="98" t="s">
        <v>669</v>
      </c>
      <c r="BIS39" s="98" t="s">
        <v>669</v>
      </c>
      <c r="BIT39" s="98" t="s">
        <v>669</v>
      </c>
      <c r="BIU39" s="98" t="s">
        <v>669</v>
      </c>
      <c r="BIV39" s="98" t="s">
        <v>669</v>
      </c>
      <c r="BIW39" s="98" t="s">
        <v>669</v>
      </c>
      <c r="BIX39" s="98" t="s">
        <v>669</v>
      </c>
      <c r="BIY39" s="98" t="s">
        <v>669</v>
      </c>
      <c r="BIZ39" s="98" t="s">
        <v>669</v>
      </c>
      <c r="BJA39" s="98" t="s">
        <v>669</v>
      </c>
      <c r="BJB39" s="98" t="s">
        <v>669</v>
      </c>
      <c r="BJC39" s="98" t="s">
        <v>669</v>
      </c>
      <c r="BJD39" s="98" t="s">
        <v>669</v>
      </c>
      <c r="BJE39" s="98" t="s">
        <v>669</v>
      </c>
      <c r="BJF39" s="98" t="s">
        <v>669</v>
      </c>
      <c r="BJG39" s="98" t="s">
        <v>669</v>
      </c>
      <c r="BJH39" s="98" t="s">
        <v>669</v>
      </c>
      <c r="BJI39" s="98" t="s">
        <v>669</v>
      </c>
      <c r="BJJ39" s="98" t="s">
        <v>669</v>
      </c>
      <c r="BJK39" s="98" t="s">
        <v>669</v>
      </c>
      <c r="BJL39" s="98" t="s">
        <v>669</v>
      </c>
      <c r="BJM39" s="98" t="s">
        <v>669</v>
      </c>
      <c r="BJN39" s="98" t="s">
        <v>669</v>
      </c>
      <c r="BJO39" s="98" t="s">
        <v>669</v>
      </c>
      <c r="BJP39" s="98" t="s">
        <v>669</v>
      </c>
      <c r="BJQ39" s="98" t="s">
        <v>669</v>
      </c>
      <c r="BJR39" s="98" t="s">
        <v>669</v>
      </c>
      <c r="BJS39" s="98" t="s">
        <v>669</v>
      </c>
      <c r="BJT39" s="98" t="s">
        <v>669</v>
      </c>
      <c r="BJU39" s="98" t="s">
        <v>669</v>
      </c>
      <c r="BJV39" s="98" t="s">
        <v>669</v>
      </c>
      <c r="BJW39" s="98" t="s">
        <v>669</v>
      </c>
      <c r="BJX39" s="98" t="s">
        <v>669</v>
      </c>
      <c r="BJY39" s="98" t="s">
        <v>669</v>
      </c>
      <c r="BJZ39" s="98" t="s">
        <v>669</v>
      </c>
      <c r="BKA39" s="98" t="s">
        <v>669</v>
      </c>
      <c r="BKB39" s="98" t="s">
        <v>669</v>
      </c>
      <c r="BKC39" s="98" t="s">
        <v>669</v>
      </c>
      <c r="BKD39" s="98" t="s">
        <v>669</v>
      </c>
      <c r="BKE39" s="98" t="s">
        <v>669</v>
      </c>
      <c r="BKF39" s="98" t="s">
        <v>669</v>
      </c>
      <c r="BKG39" s="98" t="s">
        <v>669</v>
      </c>
      <c r="BKH39" s="98" t="s">
        <v>669</v>
      </c>
      <c r="BKI39" s="98" t="s">
        <v>669</v>
      </c>
      <c r="BKJ39" s="98" t="s">
        <v>669</v>
      </c>
      <c r="BKK39" s="98" t="s">
        <v>669</v>
      </c>
      <c r="BKL39" s="98" t="s">
        <v>669</v>
      </c>
      <c r="BKM39" s="98" t="s">
        <v>669</v>
      </c>
      <c r="BKN39" s="98" t="s">
        <v>669</v>
      </c>
      <c r="BKO39" s="98" t="s">
        <v>669</v>
      </c>
      <c r="BKP39" s="98" t="s">
        <v>669</v>
      </c>
      <c r="BKQ39" s="98" t="s">
        <v>669</v>
      </c>
      <c r="BKR39" s="98" t="s">
        <v>669</v>
      </c>
      <c r="BKS39" s="98" t="s">
        <v>669</v>
      </c>
      <c r="BKT39" s="98" t="s">
        <v>669</v>
      </c>
      <c r="BKU39" s="98" t="s">
        <v>669</v>
      </c>
      <c r="BKV39" s="98" t="s">
        <v>669</v>
      </c>
      <c r="BKW39" s="98" t="s">
        <v>669</v>
      </c>
      <c r="BKX39" s="98" t="s">
        <v>669</v>
      </c>
      <c r="BKY39" s="98" t="s">
        <v>669</v>
      </c>
      <c r="BKZ39" s="98" t="s">
        <v>669</v>
      </c>
      <c r="BLA39" s="98" t="s">
        <v>669</v>
      </c>
      <c r="BLB39" s="98" t="s">
        <v>669</v>
      </c>
      <c r="BLC39" s="98" t="s">
        <v>669</v>
      </c>
      <c r="BLD39" s="98" t="s">
        <v>669</v>
      </c>
      <c r="BLE39" s="98" t="s">
        <v>669</v>
      </c>
      <c r="BLF39" s="98" t="s">
        <v>669</v>
      </c>
      <c r="BLG39" s="98" t="s">
        <v>669</v>
      </c>
      <c r="BLH39" s="98" t="s">
        <v>669</v>
      </c>
      <c r="BLI39" s="98" t="s">
        <v>669</v>
      </c>
      <c r="BLJ39" s="98" t="s">
        <v>669</v>
      </c>
      <c r="BLK39" s="98" t="s">
        <v>669</v>
      </c>
      <c r="BLL39" s="98" t="s">
        <v>669</v>
      </c>
      <c r="BLM39" s="98" t="s">
        <v>669</v>
      </c>
      <c r="BLN39" s="98" t="s">
        <v>669</v>
      </c>
      <c r="BLO39" s="98" t="s">
        <v>669</v>
      </c>
      <c r="BLP39" s="98" t="s">
        <v>669</v>
      </c>
      <c r="BLQ39" s="98" t="s">
        <v>669</v>
      </c>
      <c r="BLR39" s="98" t="s">
        <v>669</v>
      </c>
      <c r="BLS39" s="98" t="s">
        <v>669</v>
      </c>
      <c r="BLT39" s="98" t="s">
        <v>669</v>
      </c>
      <c r="BLU39" s="98" t="s">
        <v>669</v>
      </c>
      <c r="BLV39" s="98" t="s">
        <v>669</v>
      </c>
      <c r="BLW39" s="98" t="s">
        <v>669</v>
      </c>
      <c r="BLX39" s="98" t="s">
        <v>669</v>
      </c>
      <c r="BLY39" s="98" t="s">
        <v>669</v>
      </c>
      <c r="BLZ39" s="98" t="s">
        <v>669</v>
      </c>
      <c r="BMA39" s="98" t="s">
        <v>669</v>
      </c>
      <c r="BMB39" s="98" t="s">
        <v>669</v>
      </c>
      <c r="BMC39" s="98" t="s">
        <v>669</v>
      </c>
      <c r="BMD39" s="98" t="s">
        <v>669</v>
      </c>
      <c r="BME39" s="98" t="s">
        <v>669</v>
      </c>
      <c r="BMF39" s="98" t="s">
        <v>669</v>
      </c>
      <c r="BMG39" s="98" t="s">
        <v>669</v>
      </c>
      <c r="BMH39" s="98" t="s">
        <v>669</v>
      </c>
      <c r="BMI39" s="98" t="s">
        <v>669</v>
      </c>
      <c r="BMJ39" s="98" t="s">
        <v>669</v>
      </c>
      <c r="BMK39" s="98" t="s">
        <v>669</v>
      </c>
      <c r="BML39" s="98" t="s">
        <v>669</v>
      </c>
      <c r="BMM39" s="98" t="s">
        <v>669</v>
      </c>
      <c r="BMN39" s="98" t="s">
        <v>669</v>
      </c>
      <c r="BMO39" s="98" t="s">
        <v>669</v>
      </c>
      <c r="BMP39" s="98" t="s">
        <v>669</v>
      </c>
      <c r="BMQ39" s="98" t="s">
        <v>669</v>
      </c>
      <c r="BMR39" s="98" t="s">
        <v>669</v>
      </c>
      <c r="BMS39" s="98" t="s">
        <v>669</v>
      </c>
      <c r="BMT39" s="98" t="s">
        <v>669</v>
      </c>
      <c r="BMU39" s="98" t="s">
        <v>669</v>
      </c>
      <c r="BMV39" s="98" t="s">
        <v>669</v>
      </c>
      <c r="BMW39" s="98" t="s">
        <v>669</v>
      </c>
      <c r="BMX39" s="98" t="s">
        <v>669</v>
      </c>
      <c r="BMY39" s="98" t="s">
        <v>669</v>
      </c>
      <c r="BMZ39" s="98" t="s">
        <v>669</v>
      </c>
      <c r="BNA39" s="98" t="s">
        <v>669</v>
      </c>
      <c r="BNB39" s="98" t="s">
        <v>669</v>
      </c>
      <c r="BNC39" s="98" t="s">
        <v>669</v>
      </c>
      <c r="BND39" s="98" t="s">
        <v>669</v>
      </c>
      <c r="BNE39" s="98" t="s">
        <v>669</v>
      </c>
      <c r="BNF39" s="98" t="s">
        <v>669</v>
      </c>
      <c r="BNG39" s="98" t="s">
        <v>669</v>
      </c>
      <c r="BNH39" s="98" t="s">
        <v>669</v>
      </c>
      <c r="BNI39" s="98" t="s">
        <v>669</v>
      </c>
      <c r="BNJ39" s="98" t="s">
        <v>669</v>
      </c>
      <c r="BNK39" s="98" t="s">
        <v>669</v>
      </c>
      <c r="BNL39" s="98" t="s">
        <v>669</v>
      </c>
      <c r="BNM39" s="98" t="s">
        <v>669</v>
      </c>
      <c r="BNN39" s="98" t="s">
        <v>669</v>
      </c>
      <c r="BNO39" s="98" t="s">
        <v>669</v>
      </c>
      <c r="BNP39" s="98" t="s">
        <v>669</v>
      </c>
      <c r="BNQ39" s="98" t="s">
        <v>669</v>
      </c>
      <c r="BNR39" s="98" t="s">
        <v>669</v>
      </c>
      <c r="BNS39" s="98" t="s">
        <v>669</v>
      </c>
      <c r="BNT39" s="98" t="s">
        <v>669</v>
      </c>
      <c r="BNU39" s="98" t="s">
        <v>669</v>
      </c>
      <c r="BNV39" s="98" t="s">
        <v>669</v>
      </c>
      <c r="BNW39" s="98" t="s">
        <v>669</v>
      </c>
      <c r="BNX39" s="98" t="s">
        <v>669</v>
      </c>
      <c r="BNY39" s="98" t="s">
        <v>669</v>
      </c>
      <c r="BNZ39" s="98" t="s">
        <v>669</v>
      </c>
      <c r="BOA39" s="98" t="s">
        <v>669</v>
      </c>
      <c r="BOB39" s="98" t="s">
        <v>669</v>
      </c>
      <c r="BOC39" s="98" t="s">
        <v>669</v>
      </c>
      <c r="BOD39" s="98" t="s">
        <v>669</v>
      </c>
      <c r="BOE39" s="98" t="s">
        <v>669</v>
      </c>
      <c r="BOF39" s="98" t="s">
        <v>669</v>
      </c>
      <c r="BOG39" s="98" t="s">
        <v>669</v>
      </c>
      <c r="BOH39" s="98" t="s">
        <v>669</v>
      </c>
      <c r="BOI39" s="98" t="s">
        <v>669</v>
      </c>
      <c r="BOJ39" s="98" t="s">
        <v>669</v>
      </c>
      <c r="BOK39" s="98" t="s">
        <v>669</v>
      </c>
      <c r="BOL39" s="98" t="s">
        <v>669</v>
      </c>
      <c r="BOM39" s="98" t="s">
        <v>669</v>
      </c>
      <c r="BON39" s="98" t="s">
        <v>669</v>
      </c>
      <c r="BOO39" s="98" t="s">
        <v>669</v>
      </c>
      <c r="BOP39" s="98" t="s">
        <v>669</v>
      </c>
      <c r="BOQ39" s="98" t="s">
        <v>669</v>
      </c>
      <c r="BOR39" s="98" t="s">
        <v>669</v>
      </c>
      <c r="BOS39" s="98" t="s">
        <v>669</v>
      </c>
      <c r="BOT39" s="98" t="s">
        <v>669</v>
      </c>
      <c r="BOU39" s="98" t="s">
        <v>669</v>
      </c>
      <c r="BOV39" s="98" t="s">
        <v>669</v>
      </c>
      <c r="BOW39" s="98" t="s">
        <v>669</v>
      </c>
      <c r="BOX39" s="98" t="s">
        <v>669</v>
      </c>
      <c r="BOY39" s="98" t="s">
        <v>669</v>
      </c>
      <c r="BOZ39" s="98" t="s">
        <v>669</v>
      </c>
      <c r="BPA39" s="98" t="s">
        <v>669</v>
      </c>
      <c r="BPB39" s="98" t="s">
        <v>669</v>
      </c>
      <c r="BPC39" s="98" t="s">
        <v>669</v>
      </c>
      <c r="BPD39" s="98" t="s">
        <v>669</v>
      </c>
      <c r="BPE39" s="98" t="s">
        <v>669</v>
      </c>
      <c r="BPF39" s="98" t="s">
        <v>669</v>
      </c>
      <c r="BPG39" s="98" t="s">
        <v>669</v>
      </c>
      <c r="BPH39" s="98" t="s">
        <v>669</v>
      </c>
      <c r="BPI39" s="98" t="s">
        <v>669</v>
      </c>
      <c r="BPJ39" s="98" t="s">
        <v>669</v>
      </c>
      <c r="BPK39" s="98" t="s">
        <v>669</v>
      </c>
      <c r="BPL39" s="98" t="s">
        <v>669</v>
      </c>
      <c r="BPM39" s="98" t="s">
        <v>669</v>
      </c>
      <c r="BPN39" s="98" t="s">
        <v>669</v>
      </c>
      <c r="BPO39" s="98" t="s">
        <v>669</v>
      </c>
      <c r="BPP39" s="98" t="s">
        <v>669</v>
      </c>
      <c r="BPQ39" s="98" t="s">
        <v>669</v>
      </c>
      <c r="BPR39" s="98" t="s">
        <v>669</v>
      </c>
      <c r="BPS39" s="98" t="s">
        <v>669</v>
      </c>
      <c r="BPT39" s="98" t="s">
        <v>669</v>
      </c>
      <c r="BPU39" s="98" t="s">
        <v>669</v>
      </c>
      <c r="BPV39" s="98" t="s">
        <v>669</v>
      </c>
      <c r="BPW39" s="98" t="s">
        <v>669</v>
      </c>
      <c r="BPX39" s="98" t="s">
        <v>669</v>
      </c>
      <c r="BPY39" s="98" t="s">
        <v>669</v>
      </c>
      <c r="BPZ39" s="98" t="s">
        <v>669</v>
      </c>
      <c r="BQA39" s="98" t="s">
        <v>669</v>
      </c>
      <c r="BQB39" s="98" t="s">
        <v>669</v>
      </c>
      <c r="BQC39" s="98" t="s">
        <v>669</v>
      </c>
      <c r="BQD39" s="98" t="s">
        <v>669</v>
      </c>
      <c r="BQE39" s="98" t="s">
        <v>669</v>
      </c>
      <c r="BQF39" s="98" t="s">
        <v>669</v>
      </c>
      <c r="BQG39" s="98" t="s">
        <v>669</v>
      </c>
      <c r="BQH39" s="98" t="s">
        <v>669</v>
      </c>
      <c r="BQI39" s="98" t="s">
        <v>669</v>
      </c>
      <c r="BQJ39" s="98" t="s">
        <v>669</v>
      </c>
      <c r="BQK39" s="98" t="s">
        <v>669</v>
      </c>
      <c r="BQL39" s="98" t="s">
        <v>669</v>
      </c>
      <c r="BQM39" s="98" t="s">
        <v>669</v>
      </c>
      <c r="BQN39" s="98" t="s">
        <v>669</v>
      </c>
      <c r="BQO39" s="98" t="s">
        <v>669</v>
      </c>
      <c r="BQP39" s="98" t="s">
        <v>669</v>
      </c>
      <c r="BQQ39" s="98" t="s">
        <v>669</v>
      </c>
      <c r="BQR39" s="98" t="s">
        <v>669</v>
      </c>
      <c r="BQS39" s="98" t="s">
        <v>669</v>
      </c>
      <c r="BQT39" s="98" t="s">
        <v>669</v>
      </c>
      <c r="BQU39" s="98" t="s">
        <v>669</v>
      </c>
      <c r="BQV39" s="98" t="s">
        <v>669</v>
      </c>
      <c r="BQW39" s="98" t="s">
        <v>669</v>
      </c>
      <c r="BQX39" s="98" t="s">
        <v>669</v>
      </c>
      <c r="BQY39" s="98" t="s">
        <v>669</v>
      </c>
      <c r="BQZ39" s="98" t="s">
        <v>669</v>
      </c>
      <c r="BRA39" s="98" t="s">
        <v>669</v>
      </c>
      <c r="BRB39" s="98" t="s">
        <v>669</v>
      </c>
      <c r="BRC39" s="98" t="s">
        <v>669</v>
      </c>
      <c r="BRD39" s="98" t="s">
        <v>669</v>
      </c>
      <c r="BRE39" s="98" t="s">
        <v>669</v>
      </c>
      <c r="BRF39" s="98" t="s">
        <v>669</v>
      </c>
      <c r="BRG39" s="98" t="s">
        <v>669</v>
      </c>
      <c r="BRH39" s="98" t="s">
        <v>669</v>
      </c>
      <c r="BRI39" s="98" t="s">
        <v>669</v>
      </c>
      <c r="BRJ39" s="98" t="s">
        <v>669</v>
      </c>
      <c r="BRK39" s="98" t="s">
        <v>669</v>
      </c>
      <c r="BRL39" s="98" t="s">
        <v>669</v>
      </c>
      <c r="BRM39" s="98" t="s">
        <v>669</v>
      </c>
      <c r="BRN39" s="98" t="s">
        <v>669</v>
      </c>
      <c r="BRO39" s="98" t="s">
        <v>669</v>
      </c>
      <c r="BRP39" s="98" t="s">
        <v>669</v>
      </c>
      <c r="BRQ39" s="98" t="s">
        <v>669</v>
      </c>
      <c r="BRR39" s="98" t="s">
        <v>669</v>
      </c>
      <c r="BRS39" s="98" t="s">
        <v>669</v>
      </c>
      <c r="BRT39" s="98" t="s">
        <v>669</v>
      </c>
      <c r="BRU39" s="98" t="s">
        <v>669</v>
      </c>
      <c r="BRV39" s="98" t="s">
        <v>669</v>
      </c>
      <c r="BRW39" s="98" t="s">
        <v>669</v>
      </c>
      <c r="BRX39" s="98" t="s">
        <v>669</v>
      </c>
      <c r="BRY39" s="98" t="s">
        <v>669</v>
      </c>
      <c r="BRZ39" s="98" t="s">
        <v>669</v>
      </c>
      <c r="BSA39" s="98" t="s">
        <v>669</v>
      </c>
      <c r="BSB39" s="98" t="s">
        <v>669</v>
      </c>
      <c r="BSC39" s="98" t="s">
        <v>669</v>
      </c>
      <c r="BSD39" s="98" t="s">
        <v>669</v>
      </c>
      <c r="BSE39" s="98" t="s">
        <v>669</v>
      </c>
      <c r="BSF39" s="98" t="s">
        <v>669</v>
      </c>
      <c r="BSG39" s="98" t="s">
        <v>669</v>
      </c>
      <c r="BSH39" s="98" t="s">
        <v>669</v>
      </c>
      <c r="BSI39" s="98" t="s">
        <v>669</v>
      </c>
      <c r="BSJ39" s="98" t="s">
        <v>669</v>
      </c>
      <c r="BSK39" s="98" t="s">
        <v>669</v>
      </c>
      <c r="BSL39" s="98" t="s">
        <v>669</v>
      </c>
      <c r="BSM39" s="98" t="s">
        <v>669</v>
      </c>
      <c r="BSN39" s="98" t="s">
        <v>669</v>
      </c>
      <c r="BSO39" s="98" t="s">
        <v>669</v>
      </c>
      <c r="BSP39" s="98" t="s">
        <v>669</v>
      </c>
      <c r="BSQ39" s="98" t="s">
        <v>669</v>
      </c>
      <c r="BSR39" s="98" t="s">
        <v>669</v>
      </c>
      <c r="BSS39" s="98" t="s">
        <v>669</v>
      </c>
      <c r="BST39" s="98" t="s">
        <v>669</v>
      </c>
      <c r="BSU39" s="98" t="s">
        <v>669</v>
      </c>
      <c r="BSV39" s="98" t="s">
        <v>669</v>
      </c>
      <c r="BSW39" s="98" t="s">
        <v>669</v>
      </c>
      <c r="BSX39" s="98" t="s">
        <v>669</v>
      </c>
      <c r="BSY39" s="98" t="s">
        <v>669</v>
      </c>
      <c r="BSZ39" s="98" t="s">
        <v>669</v>
      </c>
      <c r="BTA39" s="98" t="s">
        <v>669</v>
      </c>
      <c r="BTB39" s="98" t="s">
        <v>669</v>
      </c>
      <c r="BTC39" s="98" t="s">
        <v>669</v>
      </c>
      <c r="BTD39" s="98" t="s">
        <v>669</v>
      </c>
      <c r="BTE39" s="98" t="s">
        <v>669</v>
      </c>
      <c r="BTF39" s="98" t="s">
        <v>669</v>
      </c>
      <c r="BTG39" s="98" t="s">
        <v>669</v>
      </c>
      <c r="BTH39" s="98" t="s">
        <v>669</v>
      </c>
      <c r="BTI39" s="98" t="s">
        <v>669</v>
      </c>
      <c r="BTJ39" s="98" t="s">
        <v>669</v>
      </c>
      <c r="BTK39" s="98" t="s">
        <v>669</v>
      </c>
      <c r="BTL39" s="98" t="s">
        <v>669</v>
      </c>
      <c r="BTM39" s="98" t="s">
        <v>669</v>
      </c>
      <c r="BTN39" s="98" t="s">
        <v>669</v>
      </c>
      <c r="BTO39" s="98" t="s">
        <v>669</v>
      </c>
      <c r="BTP39" s="98" t="s">
        <v>669</v>
      </c>
      <c r="BTQ39" s="98" t="s">
        <v>669</v>
      </c>
      <c r="BTR39" s="98" t="s">
        <v>669</v>
      </c>
      <c r="BTS39" s="98" t="s">
        <v>669</v>
      </c>
      <c r="BTT39" s="98" t="s">
        <v>669</v>
      </c>
      <c r="BTU39" s="98" t="s">
        <v>669</v>
      </c>
      <c r="BTV39" s="98" t="s">
        <v>669</v>
      </c>
      <c r="BTW39" s="98" t="s">
        <v>669</v>
      </c>
      <c r="BTX39" s="98" t="s">
        <v>669</v>
      </c>
      <c r="BTY39" s="98" t="s">
        <v>669</v>
      </c>
      <c r="BTZ39" s="98" t="s">
        <v>669</v>
      </c>
      <c r="BUA39" s="98" t="s">
        <v>669</v>
      </c>
      <c r="BUB39" s="98" t="s">
        <v>669</v>
      </c>
      <c r="BUC39" s="98" t="s">
        <v>669</v>
      </c>
      <c r="BUD39" s="98" t="s">
        <v>669</v>
      </c>
      <c r="BUE39" s="98" t="s">
        <v>669</v>
      </c>
      <c r="BUF39" s="98" t="s">
        <v>669</v>
      </c>
      <c r="BUG39" s="98" t="s">
        <v>669</v>
      </c>
      <c r="BUH39" s="98" t="s">
        <v>669</v>
      </c>
      <c r="BUI39" s="98" t="s">
        <v>669</v>
      </c>
      <c r="BUJ39" s="98" t="s">
        <v>669</v>
      </c>
      <c r="BUK39" s="98" t="s">
        <v>669</v>
      </c>
      <c r="BUL39" s="98" t="s">
        <v>669</v>
      </c>
      <c r="BUM39" s="98" t="s">
        <v>669</v>
      </c>
      <c r="BUN39" s="98" t="s">
        <v>669</v>
      </c>
      <c r="BUO39" s="98" t="s">
        <v>669</v>
      </c>
      <c r="BUP39" s="98" t="s">
        <v>669</v>
      </c>
      <c r="BUQ39" s="98" t="s">
        <v>669</v>
      </c>
      <c r="BUR39" s="98" t="s">
        <v>669</v>
      </c>
      <c r="BUS39" s="98" t="s">
        <v>669</v>
      </c>
      <c r="BUT39" s="98" t="s">
        <v>669</v>
      </c>
      <c r="BUU39" s="98" t="s">
        <v>669</v>
      </c>
      <c r="BUV39" s="98" t="s">
        <v>669</v>
      </c>
      <c r="BUW39" s="98" t="s">
        <v>669</v>
      </c>
      <c r="BUX39" s="98" t="s">
        <v>669</v>
      </c>
      <c r="BUY39" s="98" t="s">
        <v>669</v>
      </c>
      <c r="BUZ39" s="98" t="s">
        <v>669</v>
      </c>
      <c r="BVA39" s="98" t="s">
        <v>669</v>
      </c>
      <c r="BVB39" s="98" t="s">
        <v>669</v>
      </c>
      <c r="BVC39" s="98" t="s">
        <v>669</v>
      </c>
      <c r="BVD39" s="98" t="s">
        <v>669</v>
      </c>
      <c r="BVE39" s="98" t="s">
        <v>669</v>
      </c>
      <c r="BVF39" s="98" t="s">
        <v>669</v>
      </c>
      <c r="BVG39" s="98" t="s">
        <v>669</v>
      </c>
      <c r="BVH39" s="98" t="s">
        <v>669</v>
      </c>
      <c r="BVI39" s="98" t="s">
        <v>669</v>
      </c>
      <c r="BVJ39" s="98" t="s">
        <v>669</v>
      </c>
      <c r="BVK39" s="98" t="s">
        <v>669</v>
      </c>
      <c r="BVL39" s="98" t="s">
        <v>669</v>
      </c>
      <c r="BVM39" s="98" t="s">
        <v>669</v>
      </c>
      <c r="BVN39" s="98" t="s">
        <v>669</v>
      </c>
      <c r="BVO39" s="98" t="s">
        <v>669</v>
      </c>
      <c r="BVP39" s="98" t="s">
        <v>669</v>
      </c>
      <c r="BVQ39" s="98" t="s">
        <v>669</v>
      </c>
      <c r="BVR39" s="98" t="s">
        <v>669</v>
      </c>
      <c r="BVS39" s="98" t="s">
        <v>669</v>
      </c>
      <c r="BVT39" s="98" t="s">
        <v>669</v>
      </c>
      <c r="BVU39" s="98" t="s">
        <v>669</v>
      </c>
      <c r="BVV39" s="98" t="s">
        <v>669</v>
      </c>
      <c r="BVW39" s="98" t="s">
        <v>669</v>
      </c>
      <c r="BVX39" s="98" t="s">
        <v>669</v>
      </c>
      <c r="BVY39" s="98" t="s">
        <v>669</v>
      </c>
      <c r="BVZ39" s="98" t="s">
        <v>669</v>
      </c>
      <c r="BWA39" s="98" t="s">
        <v>669</v>
      </c>
      <c r="BWB39" s="98" t="s">
        <v>669</v>
      </c>
      <c r="BWC39" s="98" t="s">
        <v>669</v>
      </c>
      <c r="BWD39" s="98" t="s">
        <v>669</v>
      </c>
      <c r="BWE39" s="98" t="s">
        <v>669</v>
      </c>
      <c r="BWF39" s="98" t="s">
        <v>669</v>
      </c>
      <c r="BWG39" s="98" t="s">
        <v>669</v>
      </c>
      <c r="BWH39" s="98" t="s">
        <v>669</v>
      </c>
      <c r="BWI39" s="98" t="s">
        <v>669</v>
      </c>
      <c r="BWJ39" s="98" t="s">
        <v>669</v>
      </c>
      <c r="BWK39" s="98" t="s">
        <v>669</v>
      </c>
      <c r="BWL39" s="98" t="s">
        <v>669</v>
      </c>
      <c r="BWM39" s="98" t="s">
        <v>669</v>
      </c>
      <c r="BWN39" s="98" t="s">
        <v>669</v>
      </c>
      <c r="BWO39" s="98" t="s">
        <v>669</v>
      </c>
      <c r="BWP39" s="98" t="s">
        <v>669</v>
      </c>
      <c r="BWQ39" s="98" t="s">
        <v>669</v>
      </c>
      <c r="BWR39" s="98" t="s">
        <v>669</v>
      </c>
      <c r="BWS39" s="98" t="s">
        <v>669</v>
      </c>
      <c r="BWT39" s="98" t="s">
        <v>669</v>
      </c>
      <c r="BWU39" s="98" t="s">
        <v>669</v>
      </c>
      <c r="BWV39" s="98" t="s">
        <v>669</v>
      </c>
      <c r="BWW39" s="98" t="s">
        <v>669</v>
      </c>
      <c r="BWX39" s="98" t="s">
        <v>669</v>
      </c>
      <c r="BWY39" s="98" t="s">
        <v>669</v>
      </c>
      <c r="BWZ39" s="98" t="s">
        <v>669</v>
      </c>
      <c r="BXA39" s="98" t="s">
        <v>669</v>
      </c>
      <c r="BXB39" s="98" t="s">
        <v>669</v>
      </c>
      <c r="BXC39" s="98" t="s">
        <v>669</v>
      </c>
      <c r="BXD39" s="98" t="s">
        <v>669</v>
      </c>
      <c r="BXE39" s="98" t="s">
        <v>669</v>
      </c>
      <c r="BXF39" s="98" t="s">
        <v>669</v>
      </c>
      <c r="BXG39" s="98" t="s">
        <v>669</v>
      </c>
      <c r="BXH39" s="98" t="s">
        <v>669</v>
      </c>
      <c r="BXI39" s="98" t="s">
        <v>669</v>
      </c>
      <c r="BXJ39" s="98" t="s">
        <v>669</v>
      </c>
      <c r="BXK39" s="98" t="s">
        <v>669</v>
      </c>
      <c r="BXL39" s="98" t="s">
        <v>669</v>
      </c>
      <c r="BXM39" s="98" t="s">
        <v>669</v>
      </c>
      <c r="BXN39" s="98" t="s">
        <v>669</v>
      </c>
      <c r="BXO39" s="98" t="s">
        <v>669</v>
      </c>
      <c r="BXP39" s="98" t="s">
        <v>669</v>
      </c>
      <c r="BXQ39" s="98" t="s">
        <v>669</v>
      </c>
      <c r="BXR39" s="98" t="s">
        <v>669</v>
      </c>
      <c r="BXS39" s="98" t="s">
        <v>669</v>
      </c>
      <c r="BXT39" s="98" t="s">
        <v>669</v>
      </c>
      <c r="BXU39" s="98" t="s">
        <v>669</v>
      </c>
      <c r="BXV39" s="98" t="s">
        <v>669</v>
      </c>
      <c r="BXW39" s="98" t="s">
        <v>669</v>
      </c>
      <c r="BXX39" s="98" t="s">
        <v>669</v>
      </c>
      <c r="BXY39" s="98" t="s">
        <v>669</v>
      </c>
      <c r="BXZ39" s="98" t="s">
        <v>669</v>
      </c>
      <c r="BYA39" s="98" t="s">
        <v>669</v>
      </c>
      <c r="BYB39" s="98" t="s">
        <v>669</v>
      </c>
      <c r="BYC39" s="98" t="s">
        <v>669</v>
      </c>
      <c r="BYD39" s="98" t="s">
        <v>669</v>
      </c>
      <c r="BYE39" s="98" t="s">
        <v>669</v>
      </c>
      <c r="BYF39" s="98" t="s">
        <v>669</v>
      </c>
      <c r="BYG39" s="98" t="s">
        <v>669</v>
      </c>
      <c r="BYH39" s="98" t="s">
        <v>669</v>
      </c>
      <c r="BYI39" s="98" t="s">
        <v>669</v>
      </c>
      <c r="BYJ39" s="98" t="s">
        <v>669</v>
      </c>
      <c r="BYK39" s="98" t="s">
        <v>669</v>
      </c>
      <c r="BYL39" s="98" t="s">
        <v>669</v>
      </c>
      <c r="BYM39" s="98" t="s">
        <v>669</v>
      </c>
      <c r="BYN39" s="98" t="s">
        <v>669</v>
      </c>
      <c r="BYO39" s="98" t="s">
        <v>669</v>
      </c>
      <c r="BYP39" s="98" t="s">
        <v>669</v>
      </c>
      <c r="BYQ39" s="98" t="s">
        <v>669</v>
      </c>
      <c r="BYR39" s="98" t="s">
        <v>669</v>
      </c>
      <c r="BYS39" s="98" t="s">
        <v>669</v>
      </c>
      <c r="BYT39" s="98" t="s">
        <v>669</v>
      </c>
      <c r="BYU39" s="98" t="s">
        <v>669</v>
      </c>
      <c r="BYV39" s="98" t="s">
        <v>669</v>
      </c>
      <c r="BYW39" s="98" t="s">
        <v>669</v>
      </c>
      <c r="BYX39" s="98" t="s">
        <v>669</v>
      </c>
      <c r="BYY39" s="98" t="s">
        <v>669</v>
      </c>
      <c r="BYZ39" s="98" t="s">
        <v>669</v>
      </c>
      <c r="BZA39" s="98" t="s">
        <v>669</v>
      </c>
      <c r="BZB39" s="98" t="s">
        <v>669</v>
      </c>
      <c r="BZC39" s="98" t="s">
        <v>669</v>
      </c>
      <c r="BZD39" s="98" t="s">
        <v>669</v>
      </c>
      <c r="BZE39" s="98" t="s">
        <v>669</v>
      </c>
      <c r="BZF39" s="98" t="s">
        <v>669</v>
      </c>
      <c r="BZG39" s="98" t="s">
        <v>669</v>
      </c>
      <c r="BZH39" s="98" t="s">
        <v>669</v>
      </c>
      <c r="BZI39" s="98" t="s">
        <v>669</v>
      </c>
      <c r="BZJ39" s="98" t="s">
        <v>669</v>
      </c>
      <c r="BZK39" s="98" t="s">
        <v>669</v>
      </c>
      <c r="BZL39" s="98" t="s">
        <v>669</v>
      </c>
      <c r="BZM39" s="98" t="s">
        <v>669</v>
      </c>
      <c r="BZN39" s="98" t="s">
        <v>669</v>
      </c>
      <c r="BZO39" s="98" t="s">
        <v>669</v>
      </c>
      <c r="BZP39" s="98" t="s">
        <v>669</v>
      </c>
      <c r="BZQ39" s="98" t="s">
        <v>669</v>
      </c>
      <c r="BZR39" s="98" t="s">
        <v>669</v>
      </c>
      <c r="BZS39" s="98" t="s">
        <v>669</v>
      </c>
      <c r="BZT39" s="98" t="s">
        <v>669</v>
      </c>
      <c r="BZU39" s="98" t="s">
        <v>669</v>
      </c>
      <c r="BZV39" s="98" t="s">
        <v>669</v>
      </c>
      <c r="BZW39" s="98" t="s">
        <v>669</v>
      </c>
      <c r="BZX39" s="98" t="s">
        <v>669</v>
      </c>
      <c r="BZY39" s="98" t="s">
        <v>669</v>
      </c>
      <c r="BZZ39" s="98" t="s">
        <v>669</v>
      </c>
      <c r="CAA39" s="98" t="s">
        <v>669</v>
      </c>
      <c r="CAB39" s="98" t="s">
        <v>669</v>
      </c>
      <c r="CAC39" s="98" t="s">
        <v>669</v>
      </c>
      <c r="CAD39" s="98" t="s">
        <v>669</v>
      </c>
      <c r="CAE39" s="98" t="s">
        <v>669</v>
      </c>
      <c r="CAF39" s="98" t="s">
        <v>669</v>
      </c>
      <c r="CAG39" s="98" t="s">
        <v>669</v>
      </c>
      <c r="CAH39" s="98" t="s">
        <v>669</v>
      </c>
      <c r="CAI39" s="98" t="s">
        <v>669</v>
      </c>
      <c r="CAJ39" s="98" t="s">
        <v>669</v>
      </c>
      <c r="CAK39" s="98" t="s">
        <v>669</v>
      </c>
      <c r="CAL39" s="98" t="s">
        <v>669</v>
      </c>
      <c r="CAM39" s="98" t="s">
        <v>669</v>
      </c>
      <c r="CAN39" s="98" t="s">
        <v>669</v>
      </c>
      <c r="CAO39" s="98" t="s">
        <v>669</v>
      </c>
      <c r="CAP39" s="98" t="s">
        <v>669</v>
      </c>
      <c r="CAQ39" s="98" t="s">
        <v>669</v>
      </c>
      <c r="CAR39" s="98" t="s">
        <v>669</v>
      </c>
      <c r="CAS39" s="98" t="s">
        <v>669</v>
      </c>
      <c r="CAT39" s="98" t="s">
        <v>669</v>
      </c>
      <c r="CAU39" s="98" t="s">
        <v>669</v>
      </c>
      <c r="CAV39" s="98" t="s">
        <v>669</v>
      </c>
      <c r="CAW39" s="98" t="s">
        <v>669</v>
      </c>
      <c r="CAX39" s="98" t="s">
        <v>669</v>
      </c>
      <c r="CAY39" s="98" t="s">
        <v>669</v>
      </c>
      <c r="CAZ39" s="98" t="s">
        <v>669</v>
      </c>
      <c r="CBA39" s="98" t="s">
        <v>669</v>
      </c>
      <c r="CBB39" s="98" t="s">
        <v>669</v>
      </c>
      <c r="CBC39" s="98" t="s">
        <v>669</v>
      </c>
      <c r="CBD39" s="98" t="s">
        <v>669</v>
      </c>
      <c r="CBE39" s="98" t="s">
        <v>669</v>
      </c>
      <c r="CBF39" s="98" t="s">
        <v>669</v>
      </c>
      <c r="CBG39" s="98" t="s">
        <v>669</v>
      </c>
      <c r="CBH39" s="98" t="s">
        <v>669</v>
      </c>
      <c r="CBI39" s="98" t="s">
        <v>669</v>
      </c>
      <c r="CBJ39" s="98" t="s">
        <v>669</v>
      </c>
      <c r="CBK39" s="98" t="s">
        <v>669</v>
      </c>
      <c r="CBL39" s="98" t="s">
        <v>669</v>
      </c>
      <c r="CBM39" s="98" t="s">
        <v>669</v>
      </c>
      <c r="CBN39" s="98" t="s">
        <v>669</v>
      </c>
      <c r="CBO39" s="98" t="s">
        <v>669</v>
      </c>
      <c r="CBP39" s="98" t="s">
        <v>669</v>
      </c>
      <c r="CBQ39" s="98" t="s">
        <v>669</v>
      </c>
      <c r="CBR39" s="98" t="s">
        <v>669</v>
      </c>
      <c r="CBS39" s="98" t="s">
        <v>669</v>
      </c>
      <c r="CBT39" s="98" t="s">
        <v>669</v>
      </c>
      <c r="CBU39" s="98" t="s">
        <v>669</v>
      </c>
      <c r="CBV39" s="98" t="s">
        <v>669</v>
      </c>
      <c r="CBW39" s="98" t="s">
        <v>669</v>
      </c>
      <c r="CBX39" s="98" t="s">
        <v>669</v>
      </c>
      <c r="CBY39" s="98" t="s">
        <v>669</v>
      </c>
      <c r="CBZ39" s="98" t="s">
        <v>669</v>
      </c>
      <c r="CCA39" s="98" t="s">
        <v>669</v>
      </c>
      <c r="CCB39" s="98" t="s">
        <v>669</v>
      </c>
      <c r="CCC39" s="98" t="s">
        <v>669</v>
      </c>
      <c r="CCD39" s="98" t="s">
        <v>669</v>
      </c>
      <c r="CCE39" s="98" t="s">
        <v>669</v>
      </c>
      <c r="CCF39" s="98" t="s">
        <v>669</v>
      </c>
      <c r="CCG39" s="98" t="s">
        <v>669</v>
      </c>
      <c r="CCH39" s="98" t="s">
        <v>669</v>
      </c>
      <c r="CCI39" s="98" t="s">
        <v>669</v>
      </c>
      <c r="CCJ39" s="98" t="s">
        <v>669</v>
      </c>
      <c r="CCK39" s="98" t="s">
        <v>669</v>
      </c>
      <c r="CCL39" s="98" t="s">
        <v>669</v>
      </c>
      <c r="CCM39" s="98" t="s">
        <v>669</v>
      </c>
      <c r="CCN39" s="98" t="s">
        <v>669</v>
      </c>
      <c r="CCO39" s="98" t="s">
        <v>669</v>
      </c>
      <c r="CCP39" s="98" t="s">
        <v>669</v>
      </c>
      <c r="CCQ39" s="98" t="s">
        <v>669</v>
      </c>
      <c r="CCR39" s="98" t="s">
        <v>669</v>
      </c>
      <c r="CCS39" s="98" t="s">
        <v>669</v>
      </c>
      <c r="CCT39" s="98" t="s">
        <v>669</v>
      </c>
      <c r="CCU39" s="98" t="s">
        <v>669</v>
      </c>
      <c r="CCV39" s="98" t="s">
        <v>669</v>
      </c>
      <c r="CCW39" s="98" t="s">
        <v>669</v>
      </c>
      <c r="CCX39" s="98" t="s">
        <v>669</v>
      </c>
      <c r="CCY39" s="98" t="s">
        <v>669</v>
      </c>
      <c r="CCZ39" s="98" t="s">
        <v>669</v>
      </c>
      <c r="CDA39" s="98" t="s">
        <v>669</v>
      </c>
      <c r="CDB39" s="98" t="s">
        <v>669</v>
      </c>
      <c r="CDC39" s="98" t="s">
        <v>669</v>
      </c>
      <c r="CDD39" s="98" t="s">
        <v>669</v>
      </c>
      <c r="CDE39" s="98" t="s">
        <v>669</v>
      </c>
      <c r="CDF39" s="98" t="s">
        <v>669</v>
      </c>
      <c r="CDG39" s="98" t="s">
        <v>669</v>
      </c>
      <c r="CDH39" s="98" t="s">
        <v>669</v>
      </c>
      <c r="CDI39" s="98" t="s">
        <v>669</v>
      </c>
      <c r="CDJ39" s="98" t="s">
        <v>669</v>
      </c>
      <c r="CDK39" s="98" t="s">
        <v>669</v>
      </c>
      <c r="CDL39" s="98" t="s">
        <v>669</v>
      </c>
      <c r="CDM39" s="98" t="s">
        <v>669</v>
      </c>
      <c r="CDN39" s="98" t="s">
        <v>669</v>
      </c>
      <c r="CDO39" s="98" t="s">
        <v>669</v>
      </c>
      <c r="CDP39" s="98" t="s">
        <v>669</v>
      </c>
      <c r="CDQ39" s="98" t="s">
        <v>669</v>
      </c>
      <c r="CDR39" s="98" t="s">
        <v>669</v>
      </c>
      <c r="CDS39" s="98" t="s">
        <v>669</v>
      </c>
      <c r="CDT39" s="98" t="s">
        <v>669</v>
      </c>
      <c r="CDU39" s="98" t="s">
        <v>669</v>
      </c>
      <c r="CDV39" s="98" t="s">
        <v>669</v>
      </c>
      <c r="CDW39" s="98" t="s">
        <v>669</v>
      </c>
      <c r="CDX39" s="98" t="s">
        <v>669</v>
      </c>
      <c r="CDY39" s="98" t="s">
        <v>669</v>
      </c>
      <c r="CDZ39" s="98" t="s">
        <v>669</v>
      </c>
      <c r="CEA39" s="98" t="s">
        <v>669</v>
      </c>
      <c r="CEB39" s="98" t="s">
        <v>669</v>
      </c>
      <c r="CEC39" s="98" t="s">
        <v>669</v>
      </c>
      <c r="CED39" s="98" t="s">
        <v>669</v>
      </c>
      <c r="CEE39" s="98" t="s">
        <v>669</v>
      </c>
      <c r="CEF39" s="98" t="s">
        <v>669</v>
      </c>
      <c r="CEG39" s="98" t="s">
        <v>669</v>
      </c>
      <c r="CEH39" s="98" t="s">
        <v>669</v>
      </c>
      <c r="CEI39" s="98" t="s">
        <v>669</v>
      </c>
      <c r="CEJ39" s="98" t="s">
        <v>669</v>
      </c>
      <c r="CEK39" s="98" t="s">
        <v>669</v>
      </c>
      <c r="CEL39" s="98" t="s">
        <v>669</v>
      </c>
      <c r="CEM39" s="98" t="s">
        <v>669</v>
      </c>
      <c r="CEN39" s="98" t="s">
        <v>669</v>
      </c>
      <c r="CEO39" s="98" t="s">
        <v>669</v>
      </c>
      <c r="CEP39" s="98" t="s">
        <v>669</v>
      </c>
      <c r="CEQ39" s="98" t="s">
        <v>669</v>
      </c>
      <c r="CER39" s="98" t="s">
        <v>669</v>
      </c>
      <c r="CES39" s="98" t="s">
        <v>669</v>
      </c>
      <c r="CET39" s="98" t="s">
        <v>669</v>
      </c>
      <c r="CEU39" s="98" t="s">
        <v>669</v>
      </c>
      <c r="CEV39" s="98" t="s">
        <v>669</v>
      </c>
      <c r="CEW39" s="98" t="s">
        <v>669</v>
      </c>
      <c r="CEX39" s="98" t="s">
        <v>669</v>
      </c>
      <c r="CEY39" s="98" t="s">
        <v>669</v>
      </c>
      <c r="CEZ39" s="98" t="s">
        <v>669</v>
      </c>
      <c r="CFA39" s="98" t="s">
        <v>669</v>
      </c>
      <c r="CFB39" s="98" t="s">
        <v>669</v>
      </c>
      <c r="CFC39" s="98" t="s">
        <v>669</v>
      </c>
      <c r="CFD39" s="98" t="s">
        <v>669</v>
      </c>
      <c r="CFE39" s="98" t="s">
        <v>669</v>
      </c>
      <c r="CFF39" s="98" t="s">
        <v>669</v>
      </c>
      <c r="CFG39" s="98" t="s">
        <v>669</v>
      </c>
      <c r="CFH39" s="98" t="s">
        <v>669</v>
      </c>
      <c r="CFI39" s="98" t="s">
        <v>669</v>
      </c>
      <c r="CFJ39" s="98" t="s">
        <v>669</v>
      </c>
      <c r="CFK39" s="98" t="s">
        <v>669</v>
      </c>
      <c r="CFL39" s="98" t="s">
        <v>669</v>
      </c>
      <c r="CFM39" s="98" t="s">
        <v>669</v>
      </c>
      <c r="CFN39" s="98" t="s">
        <v>669</v>
      </c>
      <c r="CFO39" s="98" t="s">
        <v>669</v>
      </c>
      <c r="CFP39" s="98" t="s">
        <v>669</v>
      </c>
      <c r="CFQ39" s="98" t="s">
        <v>669</v>
      </c>
      <c r="CFR39" s="98" t="s">
        <v>669</v>
      </c>
      <c r="CFS39" s="98" t="s">
        <v>669</v>
      </c>
      <c r="CFT39" s="98" t="s">
        <v>669</v>
      </c>
      <c r="CFU39" s="98" t="s">
        <v>669</v>
      </c>
      <c r="CFV39" s="98" t="s">
        <v>669</v>
      </c>
      <c r="CFW39" s="98" t="s">
        <v>669</v>
      </c>
      <c r="CFX39" s="98" t="s">
        <v>669</v>
      </c>
      <c r="CFY39" s="98" t="s">
        <v>669</v>
      </c>
      <c r="CFZ39" s="98" t="s">
        <v>669</v>
      </c>
      <c r="CGA39" s="98" t="s">
        <v>669</v>
      </c>
      <c r="CGB39" s="98" t="s">
        <v>669</v>
      </c>
      <c r="CGC39" s="98" t="s">
        <v>669</v>
      </c>
      <c r="CGD39" s="98" t="s">
        <v>669</v>
      </c>
      <c r="CGE39" s="98" t="s">
        <v>669</v>
      </c>
      <c r="CGF39" s="98" t="s">
        <v>669</v>
      </c>
      <c r="CGG39" s="98" t="s">
        <v>669</v>
      </c>
      <c r="CGH39" s="98" t="s">
        <v>669</v>
      </c>
      <c r="CGI39" s="98" t="s">
        <v>669</v>
      </c>
      <c r="CGJ39" s="98" t="s">
        <v>669</v>
      </c>
      <c r="CGK39" s="98" t="s">
        <v>669</v>
      </c>
      <c r="CGL39" s="98" t="s">
        <v>669</v>
      </c>
      <c r="CGM39" s="98" t="s">
        <v>669</v>
      </c>
      <c r="CGN39" s="98" t="s">
        <v>669</v>
      </c>
      <c r="CGO39" s="98" t="s">
        <v>669</v>
      </c>
      <c r="CGP39" s="98" t="s">
        <v>669</v>
      </c>
      <c r="CGQ39" s="98" t="s">
        <v>669</v>
      </c>
      <c r="CGR39" s="98" t="s">
        <v>669</v>
      </c>
      <c r="CGS39" s="98" t="s">
        <v>669</v>
      </c>
      <c r="CGT39" s="98" t="s">
        <v>669</v>
      </c>
      <c r="CGU39" s="98" t="s">
        <v>669</v>
      </c>
      <c r="CGV39" s="98" t="s">
        <v>669</v>
      </c>
      <c r="CGW39" s="98" t="s">
        <v>669</v>
      </c>
      <c r="CGX39" s="98" t="s">
        <v>669</v>
      </c>
      <c r="CGY39" s="98" t="s">
        <v>669</v>
      </c>
      <c r="CGZ39" s="98" t="s">
        <v>669</v>
      </c>
      <c r="CHA39" s="98" t="s">
        <v>669</v>
      </c>
      <c r="CHB39" s="98" t="s">
        <v>669</v>
      </c>
      <c r="CHC39" s="98" t="s">
        <v>669</v>
      </c>
      <c r="CHD39" s="98" t="s">
        <v>669</v>
      </c>
      <c r="CHE39" s="98" t="s">
        <v>669</v>
      </c>
      <c r="CHF39" s="98" t="s">
        <v>669</v>
      </c>
      <c r="CHG39" s="98" t="s">
        <v>669</v>
      </c>
      <c r="CHH39" s="98" t="s">
        <v>669</v>
      </c>
      <c r="CHI39" s="98" t="s">
        <v>669</v>
      </c>
      <c r="CHJ39" s="98" t="s">
        <v>669</v>
      </c>
      <c r="CHK39" s="98" t="s">
        <v>669</v>
      </c>
      <c r="CHL39" s="98" t="s">
        <v>669</v>
      </c>
      <c r="CHM39" s="98" t="s">
        <v>669</v>
      </c>
      <c r="CHN39" s="98" t="s">
        <v>669</v>
      </c>
      <c r="CHO39" s="98" t="s">
        <v>669</v>
      </c>
      <c r="CHP39" s="98" t="s">
        <v>669</v>
      </c>
      <c r="CHQ39" s="98" t="s">
        <v>669</v>
      </c>
      <c r="CHR39" s="98" t="s">
        <v>669</v>
      </c>
      <c r="CHS39" s="98" t="s">
        <v>669</v>
      </c>
      <c r="CHT39" s="98" t="s">
        <v>669</v>
      </c>
      <c r="CHU39" s="98" t="s">
        <v>669</v>
      </c>
      <c r="CHV39" s="98" t="s">
        <v>669</v>
      </c>
      <c r="CHW39" s="98" t="s">
        <v>669</v>
      </c>
      <c r="CHX39" s="98" t="s">
        <v>669</v>
      </c>
      <c r="CHY39" s="98" t="s">
        <v>669</v>
      </c>
      <c r="CHZ39" s="98" t="s">
        <v>669</v>
      </c>
      <c r="CIA39" s="98" t="s">
        <v>669</v>
      </c>
      <c r="CIB39" s="98" t="s">
        <v>669</v>
      </c>
      <c r="CIC39" s="98" t="s">
        <v>669</v>
      </c>
      <c r="CID39" s="98" t="s">
        <v>669</v>
      </c>
      <c r="CIE39" s="98" t="s">
        <v>669</v>
      </c>
      <c r="CIF39" s="98" t="s">
        <v>669</v>
      </c>
      <c r="CIG39" s="98" t="s">
        <v>669</v>
      </c>
      <c r="CIH39" s="98" t="s">
        <v>669</v>
      </c>
      <c r="CII39" s="98" t="s">
        <v>669</v>
      </c>
      <c r="CIJ39" s="98" t="s">
        <v>669</v>
      </c>
      <c r="CIK39" s="98" t="s">
        <v>669</v>
      </c>
      <c r="CIL39" s="98" t="s">
        <v>669</v>
      </c>
      <c r="CIM39" s="98" t="s">
        <v>669</v>
      </c>
      <c r="CIN39" s="98" t="s">
        <v>669</v>
      </c>
      <c r="CIO39" s="98" t="s">
        <v>669</v>
      </c>
      <c r="CIP39" s="98" t="s">
        <v>669</v>
      </c>
      <c r="CIQ39" s="98" t="s">
        <v>669</v>
      </c>
      <c r="CIR39" s="98" t="s">
        <v>669</v>
      </c>
      <c r="CIS39" s="98" t="s">
        <v>669</v>
      </c>
      <c r="CIT39" s="98" t="s">
        <v>669</v>
      </c>
      <c r="CIU39" s="98" t="s">
        <v>669</v>
      </c>
      <c r="CIV39" s="98" t="s">
        <v>669</v>
      </c>
      <c r="CIW39" s="98" t="s">
        <v>669</v>
      </c>
      <c r="CIX39" s="98" t="s">
        <v>669</v>
      </c>
      <c r="CIY39" s="98" t="s">
        <v>669</v>
      </c>
      <c r="CIZ39" s="98" t="s">
        <v>669</v>
      </c>
      <c r="CJA39" s="98" t="s">
        <v>669</v>
      </c>
      <c r="CJB39" s="98" t="s">
        <v>669</v>
      </c>
      <c r="CJC39" s="98" t="s">
        <v>669</v>
      </c>
      <c r="CJD39" s="98" t="s">
        <v>669</v>
      </c>
      <c r="CJE39" s="98" t="s">
        <v>669</v>
      </c>
      <c r="CJF39" s="98" t="s">
        <v>669</v>
      </c>
      <c r="CJG39" s="98" t="s">
        <v>669</v>
      </c>
      <c r="CJH39" s="98" t="s">
        <v>669</v>
      </c>
      <c r="CJI39" s="98" t="s">
        <v>669</v>
      </c>
      <c r="CJJ39" s="98" t="s">
        <v>669</v>
      </c>
      <c r="CJK39" s="98" t="s">
        <v>669</v>
      </c>
      <c r="CJL39" s="98" t="s">
        <v>669</v>
      </c>
      <c r="CJM39" s="98" t="s">
        <v>669</v>
      </c>
      <c r="CJN39" s="98" t="s">
        <v>669</v>
      </c>
      <c r="CJO39" s="98" t="s">
        <v>669</v>
      </c>
      <c r="CJP39" s="98" t="s">
        <v>669</v>
      </c>
      <c r="CJQ39" s="98" t="s">
        <v>669</v>
      </c>
      <c r="CJR39" s="98" t="s">
        <v>669</v>
      </c>
      <c r="CJS39" s="98" t="s">
        <v>669</v>
      </c>
      <c r="CJT39" s="98" t="s">
        <v>669</v>
      </c>
      <c r="CJU39" s="98" t="s">
        <v>669</v>
      </c>
      <c r="CJV39" s="98" t="s">
        <v>669</v>
      </c>
      <c r="CJW39" s="98" t="s">
        <v>669</v>
      </c>
      <c r="CJX39" s="98" t="s">
        <v>669</v>
      </c>
      <c r="CJY39" s="98" t="s">
        <v>669</v>
      </c>
      <c r="CJZ39" s="98" t="s">
        <v>669</v>
      </c>
      <c r="CKA39" s="98" t="s">
        <v>669</v>
      </c>
      <c r="CKB39" s="98" t="s">
        <v>669</v>
      </c>
      <c r="CKC39" s="98" t="s">
        <v>669</v>
      </c>
      <c r="CKD39" s="98" t="s">
        <v>669</v>
      </c>
      <c r="CKE39" s="98" t="s">
        <v>669</v>
      </c>
      <c r="CKF39" s="98" t="s">
        <v>669</v>
      </c>
      <c r="CKG39" s="98" t="s">
        <v>669</v>
      </c>
      <c r="CKH39" s="98" t="s">
        <v>669</v>
      </c>
      <c r="CKI39" s="98" t="s">
        <v>669</v>
      </c>
      <c r="CKJ39" s="98" t="s">
        <v>669</v>
      </c>
      <c r="CKK39" s="98" t="s">
        <v>669</v>
      </c>
      <c r="CKL39" s="98" t="s">
        <v>669</v>
      </c>
      <c r="CKM39" s="98" t="s">
        <v>669</v>
      </c>
      <c r="CKN39" s="98" t="s">
        <v>669</v>
      </c>
      <c r="CKO39" s="98" t="s">
        <v>669</v>
      </c>
      <c r="CKP39" s="98" t="s">
        <v>669</v>
      </c>
      <c r="CKQ39" s="98" t="s">
        <v>669</v>
      </c>
      <c r="CKR39" s="98" t="s">
        <v>669</v>
      </c>
      <c r="CKS39" s="98" t="s">
        <v>669</v>
      </c>
      <c r="CKT39" s="98" t="s">
        <v>669</v>
      </c>
      <c r="CKU39" s="98" t="s">
        <v>669</v>
      </c>
      <c r="CKV39" s="98" t="s">
        <v>669</v>
      </c>
      <c r="CKW39" s="98" t="s">
        <v>669</v>
      </c>
      <c r="CKX39" s="98" t="s">
        <v>669</v>
      </c>
      <c r="CKY39" s="98" t="s">
        <v>669</v>
      </c>
      <c r="CKZ39" s="98" t="s">
        <v>669</v>
      </c>
      <c r="CLA39" s="98" t="s">
        <v>669</v>
      </c>
      <c r="CLB39" s="98" t="s">
        <v>669</v>
      </c>
      <c r="CLC39" s="98" t="s">
        <v>669</v>
      </c>
      <c r="CLD39" s="98" t="s">
        <v>669</v>
      </c>
      <c r="CLE39" s="98" t="s">
        <v>669</v>
      </c>
      <c r="CLF39" s="98" t="s">
        <v>669</v>
      </c>
      <c r="CLG39" s="98" t="s">
        <v>669</v>
      </c>
      <c r="CLH39" s="98" t="s">
        <v>669</v>
      </c>
      <c r="CLI39" s="98" t="s">
        <v>669</v>
      </c>
      <c r="CLJ39" s="98" t="s">
        <v>669</v>
      </c>
      <c r="CLK39" s="98" t="s">
        <v>669</v>
      </c>
      <c r="CLL39" s="98" t="s">
        <v>669</v>
      </c>
      <c r="CLM39" s="98" t="s">
        <v>669</v>
      </c>
      <c r="CLN39" s="98" t="s">
        <v>669</v>
      </c>
      <c r="CLO39" s="98" t="s">
        <v>669</v>
      </c>
      <c r="CLP39" s="98" t="s">
        <v>669</v>
      </c>
      <c r="CLQ39" s="98" t="s">
        <v>669</v>
      </c>
      <c r="CLR39" s="98" t="s">
        <v>669</v>
      </c>
      <c r="CLS39" s="98" t="s">
        <v>669</v>
      </c>
      <c r="CLT39" s="98" t="s">
        <v>669</v>
      </c>
      <c r="CLU39" s="98" t="s">
        <v>669</v>
      </c>
      <c r="CLV39" s="98" t="s">
        <v>669</v>
      </c>
      <c r="CLW39" s="98" t="s">
        <v>669</v>
      </c>
      <c r="CLX39" s="98" t="s">
        <v>669</v>
      </c>
      <c r="CLY39" s="98" t="s">
        <v>669</v>
      </c>
      <c r="CLZ39" s="98" t="s">
        <v>669</v>
      </c>
      <c r="CMA39" s="98" t="s">
        <v>669</v>
      </c>
      <c r="CMB39" s="98" t="s">
        <v>669</v>
      </c>
      <c r="CMC39" s="98" t="s">
        <v>669</v>
      </c>
      <c r="CMD39" s="98" t="s">
        <v>669</v>
      </c>
      <c r="CME39" s="98" t="s">
        <v>669</v>
      </c>
      <c r="CMF39" s="98" t="s">
        <v>669</v>
      </c>
      <c r="CMG39" s="98" t="s">
        <v>669</v>
      </c>
      <c r="CMH39" s="98" t="s">
        <v>669</v>
      </c>
      <c r="CMI39" s="98" t="s">
        <v>669</v>
      </c>
      <c r="CMJ39" s="98" t="s">
        <v>669</v>
      </c>
      <c r="CMK39" s="98" t="s">
        <v>669</v>
      </c>
      <c r="CML39" s="98" t="s">
        <v>669</v>
      </c>
      <c r="CMM39" s="98" t="s">
        <v>669</v>
      </c>
      <c r="CMN39" s="98" t="s">
        <v>669</v>
      </c>
      <c r="CMO39" s="98" t="s">
        <v>669</v>
      </c>
      <c r="CMP39" s="98" t="s">
        <v>669</v>
      </c>
      <c r="CMQ39" s="98" t="s">
        <v>669</v>
      </c>
      <c r="CMR39" s="98" t="s">
        <v>669</v>
      </c>
      <c r="CMS39" s="98" t="s">
        <v>669</v>
      </c>
      <c r="CMT39" s="98" t="s">
        <v>669</v>
      </c>
      <c r="CMU39" s="98" t="s">
        <v>669</v>
      </c>
      <c r="CMV39" s="98" t="s">
        <v>669</v>
      </c>
      <c r="CMW39" s="98" t="s">
        <v>669</v>
      </c>
      <c r="CMX39" s="98" t="s">
        <v>669</v>
      </c>
      <c r="CMY39" s="98" t="s">
        <v>669</v>
      </c>
      <c r="CMZ39" s="98" t="s">
        <v>669</v>
      </c>
      <c r="CNA39" s="98" t="s">
        <v>669</v>
      </c>
      <c r="CNB39" s="98" t="s">
        <v>669</v>
      </c>
      <c r="CNC39" s="98" t="s">
        <v>669</v>
      </c>
      <c r="CND39" s="98" t="s">
        <v>669</v>
      </c>
      <c r="CNE39" s="98" t="s">
        <v>669</v>
      </c>
      <c r="CNF39" s="98" t="s">
        <v>669</v>
      </c>
      <c r="CNG39" s="98" t="s">
        <v>669</v>
      </c>
      <c r="CNH39" s="98" t="s">
        <v>669</v>
      </c>
      <c r="CNI39" s="98" t="s">
        <v>669</v>
      </c>
      <c r="CNJ39" s="98" t="s">
        <v>669</v>
      </c>
      <c r="CNK39" s="98" t="s">
        <v>669</v>
      </c>
      <c r="CNL39" s="98" t="s">
        <v>669</v>
      </c>
      <c r="CNM39" s="98" t="s">
        <v>669</v>
      </c>
      <c r="CNN39" s="98" t="s">
        <v>669</v>
      </c>
      <c r="CNO39" s="98" t="s">
        <v>669</v>
      </c>
      <c r="CNP39" s="98" t="s">
        <v>669</v>
      </c>
      <c r="CNQ39" s="98" t="s">
        <v>669</v>
      </c>
      <c r="CNR39" s="98" t="s">
        <v>669</v>
      </c>
      <c r="CNS39" s="98" t="s">
        <v>669</v>
      </c>
      <c r="CNT39" s="98" t="s">
        <v>669</v>
      </c>
      <c r="CNU39" s="98" t="s">
        <v>669</v>
      </c>
      <c r="CNV39" s="98" t="s">
        <v>669</v>
      </c>
      <c r="CNW39" s="98" t="s">
        <v>669</v>
      </c>
      <c r="CNX39" s="98" t="s">
        <v>669</v>
      </c>
      <c r="CNY39" s="98" t="s">
        <v>669</v>
      </c>
      <c r="CNZ39" s="98" t="s">
        <v>669</v>
      </c>
      <c r="COA39" s="98" t="s">
        <v>669</v>
      </c>
      <c r="COB39" s="98" t="s">
        <v>669</v>
      </c>
      <c r="COC39" s="98" t="s">
        <v>669</v>
      </c>
      <c r="COD39" s="98" t="s">
        <v>669</v>
      </c>
      <c r="COE39" s="98" t="s">
        <v>669</v>
      </c>
      <c r="COF39" s="98" t="s">
        <v>669</v>
      </c>
      <c r="COG39" s="98" t="s">
        <v>669</v>
      </c>
      <c r="COH39" s="98" t="s">
        <v>669</v>
      </c>
      <c r="COI39" s="98" t="s">
        <v>669</v>
      </c>
      <c r="COJ39" s="98" t="s">
        <v>669</v>
      </c>
      <c r="COK39" s="98" t="s">
        <v>669</v>
      </c>
      <c r="COL39" s="98" t="s">
        <v>669</v>
      </c>
      <c r="COM39" s="98" t="s">
        <v>669</v>
      </c>
      <c r="CON39" s="98" t="s">
        <v>669</v>
      </c>
      <c r="COO39" s="98" t="s">
        <v>669</v>
      </c>
      <c r="COP39" s="98" t="s">
        <v>669</v>
      </c>
      <c r="COQ39" s="98" t="s">
        <v>669</v>
      </c>
      <c r="COR39" s="98" t="s">
        <v>669</v>
      </c>
      <c r="COS39" s="98" t="s">
        <v>669</v>
      </c>
      <c r="COT39" s="98" t="s">
        <v>669</v>
      </c>
      <c r="COU39" s="98" t="s">
        <v>669</v>
      </c>
      <c r="COV39" s="98" t="s">
        <v>669</v>
      </c>
      <c r="COW39" s="98" t="s">
        <v>669</v>
      </c>
      <c r="COX39" s="98" t="s">
        <v>669</v>
      </c>
      <c r="COY39" s="98" t="s">
        <v>669</v>
      </c>
      <c r="COZ39" s="98" t="s">
        <v>669</v>
      </c>
      <c r="CPA39" s="98" t="s">
        <v>669</v>
      </c>
      <c r="CPB39" s="98" t="s">
        <v>669</v>
      </c>
      <c r="CPC39" s="98" t="s">
        <v>669</v>
      </c>
      <c r="CPD39" s="98" t="s">
        <v>669</v>
      </c>
      <c r="CPE39" s="98" t="s">
        <v>669</v>
      </c>
      <c r="CPF39" s="98" t="s">
        <v>669</v>
      </c>
      <c r="CPG39" s="98" t="s">
        <v>669</v>
      </c>
      <c r="CPH39" s="98" t="s">
        <v>669</v>
      </c>
      <c r="CPI39" s="98" t="s">
        <v>669</v>
      </c>
      <c r="CPJ39" s="98" t="s">
        <v>669</v>
      </c>
      <c r="CPK39" s="98" t="s">
        <v>669</v>
      </c>
      <c r="CPL39" s="98" t="s">
        <v>669</v>
      </c>
      <c r="CPM39" s="98" t="s">
        <v>669</v>
      </c>
      <c r="CPN39" s="98" t="s">
        <v>669</v>
      </c>
      <c r="CPO39" s="98" t="s">
        <v>669</v>
      </c>
      <c r="CPP39" s="98" t="s">
        <v>669</v>
      </c>
      <c r="CPQ39" s="98" t="s">
        <v>669</v>
      </c>
      <c r="CPR39" s="98" t="s">
        <v>669</v>
      </c>
      <c r="CPS39" s="98" t="s">
        <v>669</v>
      </c>
      <c r="CPT39" s="98" t="s">
        <v>669</v>
      </c>
      <c r="CPU39" s="98" t="s">
        <v>669</v>
      </c>
      <c r="CPV39" s="98" t="s">
        <v>669</v>
      </c>
      <c r="CPW39" s="98" t="s">
        <v>669</v>
      </c>
      <c r="CPX39" s="98" t="s">
        <v>669</v>
      </c>
      <c r="CPY39" s="98" t="s">
        <v>669</v>
      </c>
      <c r="CPZ39" s="98" t="s">
        <v>669</v>
      </c>
      <c r="CQA39" s="98" t="s">
        <v>669</v>
      </c>
      <c r="CQB39" s="98" t="s">
        <v>669</v>
      </c>
      <c r="CQC39" s="98" t="s">
        <v>669</v>
      </c>
      <c r="CQD39" s="98" t="s">
        <v>669</v>
      </c>
      <c r="CQE39" s="98" t="s">
        <v>669</v>
      </c>
      <c r="CQF39" s="98" t="s">
        <v>669</v>
      </c>
      <c r="CQG39" s="98" t="s">
        <v>669</v>
      </c>
      <c r="CQH39" s="98" t="s">
        <v>669</v>
      </c>
      <c r="CQI39" s="98" t="s">
        <v>669</v>
      </c>
      <c r="CQJ39" s="98" t="s">
        <v>669</v>
      </c>
      <c r="CQK39" s="98" t="s">
        <v>669</v>
      </c>
      <c r="CQL39" s="98" t="s">
        <v>669</v>
      </c>
      <c r="CQM39" s="98" t="s">
        <v>669</v>
      </c>
      <c r="CQN39" s="98" t="s">
        <v>669</v>
      </c>
      <c r="CQO39" s="98" t="s">
        <v>669</v>
      </c>
      <c r="CQP39" s="98" t="s">
        <v>669</v>
      </c>
      <c r="CQQ39" s="98" t="s">
        <v>669</v>
      </c>
      <c r="CQR39" s="98" t="s">
        <v>669</v>
      </c>
      <c r="CQS39" s="98" t="s">
        <v>669</v>
      </c>
      <c r="CQT39" s="98" t="s">
        <v>669</v>
      </c>
      <c r="CQU39" s="98" t="s">
        <v>669</v>
      </c>
      <c r="CQV39" s="98" t="s">
        <v>669</v>
      </c>
      <c r="CQW39" s="98" t="s">
        <v>669</v>
      </c>
      <c r="CQX39" s="98" t="s">
        <v>669</v>
      </c>
      <c r="CQY39" s="98" t="s">
        <v>669</v>
      </c>
      <c r="CQZ39" s="98" t="s">
        <v>669</v>
      </c>
      <c r="CRA39" s="98" t="s">
        <v>669</v>
      </c>
      <c r="CRB39" s="98" t="s">
        <v>669</v>
      </c>
      <c r="CRC39" s="98" t="s">
        <v>669</v>
      </c>
      <c r="CRD39" s="98" t="s">
        <v>669</v>
      </c>
      <c r="CRE39" s="98" t="s">
        <v>669</v>
      </c>
      <c r="CRF39" s="98" t="s">
        <v>669</v>
      </c>
      <c r="CRG39" s="98" t="s">
        <v>669</v>
      </c>
      <c r="CRH39" s="98" t="s">
        <v>669</v>
      </c>
      <c r="CRI39" s="98" t="s">
        <v>669</v>
      </c>
      <c r="CRJ39" s="98" t="s">
        <v>669</v>
      </c>
      <c r="CRK39" s="98" t="s">
        <v>669</v>
      </c>
      <c r="CRL39" s="98" t="s">
        <v>669</v>
      </c>
      <c r="CRM39" s="98" t="s">
        <v>669</v>
      </c>
      <c r="CRN39" s="98" t="s">
        <v>669</v>
      </c>
      <c r="CRO39" s="98" t="s">
        <v>669</v>
      </c>
      <c r="CRP39" s="98" t="s">
        <v>669</v>
      </c>
      <c r="CRQ39" s="98" t="s">
        <v>669</v>
      </c>
      <c r="CRR39" s="98" t="s">
        <v>669</v>
      </c>
      <c r="CRS39" s="98" t="s">
        <v>669</v>
      </c>
      <c r="CRT39" s="98" t="s">
        <v>669</v>
      </c>
      <c r="CRU39" s="98" t="s">
        <v>669</v>
      </c>
      <c r="CRV39" s="98" t="s">
        <v>669</v>
      </c>
      <c r="CRW39" s="98" t="s">
        <v>669</v>
      </c>
      <c r="CRX39" s="98" t="s">
        <v>669</v>
      </c>
      <c r="CRY39" s="98" t="s">
        <v>669</v>
      </c>
      <c r="CRZ39" s="98" t="s">
        <v>669</v>
      </c>
      <c r="CSA39" s="98" t="s">
        <v>669</v>
      </c>
      <c r="CSB39" s="98" t="s">
        <v>669</v>
      </c>
      <c r="CSC39" s="98" t="s">
        <v>669</v>
      </c>
      <c r="CSD39" s="98" t="s">
        <v>669</v>
      </c>
      <c r="CSE39" s="98" t="s">
        <v>669</v>
      </c>
      <c r="CSF39" s="98" t="s">
        <v>669</v>
      </c>
      <c r="CSG39" s="98" t="s">
        <v>669</v>
      </c>
      <c r="CSH39" s="98" t="s">
        <v>669</v>
      </c>
      <c r="CSI39" s="98" t="s">
        <v>669</v>
      </c>
      <c r="CSJ39" s="98" t="s">
        <v>669</v>
      </c>
      <c r="CSK39" s="98" t="s">
        <v>669</v>
      </c>
      <c r="CSL39" s="98" t="s">
        <v>669</v>
      </c>
      <c r="CSM39" s="98" t="s">
        <v>669</v>
      </c>
      <c r="CSN39" s="98" t="s">
        <v>669</v>
      </c>
      <c r="CSO39" s="98" t="s">
        <v>669</v>
      </c>
      <c r="CSP39" s="98" t="s">
        <v>669</v>
      </c>
      <c r="CSQ39" s="98" t="s">
        <v>669</v>
      </c>
      <c r="CSR39" s="98" t="s">
        <v>669</v>
      </c>
      <c r="CSS39" s="98" t="s">
        <v>669</v>
      </c>
      <c r="CST39" s="98" t="s">
        <v>669</v>
      </c>
      <c r="CSU39" s="98" t="s">
        <v>669</v>
      </c>
      <c r="CSV39" s="98" t="s">
        <v>669</v>
      </c>
      <c r="CSW39" s="98" t="s">
        <v>669</v>
      </c>
      <c r="CSX39" s="98" t="s">
        <v>669</v>
      </c>
      <c r="CSY39" s="98" t="s">
        <v>669</v>
      </c>
      <c r="CSZ39" s="98" t="s">
        <v>669</v>
      </c>
      <c r="CTA39" s="98" t="s">
        <v>669</v>
      </c>
      <c r="CTB39" s="98" t="s">
        <v>669</v>
      </c>
      <c r="CTC39" s="98" t="s">
        <v>669</v>
      </c>
      <c r="CTD39" s="98" t="s">
        <v>669</v>
      </c>
      <c r="CTE39" s="98" t="s">
        <v>669</v>
      </c>
      <c r="CTF39" s="98" t="s">
        <v>669</v>
      </c>
      <c r="CTG39" s="98" t="s">
        <v>669</v>
      </c>
      <c r="CTH39" s="98" t="s">
        <v>669</v>
      </c>
      <c r="CTI39" s="98" t="s">
        <v>669</v>
      </c>
      <c r="CTJ39" s="98" t="s">
        <v>669</v>
      </c>
      <c r="CTK39" s="98" t="s">
        <v>669</v>
      </c>
      <c r="CTL39" s="98" t="s">
        <v>669</v>
      </c>
      <c r="CTM39" s="98" t="s">
        <v>669</v>
      </c>
      <c r="CTN39" s="98" t="s">
        <v>669</v>
      </c>
      <c r="CTO39" s="98" t="s">
        <v>669</v>
      </c>
      <c r="CTP39" s="98" t="s">
        <v>669</v>
      </c>
      <c r="CTQ39" s="98" t="s">
        <v>669</v>
      </c>
      <c r="CTR39" s="98" t="s">
        <v>669</v>
      </c>
      <c r="CTS39" s="98" t="s">
        <v>669</v>
      </c>
      <c r="CTT39" s="98" t="s">
        <v>669</v>
      </c>
      <c r="CTU39" s="98" t="s">
        <v>669</v>
      </c>
      <c r="CTV39" s="98" t="s">
        <v>669</v>
      </c>
      <c r="CTW39" s="98" t="s">
        <v>669</v>
      </c>
      <c r="CTX39" s="98" t="s">
        <v>669</v>
      </c>
      <c r="CTY39" s="98" t="s">
        <v>669</v>
      </c>
      <c r="CTZ39" s="98" t="s">
        <v>669</v>
      </c>
      <c r="CUA39" s="98" t="s">
        <v>669</v>
      </c>
      <c r="CUB39" s="98" t="s">
        <v>669</v>
      </c>
      <c r="CUC39" s="98" t="s">
        <v>669</v>
      </c>
      <c r="CUD39" s="98" t="s">
        <v>669</v>
      </c>
      <c r="CUE39" s="98" t="s">
        <v>669</v>
      </c>
      <c r="CUF39" s="98" t="s">
        <v>669</v>
      </c>
      <c r="CUG39" s="98" t="s">
        <v>669</v>
      </c>
      <c r="CUH39" s="98" t="s">
        <v>669</v>
      </c>
      <c r="CUI39" s="98" t="s">
        <v>669</v>
      </c>
      <c r="CUJ39" s="98" t="s">
        <v>669</v>
      </c>
      <c r="CUK39" s="98" t="s">
        <v>669</v>
      </c>
      <c r="CUL39" s="98" t="s">
        <v>669</v>
      </c>
      <c r="CUM39" s="98" t="s">
        <v>669</v>
      </c>
      <c r="CUN39" s="98" t="s">
        <v>669</v>
      </c>
      <c r="CUO39" s="98" t="s">
        <v>669</v>
      </c>
      <c r="CUP39" s="98" t="s">
        <v>669</v>
      </c>
      <c r="CUQ39" s="98" t="s">
        <v>669</v>
      </c>
      <c r="CUR39" s="98" t="s">
        <v>669</v>
      </c>
      <c r="CUS39" s="98" t="s">
        <v>669</v>
      </c>
      <c r="CUT39" s="98" t="s">
        <v>669</v>
      </c>
      <c r="CUU39" s="98" t="s">
        <v>669</v>
      </c>
      <c r="CUV39" s="98" t="s">
        <v>669</v>
      </c>
      <c r="CUW39" s="98" t="s">
        <v>669</v>
      </c>
      <c r="CUX39" s="98" t="s">
        <v>669</v>
      </c>
      <c r="CUY39" s="98" t="s">
        <v>669</v>
      </c>
      <c r="CUZ39" s="98" t="s">
        <v>669</v>
      </c>
      <c r="CVA39" s="98" t="s">
        <v>669</v>
      </c>
      <c r="CVB39" s="98" t="s">
        <v>669</v>
      </c>
      <c r="CVC39" s="98" t="s">
        <v>669</v>
      </c>
      <c r="CVD39" s="98" t="s">
        <v>669</v>
      </c>
      <c r="CVE39" s="98" t="s">
        <v>669</v>
      </c>
      <c r="CVF39" s="98" t="s">
        <v>669</v>
      </c>
      <c r="CVG39" s="98" t="s">
        <v>669</v>
      </c>
      <c r="CVH39" s="98" t="s">
        <v>669</v>
      </c>
      <c r="CVI39" s="98" t="s">
        <v>669</v>
      </c>
      <c r="CVJ39" s="98" t="s">
        <v>669</v>
      </c>
      <c r="CVK39" s="98" t="s">
        <v>669</v>
      </c>
      <c r="CVL39" s="98" t="s">
        <v>669</v>
      </c>
      <c r="CVM39" s="98" t="s">
        <v>669</v>
      </c>
      <c r="CVN39" s="98" t="s">
        <v>669</v>
      </c>
      <c r="CVO39" s="98" t="s">
        <v>669</v>
      </c>
      <c r="CVP39" s="98" t="s">
        <v>669</v>
      </c>
      <c r="CVQ39" s="98" t="s">
        <v>669</v>
      </c>
      <c r="CVR39" s="98" t="s">
        <v>669</v>
      </c>
      <c r="CVS39" s="98" t="s">
        <v>669</v>
      </c>
      <c r="CVT39" s="98" t="s">
        <v>669</v>
      </c>
      <c r="CVU39" s="98" t="s">
        <v>669</v>
      </c>
      <c r="CVV39" s="98" t="s">
        <v>669</v>
      </c>
      <c r="CVW39" s="98" t="s">
        <v>669</v>
      </c>
      <c r="CVX39" s="98" t="s">
        <v>669</v>
      </c>
      <c r="CVY39" s="98" t="s">
        <v>669</v>
      </c>
      <c r="CVZ39" s="98" t="s">
        <v>669</v>
      </c>
      <c r="CWA39" s="98" t="s">
        <v>669</v>
      </c>
      <c r="CWB39" s="98" t="s">
        <v>669</v>
      </c>
      <c r="CWC39" s="98" t="s">
        <v>669</v>
      </c>
      <c r="CWD39" s="98" t="s">
        <v>669</v>
      </c>
      <c r="CWE39" s="98" t="s">
        <v>669</v>
      </c>
      <c r="CWF39" s="98" t="s">
        <v>669</v>
      </c>
      <c r="CWG39" s="98" t="s">
        <v>669</v>
      </c>
      <c r="CWH39" s="98" t="s">
        <v>669</v>
      </c>
      <c r="CWI39" s="98" t="s">
        <v>669</v>
      </c>
      <c r="CWJ39" s="98" t="s">
        <v>669</v>
      </c>
      <c r="CWK39" s="98" t="s">
        <v>669</v>
      </c>
      <c r="CWL39" s="98" t="s">
        <v>669</v>
      </c>
      <c r="CWM39" s="98" t="s">
        <v>669</v>
      </c>
      <c r="CWN39" s="98" t="s">
        <v>669</v>
      </c>
      <c r="CWO39" s="98" t="s">
        <v>669</v>
      </c>
      <c r="CWP39" s="98" t="s">
        <v>669</v>
      </c>
      <c r="CWQ39" s="98" t="s">
        <v>669</v>
      </c>
      <c r="CWR39" s="98" t="s">
        <v>669</v>
      </c>
      <c r="CWS39" s="98" t="s">
        <v>669</v>
      </c>
      <c r="CWT39" s="98" t="s">
        <v>669</v>
      </c>
      <c r="CWU39" s="98" t="s">
        <v>669</v>
      </c>
      <c r="CWV39" s="98" t="s">
        <v>669</v>
      </c>
      <c r="CWW39" s="98" t="s">
        <v>669</v>
      </c>
      <c r="CWX39" s="98" t="s">
        <v>669</v>
      </c>
      <c r="CWY39" s="98" t="s">
        <v>669</v>
      </c>
      <c r="CWZ39" s="98" t="s">
        <v>669</v>
      </c>
      <c r="CXA39" s="98" t="s">
        <v>669</v>
      </c>
      <c r="CXB39" s="98" t="s">
        <v>669</v>
      </c>
      <c r="CXC39" s="98" t="s">
        <v>669</v>
      </c>
      <c r="CXD39" s="98" t="s">
        <v>669</v>
      </c>
      <c r="CXE39" s="98" t="s">
        <v>669</v>
      </c>
      <c r="CXF39" s="98" t="s">
        <v>669</v>
      </c>
      <c r="CXG39" s="98" t="s">
        <v>669</v>
      </c>
      <c r="CXH39" s="98" t="s">
        <v>669</v>
      </c>
      <c r="CXI39" s="98" t="s">
        <v>669</v>
      </c>
      <c r="CXJ39" s="98" t="s">
        <v>669</v>
      </c>
      <c r="CXK39" s="98" t="s">
        <v>669</v>
      </c>
      <c r="CXL39" s="98" t="s">
        <v>669</v>
      </c>
      <c r="CXM39" s="98" t="s">
        <v>669</v>
      </c>
      <c r="CXN39" s="98" t="s">
        <v>669</v>
      </c>
      <c r="CXO39" s="98" t="s">
        <v>669</v>
      </c>
      <c r="CXP39" s="98" t="s">
        <v>669</v>
      </c>
      <c r="CXQ39" s="98" t="s">
        <v>669</v>
      </c>
      <c r="CXR39" s="98" t="s">
        <v>669</v>
      </c>
      <c r="CXS39" s="98" t="s">
        <v>669</v>
      </c>
      <c r="CXT39" s="98" t="s">
        <v>669</v>
      </c>
      <c r="CXU39" s="98" t="s">
        <v>669</v>
      </c>
      <c r="CXV39" s="98" t="s">
        <v>669</v>
      </c>
      <c r="CXW39" s="98" t="s">
        <v>669</v>
      </c>
      <c r="CXX39" s="98" t="s">
        <v>669</v>
      </c>
      <c r="CXY39" s="98" t="s">
        <v>669</v>
      </c>
      <c r="CXZ39" s="98" t="s">
        <v>669</v>
      </c>
      <c r="CYA39" s="98" t="s">
        <v>669</v>
      </c>
      <c r="CYB39" s="98" t="s">
        <v>669</v>
      </c>
      <c r="CYC39" s="98" t="s">
        <v>669</v>
      </c>
      <c r="CYD39" s="98" t="s">
        <v>669</v>
      </c>
      <c r="CYE39" s="98" t="s">
        <v>669</v>
      </c>
      <c r="CYF39" s="98" t="s">
        <v>669</v>
      </c>
      <c r="CYG39" s="98" t="s">
        <v>669</v>
      </c>
      <c r="CYH39" s="98" t="s">
        <v>669</v>
      </c>
      <c r="CYI39" s="98" t="s">
        <v>669</v>
      </c>
      <c r="CYJ39" s="98" t="s">
        <v>669</v>
      </c>
      <c r="CYK39" s="98" t="s">
        <v>669</v>
      </c>
      <c r="CYL39" s="98" t="s">
        <v>669</v>
      </c>
      <c r="CYM39" s="98" t="s">
        <v>669</v>
      </c>
      <c r="CYN39" s="98" t="s">
        <v>669</v>
      </c>
      <c r="CYO39" s="98" t="s">
        <v>669</v>
      </c>
      <c r="CYP39" s="98" t="s">
        <v>669</v>
      </c>
      <c r="CYQ39" s="98" t="s">
        <v>669</v>
      </c>
      <c r="CYR39" s="98" t="s">
        <v>669</v>
      </c>
      <c r="CYS39" s="98" t="s">
        <v>669</v>
      </c>
      <c r="CYT39" s="98" t="s">
        <v>669</v>
      </c>
      <c r="CYU39" s="98" t="s">
        <v>669</v>
      </c>
      <c r="CYV39" s="98" t="s">
        <v>669</v>
      </c>
      <c r="CYW39" s="98" t="s">
        <v>669</v>
      </c>
      <c r="CYX39" s="98" t="s">
        <v>669</v>
      </c>
      <c r="CYY39" s="98" t="s">
        <v>669</v>
      </c>
      <c r="CYZ39" s="98" t="s">
        <v>669</v>
      </c>
      <c r="CZA39" s="98" t="s">
        <v>669</v>
      </c>
      <c r="CZB39" s="98" t="s">
        <v>669</v>
      </c>
      <c r="CZC39" s="98" t="s">
        <v>669</v>
      </c>
      <c r="CZD39" s="98" t="s">
        <v>669</v>
      </c>
      <c r="CZE39" s="98" t="s">
        <v>669</v>
      </c>
      <c r="CZF39" s="98" t="s">
        <v>669</v>
      </c>
      <c r="CZG39" s="98" t="s">
        <v>669</v>
      </c>
      <c r="CZH39" s="98" t="s">
        <v>669</v>
      </c>
      <c r="CZI39" s="98" t="s">
        <v>669</v>
      </c>
      <c r="CZJ39" s="98" t="s">
        <v>669</v>
      </c>
      <c r="CZK39" s="98" t="s">
        <v>669</v>
      </c>
      <c r="CZL39" s="98" t="s">
        <v>669</v>
      </c>
      <c r="CZM39" s="98" t="s">
        <v>669</v>
      </c>
      <c r="CZN39" s="98" t="s">
        <v>669</v>
      </c>
      <c r="CZO39" s="98" t="s">
        <v>669</v>
      </c>
      <c r="CZP39" s="98" t="s">
        <v>669</v>
      </c>
      <c r="CZQ39" s="98" t="s">
        <v>669</v>
      </c>
      <c r="CZR39" s="98" t="s">
        <v>669</v>
      </c>
      <c r="CZS39" s="98" t="s">
        <v>669</v>
      </c>
      <c r="CZT39" s="98" t="s">
        <v>669</v>
      </c>
      <c r="CZU39" s="98" t="s">
        <v>669</v>
      </c>
      <c r="CZV39" s="98" t="s">
        <v>669</v>
      </c>
      <c r="CZW39" s="98" t="s">
        <v>669</v>
      </c>
      <c r="CZX39" s="98" t="s">
        <v>669</v>
      </c>
      <c r="CZY39" s="98" t="s">
        <v>669</v>
      </c>
      <c r="CZZ39" s="98" t="s">
        <v>669</v>
      </c>
      <c r="DAA39" s="98" t="s">
        <v>669</v>
      </c>
      <c r="DAB39" s="98" t="s">
        <v>669</v>
      </c>
      <c r="DAC39" s="98" t="s">
        <v>669</v>
      </c>
      <c r="DAD39" s="98" t="s">
        <v>669</v>
      </c>
      <c r="DAE39" s="98" t="s">
        <v>669</v>
      </c>
      <c r="DAF39" s="98" t="s">
        <v>669</v>
      </c>
      <c r="DAG39" s="98" t="s">
        <v>669</v>
      </c>
      <c r="DAH39" s="98" t="s">
        <v>669</v>
      </c>
      <c r="DAI39" s="98" t="s">
        <v>669</v>
      </c>
      <c r="DAJ39" s="98" t="s">
        <v>669</v>
      </c>
      <c r="DAK39" s="98" t="s">
        <v>669</v>
      </c>
      <c r="DAL39" s="98" t="s">
        <v>669</v>
      </c>
      <c r="DAM39" s="98" t="s">
        <v>669</v>
      </c>
      <c r="DAN39" s="98" t="s">
        <v>669</v>
      </c>
      <c r="DAO39" s="98" t="s">
        <v>669</v>
      </c>
      <c r="DAP39" s="98" t="s">
        <v>669</v>
      </c>
      <c r="DAQ39" s="98" t="s">
        <v>669</v>
      </c>
      <c r="DAR39" s="98" t="s">
        <v>669</v>
      </c>
      <c r="DAS39" s="98" t="s">
        <v>669</v>
      </c>
      <c r="DAT39" s="98" t="s">
        <v>669</v>
      </c>
      <c r="DAU39" s="98" t="s">
        <v>669</v>
      </c>
      <c r="DAV39" s="98" t="s">
        <v>669</v>
      </c>
      <c r="DAW39" s="98" t="s">
        <v>669</v>
      </c>
      <c r="DAX39" s="98" t="s">
        <v>669</v>
      </c>
      <c r="DAY39" s="98" t="s">
        <v>669</v>
      </c>
      <c r="DAZ39" s="98" t="s">
        <v>669</v>
      </c>
      <c r="DBA39" s="98" t="s">
        <v>669</v>
      </c>
      <c r="DBB39" s="98" t="s">
        <v>669</v>
      </c>
      <c r="DBC39" s="98" t="s">
        <v>669</v>
      </c>
      <c r="DBD39" s="98" t="s">
        <v>669</v>
      </c>
      <c r="DBE39" s="98" t="s">
        <v>669</v>
      </c>
      <c r="DBF39" s="98" t="s">
        <v>669</v>
      </c>
      <c r="DBG39" s="98" t="s">
        <v>669</v>
      </c>
      <c r="DBH39" s="98" t="s">
        <v>669</v>
      </c>
      <c r="DBI39" s="98" t="s">
        <v>669</v>
      </c>
      <c r="DBJ39" s="98" t="s">
        <v>669</v>
      </c>
      <c r="DBK39" s="98" t="s">
        <v>669</v>
      </c>
      <c r="DBL39" s="98" t="s">
        <v>669</v>
      </c>
      <c r="DBM39" s="98" t="s">
        <v>669</v>
      </c>
      <c r="DBN39" s="98" t="s">
        <v>669</v>
      </c>
      <c r="DBO39" s="98" t="s">
        <v>669</v>
      </c>
      <c r="DBP39" s="98" t="s">
        <v>669</v>
      </c>
      <c r="DBQ39" s="98" t="s">
        <v>669</v>
      </c>
      <c r="DBR39" s="98" t="s">
        <v>669</v>
      </c>
      <c r="DBS39" s="98" t="s">
        <v>669</v>
      </c>
      <c r="DBT39" s="98" t="s">
        <v>669</v>
      </c>
      <c r="DBU39" s="98" t="s">
        <v>669</v>
      </c>
      <c r="DBV39" s="98" t="s">
        <v>669</v>
      </c>
      <c r="DBW39" s="98" t="s">
        <v>669</v>
      </c>
      <c r="DBX39" s="98" t="s">
        <v>669</v>
      </c>
      <c r="DBY39" s="98" t="s">
        <v>669</v>
      </c>
      <c r="DBZ39" s="98" t="s">
        <v>669</v>
      </c>
      <c r="DCA39" s="98" t="s">
        <v>669</v>
      </c>
      <c r="DCB39" s="98" t="s">
        <v>669</v>
      </c>
      <c r="DCC39" s="98" t="s">
        <v>669</v>
      </c>
      <c r="DCD39" s="98" t="s">
        <v>669</v>
      </c>
      <c r="DCE39" s="98" t="s">
        <v>669</v>
      </c>
      <c r="DCF39" s="98" t="s">
        <v>669</v>
      </c>
      <c r="DCG39" s="98" t="s">
        <v>669</v>
      </c>
      <c r="DCH39" s="98" t="s">
        <v>669</v>
      </c>
      <c r="DCI39" s="98" t="s">
        <v>669</v>
      </c>
      <c r="DCJ39" s="98" t="s">
        <v>669</v>
      </c>
      <c r="DCK39" s="98" t="s">
        <v>669</v>
      </c>
      <c r="DCL39" s="98" t="s">
        <v>669</v>
      </c>
      <c r="DCM39" s="98" t="s">
        <v>669</v>
      </c>
      <c r="DCN39" s="98" t="s">
        <v>669</v>
      </c>
      <c r="DCO39" s="98" t="s">
        <v>669</v>
      </c>
      <c r="DCP39" s="98" t="s">
        <v>669</v>
      </c>
      <c r="DCQ39" s="98" t="s">
        <v>669</v>
      </c>
      <c r="DCR39" s="98" t="s">
        <v>669</v>
      </c>
      <c r="DCS39" s="98" t="s">
        <v>669</v>
      </c>
      <c r="DCT39" s="98" t="s">
        <v>669</v>
      </c>
      <c r="DCU39" s="98" t="s">
        <v>669</v>
      </c>
      <c r="DCV39" s="98" t="s">
        <v>669</v>
      </c>
      <c r="DCW39" s="98" t="s">
        <v>669</v>
      </c>
      <c r="DCX39" s="98" t="s">
        <v>669</v>
      </c>
      <c r="DCY39" s="98" t="s">
        <v>669</v>
      </c>
      <c r="DCZ39" s="98" t="s">
        <v>669</v>
      </c>
      <c r="DDA39" s="98" t="s">
        <v>669</v>
      </c>
      <c r="DDB39" s="98" t="s">
        <v>669</v>
      </c>
      <c r="DDC39" s="98" t="s">
        <v>669</v>
      </c>
      <c r="DDD39" s="98" t="s">
        <v>669</v>
      </c>
      <c r="DDE39" s="98" t="s">
        <v>669</v>
      </c>
      <c r="DDF39" s="98" t="s">
        <v>669</v>
      </c>
      <c r="DDG39" s="98" t="s">
        <v>669</v>
      </c>
      <c r="DDH39" s="98" t="s">
        <v>669</v>
      </c>
      <c r="DDI39" s="98" t="s">
        <v>669</v>
      </c>
      <c r="DDJ39" s="98" t="s">
        <v>669</v>
      </c>
      <c r="DDK39" s="98" t="s">
        <v>669</v>
      </c>
      <c r="DDL39" s="98" t="s">
        <v>669</v>
      </c>
      <c r="DDM39" s="98" t="s">
        <v>669</v>
      </c>
      <c r="DDN39" s="98" t="s">
        <v>669</v>
      </c>
      <c r="DDO39" s="98" t="s">
        <v>669</v>
      </c>
      <c r="DDP39" s="98" t="s">
        <v>669</v>
      </c>
      <c r="DDQ39" s="98" t="s">
        <v>669</v>
      </c>
      <c r="DDR39" s="98" t="s">
        <v>669</v>
      </c>
      <c r="DDS39" s="98" t="s">
        <v>669</v>
      </c>
      <c r="DDT39" s="98" t="s">
        <v>669</v>
      </c>
      <c r="DDU39" s="98" t="s">
        <v>669</v>
      </c>
      <c r="DDV39" s="98" t="s">
        <v>669</v>
      </c>
      <c r="DDW39" s="98" t="s">
        <v>669</v>
      </c>
      <c r="DDX39" s="98" t="s">
        <v>669</v>
      </c>
      <c r="DDY39" s="98" t="s">
        <v>669</v>
      </c>
      <c r="DDZ39" s="98" t="s">
        <v>669</v>
      </c>
      <c r="DEA39" s="98" t="s">
        <v>669</v>
      </c>
      <c r="DEB39" s="98" t="s">
        <v>669</v>
      </c>
      <c r="DEC39" s="98" t="s">
        <v>669</v>
      </c>
      <c r="DED39" s="98" t="s">
        <v>669</v>
      </c>
      <c r="DEE39" s="98" t="s">
        <v>669</v>
      </c>
      <c r="DEF39" s="98" t="s">
        <v>669</v>
      </c>
      <c r="DEG39" s="98" t="s">
        <v>669</v>
      </c>
      <c r="DEH39" s="98" t="s">
        <v>669</v>
      </c>
      <c r="DEI39" s="98" t="s">
        <v>669</v>
      </c>
      <c r="DEJ39" s="98" t="s">
        <v>669</v>
      </c>
      <c r="DEK39" s="98" t="s">
        <v>669</v>
      </c>
      <c r="DEL39" s="98" t="s">
        <v>669</v>
      </c>
      <c r="DEM39" s="98" t="s">
        <v>669</v>
      </c>
      <c r="DEN39" s="98" t="s">
        <v>669</v>
      </c>
      <c r="DEO39" s="98" t="s">
        <v>669</v>
      </c>
      <c r="DEP39" s="98" t="s">
        <v>669</v>
      </c>
      <c r="DEQ39" s="98" t="s">
        <v>669</v>
      </c>
      <c r="DER39" s="98" t="s">
        <v>669</v>
      </c>
      <c r="DES39" s="98" t="s">
        <v>669</v>
      </c>
      <c r="DET39" s="98" t="s">
        <v>669</v>
      </c>
      <c r="DEU39" s="98" t="s">
        <v>669</v>
      </c>
      <c r="DEV39" s="98" t="s">
        <v>669</v>
      </c>
      <c r="DEW39" s="98" t="s">
        <v>669</v>
      </c>
      <c r="DEX39" s="98" t="s">
        <v>669</v>
      </c>
      <c r="DEY39" s="98" t="s">
        <v>669</v>
      </c>
      <c r="DEZ39" s="98" t="s">
        <v>669</v>
      </c>
      <c r="DFA39" s="98" t="s">
        <v>669</v>
      </c>
      <c r="DFB39" s="98" t="s">
        <v>669</v>
      </c>
      <c r="DFC39" s="98" t="s">
        <v>669</v>
      </c>
      <c r="DFD39" s="98" t="s">
        <v>669</v>
      </c>
      <c r="DFE39" s="98" t="s">
        <v>669</v>
      </c>
      <c r="DFF39" s="98" t="s">
        <v>669</v>
      </c>
      <c r="DFG39" s="98" t="s">
        <v>669</v>
      </c>
      <c r="DFH39" s="98" t="s">
        <v>669</v>
      </c>
      <c r="DFI39" s="98" t="s">
        <v>669</v>
      </c>
      <c r="DFJ39" s="98" t="s">
        <v>669</v>
      </c>
      <c r="DFK39" s="98" t="s">
        <v>669</v>
      </c>
      <c r="DFL39" s="98" t="s">
        <v>669</v>
      </c>
      <c r="DFM39" s="98" t="s">
        <v>669</v>
      </c>
      <c r="DFN39" s="98" t="s">
        <v>669</v>
      </c>
      <c r="DFO39" s="98" t="s">
        <v>669</v>
      </c>
      <c r="DFP39" s="98" t="s">
        <v>669</v>
      </c>
      <c r="DFQ39" s="98" t="s">
        <v>669</v>
      </c>
      <c r="DFR39" s="98" t="s">
        <v>669</v>
      </c>
      <c r="DFS39" s="98" t="s">
        <v>669</v>
      </c>
      <c r="DFT39" s="98" t="s">
        <v>669</v>
      </c>
      <c r="DFU39" s="98" t="s">
        <v>669</v>
      </c>
      <c r="DFV39" s="98" t="s">
        <v>669</v>
      </c>
      <c r="DFW39" s="98" t="s">
        <v>669</v>
      </c>
      <c r="DFX39" s="98" t="s">
        <v>669</v>
      </c>
      <c r="DFY39" s="98" t="s">
        <v>669</v>
      </c>
      <c r="DFZ39" s="98" t="s">
        <v>669</v>
      </c>
      <c r="DGA39" s="98" t="s">
        <v>669</v>
      </c>
      <c r="DGB39" s="98" t="s">
        <v>669</v>
      </c>
      <c r="DGC39" s="98" t="s">
        <v>669</v>
      </c>
      <c r="DGD39" s="98" t="s">
        <v>669</v>
      </c>
      <c r="DGE39" s="98" t="s">
        <v>669</v>
      </c>
      <c r="DGF39" s="98" t="s">
        <v>669</v>
      </c>
      <c r="DGG39" s="98" t="s">
        <v>669</v>
      </c>
      <c r="DGH39" s="98" t="s">
        <v>669</v>
      </c>
      <c r="DGI39" s="98" t="s">
        <v>669</v>
      </c>
      <c r="DGJ39" s="98" t="s">
        <v>669</v>
      </c>
      <c r="DGK39" s="98" t="s">
        <v>669</v>
      </c>
      <c r="DGL39" s="98" t="s">
        <v>669</v>
      </c>
      <c r="DGM39" s="98" t="s">
        <v>669</v>
      </c>
      <c r="DGN39" s="98" t="s">
        <v>669</v>
      </c>
      <c r="DGO39" s="98" t="s">
        <v>669</v>
      </c>
      <c r="DGP39" s="98" t="s">
        <v>669</v>
      </c>
      <c r="DGQ39" s="98" t="s">
        <v>669</v>
      </c>
      <c r="DGR39" s="98" t="s">
        <v>669</v>
      </c>
      <c r="DGS39" s="98" t="s">
        <v>669</v>
      </c>
      <c r="DGT39" s="98" t="s">
        <v>669</v>
      </c>
      <c r="DGU39" s="98" t="s">
        <v>669</v>
      </c>
      <c r="DGV39" s="98" t="s">
        <v>669</v>
      </c>
      <c r="DGW39" s="98" t="s">
        <v>669</v>
      </c>
      <c r="DGX39" s="98" t="s">
        <v>669</v>
      </c>
      <c r="DGY39" s="98" t="s">
        <v>669</v>
      </c>
      <c r="DGZ39" s="98" t="s">
        <v>669</v>
      </c>
      <c r="DHA39" s="98" t="s">
        <v>669</v>
      </c>
      <c r="DHB39" s="98" t="s">
        <v>669</v>
      </c>
      <c r="DHC39" s="98" t="s">
        <v>669</v>
      </c>
      <c r="DHD39" s="98" t="s">
        <v>669</v>
      </c>
      <c r="DHE39" s="98" t="s">
        <v>669</v>
      </c>
      <c r="DHF39" s="98" t="s">
        <v>669</v>
      </c>
      <c r="DHG39" s="98" t="s">
        <v>669</v>
      </c>
      <c r="DHH39" s="98" t="s">
        <v>669</v>
      </c>
      <c r="DHI39" s="98" t="s">
        <v>669</v>
      </c>
      <c r="DHJ39" s="98" t="s">
        <v>669</v>
      </c>
      <c r="DHK39" s="98" t="s">
        <v>669</v>
      </c>
      <c r="DHL39" s="98" t="s">
        <v>669</v>
      </c>
      <c r="DHM39" s="98" t="s">
        <v>669</v>
      </c>
      <c r="DHN39" s="98" t="s">
        <v>669</v>
      </c>
      <c r="DHO39" s="98" t="s">
        <v>669</v>
      </c>
      <c r="DHP39" s="98" t="s">
        <v>669</v>
      </c>
      <c r="DHQ39" s="98" t="s">
        <v>669</v>
      </c>
      <c r="DHR39" s="98" t="s">
        <v>669</v>
      </c>
      <c r="DHS39" s="98" t="s">
        <v>669</v>
      </c>
      <c r="DHT39" s="98" t="s">
        <v>669</v>
      </c>
      <c r="DHU39" s="98" t="s">
        <v>669</v>
      </c>
      <c r="DHV39" s="98" t="s">
        <v>669</v>
      </c>
      <c r="DHW39" s="98" t="s">
        <v>669</v>
      </c>
      <c r="DHX39" s="98" t="s">
        <v>669</v>
      </c>
      <c r="DHY39" s="98" t="s">
        <v>669</v>
      </c>
      <c r="DHZ39" s="98" t="s">
        <v>669</v>
      </c>
      <c r="DIA39" s="98" t="s">
        <v>669</v>
      </c>
      <c r="DIB39" s="98" t="s">
        <v>669</v>
      </c>
      <c r="DIC39" s="98" t="s">
        <v>669</v>
      </c>
      <c r="DID39" s="98" t="s">
        <v>669</v>
      </c>
      <c r="DIE39" s="98" t="s">
        <v>669</v>
      </c>
      <c r="DIF39" s="98" t="s">
        <v>669</v>
      </c>
      <c r="DIG39" s="98" t="s">
        <v>669</v>
      </c>
      <c r="DIH39" s="98" t="s">
        <v>669</v>
      </c>
      <c r="DII39" s="98" t="s">
        <v>669</v>
      </c>
      <c r="DIJ39" s="98" t="s">
        <v>669</v>
      </c>
      <c r="DIK39" s="98" t="s">
        <v>669</v>
      </c>
      <c r="DIL39" s="98" t="s">
        <v>669</v>
      </c>
      <c r="DIM39" s="98" t="s">
        <v>669</v>
      </c>
      <c r="DIN39" s="98" t="s">
        <v>669</v>
      </c>
      <c r="DIO39" s="98" t="s">
        <v>669</v>
      </c>
      <c r="DIP39" s="98" t="s">
        <v>669</v>
      </c>
      <c r="DIQ39" s="98" t="s">
        <v>669</v>
      </c>
      <c r="DIR39" s="98" t="s">
        <v>669</v>
      </c>
      <c r="DIS39" s="98" t="s">
        <v>669</v>
      </c>
      <c r="DIT39" s="98" t="s">
        <v>669</v>
      </c>
      <c r="DIU39" s="98" t="s">
        <v>669</v>
      </c>
      <c r="DIV39" s="98" t="s">
        <v>669</v>
      </c>
      <c r="DIW39" s="98" t="s">
        <v>669</v>
      </c>
      <c r="DIX39" s="98" t="s">
        <v>669</v>
      </c>
      <c r="DIY39" s="98" t="s">
        <v>669</v>
      </c>
      <c r="DIZ39" s="98" t="s">
        <v>669</v>
      </c>
      <c r="DJA39" s="98" t="s">
        <v>669</v>
      </c>
      <c r="DJB39" s="98" t="s">
        <v>669</v>
      </c>
      <c r="DJC39" s="98" t="s">
        <v>669</v>
      </c>
      <c r="DJD39" s="98" t="s">
        <v>669</v>
      </c>
      <c r="DJE39" s="98" t="s">
        <v>669</v>
      </c>
      <c r="DJF39" s="98" t="s">
        <v>669</v>
      </c>
      <c r="DJG39" s="98" t="s">
        <v>669</v>
      </c>
      <c r="DJH39" s="98" t="s">
        <v>669</v>
      </c>
      <c r="DJI39" s="98" t="s">
        <v>669</v>
      </c>
      <c r="DJJ39" s="98" t="s">
        <v>669</v>
      </c>
      <c r="DJK39" s="98" t="s">
        <v>669</v>
      </c>
      <c r="DJL39" s="98" t="s">
        <v>669</v>
      </c>
      <c r="DJM39" s="98" t="s">
        <v>669</v>
      </c>
      <c r="DJN39" s="98" t="s">
        <v>669</v>
      </c>
      <c r="DJO39" s="98" t="s">
        <v>669</v>
      </c>
      <c r="DJP39" s="98" t="s">
        <v>669</v>
      </c>
      <c r="DJQ39" s="98" t="s">
        <v>669</v>
      </c>
      <c r="DJR39" s="98" t="s">
        <v>669</v>
      </c>
      <c r="DJS39" s="98" t="s">
        <v>669</v>
      </c>
      <c r="DJT39" s="98" t="s">
        <v>669</v>
      </c>
      <c r="DJU39" s="98" t="s">
        <v>669</v>
      </c>
      <c r="DJV39" s="98" t="s">
        <v>669</v>
      </c>
      <c r="DJW39" s="98" t="s">
        <v>669</v>
      </c>
      <c r="DJX39" s="98" t="s">
        <v>669</v>
      </c>
      <c r="DJY39" s="98" t="s">
        <v>669</v>
      </c>
      <c r="DJZ39" s="98" t="s">
        <v>669</v>
      </c>
      <c r="DKA39" s="98" t="s">
        <v>669</v>
      </c>
      <c r="DKB39" s="98" t="s">
        <v>669</v>
      </c>
      <c r="DKC39" s="98" t="s">
        <v>669</v>
      </c>
      <c r="DKD39" s="98" t="s">
        <v>669</v>
      </c>
      <c r="DKE39" s="98" t="s">
        <v>669</v>
      </c>
      <c r="DKF39" s="98" t="s">
        <v>669</v>
      </c>
      <c r="DKG39" s="98" t="s">
        <v>669</v>
      </c>
      <c r="DKH39" s="98" t="s">
        <v>669</v>
      </c>
      <c r="DKI39" s="98" t="s">
        <v>669</v>
      </c>
      <c r="DKJ39" s="98" t="s">
        <v>669</v>
      </c>
      <c r="DKK39" s="98" t="s">
        <v>669</v>
      </c>
      <c r="DKL39" s="98" t="s">
        <v>669</v>
      </c>
      <c r="DKM39" s="98" t="s">
        <v>669</v>
      </c>
      <c r="DKN39" s="98" t="s">
        <v>669</v>
      </c>
      <c r="DKO39" s="98" t="s">
        <v>669</v>
      </c>
      <c r="DKP39" s="98" t="s">
        <v>669</v>
      </c>
      <c r="DKQ39" s="98" t="s">
        <v>669</v>
      </c>
      <c r="DKR39" s="98" t="s">
        <v>669</v>
      </c>
      <c r="DKS39" s="98" t="s">
        <v>669</v>
      </c>
      <c r="DKT39" s="98" t="s">
        <v>669</v>
      </c>
      <c r="DKU39" s="98" t="s">
        <v>669</v>
      </c>
      <c r="DKV39" s="98" t="s">
        <v>669</v>
      </c>
      <c r="DKW39" s="98" t="s">
        <v>669</v>
      </c>
      <c r="DKX39" s="98" t="s">
        <v>669</v>
      </c>
      <c r="DKY39" s="98" t="s">
        <v>669</v>
      </c>
      <c r="DKZ39" s="98" t="s">
        <v>669</v>
      </c>
      <c r="DLA39" s="98" t="s">
        <v>669</v>
      </c>
      <c r="DLB39" s="98" t="s">
        <v>669</v>
      </c>
      <c r="DLC39" s="98" t="s">
        <v>669</v>
      </c>
      <c r="DLD39" s="98" t="s">
        <v>669</v>
      </c>
      <c r="DLE39" s="98" t="s">
        <v>669</v>
      </c>
      <c r="DLF39" s="98" t="s">
        <v>669</v>
      </c>
      <c r="DLG39" s="98" t="s">
        <v>669</v>
      </c>
      <c r="DLH39" s="98" t="s">
        <v>669</v>
      </c>
      <c r="DLI39" s="98" t="s">
        <v>669</v>
      </c>
      <c r="DLJ39" s="98" t="s">
        <v>669</v>
      </c>
      <c r="DLK39" s="98" t="s">
        <v>669</v>
      </c>
      <c r="DLL39" s="98" t="s">
        <v>669</v>
      </c>
      <c r="DLM39" s="98" t="s">
        <v>669</v>
      </c>
      <c r="DLN39" s="98" t="s">
        <v>669</v>
      </c>
      <c r="DLO39" s="98" t="s">
        <v>669</v>
      </c>
      <c r="DLP39" s="98" t="s">
        <v>669</v>
      </c>
      <c r="DLQ39" s="98" t="s">
        <v>669</v>
      </c>
      <c r="DLR39" s="98" t="s">
        <v>669</v>
      </c>
      <c r="DLS39" s="98" t="s">
        <v>669</v>
      </c>
      <c r="DLT39" s="98" t="s">
        <v>669</v>
      </c>
      <c r="DLU39" s="98" t="s">
        <v>669</v>
      </c>
      <c r="DLV39" s="98" t="s">
        <v>669</v>
      </c>
      <c r="DLW39" s="98" t="s">
        <v>669</v>
      </c>
      <c r="DLX39" s="98" t="s">
        <v>669</v>
      </c>
      <c r="DLY39" s="98" t="s">
        <v>669</v>
      </c>
      <c r="DLZ39" s="98" t="s">
        <v>669</v>
      </c>
      <c r="DMA39" s="98" t="s">
        <v>669</v>
      </c>
      <c r="DMB39" s="98" t="s">
        <v>669</v>
      </c>
      <c r="DMC39" s="98" t="s">
        <v>669</v>
      </c>
      <c r="DMD39" s="98" t="s">
        <v>669</v>
      </c>
      <c r="DME39" s="98" t="s">
        <v>669</v>
      </c>
      <c r="DMF39" s="98" t="s">
        <v>669</v>
      </c>
      <c r="DMG39" s="98" t="s">
        <v>669</v>
      </c>
      <c r="DMH39" s="98" t="s">
        <v>669</v>
      </c>
      <c r="DMI39" s="98" t="s">
        <v>669</v>
      </c>
      <c r="DMJ39" s="98" t="s">
        <v>669</v>
      </c>
      <c r="DMK39" s="98" t="s">
        <v>669</v>
      </c>
      <c r="DML39" s="98" t="s">
        <v>669</v>
      </c>
      <c r="DMM39" s="98" t="s">
        <v>669</v>
      </c>
      <c r="DMN39" s="98" t="s">
        <v>669</v>
      </c>
      <c r="DMO39" s="98" t="s">
        <v>669</v>
      </c>
      <c r="DMP39" s="98" t="s">
        <v>669</v>
      </c>
      <c r="DMQ39" s="98" t="s">
        <v>669</v>
      </c>
      <c r="DMR39" s="98" t="s">
        <v>669</v>
      </c>
      <c r="DMS39" s="98" t="s">
        <v>669</v>
      </c>
      <c r="DMT39" s="98" t="s">
        <v>669</v>
      </c>
      <c r="DMU39" s="98" t="s">
        <v>669</v>
      </c>
      <c r="DMV39" s="98" t="s">
        <v>669</v>
      </c>
      <c r="DMW39" s="98" t="s">
        <v>669</v>
      </c>
      <c r="DMX39" s="98" t="s">
        <v>669</v>
      </c>
      <c r="DMY39" s="98" t="s">
        <v>669</v>
      </c>
      <c r="DMZ39" s="98" t="s">
        <v>669</v>
      </c>
      <c r="DNA39" s="98" t="s">
        <v>669</v>
      </c>
      <c r="DNB39" s="98" t="s">
        <v>669</v>
      </c>
      <c r="DNC39" s="98" t="s">
        <v>669</v>
      </c>
      <c r="DND39" s="98" t="s">
        <v>669</v>
      </c>
      <c r="DNE39" s="98" t="s">
        <v>669</v>
      </c>
      <c r="DNF39" s="98" t="s">
        <v>669</v>
      </c>
      <c r="DNG39" s="98" t="s">
        <v>669</v>
      </c>
      <c r="DNH39" s="98" t="s">
        <v>669</v>
      </c>
      <c r="DNI39" s="98" t="s">
        <v>669</v>
      </c>
      <c r="DNJ39" s="98" t="s">
        <v>669</v>
      </c>
      <c r="DNK39" s="98" t="s">
        <v>669</v>
      </c>
      <c r="DNL39" s="98" t="s">
        <v>669</v>
      </c>
      <c r="DNM39" s="98" t="s">
        <v>669</v>
      </c>
      <c r="DNN39" s="98" t="s">
        <v>669</v>
      </c>
      <c r="DNO39" s="98" t="s">
        <v>669</v>
      </c>
      <c r="DNP39" s="98" t="s">
        <v>669</v>
      </c>
      <c r="DNQ39" s="98" t="s">
        <v>669</v>
      </c>
      <c r="DNR39" s="98" t="s">
        <v>669</v>
      </c>
      <c r="DNS39" s="98" t="s">
        <v>669</v>
      </c>
      <c r="DNT39" s="98" t="s">
        <v>669</v>
      </c>
      <c r="DNU39" s="98" t="s">
        <v>669</v>
      </c>
      <c r="DNV39" s="98" t="s">
        <v>669</v>
      </c>
      <c r="DNW39" s="98" t="s">
        <v>669</v>
      </c>
      <c r="DNX39" s="98" t="s">
        <v>669</v>
      </c>
      <c r="DNY39" s="98" t="s">
        <v>669</v>
      </c>
      <c r="DNZ39" s="98" t="s">
        <v>669</v>
      </c>
      <c r="DOA39" s="98" t="s">
        <v>669</v>
      </c>
      <c r="DOB39" s="98" t="s">
        <v>669</v>
      </c>
      <c r="DOC39" s="98" t="s">
        <v>669</v>
      </c>
      <c r="DOD39" s="98" t="s">
        <v>669</v>
      </c>
      <c r="DOE39" s="98" t="s">
        <v>669</v>
      </c>
      <c r="DOF39" s="98" t="s">
        <v>669</v>
      </c>
      <c r="DOG39" s="98" t="s">
        <v>669</v>
      </c>
      <c r="DOH39" s="98" t="s">
        <v>669</v>
      </c>
      <c r="DOI39" s="98" t="s">
        <v>669</v>
      </c>
      <c r="DOJ39" s="98" t="s">
        <v>669</v>
      </c>
      <c r="DOK39" s="98" t="s">
        <v>669</v>
      </c>
      <c r="DOL39" s="98" t="s">
        <v>669</v>
      </c>
      <c r="DOM39" s="98" t="s">
        <v>669</v>
      </c>
      <c r="DON39" s="98" t="s">
        <v>669</v>
      </c>
      <c r="DOO39" s="98" t="s">
        <v>669</v>
      </c>
      <c r="DOP39" s="98" t="s">
        <v>669</v>
      </c>
      <c r="DOQ39" s="98" t="s">
        <v>669</v>
      </c>
      <c r="DOR39" s="98" t="s">
        <v>669</v>
      </c>
      <c r="DOS39" s="98" t="s">
        <v>669</v>
      </c>
      <c r="DOT39" s="98" t="s">
        <v>669</v>
      </c>
      <c r="DOU39" s="98" t="s">
        <v>669</v>
      </c>
      <c r="DOV39" s="98" t="s">
        <v>669</v>
      </c>
      <c r="DOW39" s="98" t="s">
        <v>669</v>
      </c>
      <c r="DOX39" s="98" t="s">
        <v>669</v>
      </c>
      <c r="DOY39" s="98" t="s">
        <v>669</v>
      </c>
      <c r="DOZ39" s="98" t="s">
        <v>669</v>
      </c>
      <c r="DPA39" s="98" t="s">
        <v>669</v>
      </c>
      <c r="DPB39" s="98" t="s">
        <v>669</v>
      </c>
      <c r="DPC39" s="98" t="s">
        <v>669</v>
      </c>
      <c r="DPD39" s="98" t="s">
        <v>669</v>
      </c>
      <c r="DPE39" s="98" t="s">
        <v>669</v>
      </c>
      <c r="DPF39" s="98" t="s">
        <v>669</v>
      </c>
      <c r="DPG39" s="98" t="s">
        <v>669</v>
      </c>
      <c r="DPH39" s="98" t="s">
        <v>669</v>
      </c>
      <c r="DPI39" s="98" t="s">
        <v>669</v>
      </c>
      <c r="DPJ39" s="98" t="s">
        <v>669</v>
      </c>
      <c r="DPK39" s="98" t="s">
        <v>669</v>
      </c>
      <c r="DPL39" s="98" t="s">
        <v>669</v>
      </c>
      <c r="DPM39" s="98" t="s">
        <v>669</v>
      </c>
      <c r="DPN39" s="98" t="s">
        <v>669</v>
      </c>
      <c r="DPO39" s="98" t="s">
        <v>669</v>
      </c>
      <c r="DPP39" s="98" t="s">
        <v>669</v>
      </c>
      <c r="DPQ39" s="98" t="s">
        <v>669</v>
      </c>
      <c r="DPR39" s="98" t="s">
        <v>669</v>
      </c>
      <c r="DPS39" s="98" t="s">
        <v>669</v>
      </c>
      <c r="DPT39" s="98" t="s">
        <v>669</v>
      </c>
      <c r="DPU39" s="98" t="s">
        <v>669</v>
      </c>
      <c r="DPV39" s="98" t="s">
        <v>669</v>
      </c>
      <c r="DPW39" s="98" t="s">
        <v>669</v>
      </c>
      <c r="DPX39" s="98" t="s">
        <v>669</v>
      </c>
      <c r="DPY39" s="98" t="s">
        <v>669</v>
      </c>
      <c r="DPZ39" s="98" t="s">
        <v>669</v>
      </c>
      <c r="DQA39" s="98" t="s">
        <v>669</v>
      </c>
      <c r="DQB39" s="98" t="s">
        <v>669</v>
      </c>
      <c r="DQC39" s="98" t="s">
        <v>669</v>
      </c>
      <c r="DQD39" s="98" t="s">
        <v>669</v>
      </c>
      <c r="DQE39" s="98" t="s">
        <v>669</v>
      </c>
      <c r="DQF39" s="98" t="s">
        <v>669</v>
      </c>
      <c r="DQG39" s="98" t="s">
        <v>669</v>
      </c>
      <c r="DQH39" s="98" t="s">
        <v>669</v>
      </c>
      <c r="DQI39" s="98" t="s">
        <v>669</v>
      </c>
      <c r="DQJ39" s="98" t="s">
        <v>669</v>
      </c>
      <c r="DQK39" s="98" t="s">
        <v>669</v>
      </c>
      <c r="DQL39" s="98" t="s">
        <v>669</v>
      </c>
      <c r="DQM39" s="98" t="s">
        <v>669</v>
      </c>
      <c r="DQN39" s="98" t="s">
        <v>669</v>
      </c>
      <c r="DQO39" s="98" t="s">
        <v>669</v>
      </c>
      <c r="DQP39" s="98" t="s">
        <v>669</v>
      </c>
      <c r="DQQ39" s="98" t="s">
        <v>669</v>
      </c>
      <c r="DQR39" s="98" t="s">
        <v>669</v>
      </c>
      <c r="DQS39" s="98" t="s">
        <v>669</v>
      </c>
      <c r="DQT39" s="98" t="s">
        <v>669</v>
      </c>
      <c r="DQU39" s="98" t="s">
        <v>669</v>
      </c>
      <c r="DQV39" s="98" t="s">
        <v>669</v>
      </c>
      <c r="DQW39" s="98" t="s">
        <v>669</v>
      </c>
      <c r="DQX39" s="98" t="s">
        <v>669</v>
      </c>
      <c r="DQY39" s="98" t="s">
        <v>669</v>
      </c>
      <c r="DQZ39" s="98" t="s">
        <v>669</v>
      </c>
      <c r="DRA39" s="98" t="s">
        <v>669</v>
      </c>
      <c r="DRB39" s="98" t="s">
        <v>669</v>
      </c>
      <c r="DRC39" s="98" t="s">
        <v>669</v>
      </c>
      <c r="DRD39" s="98" t="s">
        <v>669</v>
      </c>
      <c r="DRE39" s="98" t="s">
        <v>669</v>
      </c>
      <c r="DRF39" s="98" t="s">
        <v>669</v>
      </c>
      <c r="DRG39" s="98" t="s">
        <v>669</v>
      </c>
      <c r="DRH39" s="98" t="s">
        <v>669</v>
      </c>
      <c r="DRI39" s="98" t="s">
        <v>669</v>
      </c>
      <c r="DRJ39" s="98" t="s">
        <v>669</v>
      </c>
      <c r="DRK39" s="98" t="s">
        <v>669</v>
      </c>
      <c r="DRL39" s="98" t="s">
        <v>669</v>
      </c>
      <c r="DRM39" s="98" t="s">
        <v>669</v>
      </c>
      <c r="DRN39" s="98" t="s">
        <v>669</v>
      </c>
      <c r="DRO39" s="98" t="s">
        <v>669</v>
      </c>
      <c r="DRP39" s="98" t="s">
        <v>669</v>
      </c>
      <c r="DRQ39" s="98" t="s">
        <v>669</v>
      </c>
      <c r="DRR39" s="98" t="s">
        <v>669</v>
      </c>
      <c r="DRS39" s="98" t="s">
        <v>669</v>
      </c>
      <c r="DRT39" s="98" t="s">
        <v>669</v>
      </c>
      <c r="DRU39" s="98" t="s">
        <v>669</v>
      </c>
      <c r="DRV39" s="98" t="s">
        <v>669</v>
      </c>
      <c r="DRW39" s="98" t="s">
        <v>669</v>
      </c>
      <c r="DRX39" s="98" t="s">
        <v>669</v>
      </c>
      <c r="DRY39" s="98" t="s">
        <v>669</v>
      </c>
      <c r="DRZ39" s="98" t="s">
        <v>669</v>
      </c>
      <c r="DSA39" s="98" t="s">
        <v>669</v>
      </c>
      <c r="DSB39" s="98" t="s">
        <v>669</v>
      </c>
      <c r="DSC39" s="98" t="s">
        <v>669</v>
      </c>
      <c r="DSD39" s="98" t="s">
        <v>669</v>
      </c>
      <c r="DSE39" s="98" t="s">
        <v>669</v>
      </c>
      <c r="DSF39" s="98" t="s">
        <v>669</v>
      </c>
      <c r="DSG39" s="98" t="s">
        <v>669</v>
      </c>
      <c r="DSH39" s="98" t="s">
        <v>669</v>
      </c>
      <c r="DSI39" s="98" t="s">
        <v>669</v>
      </c>
      <c r="DSJ39" s="98" t="s">
        <v>669</v>
      </c>
      <c r="DSK39" s="98" t="s">
        <v>669</v>
      </c>
      <c r="DSL39" s="98" t="s">
        <v>669</v>
      </c>
      <c r="DSM39" s="98" t="s">
        <v>669</v>
      </c>
      <c r="DSN39" s="98" t="s">
        <v>669</v>
      </c>
      <c r="DSO39" s="98" t="s">
        <v>669</v>
      </c>
      <c r="DSP39" s="98" t="s">
        <v>669</v>
      </c>
      <c r="DSQ39" s="98" t="s">
        <v>669</v>
      </c>
      <c r="DSR39" s="98" t="s">
        <v>669</v>
      </c>
      <c r="DSS39" s="98" t="s">
        <v>669</v>
      </c>
      <c r="DST39" s="98" t="s">
        <v>669</v>
      </c>
      <c r="DSU39" s="98" t="s">
        <v>669</v>
      </c>
      <c r="DSV39" s="98" t="s">
        <v>669</v>
      </c>
      <c r="DSW39" s="98" t="s">
        <v>669</v>
      </c>
      <c r="DSX39" s="98" t="s">
        <v>669</v>
      </c>
      <c r="DSY39" s="98" t="s">
        <v>669</v>
      </c>
      <c r="DSZ39" s="98" t="s">
        <v>669</v>
      </c>
      <c r="DTA39" s="98" t="s">
        <v>669</v>
      </c>
      <c r="DTB39" s="98" t="s">
        <v>669</v>
      </c>
      <c r="DTC39" s="98" t="s">
        <v>669</v>
      </c>
      <c r="DTD39" s="98" t="s">
        <v>669</v>
      </c>
      <c r="DTE39" s="98" t="s">
        <v>669</v>
      </c>
      <c r="DTF39" s="98" t="s">
        <v>669</v>
      </c>
      <c r="DTG39" s="98" t="s">
        <v>669</v>
      </c>
      <c r="DTH39" s="98" t="s">
        <v>669</v>
      </c>
      <c r="DTI39" s="98" t="s">
        <v>669</v>
      </c>
      <c r="DTJ39" s="98" t="s">
        <v>669</v>
      </c>
      <c r="DTK39" s="98" t="s">
        <v>669</v>
      </c>
      <c r="DTL39" s="98" t="s">
        <v>669</v>
      </c>
      <c r="DTM39" s="98" t="s">
        <v>669</v>
      </c>
      <c r="DTN39" s="98" t="s">
        <v>669</v>
      </c>
      <c r="DTO39" s="98" t="s">
        <v>669</v>
      </c>
      <c r="DTP39" s="98" t="s">
        <v>669</v>
      </c>
      <c r="DTQ39" s="98" t="s">
        <v>669</v>
      </c>
      <c r="DTR39" s="98" t="s">
        <v>669</v>
      </c>
      <c r="DTS39" s="98" t="s">
        <v>669</v>
      </c>
      <c r="DTT39" s="98" t="s">
        <v>669</v>
      </c>
      <c r="DTU39" s="98" t="s">
        <v>669</v>
      </c>
      <c r="DTV39" s="98" t="s">
        <v>669</v>
      </c>
      <c r="DTW39" s="98" t="s">
        <v>669</v>
      </c>
      <c r="DTX39" s="98" t="s">
        <v>669</v>
      </c>
      <c r="DTY39" s="98" t="s">
        <v>669</v>
      </c>
      <c r="DTZ39" s="98" t="s">
        <v>669</v>
      </c>
      <c r="DUA39" s="98" t="s">
        <v>669</v>
      </c>
      <c r="DUB39" s="98" t="s">
        <v>669</v>
      </c>
      <c r="DUC39" s="98" t="s">
        <v>669</v>
      </c>
      <c r="DUD39" s="98" t="s">
        <v>669</v>
      </c>
      <c r="DUE39" s="98" t="s">
        <v>669</v>
      </c>
      <c r="DUF39" s="98" t="s">
        <v>669</v>
      </c>
      <c r="DUG39" s="98" t="s">
        <v>669</v>
      </c>
      <c r="DUH39" s="98" t="s">
        <v>669</v>
      </c>
      <c r="DUI39" s="98" t="s">
        <v>669</v>
      </c>
      <c r="DUJ39" s="98" t="s">
        <v>669</v>
      </c>
      <c r="DUK39" s="98" t="s">
        <v>669</v>
      </c>
      <c r="DUL39" s="98" t="s">
        <v>669</v>
      </c>
      <c r="DUM39" s="98" t="s">
        <v>669</v>
      </c>
      <c r="DUN39" s="98" t="s">
        <v>669</v>
      </c>
      <c r="DUO39" s="98" t="s">
        <v>669</v>
      </c>
      <c r="DUP39" s="98" t="s">
        <v>669</v>
      </c>
      <c r="DUQ39" s="98" t="s">
        <v>669</v>
      </c>
      <c r="DUR39" s="98" t="s">
        <v>669</v>
      </c>
      <c r="DUS39" s="98" t="s">
        <v>669</v>
      </c>
      <c r="DUT39" s="98" t="s">
        <v>669</v>
      </c>
      <c r="DUU39" s="98" t="s">
        <v>669</v>
      </c>
      <c r="DUV39" s="98" t="s">
        <v>669</v>
      </c>
      <c r="DUW39" s="98" t="s">
        <v>669</v>
      </c>
      <c r="DUX39" s="98" t="s">
        <v>669</v>
      </c>
      <c r="DUY39" s="98" t="s">
        <v>669</v>
      </c>
      <c r="DUZ39" s="98" t="s">
        <v>669</v>
      </c>
      <c r="DVA39" s="98" t="s">
        <v>669</v>
      </c>
      <c r="DVB39" s="98" t="s">
        <v>669</v>
      </c>
      <c r="DVC39" s="98" t="s">
        <v>669</v>
      </c>
      <c r="DVD39" s="98" t="s">
        <v>669</v>
      </c>
      <c r="DVE39" s="98" t="s">
        <v>669</v>
      </c>
      <c r="DVF39" s="98" t="s">
        <v>669</v>
      </c>
      <c r="DVG39" s="98" t="s">
        <v>669</v>
      </c>
      <c r="DVH39" s="98" t="s">
        <v>669</v>
      </c>
      <c r="DVI39" s="98" t="s">
        <v>669</v>
      </c>
      <c r="DVJ39" s="98" t="s">
        <v>669</v>
      </c>
      <c r="DVK39" s="98" t="s">
        <v>669</v>
      </c>
      <c r="DVL39" s="98" t="s">
        <v>669</v>
      </c>
      <c r="DVM39" s="98" t="s">
        <v>669</v>
      </c>
      <c r="DVN39" s="98" t="s">
        <v>669</v>
      </c>
      <c r="DVO39" s="98" t="s">
        <v>669</v>
      </c>
      <c r="DVP39" s="98" t="s">
        <v>669</v>
      </c>
      <c r="DVQ39" s="98" t="s">
        <v>669</v>
      </c>
      <c r="DVR39" s="98" t="s">
        <v>669</v>
      </c>
      <c r="DVS39" s="98" t="s">
        <v>669</v>
      </c>
      <c r="DVT39" s="98" t="s">
        <v>669</v>
      </c>
      <c r="DVU39" s="98" t="s">
        <v>669</v>
      </c>
      <c r="DVV39" s="98" t="s">
        <v>669</v>
      </c>
      <c r="DVW39" s="98" t="s">
        <v>669</v>
      </c>
      <c r="DVX39" s="98" t="s">
        <v>669</v>
      </c>
      <c r="DVY39" s="98" t="s">
        <v>669</v>
      </c>
      <c r="DVZ39" s="98" t="s">
        <v>669</v>
      </c>
      <c r="DWA39" s="98" t="s">
        <v>669</v>
      </c>
      <c r="DWB39" s="98" t="s">
        <v>669</v>
      </c>
      <c r="DWC39" s="98" t="s">
        <v>669</v>
      </c>
      <c r="DWD39" s="98" t="s">
        <v>669</v>
      </c>
      <c r="DWE39" s="98" t="s">
        <v>669</v>
      </c>
      <c r="DWF39" s="98" t="s">
        <v>669</v>
      </c>
      <c r="DWG39" s="98" t="s">
        <v>669</v>
      </c>
      <c r="DWH39" s="98" t="s">
        <v>669</v>
      </c>
      <c r="DWI39" s="98" t="s">
        <v>669</v>
      </c>
      <c r="DWJ39" s="98" t="s">
        <v>669</v>
      </c>
      <c r="DWK39" s="98" t="s">
        <v>669</v>
      </c>
      <c r="DWL39" s="98" t="s">
        <v>669</v>
      </c>
      <c r="DWM39" s="98" t="s">
        <v>669</v>
      </c>
      <c r="DWN39" s="98" t="s">
        <v>669</v>
      </c>
      <c r="DWO39" s="98" t="s">
        <v>669</v>
      </c>
      <c r="DWP39" s="98" t="s">
        <v>669</v>
      </c>
      <c r="DWQ39" s="98" t="s">
        <v>669</v>
      </c>
      <c r="DWR39" s="98" t="s">
        <v>669</v>
      </c>
      <c r="DWS39" s="98" t="s">
        <v>669</v>
      </c>
      <c r="DWT39" s="98" t="s">
        <v>669</v>
      </c>
      <c r="DWU39" s="98" t="s">
        <v>669</v>
      </c>
      <c r="DWV39" s="98" t="s">
        <v>669</v>
      </c>
      <c r="DWW39" s="98" t="s">
        <v>669</v>
      </c>
      <c r="DWX39" s="98" t="s">
        <v>669</v>
      </c>
      <c r="DWY39" s="98" t="s">
        <v>669</v>
      </c>
      <c r="DWZ39" s="98" t="s">
        <v>669</v>
      </c>
      <c r="DXA39" s="98" t="s">
        <v>669</v>
      </c>
      <c r="DXB39" s="98" t="s">
        <v>669</v>
      </c>
      <c r="DXC39" s="98" t="s">
        <v>669</v>
      </c>
      <c r="DXD39" s="98" t="s">
        <v>669</v>
      </c>
      <c r="DXE39" s="98" t="s">
        <v>669</v>
      </c>
      <c r="DXF39" s="98" t="s">
        <v>669</v>
      </c>
      <c r="DXG39" s="98" t="s">
        <v>669</v>
      </c>
      <c r="DXH39" s="98" t="s">
        <v>669</v>
      </c>
      <c r="DXI39" s="98" t="s">
        <v>669</v>
      </c>
      <c r="DXJ39" s="98" t="s">
        <v>669</v>
      </c>
      <c r="DXK39" s="98" t="s">
        <v>669</v>
      </c>
      <c r="DXL39" s="98" t="s">
        <v>669</v>
      </c>
      <c r="DXM39" s="98" t="s">
        <v>669</v>
      </c>
      <c r="DXN39" s="98" t="s">
        <v>669</v>
      </c>
      <c r="DXO39" s="98" t="s">
        <v>669</v>
      </c>
      <c r="DXP39" s="98" t="s">
        <v>669</v>
      </c>
      <c r="DXQ39" s="98" t="s">
        <v>669</v>
      </c>
      <c r="DXR39" s="98" t="s">
        <v>669</v>
      </c>
      <c r="DXS39" s="98" t="s">
        <v>669</v>
      </c>
      <c r="DXT39" s="98" t="s">
        <v>669</v>
      </c>
      <c r="DXU39" s="98" t="s">
        <v>669</v>
      </c>
      <c r="DXV39" s="98" t="s">
        <v>669</v>
      </c>
      <c r="DXW39" s="98" t="s">
        <v>669</v>
      </c>
      <c r="DXX39" s="98" t="s">
        <v>669</v>
      </c>
      <c r="DXY39" s="98" t="s">
        <v>669</v>
      </c>
      <c r="DXZ39" s="98" t="s">
        <v>669</v>
      </c>
      <c r="DYA39" s="98" t="s">
        <v>669</v>
      </c>
      <c r="DYB39" s="98" t="s">
        <v>669</v>
      </c>
      <c r="DYC39" s="98" t="s">
        <v>669</v>
      </c>
      <c r="DYD39" s="98" t="s">
        <v>669</v>
      </c>
      <c r="DYE39" s="98" t="s">
        <v>669</v>
      </c>
      <c r="DYF39" s="98" t="s">
        <v>669</v>
      </c>
      <c r="DYG39" s="98" t="s">
        <v>669</v>
      </c>
      <c r="DYH39" s="98" t="s">
        <v>669</v>
      </c>
      <c r="DYI39" s="98" t="s">
        <v>669</v>
      </c>
      <c r="DYJ39" s="98" t="s">
        <v>669</v>
      </c>
      <c r="DYK39" s="98" t="s">
        <v>669</v>
      </c>
      <c r="DYL39" s="98" t="s">
        <v>669</v>
      </c>
      <c r="DYM39" s="98" t="s">
        <v>669</v>
      </c>
      <c r="DYN39" s="98" t="s">
        <v>669</v>
      </c>
      <c r="DYO39" s="98" t="s">
        <v>669</v>
      </c>
      <c r="DYP39" s="98" t="s">
        <v>669</v>
      </c>
      <c r="DYQ39" s="98" t="s">
        <v>669</v>
      </c>
      <c r="DYR39" s="98" t="s">
        <v>669</v>
      </c>
      <c r="DYS39" s="98" t="s">
        <v>669</v>
      </c>
      <c r="DYT39" s="98" t="s">
        <v>669</v>
      </c>
      <c r="DYU39" s="98" t="s">
        <v>669</v>
      </c>
      <c r="DYV39" s="98" t="s">
        <v>669</v>
      </c>
      <c r="DYW39" s="98" t="s">
        <v>669</v>
      </c>
      <c r="DYX39" s="98" t="s">
        <v>669</v>
      </c>
      <c r="DYY39" s="98" t="s">
        <v>669</v>
      </c>
      <c r="DYZ39" s="98" t="s">
        <v>669</v>
      </c>
      <c r="DZA39" s="98" t="s">
        <v>669</v>
      </c>
      <c r="DZB39" s="98" t="s">
        <v>669</v>
      </c>
      <c r="DZC39" s="98" t="s">
        <v>669</v>
      </c>
      <c r="DZD39" s="98" t="s">
        <v>669</v>
      </c>
      <c r="DZE39" s="98" t="s">
        <v>669</v>
      </c>
      <c r="DZF39" s="98" t="s">
        <v>669</v>
      </c>
      <c r="DZG39" s="98" t="s">
        <v>669</v>
      </c>
      <c r="DZH39" s="98" t="s">
        <v>669</v>
      </c>
      <c r="DZI39" s="98" t="s">
        <v>669</v>
      </c>
      <c r="DZJ39" s="98" t="s">
        <v>669</v>
      </c>
      <c r="DZK39" s="98" t="s">
        <v>669</v>
      </c>
      <c r="DZL39" s="98" t="s">
        <v>669</v>
      </c>
      <c r="DZM39" s="98" t="s">
        <v>669</v>
      </c>
      <c r="DZN39" s="98" t="s">
        <v>669</v>
      </c>
      <c r="DZO39" s="98" t="s">
        <v>669</v>
      </c>
      <c r="DZP39" s="98" t="s">
        <v>669</v>
      </c>
      <c r="DZQ39" s="98" t="s">
        <v>669</v>
      </c>
      <c r="DZR39" s="98" t="s">
        <v>669</v>
      </c>
      <c r="DZS39" s="98" t="s">
        <v>669</v>
      </c>
      <c r="DZT39" s="98" t="s">
        <v>669</v>
      </c>
      <c r="DZU39" s="98" t="s">
        <v>669</v>
      </c>
      <c r="DZV39" s="98" t="s">
        <v>669</v>
      </c>
      <c r="DZW39" s="98" t="s">
        <v>669</v>
      </c>
      <c r="DZX39" s="98" t="s">
        <v>669</v>
      </c>
      <c r="DZY39" s="98" t="s">
        <v>669</v>
      </c>
      <c r="DZZ39" s="98" t="s">
        <v>669</v>
      </c>
      <c r="EAA39" s="98" t="s">
        <v>669</v>
      </c>
      <c r="EAB39" s="98" t="s">
        <v>669</v>
      </c>
      <c r="EAC39" s="98" t="s">
        <v>669</v>
      </c>
      <c r="EAD39" s="98" t="s">
        <v>669</v>
      </c>
      <c r="EAE39" s="98" t="s">
        <v>669</v>
      </c>
      <c r="EAF39" s="98" t="s">
        <v>669</v>
      </c>
      <c r="EAG39" s="98" t="s">
        <v>669</v>
      </c>
      <c r="EAH39" s="98" t="s">
        <v>669</v>
      </c>
      <c r="EAI39" s="98" t="s">
        <v>669</v>
      </c>
      <c r="EAJ39" s="98" t="s">
        <v>669</v>
      </c>
      <c r="EAK39" s="98" t="s">
        <v>669</v>
      </c>
      <c r="EAL39" s="98" t="s">
        <v>669</v>
      </c>
      <c r="EAM39" s="98" t="s">
        <v>669</v>
      </c>
      <c r="EAN39" s="98" t="s">
        <v>669</v>
      </c>
      <c r="EAO39" s="98" t="s">
        <v>669</v>
      </c>
      <c r="EAP39" s="98" t="s">
        <v>669</v>
      </c>
      <c r="EAQ39" s="98" t="s">
        <v>669</v>
      </c>
      <c r="EAR39" s="98" t="s">
        <v>669</v>
      </c>
      <c r="EAS39" s="98" t="s">
        <v>669</v>
      </c>
      <c r="EAT39" s="98" t="s">
        <v>669</v>
      </c>
      <c r="EAU39" s="98" t="s">
        <v>669</v>
      </c>
      <c r="EAV39" s="98" t="s">
        <v>669</v>
      </c>
      <c r="EAW39" s="98" t="s">
        <v>669</v>
      </c>
      <c r="EAX39" s="98" t="s">
        <v>669</v>
      </c>
      <c r="EAY39" s="98" t="s">
        <v>669</v>
      </c>
      <c r="EAZ39" s="98" t="s">
        <v>669</v>
      </c>
      <c r="EBA39" s="98" t="s">
        <v>669</v>
      </c>
      <c r="EBB39" s="98" t="s">
        <v>669</v>
      </c>
      <c r="EBC39" s="98" t="s">
        <v>669</v>
      </c>
      <c r="EBD39" s="98" t="s">
        <v>669</v>
      </c>
      <c r="EBE39" s="98" t="s">
        <v>669</v>
      </c>
      <c r="EBF39" s="98" t="s">
        <v>669</v>
      </c>
      <c r="EBG39" s="98" t="s">
        <v>669</v>
      </c>
      <c r="EBH39" s="98" t="s">
        <v>669</v>
      </c>
      <c r="EBI39" s="98" t="s">
        <v>669</v>
      </c>
      <c r="EBJ39" s="98" t="s">
        <v>669</v>
      </c>
      <c r="EBK39" s="98" t="s">
        <v>669</v>
      </c>
      <c r="EBL39" s="98" t="s">
        <v>669</v>
      </c>
      <c r="EBM39" s="98" t="s">
        <v>669</v>
      </c>
      <c r="EBN39" s="98" t="s">
        <v>669</v>
      </c>
      <c r="EBO39" s="98" t="s">
        <v>669</v>
      </c>
      <c r="EBP39" s="98" t="s">
        <v>669</v>
      </c>
      <c r="EBQ39" s="98" t="s">
        <v>669</v>
      </c>
      <c r="EBR39" s="98" t="s">
        <v>669</v>
      </c>
      <c r="EBS39" s="98" t="s">
        <v>669</v>
      </c>
      <c r="EBT39" s="98" t="s">
        <v>669</v>
      </c>
      <c r="EBU39" s="98" t="s">
        <v>669</v>
      </c>
      <c r="EBV39" s="98" t="s">
        <v>669</v>
      </c>
      <c r="EBW39" s="98" t="s">
        <v>669</v>
      </c>
      <c r="EBX39" s="98" t="s">
        <v>669</v>
      </c>
      <c r="EBY39" s="98" t="s">
        <v>669</v>
      </c>
      <c r="EBZ39" s="98" t="s">
        <v>669</v>
      </c>
      <c r="ECA39" s="98" t="s">
        <v>669</v>
      </c>
      <c r="ECB39" s="98" t="s">
        <v>669</v>
      </c>
      <c r="ECC39" s="98" t="s">
        <v>669</v>
      </c>
      <c r="ECD39" s="98" t="s">
        <v>669</v>
      </c>
      <c r="ECE39" s="98" t="s">
        <v>669</v>
      </c>
      <c r="ECF39" s="98" t="s">
        <v>669</v>
      </c>
      <c r="ECG39" s="98" t="s">
        <v>669</v>
      </c>
      <c r="ECH39" s="98" t="s">
        <v>669</v>
      </c>
      <c r="ECI39" s="98" t="s">
        <v>669</v>
      </c>
      <c r="ECJ39" s="98" t="s">
        <v>669</v>
      </c>
      <c r="ECK39" s="98" t="s">
        <v>669</v>
      </c>
      <c r="ECL39" s="98" t="s">
        <v>669</v>
      </c>
      <c r="ECM39" s="98" t="s">
        <v>669</v>
      </c>
      <c r="ECN39" s="98" t="s">
        <v>669</v>
      </c>
      <c r="ECO39" s="98" t="s">
        <v>669</v>
      </c>
      <c r="ECP39" s="98" t="s">
        <v>669</v>
      </c>
      <c r="ECQ39" s="98" t="s">
        <v>669</v>
      </c>
      <c r="ECR39" s="98" t="s">
        <v>669</v>
      </c>
      <c r="ECS39" s="98" t="s">
        <v>669</v>
      </c>
      <c r="ECT39" s="98" t="s">
        <v>669</v>
      </c>
      <c r="ECU39" s="98" t="s">
        <v>669</v>
      </c>
      <c r="ECV39" s="98" t="s">
        <v>669</v>
      </c>
      <c r="ECW39" s="98" t="s">
        <v>669</v>
      </c>
      <c r="ECX39" s="98" t="s">
        <v>669</v>
      </c>
      <c r="ECY39" s="98" t="s">
        <v>669</v>
      </c>
      <c r="ECZ39" s="98" t="s">
        <v>669</v>
      </c>
      <c r="EDA39" s="98" t="s">
        <v>669</v>
      </c>
      <c r="EDB39" s="98" t="s">
        <v>669</v>
      </c>
      <c r="EDC39" s="98" t="s">
        <v>669</v>
      </c>
      <c r="EDD39" s="98" t="s">
        <v>669</v>
      </c>
      <c r="EDE39" s="98" t="s">
        <v>669</v>
      </c>
      <c r="EDF39" s="98" t="s">
        <v>669</v>
      </c>
      <c r="EDG39" s="98" t="s">
        <v>669</v>
      </c>
      <c r="EDH39" s="98" t="s">
        <v>669</v>
      </c>
      <c r="EDI39" s="98" t="s">
        <v>669</v>
      </c>
      <c r="EDJ39" s="98" t="s">
        <v>669</v>
      </c>
      <c r="EDK39" s="98" t="s">
        <v>669</v>
      </c>
      <c r="EDL39" s="98" t="s">
        <v>669</v>
      </c>
      <c r="EDM39" s="98" t="s">
        <v>669</v>
      </c>
      <c r="EDN39" s="98" t="s">
        <v>669</v>
      </c>
      <c r="EDO39" s="98" t="s">
        <v>669</v>
      </c>
      <c r="EDP39" s="98" t="s">
        <v>669</v>
      </c>
      <c r="EDQ39" s="98" t="s">
        <v>669</v>
      </c>
      <c r="EDR39" s="98" t="s">
        <v>669</v>
      </c>
      <c r="EDS39" s="98" t="s">
        <v>669</v>
      </c>
      <c r="EDT39" s="98" t="s">
        <v>669</v>
      </c>
      <c r="EDU39" s="98" t="s">
        <v>669</v>
      </c>
      <c r="EDV39" s="98" t="s">
        <v>669</v>
      </c>
      <c r="EDW39" s="98" t="s">
        <v>669</v>
      </c>
      <c r="EDX39" s="98" t="s">
        <v>669</v>
      </c>
      <c r="EDY39" s="98" t="s">
        <v>669</v>
      </c>
      <c r="EDZ39" s="98" t="s">
        <v>669</v>
      </c>
      <c r="EEA39" s="98" t="s">
        <v>669</v>
      </c>
      <c r="EEB39" s="98" t="s">
        <v>669</v>
      </c>
      <c r="EEC39" s="98" t="s">
        <v>669</v>
      </c>
      <c r="EED39" s="98" t="s">
        <v>669</v>
      </c>
      <c r="EEE39" s="98" t="s">
        <v>669</v>
      </c>
      <c r="EEF39" s="98" t="s">
        <v>669</v>
      </c>
      <c r="EEG39" s="98" t="s">
        <v>669</v>
      </c>
      <c r="EEH39" s="98" t="s">
        <v>669</v>
      </c>
      <c r="EEI39" s="98" t="s">
        <v>669</v>
      </c>
      <c r="EEJ39" s="98" t="s">
        <v>669</v>
      </c>
      <c r="EEK39" s="98" t="s">
        <v>669</v>
      </c>
      <c r="EEL39" s="98" t="s">
        <v>669</v>
      </c>
      <c r="EEM39" s="98" t="s">
        <v>669</v>
      </c>
      <c r="EEN39" s="98" t="s">
        <v>669</v>
      </c>
      <c r="EEO39" s="98" t="s">
        <v>669</v>
      </c>
      <c r="EEP39" s="98" t="s">
        <v>669</v>
      </c>
      <c r="EEQ39" s="98" t="s">
        <v>669</v>
      </c>
      <c r="EER39" s="98" t="s">
        <v>669</v>
      </c>
      <c r="EES39" s="98" t="s">
        <v>669</v>
      </c>
      <c r="EET39" s="98" t="s">
        <v>669</v>
      </c>
      <c r="EEU39" s="98" t="s">
        <v>669</v>
      </c>
      <c r="EEV39" s="98" t="s">
        <v>669</v>
      </c>
      <c r="EEW39" s="98" t="s">
        <v>669</v>
      </c>
      <c r="EEX39" s="98" t="s">
        <v>669</v>
      </c>
      <c r="EEY39" s="98" t="s">
        <v>669</v>
      </c>
      <c r="EEZ39" s="98" t="s">
        <v>669</v>
      </c>
      <c r="EFA39" s="98" t="s">
        <v>669</v>
      </c>
      <c r="EFB39" s="98" t="s">
        <v>669</v>
      </c>
      <c r="EFC39" s="98" t="s">
        <v>669</v>
      </c>
      <c r="EFD39" s="98" t="s">
        <v>669</v>
      </c>
      <c r="EFE39" s="98" t="s">
        <v>669</v>
      </c>
      <c r="EFF39" s="98" t="s">
        <v>669</v>
      </c>
      <c r="EFG39" s="98" t="s">
        <v>669</v>
      </c>
      <c r="EFH39" s="98" t="s">
        <v>669</v>
      </c>
      <c r="EFI39" s="98" t="s">
        <v>669</v>
      </c>
      <c r="EFJ39" s="98" t="s">
        <v>669</v>
      </c>
      <c r="EFK39" s="98" t="s">
        <v>669</v>
      </c>
      <c r="EFL39" s="98" t="s">
        <v>669</v>
      </c>
      <c r="EFM39" s="98" t="s">
        <v>669</v>
      </c>
      <c r="EFN39" s="98" t="s">
        <v>669</v>
      </c>
      <c r="EFO39" s="98" t="s">
        <v>669</v>
      </c>
      <c r="EFP39" s="98" t="s">
        <v>669</v>
      </c>
      <c r="EFQ39" s="98" t="s">
        <v>669</v>
      </c>
      <c r="EFR39" s="98" t="s">
        <v>669</v>
      </c>
      <c r="EFS39" s="98" t="s">
        <v>669</v>
      </c>
      <c r="EFT39" s="98" t="s">
        <v>669</v>
      </c>
      <c r="EFU39" s="98" t="s">
        <v>669</v>
      </c>
      <c r="EFV39" s="98" t="s">
        <v>669</v>
      </c>
      <c r="EFW39" s="98" t="s">
        <v>669</v>
      </c>
      <c r="EFX39" s="98" t="s">
        <v>669</v>
      </c>
      <c r="EFY39" s="98" t="s">
        <v>669</v>
      </c>
      <c r="EFZ39" s="98" t="s">
        <v>669</v>
      </c>
      <c r="EGA39" s="98" t="s">
        <v>669</v>
      </c>
      <c r="EGB39" s="98" t="s">
        <v>669</v>
      </c>
      <c r="EGC39" s="98" t="s">
        <v>669</v>
      </c>
      <c r="EGD39" s="98" t="s">
        <v>669</v>
      </c>
      <c r="EGE39" s="98" t="s">
        <v>669</v>
      </c>
      <c r="EGF39" s="98" t="s">
        <v>669</v>
      </c>
      <c r="EGG39" s="98" t="s">
        <v>669</v>
      </c>
      <c r="EGH39" s="98" t="s">
        <v>669</v>
      </c>
      <c r="EGI39" s="98" t="s">
        <v>669</v>
      </c>
      <c r="EGJ39" s="98" t="s">
        <v>669</v>
      </c>
      <c r="EGK39" s="98" t="s">
        <v>669</v>
      </c>
      <c r="EGL39" s="98" t="s">
        <v>669</v>
      </c>
      <c r="EGM39" s="98" t="s">
        <v>669</v>
      </c>
      <c r="EGN39" s="98" t="s">
        <v>669</v>
      </c>
      <c r="EGO39" s="98" t="s">
        <v>669</v>
      </c>
      <c r="EGP39" s="98" t="s">
        <v>669</v>
      </c>
      <c r="EGQ39" s="98" t="s">
        <v>669</v>
      </c>
      <c r="EGR39" s="98" t="s">
        <v>669</v>
      </c>
      <c r="EGS39" s="98" t="s">
        <v>669</v>
      </c>
      <c r="EGT39" s="98" t="s">
        <v>669</v>
      </c>
      <c r="EGU39" s="98" t="s">
        <v>669</v>
      </c>
      <c r="EGV39" s="98" t="s">
        <v>669</v>
      </c>
      <c r="EGW39" s="98" t="s">
        <v>669</v>
      </c>
      <c r="EGX39" s="98" t="s">
        <v>669</v>
      </c>
      <c r="EGY39" s="98" t="s">
        <v>669</v>
      </c>
      <c r="EGZ39" s="98" t="s">
        <v>669</v>
      </c>
      <c r="EHA39" s="98" t="s">
        <v>669</v>
      </c>
      <c r="EHB39" s="98" t="s">
        <v>669</v>
      </c>
      <c r="EHC39" s="98" t="s">
        <v>669</v>
      </c>
      <c r="EHD39" s="98" t="s">
        <v>669</v>
      </c>
      <c r="EHE39" s="98" t="s">
        <v>669</v>
      </c>
      <c r="EHF39" s="98" t="s">
        <v>669</v>
      </c>
      <c r="EHG39" s="98" t="s">
        <v>669</v>
      </c>
      <c r="EHH39" s="98" t="s">
        <v>669</v>
      </c>
      <c r="EHI39" s="98" t="s">
        <v>669</v>
      </c>
      <c r="EHJ39" s="98" t="s">
        <v>669</v>
      </c>
      <c r="EHK39" s="98" t="s">
        <v>669</v>
      </c>
      <c r="EHL39" s="98" t="s">
        <v>669</v>
      </c>
      <c r="EHM39" s="98" t="s">
        <v>669</v>
      </c>
      <c r="EHN39" s="98" t="s">
        <v>669</v>
      </c>
      <c r="EHO39" s="98" t="s">
        <v>669</v>
      </c>
      <c r="EHP39" s="98" t="s">
        <v>669</v>
      </c>
      <c r="EHQ39" s="98" t="s">
        <v>669</v>
      </c>
      <c r="EHR39" s="98" t="s">
        <v>669</v>
      </c>
      <c r="EHS39" s="98" t="s">
        <v>669</v>
      </c>
      <c r="EHT39" s="98" t="s">
        <v>669</v>
      </c>
      <c r="EHU39" s="98" t="s">
        <v>669</v>
      </c>
      <c r="EHV39" s="98" t="s">
        <v>669</v>
      </c>
      <c r="EHW39" s="98" t="s">
        <v>669</v>
      </c>
      <c r="EHX39" s="98" t="s">
        <v>669</v>
      </c>
      <c r="EHY39" s="98" t="s">
        <v>669</v>
      </c>
      <c r="EHZ39" s="98" t="s">
        <v>669</v>
      </c>
      <c r="EIA39" s="98" t="s">
        <v>669</v>
      </c>
      <c r="EIB39" s="98" t="s">
        <v>669</v>
      </c>
      <c r="EIC39" s="98" t="s">
        <v>669</v>
      </c>
      <c r="EID39" s="98" t="s">
        <v>669</v>
      </c>
      <c r="EIE39" s="98" t="s">
        <v>669</v>
      </c>
      <c r="EIF39" s="98" t="s">
        <v>669</v>
      </c>
      <c r="EIG39" s="98" t="s">
        <v>669</v>
      </c>
      <c r="EIH39" s="98" t="s">
        <v>669</v>
      </c>
      <c r="EII39" s="98" t="s">
        <v>669</v>
      </c>
      <c r="EIJ39" s="98" t="s">
        <v>669</v>
      </c>
      <c r="EIK39" s="98" t="s">
        <v>669</v>
      </c>
      <c r="EIL39" s="98" t="s">
        <v>669</v>
      </c>
      <c r="EIM39" s="98" t="s">
        <v>669</v>
      </c>
      <c r="EIN39" s="98" t="s">
        <v>669</v>
      </c>
      <c r="EIO39" s="98" t="s">
        <v>669</v>
      </c>
      <c r="EIP39" s="98" t="s">
        <v>669</v>
      </c>
      <c r="EIQ39" s="98" t="s">
        <v>669</v>
      </c>
      <c r="EIR39" s="98" t="s">
        <v>669</v>
      </c>
      <c r="EIS39" s="98" t="s">
        <v>669</v>
      </c>
      <c r="EIT39" s="98" t="s">
        <v>669</v>
      </c>
      <c r="EIU39" s="98" t="s">
        <v>669</v>
      </c>
      <c r="EIV39" s="98" t="s">
        <v>669</v>
      </c>
      <c r="EIW39" s="98" t="s">
        <v>669</v>
      </c>
      <c r="EIX39" s="98" t="s">
        <v>669</v>
      </c>
      <c r="EIY39" s="98" t="s">
        <v>669</v>
      </c>
      <c r="EIZ39" s="98" t="s">
        <v>669</v>
      </c>
      <c r="EJA39" s="98" t="s">
        <v>669</v>
      </c>
      <c r="EJB39" s="98" t="s">
        <v>669</v>
      </c>
      <c r="EJC39" s="98" t="s">
        <v>669</v>
      </c>
      <c r="EJD39" s="98" t="s">
        <v>669</v>
      </c>
      <c r="EJE39" s="98" t="s">
        <v>669</v>
      </c>
      <c r="EJF39" s="98" t="s">
        <v>669</v>
      </c>
      <c r="EJG39" s="98" t="s">
        <v>669</v>
      </c>
      <c r="EJH39" s="98" t="s">
        <v>669</v>
      </c>
      <c r="EJI39" s="98" t="s">
        <v>669</v>
      </c>
      <c r="EJJ39" s="98" t="s">
        <v>669</v>
      </c>
      <c r="EJK39" s="98" t="s">
        <v>669</v>
      </c>
      <c r="EJL39" s="98" t="s">
        <v>669</v>
      </c>
      <c r="EJM39" s="98" t="s">
        <v>669</v>
      </c>
      <c r="EJN39" s="98" t="s">
        <v>669</v>
      </c>
      <c r="EJO39" s="98" t="s">
        <v>669</v>
      </c>
      <c r="EJP39" s="98" t="s">
        <v>669</v>
      </c>
      <c r="EJQ39" s="98" t="s">
        <v>669</v>
      </c>
      <c r="EJR39" s="98" t="s">
        <v>669</v>
      </c>
      <c r="EJS39" s="98" t="s">
        <v>669</v>
      </c>
      <c r="EJT39" s="98" t="s">
        <v>669</v>
      </c>
      <c r="EJU39" s="98" t="s">
        <v>669</v>
      </c>
      <c r="EJV39" s="98" t="s">
        <v>669</v>
      </c>
      <c r="EJW39" s="98" t="s">
        <v>669</v>
      </c>
      <c r="EJX39" s="98" t="s">
        <v>669</v>
      </c>
      <c r="EJY39" s="98" t="s">
        <v>669</v>
      </c>
      <c r="EJZ39" s="98" t="s">
        <v>669</v>
      </c>
      <c r="EKA39" s="98" t="s">
        <v>669</v>
      </c>
      <c r="EKB39" s="98" t="s">
        <v>669</v>
      </c>
      <c r="EKC39" s="98" t="s">
        <v>669</v>
      </c>
      <c r="EKD39" s="98" t="s">
        <v>669</v>
      </c>
      <c r="EKE39" s="98" t="s">
        <v>669</v>
      </c>
      <c r="EKF39" s="98" t="s">
        <v>669</v>
      </c>
      <c r="EKG39" s="98" t="s">
        <v>669</v>
      </c>
      <c r="EKH39" s="98" t="s">
        <v>669</v>
      </c>
      <c r="EKI39" s="98" t="s">
        <v>669</v>
      </c>
      <c r="EKJ39" s="98" t="s">
        <v>669</v>
      </c>
      <c r="EKK39" s="98" t="s">
        <v>669</v>
      </c>
      <c r="EKL39" s="98" t="s">
        <v>669</v>
      </c>
      <c r="EKM39" s="98" t="s">
        <v>669</v>
      </c>
      <c r="EKN39" s="98" t="s">
        <v>669</v>
      </c>
      <c r="EKO39" s="98" t="s">
        <v>669</v>
      </c>
      <c r="EKP39" s="98" t="s">
        <v>669</v>
      </c>
      <c r="EKQ39" s="98" t="s">
        <v>669</v>
      </c>
      <c r="EKR39" s="98" t="s">
        <v>669</v>
      </c>
      <c r="EKS39" s="98" t="s">
        <v>669</v>
      </c>
      <c r="EKT39" s="98" t="s">
        <v>669</v>
      </c>
      <c r="EKU39" s="98" t="s">
        <v>669</v>
      </c>
      <c r="EKV39" s="98" t="s">
        <v>669</v>
      </c>
      <c r="EKW39" s="98" t="s">
        <v>669</v>
      </c>
      <c r="EKX39" s="98" t="s">
        <v>669</v>
      </c>
      <c r="EKY39" s="98" t="s">
        <v>669</v>
      </c>
      <c r="EKZ39" s="98" t="s">
        <v>669</v>
      </c>
      <c r="ELA39" s="98" t="s">
        <v>669</v>
      </c>
      <c r="ELB39" s="98" t="s">
        <v>669</v>
      </c>
      <c r="ELC39" s="98" t="s">
        <v>669</v>
      </c>
      <c r="ELD39" s="98" t="s">
        <v>669</v>
      </c>
      <c r="ELE39" s="98" t="s">
        <v>669</v>
      </c>
      <c r="ELF39" s="98" t="s">
        <v>669</v>
      </c>
      <c r="ELG39" s="98" t="s">
        <v>669</v>
      </c>
      <c r="ELH39" s="98" t="s">
        <v>669</v>
      </c>
      <c r="ELI39" s="98" t="s">
        <v>669</v>
      </c>
      <c r="ELJ39" s="98" t="s">
        <v>669</v>
      </c>
      <c r="ELK39" s="98" t="s">
        <v>669</v>
      </c>
      <c r="ELL39" s="98" t="s">
        <v>669</v>
      </c>
      <c r="ELM39" s="98" t="s">
        <v>669</v>
      </c>
      <c r="ELN39" s="98" t="s">
        <v>669</v>
      </c>
      <c r="ELO39" s="98" t="s">
        <v>669</v>
      </c>
      <c r="ELP39" s="98" t="s">
        <v>669</v>
      </c>
      <c r="ELQ39" s="98" t="s">
        <v>669</v>
      </c>
      <c r="ELR39" s="98" t="s">
        <v>669</v>
      </c>
      <c r="ELS39" s="98" t="s">
        <v>669</v>
      </c>
      <c r="ELT39" s="98" t="s">
        <v>669</v>
      </c>
      <c r="ELU39" s="98" t="s">
        <v>669</v>
      </c>
      <c r="ELV39" s="98" t="s">
        <v>669</v>
      </c>
      <c r="ELW39" s="98" t="s">
        <v>669</v>
      </c>
      <c r="ELX39" s="98" t="s">
        <v>669</v>
      </c>
      <c r="ELY39" s="98" t="s">
        <v>669</v>
      </c>
      <c r="ELZ39" s="98" t="s">
        <v>669</v>
      </c>
      <c r="EMA39" s="98" t="s">
        <v>669</v>
      </c>
      <c r="EMB39" s="98" t="s">
        <v>669</v>
      </c>
      <c r="EMC39" s="98" t="s">
        <v>669</v>
      </c>
      <c r="EMD39" s="98" t="s">
        <v>669</v>
      </c>
      <c r="EME39" s="98" t="s">
        <v>669</v>
      </c>
      <c r="EMF39" s="98" t="s">
        <v>669</v>
      </c>
      <c r="EMG39" s="98" t="s">
        <v>669</v>
      </c>
      <c r="EMH39" s="98" t="s">
        <v>669</v>
      </c>
      <c r="EMI39" s="98" t="s">
        <v>669</v>
      </c>
      <c r="EMJ39" s="98" t="s">
        <v>669</v>
      </c>
      <c r="EMK39" s="98" t="s">
        <v>669</v>
      </c>
      <c r="EML39" s="98" t="s">
        <v>669</v>
      </c>
      <c r="EMM39" s="98" t="s">
        <v>669</v>
      </c>
      <c r="EMN39" s="98" t="s">
        <v>669</v>
      </c>
      <c r="EMO39" s="98" t="s">
        <v>669</v>
      </c>
      <c r="EMP39" s="98" t="s">
        <v>669</v>
      </c>
      <c r="EMQ39" s="98" t="s">
        <v>669</v>
      </c>
      <c r="EMR39" s="98" t="s">
        <v>669</v>
      </c>
      <c r="EMS39" s="98" t="s">
        <v>669</v>
      </c>
      <c r="EMT39" s="98" t="s">
        <v>669</v>
      </c>
      <c r="EMU39" s="98" t="s">
        <v>669</v>
      </c>
      <c r="EMV39" s="98" t="s">
        <v>669</v>
      </c>
      <c r="EMW39" s="98" t="s">
        <v>669</v>
      </c>
      <c r="EMX39" s="98" t="s">
        <v>669</v>
      </c>
      <c r="EMY39" s="98" t="s">
        <v>669</v>
      </c>
      <c r="EMZ39" s="98" t="s">
        <v>669</v>
      </c>
      <c r="ENA39" s="98" t="s">
        <v>669</v>
      </c>
      <c r="ENB39" s="98" t="s">
        <v>669</v>
      </c>
      <c r="ENC39" s="98" t="s">
        <v>669</v>
      </c>
      <c r="END39" s="98" t="s">
        <v>669</v>
      </c>
      <c r="ENE39" s="98" t="s">
        <v>669</v>
      </c>
      <c r="ENF39" s="98" t="s">
        <v>669</v>
      </c>
      <c r="ENG39" s="98" t="s">
        <v>669</v>
      </c>
      <c r="ENH39" s="98" t="s">
        <v>669</v>
      </c>
      <c r="ENI39" s="98" t="s">
        <v>669</v>
      </c>
      <c r="ENJ39" s="98" t="s">
        <v>669</v>
      </c>
      <c r="ENK39" s="98" t="s">
        <v>669</v>
      </c>
      <c r="ENL39" s="98" t="s">
        <v>669</v>
      </c>
      <c r="ENM39" s="98" t="s">
        <v>669</v>
      </c>
      <c r="ENN39" s="98" t="s">
        <v>669</v>
      </c>
      <c r="ENO39" s="98" t="s">
        <v>669</v>
      </c>
      <c r="ENP39" s="98" t="s">
        <v>669</v>
      </c>
      <c r="ENQ39" s="98" t="s">
        <v>669</v>
      </c>
      <c r="ENR39" s="98" t="s">
        <v>669</v>
      </c>
      <c r="ENS39" s="98" t="s">
        <v>669</v>
      </c>
      <c r="ENT39" s="98" t="s">
        <v>669</v>
      </c>
      <c r="ENU39" s="98" t="s">
        <v>669</v>
      </c>
      <c r="ENV39" s="98" t="s">
        <v>669</v>
      </c>
      <c r="ENW39" s="98" t="s">
        <v>669</v>
      </c>
      <c r="ENX39" s="98" t="s">
        <v>669</v>
      </c>
      <c r="ENY39" s="98" t="s">
        <v>669</v>
      </c>
      <c r="ENZ39" s="98" t="s">
        <v>669</v>
      </c>
      <c r="EOA39" s="98" t="s">
        <v>669</v>
      </c>
      <c r="EOB39" s="98" t="s">
        <v>669</v>
      </c>
      <c r="EOC39" s="98" t="s">
        <v>669</v>
      </c>
      <c r="EOD39" s="98" t="s">
        <v>669</v>
      </c>
      <c r="EOE39" s="98" t="s">
        <v>669</v>
      </c>
      <c r="EOF39" s="98" t="s">
        <v>669</v>
      </c>
      <c r="EOG39" s="98" t="s">
        <v>669</v>
      </c>
      <c r="EOH39" s="98" t="s">
        <v>669</v>
      </c>
      <c r="EOI39" s="98" t="s">
        <v>669</v>
      </c>
      <c r="EOJ39" s="98" t="s">
        <v>669</v>
      </c>
      <c r="EOK39" s="98" t="s">
        <v>669</v>
      </c>
      <c r="EOL39" s="98" t="s">
        <v>669</v>
      </c>
      <c r="EOM39" s="98" t="s">
        <v>669</v>
      </c>
      <c r="EON39" s="98" t="s">
        <v>669</v>
      </c>
      <c r="EOO39" s="98" t="s">
        <v>669</v>
      </c>
      <c r="EOP39" s="98" t="s">
        <v>669</v>
      </c>
      <c r="EOQ39" s="98" t="s">
        <v>669</v>
      </c>
      <c r="EOR39" s="98" t="s">
        <v>669</v>
      </c>
      <c r="EOS39" s="98" t="s">
        <v>669</v>
      </c>
      <c r="EOT39" s="98" t="s">
        <v>669</v>
      </c>
      <c r="EOU39" s="98" t="s">
        <v>669</v>
      </c>
      <c r="EOV39" s="98" t="s">
        <v>669</v>
      </c>
      <c r="EOW39" s="98" t="s">
        <v>669</v>
      </c>
      <c r="EOX39" s="98" t="s">
        <v>669</v>
      </c>
      <c r="EOY39" s="98" t="s">
        <v>669</v>
      </c>
      <c r="EOZ39" s="98" t="s">
        <v>669</v>
      </c>
      <c r="EPA39" s="98" t="s">
        <v>669</v>
      </c>
      <c r="EPB39" s="98" t="s">
        <v>669</v>
      </c>
      <c r="EPC39" s="98" t="s">
        <v>669</v>
      </c>
      <c r="EPD39" s="98" t="s">
        <v>669</v>
      </c>
      <c r="EPE39" s="98" t="s">
        <v>669</v>
      </c>
      <c r="EPF39" s="98" t="s">
        <v>669</v>
      </c>
      <c r="EPG39" s="98" t="s">
        <v>669</v>
      </c>
      <c r="EPH39" s="98" t="s">
        <v>669</v>
      </c>
      <c r="EPI39" s="98" t="s">
        <v>669</v>
      </c>
      <c r="EPJ39" s="98" t="s">
        <v>669</v>
      </c>
      <c r="EPK39" s="98" t="s">
        <v>669</v>
      </c>
      <c r="EPL39" s="98" t="s">
        <v>669</v>
      </c>
      <c r="EPM39" s="98" t="s">
        <v>669</v>
      </c>
      <c r="EPN39" s="98" t="s">
        <v>669</v>
      </c>
      <c r="EPO39" s="98" t="s">
        <v>669</v>
      </c>
      <c r="EPP39" s="98" t="s">
        <v>669</v>
      </c>
      <c r="EPQ39" s="98" t="s">
        <v>669</v>
      </c>
      <c r="EPR39" s="98" t="s">
        <v>669</v>
      </c>
      <c r="EPS39" s="98" t="s">
        <v>669</v>
      </c>
      <c r="EPT39" s="98" t="s">
        <v>669</v>
      </c>
      <c r="EPU39" s="98" t="s">
        <v>669</v>
      </c>
      <c r="EPV39" s="98" t="s">
        <v>669</v>
      </c>
      <c r="EPW39" s="98" t="s">
        <v>669</v>
      </c>
      <c r="EPX39" s="98" t="s">
        <v>669</v>
      </c>
      <c r="EPY39" s="98" t="s">
        <v>669</v>
      </c>
      <c r="EPZ39" s="98" t="s">
        <v>669</v>
      </c>
      <c r="EQA39" s="98" t="s">
        <v>669</v>
      </c>
      <c r="EQB39" s="98" t="s">
        <v>669</v>
      </c>
      <c r="EQC39" s="98" t="s">
        <v>669</v>
      </c>
      <c r="EQD39" s="98" t="s">
        <v>669</v>
      </c>
      <c r="EQE39" s="98" t="s">
        <v>669</v>
      </c>
      <c r="EQF39" s="98" t="s">
        <v>669</v>
      </c>
      <c r="EQG39" s="98" t="s">
        <v>669</v>
      </c>
      <c r="EQH39" s="98" t="s">
        <v>669</v>
      </c>
      <c r="EQI39" s="98" t="s">
        <v>669</v>
      </c>
      <c r="EQJ39" s="98" t="s">
        <v>669</v>
      </c>
      <c r="EQK39" s="98" t="s">
        <v>669</v>
      </c>
      <c r="EQL39" s="98" t="s">
        <v>669</v>
      </c>
      <c r="EQM39" s="98" t="s">
        <v>669</v>
      </c>
      <c r="EQN39" s="98" t="s">
        <v>669</v>
      </c>
      <c r="EQO39" s="98" t="s">
        <v>669</v>
      </c>
      <c r="EQP39" s="98" t="s">
        <v>669</v>
      </c>
      <c r="EQQ39" s="98" t="s">
        <v>669</v>
      </c>
      <c r="EQR39" s="98" t="s">
        <v>669</v>
      </c>
      <c r="EQS39" s="98" t="s">
        <v>669</v>
      </c>
      <c r="EQT39" s="98" t="s">
        <v>669</v>
      </c>
      <c r="EQU39" s="98" t="s">
        <v>669</v>
      </c>
      <c r="EQV39" s="98" t="s">
        <v>669</v>
      </c>
      <c r="EQW39" s="98" t="s">
        <v>669</v>
      </c>
      <c r="EQX39" s="98" t="s">
        <v>669</v>
      </c>
      <c r="EQY39" s="98" t="s">
        <v>669</v>
      </c>
      <c r="EQZ39" s="98" t="s">
        <v>669</v>
      </c>
      <c r="ERA39" s="98" t="s">
        <v>669</v>
      </c>
      <c r="ERB39" s="98" t="s">
        <v>669</v>
      </c>
      <c r="ERC39" s="98" t="s">
        <v>669</v>
      </c>
      <c r="ERD39" s="98" t="s">
        <v>669</v>
      </c>
      <c r="ERE39" s="98" t="s">
        <v>669</v>
      </c>
      <c r="ERF39" s="98" t="s">
        <v>669</v>
      </c>
      <c r="ERG39" s="98" t="s">
        <v>669</v>
      </c>
      <c r="ERH39" s="98" t="s">
        <v>669</v>
      </c>
      <c r="ERI39" s="98" t="s">
        <v>669</v>
      </c>
      <c r="ERJ39" s="98" t="s">
        <v>669</v>
      </c>
      <c r="ERK39" s="98" t="s">
        <v>669</v>
      </c>
      <c r="ERL39" s="98" t="s">
        <v>669</v>
      </c>
      <c r="ERM39" s="98" t="s">
        <v>669</v>
      </c>
      <c r="ERN39" s="98" t="s">
        <v>669</v>
      </c>
      <c r="ERO39" s="98" t="s">
        <v>669</v>
      </c>
      <c r="ERP39" s="98" t="s">
        <v>669</v>
      </c>
      <c r="ERQ39" s="98" t="s">
        <v>669</v>
      </c>
      <c r="ERR39" s="98" t="s">
        <v>669</v>
      </c>
      <c r="ERS39" s="98" t="s">
        <v>669</v>
      </c>
      <c r="ERT39" s="98" t="s">
        <v>669</v>
      </c>
      <c r="ERU39" s="98" t="s">
        <v>669</v>
      </c>
      <c r="ERV39" s="98" t="s">
        <v>669</v>
      </c>
      <c r="ERW39" s="98" t="s">
        <v>669</v>
      </c>
      <c r="ERX39" s="98" t="s">
        <v>669</v>
      </c>
      <c r="ERY39" s="98" t="s">
        <v>669</v>
      </c>
      <c r="ERZ39" s="98" t="s">
        <v>669</v>
      </c>
      <c r="ESA39" s="98" t="s">
        <v>669</v>
      </c>
      <c r="ESB39" s="98" t="s">
        <v>669</v>
      </c>
      <c r="ESC39" s="98" t="s">
        <v>669</v>
      </c>
      <c r="ESD39" s="98" t="s">
        <v>669</v>
      </c>
      <c r="ESE39" s="98" t="s">
        <v>669</v>
      </c>
      <c r="ESF39" s="98" t="s">
        <v>669</v>
      </c>
      <c r="ESG39" s="98" t="s">
        <v>669</v>
      </c>
      <c r="ESH39" s="98" t="s">
        <v>669</v>
      </c>
      <c r="ESI39" s="98" t="s">
        <v>669</v>
      </c>
      <c r="ESJ39" s="98" t="s">
        <v>669</v>
      </c>
      <c r="ESK39" s="98" t="s">
        <v>669</v>
      </c>
      <c r="ESL39" s="98" t="s">
        <v>669</v>
      </c>
      <c r="ESM39" s="98" t="s">
        <v>669</v>
      </c>
      <c r="ESN39" s="98" t="s">
        <v>669</v>
      </c>
      <c r="ESO39" s="98" t="s">
        <v>669</v>
      </c>
      <c r="ESP39" s="98" t="s">
        <v>669</v>
      </c>
      <c r="ESQ39" s="98" t="s">
        <v>669</v>
      </c>
      <c r="ESR39" s="98" t="s">
        <v>669</v>
      </c>
      <c r="ESS39" s="98" t="s">
        <v>669</v>
      </c>
      <c r="EST39" s="98" t="s">
        <v>669</v>
      </c>
      <c r="ESU39" s="98" t="s">
        <v>669</v>
      </c>
      <c r="ESV39" s="98" t="s">
        <v>669</v>
      </c>
      <c r="ESW39" s="98" t="s">
        <v>669</v>
      </c>
      <c r="ESX39" s="98" t="s">
        <v>669</v>
      </c>
      <c r="ESY39" s="98" t="s">
        <v>669</v>
      </c>
      <c r="ESZ39" s="98" t="s">
        <v>669</v>
      </c>
      <c r="ETA39" s="98" t="s">
        <v>669</v>
      </c>
      <c r="ETB39" s="98" t="s">
        <v>669</v>
      </c>
      <c r="ETC39" s="98" t="s">
        <v>669</v>
      </c>
      <c r="ETD39" s="98" t="s">
        <v>669</v>
      </c>
      <c r="ETE39" s="98" t="s">
        <v>669</v>
      </c>
      <c r="ETF39" s="98" t="s">
        <v>669</v>
      </c>
      <c r="ETG39" s="98" t="s">
        <v>669</v>
      </c>
      <c r="ETH39" s="98" t="s">
        <v>669</v>
      </c>
      <c r="ETI39" s="98" t="s">
        <v>669</v>
      </c>
      <c r="ETJ39" s="98" t="s">
        <v>669</v>
      </c>
      <c r="ETK39" s="98" t="s">
        <v>669</v>
      </c>
      <c r="ETL39" s="98" t="s">
        <v>669</v>
      </c>
      <c r="ETM39" s="98" t="s">
        <v>669</v>
      </c>
      <c r="ETN39" s="98" t="s">
        <v>669</v>
      </c>
      <c r="ETO39" s="98" t="s">
        <v>669</v>
      </c>
      <c r="ETP39" s="98" t="s">
        <v>669</v>
      </c>
      <c r="ETQ39" s="98" t="s">
        <v>669</v>
      </c>
      <c r="ETR39" s="98" t="s">
        <v>669</v>
      </c>
      <c r="ETS39" s="98" t="s">
        <v>669</v>
      </c>
      <c r="ETT39" s="98" t="s">
        <v>669</v>
      </c>
      <c r="ETU39" s="98" t="s">
        <v>669</v>
      </c>
      <c r="ETV39" s="98" t="s">
        <v>669</v>
      </c>
      <c r="ETW39" s="98" t="s">
        <v>669</v>
      </c>
      <c r="ETX39" s="98" t="s">
        <v>669</v>
      </c>
      <c r="ETY39" s="98" t="s">
        <v>669</v>
      </c>
      <c r="ETZ39" s="98" t="s">
        <v>669</v>
      </c>
      <c r="EUA39" s="98" t="s">
        <v>669</v>
      </c>
      <c r="EUB39" s="98" t="s">
        <v>669</v>
      </c>
      <c r="EUC39" s="98" t="s">
        <v>669</v>
      </c>
      <c r="EUD39" s="98" t="s">
        <v>669</v>
      </c>
      <c r="EUE39" s="98" t="s">
        <v>669</v>
      </c>
      <c r="EUF39" s="98" t="s">
        <v>669</v>
      </c>
      <c r="EUG39" s="98" t="s">
        <v>669</v>
      </c>
      <c r="EUH39" s="98" t="s">
        <v>669</v>
      </c>
      <c r="EUI39" s="98" t="s">
        <v>669</v>
      </c>
      <c r="EUJ39" s="98" t="s">
        <v>669</v>
      </c>
      <c r="EUK39" s="98" t="s">
        <v>669</v>
      </c>
      <c r="EUL39" s="98" t="s">
        <v>669</v>
      </c>
      <c r="EUM39" s="98" t="s">
        <v>669</v>
      </c>
      <c r="EUN39" s="98" t="s">
        <v>669</v>
      </c>
      <c r="EUO39" s="98" t="s">
        <v>669</v>
      </c>
      <c r="EUP39" s="98" t="s">
        <v>669</v>
      </c>
      <c r="EUQ39" s="98" t="s">
        <v>669</v>
      </c>
      <c r="EUR39" s="98" t="s">
        <v>669</v>
      </c>
      <c r="EUS39" s="98" t="s">
        <v>669</v>
      </c>
      <c r="EUT39" s="98" t="s">
        <v>669</v>
      </c>
      <c r="EUU39" s="98" t="s">
        <v>669</v>
      </c>
      <c r="EUV39" s="98" t="s">
        <v>669</v>
      </c>
      <c r="EUW39" s="98" t="s">
        <v>669</v>
      </c>
      <c r="EUX39" s="98" t="s">
        <v>669</v>
      </c>
      <c r="EUY39" s="98" t="s">
        <v>669</v>
      </c>
      <c r="EUZ39" s="98" t="s">
        <v>669</v>
      </c>
      <c r="EVA39" s="98" t="s">
        <v>669</v>
      </c>
      <c r="EVB39" s="98" t="s">
        <v>669</v>
      </c>
      <c r="EVC39" s="98" t="s">
        <v>669</v>
      </c>
      <c r="EVD39" s="98" t="s">
        <v>669</v>
      </c>
      <c r="EVE39" s="98" t="s">
        <v>669</v>
      </c>
      <c r="EVF39" s="98" t="s">
        <v>669</v>
      </c>
      <c r="EVG39" s="98" t="s">
        <v>669</v>
      </c>
      <c r="EVH39" s="98" t="s">
        <v>669</v>
      </c>
      <c r="EVI39" s="98" t="s">
        <v>669</v>
      </c>
      <c r="EVJ39" s="98" t="s">
        <v>669</v>
      </c>
      <c r="EVK39" s="98" t="s">
        <v>669</v>
      </c>
      <c r="EVL39" s="98" t="s">
        <v>669</v>
      </c>
      <c r="EVM39" s="98" t="s">
        <v>669</v>
      </c>
      <c r="EVN39" s="98" t="s">
        <v>669</v>
      </c>
      <c r="EVO39" s="98" t="s">
        <v>669</v>
      </c>
      <c r="EVP39" s="98" t="s">
        <v>669</v>
      </c>
      <c r="EVQ39" s="98" t="s">
        <v>669</v>
      </c>
      <c r="EVR39" s="98" t="s">
        <v>669</v>
      </c>
      <c r="EVS39" s="98" t="s">
        <v>669</v>
      </c>
      <c r="EVT39" s="98" t="s">
        <v>669</v>
      </c>
      <c r="EVU39" s="98" t="s">
        <v>669</v>
      </c>
      <c r="EVV39" s="98" t="s">
        <v>669</v>
      </c>
      <c r="EVW39" s="98" t="s">
        <v>669</v>
      </c>
      <c r="EVX39" s="98" t="s">
        <v>669</v>
      </c>
      <c r="EVY39" s="98" t="s">
        <v>669</v>
      </c>
      <c r="EVZ39" s="98" t="s">
        <v>669</v>
      </c>
      <c r="EWA39" s="98" t="s">
        <v>669</v>
      </c>
      <c r="EWB39" s="98" t="s">
        <v>669</v>
      </c>
      <c r="EWC39" s="98" t="s">
        <v>669</v>
      </c>
      <c r="EWD39" s="98" t="s">
        <v>669</v>
      </c>
      <c r="EWE39" s="98" t="s">
        <v>669</v>
      </c>
      <c r="EWF39" s="98" t="s">
        <v>669</v>
      </c>
      <c r="EWG39" s="98" t="s">
        <v>669</v>
      </c>
      <c r="EWH39" s="98" t="s">
        <v>669</v>
      </c>
      <c r="EWI39" s="98" t="s">
        <v>669</v>
      </c>
      <c r="EWJ39" s="98" t="s">
        <v>669</v>
      </c>
      <c r="EWK39" s="98" t="s">
        <v>669</v>
      </c>
      <c r="EWL39" s="98" t="s">
        <v>669</v>
      </c>
      <c r="EWM39" s="98" t="s">
        <v>669</v>
      </c>
      <c r="EWN39" s="98" t="s">
        <v>669</v>
      </c>
      <c r="EWO39" s="98" t="s">
        <v>669</v>
      </c>
      <c r="EWP39" s="98" t="s">
        <v>669</v>
      </c>
      <c r="EWQ39" s="98" t="s">
        <v>669</v>
      </c>
      <c r="EWR39" s="98" t="s">
        <v>669</v>
      </c>
      <c r="EWS39" s="98" t="s">
        <v>669</v>
      </c>
      <c r="EWT39" s="98" t="s">
        <v>669</v>
      </c>
      <c r="EWU39" s="98" t="s">
        <v>669</v>
      </c>
      <c r="EWV39" s="98" t="s">
        <v>669</v>
      </c>
      <c r="EWW39" s="98" t="s">
        <v>669</v>
      </c>
      <c r="EWX39" s="98" t="s">
        <v>669</v>
      </c>
      <c r="EWY39" s="98" t="s">
        <v>669</v>
      </c>
      <c r="EWZ39" s="98" t="s">
        <v>669</v>
      </c>
      <c r="EXA39" s="98" t="s">
        <v>669</v>
      </c>
      <c r="EXB39" s="98" t="s">
        <v>669</v>
      </c>
      <c r="EXC39" s="98" t="s">
        <v>669</v>
      </c>
      <c r="EXD39" s="98" t="s">
        <v>669</v>
      </c>
      <c r="EXE39" s="98" t="s">
        <v>669</v>
      </c>
      <c r="EXF39" s="98" t="s">
        <v>669</v>
      </c>
      <c r="EXG39" s="98" t="s">
        <v>669</v>
      </c>
      <c r="EXH39" s="98" t="s">
        <v>669</v>
      </c>
      <c r="EXI39" s="98" t="s">
        <v>669</v>
      </c>
      <c r="EXJ39" s="98" t="s">
        <v>669</v>
      </c>
      <c r="EXK39" s="98" t="s">
        <v>669</v>
      </c>
      <c r="EXL39" s="98" t="s">
        <v>669</v>
      </c>
      <c r="EXM39" s="98" t="s">
        <v>669</v>
      </c>
      <c r="EXN39" s="98" t="s">
        <v>669</v>
      </c>
      <c r="EXO39" s="98" t="s">
        <v>669</v>
      </c>
      <c r="EXP39" s="98" t="s">
        <v>669</v>
      </c>
      <c r="EXQ39" s="98" t="s">
        <v>669</v>
      </c>
      <c r="EXR39" s="98" t="s">
        <v>669</v>
      </c>
      <c r="EXS39" s="98" t="s">
        <v>669</v>
      </c>
      <c r="EXT39" s="98" t="s">
        <v>669</v>
      </c>
      <c r="EXU39" s="98" t="s">
        <v>669</v>
      </c>
      <c r="EXV39" s="98" t="s">
        <v>669</v>
      </c>
      <c r="EXW39" s="98" t="s">
        <v>669</v>
      </c>
      <c r="EXX39" s="98" t="s">
        <v>669</v>
      </c>
      <c r="EXY39" s="98" t="s">
        <v>669</v>
      </c>
      <c r="EXZ39" s="98" t="s">
        <v>669</v>
      </c>
      <c r="EYA39" s="98" t="s">
        <v>669</v>
      </c>
      <c r="EYB39" s="98" t="s">
        <v>669</v>
      </c>
      <c r="EYC39" s="98" t="s">
        <v>669</v>
      </c>
      <c r="EYD39" s="98" t="s">
        <v>669</v>
      </c>
      <c r="EYE39" s="98" t="s">
        <v>669</v>
      </c>
      <c r="EYF39" s="98" t="s">
        <v>669</v>
      </c>
      <c r="EYG39" s="98" t="s">
        <v>669</v>
      </c>
      <c r="EYH39" s="98" t="s">
        <v>669</v>
      </c>
      <c r="EYI39" s="98" t="s">
        <v>669</v>
      </c>
      <c r="EYJ39" s="98" t="s">
        <v>669</v>
      </c>
      <c r="EYK39" s="98" t="s">
        <v>669</v>
      </c>
      <c r="EYL39" s="98" t="s">
        <v>669</v>
      </c>
      <c r="EYM39" s="98" t="s">
        <v>669</v>
      </c>
      <c r="EYN39" s="98" t="s">
        <v>669</v>
      </c>
      <c r="EYO39" s="98" t="s">
        <v>669</v>
      </c>
      <c r="EYP39" s="98" t="s">
        <v>669</v>
      </c>
      <c r="EYQ39" s="98" t="s">
        <v>669</v>
      </c>
      <c r="EYR39" s="98" t="s">
        <v>669</v>
      </c>
      <c r="EYS39" s="98" t="s">
        <v>669</v>
      </c>
      <c r="EYT39" s="98" t="s">
        <v>669</v>
      </c>
      <c r="EYU39" s="98" t="s">
        <v>669</v>
      </c>
      <c r="EYV39" s="98" t="s">
        <v>669</v>
      </c>
      <c r="EYW39" s="98" t="s">
        <v>669</v>
      </c>
      <c r="EYX39" s="98" t="s">
        <v>669</v>
      </c>
      <c r="EYY39" s="98" t="s">
        <v>669</v>
      </c>
      <c r="EYZ39" s="98" t="s">
        <v>669</v>
      </c>
      <c r="EZA39" s="98" t="s">
        <v>669</v>
      </c>
      <c r="EZB39" s="98" t="s">
        <v>669</v>
      </c>
      <c r="EZC39" s="98" t="s">
        <v>669</v>
      </c>
      <c r="EZD39" s="98" t="s">
        <v>669</v>
      </c>
      <c r="EZE39" s="98" t="s">
        <v>669</v>
      </c>
      <c r="EZF39" s="98" t="s">
        <v>669</v>
      </c>
      <c r="EZG39" s="98" t="s">
        <v>669</v>
      </c>
      <c r="EZH39" s="98" t="s">
        <v>669</v>
      </c>
      <c r="EZI39" s="98" t="s">
        <v>669</v>
      </c>
      <c r="EZJ39" s="98" t="s">
        <v>669</v>
      </c>
      <c r="EZK39" s="98" t="s">
        <v>669</v>
      </c>
      <c r="EZL39" s="98" t="s">
        <v>669</v>
      </c>
      <c r="EZM39" s="98" t="s">
        <v>669</v>
      </c>
      <c r="EZN39" s="98" t="s">
        <v>669</v>
      </c>
      <c r="EZO39" s="98" t="s">
        <v>669</v>
      </c>
      <c r="EZP39" s="98" t="s">
        <v>669</v>
      </c>
      <c r="EZQ39" s="98" t="s">
        <v>669</v>
      </c>
      <c r="EZR39" s="98" t="s">
        <v>669</v>
      </c>
      <c r="EZS39" s="98" t="s">
        <v>669</v>
      </c>
      <c r="EZT39" s="98" t="s">
        <v>669</v>
      </c>
      <c r="EZU39" s="98" t="s">
        <v>669</v>
      </c>
      <c r="EZV39" s="98" t="s">
        <v>669</v>
      </c>
      <c r="EZW39" s="98" t="s">
        <v>669</v>
      </c>
      <c r="EZX39" s="98" t="s">
        <v>669</v>
      </c>
      <c r="EZY39" s="98" t="s">
        <v>669</v>
      </c>
      <c r="EZZ39" s="98" t="s">
        <v>669</v>
      </c>
      <c r="FAA39" s="98" t="s">
        <v>669</v>
      </c>
      <c r="FAB39" s="98" t="s">
        <v>669</v>
      </c>
      <c r="FAC39" s="98" t="s">
        <v>669</v>
      </c>
      <c r="FAD39" s="98" t="s">
        <v>669</v>
      </c>
      <c r="FAE39" s="98" t="s">
        <v>669</v>
      </c>
      <c r="FAF39" s="98" t="s">
        <v>669</v>
      </c>
      <c r="FAG39" s="98" t="s">
        <v>669</v>
      </c>
      <c r="FAH39" s="98" t="s">
        <v>669</v>
      </c>
      <c r="FAI39" s="98" t="s">
        <v>669</v>
      </c>
      <c r="FAJ39" s="98" t="s">
        <v>669</v>
      </c>
      <c r="FAK39" s="98" t="s">
        <v>669</v>
      </c>
      <c r="FAL39" s="98" t="s">
        <v>669</v>
      </c>
      <c r="FAM39" s="98" t="s">
        <v>669</v>
      </c>
      <c r="FAN39" s="98" t="s">
        <v>669</v>
      </c>
      <c r="FAO39" s="98" t="s">
        <v>669</v>
      </c>
      <c r="FAP39" s="98" t="s">
        <v>669</v>
      </c>
      <c r="FAQ39" s="98" t="s">
        <v>669</v>
      </c>
      <c r="FAR39" s="98" t="s">
        <v>669</v>
      </c>
      <c r="FAS39" s="98" t="s">
        <v>669</v>
      </c>
      <c r="FAT39" s="98" t="s">
        <v>669</v>
      </c>
      <c r="FAU39" s="98" t="s">
        <v>669</v>
      </c>
      <c r="FAV39" s="98" t="s">
        <v>669</v>
      </c>
      <c r="FAW39" s="98" t="s">
        <v>669</v>
      </c>
      <c r="FAX39" s="98" t="s">
        <v>669</v>
      </c>
      <c r="FAY39" s="98" t="s">
        <v>669</v>
      </c>
      <c r="FAZ39" s="98" t="s">
        <v>669</v>
      </c>
      <c r="FBA39" s="98" t="s">
        <v>669</v>
      </c>
      <c r="FBB39" s="98" t="s">
        <v>669</v>
      </c>
      <c r="FBC39" s="98" t="s">
        <v>669</v>
      </c>
      <c r="FBD39" s="98" t="s">
        <v>669</v>
      </c>
      <c r="FBE39" s="98" t="s">
        <v>669</v>
      </c>
      <c r="FBF39" s="98" t="s">
        <v>669</v>
      </c>
      <c r="FBG39" s="98" t="s">
        <v>669</v>
      </c>
      <c r="FBH39" s="98" t="s">
        <v>669</v>
      </c>
      <c r="FBI39" s="98" t="s">
        <v>669</v>
      </c>
      <c r="FBJ39" s="98" t="s">
        <v>669</v>
      </c>
      <c r="FBK39" s="98" t="s">
        <v>669</v>
      </c>
      <c r="FBL39" s="98" t="s">
        <v>669</v>
      </c>
      <c r="FBM39" s="98" t="s">
        <v>669</v>
      </c>
      <c r="FBN39" s="98" t="s">
        <v>669</v>
      </c>
      <c r="FBO39" s="98" t="s">
        <v>669</v>
      </c>
      <c r="FBP39" s="98" t="s">
        <v>669</v>
      </c>
      <c r="FBQ39" s="98" t="s">
        <v>669</v>
      </c>
      <c r="FBR39" s="98" t="s">
        <v>669</v>
      </c>
      <c r="FBS39" s="98" t="s">
        <v>669</v>
      </c>
      <c r="FBT39" s="98" t="s">
        <v>669</v>
      </c>
      <c r="FBU39" s="98" t="s">
        <v>669</v>
      </c>
      <c r="FBV39" s="98" t="s">
        <v>669</v>
      </c>
      <c r="FBW39" s="98" t="s">
        <v>669</v>
      </c>
      <c r="FBX39" s="98" t="s">
        <v>669</v>
      </c>
      <c r="FBY39" s="98" t="s">
        <v>669</v>
      </c>
      <c r="FBZ39" s="98" t="s">
        <v>669</v>
      </c>
      <c r="FCA39" s="98" t="s">
        <v>669</v>
      </c>
      <c r="FCB39" s="98" t="s">
        <v>669</v>
      </c>
      <c r="FCC39" s="98" t="s">
        <v>669</v>
      </c>
      <c r="FCD39" s="98" t="s">
        <v>669</v>
      </c>
      <c r="FCE39" s="98" t="s">
        <v>669</v>
      </c>
      <c r="FCF39" s="98" t="s">
        <v>669</v>
      </c>
      <c r="FCG39" s="98" t="s">
        <v>669</v>
      </c>
      <c r="FCH39" s="98" t="s">
        <v>669</v>
      </c>
      <c r="FCI39" s="98" t="s">
        <v>669</v>
      </c>
      <c r="FCJ39" s="98" t="s">
        <v>669</v>
      </c>
      <c r="FCK39" s="98" t="s">
        <v>669</v>
      </c>
      <c r="FCL39" s="98" t="s">
        <v>669</v>
      </c>
      <c r="FCM39" s="98" t="s">
        <v>669</v>
      </c>
      <c r="FCN39" s="98" t="s">
        <v>669</v>
      </c>
      <c r="FCO39" s="98" t="s">
        <v>669</v>
      </c>
      <c r="FCP39" s="98" t="s">
        <v>669</v>
      </c>
      <c r="FCQ39" s="98" t="s">
        <v>669</v>
      </c>
      <c r="FCR39" s="98" t="s">
        <v>669</v>
      </c>
      <c r="FCS39" s="98" t="s">
        <v>669</v>
      </c>
      <c r="FCT39" s="98" t="s">
        <v>669</v>
      </c>
      <c r="FCU39" s="98" t="s">
        <v>669</v>
      </c>
      <c r="FCV39" s="98" t="s">
        <v>669</v>
      </c>
      <c r="FCW39" s="98" t="s">
        <v>669</v>
      </c>
      <c r="FCX39" s="98" t="s">
        <v>669</v>
      </c>
      <c r="FCY39" s="98" t="s">
        <v>669</v>
      </c>
      <c r="FCZ39" s="98" t="s">
        <v>669</v>
      </c>
      <c r="FDA39" s="98" t="s">
        <v>669</v>
      </c>
      <c r="FDB39" s="98" t="s">
        <v>669</v>
      </c>
      <c r="FDC39" s="98" t="s">
        <v>669</v>
      </c>
      <c r="FDD39" s="98" t="s">
        <v>669</v>
      </c>
      <c r="FDE39" s="98" t="s">
        <v>669</v>
      </c>
      <c r="FDF39" s="98" t="s">
        <v>669</v>
      </c>
      <c r="FDG39" s="98" t="s">
        <v>669</v>
      </c>
      <c r="FDH39" s="98" t="s">
        <v>669</v>
      </c>
      <c r="FDI39" s="98" t="s">
        <v>669</v>
      </c>
      <c r="FDJ39" s="98" t="s">
        <v>669</v>
      </c>
      <c r="FDK39" s="98" t="s">
        <v>669</v>
      </c>
      <c r="FDL39" s="98" t="s">
        <v>669</v>
      </c>
      <c r="FDM39" s="98" t="s">
        <v>669</v>
      </c>
      <c r="FDN39" s="98" t="s">
        <v>669</v>
      </c>
      <c r="FDO39" s="98" t="s">
        <v>669</v>
      </c>
      <c r="FDP39" s="98" t="s">
        <v>669</v>
      </c>
      <c r="FDQ39" s="98" t="s">
        <v>669</v>
      </c>
      <c r="FDR39" s="98" t="s">
        <v>669</v>
      </c>
      <c r="FDS39" s="98" t="s">
        <v>669</v>
      </c>
      <c r="FDT39" s="98" t="s">
        <v>669</v>
      </c>
      <c r="FDU39" s="98" t="s">
        <v>669</v>
      </c>
      <c r="FDV39" s="98" t="s">
        <v>669</v>
      </c>
      <c r="FDW39" s="98" t="s">
        <v>669</v>
      </c>
      <c r="FDX39" s="98" t="s">
        <v>669</v>
      </c>
      <c r="FDY39" s="98" t="s">
        <v>669</v>
      </c>
      <c r="FDZ39" s="98" t="s">
        <v>669</v>
      </c>
      <c r="FEA39" s="98" t="s">
        <v>669</v>
      </c>
      <c r="FEB39" s="98" t="s">
        <v>669</v>
      </c>
      <c r="FEC39" s="98" t="s">
        <v>669</v>
      </c>
      <c r="FED39" s="98" t="s">
        <v>669</v>
      </c>
      <c r="FEE39" s="98" t="s">
        <v>669</v>
      </c>
      <c r="FEF39" s="98" t="s">
        <v>669</v>
      </c>
      <c r="FEG39" s="98" t="s">
        <v>669</v>
      </c>
      <c r="FEH39" s="98" t="s">
        <v>669</v>
      </c>
      <c r="FEI39" s="98" t="s">
        <v>669</v>
      </c>
      <c r="FEJ39" s="98" t="s">
        <v>669</v>
      </c>
      <c r="FEK39" s="98" t="s">
        <v>669</v>
      </c>
      <c r="FEL39" s="98" t="s">
        <v>669</v>
      </c>
      <c r="FEM39" s="98" t="s">
        <v>669</v>
      </c>
      <c r="FEN39" s="98" t="s">
        <v>669</v>
      </c>
      <c r="FEO39" s="98" t="s">
        <v>669</v>
      </c>
      <c r="FEP39" s="98" t="s">
        <v>669</v>
      </c>
      <c r="FEQ39" s="98" t="s">
        <v>669</v>
      </c>
      <c r="FER39" s="98" t="s">
        <v>669</v>
      </c>
      <c r="FES39" s="98" t="s">
        <v>669</v>
      </c>
      <c r="FET39" s="98" t="s">
        <v>669</v>
      </c>
      <c r="FEU39" s="98" t="s">
        <v>669</v>
      </c>
      <c r="FEV39" s="98" t="s">
        <v>669</v>
      </c>
      <c r="FEW39" s="98" t="s">
        <v>669</v>
      </c>
      <c r="FEX39" s="98" t="s">
        <v>669</v>
      </c>
      <c r="FEY39" s="98" t="s">
        <v>669</v>
      </c>
      <c r="FEZ39" s="98" t="s">
        <v>669</v>
      </c>
      <c r="FFA39" s="98" t="s">
        <v>669</v>
      </c>
      <c r="FFB39" s="98" t="s">
        <v>669</v>
      </c>
      <c r="FFC39" s="98" t="s">
        <v>669</v>
      </c>
      <c r="FFD39" s="98" t="s">
        <v>669</v>
      </c>
      <c r="FFE39" s="98" t="s">
        <v>669</v>
      </c>
      <c r="FFF39" s="98" t="s">
        <v>669</v>
      </c>
      <c r="FFG39" s="98" t="s">
        <v>669</v>
      </c>
      <c r="FFH39" s="98" t="s">
        <v>669</v>
      </c>
      <c r="FFI39" s="98" t="s">
        <v>669</v>
      </c>
      <c r="FFJ39" s="98" t="s">
        <v>669</v>
      </c>
      <c r="FFK39" s="98" t="s">
        <v>669</v>
      </c>
      <c r="FFL39" s="98" t="s">
        <v>669</v>
      </c>
      <c r="FFM39" s="98" t="s">
        <v>669</v>
      </c>
      <c r="FFN39" s="98" t="s">
        <v>669</v>
      </c>
      <c r="FFO39" s="98" t="s">
        <v>669</v>
      </c>
      <c r="FFP39" s="98" t="s">
        <v>669</v>
      </c>
      <c r="FFQ39" s="98" t="s">
        <v>669</v>
      </c>
      <c r="FFR39" s="98" t="s">
        <v>669</v>
      </c>
      <c r="FFS39" s="98" t="s">
        <v>669</v>
      </c>
      <c r="FFT39" s="98" t="s">
        <v>669</v>
      </c>
      <c r="FFU39" s="98" t="s">
        <v>669</v>
      </c>
      <c r="FFV39" s="98" t="s">
        <v>669</v>
      </c>
      <c r="FFW39" s="98" t="s">
        <v>669</v>
      </c>
      <c r="FFX39" s="98" t="s">
        <v>669</v>
      </c>
      <c r="FFY39" s="98" t="s">
        <v>669</v>
      </c>
      <c r="FFZ39" s="98" t="s">
        <v>669</v>
      </c>
      <c r="FGA39" s="98" t="s">
        <v>669</v>
      </c>
      <c r="FGB39" s="98" t="s">
        <v>669</v>
      </c>
      <c r="FGC39" s="98" t="s">
        <v>669</v>
      </c>
      <c r="FGD39" s="98" t="s">
        <v>669</v>
      </c>
      <c r="FGE39" s="98" t="s">
        <v>669</v>
      </c>
      <c r="FGF39" s="98" t="s">
        <v>669</v>
      </c>
      <c r="FGG39" s="98" t="s">
        <v>669</v>
      </c>
      <c r="FGH39" s="98" t="s">
        <v>669</v>
      </c>
      <c r="FGI39" s="98" t="s">
        <v>669</v>
      </c>
      <c r="FGJ39" s="98" t="s">
        <v>669</v>
      </c>
      <c r="FGK39" s="98" t="s">
        <v>669</v>
      </c>
      <c r="FGL39" s="98" t="s">
        <v>669</v>
      </c>
      <c r="FGM39" s="98" t="s">
        <v>669</v>
      </c>
      <c r="FGN39" s="98" t="s">
        <v>669</v>
      </c>
      <c r="FGO39" s="98" t="s">
        <v>669</v>
      </c>
      <c r="FGP39" s="98" t="s">
        <v>669</v>
      </c>
      <c r="FGQ39" s="98" t="s">
        <v>669</v>
      </c>
      <c r="FGR39" s="98" t="s">
        <v>669</v>
      </c>
      <c r="FGS39" s="98" t="s">
        <v>669</v>
      </c>
      <c r="FGT39" s="98" t="s">
        <v>669</v>
      </c>
      <c r="FGU39" s="98" t="s">
        <v>669</v>
      </c>
      <c r="FGV39" s="98" t="s">
        <v>669</v>
      </c>
      <c r="FGW39" s="98" t="s">
        <v>669</v>
      </c>
      <c r="FGX39" s="98" t="s">
        <v>669</v>
      </c>
      <c r="FGY39" s="98" t="s">
        <v>669</v>
      </c>
      <c r="FGZ39" s="98" t="s">
        <v>669</v>
      </c>
      <c r="FHA39" s="98" t="s">
        <v>669</v>
      </c>
      <c r="FHB39" s="98" t="s">
        <v>669</v>
      </c>
      <c r="FHC39" s="98" t="s">
        <v>669</v>
      </c>
      <c r="FHD39" s="98" t="s">
        <v>669</v>
      </c>
      <c r="FHE39" s="98" t="s">
        <v>669</v>
      </c>
      <c r="FHF39" s="98" t="s">
        <v>669</v>
      </c>
      <c r="FHG39" s="98" t="s">
        <v>669</v>
      </c>
      <c r="FHH39" s="98" t="s">
        <v>669</v>
      </c>
      <c r="FHI39" s="98" t="s">
        <v>669</v>
      </c>
      <c r="FHJ39" s="98" t="s">
        <v>669</v>
      </c>
      <c r="FHK39" s="98" t="s">
        <v>669</v>
      </c>
      <c r="FHL39" s="98" t="s">
        <v>669</v>
      </c>
      <c r="FHM39" s="98" t="s">
        <v>669</v>
      </c>
      <c r="FHN39" s="98" t="s">
        <v>669</v>
      </c>
      <c r="FHO39" s="98" t="s">
        <v>669</v>
      </c>
      <c r="FHP39" s="98" t="s">
        <v>669</v>
      </c>
      <c r="FHQ39" s="98" t="s">
        <v>669</v>
      </c>
      <c r="FHR39" s="98" t="s">
        <v>669</v>
      </c>
      <c r="FHS39" s="98" t="s">
        <v>669</v>
      </c>
      <c r="FHT39" s="98" t="s">
        <v>669</v>
      </c>
      <c r="FHU39" s="98" t="s">
        <v>669</v>
      </c>
      <c r="FHV39" s="98" t="s">
        <v>669</v>
      </c>
      <c r="FHW39" s="98" t="s">
        <v>669</v>
      </c>
      <c r="FHX39" s="98" t="s">
        <v>669</v>
      </c>
      <c r="FHY39" s="98" t="s">
        <v>669</v>
      </c>
      <c r="FHZ39" s="98" t="s">
        <v>669</v>
      </c>
      <c r="FIA39" s="98" t="s">
        <v>669</v>
      </c>
      <c r="FIB39" s="98" t="s">
        <v>669</v>
      </c>
      <c r="FIC39" s="98" t="s">
        <v>669</v>
      </c>
      <c r="FID39" s="98" t="s">
        <v>669</v>
      </c>
      <c r="FIE39" s="98" t="s">
        <v>669</v>
      </c>
      <c r="FIF39" s="98" t="s">
        <v>669</v>
      </c>
      <c r="FIG39" s="98" t="s">
        <v>669</v>
      </c>
      <c r="FIH39" s="98" t="s">
        <v>669</v>
      </c>
      <c r="FII39" s="98" t="s">
        <v>669</v>
      </c>
      <c r="FIJ39" s="98" t="s">
        <v>669</v>
      </c>
      <c r="FIK39" s="98" t="s">
        <v>669</v>
      </c>
      <c r="FIL39" s="98" t="s">
        <v>669</v>
      </c>
      <c r="FIM39" s="98" t="s">
        <v>669</v>
      </c>
      <c r="FIN39" s="98" t="s">
        <v>669</v>
      </c>
      <c r="FIO39" s="98" t="s">
        <v>669</v>
      </c>
      <c r="FIP39" s="98" t="s">
        <v>669</v>
      </c>
      <c r="FIQ39" s="98" t="s">
        <v>669</v>
      </c>
      <c r="FIR39" s="98" t="s">
        <v>669</v>
      </c>
      <c r="FIS39" s="98" t="s">
        <v>669</v>
      </c>
      <c r="FIT39" s="98" t="s">
        <v>669</v>
      </c>
      <c r="FIU39" s="98" t="s">
        <v>669</v>
      </c>
      <c r="FIV39" s="98" t="s">
        <v>669</v>
      </c>
      <c r="FIW39" s="98" t="s">
        <v>669</v>
      </c>
      <c r="FIX39" s="98" t="s">
        <v>669</v>
      </c>
      <c r="FIY39" s="98" t="s">
        <v>669</v>
      </c>
      <c r="FIZ39" s="98" t="s">
        <v>669</v>
      </c>
      <c r="FJA39" s="98" t="s">
        <v>669</v>
      </c>
      <c r="FJB39" s="98" t="s">
        <v>669</v>
      </c>
      <c r="FJC39" s="98" t="s">
        <v>669</v>
      </c>
      <c r="FJD39" s="98" t="s">
        <v>669</v>
      </c>
      <c r="FJE39" s="98" t="s">
        <v>669</v>
      </c>
      <c r="FJF39" s="98" t="s">
        <v>669</v>
      </c>
      <c r="FJG39" s="98" t="s">
        <v>669</v>
      </c>
      <c r="FJH39" s="98" t="s">
        <v>669</v>
      </c>
      <c r="FJI39" s="98" t="s">
        <v>669</v>
      </c>
      <c r="FJJ39" s="98" t="s">
        <v>669</v>
      </c>
      <c r="FJK39" s="98" t="s">
        <v>669</v>
      </c>
      <c r="FJL39" s="98" t="s">
        <v>669</v>
      </c>
      <c r="FJM39" s="98" t="s">
        <v>669</v>
      </c>
      <c r="FJN39" s="98" t="s">
        <v>669</v>
      </c>
      <c r="FJO39" s="98" t="s">
        <v>669</v>
      </c>
      <c r="FJP39" s="98" t="s">
        <v>669</v>
      </c>
      <c r="FJQ39" s="98" t="s">
        <v>669</v>
      </c>
      <c r="FJR39" s="98" t="s">
        <v>669</v>
      </c>
      <c r="FJS39" s="98" t="s">
        <v>669</v>
      </c>
      <c r="FJT39" s="98" t="s">
        <v>669</v>
      </c>
      <c r="FJU39" s="98" t="s">
        <v>669</v>
      </c>
      <c r="FJV39" s="98" t="s">
        <v>669</v>
      </c>
      <c r="FJW39" s="98" t="s">
        <v>669</v>
      </c>
      <c r="FJX39" s="98" t="s">
        <v>669</v>
      </c>
      <c r="FJY39" s="98" t="s">
        <v>669</v>
      </c>
      <c r="FJZ39" s="98" t="s">
        <v>669</v>
      </c>
      <c r="FKA39" s="98" t="s">
        <v>669</v>
      </c>
      <c r="FKB39" s="98" t="s">
        <v>669</v>
      </c>
      <c r="FKC39" s="98" t="s">
        <v>669</v>
      </c>
      <c r="FKD39" s="98" t="s">
        <v>669</v>
      </c>
      <c r="FKE39" s="98" t="s">
        <v>669</v>
      </c>
      <c r="FKF39" s="98" t="s">
        <v>669</v>
      </c>
      <c r="FKG39" s="98" t="s">
        <v>669</v>
      </c>
      <c r="FKH39" s="98" t="s">
        <v>669</v>
      </c>
      <c r="FKI39" s="98" t="s">
        <v>669</v>
      </c>
      <c r="FKJ39" s="98" t="s">
        <v>669</v>
      </c>
      <c r="FKK39" s="98" t="s">
        <v>669</v>
      </c>
      <c r="FKL39" s="98" t="s">
        <v>669</v>
      </c>
      <c r="FKM39" s="98" t="s">
        <v>669</v>
      </c>
      <c r="FKN39" s="98" t="s">
        <v>669</v>
      </c>
      <c r="FKO39" s="98" t="s">
        <v>669</v>
      </c>
      <c r="FKP39" s="98" t="s">
        <v>669</v>
      </c>
      <c r="FKQ39" s="98" t="s">
        <v>669</v>
      </c>
      <c r="FKR39" s="98" t="s">
        <v>669</v>
      </c>
      <c r="FKS39" s="98" t="s">
        <v>669</v>
      </c>
      <c r="FKT39" s="98" t="s">
        <v>669</v>
      </c>
      <c r="FKU39" s="98" t="s">
        <v>669</v>
      </c>
      <c r="FKV39" s="98" t="s">
        <v>669</v>
      </c>
      <c r="FKW39" s="98" t="s">
        <v>669</v>
      </c>
      <c r="FKX39" s="98" t="s">
        <v>669</v>
      </c>
      <c r="FKY39" s="98" t="s">
        <v>669</v>
      </c>
      <c r="FKZ39" s="98" t="s">
        <v>669</v>
      </c>
      <c r="FLA39" s="98" t="s">
        <v>669</v>
      </c>
      <c r="FLB39" s="98" t="s">
        <v>669</v>
      </c>
      <c r="FLC39" s="98" t="s">
        <v>669</v>
      </c>
      <c r="FLD39" s="98" t="s">
        <v>669</v>
      </c>
      <c r="FLE39" s="98" t="s">
        <v>669</v>
      </c>
      <c r="FLF39" s="98" t="s">
        <v>669</v>
      </c>
      <c r="FLG39" s="98" t="s">
        <v>669</v>
      </c>
      <c r="FLH39" s="98" t="s">
        <v>669</v>
      </c>
      <c r="FLI39" s="98" t="s">
        <v>669</v>
      </c>
      <c r="FLJ39" s="98" t="s">
        <v>669</v>
      </c>
      <c r="FLK39" s="98" t="s">
        <v>669</v>
      </c>
      <c r="FLL39" s="98" t="s">
        <v>669</v>
      </c>
      <c r="FLM39" s="98" t="s">
        <v>669</v>
      </c>
      <c r="FLN39" s="98" t="s">
        <v>669</v>
      </c>
      <c r="FLO39" s="98" t="s">
        <v>669</v>
      </c>
      <c r="FLP39" s="98" t="s">
        <v>669</v>
      </c>
      <c r="FLQ39" s="98" t="s">
        <v>669</v>
      </c>
      <c r="FLR39" s="98" t="s">
        <v>669</v>
      </c>
      <c r="FLS39" s="98" t="s">
        <v>669</v>
      </c>
      <c r="FLT39" s="98" t="s">
        <v>669</v>
      </c>
      <c r="FLU39" s="98" t="s">
        <v>669</v>
      </c>
      <c r="FLV39" s="98" t="s">
        <v>669</v>
      </c>
      <c r="FLW39" s="98" t="s">
        <v>669</v>
      </c>
      <c r="FLX39" s="98" t="s">
        <v>669</v>
      </c>
      <c r="FLY39" s="98" t="s">
        <v>669</v>
      </c>
      <c r="FLZ39" s="98" t="s">
        <v>669</v>
      </c>
      <c r="FMA39" s="98" t="s">
        <v>669</v>
      </c>
      <c r="FMB39" s="98" t="s">
        <v>669</v>
      </c>
      <c r="FMC39" s="98" t="s">
        <v>669</v>
      </c>
      <c r="FMD39" s="98" t="s">
        <v>669</v>
      </c>
      <c r="FME39" s="98" t="s">
        <v>669</v>
      </c>
      <c r="FMF39" s="98" t="s">
        <v>669</v>
      </c>
      <c r="FMG39" s="98" t="s">
        <v>669</v>
      </c>
      <c r="FMH39" s="98" t="s">
        <v>669</v>
      </c>
      <c r="FMI39" s="98" t="s">
        <v>669</v>
      </c>
      <c r="FMJ39" s="98" t="s">
        <v>669</v>
      </c>
      <c r="FMK39" s="98" t="s">
        <v>669</v>
      </c>
      <c r="FML39" s="98" t="s">
        <v>669</v>
      </c>
      <c r="FMM39" s="98" t="s">
        <v>669</v>
      </c>
      <c r="FMN39" s="98" t="s">
        <v>669</v>
      </c>
      <c r="FMO39" s="98" t="s">
        <v>669</v>
      </c>
      <c r="FMP39" s="98" t="s">
        <v>669</v>
      </c>
      <c r="FMQ39" s="98" t="s">
        <v>669</v>
      </c>
      <c r="FMR39" s="98" t="s">
        <v>669</v>
      </c>
      <c r="FMS39" s="98" t="s">
        <v>669</v>
      </c>
      <c r="FMT39" s="98" t="s">
        <v>669</v>
      </c>
      <c r="FMU39" s="98" t="s">
        <v>669</v>
      </c>
      <c r="FMV39" s="98" t="s">
        <v>669</v>
      </c>
      <c r="FMW39" s="98" t="s">
        <v>669</v>
      </c>
      <c r="FMX39" s="98" t="s">
        <v>669</v>
      </c>
      <c r="FMY39" s="98" t="s">
        <v>669</v>
      </c>
      <c r="FMZ39" s="98" t="s">
        <v>669</v>
      </c>
      <c r="FNA39" s="98" t="s">
        <v>669</v>
      </c>
      <c r="FNB39" s="98" t="s">
        <v>669</v>
      </c>
      <c r="FNC39" s="98" t="s">
        <v>669</v>
      </c>
      <c r="FND39" s="98" t="s">
        <v>669</v>
      </c>
      <c r="FNE39" s="98" t="s">
        <v>669</v>
      </c>
      <c r="FNF39" s="98" t="s">
        <v>669</v>
      </c>
      <c r="FNG39" s="98" t="s">
        <v>669</v>
      </c>
      <c r="FNH39" s="98" t="s">
        <v>669</v>
      </c>
      <c r="FNI39" s="98" t="s">
        <v>669</v>
      </c>
      <c r="FNJ39" s="98" t="s">
        <v>669</v>
      </c>
      <c r="FNK39" s="98" t="s">
        <v>669</v>
      </c>
      <c r="FNL39" s="98" t="s">
        <v>669</v>
      </c>
      <c r="FNM39" s="98" t="s">
        <v>669</v>
      </c>
      <c r="FNN39" s="98" t="s">
        <v>669</v>
      </c>
      <c r="FNO39" s="98" t="s">
        <v>669</v>
      </c>
      <c r="FNP39" s="98" t="s">
        <v>669</v>
      </c>
      <c r="FNQ39" s="98" t="s">
        <v>669</v>
      </c>
      <c r="FNR39" s="98" t="s">
        <v>669</v>
      </c>
      <c r="FNS39" s="98" t="s">
        <v>669</v>
      </c>
      <c r="FNT39" s="98" t="s">
        <v>669</v>
      </c>
      <c r="FNU39" s="98" t="s">
        <v>669</v>
      </c>
      <c r="FNV39" s="98" t="s">
        <v>669</v>
      </c>
      <c r="FNW39" s="98" t="s">
        <v>669</v>
      </c>
      <c r="FNX39" s="98" t="s">
        <v>669</v>
      </c>
      <c r="FNY39" s="98" t="s">
        <v>669</v>
      </c>
      <c r="FNZ39" s="98" t="s">
        <v>669</v>
      </c>
      <c r="FOA39" s="98" t="s">
        <v>669</v>
      </c>
      <c r="FOB39" s="98" t="s">
        <v>669</v>
      </c>
      <c r="FOC39" s="98" t="s">
        <v>669</v>
      </c>
      <c r="FOD39" s="98" t="s">
        <v>669</v>
      </c>
      <c r="FOE39" s="98" t="s">
        <v>669</v>
      </c>
      <c r="FOF39" s="98" t="s">
        <v>669</v>
      </c>
      <c r="FOG39" s="98" t="s">
        <v>669</v>
      </c>
      <c r="FOH39" s="98" t="s">
        <v>669</v>
      </c>
      <c r="FOI39" s="98" t="s">
        <v>669</v>
      </c>
      <c r="FOJ39" s="98" t="s">
        <v>669</v>
      </c>
      <c r="FOK39" s="98" t="s">
        <v>669</v>
      </c>
      <c r="FOL39" s="98" t="s">
        <v>669</v>
      </c>
      <c r="FOM39" s="98" t="s">
        <v>669</v>
      </c>
      <c r="FON39" s="98" t="s">
        <v>669</v>
      </c>
      <c r="FOO39" s="98" t="s">
        <v>669</v>
      </c>
      <c r="FOP39" s="98" t="s">
        <v>669</v>
      </c>
      <c r="FOQ39" s="98" t="s">
        <v>669</v>
      </c>
      <c r="FOR39" s="98" t="s">
        <v>669</v>
      </c>
      <c r="FOS39" s="98" t="s">
        <v>669</v>
      </c>
      <c r="FOT39" s="98" t="s">
        <v>669</v>
      </c>
      <c r="FOU39" s="98" t="s">
        <v>669</v>
      </c>
      <c r="FOV39" s="98" t="s">
        <v>669</v>
      </c>
      <c r="FOW39" s="98" t="s">
        <v>669</v>
      </c>
      <c r="FOX39" s="98" t="s">
        <v>669</v>
      </c>
      <c r="FOY39" s="98" t="s">
        <v>669</v>
      </c>
      <c r="FOZ39" s="98" t="s">
        <v>669</v>
      </c>
      <c r="FPA39" s="98" t="s">
        <v>669</v>
      </c>
      <c r="FPB39" s="98" t="s">
        <v>669</v>
      </c>
      <c r="FPC39" s="98" t="s">
        <v>669</v>
      </c>
      <c r="FPD39" s="98" t="s">
        <v>669</v>
      </c>
      <c r="FPE39" s="98" t="s">
        <v>669</v>
      </c>
      <c r="FPF39" s="98" t="s">
        <v>669</v>
      </c>
      <c r="FPG39" s="98" t="s">
        <v>669</v>
      </c>
      <c r="FPH39" s="98" t="s">
        <v>669</v>
      </c>
      <c r="FPI39" s="98" t="s">
        <v>669</v>
      </c>
      <c r="FPJ39" s="98" t="s">
        <v>669</v>
      </c>
      <c r="FPK39" s="98" t="s">
        <v>669</v>
      </c>
      <c r="FPL39" s="98" t="s">
        <v>669</v>
      </c>
      <c r="FPM39" s="98" t="s">
        <v>669</v>
      </c>
      <c r="FPN39" s="98" t="s">
        <v>669</v>
      </c>
      <c r="FPO39" s="98" t="s">
        <v>669</v>
      </c>
      <c r="FPP39" s="98" t="s">
        <v>669</v>
      </c>
      <c r="FPQ39" s="98" t="s">
        <v>669</v>
      </c>
      <c r="FPR39" s="98" t="s">
        <v>669</v>
      </c>
      <c r="FPS39" s="98" t="s">
        <v>669</v>
      </c>
      <c r="FPT39" s="98" t="s">
        <v>669</v>
      </c>
      <c r="FPU39" s="98" t="s">
        <v>669</v>
      </c>
      <c r="FPV39" s="98" t="s">
        <v>669</v>
      </c>
      <c r="FPW39" s="98" t="s">
        <v>669</v>
      </c>
      <c r="FPX39" s="98" t="s">
        <v>669</v>
      </c>
      <c r="FPY39" s="98" t="s">
        <v>669</v>
      </c>
      <c r="FPZ39" s="98" t="s">
        <v>669</v>
      </c>
      <c r="FQA39" s="98" t="s">
        <v>669</v>
      </c>
      <c r="FQB39" s="98" t="s">
        <v>669</v>
      </c>
      <c r="FQC39" s="98" t="s">
        <v>669</v>
      </c>
      <c r="FQD39" s="98" t="s">
        <v>669</v>
      </c>
      <c r="FQE39" s="98" t="s">
        <v>669</v>
      </c>
      <c r="FQF39" s="98" t="s">
        <v>669</v>
      </c>
      <c r="FQG39" s="98" t="s">
        <v>669</v>
      </c>
      <c r="FQH39" s="98" t="s">
        <v>669</v>
      </c>
      <c r="FQI39" s="98" t="s">
        <v>669</v>
      </c>
      <c r="FQJ39" s="98" t="s">
        <v>669</v>
      </c>
      <c r="FQK39" s="98" t="s">
        <v>669</v>
      </c>
      <c r="FQL39" s="98" t="s">
        <v>669</v>
      </c>
      <c r="FQM39" s="98" t="s">
        <v>669</v>
      </c>
      <c r="FQN39" s="98" t="s">
        <v>669</v>
      </c>
      <c r="FQO39" s="98" t="s">
        <v>669</v>
      </c>
      <c r="FQP39" s="98" t="s">
        <v>669</v>
      </c>
      <c r="FQQ39" s="98" t="s">
        <v>669</v>
      </c>
      <c r="FQR39" s="98" t="s">
        <v>669</v>
      </c>
      <c r="FQS39" s="98" t="s">
        <v>669</v>
      </c>
      <c r="FQT39" s="98" t="s">
        <v>669</v>
      </c>
      <c r="FQU39" s="98" t="s">
        <v>669</v>
      </c>
      <c r="FQV39" s="98" t="s">
        <v>669</v>
      </c>
      <c r="FQW39" s="98" t="s">
        <v>669</v>
      </c>
      <c r="FQX39" s="98" t="s">
        <v>669</v>
      </c>
      <c r="FQY39" s="98" t="s">
        <v>669</v>
      </c>
      <c r="FQZ39" s="98" t="s">
        <v>669</v>
      </c>
      <c r="FRA39" s="98" t="s">
        <v>669</v>
      </c>
      <c r="FRB39" s="98" t="s">
        <v>669</v>
      </c>
      <c r="FRC39" s="98" t="s">
        <v>669</v>
      </c>
      <c r="FRD39" s="98" t="s">
        <v>669</v>
      </c>
      <c r="FRE39" s="98" t="s">
        <v>669</v>
      </c>
      <c r="FRF39" s="98" t="s">
        <v>669</v>
      </c>
      <c r="FRG39" s="98" t="s">
        <v>669</v>
      </c>
      <c r="FRH39" s="98" t="s">
        <v>669</v>
      </c>
      <c r="FRI39" s="98" t="s">
        <v>669</v>
      </c>
      <c r="FRJ39" s="98" t="s">
        <v>669</v>
      </c>
      <c r="FRK39" s="98" t="s">
        <v>669</v>
      </c>
      <c r="FRL39" s="98" t="s">
        <v>669</v>
      </c>
      <c r="FRM39" s="98" t="s">
        <v>669</v>
      </c>
      <c r="FRN39" s="98" t="s">
        <v>669</v>
      </c>
      <c r="FRO39" s="98" t="s">
        <v>669</v>
      </c>
      <c r="FRP39" s="98" t="s">
        <v>669</v>
      </c>
      <c r="FRQ39" s="98" t="s">
        <v>669</v>
      </c>
      <c r="FRR39" s="98" t="s">
        <v>669</v>
      </c>
      <c r="FRS39" s="98" t="s">
        <v>669</v>
      </c>
      <c r="FRT39" s="98" t="s">
        <v>669</v>
      </c>
      <c r="FRU39" s="98" t="s">
        <v>669</v>
      </c>
      <c r="FRV39" s="98" t="s">
        <v>669</v>
      </c>
      <c r="FRW39" s="98" t="s">
        <v>669</v>
      </c>
      <c r="FRX39" s="98" t="s">
        <v>669</v>
      </c>
      <c r="FRY39" s="98" t="s">
        <v>669</v>
      </c>
      <c r="FRZ39" s="98" t="s">
        <v>669</v>
      </c>
      <c r="FSA39" s="98" t="s">
        <v>669</v>
      </c>
      <c r="FSB39" s="98" t="s">
        <v>669</v>
      </c>
      <c r="FSC39" s="98" t="s">
        <v>669</v>
      </c>
      <c r="FSD39" s="98" t="s">
        <v>669</v>
      </c>
      <c r="FSE39" s="98" t="s">
        <v>669</v>
      </c>
      <c r="FSF39" s="98" t="s">
        <v>669</v>
      </c>
      <c r="FSG39" s="98" t="s">
        <v>669</v>
      </c>
      <c r="FSH39" s="98" t="s">
        <v>669</v>
      </c>
      <c r="FSI39" s="98" t="s">
        <v>669</v>
      </c>
      <c r="FSJ39" s="98" t="s">
        <v>669</v>
      </c>
      <c r="FSK39" s="98" t="s">
        <v>669</v>
      </c>
      <c r="FSL39" s="98" t="s">
        <v>669</v>
      </c>
      <c r="FSM39" s="98" t="s">
        <v>669</v>
      </c>
      <c r="FSN39" s="98" t="s">
        <v>669</v>
      </c>
      <c r="FSO39" s="98" t="s">
        <v>669</v>
      </c>
      <c r="FSP39" s="98" t="s">
        <v>669</v>
      </c>
      <c r="FSQ39" s="98" t="s">
        <v>669</v>
      </c>
      <c r="FSR39" s="98" t="s">
        <v>669</v>
      </c>
      <c r="FSS39" s="98" t="s">
        <v>669</v>
      </c>
      <c r="FST39" s="98" t="s">
        <v>669</v>
      </c>
      <c r="FSU39" s="98" t="s">
        <v>669</v>
      </c>
      <c r="FSV39" s="98" t="s">
        <v>669</v>
      </c>
      <c r="FSW39" s="98" t="s">
        <v>669</v>
      </c>
      <c r="FSX39" s="98" t="s">
        <v>669</v>
      </c>
      <c r="FSY39" s="98" t="s">
        <v>669</v>
      </c>
      <c r="FSZ39" s="98" t="s">
        <v>669</v>
      </c>
      <c r="FTA39" s="98" t="s">
        <v>669</v>
      </c>
      <c r="FTB39" s="98" t="s">
        <v>669</v>
      </c>
      <c r="FTC39" s="98" t="s">
        <v>669</v>
      </c>
      <c r="FTD39" s="98" t="s">
        <v>669</v>
      </c>
      <c r="FTE39" s="98" t="s">
        <v>669</v>
      </c>
      <c r="FTF39" s="98" t="s">
        <v>669</v>
      </c>
      <c r="FTG39" s="98" t="s">
        <v>669</v>
      </c>
      <c r="FTH39" s="98" t="s">
        <v>669</v>
      </c>
      <c r="FTI39" s="98" t="s">
        <v>669</v>
      </c>
      <c r="FTJ39" s="98" t="s">
        <v>669</v>
      </c>
      <c r="FTK39" s="98" t="s">
        <v>669</v>
      </c>
      <c r="FTL39" s="98" t="s">
        <v>669</v>
      </c>
      <c r="FTM39" s="98" t="s">
        <v>669</v>
      </c>
      <c r="FTN39" s="98" t="s">
        <v>669</v>
      </c>
      <c r="FTO39" s="98" t="s">
        <v>669</v>
      </c>
      <c r="FTP39" s="98" t="s">
        <v>669</v>
      </c>
      <c r="FTQ39" s="98" t="s">
        <v>669</v>
      </c>
      <c r="FTR39" s="98" t="s">
        <v>669</v>
      </c>
      <c r="FTS39" s="98" t="s">
        <v>669</v>
      </c>
      <c r="FTT39" s="98" t="s">
        <v>669</v>
      </c>
      <c r="FTU39" s="98" t="s">
        <v>669</v>
      </c>
      <c r="FTV39" s="98" t="s">
        <v>669</v>
      </c>
      <c r="FTW39" s="98" t="s">
        <v>669</v>
      </c>
      <c r="FTX39" s="98" t="s">
        <v>669</v>
      </c>
      <c r="FTY39" s="98" t="s">
        <v>669</v>
      </c>
      <c r="FTZ39" s="98" t="s">
        <v>669</v>
      </c>
      <c r="FUA39" s="98" t="s">
        <v>669</v>
      </c>
      <c r="FUB39" s="98" t="s">
        <v>669</v>
      </c>
      <c r="FUC39" s="98" t="s">
        <v>669</v>
      </c>
      <c r="FUD39" s="98" t="s">
        <v>669</v>
      </c>
      <c r="FUE39" s="98" t="s">
        <v>669</v>
      </c>
      <c r="FUF39" s="98" t="s">
        <v>669</v>
      </c>
      <c r="FUG39" s="98" t="s">
        <v>669</v>
      </c>
      <c r="FUH39" s="98" t="s">
        <v>669</v>
      </c>
      <c r="FUI39" s="98" t="s">
        <v>669</v>
      </c>
      <c r="FUJ39" s="98" t="s">
        <v>669</v>
      </c>
      <c r="FUK39" s="98" t="s">
        <v>669</v>
      </c>
      <c r="FUL39" s="98" t="s">
        <v>669</v>
      </c>
      <c r="FUM39" s="98" t="s">
        <v>669</v>
      </c>
      <c r="FUN39" s="98" t="s">
        <v>669</v>
      </c>
      <c r="FUO39" s="98" t="s">
        <v>669</v>
      </c>
      <c r="FUP39" s="98" t="s">
        <v>669</v>
      </c>
      <c r="FUQ39" s="98" t="s">
        <v>669</v>
      </c>
      <c r="FUR39" s="98" t="s">
        <v>669</v>
      </c>
      <c r="FUS39" s="98" t="s">
        <v>669</v>
      </c>
      <c r="FUT39" s="98" t="s">
        <v>669</v>
      </c>
      <c r="FUU39" s="98" t="s">
        <v>669</v>
      </c>
      <c r="FUV39" s="98" t="s">
        <v>669</v>
      </c>
      <c r="FUW39" s="98" t="s">
        <v>669</v>
      </c>
      <c r="FUX39" s="98" t="s">
        <v>669</v>
      </c>
      <c r="FUY39" s="98" t="s">
        <v>669</v>
      </c>
      <c r="FUZ39" s="98" t="s">
        <v>669</v>
      </c>
      <c r="FVA39" s="98" t="s">
        <v>669</v>
      </c>
      <c r="FVB39" s="98" t="s">
        <v>669</v>
      </c>
      <c r="FVC39" s="98" t="s">
        <v>669</v>
      </c>
      <c r="FVD39" s="98" t="s">
        <v>669</v>
      </c>
      <c r="FVE39" s="98" t="s">
        <v>669</v>
      </c>
      <c r="FVF39" s="98" t="s">
        <v>669</v>
      </c>
      <c r="FVG39" s="98" t="s">
        <v>669</v>
      </c>
      <c r="FVH39" s="98" t="s">
        <v>669</v>
      </c>
      <c r="FVI39" s="98" t="s">
        <v>669</v>
      </c>
      <c r="FVJ39" s="98" t="s">
        <v>669</v>
      </c>
      <c r="FVK39" s="98" t="s">
        <v>669</v>
      </c>
      <c r="FVL39" s="98" t="s">
        <v>669</v>
      </c>
      <c r="FVM39" s="98" t="s">
        <v>669</v>
      </c>
      <c r="FVN39" s="98" t="s">
        <v>669</v>
      </c>
      <c r="FVO39" s="98" t="s">
        <v>669</v>
      </c>
      <c r="FVP39" s="98" t="s">
        <v>669</v>
      </c>
      <c r="FVQ39" s="98" t="s">
        <v>669</v>
      </c>
      <c r="FVR39" s="98" t="s">
        <v>669</v>
      </c>
      <c r="FVS39" s="98" t="s">
        <v>669</v>
      </c>
      <c r="FVT39" s="98" t="s">
        <v>669</v>
      </c>
      <c r="FVU39" s="98" t="s">
        <v>669</v>
      </c>
      <c r="FVV39" s="98" t="s">
        <v>669</v>
      </c>
      <c r="FVW39" s="98" t="s">
        <v>669</v>
      </c>
      <c r="FVX39" s="98" t="s">
        <v>669</v>
      </c>
      <c r="FVY39" s="98" t="s">
        <v>669</v>
      </c>
      <c r="FVZ39" s="98" t="s">
        <v>669</v>
      </c>
      <c r="FWA39" s="98" t="s">
        <v>669</v>
      </c>
      <c r="FWB39" s="98" t="s">
        <v>669</v>
      </c>
      <c r="FWC39" s="98" t="s">
        <v>669</v>
      </c>
      <c r="FWD39" s="98" t="s">
        <v>669</v>
      </c>
      <c r="FWE39" s="98" t="s">
        <v>669</v>
      </c>
      <c r="FWF39" s="98" t="s">
        <v>669</v>
      </c>
      <c r="FWG39" s="98" t="s">
        <v>669</v>
      </c>
      <c r="FWH39" s="98" t="s">
        <v>669</v>
      </c>
      <c r="FWI39" s="98" t="s">
        <v>669</v>
      </c>
      <c r="FWJ39" s="98" t="s">
        <v>669</v>
      </c>
      <c r="FWK39" s="98" t="s">
        <v>669</v>
      </c>
      <c r="FWL39" s="98" t="s">
        <v>669</v>
      </c>
      <c r="FWM39" s="98" t="s">
        <v>669</v>
      </c>
      <c r="FWN39" s="98" t="s">
        <v>669</v>
      </c>
      <c r="FWO39" s="98" t="s">
        <v>669</v>
      </c>
      <c r="FWP39" s="98" t="s">
        <v>669</v>
      </c>
      <c r="FWQ39" s="98" t="s">
        <v>669</v>
      </c>
      <c r="FWR39" s="98" t="s">
        <v>669</v>
      </c>
      <c r="FWS39" s="98" t="s">
        <v>669</v>
      </c>
      <c r="FWT39" s="98" t="s">
        <v>669</v>
      </c>
      <c r="FWU39" s="98" t="s">
        <v>669</v>
      </c>
      <c r="FWV39" s="98" t="s">
        <v>669</v>
      </c>
      <c r="FWW39" s="98" t="s">
        <v>669</v>
      </c>
      <c r="FWX39" s="98" t="s">
        <v>669</v>
      </c>
      <c r="FWY39" s="98" t="s">
        <v>669</v>
      </c>
      <c r="FWZ39" s="98" t="s">
        <v>669</v>
      </c>
      <c r="FXA39" s="98" t="s">
        <v>669</v>
      </c>
      <c r="FXB39" s="98" t="s">
        <v>669</v>
      </c>
      <c r="FXC39" s="98" t="s">
        <v>669</v>
      </c>
      <c r="FXD39" s="98" t="s">
        <v>669</v>
      </c>
      <c r="FXE39" s="98" t="s">
        <v>669</v>
      </c>
      <c r="FXF39" s="98" t="s">
        <v>669</v>
      </c>
      <c r="FXG39" s="98" t="s">
        <v>669</v>
      </c>
      <c r="FXH39" s="98" t="s">
        <v>669</v>
      </c>
      <c r="FXI39" s="98" t="s">
        <v>669</v>
      </c>
      <c r="FXJ39" s="98" t="s">
        <v>669</v>
      </c>
      <c r="FXK39" s="98" t="s">
        <v>669</v>
      </c>
      <c r="FXL39" s="98" t="s">
        <v>669</v>
      </c>
      <c r="FXM39" s="98" t="s">
        <v>669</v>
      </c>
      <c r="FXN39" s="98" t="s">
        <v>669</v>
      </c>
      <c r="FXO39" s="98" t="s">
        <v>669</v>
      </c>
      <c r="FXP39" s="98" t="s">
        <v>669</v>
      </c>
      <c r="FXQ39" s="98" t="s">
        <v>669</v>
      </c>
      <c r="FXR39" s="98" t="s">
        <v>669</v>
      </c>
      <c r="FXS39" s="98" t="s">
        <v>669</v>
      </c>
      <c r="FXT39" s="98" t="s">
        <v>669</v>
      </c>
      <c r="FXU39" s="98" t="s">
        <v>669</v>
      </c>
      <c r="FXV39" s="98" t="s">
        <v>669</v>
      </c>
      <c r="FXW39" s="98" t="s">
        <v>669</v>
      </c>
      <c r="FXX39" s="98" t="s">
        <v>669</v>
      </c>
      <c r="FXY39" s="98" t="s">
        <v>669</v>
      </c>
      <c r="FXZ39" s="98" t="s">
        <v>669</v>
      </c>
      <c r="FYA39" s="98" t="s">
        <v>669</v>
      </c>
      <c r="FYB39" s="98" t="s">
        <v>669</v>
      </c>
      <c r="FYC39" s="98" t="s">
        <v>669</v>
      </c>
      <c r="FYD39" s="98" t="s">
        <v>669</v>
      </c>
      <c r="FYE39" s="98" t="s">
        <v>669</v>
      </c>
      <c r="FYF39" s="98" t="s">
        <v>669</v>
      </c>
      <c r="FYG39" s="98" t="s">
        <v>669</v>
      </c>
      <c r="FYH39" s="98" t="s">
        <v>669</v>
      </c>
      <c r="FYI39" s="98" t="s">
        <v>669</v>
      </c>
      <c r="FYJ39" s="98" t="s">
        <v>669</v>
      </c>
      <c r="FYK39" s="98" t="s">
        <v>669</v>
      </c>
      <c r="FYL39" s="98" t="s">
        <v>669</v>
      </c>
      <c r="FYM39" s="98" t="s">
        <v>669</v>
      </c>
      <c r="FYN39" s="98" t="s">
        <v>669</v>
      </c>
      <c r="FYO39" s="98" t="s">
        <v>669</v>
      </c>
      <c r="FYP39" s="98" t="s">
        <v>669</v>
      </c>
      <c r="FYQ39" s="98" t="s">
        <v>669</v>
      </c>
      <c r="FYR39" s="98" t="s">
        <v>669</v>
      </c>
      <c r="FYS39" s="98" t="s">
        <v>669</v>
      </c>
      <c r="FYT39" s="98" t="s">
        <v>669</v>
      </c>
      <c r="FYU39" s="98" t="s">
        <v>669</v>
      </c>
      <c r="FYV39" s="98" t="s">
        <v>669</v>
      </c>
      <c r="FYW39" s="98" t="s">
        <v>669</v>
      </c>
      <c r="FYX39" s="98" t="s">
        <v>669</v>
      </c>
      <c r="FYY39" s="98" t="s">
        <v>669</v>
      </c>
      <c r="FYZ39" s="98" t="s">
        <v>669</v>
      </c>
      <c r="FZA39" s="98" t="s">
        <v>669</v>
      </c>
      <c r="FZB39" s="98" t="s">
        <v>669</v>
      </c>
      <c r="FZC39" s="98" t="s">
        <v>669</v>
      </c>
      <c r="FZD39" s="98" t="s">
        <v>669</v>
      </c>
      <c r="FZE39" s="98" t="s">
        <v>669</v>
      </c>
      <c r="FZF39" s="98" t="s">
        <v>669</v>
      </c>
      <c r="FZG39" s="98" t="s">
        <v>669</v>
      </c>
      <c r="FZH39" s="98" t="s">
        <v>669</v>
      </c>
      <c r="FZI39" s="98" t="s">
        <v>669</v>
      </c>
      <c r="FZJ39" s="98" t="s">
        <v>669</v>
      </c>
      <c r="FZK39" s="98" t="s">
        <v>669</v>
      </c>
      <c r="FZL39" s="98" t="s">
        <v>669</v>
      </c>
      <c r="FZM39" s="98" t="s">
        <v>669</v>
      </c>
      <c r="FZN39" s="98" t="s">
        <v>669</v>
      </c>
      <c r="FZO39" s="98" t="s">
        <v>669</v>
      </c>
      <c r="FZP39" s="98" t="s">
        <v>669</v>
      </c>
      <c r="FZQ39" s="98" t="s">
        <v>669</v>
      </c>
      <c r="FZR39" s="98" t="s">
        <v>669</v>
      </c>
      <c r="FZS39" s="98" t="s">
        <v>669</v>
      </c>
      <c r="FZT39" s="98" t="s">
        <v>669</v>
      </c>
      <c r="FZU39" s="98" t="s">
        <v>669</v>
      </c>
      <c r="FZV39" s="98" t="s">
        <v>669</v>
      </c>
      <c r="FZW39" s="98" t="s">
        <v>669</v>
      </c>
      <c r="FZX39" s="98" t="s">
        <v>669</v>
      </c>
      <c r="FZY39" s="98" t="s">
        <v>669</v>
      </c>
      <c r="FZZ39" s="98" t="s">
        <v>669</v>
      </c>
      <c r="GAA39" s="98" t="s">
        <v>669</v>
      </c>
      <c r="GAB39" s="98" t="s">
        <v>669</v>
      </c>
      <c r="GAC39" s="98" t="s">
        <v>669</v>
      </c>
      <c r="GAD39" s="98" t="s">
        <v>669</v>
      </c>
      <c r="GAE39" s="98" t="s">
        <v>669</v>
      </c>
      <c r="GAF39" s="98" t="s">
        <v>669</v>
      </c>
      <c r="GAG39" s="98" t="s">
        <v>669</v>
      </c>
      <c r="GAH39" s="98" t="s">
        <v>669</v>
      </c>
      <c r="GAI39" s="98" t="s">
        <v>669</v>
      </c>
      <c r="GAJ39" s="98" t="s">
        <v>669</v>
      </c>
      <c r="GAK39" s="98" t="s">
        <v>669</v>
      </c>
      <c r="GAL39" s="98" t="s">
        <v>669</v>
      </c>
      <c r="GAM39" s="98" t="s">
        <v>669</v>
      </c>
      <c r="GAN39" s="98" t="s">
        <v>669</v>
      </c>
      <c r="GAO39" s="98" t="s">
        <v>669</v>
      </c>
      <c r="GAP39" s="98" t="s">
        <v>669</v>
      </c>
      <c r="GAQ39" s="98" t="s">
        <v>669</v>
      </c>
      <c r="GAR39" s="98" t="s">
        <v>669</v>
      </c>
      <c r="GAS39" s="98" t="s">
        <v>669</v>
      </c>
      <c r="GAT39" s="98" t="s">
        <v>669</v>
      </c>
      <c r="GAU39" s="98" t="s">
        <v>669</v>
      </c>
      <c r="GAV39" s="98" t="s">
        <v>669</v>
      </c>
      <c r="GAW39" s="98" t="s">
        <v>669</v>
      </c>
      <c r="GAX39" s="98" t="s">
        <v>669</v>
      </c>
      <c r="GAY39" s="98" t="s">
        <v>669</v>
      </c>
      <c r="GAZ39" s="98" t="s">
        <v>669</v>
      </c>
      <c r="GBA39" s="98" t="s">
        <v>669</v>
      </c>
      <c r="GBB39" s="98" t="s">
        <v>669</v>
      </c>
      <c r="GBC39" s="98" t="s">
        <v>669</v>
      </c>
      <c r="GBD39" s="98" t="s">
        <v>669</v>
      </c>
      <c r="GBE39" s="98" t="s">
        <v>669</v>
      </c>
      <c r="GBF39" s="98" t="s">
        <v>669</v>
      </c>
      <c r="GBG39" s="98" t="s">
        <v>669</v>
      </c>
      <c r="GBH39" s="98" t="s">
        <v>669</v>
      </c>
      <c r="GBI39" s="98" t="s">
        <v>669</v>
      </c>
      <c r="GBJ39" s="98" t="s">
        <v>669</v>
      </c>
      <c r="GBK39" s="98" t="s">
        <v>669</v>
      </c>
      <c r="GBL39" s="98" t="s">
        <v>669</v>
      </c>
      <c r="GBM39" s="98" t="s">
        <v>669</v>
      </c>
      <c r="GBN39" s="98" t="s">
        <v>669</v>
      </c>
      <c r="GBO39" s="98" t="s">
        <v>669</v>
      </c>
      <c r="GBP39" s="98" t="s">
        <v>669</v>
      </c>
      <c r="GBQ39" s="98" t="s">
        <v>669</v>
      </c>
      <c r="GBR39" s="98" t="s">
        <v>669</v>
      </c>
      <c r="GBS39" s="98" t="s">
        <v>669</v>
      </c>
      <c r="GBT39" s="98" t="s">
        <v>669</v>
      </c>
      <c r="GBU39" s="98" t="s">
        <v>669</v>
      </c>
      <c r="GBV39" s="98" t="s">
        <v>669</v>
      </c>
      <c r="GBW39" s="98" t="s">
        <v>669</v>
      </c>
      <c r="GBX39" s="98" t="s">
        <v>669</v>
      </c>
      <c r="GBY39" s="98" t="s">
        <v>669</v>
      </c>
      <c r="GBZ39" s="98" t="s">
        <v>669</v>
      </c>
      <c r="GCA39" s="98" t="s">
        <v>669</v>
      </c>
      <c r="GCB39" s="98" t="s">
        <v>669</v>
      </c>
      <c r="GCC39" s="98" t="s">
        <v>669</v>
      </c>
      <c r="GCD39" s="98" t="s">
        <v>669</v>
      </c>
      <c r="GCE39" s="98" t="s">
        <v>669</v>
      </c>
      <c r="GCF39" s="98" t="s">
        <v>669</v>
      </c>
      <c r="GCG39" s="98" t="s">
        <v>669</v>
      </c>
      <c r="GCH39" s="98" t="s">
        <v>669</v>
      </c>
      <c r="GCI39" s="98" t="s">
        <v>669</v>
      </c>
      <c r="GCJ39" s="98" t="s">
        <v>669</v>
      </c>
      <c r="GCK39" s="98" t="s">
        <v>669</v>
      </c>
      <c r="GCL39" s="98" t="s">
        <v>669</v>
      </c>
      <c r="GCM39" s="98" t="s">
        <v>669</v>
      </c>
      <c r="GCN39" s="98" t="s">
        <v>669</v>
      </c>
      <c r="GCO39" s="98" t="s">
        <v>669</v>
      </c>
      <c r="GCP39" s="98" t="s">
        <v>669</v>
      </c>
      <c r="GCQ39" s="98" t="s">
        <v>669</v>
      </c>
      <c r="GCR39" s="98" t="s">
        <v>669</v>
      </c>
      <c r="GCS39" s="98" t="s">
        <v>669</v>
      </c>
      <c r="GCT39" s="98" t="s">
        <v>669</v>
      </c>
      <c r="GCU39" s="98" t="s">
        <v>669</v>
      </c>
      <c r="GCV39" s="98" t="s">
        <v>669</v>
      </c>
      <c r="GCW39" s="98" t="s">
        <v>669</v>
      </c>
      <c r="GCX39" s="98" t="s">
        <v>669</v>
      </c>
      <c r="GCY39" s="98" t="s">
        <v>669</v>
      </c>
      <c r="GCZ39" s="98" t="s">
        <v>669</v>
      </c>
      <c r="GDA39" s="98" t="s">
        <v>669</v>
      </c>
      <c r="GDB39" s="98" t="s">
        <v>669</v>
      </c>
      <c r="GDC39" s="98" t="s">
        <v>669</v>
      </c>
      <c r="GDD39" s="98" t="s">
        <v>669</v>
      </c>
      <c r="GDE39" s="98" t="s">
        <v>669</v>
      </c>
      <c r="GDF39" s="98" t="s">
        <v>669</v>
      </c>
      <c r="GDG39" s="98" t="s">
        <v>669</v>
      </c>
      <c r="GDH39" s="98" t="s">
        <v>669</v>
      </c>
      <c r="GDI39" s="98" t="s">
        <v>669</v>
      </c>
      <c r="GDJ39" s="98" t="s">
        <v>669</v>
      </c>
      <c r="GDK39" s="98" t="s">
        <v>669</v>
      </c>
      <c r="GDL39" s="98" t="s">
        <v>669</v>
      </c>
      <c r="GDM39" s="98" t="s">
        <v>669</v>
      </c>
      <c r="GDN39" s="98" t="s">
        <v>669</v>
      </c>
      <c r="GDO39" s="98" t="s">
        <v>669</v>
      </c>
      <c r="GDP39" s="98" t="s">
        <v>669</v>
      </c>
      <c r="GDQ39" s="98" t="s">
        <v>669</v>
      </c>
      <c r="GDR39" s="98" t="s">
        <v>669</v>
      </c>
      <c r="GDS39" s="98" t="s">
        <v>669</v>
      </c>
      <c r="GDT39" s="98" t="s">
        <v>669</v>
      </c>
      <c r="GDU39" s="98" t="s">
        <v>669</v>
      </c>
      <c r="GDV39" s="98" t="s">
        <v>669</v>
      </c>
      <c r="GDW39" s="98" t="s">
        <v>669</v>
      </c>
      <c r="GDX39" s="98" t="s">
        <v>669</v>
      </c>
      <c r="GDY39" s="98" t="s">
        <v>669</v>
      </c>
      <c r="GDZ39" s="98" t="s">
        <v>669</v>
      </c>
      <c r="GEA39" s="98" t="s">
        <v>669</v>
      </c>
      <c r="GEB39" s="98" t="s">
        <v>669</v>
      </c>
      <c r="GEC39" s="98" t="s">
        <v>669</v>
      </c>
      <c r="GED39" s="98" t="s">
        <v>669</v>
      </c>
      <c r="GEE39" s="98" t="s">
        <v>669</v>
      </c>
      <c r="GEF39" s="98" t="s">
        <v>669</v>
      </c>
      <c r="GEG39" s="98" t="s">
        <v>669</v>
      </c>
      <c r="GEH39" s="98" t="s">
        <v>669</v>
      </c>
      <c r="GEI39" s="98" t="s">
        <v>669</v>
      </c>
      <c r="GEJ39" s="98" t="s">
        <v>669</v>
      </c>
      <c r="GEK39" s="98" t="s">
        <v>669</v>
      </c>
      <c r="GEL39" s="98" t="s">
        <v>669</v>
      </c>
      <c r="GEM39" s="98" t="s">
        <v>669</v>
      </c>
      <c r="GEN39" s="98" t="s">
        <v>669</v>
      </c>
      <c r="GEO39" s="98" t="s">
        <v>669</v>
      </c>
      <c r="GEP39" s="98" t="s">
        <v>669</v>
      </c>
      <c r="GEQ39" s="98" t="s">
        <v>669</v>
      </c>
      <c r="GER39" s="98" t="s">
        <v>669</v>
      </c>
      <c r="GES39" s="98" t="s">
        <v>669</v>
      </c>
      <c r="GET39" s="98" t="s">
        <v>669</v>
      </c>
      <c r="GEU39" s="98" t="s">
        <v>669</v>
      </c>
      <c r="GEV39" s="98" t="s">
        <v>669</v>
      </c>
      <c r="GEW39" s="98" t="s">
        <v>669</v>
      </c>
      <c r="GEX39" s="98" t="s">
        <v>669</v>
      </c>
      <c r="GEY39" s="98" t="s">
        <v>669</v>
      </c>
      <c r="GEZ39" s="98" t="s">
        <v>669</v>
      </c>
      <c r="GFA39" s="98" t="s">
        <v>669</v>
      </c>
      <c r="GFB39" s="98" t="s">
        <v>669</v>
      </c>
      <c r="GFC39" s="98" t="s">
        <v>669</v>
      </c>
      <c r="GFD39" s="98" t="s">
        <v>669</v>
      </c>
      <c r="GFE39" s="98" t="s">
        <v>669</v>
      </c>
      <c r="GFF39" s="98" t="s">
        <v>669</v>
      </c>
      <c r="GFG39" s="98" t="s">
        <v>669</v>
      </c>
      <c r="GFH39" s="98" t="s">
        <v>669</v>
      </c>
      <c r="GFI39" s="98" t="s">
        <v>669</v>
      </c>
      <c r="GFJ39" s="98" t="s">
        <v>669</v>
      </c>
      <c r="GFK39" s="98" t="s">
        <v>669</v>
      </c>
      <c r="GFL39" s="98" t="s">
        <v>669</v>
      </c>
      <c r="GFM39" s="98" t="s">
        <v>669</v>
      </c>
      <c r="GFN39" s="98" t="s">
        <v>669</v>
      </c>
      <c r="GFO39" s="98" t="s">
        <v>669</v>
      </c>
      <c r="GFP39" s="98" t="s">
        <v>669</v>
      </c>
      <c r="GFQ39" s="98" t="s">
        <v>669</v>
      </c>
      <c r="GFR39" s="98" t="s">
        <v>669</v>
      </c>
      <c r="GFS39" s="98" t="s">
        <v>669</v>
      </c>
      <c r="GFT39" s="98" t="s">
        <v>669</v>
      </c>
      <c r="GFU39" s="98" t="s">
        <v>669</v>
      </c>
      <c r="GFV39" s="98" t="s">
        <v>669</v>
      </c>
      <c r="GFW39" s="98" t="s">
        <v>669</v>
      </c>
      <c r="GFX39" s="98" t="s">
        <v>669</v>
      </c>
      <c r="GFY39" s="98" t="s">
        <v>669</v>
      </c>
      <c r="GFZ39" s="98" t="s">
        <v>669</v>
      </c>
      <c r="GGA39" s="98" t="s">
        <v>669</v>
      </c>
      <c r="GGB39" s="98" t="s">
        <v>669</v>
      </c>
      <c r="GGC39" s="98" t="s">
        <v>669</v>
      </c>
      <c r="GGD39" s="98" t="s">
        <v>669</v>
      </c>
      <c r="GGE39" s="98" t="s">
        <v>669</v>
      </c>
      <c r="GGF39" s="98" t="s">
        <v>669</v>
      </c>
      <c r="GGG39" s="98" t="s">
        <v>669</v>
      </c>
      <c r="GGH39" s="98" t="s">
        <v>669</v>
      </c>
      <c r="GGI39" s="98" t="s">
        <v>669</v>
      </c>
      <c r="GGJ39" s="98" t="s">
        <v>669</v>
      </c>
      <c r="GGK39" s="98" t="s">
        <v>669</v>
      </c>
      <c r="GGL39" s="98" t="s">
        <v>669</v>
      </c>
      <c r="GGM39" s="98" t="s">
        <v>669</v>
      </c>
      <c r="GGN39" s="98" t="s">
        <v>669</v>
      </c>
      <c r="GGO39" s="98" t="s">
        <v>669</v>
      </c>
      <c r="GGP39" s="98" t="s">
        <v>669</v>
      </c>
      <c r="GGQ39" s="98" t="s">
        <v>669</v>
      </c>
      <c r="GGR39" s="98" t="s">
        <v>669</v>
      </c>
      <c r="GGS39" s="98" t="s">
        <v>669</v>
      </c>
      <c r="GGT39" s="98" t="s">
        <v>669</v>
      </c>
      <c r="GGU39" s="98" t="s">
        <v>669</v>
      </c>
      <c r="GGV39" s="98" t="s">
        <v>669</v>
      </c>
      <c r="GGW39" s="98" t="s">
        <v>669</v>
      </c>
      <c r="GGX39" s="98" t="s">
        <v>669</v>
      </c>
      <c r="GGY39" s="98" t="s">
        <v>669</v>
      </c>
      <c r="GGZ39" s="98" t="s">
        <v>669</v>
      </c>
      <c r="GHA39" s="98" t="s">
        <v>669</v>
      </c>
      <c r="GHB39" s="98" t="s">
        <v>669</v>
      </c>
      <c r="GHC39" s="98" t="s">
        <v>669</v>
      </c>
      <c r="GHD39" s="98" t="s">
        <v>669</v>
      </c>
      <c r="GHE39" s="98" t="s">
        <v>669</v>
      </c>
      <c r="GHF39" s="98" t="s">
        <v>669</v>
      </c>
      <c r="GHG39" s="98" t="s">
        <v>669</v>
      </c>
      <c r="GHH39" s="98" t="s">
        <v>669</v>
      </c>
      <c r="GHI39" s="98" t="s">
        <v>669</v>
      </c>
      <c r="GHJ39" s="98" t="s">
        <v>669</v>
      </c>
      <c r="GHK39" s="98" t="s">
        <v>669</v>
      </c>
      <c r="GHL39" s="98" t="s">
        <v>669</v>
      </c>
      <c r="GHM39" s="98" t="s">
        <v>669</v>
      </c>
      <c r="GHN39" s="98" t="s">
        <v>669</v>
      </c>
      <c r="GHO39" s="98" t="s">
        <v>669</v>
      </c>
      <c r="GHP39" s="98" t="s">
        <v>669</v>
      </c>
      <c r="GHQ39" s="98" t="s">
        <v>669</v>
      </c>
      <c r="GHR39" s="98" t="s">
        <v>669</v>
      </c>
      <c r="GHS39" s="98" t="s">
        <v>669</v>
      </c>
      <c r="GHT39" s="98" t="s">
        <v>669</v>
      </c>
      <c r="GHU39" s="98" t="s">
        <v>669</v>
      </c>
      <c r="GHV39" s="98" t="s">
        <v>669</v>
      </c>
      <c r="GHW39" s="98" t="s">
        <v>669</v>
      </c>
      <c r="GHX39" s="98" t="s">
        <v>669</v>
      </c>
      <c r="GHY39" s="98" t="s">
        <v>669</v>
      </c>
      <c r="GHZ39" s="98" t="s">
        <v>669</v>
      </c>
      <c r="GIA39" s="98" t="s">
        <v>669</v>
      </c>
      <c r="GIB39" s="98" t="s">
        <v>669</v>
      </c>
      <c r="GIC39" s="98" t="s">
        <v>669</v>
      </c>
      <c r="GID39" s="98" t="s">
        <v>669</v>
      </c>
      <c r="GIE39" s="98" t="s">
        <v>669</v>
      </c>
      <c r="GIF39" s="98" t="s">
        <v>669</v>
      </c>
      <c r="GIG39" s="98" t="s">
        <v>669</v>
      </c>
      <c r="GIH39" s="98" t="s">
        <v>669</v>
      </c>
      <c r="GII39" s="98" t="s">
        <v>669</v>
      </c>
      <c r="GIJ39" s="98" t="s">
        <v>669</v>
      </c>
      <c r="GIK39" s="98" t="s">
        <v>669</v>
      </c>
      <c r="GIL39" s="98" t="s">
        <v>669</v>
      </c>
      <c r="GIM39" s="98" t="s">
        <v>669</v>
      </c>
      <c r="GIN39" s="98" t="s">
        <v>669</v>
      </c>
      <c r="GIO39" s="98" t="s">
        <v>669</v>
      </c>
      <c r="GIP39" s="98" t="s">
        <v>669</v>
      </c>
      <c r="GIQ39" s="98" t="s">
        <v>669</v>
      </c>
      <c r="GIR39" s="98" t="s">
        <v>669</v>
      </c>
      <c r="GIS39" s="98" t="s">
        <v>669</v>
      </c>
      <c r="GIT39" s="98" t="s">
        <v>669</v>
      </c>
      <c r="GIU39" s="98" t="s">
        <v>669</v>
      </c>
      <c r="GIV39" s="98" t="s">
        <v>669</v>
      </c>
      <c r="GIW39" s="98" t="s">
        <v>669</v>
      </c>
      <c r="GIX39" s="98" t="s">
        <v>669</v>
      </c>
      <c r="GIY39" s="98" t="s">
        <v>669</v>
      </c>
      <c r="GIZ39" s="98" t="s">
        <v>669</v>
      </c>
      <c r="GJA39" s="98" t="s">
        <v>669</v>
      </c>
      <c r="GJB39" s="98" t="s">
        <v>669</v>
      </c>
      <c r="GJC39" s="98" t="s">
        <v>669</v>
      </c>
      <c r="GJD39" s="98" t="s">
        <v>669</v>
      </c>
      <c r="GJE39" s="98" t="s">
        <v>669</v>
      </c>
      <c r="GJF39" s="98" t="s">
        <v>669</v>
      </c>
      <c r="GJG39" s="98" t="s">
        <v>669</v>
      </c>
      <c r="GJH39" s="98" t="s">
        <v>669</v>
      </c>
      <c r="GJI39" s="98" t="s">
        <v>669</v>
      </c>
      <c r="GJJ39" s="98" t="s">
        <v>669</v>
      </c>
      <c r="GJK39" s="98" t="s">
        <v>669</v>
      </c>
      <c r="GJL39" s="98" t="s">
        <v>669</v>
      </c>
      <c r="GJM39" s="98" t="s">
        <v>669</v>
      </c>
      <c r="GJN39" s="98" t="s">
        <v>669</v>
      </c>
      <c r="GJO39" s="98" t="s">
        <v>669</v>
      </c>
      <c r="GJP39" s="98" t="s">
        <v>669</v>
      </c>
      <c r="GJQ39" s="98" t="s">
        <v>669</v>
      </c>
      <c r="GJR39" s="98" t="s">
        <v>669</v>
      </c>
      <c r="GJS39" s="98" t="s">
        <v>669</v>
      </c>
      <c r="GJT39" s="98" t="s">
        <v>669</v>
      </c>
      <c r="GJU39" s="98" t="s">
        <v>669</v>
      </c>
      <c r="GJV39" s="98" t="s">
        <v>669</v>
      </c>
      <c r="GJW39" s="98" t="s">
        <v>669</v>
      </c>
      <c r="GJX39" s="98" t="s">
        <v>669</v>
      </c>
      <c r="GJY39" s="98" t="s">
        <v>669</v>
      </c>
      <c r="GJZ39" s="98" t="s">
        <v>669</v>
      </c>
      <c r="GKA39" s="98" t="s">
        <v>669</v>
      </c>
      <c r="GKB39" s="98" t="s">
        <v>669</v>
      </c>
      <c r="GKC39" s="98" t="s">
        <v>669</v>
      </c>
      <c r="GKD39" s="98" t="s">
        <v>669</v>
      </c>
      <c r="GKE39" s="98" t="s">
        <v>669</v>
      </c>
      <c r="GKF39" s="98" t="s">
        <v>669</v>
      </c>
      <c r="GKG39" s="98" t="s">
        <v>669</v>
      </c>
      <c r="GKH39" s="98" t="s">
        <v>669</v>
      </c>
      <c r="GKI39" s="98" t="s">
        <v>669</v>
      </c>
      <c r="GKJ39" s="98" t="s">
        <v>669</v>
      </c>
      <c r="GKK39" s="98" t="s">
        <v>669</v>
      </c>
      <c r="GKL39" s="98" t="s">
        <v>669</v>
      </c>
      <c r="GKM39" s="98" t="s">
        <v>669</v>
      </c>
      <c r="GKN39" s="98" t="s">
        <v>669</v>
      </c>
      <c r="GKO39" s="98" t="s">
        <v>669</v>
      </c>
      <c r="GKP39" s="98" t="s">
        <v>669</v>
      </c>
      <c r="GKQ39" s="98" t="s">
        <v>669</v>
      </c>
      <c r="GKR39" s="98" t="s">
        <v>669</v>
      </c>
      <c r="GKS39" s="98" t="s">
        <v>669</v>
      </c>
      <c r="GKT39" s="98" t="s">
        <v>669</v>
      </c>
      <c r="GKU39" s="98" t="s">
        <v>669</v>
      </c>
      <c r="GKV39" s="98" t="s">
        <v>669</v>
      </c>
      <c r="GKW39" s="98" t="s">
        <v>669</v>
      </c>
      <c r="GKX39" s="98" t="s">
        <v>669</v>
      </c>
      <c r="GKY39" s="98" t="s">
        <v>669</v>
      </c>
      <c r="GKZ39" s="98" t="s">
        <v>669</v>
      </c>
      <c r="GLA39" s="98" t="s">
        <v>669</v>
      </c>
      <c r="GLB39" s="98" t="s">
        <v>669</v>
      </c>
      <c r="GLC39" s="98" t="s">
        <v>669</v>
      </c>
      <c r="GLD39" s="98" t="s">
        <v>669</v>
      </c>
      <c r="GLE39" s="98" t="s">
        <v>669</v>
      </c>
      <c r="GLF39" s="98" t="s">
        <v>669</v>
      </c>
      <c r="GLG39" s="98" t="s">
        <v>669</v>
      </c>
      <c r="GLH39" s="98" t="s">
        <v>669</v>
      </c>
      <c r="GLI39" s="98" t="s">
        <v>669</v>
      </c>
      <c r="GLJ39" s="98" t="s">
        <v>669</v>
      </c>
      <c r="GLK39" s="98" t="s">
        <v>669</v>
      </c>
      <c r="GLL39" s="98" t="s">
        <v>669</v>
      </c>
      <c r="GLM39" s="98" t="s">
        <v>669</v>
      </c>
      <c r="GLN39" s="98" t="s">
        <v>669</v>
      </c>
      <c r="GLO39" s="98" t="s">
        <v>669</v>
      </c>
      <c r="GLP39" s="98" t="s">
        <v>669</v>
      </c>
      <c r="GLQ39" s="98" t="s">
        <v>669</v>
      </c>
      <c r="GLR39" s="98" t="s">
        <v>669</v>
      </c>
      <c r="GLS39" s="98" t="s">
        <v>669</v>
      </c>
      <c r="GLT39" s="98" t="s">
        <v>669</v>
      </c>
      <c r="GLU39" s="98" t="s">
        <v>669</v>
      </c>
      <c r="GLV39" s="98" t="s">
        <v>669</v>
      </c>
      <c r="GLW39" s="98" t="s">
        <v>669</v>
      </c>
      <c r="GLX39" s="98" t="s">
        <v>669</v>
      </c>
      <c r="GLY39" s="98" t="s">
        <v>669</v>
      </c>
      <c r="GLZ39" s="98" t="s">
        <v>669</v>
      </c>
      <c r="GMA39" s="98" t="s">
        <v>669</v>
      </c>
      <c r="GMB39" s="98" t="s">
        <v>669</v>
      </c>
      <c r="GMC39" s="98" t="s">
        <v>669</v>
      </c>
      <c r="GMD39" s="98" t="s">
        <v>669</v>
      </c>
      <c r="GME39" s="98" t="s">
        <v>669</v>
      </c>
      <c r="GMF39" s="98" t="s">
        <v>669</v>
      </c>
      <c r="GMG39" s="98" t="s">
        <v>669</v>
      </c>
      <c r="GMH39" s="98" t="s">
        <v>669</v>
      </c>
      <c r="GMI39" s="98" t="s">
        <v>669</v>
      </c>
      <c r="GMJ39" s="98" t="s">
        <v>669</v>
      </c>
      <c r="GMK39" s="98" t="s">
        <v>669</v>
      </c>
      <c r="GML39" s="98" t="s">
        <v>669</v>
      </c>
      <c r="GMM39" s="98" t="s">
        <v>669</v>
      </c>
      <c r="GMN39" s="98" t="s">
        <v>669</v>
      </c>
      <c r="GMO39" s="98" t="s">
        <v>669</v>
      </c>
      <c r="GMP39" s="98" t="s">
        <v>669</v>
      </c>
      <c r="GMQ39" s="98" t="s">
        <v>669</v>
      </c>
      <c r="GMR39" s="98" t="s">
        <v>669</v>
      </c>
      <c r="GMS39" s="98" t="s">
        <v>669</v>
      </c>
      <c r="GMT39" s="98" t="s">
        <v>669</v>
      </c>
      <c r="GMU39" s="98" t="s">
        <v>669</v>
      </c>
      <c r="GMV39" s="98" t="s">
        <v>669</v>
      </c>
      <c r="GMW39" s="98" t="s">
        <v>669</v>
      </c>
      <c r="GMX39" s="98" t="s">
        <v>669</v>
      </c>
      <c r="GMY39" s="98" t="s">
        <v>669</v>
      </c>
      <c r="GMZ39" s="98" t="s">
        <v>669</v>
      </c>
      <c r="GNA39" s="98" t="s">
        <v>669</v>
      </c>
      <c r="GNB39" s="98" t="s">
        <v>669</v>
      </c>
      <c r="GNC39" s="98" t="s">
        <v>669</v>
      </c>
      <c r="GND39" s="98" t="s">
        <v>669</v>
      </c>
      <c r="GNE39" s="98" t="s">
        <v>669</v>
      </c>
      <c r="GNF39" s="98" t="s">
        <v>669</v>
      </c>
      <c r="GNG39" s="98" t="s">
        <v>669</v>
      </c>
      <c r="GNH39" s="98" t="s">
        <v>669</v>
      </c>
      <c r="GNI39" s="98" t="s">
        <v>669</v>
      </c>
      <c r="GNJ39" s="98" t="s">
        <v>669</v>
      </c>
      <c r="GNK39" s="98" t="s">
        <v>669</v>
      </c>
      <c r="GNL39" s="98" t="s">
        <v>669</v>
      </c>
      <c r="GNM39" s="98" t="s">
        <v>669</v>
      </c>
      <c r="GNN39" s="98" t="s">
        <v>669</v>
      </c>
      <c r="GNO39" s="98" t="s">
        <v>669</v>
      </c>
      <c r="GNP39" s="98" t="s">
        <v>669</v>
      </c>
      <c r="GNQ39" s="98" t="s">
        <v>669</v>
      </c>
      <c r="GNR39" s="98" t="s">
        <v>669</v>
      </c>
      <c r="GNS39" s="98" t="s">
        <v>669</v>
      </c>
      <c r="GNT39" s="98" t="s">
        <v>669</v>
      </c>
      <c r="GNU39" s="98" t="s">
        <v>669</v>
      </c>
      <c r="GNV39" s="98" t="s">
        <v>669</v>
      </c>
      <c r="GNW39" s="98" t="s">
        <v>669</v>
      </c>
      <c r="GNX39" s="98" t="s">
        <v>669</v>
      </c>
      <c r="GNY39" s="98" t="s">
        <v>669</v>
      </c>
      <c r="GNZ39" s="98" t="s">
        <v>669</v>
      </c>
      <c r="GOA39" s="98" t="s">
        <v>669</v>
      </c>
      <c r="GOB39" s="98" t="s">
        <v>669</v>
      </c>
      <c r="GOC39" s="98" t="s">
        <v>669</v>
      </c>
      <c r="GOD39" s="98" t="s">
        <v>669</v>
      </c>
      <c r="GOE39" s="98" t="s">
        <v>669</v>
      </c>
      <c r="GOF39" s="98" t="s">
        <v>669</v>
      </c>
      <c r="GOG39" s="98" t="s">
        <v>669</v>
      </c>
      <c r="GOH39" s="98" t="s">
        <v>669</v>
      </c>
      <c r="GOI39" s="98" t="s">
        <v>669</v>
      </c>
      <c r="GOJ39" s="98" t="s">
        <v>669</v>
      </c>
      <c r="GOK39" s="98" t="s">
        <v>669</v>
      </c>
      <c r="GOL39" s="98" t="s">
        <v>669</v>
      </c>
      <c r="GOM39" s="98" t="s">
        <v>669</v>
      </c>
      <c r="GON39" s="98" t="s">
        <v>669</v>
      </c>
      <c r="GOO39" s="98" t="s">
        <v>669</v>
      </c>
      <c r="GOP39" s="98" t="s">
        <v>669</v>
      </c>
      <c r="GOQ39" s="98" t="s">
        <v>669</v>
      </c>
      <c r="GOR39" s="98" t="s">
        <v>669</v>
      </c>
      <c r="GOS39" s="98" t="s">
        <v>669</v>
      </c>
      <c r="GOT39" s="98" t="s">
        <v>669</v>
      </c>
      <c r="GOU39" s="98" t="s">
        <v>669</v>
      </c>
      <c r="GOV39" s="98" t="s">
        <v>669</v>
      </c>
      <c r="GOW39" s="98" t="s">
        <v>669</v>
      </c>
      <c r="GOX39" s="98" t="s">
        <v>669</v>
      </c>
      <c r="GOY39" s="98" t="s">
        <v>669</v>
      </c>
      <c r="GOZ39" s="98" t="s">
        <v>669</v>
      </c>
      <c r="GPA39" s="98" t="s">
        <v>669</v>
      </c>
      <c r="GPB39" s="98" t="s">
        <v>669</v>
      </c>
      <c r="GPC39" s="98" t="s">
        <v>669</v>
      </c>
      <c r="GPD39" s="98" t="s">
        <v>669</v>
      </c>
      <c r="GPE39" s="98" t="s">
        <v>669</v>
      </c>
      <c r="GPF39" s="98" t="s">
        <v>669</v>
      </c>
      <c r="GPG39" s="98" t="s">
        <v>669</v>
      </c>
      <c r="GPH39" s="98" t="s">
        <v>669</v>
      </c>
      <c r="GPI39" s="98" t="s">
        <v>669</v>
      </c>
      <c r="GPJ39" s="98" t="s">
        <v>669</v>
      </c>
      <c r="GPK39" s="98" t="s">
        <v>669</v>
      </c>
      <c r="GPL39" s="98" t="s">
        <v>669</v>
      </c>
      <c r="GPM39" s="98" t="s">
        <v>669</v>
      </c>
      <c r="GPN39" s="98" t="s">
        <v>669</v>
      </c>
      <c r="GPO39" s="98" t="s">
        <v>669</v>
      </c>
      <c r="GPP39" s="98" t="s">
        <v>669</v>
      </c>
      <c r="GPQ39" s="98" t="s">
        <v>669</v>
      </c>
      <c r="GPR39" s="98" t="s">
        <v>669</v>
      </c>
      <c r="GPS39" s="98" t="s">
        <v>669</v>
      </c>
      <c r="GPT39" s="98" t="s">
        <v>669</v>
      </c>
      <c r="GPU39" s="98" t="s">
        <v>669</v>
      </c>
      <c r="GPV39" s="98" t="s">
        <v>669</v>
      </c>
      <c r="GPW39" s="98" t="s">
        <v>669</v>
      </c>
      <c r="GPX39" s="98" t="s">
        <v>669</v>
      </c>
      <c r="GPY39" s="98" t="s">
        <v>669</v>
      </c>
      <c r="GPZ39" s="98" t="s">
        <v>669</v>
      </c>
      <c r="GQA39" s="98" t="s">
        <v>669</v>
      </c>
      <c r="GQB39" s="98" t="s">
        <v>669</v>
      </c>
      <c r="GQC39" s="98" t="s">
        <v>669</v>
      </c>
      <c r="GQD39" s="98" t="s">
        <v>669</v>
      </c>
      <c r="GQE39" s="98" t="s">
        <v>669</v>
      </c>
      <c r="GQF39" s="98" t="s">
        <v>669</v>
      </c>
      <c r="GQG39" s="98" t="s">
        <v>669</v>
      </c>
      <c r="GQH39" s="98" t="s">
        <v>669</v>
      </c>
      <c r="GQI39" s="98" t="s">
        <v>669</v>
      </c>
      <c r="GQJ39" s="98" t="s">
        <v>669</v>
      </c>
      <c r="GQK39" s="98" t="s">
        <v>669</v>
      </c>
      <c r="GQL39" s="98" t="s">
        <v>669</v>
      </c>
      <c r="GQM39" s="98" t="s">
        <v>669</v>
      </c>
      <c r="GQN39" s="98" t="s">
        <v>669</v>
      </c>
      <c r="GQO39" s="98" t="s">
        <v>669</v>
      </c>
      <c r="GQP39" s="98" t="s">
        <v>669</v>
      </c>
      <c r="GQQ39" s="98" t="s">
        <v>669</v>
      </c>
      <c r="GQR39" s="98" t="s">
        <v>669</v>
      </c>
      <c r="GQS39" s="98" t="s">
        <v>669</v>
      </c>
      <c r="GQT39" s="98" t="s">
        <v>669</v>
      </c>
      <c r="GQU39" s="98" t="s">
        <v>669</v>
      </c>
      <c r="GQV39" s="98" t="s">
        <v>669</v>
      </c>
      <c r="GQW39" s="98" t="s">
        <v>669</v>
      </c>
      <c r="GQX39" s="98" t="s">
        <v>669</v>
      </c>
      <c r="GQY39" s="98" t="s">
        <v>669</v>
      </c>
      <c r="GQZ39" s="98" t="s">
        <v>669</v>
      </c>
      <c r="GRA39" s="98" t="s">
        <v>669</v>
      </c>
      <c r="GRB39" s="98" t="s">
        <v>669</v>
      </c>
      <c r="GRC39" s="98" t="s">
        <v>669</v>
      </c>
      <c r="GRD39" s="98" t="s">
        <v>669</v>
      </c>
      <c r="GRE39" s="98" t="s">
        <v>669</v>
      </c>
      <c r="GRF39" s="98" t="s">
        <v>669</v>
      </c>
      <c r="GRG39" s="98" t="s">
        <v>669</v>
      </c>
      <c r="GRH39" s="98" t="s">
        <v>669</v>
      </c>
      <c r="GRI39" s="98" t="s">
        <v>669</v>
      </c>
      <c r="GRJ39" s="98" t="s">
        <v>669</v>
      </c>
      <c r="GRK39" s="98" t="s">
        <v>669</v>
      </c>
      <c r="GRL39" s="98" t="s">
        <v>669</v>
      </c>
      <c r="GRM39" s="98" t="s">
        <v>669</v>
      </c>
      <c r="GRN39" s="98" t="s">
        <v>669</v>
      </c>
      <c r="GRO39" s="98" t="s">
        <v>669</v>
      </c>
      <c r="GRP39" s="98" t="s">
        <v>669</v>
      </c>
      <c r="GRQ39" s="98" t="s">
        <v>669</v>
      </c>
      <c r="GRR39" s="98" t="s">
        <v>669</v>
      </c>
      <c r="GRS39" s="98" t="s">
        <v>669</v>
      </c>
      <c r="GRT39" s="98" t="s">
        <v>669</v>
      </c>
      <c r="GRU39" s="98" t="s">
        <v>669</v>
      </c>
      <c r="GRV39" s="98" t="s">
        <v>669</v>
      </c>
      <c r="GRW39" s="98" t="s">
        <v>669</v>
      </c>
      <c r="GRX39" s="98" t="s">
        <v>669</v>
      </c>
      <c r="GRY39" s="98" t="s">
        <v>669</v>
      </c>
      <c r="GRZ39" s="98" t="s">
        <v>669</v>
      </c>
      <c r="GSA39" s="98" t="s">
        <v>669</v>
      </c>
      <c r="GSB39" s="98" t="s">
        <v>669</v>
      </c>
      <c r="GSC39" s="98" t="s">
        <v>669</v>
      </c>
      <c r="GSD39" s="98" t="s">
        <v>669</v>
      </c>
      <c r="GSE39" s="98" t="s">
        <v>669</v>
      </c>
      <c r="GSF39" s="98" t="s">
        <v>669</v>
      </c>
      <c r="GSG39" s="98" t="s">
        <v>669</v>
      </c>
      <c r="GSH39" s="98" t="s">
        <v>669</v>
      </c>
      <c r="GSI39" s="98" t="s">
        <v>669</v>
      </c>
      <c r="GSJ39" s="98" t="s">
        <v>669</v>
      </c>
      <c r="GSK39" s="98" t="s">
        <v>669</v>
      </c>
      <c r="GSL39" s="98" t="s">
        <v>669</v>
      </c>
      <c r="GSM39" s="98" t="s">
        <v>669</v>
      </c>
      <c r="GSN39" s="98" t="s">
        <v>669</v>
      </c>
      <c r="GSO39" s="98" t="s">
        <v>669</v>
      </c>
      <c r="GSP39" s="98" t="s">
        <v>669</v>
      </c>
      <c r="GSQ39" s="98" t="s">
        <v>669</v>
      </c>
      <c r="GSR39" s="98" t="s">
        <v>669</v>
      </c>
      <c r="GSS39" s="98" t="s">
        <v>669</v>
      </c>
      <c r="GST39" s="98" t="s">
        <v>669</v>
      </c>
      <c r="GSU39" s="98" t="s">
        <v>669</v>
      </c>
      <c r="GSV39" s="98" t="s">
        <v>669</v>
      </c>
      <c r="GSW39" s="98" t="s">
        <v>669</v>
      </c>
      <c r="GSX39" s="98" t="s">
        <v>669</v>
      </c>
      <c r="GSY39" s="98" t="s">
        <v>669</v>
      </c>
      <c r="GSZ39" s="98" t="s">
        <v>669</v>
      </c>
      <c r="GTA39" s="98" t="s">
        <v>669</v>
      </c>
      <c r="GTB39" s="98" t="s">
        <v>669</v>
      </c>
      <c r="GTC39" s="98" t="s">
        <v>669</v>
      </c>
      <c r="GTD39" s="98" t="s">
        <v>669</v>
      </c>
      <c r="GTE39" s="98" t="s">
        <v>669</v>
      </c>
      <c r="GTF39" s="98" t="s">
        <v>669</v>
      </c>
      <c r="GTG39" s="98" t="s">
        <v>669</v>
      </c>
      <c r="GTH39" s="98" t="s">
        <v>669</v>
      </c>
      <c r="GTI39" s="98" t="s">
        <v>669</v>
      </c>
      <c r="GTJ39" s="98" t="s">
        <v>669</v>
      </c>
      <c r="GTK39" s="98" t="s">
        <v>669</v>
      </c>
      <c r="GTL39" s="98" t="s">
        <v>669</v>
      </c>
      <c r="GTM39" s="98" t="s">
        <v>669</v>
      </c>
      <c r="GTN39" s="98" t="s">
        <v>669</v>
      </c>
      <c r="GTO39" s="98" t="s">
        <v>669</v>
      </c>
      <c r="GTP39" s="98" t="s">
        <v>669</v>
      </c>
      <c r="GTQ39" s="98" t="s">
        <v>669</v>
      </c>
      <c r="GTR39" s="98" t="s">
        <v>669</v>
      </c>
      <c r="GTS39" s="98" t="s">
        <v>669</v>
      </c>
      <c r="GTT39" s="98" t="s">
        <v>669</v>
      </c>
      <c r="GTU39" s="98" t="s">
        <v>669</v>
      </c>
      <c r="GTV39" s="98" t="s">
        <v>669</v>
      </c>
      <c r="GTW39" s="98" t="s">
        <v>669</v>
      </c>
      <c r="GTX39" s="98" t="s">
        <v>669</v>
      </c>
      <c r="GTY39" s="98" t="s">
        <v>669</v>
      </c>
      <c r="GTZ39" s="98" t="s">
        <v>669</v>
      </c>
      <c r="GUA39" s="98" t="s">
        <v>669</v>
      </c>
      <c r="GUB39" s="98" t="s">
        <v>669</v>
      </c>
      <c r="GUC39" s="98" t="s">
        <v>669</v>
      </c>
      <c r="GUD39" s="98" t="s">
        <v>669</v>
      </c>
      <c r="GUE39" s="98" t="s">
        <v>669</v>
      </c>
      <c r="GUF39" s="98" t="s">
        <v>669</v>
      </c>
      <c r="GUG39" s="98" t="s">
        <v>669</v>
      </c>
      <c r="GUH39" s="98" t="s">
        <v>669</v>
      </c>
      <c r="GUI39" s="98" t="s">
        <v>669</v>
      </c>
      <c r="GUJ39" s="98" t="s">
        <v>669</v>
      </c>
      <c r="GUK39" s="98" t="s">
        <v>669</v>
      </c>
      <c r="GUL39" s="98" t="s">
        <v>669</v>
      </c>
      <c r="GUM39" s="98" t="s">
        <v>669</v>
      </c>
      <c r="GUN39" s="98" t="s">
        <v>669</v>
      </c>
      <c r="GUO39" s="98" t="s">
        <v>669</v>
      </c>
      <c r="GUP39" s="98" t="s">
        <v>669</v>
      </c>
      <c r="GUQ39" s="98" t="s">
        <v>669</v>
      </c>
      <c r="GUR39" s="98" t="s">
        <v>669</v>
      </c>
      <c r="GUS39" s="98" t="s">
        <v>669</v>
      </c>
      <c r="GUT39" s="98" t="s">
        <v>669</v>
      </c>
      <c r="GUU39" s="98" t="s">
        <v>669</v>
      </c>
      <c r="GUV39" s="98" t="s">
        <v>669</v>
      </c>
      <c r="GUW39" s="98" t="s">
        <v>669</v>
      </c>
      <c r="GUX39" s="98" t="s">
        <v>669</v>
      </c>
      <c r="GUY39" s="98" t="s">
        <v>669</v>
      </c>
      <c r="GUZ39" s="98" t="s">
        <v>669</v>
      </c>
      <c r="GVA39" s="98" t="s">
        <v>669</v>
      </c>
      <c r="GVB39" s="98" t="s">
        <v>669</v>
      </c>
      <c r="GVC39" s="98" t="s">
        <v>669</v>
      </c>
      <c r="GVD39" s="98" t="s">
        <v>669</v>
      </c>
      <c r="GVE39" s="98" t="s">
        <v>669</v>
      </c>
      <c r="GVF39" s="98" t="s">
        <v>669</v>
      </c>
      <c r="GVG39" s="98" t="s">
        <v>669</v>
      </c>
      <c r="GVH39" s="98" t="s">
        <v>669</v>
      </c>
      <c r="GVI39" s="98" t="s">
        <v>669</v>
      </c>
      <c r="GVJ39" s="98" t="s">
        <v>669</v>
      </c>
      <c r="GVK39" s="98" t="s">
        <v>669</v>
      </c>
      <c r="GVL39" s="98" t="s">
        <v>669</v>
      </c>
      <c r="GVM39" s="98" t="s">
        <v>669</v>
      </c>
      <c r="GVN39" s="98" t="s">
        <v>669</v>
      </c>
      <c r="GVO39" s="98" t="s">
        <v>669</v>
      </c>
      <c r="GVP39" s="98" t="s">
        <v>669</v>
      </c>
      <c r="GVQ39" s="98" t="s">
        <v>669</v>
      </c>
      <c r="GVR39" s="98" t="s">
        <v>669</v>
      </c>
      <c r="GVS39" s="98" t="s">
        <v>669</v>
      </c>
      <c r="GVT39" s="98" t="s">
        <v>669</v>
      </c>
      <c r="GVU39" s="98" t="s">
        <v>669</v>
      </c>
      <c r="GVV39" s="98" t="s">
        <v>669</v>
      </c>
      <c r="GVW39" s="98" t="s">
        <v>669</v>
      </c>
      <c r="GVX39" s="98" t="s">
        <v>669</v>
      </c>
      <c r="GVY39" s="98" t="s">
        <v>669</v>
      </c>
      <c r="GVZ39" s="98" t="s">
        <v>669</v>
      </c>
      <c r="GWA39" s="98" t="s">
        <v>669</v>
      </c>
      <c r="GWB39" s="98" t="s">
        <v>669</v>
      </c>
      <c r="GWC39" s="98" t="s">
        <v>669</v>
      </c>
      <c r="GWD39" s="98" t="s">
        <v>669</v>
      </c>
      <c r="GWE39" s="98" t="s">
        <v>669</v>
      </c>
      <c r="GWF39" s="98" t="s">
        <v>669</v>
      </c>
      <c r="GWG39" s="98" t="s">
        <v>669</v>
      </c>
      <c r="GWH39" s="98" t="s">
        <v>669</v>
      </c>
      <c r="GWI39" s="98" t="s">
        <v>669</v>
      </c>
      <c r="GWJ39" s="98" t="s">
        <v>669</v>
      </c>
      <c r="GWK39" s="98" t="s">
        <v>669</v>
      </c>
      <c r="GWL39" s="98" t="s">
        <v>669</v>
      </c>
      <c r="GWM39" s="98" t="s">
        <v>669</v>
      </c>
      <c r="GWN39" s="98" t="s">
        <v>669</v>
      </c>
      <c r="GWO39" s="98" t="s">
        <v>669</v>
      </c>
      <c r="GWP39" s="98" t="s">
        <v>669</v>
      </c>
      <c r="GWQ39" s="98" t="s">
        <v>669</v>
      </c>
      <c r="GWR39" s="98" t="s">
        <v>669</v>
      </c>
      <c r="GWS39" s="98" t="s">
        <v>669</v>
      </c>
      <c r="GWT39" s="98" t="s">
        <v>669</v>
      </c>
      <c r="GWU39" s="98" t="s">
        <v>669</v>
      </c>
      <c r="GWV39" s="98" t="s">
        <v>669</v>
      </c>
      <c r="GWW39" s="98" t="s">
        <v>669</v>
      </c>
      <c r="GWX39" s="98" t="s">
        <v>669</v>
      </c>
      <c r="GWY39" s="98" t="s">
        <v>669</v>
      </c>
      <c r="GWZ39" s="98" t="s">
        <v>669</v>
      </c>
      <c r="GXA39" s="98" t="s">
        <v>669</v>
      </c>
      <c r="GXB39" s="98" t="s">
        <v>669</v>
      </c>
      <c r="GXC39" s="98" t="s">
        <v>669</v>
      </c>
      <c r="GXD39" s="98" t="s">
        <v>669</v>
      </c>
      <c r="GXE39" s="98" t="s">
        <v>669</v>
      </c>
      <c r="GXF39" s="98" t="s">
        <v>669</v>
      </c>
      <c r="GXG39" s="98" t="s">
        <v>669</v>
      </c>
      <c r="GXH39" s="98" t="s">
        <v>669</v>
      </c>
      <c r="GXI39" s="98" t="s">
        <v>669</v>
      </c>
      <c r="GXJ39" s="98" t="s">
        <v>669</v>
      </c>
      <c r="GXK39" s="98" t="s">
        <v>669</v>
      </c>
      <c r="GXL39" s="98" t="s">
        <v>669</v>
      </c>
      <c r="GXM39" s="98" t="s">
        <v>669</v>
      </c>
      <c r="GXN39" s="98" t="s">
        <v>669</v>
      </c>
      <c r="GXO39" s="98" t="s">
        <v>669</v>
      </c>
      <c r="GXP39" s="98" t="s">
        <v>669</v>
      </c>
      <c r="GXQ39" s="98" t="s">
        <v>669</v>
      </c>
      <c r="GXR39" s="98" t="s">
        <v>669</v>
      </c>
      <c r="GXS39" s="98" t="s">
        <v>669</v>
      </c>
      <c r="GXT39" s="98" t="s">
        <v>669</v>
      </c>
      <c r="GXU39" s="98" t="s">
        <v>669</v>
      </c>
      <c r="GXV39" s="98" t="s">
        <v>669</v>
      </c>
      <c r="GXW39" s="98" t="s">
        <v>669</v>
      </c>
      <c r="GXX39" s="98" t="s">
        <v>669</v>
      </c>
      <c r="GXY39" s="98" t="s">
        <v>669</v>
      </c>
      <c r="GXZ39" s="98" t="s">
        <v>669</v>
      </c>
      <c r="GYA39" s="98" t="s">
        <v>669</v>
      </c>
      <c r="GYB39" s="98" t="s">
        <v>669</v>
      </c>
      <c r="GYC39" s="98" t="s">
        <v>669</v>
      </c>
      <c r="GYD39" s="98" t="s">
        <v>669</v>
      </c>
      <c r="GYE39" s="98" t="s">
        <v>669</v>
      </c>
      <c r="GYF39" s="98" t="s">
        <v>669</v>
      </c>
      <c r="GYG39" s="98" t="s">
        <v>669</v>
      </c>
      <c r="GYH39" s="98" t="s">
        <v>669</v>
      </c>
      <c r="GYI39" s="98" t="s">
        <v>669</v>
      </c>
      <c r="GYJ39" s="98" t="s">
        <v>669</v>
      </c>
      <c r="GYK39" s="98" t="s">
        <v>669</v>
      </c>
      <c r="GYL39" s="98" t="s">
        <v>669</v>
      </c>
      <c r="GYM39" s="98" t="s">
        <v>669</v>
      </c>
      <c r="GYN39" s="98" t="s">
        <v>669</v>
      </c>
      <c r="GYO39" s="98" t="s">
        <v>669</v>
      </c>
      <c r="GYP39" s="98" t="s">
        <v>669</v>
      </c>
      <c r="GYQ39" s="98" t="s">
        <v>669</v>
      </c>
      <c r="GYR39" s="98" t="s">
        <v>669</v>
      </c>
      <c r="GYS39" s="98" t="s">
        <v>669</v>
      </c>
      <c r="GYT39" s="98" t="s">
        <v>669</v>
      </c>
      <c r="GYU39" s="98" t="s">
        <v>669</v>
      </c>
      <c r="GYV39" s="98" t="s">
        <v>669</v>
      </c>
      <c r="GYW39" s="98" t="s">
        <v>669</v>
      </c>
      <c r="GYX39" s="98" t="s">
        <v>669</v>
      </c>
      <c r="GYY39" s="98" t="s">
        <v>669</v>
      </c>
      <c r="GYZ39" s="98" t="s">
        <v>669</v>
      </c>
      <c r="GZA39" s="98" t="s">
        <v>669</v>
      </c>
      <c r="GZB39" s="98" t="s">
        <v>669</v>
      </c>
      <c r="GZC39" s="98" t="s">
        <v>669</v>
      </c>
      <c r="GZD39" s="98" t="s">
        <v>669</v>
      </c>
      <c r="GZE39" s="98" t="s">
        <v>669</v>
      </c>
      <c r="GZF39" s="98" t="s">
        <v>669</v>
      </c>
      <c r="GZG39" s="98" t="s">
        <v>669</v>
      </c>
      <c r="GZH39" s="98" t="s">
        <v>669</v>
      </c>
      <c r="GZI39" s="98" t="s">
        <v>669</v>
      </c>
      <c r="GZJ39" s="98" t="s">
        <v>669</v>
      </c>
      <c r="GZK39" s="98" t="s">
        <v>669</v>
      </c>
      <c r="GZL39" s="98" t="s">
        <v>669</v>
      </c>
      <c r="GZM39" s="98" t="s">
        <v>669</v>
      </c>
      <c r="GZN39" s="98" t="s">
        <v>669</v>
      </c>
      <c r="GZO39" s="98" t="s">
        <v>669</v>
      </c>
      <c r="GZP39" s="98" t="s">
        <v>669</v>
      </c>
      <c r="GZQ39" s="98" t="s">
        <v>669</v>
      </c>
      <c r="GZR39" s="98" t="s">
        <v>669</v>
      </c>
      <c r="GZS39" s="98" t="s">
        <v>669</v>
      </c>
      <c r="GZT39" s="98" t="s">
        <v>669</v>
      </c>
      <c r="GZU39" s="98" t="s">
        <v>669</v>
      </c>
      <c r="GZV39" s="98" t="s">
        <v>669</v>
      </c>
      <c r="GZW39" s="98" t="s">
        <v>669</v>
      </c>
      <c r="GZX39" s="98" t="s">
        <v>669</v>
      </c>
      <c r="GZY39" s="98" t="s">
        <v>669</v>
      </c>
      <c r="GZZ39" s="98" t="s">
        <v>669</v>
      </c>
      <c r="HAA39" s="98" t="s">
        <v>669</v>
      </c>
      <c r="HAB39" s="98" t="s">
        <v>669</v>
      </c>
      <c r="HAC39" s="98" t="s">
        <v>669</v>
      </c>
      <c r="HAD39" s="98" t="s">
        <v>669</v>
      </c>
      <c r="HAE39" s="98" t="s">
        <v>669</v>
      </c>
      <c r="HAF39" s="98" t="s">
        <v>669</v>
      </c>
      <c r="HAG39" s="98" t="s">
        <v>669</v>
      </c>
      <c r="HAH39" s="98" t="s">
        <v>669</v>
      </c>
      <c r="HAI39" s="98" t="s">
        <v>669</v>
      </c>
      <c r="HAJ39" s="98" t="s">
        <v>669</v>
      </c>
      <c r="HAK39" s="98" t="s">
        <v>669</v>
      </c>
      <c r="HAL39" s="98" t="s">
        <v>669</v>
      </c>
      <c r="HAM39" s="98" t="s">
        <v>669</v>
      </c>
      <c r="HAN39" s="98" t="s">
        <v>669</v>
      </c>
      <c r="HAO39" s="98" t="s">
        <v>669</v>
      </c>
      <c r="HAP39" s="98" t="s">
        <v>669</v>
      </c>
      <c r="HAQ39" s="98" t="s">
        <v>669</v>
      </c>
      <c r="HAR39" s="98" t="s">
        <v>669</v>
      </c>
      <c r="HAS39" s="98" t="s">
        <v>669</v>
      </c>
      <c r="HAT39" s="98" t="s">
        <v>669</v>
      </c>
      <c r="HAU39" s="98" t="s">
        <v>669</v>
      </c>
      <c r="HAV39" s="98" t="s">
        <v>669</v>
      </c>
      <c r="HAW39" s="98" t="s">
        <v>669</v>
      </c>
      <c r="HAX39" s="98" t="s">
        <v>669</v>
      </c>
      <c r="HAY39" s="98" t="s">
        <v>669</v>
      </c>
      <c r="HAZ39" s="98" t="s">
        <v>669</v>
      </c>
      <c r="HBA39" s="98" t="s">
        <v>669</v>
      </c>
      <c r="HBB39" s="98" t="s">
        <v>669</v>
      </c>
      <c r="HBC39" s="98" t="s">
        <v>669</v>
      </c>
      <c r="HBD39" s="98" t="s">
        <v>669</v>
      </c>
      <c r="HBE39" s="98" t="s">
        <v>669</v>
      </c>
      <c r="HBF39" s="98" t="s">
        <v>669</v>
      </c>
      <c r="HBG39" s="98" t="s">
        <v>669</v>
      </c>
      <c r="HBH39" s="98" t="s">
        <v>669</v>
      </c>
      <c r="HBI39" s="98" t="s">
        <v>669</v>
      </c>
      <c r="HBJ39" s="98" t="s">
        <v>669</v>
      </c>
      <c r="HBK39" s="98" t="s">
        <v>669</v>
      </c>
      <c r="HBL39" s="98" t="s">
        <v>669</v>
      </c>
      <c r="HBM39" s="98" t="s">
        <v>669</v>
      </c>
      <c r="HBN39" s="98" t="s">
        <v>669</v>
      </c>
      <c r="HBO39" s="98" t="s">
        <v>669</v>
      </c>
      <c r="HBP39" s="98" t="s">
        <v>669</v>
      </c>
      <c r="HBQ39" s="98" t="s">
        <v>669</v>
      </c>
      <c r="HBR39" s="98" t="s">
        <v>669</v>
      </c>
      <c r="HBS39" s="98" t="s">
        <v>669</v>
      </c>
      <c r="HBT39" s="98" t="s">
        <v>669</v>
      </c>
      <c r="HBU39" s="98" t="s">
        <v>669</v>
      </c>
      <c r="HBV39" s="98" t="s">
        <v>669</v>
      </c>
      <c r="HBW39" s="98" t="s">
        <v>669</v>
      </c>
      <c r="HBX39" s="98" t="s">
        <v>669</v>
      </c>
      <c r="HBY39" s="98" t="s">
        <v>669</v>
      </c>
      <c r="HBZ39" s="98" t="s">
        <v>669</v>
      </c>
      <c r="HCA39" s="98" t="s">
        <v>669</v>
      </c>
      <c r="HCB39" s="98" t="s">
        <v>669</v>
      </c>
      <c r="HCC39" s="98" t="s">
        <v>669</v>
      </c>
      <c r="HCD39" s="98" t="s">
        <v>669</v>
      </c>
      <c r="HCE39" s="98" t="s">
        <v>669</v>
      </c>
      <c r="HCF39" s="98" t="s">
        <v>669</v>
      </c>
      <c r="HCG39" s="98" t="s">
        <v>669</v>
      </c>
      <c r="HCH39" s="98" t="s">
        <v>669</v>
      </c>
      <c r="HCI39" s="98" t="s">
        <v>669</v>
      </c>
      <c r="HCJ39" s="98" t="s">
        <v>669</v>
      </c>
      <c r="HCK39" s="98" t="s">
        <v>669</v>
      </c>
      <c r="HCL39" s="98" t="s">
        <v>669</v>
      </c>
      <c r="HCM39" s="98" t="s">
        <v>669</v>
      </c>
      <c r="HCN39" s="98" t="s">
        <v>669</v>
      </c>
      <c r="HCO39" s="98" t="s">
        <v>669</v>
      </c>
      <c r="HCP39" s="98" t="s">
        <v>669</v>
      </c>
      <c r="HCQ39" s="98" t="s">
        <v>669</v>
      </c>
      <c r="HCR39" s="98" t="s">
        <v>669</v>
      </c>
      <c r="HCS39" s="98" t="s">
        <v>669</v>
      </c>
      <c r="HCT39" s="98" t="s">
        <v>669</v>
      </c>
      <c r="HCU39" s="98" t="s">
        <v>669</v>
      </c>
      <c r="HCV39" s="98" t="s">
        <v>669</v>
      </c>
      <c r="HCW39" s="98" t="s">
        <v>669</v>
      </c>
      <c r="HCX39" s="98" t="s">
        <v>669</v>
      </c>
      <c r="HCY39" s="98" t="s">
        <v>669</v>
      </c>
      <c r="HCZ39" s="98" t="s">
        <v>669</v>
      </c>
      <c r="HDA39" s="98" t="s">
        <v>669</v>
      </c>
      <c r="HDB39" s="98" t="s">
        <v>669</v>
      </c>
      <c r="HDC39" s="98" t="s">
        <v>669</v>
      </c>
      <c r="HDD39" s="98" t="s">
        <v>669</v>
      </c>
      <c r="HDE39" s="98" t="s">
        <v>669</v>
      </c>
      <c r="HDF39" s="98" t="s">
        <v>669</v>
      </c>
      <c r="HDG39" s="98" t="s">
        <v>669</v>
      </c>
      <c r="HDH39" s="98" t="s">
        <v>669</v>
      </c>
      <c r="HDI39" s="98" t="s">
        <v>669</v>
      </c>
      <c r="HDJ39" s="98" t="s">
        <v>669</v>
      </c>
      <c r="HDK39" s="98" t="s">
        <v>669</v>
      </c>
      <c r="HDL39" s="98" t="s">
        <v>669</v>
      </c>
      <c r="HDM39" s="98" t="s">
        <v>669</v>
      </c>
      <c r="HDN39" s="98" t="s">
        <v>669</v>
      </c>
      <c r="HDO39" s="98" t="s">
        <v>669</v>
      </c>
      <c r="HDP39" s="98" t="s">
        <v>669</v>
      </c>
      <c r="HDQ39" s="98" t="s">
        <v>669</v>
      </c>
      <c r="HDR39" s="98" t="s">
        <v>669</v>
      </c>
      <c r="HDS39" s="98" t="s">
        <v>669</v>
      </c>
      <c r="HDT39" s="98" t="s">
        <v>669</v>
      </c>
      <c r="HDU39" s="98" t="s">
        <v>669</v>
      </c>
      <c r="HDV39" s="98" t="s">
        <v>669</v>
      </c>
      <c r="HDW39" s="98" t="s">
        <v>669</v>
      </c>
      <c r="HDX39" s="98" t="s">
        <v>669</v>
      </c>
      <c r="HDY39" s="98" t="s">
        <v>669</v>
      </c>
      <c r="HDZ39" s="98" t="s">
        <v>669</v>
      </c>
      <c r="HEA39" s="98" t="s">
        <v>669</v>
      </c>
      <c r="HEB39" s="98" t="s">
        <v>669</v>
      </c>
      <c r="HEC39" s="98" t="s">
        <v>669</v>
      </c>
      <c r="HED39" s="98" t="s">
        <v>669</v>
      </c>
      <c r="HEE39" s="98" t="s">
        <v>669</v>
      </c>
      <c r="HEF39" s="98" t="s">
        <v>669</v>
      </c>
      <c r="HEG39" s="98" t="s">
        <v>669</v>
      </c>
      <c r="HEH39" s="98" t="s">
        <v>669</v>
      </c>
      <c r="HEI39" s="98" t="s">
        <v>669</v>
      </c>
      <c r="HEJ39" s="98" t="s">
        <v>669</v>
      </c>
      <c r="HEK39" s="98" t="s">
        <v>669</v>
      </c>
      <c r="HEL39" s="98" t="s">
        <v>669</v>
      </c>
      <c r="HEM39" s="98" t="s">
        <v>669</v>
      </c>
      <c r="HEN39" s="98" t="s">
        <v>669</v>
      </c>
      <c r="HEO39" s="98" t="s">
        <v>669</v>
      </c>
      <c r="HEP39" s="98" t="s">
        <v>669</v>
      </c>
      <c r="HEQ39" s="98" t="s">
        <v>669</v>
      </c>
      <c r="HER39" s="98" t="s">
        <v>669</v>
      </c>
      <c r="HES39" s="98" t="s">
        <v>669</v>
      </c>
      <c r="HET39" s="98" t="s">
        <v>669</v>
      </c>
      <c r="HEU39" s="98" t="s">
        <v>669</v>
      </c>
      <c r="HEV39" s="98" t="s">
        <v>669</v>
      </c>
      <c r="HEW39" s="98" t="s">
        <v>669</v>
      </c>
      <c r="HEX39" s="98" t="s">
        <v>669</v>
      </c>
      <c r="HEY39" s="98" t="s">
        <v>669</v>
      </c>
      <c r="HEZ39" s="98" t="s">
        <v>669</v>
      </c>
      <c r="HFA39" s="98" t="s">
        <v>669</v>
      </c>
      <c r="HFB39" s="98" t="s">
        <v>669</v>
      </c>
      <c r="HFC39" s="98" t="s">
        <v>669</v>
      </c>
      <c r="HFD39" s="98" t="s">
        <v>669</v>
      </c>
      <c r="HFE39" s="98" t="s">
        <v>669</v>
      </c>
      <c r="HFF39" s="98" t="s">
        <v>669</v>
      </c>
      <c r="HFG39" s="98" t="s">
        <v>669</v>
      </c>
      <c r="HFH39" s="98" t="s">
        <v>669</v>
      </c>
      <c r="HFI39" s="98" t="s">
        <v>669</v>
      </c>
      <c r="HFJ39" s="98" t="s">
        <v>669</v>
      </c>
      <c r="HFK39" s="98" t="s">
        <v>669</v>
      </c>
      <c r="HFL39" s="98" t="s">
        <v>669</v>
      </c>
      <c r="HFM39" s="98" t="s">
        <v>669</v>
      </c>
      <c r="HFN39" s="98" t="s">
        <v>669</v>
      </c>
      <c r="HFO39" s="98" t="s">
        <v>669</v>
      </c>
      <c r="HFP39" s="98" t="s">
        <v>669</v>
      </c>
      <c r="HFQ39" s="98" t="s">
        <v>669</v>
      </c>
      <c r="HFR39" s="98" t="s">
        <v>669</v>
      </c>
      <c r="HFS39" s="98" t="s">
        <v>669</v>
      </c>
      <c r="HFT39" s="98" t="s">
        <v>669</v>
      </c>
      <c r="HFU39" s="98" t="s">
        <v>669</v>
      </c>
      <c r="HFV39" s="98" t="s">
        <v>669</v>
      </c>
      <c r="HFW39" s="98" t="s">
        <v>669</v>
      </c>
      <c r="HFX39" s="98" t="s">
        <v>669</v>
      </c>
      <c r="HFY39" s="98" t="s">
        <v>669</v>
      </c>
      <c r="HFZ39" s="98" t="s">
        <v>669</v>
      </c>
      <c r="HGA39" s="98" t="s">
        <v>669</v>
      </c>
      <c r="HGB39" s="98" t="s">
        <v>669</v>
      </c>
      <c r="HGC39" s="98" t="s">
        <v>669</v>
      </c>
      <c r="HGD39" s="98" t="s">
        <v>669</v>
      </c>
      <c r="HGE39" s="98" t="s">
        <v>669</v>
      </c>
      <c r="HGF39" s="98" t="s">
        <v>669</v>
      </c>
      <c r="HGG39" s="98" t="s">
        <v>669</v>
      </c>
      <c r="HGH39" s="98" t="s">
        <v>669</v>
      </c>
      <c r="HGI39" s="98" t="s">
        <v>669</v>
      </c>
      <c r="HGJ39" s="98" t="s">
        <v>669</v>
      </c>
      <c r="HGK39" s="98" t="s">
        <v>669</v>
      </c>
      <c r="HGL39" s="98" t="s">
        <v>669</v>
      </c>
      <c r="HGM39" s="98" t="s">
        <v>669</v>
      </c>
      <c r="HGN39" s="98" t="s">
        <v>669</v>
      </c>
      <c r="HGO39" s="98" t="s">
        <v>669</v>
      </c>
      <c r="HGP39" s="98" t="s">
        <v>669</v>
      </c>
      <c r="HGQ39" s="98" t="s">
        <v>669</v>
      </c>
      <c r="HGR39" s="98" t="s">
        <v>669</v>
      </c>
      <c r="HGS39" s="98" t="s">
        <v>669</v>
      </c>
      <c r="HGT39" s="98" t="s">
        <v>669</v>
      </c>
      <c r="HGU39" s="98" t="s">
        <v>669</v>
      </c>
      <c r="HGV39" s="98" t="s">
        <v>669</v>
      </c>
      <c r="HGW39" s="98" t="s">
        <v>669</v>
      </c>
      <c r="HGX39" s="98" t="s">
        <v>669</v>
      </c>
      <c r="HGY39" s="98" t="s">
        <v>669</v>
      </c>
      <c r="HGZ39" s="98" t="s">
        <v>669</v>
      </c>
      <c r="HHA39" s="98" t="s">
        <v>669</v>
      </c>
      <c r="HHB39" s="98" t="s">
        <v>669</v>
      </c>
      <c r="HHC39" s="98" t="s">
        <v>669</v>
      </c>
      <c r="HHD39" s="98" t="s">
        <v>669</v>
      </c>
      <c r="HHE39" s="98" t="s">
        <v>669</v>
      </c>
      <c r="HHF39" s="98" t="s">
        <v>669</v>
      </c>
      <c r="HHG39" s="98" t="s">
        <v>669</v>
      </c>
      <c r="HHH39" s="98" t="s">
        <v>669</v>
      </c>
      <c r="HHI39" s="98" t="s">
        <v>669</v>
      </c>
      <c r="HHJ39" s="98" t="s">
        <v>669</v>
      </c>
      <c r="HHK39" s="98" t="s">
        <v>669</v>
      </c>
      <c r="HHL39" s="98" t="s">
        <v>669</v>
      </c>
      <c r="HHM39" s="98" t="s">
        <v>669</v>
      </c>
      <c r="HHN39" s="98" t="s">
        <v>669</v>
      </c>
      <c r="HHO39" s="98" t="s">
        <v>669</v>
      </c>
      <c r="HHP39" s="98" t="s">
        <v>669</v>
      </c>
      <c r="HHQ39" s="98" t="s">
        <v>669</v>
      </c>
      <c r="HHR39" s="98" t="s">
        <v>669</v>
      </c>
      <c r="HHS39" s="98" t="s">
        <v>669</v>
      </c>
      <c r="HHT39" s="98" t="s">
        <v>669</v>
      </c>
      <c r="HHU39" s="98" t="s">
        <v>669</v>
      </c>
      <c r="HHV39" s="98" t="s">
        <v>669</v>
      </c>
      <c r="HHW39" s="98" t="s">
        <v>669</v>
      </c>
      <c r="HHX39" s="98" t="s">
        <v>669</v>
      </c>
      <c r="HHY39" s="98" t="s">
        <v>669</v>
      </c>
      <c r="HHZ39" s="98" t="s">
        <v>669</v>
      </c>
      <c r="HIA39" s="98" t="s">
        <v>669</v>
      </c>
      <c r="HIB39" s="98" t="s">
        <v>669</v>
      </c>
      <c r="HIC39" s="98" t="s">
        <v>669</v>
      </c>
      <c r="HID39" s="98" t="s">
        <v>669</v>
      </c>
      <c r="HIE39" s="98" t="s">
        <v>669</v>
      </c>
      <c r="HIF39" s="98" t="s">
        <v>669</v>
      </c>
      <c r="HIG39" s="98" t="s">
        <v>669</v>
      </c>
      <c r="HIH39" s="98" t="s">
        <v>669</v>
      </c>
      <c r="HII39" s="98" t="s">
        <v>669</v>
      </c>
      <c r="HIJ39" s="98" t="s">
        <v>669</v>
      </c>
      <c r="HIK39" s="98" t="s">
        <v>669</v>
      </c>
      <c r="HIL39" s="98" t="s">
        <v>669</v>
      </c>
      <c r="HIM39" s="98" t="s">
        <v>669</v>
      </c>
      <c r="HIN39" s="98" t="s">
        <v>669</v>
      </c>
      <c r="HIO39" s="98" t="s">
        <v>669</v>
      </c>
      <c r="HIP39" s="98" t="s">
        <v>669</v>
      </c>
      <c r="HIQ39" s="98" t="s">
        <v>669</v>
      </c>
      <c r="HIR39" s="98" t="s">
        <v>669</v>
      </c>
      <c r="HIS39" s="98" t="s">
        <v>669</v>
      </c>
      <c r="HIT39" s="98" t="s">
        <v>669</v>
      </c>
      <c r="HIU39" s="98" t="s">
        <v>669</v>
      </c>
      <c r="HIV39" s="98" t="s">
        <v>669</v>
      </c>
      <c r="HIW39" s="98" t="s">
        <v>669</v>
      </c>
      <c r="HIX39" s="98" t="s">
        <v>669</v>
      </c>
      <c r="HIY39" s="98" t="s">
        <v>669</v>
      </c>
      <c r="HIZ39" s="98" t="s">
        <v>669</v>
      </c>
      <c r="HJA39" s="98" t="s">
        <v>669</v>
      </c>
      <c r="HJB39" s="98" t="s">
        <v>669</v>
      </c>
      <c r="HJC39" s="98" t="s">
        <v>669</v>
      </c>
      <c r="HJD39" s="98" t="s">
        <v>669</v>
      </c>
      <c r="HJE39" s="98" t="s">
        <v>669</v>
      </c>
      <c r="HJF39" s="98" t="s">
        <v>669</v>
      </c>
      <c r="HJG39" s="98" t="s">
        <v>669</v>
      </c>
      <c r="HJH39" s="98" t="s">
        <v>669</v>
      </c>
      <c r="HJI39" s="98" t="s">
        <v>669</v>
      </c>
      <c r="HJJ39" s="98" t="s">
        <v>669</v>
      </c>
      <c r="HJK39" s="98" t="s">
        <v>669</v>
      </c>
      <c r="HJL39" s="98" t="s">
        <v>669</v>
      </c>
      <c r="HJM39" s="98" t="s">
        <v>669</v>
      </c>
      <c r="HJN39" s="98" t="s">
        <v>669</v>
      </c>
      <c r="HJO39" s="98" t="s">
        <v>669</v>
      </c>
      <c r="HJP39" s="98" t="s">
        <v>669</v>
      </c>
      <c r="HJQ39" s="98" t="s">
        <v>669</v>
      </c>
      <c r="HJR39" s="98" t="s">
        <v>669</v>
      </c>
      <c r="HJS39" s="98" t="s">
        <v>669</v>
      </c>
      <c r="HJT39" s="98" t="s">
        <v>669</v>
      </c>
      <c r="HJU39" s="98" t="s">
        <v>669</v>
      </c>
      <c r="HJV39" s="98" t="s">
        <v>669</v>
      </c>
      <c r="HJW39" s="98" t="s">
        <v>669</v>
      </c>
      <c r="HJX39" s="98" t="s">
        <v>669</v>
      </c>
      <c r="HJY39" s="98" t="s">
        <v>669</v>
      </c>
      <c r="HJZ39" s="98" t="s">
        <v>669</v>
      </c>
      <c r="HKA39" s="98" t="s">
        <v>669</v>
      </c>
      <c r="HKB39" s="98" t="s">
        <v>669</v>
      </c>
      <c r="HKC39" s="98" t="s">
        <v>669</v>
      </c>
      <c r="HKD39" s="98" t="s">
        <v>669</v>
      </c>
      <c r="HKE39" s="98" t="s">
        <v>669</v>
      </c>
      <c r="HKF39" s="98" t="s">
        <v>669</v>
      </c>
      <c r="HKG39" s="98" t="s">
        <v>669</v>
      </c>
      <c r="HKH39" s="98" t="s">
        <v>669</v>
      </c>
      <c r="HKI39" s="98" t="s">
        <v>669</v>
      </c>
      <c r="HKJ39" s="98" t="s">
        <v>669</v>
      </c>
      <c r="HKK39" s="98" t="s">
        <v>669</v>
      </c>
      <c r="HKL39" s="98" t="s">
        <v>669</v>
      </c>
      <c r="HKM39" s="98" t="s">
        <v>669</v>
      </c>
      <c r="HKN39" s="98" t="s">
        <v>669</v>
      </c>
      <c r="HKO39" s="98" t="s">
        <v>669</v>
      </c>
      <c r="HKP39" s="98" t="s">
        <v>669</v>
      </c>
      <c r="HKQ39" s="98" t="s">
        <v>669</v>
      </c>
      <c r="HKR39" s="98" t="s">
        <v>669</v>
      </c>
      <c r="HKS39" s="98" t="s">
        <v>669</v>
      </c>
      <c r="HKT39" s="98" t="s">
        <v>669</v>
      </c>
      <c r="HKU39" s="98" t="s">
        <v>669</v>
      </c>
      <c r="HKV39" s="98" t="s">
        <v>669</v>
      </c>
      <c r="HKW39" s="98" t="s">
        <v>669</v>
      </c>
      <c r="HKX39" s="98" t="s">
        <v>669</v>
      </c>
      <c r="HKY39" s="98" t="s">
        <v>669</v>
      </c>
      <c r="HKZ39" s="98" t="s">
        <v>669</v>
      </c>
      <c r="HLA39" s="98" t="s">
        <v>669</v>
      </c>
      <c r="HLB39" s="98" t="s">
        <v>669</v>
      </c>
      <c r="HLC39" s="98" t="s">
        <v>669</v>
      </c>
      <c r="HLD39" s="98" t="s">
        <v>669</v>
      </c>
      <c r="HLE39" s="98" t="s">
        <v>669</v>
      </c>
      <c r="HLF39" s="98" t="s">
        <v>669</v>
      </c>
      <c r="HLG39" s="98" t="s">
        <v>669</v>
      </c>
      <c r="HLH39" s="98" t="s">
        <v>669</v>
      </c>
      <c r="HLI39" s="98" t="s">
        <v>669</v>
      </c>
      <c r="HLJ39" s="98" t="s">
        <v>669</v>
      </c>
      <c r="HLK39" s="98" t="s">
        <v>669</v>
      </c>
      <c r="HLL39" s="98" t="s">
        <v>669</v>
      </c>
      <c r="HLM39" s="98" t="s">
        <v>669</v>
      </c>
      <c r="HLN39" s="98" t="s">
        <v>669</v>
      </c>
      <c r="HLO39" s="98" t="s">
        <v>669</v>
      </c>
      <c r="HLP39" s="98" t="s">
        <v>669</v>
      </c>
      <c r="HLQ39" s="98" t="s">
        <v>669</v>
      </c>
      <c r="HLR39" s="98" t="s">
        <v>669</v>
      </c>
      <c r="HLS39" s="98" t="s">
        <v>669</v>
      </c>
      <c r="HLT39" s="98" t="s">
        <v>669</v>
      </c>
      <c r="HLU39" s="98" t="s">
        <v>669</v>
      </c>
      <c r="HLV39" s="98" t="s">
        <v>669</v>
      </c>
      <c r="HLW39" s="98" t="s">
        <v>669</v>
      </c>
      <c r="HLX39" s="98" t="s">
        <v>669</v>
      </c>
      <c r="HLY39" s="98" t="s">
        <v>669</v>
      </c>
      <c r="HLZ39" s="98" t="s">
        <v>669</v>
      </c>
      <c r="HMA39" s="98" t="s">
        <v>669</v>
      </c>
      <c r="HMB39" s="98" t="s">
        <v>669</v>
      </c>
      <c r="HMC39" s="98" t="s">
        <v>669</v>
      </c>
      <c r="HMD39" s="98" t="s">
        <v>669</v>
      </c>
      <c r="HME39" s="98" t="s">
        <v>669</v>
      </c>
      <c r="HMF39" s="98" t="s">
        <v>669</v>
      </c>
      <c r="HMG39" s="98" t="s">
        <v>669</v>
      </c>
      <c r="HMH39" s="98" t="s">
        <v>669</v>
      </c>
      <c r="HMI39" s="98" t="s">
        <v>669</v>
      </c>
      <c r="HMJ39" s="98" t="s">
        <v>669</v>
      </c>
      <c r="HMK39" s="98" t="s">
        <v>669</v>
      </c>
      <c r="HML39" s="98" t="s">
        <v>669</v>
      </c>
      <c r="HMM39" s="98" t="s">
        <v>669</v>
      </c>
      <c r="HMN39" s="98" t="s">
        <v>669</v>
      </c>
      <c r="HMO39" s="98" t="s">
        <v>669</v>
      </c>
      <c r="HMP39" s="98" t="s">
        <v>669</v>
      </c>
      <c r="HMQ39" s="98" t="s">
        <v>669</v>
      </c>
      <c r="HMR39" s="98" t="s">
        <v>669</v>
      </c>
      <c r="HMS39" s="98" t="s">
        <v>669</v>
      </c>
      <c r="HMT39" s="98" t="s">
        <v>669</v>
      </c>
      <c r="HMU39" s="98" t="s">
        <v>669</v>
      </c>
      <c r="HMV39" s="98" t="s">
        <v>669</v>
      </c>
      <c r="HMW39" s="98" t="s">
        <v>669</v>
      </c>
      <c r="HMX39" s="98" t="s">
        <v>669</v>
      </c>
      <c r="HMY39" s="98" t="s">
        <v>669</v>
      </c>
      <c r="HMZ39" s="98" t="s">
        <v>669</v>
      </c>
      <c r="HNA39" s="98" t="s">
        <v>669</v>
      </c>
      <c r="HNB39" s="98" t="s">
        <v>669</v>
      </c>
      <c r="HNC39" s="98" t="s">
        <v>669</v>
      </c>
      <c r="HND39" s="98" t="s">
        <v>669</v>
      </c>
      <c r="HNE39" s="98" t="s">
        <v>669</v>
      </c>
      <c r="HNF39" s="98" t="s">
        <v>669</v>
      </c>
      <c r="HNG39" s="98" t="s">
        <v>669</v>
      </c>
      <c r="HNH39" s="98" t="s">
        <v>669</v>
      </c>
      <c r="HNI39" s="98" t="s">
        <v>669</v>
      </c>
      <c r="HNJ39" s="98" t="s">
        <v>669</v>
      </c>
      <c r="HNK39" s="98" t="s">
        <v>669</v>
      </c>
      <c r="HNL39" s="98" t="s">
        <v>669</v>
      </c>
      <c r="HNM39" s="98" t="s">
        <v>669</v>
      </c>
      <c r="HNN39" s="98" t="s">
        <v>669</v>
      </c>
      <c r="HNO39" s="98" t="s">
        <v>669</v>
      </c>
      <c r="HNP39" s="98" t="s">
        <v>669</v>
      </c>
      <c r="HNQ39" s="98" t="s">
        <v>669</v>
      </c>
      <c r="HNR39" s="98" t="s">
        <v>669</v>
      </c>
      <c r="HNS39" s="98" t="s">
        <v>669</v>
      </c>
      <c r="HNT39" s="98" t="s">
        <v>669</v>
      </c>
      <c r="HNU39" s="98" t="s">
        <v>669</v>
      </c>
      <c r="HNV39" s="98" t="s">
        <v>669</v>
      </c>
      <c r="HNW39" s="98" t="s">
        <v>669</v>
      </c>
      <c r="HNX39" s="98" t="s">
        <v>669</v>
      </c>
      <c r="HNY39" s="98" t="s">
        <v>669</v>
      </c>
      <c r="HNZ39" s="98" t="s">
        <v>669</v>
      </c>
      <c r="HOA39" s="98" t="s">
        <v>669</v>
      </c>
      <c r="HOB39" s="98" t="s">
        <v>669</v>
      </c>
      <c r="HOC39" s="98" t="s">
        <v>669</v>
      </c>
      <c r="HOD39" s="98" t="s">
        <v>669</v>
      </c>
      <c r="HOE39" s="98" t="s">
        <v>669</v>
      </c>
      <c r="HOF39" s="98" t="s">
        <v>669</v>
      </c>
      <c r="HOG39" s="98" t="s">
        <v>669</v>
      </c>
      <c r="HOH39" s="98" t="s">
        <v>669</v>
      </c>
      <c r="HOI39" s="98" t="s">
        <v>669</v>
      </c>
      <c r="HOJ39" s="98" t="s">
        <v>669</v>
      </c>
      <c r="HOK39" s="98" t="s">
        <v>669</v>
      </c>
      <c r="HOL39" s="98" t="s">
        <v>669</v>
      </c>
      <c r="HOM39" s="98" t="s">
        <v>669</v>
      </c>
      <c r="HON39" s="98" t="s">
        <v>669</v>
      </c>
      <c r="HOO39" s="98" t="s">
        <v>669</v>
      </c>
      <c r="HOP39" s="98" t="s">
        <v>669</v>
      </c>
      <c r="HOQ39" s="98" t="s">
        <v>669</v>
      </c>
      <c r="HOR39" s="98" t="s">
        <v>669</v>
      </c>
      <c r="HOS39" s="98" t="s">
        <v>669</v>
      </c>
      <c r="HOT39" s="98" t="s">
        <v>669</v>
      </c>
      <c r="HOU39" s="98" t="s">
        <v>669</v>
      </c>
      <c r="HOV39" s="98" t="s">
        <v>669</v>
      </c>
      <c r="HOW39" s="98" t="s">
        <v>669</v>
      </c>
      <c r="HOX39" s="98" t="s">
        <v>669</v>
      </c>
      <c r="HOY39" s="98" t="s">
        <v>669</v>
      </c>
      <c r="HOZ39" s="98" t="s">
        <v>669</v>
      </c>
      <c r="HPA39" s="98" t="s">
        <v>669</v>
      </c>
      <c r="HPB39" s="98" t="s">
        <v>669</v>
      </c>
      <c r="HPC39" s="98" t="s">
        <v>669</v>
      </c>
      <c r="HPD39" s="98" t="s">
        <v>669</v>
      </c>
      <c r="HPE39" s="98" t="s">
        <v>669</v>
      </c>
      <c r="HPF39" s="98" t="s">
        <v>669</v>
      </c>
      <c r="HPG39" s="98" t="s">
        <v>669</v>
      </c>
      <c r="HPH39" s="98" t="s">
        <v>669</v>
      </c>
      <c r="HPI39" s="98" t="s">
        <v>669</v>
      </c>
      <c r="HPJ39" s="98" t="s">
        <v>669</v>
      </c>
      <c r="HPK39" s="98" t="s">
        <v>669</v>
      </c>
      <c r="HPL39" s="98" t="s">
        <v>669</v>
      </c>
      <c r="HPM39" s="98" t="s">
        <v>669</v>
      </c>
      <c r="HPN39" s="98" t="s">
        <v>669</v>
      </c>
      <c r="HPO39" s="98" t="s">
        <v>669</v>
      </c>
      <c r="HPP39" s="98" t="s">
        <v>669</v>
      </c>
      <c r="HPQ39" s="98" t="s">
        <v>669</v>
      </c>
      <c r="HPR39" s="98" t="s">
        <v>669</v>
      </c>
      <c r="HPS39" s="98" t="s">
        <v>669</v>
      </c>
      <c r="HPT39" s="98" t="s">
        <v>669</v>
      </c>
      <c r="HPU39" s="98" t="s">
        <v>669</v>
      </c>
      <c r="HPV39" s="98" t="s">
        <v>669</v>
      </c>
      <c r="HPW39" s="98" t="s">
        <v>669</v>
      </c>
      <c r="HPX39" s="98" t="s">
        <v>669</v>
      </c>
      <c r="HPY39" s="98" t="s">
        <v>669</v>
      </c>
      <c r="HPZ39" s="98" t="s">
        <v>669</v>
      </c>
      <c r="HQA39" s="98" t="s">
        <v>669</v>
      </c>
      <c r="HQB39" s="98" t="s">
        <v>669</v>
      </c>
      <c r="HQC39" s="98" t="s">
        <v>669</v>
      </c>
      <c r="HQD39" s="98" t="s">
        <v>669</v>
      </c>
      <c r="HQE39" s="98" t="s">
        <v>669</v>
      </c>
      <c r="HQF39" s="98" t="s">
        <v>669</v>
      </c>
      <c r="HQG39" s="98" t="s">
        <v>669</v>
      </c>
      <c r="HQH39" s="98" t="s">
        <v>669</v>
      </c>
      <c r="HQI39" s="98" t="s">
        <v>669</v>
      </c>
      <c r="HQJ39" s="98" t="s">
        <v>669</v>
      </c>
      <c r="HQK39" s="98" t="s">
        <v>669</v>
      </c>
      <c r="HQL39" s="98" t="s">
        <v>669</v>
      </c>
      <c r="HQM39" s="98" t="s">
        <v>669</v>
      </c>
      <c r="HQN39" s="98" t="s">
        <v>669</v>
      </c>
      <c r="HQO39" s="98" t="s">
        <v>669</v>
      </c>
      <c r="HQP39" s="98" t="s">
        <v>669</v>
      </c>
      <c r="HQQ39" s="98" t="s">
        <v>669</v>
      </c>
      <c r="HQR39" s="98" t="s">
        <v>669</v>
      </c>
      <c r="HQS39" s="98" t="s">
        <v>669</v>
      </c>
      <c r="HQT39" s="98" t="s">
        <v>669</v>
      </c>
      <c r="HQU39" s="98" t="s">
        <v>669</v>
      </c>
      <c r="HQV39" s="98" t="s">
        <v>669</v>
      </c>
      <c r="HQW39" s="98" t="s">
        <v>669</v>
      </c>
      <c r="HQX39" s="98" t="s">
        <v>669</v>
      </c>
      <c r="HQY39" s="98" t="s">
        <v>669</v>
      </c>
      <c r="HQZ39" s="98" t="s">
        <v>669</v>
      </c>
      <c r="HRA39" s="98" t="s">
        <v>669</v>
      </c>
      <c r="HRB39" s="98" t="s">
        <v>669</v>
      </c>
      <c r="HRC39" s="98" t="s">
        <v>669</v>
      </c>
      <c r="HRD39" s="98" t="s">
        <v>669</v>
      </c>
      <c r="HRE39" s="98" t="s">
        <v>669</v>
      </c>
      <c r="HRF39" s="98" t="s">
        <v>669</v>
      </c>
      <c r="HRG39" s="98" t="s">
        <v>669</v>
      </c>
      <c r="HRH39" s="98" t="s">
        <v>669</v>
      </c>
      <c r="HRI39" s="98" t="s">
        <v>669</v>
      </c>
      <c r="HRJ39" s="98" t="s">
        <v>669</v>
      </c>
      <c r="HRK39" s="98" t="s">
        <v>669</v>
      </c>
      <c r="HRL39" s="98" t="s">
        <v>669</v>
      </c>
      <c r="HRM39" s="98" t="s">
        <v>669</v>
      </c>
      <c r="HRN39" s="98" t="s">
        <v>669</v>
      </c>
      <c r="HRO39" s="98" t="s">
        <v>669</v>
      </c>
      <c r="HRP39" s="98" t="s">
        <v>669</v>
      </c>
      <c r="HRQ39" s="98" t="s">
        <v>669</v>
      </c>
      <c r="HRR39" s="98" t="s">
        <v>669</v>
      </c>
      <c r="HRS39" s="98" t="s">
        <v>669</v>
      </c>
      <c r="HRT39" s="98" t="s">
        <v>669</v>
      </c>
      <c r="HRU39" s="98" t="s">
        <v>669</v>
      </c>
      <c r="HRV39" s="98" t="s">
        <v>669</v>
      </c>
      <c r="HRW39" s="98" t="s">
        <v>669</v>
      </c>
      <c r="HRX39" s="98" t="s">
        <v>669</v>
      </c>
      <c r="HRY39" s="98" t="s">
        <v>669</v>
      </c>
      <c r="HRZ39" s="98" t="s">
        <v>669</v>
      </c>
      <c r="HSA39" s="98" t="s">
        <v>669</v>
      </c>
      <c r="HSB39" s="98" t="s">
        <v>669</v>
      </c>
      <c r="HSC39" s="98" t="s">
        <v>669</v>
      </c>
      <c r="HSD39" s="98" t="s">
        <v>669</v>
      </c>
      <c r="HSE39" s="98" t="s">
        <v>669</v>
      </c>
      <c r="HSF39" s="98" t="s">
        <v>669</v>
      </c>
      <c r="HSG39" s="98" t="s">
        <v>669</v>
      </c>
      <c r="HSH39" s="98" t="s">
        <v>669</v>
      </c>
      <c r="HSI39" s="98" t="s">
        <v>669</v>
      </c>
      <c r="HSJ39" s="98" t="s">
        <v>669</v>
      </c>
      <c r="HSK39" s="98" t="s">
        <v>669</v>
      </c>
      <c r="HSL39" s="98" t="s">
        <v>669</v>
      </c>
      <c r="HSM39" s="98" t="s">
        <v>669</v>
      </c>
      <c r="HSN39" s="98" t="s">
        <v>669</v>
      </c>
      <c r="HSO39" s="98" t="s">
        <v>669</v>
      </c>
      <c r="HSP39" s="98" t="s">
        <v>669</v>
      </c>
      <c r="HSQ39" s="98" t="s">
        <v>669</v>
      </c>
      <c r="HSR39" s="98" t="s">
        <v>669</v>
      </c>
      <c r="HSS39" s="98" t="s">
        <v>669</v>
      </c>
      <c r="HST39" s="98" t="s">
        <v>669</v>
      </c>
      <c r="HSU39" s="98" t="s">
        <v>669</v>
      </c>
      <c r="HSV39" s="98" t="s">
        <v>669</v>
      </c>
      <c r="HSW39" s="98" t="s">
        <v>669</v>
      </c>
      <c r="HSX39" s="98" t="s">
        <v>669</v>
      </c>
      <c r="HSY39" s="98" t="s">
        <v>669</v>
      </c>
      <c r="HSZ39" s="98" t="s">
        <v>669</v>
      </c>
      <c r="HTA39" s="98" t="s">
        <v>669</v>
      </c>
      <c r="HTB39" s="98" t="s">
        <v>669</v>
      </c>
      <c r="HTC39" s="98" t="s">
        <v>669</v>
      </c>
      <c r="HTD39" s="98" t="s">
        <v>669</v>
      </c>
      <c r="HTE39" s="98" t="s">
        <v>669</v>
      </c>
      <c r="HTF39" s="98" t="s">
        <v>669</v>
      </c>
      <c r="HTG39" s="98" t="s">
        <v>669</v>
      </c>
      <c r="HTH39" s="98" t="s">
        <v>669</v>
      </c>
      <c r="HTI39" s="98" t="s">
        <v>669</v>
      </c>
      <c r="HTJ39" s="98" t="s">
        <v>669</v>
      </c>
      <c r="HTK39" s="98" t="s">
        <v>669</v>
      </c>
      <c r="HTL39" s="98" t="s">
        <v>669</v>
      </c>
      <c r="HTM39" s="98" t="s">
        <v>669</v>
      </c>
      <c r="HTN39" s="98" t="s">
        <v>669</v>
      </c>
      <c r="HTO39" s="98" t="s">
        <v>669</v>
      </c>
      <c r="HTP39" s="98" t="s">
        <v>669</v>
      </c>
      <c r="HTQ39" s="98" t="s">
        <v>669</v>
      </c>
      <c r="HTR39" s="98" t="s">
        <v>669</v>
      </c>
      <c r="HTS39" s="98" t="s">
        <v>669</v>
      </c>
      <c r="HTT39" s="98" t="s">
        <v>669</v>
      </c>
      <c r="HTU39" s="98" t="s">
        <v>669</v>
      </c>
      <c r="HTV39" s="98" t="s">
        <v>669</v>
      </c>
      <c r="HTW39" s="98" t="s">
        <v>669</v>
      </c>
      <c r="HTX39" s="98" t="s">
        <v>669</v>
      </c>
      <c r="HTY39" s="98" t="s">
        <v>669</v>
      </c>
      <c r="HTZ39" s="98" t="s">
        <v>669</v>
      </c>
      <c r="HUA39" s="98" t="s">
        <v>669</v>
      </c>
      <c r="HUB39" s="98" t="s">
        <v>669</v>
      </c>
      <c r="HUC39" s="98" t="s">
        <v>669</v>
      </c>
      <c r="HUD39" s="98" t="s">
        <v>669</v>
      </c>
      <c r="HUE39" s="98" t="s">
        <v>669</v>
      </c>
      <c r="HUF39" s="98" t="s">
        <v>669</v>
      </c>
      <c r="HUG39" s="98" t="s">
        <v>669</v>
      </c>
      <c r="HUH39" s="98" t="s">
        <v>669</v>
      </c>
      <c r="HUI39" s="98" t="s">
        <v>669</v>
      </c>
      <c r="HUJ39" s="98" t="s">
        <v>669</v>
      </c>
      <c r="HUK39" s="98" t="s">
        <v>669</v>
      </c>
      <c r="HUL39" s="98" t="s">
        <v>669</v>
      </c>
      <c r="HUM39" s="98" t="s">
        <v>669</v>
      </c>
      <c r="HUN39" s="98" t="s">
        <v>669</v>
      </c>
      <c r="HUO39" s="98" t="s">
        <v>669</v>
      </c>
      <c r="HUP39" s="98" t="s">
        <v>669</v>
      </c>
      <c r="HUQ39" s="98" t="s">
        <v>669</v>
      </c>
      <c r="HUR39" s="98" t="s">
        <v>669</v>
      </c>
      <c r="HUS39" s="98" t="s">
        <v>669</v>
      </c>
      <c r="HUT39" s="98" t="s">
        <v>669</v>
      </c>
      <c r="HUU39" s="98" t="s">
        <v>669</v>
      </c>
      <c r="HUV39" s="98" t="s">
        <v>669</v>
      </c>
      <c r="HUW39" s="98" t="s">
        <v>669</v>
      </c>
      <c r="HUX39" s="98" t="s">
        <v>669</v>
      </c>
      <c r="HUY39" s="98" t="s">
        <v>669</v>
      </c>
      <c r="HUZ39" s="98" t="s">
        <v>669</v>
      </c>
      <c r="HVA39" s="98" t="s">
        <v>669</v>
      </c>
      <c r="HVB39" s="98" t="s">
        <v>669</v>
      </c>
      <c r="HVC39" s="98" t="s">
        <v>669</v>
      </c>
      <c r="HVD39" s="98" t="s">
        <v>669</v>
      </c>
      <c r="HVE39" s="98" t="s">
        <v>669</v>
      </c>
      <c r="HVF39" s="98" t="s">
        <v>669</v>
      </c>
      <c r="HVG39" s="98" t="s">
        <v>669</v>
      </c>
      <c r="HVH39" s="98" t="s">
        <v>669</v>
      </c>
      <c r="HVI39" s="98" t="s">
        <v>669</v>
      </c>
      <c r="HVJ39" s="98" t="s">
        <v>669</v>
      </c>
      <c r="HVK39" s="98" t="s">
        <v>669</v>
      </c>
      <c r="HVL39" s="98" t="s">
        <v>669</v>
      </c>
      <c r="HVM39" s="98" t="s">
        <v>669</v>
      </c>
      <c r="HVN39" s="98" t="s">
        <v>669</v>
      </c>
      <c r="HVO39" s="98" t="s">
        <v>669</v>
      </c>
      <c r="HVP39" s="98" t="s">
        <v>669</v>
      </c>
      <c r="HVQ39" s="98" t="s">
        <v>669</v>
      </c>
      <c r="HVR39" s="98" t="s">
        <v>669</v>
      </c>
      <c r="HVS39" s="98" t="s">
        <v>669</v>
      </c>
      <c r="HVT39" s="98" t="s">
        <v>669</v>
      </c>
      <c r="HVU39" s="98" t="s">
        <v>669</v>
      </c>
      <c r="HVV39" s="98" t="s">
        <v>669</v>
      </c>
      <c r="HVW39" s="98" t="s">
        <v>669</v>
      </c>
      <c r="HVX39" s="98" t="s">
        <v>669</v>
      </c>
      <c r="HVY39" s="98" t="s">
        <v>669</v>
      </c>
      <c r="HVZ39" s="98" t="s">
        <v>669</v>
      </c>
      <c r="HWA39" s="98" t="s">
        <v>669</v>
      </c>
      <c r="HWB39" s="98" t="s">
        <v>669</v>
      </c>
      <c r="HWC39" s="98" t="s">
        <v>669</v>
      </c>
      <c r="HWD39" s="98" t="s">
        <v>669</v>
      </c>
      <c r="HWE39" s="98" t="s">
        <v>669</v>
      </c>
      <c r="HWF39" s="98" t="s">
        <v>669</v>
      </c>
      <c r="HWG39" s="98" t="s">
        <v>669</v>
      </c>
      <c r="HWH39" s="98" t="s">
        <v>669</v>
      </c>
      <c r="HWI39" s="98" t="s">
        <v>669</v>
      </c>
      <c r="HWJ39" s="98" t="s">
        <v>669</v>
      </c>
      <c r="HWK39" s="98" t="s">
        <v>669</v>
      </c>
      <c r="HWL39" s="98" t="s">
        <v>669</v>
      </c>
      <c r="HWM39" s="98" t="s">
        <v>669</v>
      </c>
      <c r="HWN39" s="98" t="s">
        <v>669</v>
      </c>
      <c r="HWO39" s="98" t="s">
        <v>669</v>
      </c>
      <c r="HWP39" s="98" t="s">
        <v>669</v>
      </c>
      <c r="HWQ39" s="98" t="s">
        <v>669</v>
      </c>
      <c r="HWR39" s="98" t="s">
        <v>669</v>
      </c>
      <c r="HWS39" s="98" t="s">
        <v>669</v>
      </c>
      <c r="HWT39" s="98" t="s">
        <v>669</v>
      </c>
      <c r="HWU39" s="98" t="s">
        <v>669</v>
      </c>
      <c r="HWV39" s="98" t="s">
        <v>669</v>
      </c>
      <c r="HWW39" s="98" t="s">
        <v>669</v>
      </c>
      <c r="HWX39" s="98" t="s">
        <v>669</v>
      </c>
      <c r="HWY39" s="98" t="s">
        <v>669</v>
      </c>
      <c r="HWZ39" s="98" t="s">
        <v>669</v>
      </c>
      <c r="HXA39" s="98" t="s">
        <v>669</v>
      </c>
      <c r="HXB39" s="98" t="s">
        <v>669</v>
      </c>
      <c r="HXC39" s="98" t="s">
        <v>669</v>
      </c>
      <c r="HXD39" s="98" t="s">
        <v>669</v>
      </c>
      <c r="HXE39" s="98" t="s">
        <v>669</v>
      </c>
      <c r="HXF39" s="98" t="s">
        <v>669</v>
      </c>
      <c r="HXG39" s="98" t="s">
        <v>669</v>
      </c>
      <c r="HXH39" s="98" t="s">
        <v>669</v>
      </c>
      <c r="HXI39" s="98" t="s">
        <v>669</v>
      </c>
      <c r="HXJ39" s="98" t="s">
        <v>669</v>
      </c>
      <c r="HXK39" s="98" t="s">
        <v>669</v>
      </c>
      <c r="HXL39" s="98" t="s">
        <v>669</v>
      </c>
      <c r="HXM39" s="98" t="s">
        <v>669</v>
      </c>
      <c r="HXN39" s="98" t="s">
        <v>669</v>
      </c>
      <c r="HXO39" s="98" t="s">
        <v>669</v>
      </c>
      <c r="HXP39" s="98" t="s">
        <v>669</v>
      </c>
      <c r="HXQ39" s="98" t="s">
        <v>669</v>
      </c>
      <c r="HXR39" s="98" t="s">
        <v>669</v>
      </c>
      <c r="HXS39" s="98" t="s">
        <v>669</v>
      </c>
      <c r="HXT39" s="98" t="s">
        <v>669</v>
      </c>
      <c r="HXU39" s="98" t="s">
        <v>669</v>
      </c>
      <c r="HXV39" s="98" t="s">
        <v>669</v>
      </c>
      <c r="HXW39" s="98" t="s">
        <v>669</v>
      </c>
      <c r="HXX39" s="98" t="s">
        <v>669</v>
      </c>
      <c r="HXY39" s="98" t="s">
        <v>669</v>
      </c>
      <c r="HXZ39" s="98" t="s">
        <v>669</v>
      </c>
      <c r="HYA39" s="98" t="s">
        <v>669</v>
      </c>
      <c r="HYB39" s="98" t="s">
        <v>669</v>
      </c>
      <c r="HYC39" s="98" t="s">
        <v>669</v>
      </c>
      <c r="HYD39" s="98" t="s">
        <v>669</v>
      </c>
      <c r="HYE39" s="98" t="s">
        <v>669</v>
      </c>
      <c r="HYF39" s="98" t="s">
        <v>669</v>
      </c>
      <c r="HYG39" s="98" t="s">
        <v>669</v>
      </c>
      <c r="HYH39" s="98" t="s">
        <v>669</v>
      </c>
      <c r="HYI39" s="98" t="s">
        <v>669</v>
      </c>
      <c r="HYJ39" s="98" t="s">
        <v>669</v>
      </c>
      <c r="HYK39" s="98" t="s">
        <v>669</v>
      </c>
      <c r="HYL39" s="98" t="s">
        <v>669</v>
      </c>
      <c r="HYM39" s="98" t="s">
        <v>669</v>
      </c>
      <c r="HYN39" s="98" t="s">
        <v>669</v>
      </c>
      <c r="HYO39" s="98" t="s">
        <v>669</v>
      </c>
      <c r="HYP39" s="98" t="s">
        <v>669</v>
      </c>
      <c r="HYQ39" s="98" t="s">
        <v>669</v>
      </c>
      <c r="HYR39" s="98" t="s">
        <v>669</v>
      </c>
      <c r="HYS39" s="98" t="s">
        <v>669</v>
      </c>
      <c r="HYT39" s="98" t="s">
        <v>669</v>
      </c>
      <c r="HYU39" s="98" t="s">
        <v>669</v>
      </c>
      <c r="HYV39" s="98" t="s">
        <v>669</v>
      </c>
      <c r="HYW39" s="98" t="s">
        <v>669</v>
      </c>
      <c r="HYX39" s="98" t="s">
        <v>669</v>
      </c>
      <c r="HYY39" s="98" t="s">
        <v>669</v>
      </c>
      <c r="HYZ39" s="98" t="s">
        <v>669</v>
      </c>
      <c r="HZA39" s="98" t="s">
        <v>669</v>
      </c>
      <c r="HZB39" s="98" t="s">
        <v>669</v>
      </c>
      <c r="HZC39" s="98" t="s">
        <v>669</v>
      </c>
      <c r="HZD39" s="98" t="s">
        <v>669</v>
      </c>
      <c r="HZE39" s="98" t="s">
        <v>669</v>
      </c>
      <c r="HZF39" s="98" t="s">
        <v>669</v>
      </c>
      <c r="HZG39" s="98" t="s">
        <v>669</v>
      </c>
      <c r="HZH39" s="98" t="s">
        <v>669</v>
      </c>
      <c r="HZI39" s="98" t="s">
        <v>669</v>
      </c>
      <c r="HZJ39" s="98" t="s">
        <v>669</v>
      </c>
      <c r="HZK39" s="98" t="s">
        <v>669</v>
      </c>
      <c r="HZL39" s="98" t="s">
        <v>669</v>
      </c>
      <c r="HZM39" s="98" t="s">
        <v>669</v>
      </c>
      <c r="HZN39" s="98" t="s">
        <v>669</v>
      </c>
      <c r="HZO39" s="98" t="s">
        <v>669</v>
      </c>
      <c r="HZP39" s="98" t="s">
        <v>669</v>
      </c>
      <c r="HZQ39" s="98" t="s">
        <v>669</v>
      </c>
      <c r="HZR39" s="98" t="s">
        <v>669</v>
      </c>
      <c r="HZS39" s="98" t="s">
        <v>669</v>
      </c>
      <c r="HZT39" s="98" t="s">
        <v>669</v>
      </c>
      <c r="HZU39" s="98" t="s">
        <v>669</v>
      </c>
      <c r="HZV39" s="98" t="s">
        <v>669</v>
      </c>
      <c r="HZW39" s="98" t="s">
        <v>669</v>
      </c>
      <c r="HZX39" s="98" t="s">
        <v>669</v>
      </c>
      <c r="HZY39" s="98" t="s">
        <v>669</v>
      </c>
      <c r="HZZ39" s="98" t="s">
        <v>669</v>
      </c>
      <c r="IAA39" s="98" t="s">
        <v>669</v>
      </c>
      <c r="IAB39" s="98" t="s">
        <v>669</v>
      </c>
      <c r="IAC39" s="98" t="s">
        <v>669</v>
      </c>
      <c r="IAD39" s="98" t="s">
        <v>669</v>
      </c>
      <c r="IAE39" s="98" t="s">
        <v>669</v>
      </c>
      <c r="IAF39" s="98" t="s">
        <v>669</v>
      </c>
      <c r="IAG39" s="98" t="s">
        <v>669</v>
      </c>
      <c r="IAH39" s="98" t="s">
        <v>669</v>
      </c>
      <c r="IAI39" s="98" t="s">
        <v>669</v>
      </c>
      <c r="IAJ39" s="98" t="s">
        <v>669</v>
      </c>
      <c r="IAK39" s="98" t="s">
        <v>669</v>
      </c>
      <c r="IAL39" s="98" t="s">
        <v>669</v>
      </c>
      <c r="IAM39" s="98" t="s">
        <v>669</v>
      </c>
      <c r="IAN39" s="98" t="s">
        <v>669</v>
      </c>
      <c r="IAO39" s="98" t="s">
        <v>669</v>
      </c>
      <c r="IAP39" s="98" t="s">
        <v>669</v>
      </c>
      <c r="IAQ39" s="98" t="s">
        <v>669</v>
      </c>
      <c r="IAR39" s="98" t="s">
        <v>669</v>
      </c>
      <c r="IAS39" s="98" t="s">
        <v>669</v>
      </c>
      <c r="IAT39" s="98" t="s">
        <v>669</v>
      </c>
      <c r="IAU39" s="98" t="s">
        <v>669</v>
      </c>
      <c r="IAV39" s="98" t="s">
        <v>669</v>
      </c>
      <c r="IAW39" s="98" t="s">
        <v>669</v>
      </c>
      <c r="IAX39" s="98" t="s">
        <v>669</v>
      </c>
      <c r="IAY39" s="98" t="s">
        <v>669</v>
      </c>
      <c r="IAZ39" s="98" t="s">
        <v>669</v>
      </c>
      <c r="IBA39" s="98" t="s">
        <v>669</v>
      </c>
      <c r="IBB39" s="98" t="s">
        <v>669</v>
      </c>
      <c r="IBC39" s="98" t="s">
        <v>669</v>
      </c>
      <c r="IBD39" s="98" t="s">
        <v>669</v>
      </c>
      <c r="IBE39" s="98" t="s">
        <v>669</v>
      </c>
      <c r="IBF39" s="98" t="s">
        <v>669</v>
      </c>
      <c r="IBG39" s="98" t="s">
        <v>669</v>
      </c>
      <c r="IBH39" s="98" t="s">
        <v>669</v>
      </c>
      <c r="IBI39" s="98" t="s">
        <v>669</v>
      </c>
      <c r="IBJ39" s="98" t="s">
        <v>669</v>
      </c>
      <c r="IBK39" s="98" t="s">
        <v>669</v>
      </c>
      <c r="IBL39" s="98" t="s">
        <v>669</v>
      </c>
      <c r="IBM39" s="98" t="s">
        <v>669</v>
      </c>
      <c r="IBN39" s="98" t="s">
        <v>669</v>
      </c>
      <c r="IBO39" s="98" t="s">
        <v>669</v>
      </c>
      <c r="IBP39" s="98" t="s">
        <v>669</v>
      </c>
      <c r="IBQ39" s="98" t="s">
        <v>669</v>
      </c>
      <c r="IBR39" s="98" t="s">
        <v>669</v>
      </c>
      <c r="IBS39" s="98" t="s">
        <v>669</v>
      </c>
      <c r="IBT39" s="98" t="s">
        <v>669</v>
      </c>
      <c r="IBU39" s="98" t="s">
        <v>669</v>
      </c>
      <c r="IBV39" s="98" t="s">
        <v>669</v>
      </c>
      <c r="IBW39" s="98" t="s">
        <v>669</v>
      </c>
      <c r="IBX39" s="98" t="s">
        <v>669</v>
      </c>
      <c r="IBY39" s="98" t="s">
        <v>669</v>
      </c>
      <c r="IBZ39" s="98" t="s">
        <v>669</v>
      </c>
      <c r="ICA39" s="98" t="s">
        <v>669</v>
      </c>
      <c r="ICB39" s="98" t="s">
        <v>669</v>
      </c>
      <c r="ICC39" s="98" t="s">
        <v>669</v>
      </c>
      <c r="ICD39" s="98" t="s">
        <v>669</v>
      </c>
      <c r="ICE39" s="98" t="s">
        <v>669</v>
      </c>
      <c r="ICF39" s="98" t="s">
        <v>669</v>
      </c>
      <c r="ICG39" s="98" t="s">
        <v>669</v>
      </c>
      <c r="ICH39" s="98" t="s">
        <v>669</v>
      </c>
      <c r="ICI39" s="98" t="s">
        <v>669</v>
      </c>
      <c r="ICJ39" s="98" t="s">
        <v>669</v>
      </c>
      <c r="ICK39" s="98" t="s">
        <v>669</v>
      </c>
      <c r="ICL39" s="98" t="s">
        <v>669</v>
      </c>
      <c r="ICM39" s="98" t="s">
        <v>669</v>
      </c>
      <c r="ICN39" s="98" t="s">
        <v>669</v>
      </c>
      <c r="ICO39" s="98" t="s">
        <v>669</v>
      </c>
      <c r="ICP39" s="98" t="s">
        <v>669</v>
      </c>
      <c r="ICQ39" s="98" t="s">
        <v>669</v>
      </c>
      <c r="ICR39" s="98" t="s">
        <v>669</v>
      </c>
      <c r="ICS39" s="98" t="s">
        <v>669</v>
      </c>
      <c r="ICT39" s="98" t="s">
        <v>669</v>
      </c>
      <c r="ICU39" s="98" t="s">
        <v>669</v>
      </c>
      <c r="ICV39" s="98" t="s">
        <v>669</v>
      </c>
      <c r="ICW39" s="98" t="s">
        <v>669</v>
      </c>
      <c r="ICX39" s="98" t="s">
        <v>669</v>
      </c>
      <c r="ICY39" s="98" t="s">
        <v>669</v>
      </c>
      <c r="ICZ39" s="98" t="s">
        <v>669</v>
      </c>
      <c r="IDA39" s="98" t="s">
        <v>669</v>
      </c>
      <c r="IDB39" s="98" t="s">
        <v>669</v>
      </c>
      <c r="IDC39" s="98" t="s">
        <v>669</v>
      </c>
      <c r="IDD39" s="98" t="s">
        <v>669</v>
      </c>
      <c r="IDE39" s="98" t="s">
        <v>669</v>
      </c>
      <c r="IDF39" s="98" t="s">
        <v>669</v>
      </c>
      <c r="IDG39" s="98" t="s">
        <v>669</v>
      </c>
      <c r="IDH39" s="98" t="s">
        <v>669</v>
      </c>
      <c r="IDI39" s="98" t="s">
        <v>669</v>
      </c>
      <c r="IDJ39" s="98" t="s">
        <v>669</v>
      </c>
      <c r="IDK39" s="98" t="s">
        <v>669</v>
      </c>
      <c r="IDL39" s="98" t="s">
        <v>669</v>
      </c>
      <c r="IDM39" s="98" t="s">
        <v>669</v>
      </c>
      <c r="IDN39" s="98" t="s">
        <v>669</v>
      </c>
      <c r="IDO39" s="98" t="s">
        <v>669</v>
      </c>
      <c r="IDP39" s="98" t="s">
        <v>669</v>
      </c>
      <c r="IDQ39" s="98" t="s">
        <v>669</v>
      </c>
      <c r="IDR39" s="98" t="s">
        <v>669</v>
      </c>
      <c r="IDS39" s="98" t="s">
        <v>669</v>
      </c>
      <c r="IDT39" s="98" t="s">
        <v>669</v>
      </c>
      <c r="IDU39" s="98" t="s">
        <v>669</v>
      </c>
      <c r="IDV39" s="98" t="s">
        <v>669</v>
      </c>
      <c r="IDW39" s="98" t="s">
        <v>669</v>
      </c>
      <c r="IDX39" s="98" t="s">
        <v>669</v>
      </c>
      <c r="IDY39" s="98" t="s">
        <v>669</v>
      </c>
      <c r="IDZ39" s="98" t="s">
        <v>669</v>
      </c>
      <c r="IEA39" s="98" t="s">
        <v>669</v>
      </c>
      <c r="IEB39" s="98" t="s">
        <v>669</v>
      </c>
      <c r="IEC39" s="98" t="s">
        <v>669</v>
      </c>
      <c r="IED39" s="98" t="s">
        <v>669</v>
      </c>
      <c r="IEE39" s="98" t="s">
        <v>669</v>
      </c>
      <c r="IEF39" s="98" t="s">
        <v>669</v>
      </c>
      <c r="IEG39" s="98" t="s">
        <v>669</v>
      </c>
      <c r="IEH39" s="98" t="s">
        <v>669</v>
      </c>
      <c r="IEI39" s="98" t="s">
        <v>669</v>
      </c>
      <c r="IEJ39" s="98" t="s">
        <v>669</v>
      </c>
      <c r="IEK39" s="98" t="s">
        <v>669</v>
      </c>
      <c r="IEL39" s="98" t="s">
        <v>669</v>
      </c>
      <c r="IEM39" s="98" t="s">
        <v>669</v>
      </c>
      <c r="IEN39" s="98" t="s">
        <v>669</v>
      </c>
      <c r="IEO39" s="98" t="s">
        <v>669</v>
      </c>
      <c r="IEP39" s="98" t="s">
        <v>669</v>
      </c>
      <c r="IEQ39" s="98" t="s">
        <v>669</v>
      </c>
      <c r="IER39" s="98" t="s">
        <v>669</v>
      </c>
      <c r="IES39" s="98" t="s">
        <v>669</v>
      </c>
      <c r="IET39" s="98" t="s">
        <v>669</v>
      </c>
      <c r="IEU39" s="98" t="s">
        <v>669</v>
      </c>
      <c r="IEV39" s="98" t="s">
        <v>669</v>
      </c>
      <c r="IEW39" s="98" t="s">
        <v>669</v>
      </c>
      <c r="IEX39" s="98" t="s">
        <v>669</v>
      </c>
      <c r="IEY39" s="98" t="s">
        <v>669</v>
      </c>
      <c r="IEZ39" s="98" t="s">
        <v>669</v>
      </c>
      <c r="IFA39" s="98" t="s">
        <v>669</v>
      </c>
      <c r="IFB39" s="98" t="s">
        <v>669</v>
      </c>
      <c r="IFC39" s="98" t="s">
        <v>669</v>
      </c>
      <c r="IFD39" s="98" t="s">
        <v>669</v>
      </c>
      <c r="IFE39" s="98" t="s">
        <v>669</v>
      </c>
      <c r="IFF39" s="98" t="s">
        <v>669</v>
      </c>
      <c r="IFG39" s="98" t="s">
        <v>669</v>
      </c>
      <c r="IFH39" s="98" t="s">
        <v>669</v>
      </c>
      <c r="IFI39" s="98" t="s">
        <v>669</v>
      </c>
      <c r="IFJ39" s="98" t="s">
        <v>669</v>
      </c>
      <c r="IFK39" s="98" t="s">
        <v>669</v>
      </c>
      <c r="IFL39" s="98" t="s">
        <v>669</v>
      </c>
      <c r="IFM39" s="98" t="s">
        <v>669</v>
      </c>
      <c r="IFN39" s="98" t="s">
        <v>669</v>
      </c>
      <c r="IFO39" s="98" t="s">
        <v>669</v>
      </c>
      <c r="IFP39" s="98" t="s">
        <v>669</v>
      </c>
      <c r="IFQ39" s="98" t="s">
        <v>669</v>
      </c>
      <c r="IFR39" s="98" t="s">
        <v>669</v>
      </c>
      <c r="IFS39" s="98" t="s">
        <v>669</v>
      </c>
      <c r="IFT39" s="98" t="s">
        <v>669</v>
      </c>
      <c r="IFU39" s="98" t="s">
        <v>669</v>
      </c>
      <c r="IFV39" s="98" t="s">
        <v>669</v>
      </c>
      <c r="IFW39" s="98" t="s">
        <v>669</v>
      </c>
      <c r="IFX39" s="98" t="s">
        <v>669</v>
      </c>
      <c r="IFY39" s="98" t="s">
        <v>669</v>
      </c>
      <c r="IFZ39" s="98" t="s">
        <v>669</v>
      </c>
      <c r="IGA39" s="98" t="s">
        <v>669</v>
      </c>
      <c r="IGB39" s="98" t="s">
        <v>669</v>
      </c>
      <c r="IGC39" s="98" t="s">
        <v>669</v>
      </c>
      <c r="IGD39" s="98" t="s">
        <v>669</v>
      </c>
      <c r="IGE39" s="98" t="s">
        <v>669</v>
      </c>
      <c r="IGF39" s="98" t="s">
        <v>669</v>
      </c>
      <c r="IGG39" s="98" t="s">
        <v>669</v>
      </c>
      <c r="IGH39" s="98" t="s">
        <v>669</v>
      </c>
      <c r="IGI39" s="98" t="s">
        <v>669</v>
      </c>
      <c r="IGJ39" s="98" t="s">
        <v>669</v>
      </c>
      <c r="IGK39" s="98" t="s">
        <v>669</v>
      </c>
      <c r="IGL39" s="98" t="s">
        <v>669</v>
      </c>
      <c r="IGM39" s="98" t="s">
        <v>669</v>
      </c>
      <c r="IGN39" s="98" t="s">
        <v>669</v>
      </c>
      <c r="IGO39" s="98" t="s">
        <v>669</v>
      </c>
      <c r="IGP39" s="98" t="s">
        <v>669</v>
      </c>
      <c r="IGQ39" s="98" t="s">
        <v>669</v>
      </c>
      <c r="IGR39" s="98" t="s">
        <v>669</v>
      </c>
      <c r="IGS39" s="98" t="s">
        <v>669</v>
      </c>
      <c r="IGT39" s="98" t="s">
        <v>669</v>
      </c>
      <c r="IGU39" s="98" t="s">
        <v>669</v>
      </c>
      <c r="IGV39" s="98" t="s">
        <v>669</v>
      </c>
      <c r="IGW39" s="98" t="s">
        <v>669</v>
      </c>
      <c r="IGX39" s="98" t="s">
        <v>669</v>
      </c>
      <c r="IGY39" s="98" t="s">
        <v>669</v>
      </c>
      <c r="IGZ39" s="98" t="s">
        <v>669</v>
      </c>
      <c r="IHA39" s="98" t="s">
        <v>669</v>
      </c>
      <c r="IHB39" s="98" t="s">
        <v>669</v>
      </c>
      <c r="IHC39" s="98" t="s">
        <v>669</v>
      </c>
      <c r="IHD39" s="98" t="s">
        <v>669</v>
      </c>
      <c r="IHE39" s="98" t="s">
        <v>669</v>
      </c>
      <c r="IHF39" s="98" t="s">
        <v>669</v>
      </c>
      <c r="IHG39" s="98" t="s">
        <v>669</v>
      </c>
      <c r="IHH39" s="98" t="s">
        <v>669</v>
      </c>
      <c r="IHI39" s="98" t="s">
        <v>669</v>
      </c>
      <c r="IHJ39" s="98" t="s">
        <v>669</v>
      </c>
      <c r="IHK39" s="98" t="s">
        <v>669</v>
      </c>
      <c r="IHL39" s="98" t="s">
        <v>669</v>
      </c>
      <c r="IHM39" s="98" t="s">
        <v>669</v>
      </c>
      <c r="IHN39" s="98" t="s">
        <v>669</v>
      </c>
      <c r="IHO39" s="98" t="s">
        <v>669</v>
      </c>
      <c r="IHP39" s="98" t="s">
        <v>669</v>
      </c>
      <c r="IHQ39" s="98" t="s">
        <v>669</v>
      </c>
      <c r="IHR39" s="98" t="s">
        <v>669</v>
      </c>
      <c r="IHS39" s="98" t="s">
        <v>669</v>
      </c>
      <c r="IHT39" s="98" t="s">
        <v>669</v>
      </c>
      <c r="IHU39" s="98" t="s">
        <v>669</v>
      </c>
      <c r="IHV39" s="98" t="s">
        <v>669</v>
      </c>
      <c r="IHW39" s="98" t="s">
        <v>669</v>
      </c>
      <c r="IHX39" s="98" t="s">
        <v>669</v>
      </c>
      <c r="IHY39" s="98" t="s">
        <v>669</v>
      </c>
      <c r="IHZ39" s="98" t="s">
        <v>669</v>
      </c>
      <c r="IIA39" s="98" t="s">
        <v>669</v>
      </c>
      <c r="IIB39" s="98" t="s">
        <v>669</v>
      </c>
      <c r="IIC39" s="98" t="s">
        <v>669</v>
      </c>
      <c r="IID39" s="98" t="s">
        <v>669</v>
      </c>
      <c r="IIE39" s="98" t="s">
        <v>669</v>
      </c>
      <c r="IIF39" s="98" t="s">
        <v>669</v>
      </c>
      <c r="IIG39" s="98" t="s">
        <v>669</v>
      </c>
      <c r="IIH39" s="98" t="s">
        <v>669</v>
      </c>
      <c r="III39" s="98" t="s">
        <v>669</v>
      </c>
      <c r="IIJ39" s="98" t="s">
        <v>669</v>
      </c>
      <c r="IIK39" s="98" t="s">
        <v>669</v>
      </c>
      <c r="IIL39" s="98" t="s">
        <v>669</v>
      </c>
      <c r="IIM39" s="98" t="s">
        <v>669</v>
      </c>
      <c r="IIN39" s="98" t="s">
        <v>669</v>
      </c>
      <c r="IIO39" s="98" t="s">
        <v>669</v>
      </c>
      <c r="IIP39" s="98" t="s">
        <v>669</v>
      </c>
      <c r="IIQ39" s="98" t="s">
        <v>669</v>
      </c>
      <c r="IIR39" s="98" t="s">
        <v>669</v>
      </c>
      <c r="IIS39" s="98" t="s">
        <v>669</v>
      </c>
      <c r="IIT39" s="98" t="s">
        <v>669</v>
      </c>
      <c r="IIU39" s="98" t="s">
        <v>669</v>
      </c>
      <c r="IIV39" s="98" t="s">
        <v>669</v>
      </c>
      <c r="IIW39" s="98" t="s">
        <v>669</v>
      </c>
      <c r="IIX39" s="98" t="s">
        <v>669</v>
      </c>
      <c r="IIY39" s="98" t="s">
        <v>669</v>
      </c>
      <c r="IIZ39" s="98" t="s">
        <v>669</v>
      </c>
      <c r="IJA39" s="98" t="s">
        <v>669</v>
      </c>
      <c r="IJB39" s="98" t="s">
        <v>669</v>
      </c>
      <c r="IJC39" s="98" t="s">
        <v>669</v>
      </c>
      <c r="IJD39" s="98" t="s">
        <v>669</v>
      </c>
      <c r="IJE39" s="98" t="s">
        <v>669</v>
      </c>
      <c r="IJF39" s="98" t="s">
        <v>669</v>
      </c>
      <c r="IJG39" s="98" t="s">
        <v>669</v>
      </c>
      <c r="IJH39" s="98" t="s">
        <v>669</v>
      </c>
      <c r="IJI39" s="98" t="s">
        <v>669</v>
      </c>
      <c r="IJJ39" s="98" t="s">
        <v>669</v>
      </c>
      <c r="IJK39" s="98" t="s">
        <v>669</v>
      </c>
      <c r="IJL39" s="98" t="s">
        <v>669</v>
      </c>
      <c r="IJM39" s="98" t="s">
        <v>669</v>
      </c>
      <c r="IJN39" s="98" t="s">
        <v>669</v>
      </c>
      <c r="IJO39" s="98" t="s">
        <v>669</v>
      </c>
      <c r="IJP39" s="98" t="s">
        <v>669</v>
      </c>
      <c r="IJQ39" s="98" t="s">
        <v>669</v>
      </c>
      <c r="IJR39" s="98" t="s">
        <v>669</v>
      </c>
      <c r="IJS39" s="98" t="s">
        <v>669</v>
      </c>
      <c r="IJT39" s="98" t="s">
        <v>669</v>
      </c>
      <c r="IJU39" s="98" t="s">
        <v>669</v>
      </c>
      <c r="IJV39" s="98" t="s">
        <v>669</v>
      </c>
      <c r="IJW39" s="98" t="s">
        <v>669</v>
      </c>
      <c r="IJX39" s="98" t="s">
        <v>669</v>
      </c>
      <c r="IJY39" s="98" t="s">
        <v>669</v>
      </c>
      <c r="IJZ39" s="98" t="s">
        <v>669</v>
      </c>
      <c r="IKA39" s="98" t="s">
        <v>669</v>
      </c>
      <c r="IKB39" s="98" t="s">
        <v>669</v>
      </c>
      <c r="IKC39" s="98" t="s">
        <v>669</v>
      </c>
      <c r="IKD39" s="98" t="s">
        <v>669</v>
      </c>
      <c r="IKE39" s="98" t="s">
        <v>669</v>
      </c>
      <c r="IKF39" s="98" t="s">
        <v>669</v>
      </c>
      <c r="IKG39" s="98" t="s">
        <v>669</v>
      </c>
      <c r="IKH39" s="98" t="s">
        <v>669</v>
      </c>
      <c r="IKI39" s="98" t="s">
        <v>669</v>
      </c>
      <c r="IKJ39" s="98" t="s">
        <v>669</v>
      </c>
      <c r="IKK39" s="98" t="s">
        <v>669</v>
      </c>
      <c r="IKL39" s="98" t="s">
        <v>669</v>
      </c>
      <c r="IKM39" s="98" t="s">
        <v>669</v>
      </c>
      <c r="IKN39" s="98" t="s">
        <v>669</v>
      </c>
      <c r="IKO39" s="98" t="s">
        <v>669</v>
      </c>
      <c r="IKP39" s="98" t="s">
        <v>669</v>
      </c>
      <c r="IKQ39" s="98" t="s">
        <v>669</v>
      </c>
      <c r="IKR39" s="98" t="s">
        <v>669</v>
      </c>
      <c r="IKS39" s="98" t="s">
        <v>669</v>
      </c>
      <c r="IKT39" s="98" t="s">
        <v>669</v>
      </c>
      <c r="IKU39" s="98" t="s">
        <v>669</v>
      </c>
      <c r="IKV39" s="98" t="s">
        <v>669</v>
      </c>
      <c r="IKW39" s="98" t="s">
        <v>669</v>
      </c>
      <c r="IKX39" s="98" t="s">
        <v>669</v>
      </c>
      <c r="IKY39" s="98" t="s">
        <v>669</v>
      </c>
      <c r="IKZ39" s="98" t="s">
        <v>669</v>
      </c>
      <c r="ILA39" s="98" t="s">
        <v>669</v>
      </c>
      <c r="ILB39" s="98" t="s">
        <v>669</v>
      </c>
      <c r="ILC39" s="98" t="s">
        <v>669</v>
      </c>
      <c r="ILD39" s="98" t="s">
        <v>669</v>
      </c>
      <c r="ILE39" s="98" t="s">
        <v>669</v>
      </c>
      <c r="ILF39" s="98" t="s">
        <v>669</v>
      </c>
      <c r="ILG39" s="98" t="s">
        <v>669</v>
      </c>
      <c r="ILH39" s="98" t="s">
        <v>669</v>
      </c>
      <c r="ILI39" s="98" t="s">
        <v>669</v>
      </c>
      <c r="ILJ39" s="98" t="s">
        <v>669</v>
      </c>
      <c r="ILK39" s="98" t="s">
        <v>669</v>
      </c>
      <c r="ILL39" s="98" t="s">
        <v>669</v>
      </c>
      <c r="ILM39" s="98" t="s">
        <v>669</v>
      </c>
      <c r="ILN39" s="98" t="s">
        <v>669</v>
      </c>
      <c r="ILO39" s="98" t="s">
        <v>669</v>
      </c>
      <c r="ILP39" s="98" t="s">
        <v>669</v>
      </c>
      <c r="ILQ39" s="98" t="s">
        <v>669</v>
      </c>
      <c r="ILR39" s="98" t="s">
        <v>669</v>
      </c>
      <c r="ILS39" s="98" t="s">
        <v>669</v>
      </c>
      <c r="ILT39" s="98" t="s">
        <v>669</v>
      </c>
      <c r="ILU39" s="98" t="s">
        <v>669</v>
      </c>
      <c r="ILV39" s="98" t="s">
        <v>669</v>
      </c>
      <c r="ILW39" s="98" t="s">
        <v>669</v>
      </c>
      <c r="ILX39" s="98" t="s">
        <v>669</v>
      </c>
      <c r="ILY39" s="98" t="s">
        <v>669</v>
      </c>
      <c r="ILZ39" s="98" t="s">
        <v>669</v>
      </c>
      <c r="IMA39" s="98" t="s">
        <v>669</v>
      </c>
      <c r="IMB39" s="98" t="s">
        <v>669</v>
      </c>
      <c r="IMC39" s="98" t="s">
        <v>669</v>
      </c>
      <c r="IMD39" s="98" t="s">
        <v>669</v>
      </c>
      <c r="IME39" s="98" t="s">
        <v>669</v>
      </c>
      <c r="IMF39" s="98" t="s">
        <v>669</v>
      </c>
      <c r="IMG39" s="98" t="s">
        <v>669</v>
      </c>
      <c r="IMH39" s="98" t="s">
        <v>669</v>
      </c>
      <c r="IMI39" s="98" t="s">
        <v>669</v>
      </c>
      <c r="IMJ39" s="98" t="s">
        <v>669</v>
      </c>
      <c r="IMK39" s="98" t="s">
        <v>669</v>
      </c>
      <c r="IML39" s="98" t="s">
        <v>669</v>
      </c>
      <c r="IMM39" s="98" t="s">
        <v>669</v>
      </c>
      <c r="IMN39" s="98" t="s">
        <v>669</v>
      </c>
      <c r="IMO39" s="98" t="s">
        <v>669</v>
      </c>
      <c r="IMP39" s="98" t="s">
        <v>669</v>
      </c>
      <c r="IMQ39" s="98" t="s">
        <v>669</v>
      </c>
      <c r="IMR39" s="98" t="s">
        <v>669</v>
      </c>
      <c r="IMS39" s="98" t="s">
        <v>669</v>
      </c>
      <c r="IMT39" s="98" t="s">
        <v>669</v>
      </c>
      <c r="IMU39" s="98" t="s">
        <v>669</v>
      </c>
      <c r="IMV39" s="98" t="s">
        <v>669</v>
      </c>
      <c r="IMW39" s="98" t="s">
        <v>669</v>
      </c>
      <c r="IMX39" s="98" t="s">
        <v>669</v>
      </c>
      <c r="IMY39" s="98" t="s">
        <v>669</v>
      </c>
      <c r="IMZ39" s="98" t="s">
        <v>669</v>
      </c>
      <c r="INA39" s="98" t="s">
        <v>669</v>
      </c>
      <c r="INB39" s="98" t="s">
        <v>669</v>
      </c>
      <c r="INC39" s="98" t="s">
        <v>669</v>
      </c>
      <c r="IND39" s="98" t="s">
        <v>669</v>
      </c>
      <c r="INE39" s="98" t="s">
        <v>669</v>
      </c>
      <c r="INF39" s="98" t="s">
        <v>669</v>
      </c>
      <c r="ING39" s="98" t="s">
        <v>669</v>
      </c>
      <c r="INH39" s="98" t="s">
        <v>669</v>
      </c>
      <c r="INI39" s="98" t="s">
        <v>669</v>
      </c>
      <c r="INJ39" s="98" t="s">
        <v>669</v>
      </c>
      <c r="INK39" s="98" t="s">
        <v>669</v>
      </c>
      <c r="INL39" s="98" t="s">
        <v>669</v>
      </c>
      <c r="INM39" s="98" t="s">
        <v>669</v>
      </c>
      <c r="INN39" s="98" t="s">
        <v>669</v>
      </c>
      <c r="INO39" s="98" t="s">
        <v>669</v>
      </c>
      <c r="INP39" s="98" t="s">
        <v>669</v>
      </c>
      <c r="INQ39" s="98" t="s">
        <v>669</v>
      </c>
      <c r="INR39" s="98" t="s">
        <v>669</v>
      </c>
      <c r="INS39" s="98" t="s">
        <v>669</v>
      </c>
      <c r="INT39" s="98" t="s">
        <v>669</v>
      </c>
      <c r="INU39" s="98" t="s">
        <v>669</v>
      </c>
      <c r="INV39" s="98" t="s">
        <v>669</v>
      </c>
      <c r="INW39" s="98" t="s">
        <v>669</v>
      </c>
      <c r="INX39" s="98" t="s">
        <v>669</v>
      </c>
      <c r="INY39" s="98" t="s">
        <v>669</v>
      </c>
      <c r="INZ39" s="98" t="s">
        <v>669</v>
      </c>
      <c r="IOA39" s="98" t="s">
        <v>669</v>
      </c>
      <c r="IOB39" s="98" t="s">
        <v>669</v>
      </c>
      <c r="IOC39" s="98" t="s">
        <v>669</v>
      </c>
      <c r="IOD39" s="98" t="s">
        <v>669</v>
      </c>
      <c r="IOE39" s="98" t="s">
        <v>669</v>
      </c>
      <c r="IOF39" s="98" t="s">
        <v>669</v>
      </c>
      <c r="IOG39" s="98" t="s">
        <v>669</v>
      </c>
      <c r="IOH39" s="98" t="s">
        <v>669</v>
      </c>
      <c r="IOI39" s="98" t="s">
        <v>669</v>
      </c>
      <c r="IOJ39" s="98" t="s">
        <v>669</v>
      </c>
      <c r="IOK39" s="98" t="s">
        <v>669</v>
      </c>
      <c r="IOL39" s="98" t="s">
        <v>669</v>
      </c>
      <c r="IOM39" s="98" t="s">
        <v>669</v>
      </c>
      <c r="ION39" s="98" t="s">
        <v>669</v>
      </c>
      <c r="IOO39" s="98" t="s">
        <v>669</v>
      </c>
      <c r="IOP39" s="98" t="s">
        <v>669</v>
      </c>
      <c r="IOQ39" s="98" t="s">
        <v>669</v>
      </c>
      <c r="IOR39" s="98" t="s">
        <v>669</v>
      </c>
      <c r="IOS39" s="98" t="s">
        <v>669</v>
      </c>
      <c r="IOT39" s="98" t="s">
        <v>669</v>
      </c>
      <c r="IOU39" s="98" t="s">
        <v>669</v>
      </c>
      <c r="IOV39" s="98" t="s">
        <v>669</v>
      </c>
      <c r="IOW39" s="98" t="s">
        <v>669</v>
      </c>
      <c r="IOX39" s="98" t="s">
        <v>669</v>
      </c>
      <c r="IOY39" s="98" t="s">
        <v>669</v>
      </c>
      <c r="IOZ39" s="98" t="s">
        <v>669</v>
      </c>
      <c r="IPA39" s="98" t="s">
        <v>669</v>
      </c>
      <c r="IPB39" s="98" t="s">
        <v>669</v>
      </c>
      <c r="IPC39" s="98" t="s">
        <v>669</v>
      </c>
      <c r="IPD39" s="98" t="s">
        <v>669</v>
      </c>
      <c r="IPE39" s="98" t="s">
        <v>669</v>
      </c>
      <c r="IPF39" s="98" t="s">
        <v>669</v>
      </c>
      <c r="IPG39" s="98" t="s">
        <v>669</v>
      </c>
      <c r="IPH39" s="98" t="s">
        <v>669</v>
      </c>
      <c r="IPI39" s="98" t="s">
        <v>669</v>
      </c>
      <c r="IPJ39" s="98" t="s">
        <v>669</v>
      </c>
      <c r="IPK39" s="98" t="s">
        <v>669</v>
      </c>
      <c r="IPL39" s="98" t="s">
        <v>669</v>
      </c>
      <c r="IPM39" s="98" t="s">
        <v>669</v>
      </c>
      <c r="IPN39" s="98" t="s">
        <v>669</v>
      </c>
      <c r="IPO39" s="98" t="s">
        <v>669</v>
      </c>
      <c r="IPP39" s="98" t="s">
        <v>669</v>
      </c>
      <c r="IPQ39" s="98" t="s">
        <v>669</v>
      </c>
      <c r="IPR39" s="98" t="s">
        <v>669</v>
      </c>
      <c r="IPS39" s="98" t="s">
        <v>669</v>
      </c>
      <c r="IPT39" s="98" t="s">
        <v>669</v>
      </c>
      <c r="IPU39" s="98" t="s">
        <v>669</v>
      </c>
      <c r="IPV39" s="98" t="s">
        <v>669</v>
      </c>
      <c r="IPW39" s="98" t="s">
        <v>669</v>
      </c>
      <c r="IPX39" s="98" t="s">
        <v>669</v>
      </c>
      <c r="IPY39" s="98" t="s">
        <v>669</v>
      </c>
      <c r="IPZ39" s="98" t="s">
        <v>669</v>
      </c>
      <c r="IQA39" s="98" t="s">
        <v>669</v>
      </c>
      <c r="IQB39" s="98" t="s">
        <v>669</v>
      </c>
      <c r="IQC39" s="98" t="s">
        <v>669</v>
      </c>
      <c r="IQD39" s="98" t="s">
        <v>669</v>
      </c>
      <c r="IQE39" s="98" t="s">
        <v>669</v>
      </c>
      <c r="IQF39" s="98" t="s">
        <v>669</v>
      </c>
      <c r="IQG39" s="98" t="s">
        <v>669</v>
      </c>
      <c r="IQH39" s="98" t="s">
        <v>669</v>
      </c>
      <c r="IQI39" s="98" t="s">
        <v>669</v>
      </c>
      <c r="IQJ39" s="98" t="s">
        <v>669</v>
      </c>
      <c r="IQK39" s="98" t="s">
        <v>669</v>
      </c>
      <c r="IQL39" s="98" t="s">
        <v>669</v>
      </c>
      <c r="IQM39" s="98" t="s">
        <v>669</v>
      </c>
      <c r="IQN39" s="98" t="s">
        <v>669</v>
      </c>
      <c r="IQO39" s="98" t="s">
        <v>669</v>
      </c>
      <c r="IQP39" s="98" t="s">
        <v>669</v>
      </c>
      <c r="IQQ39" s="98" t="s">
        <v>669</v>
      </c>
      <c r="IQR39" s="98" t="s">
        <v>669</v>
      </c>
      <c r="IQS39" s="98" t="s">
        <v>669</v>
      </c>
      <c r="IQT39" s="98" t="s">
        <v>669</v>
      </c>
      <c r="IQU39" s="98" t="s">
        <v>669</v>
      </c>
      <c r="IQV39" s="98" t="s">
        <v>669</v>
      </c>
      <c r="IQW39" s="98" t="s">
        <v>669</v>
      </c>
      <c r="IQX39" s="98" t="s">
        <v>669</v>
      </c>
      <c r="IQY39" s="98" t="s">
        <v>669</v>
      </c>
      <c r="IQZ39" s="98" t="s">
        <v>669</v>
      </c>
      <c r="IRA39" s="98" t="s">
        <v>669</v>
      </c>
      <c r="IRB39" s="98" t="s">
        <v>669</v>
      </c>
      <c r="IRC39" s="98" t="s">
        <v>669</v>
      </c>
      <c r="IRD39" s="98" t="s">
        <v>669</v>
      </c>
      <c r="IRE39" s="98" t="s">
        <v>669</v>
      </c>
      <c r="IRF39" s="98" t="s">
        <v>669</v>
      </c>
      <c r="IRG39" s="98" t="s">
        <v>669</v>
      </c>
      <c r="IRH39" s="98" t="s">
        <v>669</v>
      </c>
      <c r="IRI39" s="98" t="s">
        <v>669</v>
      </c>
      <c r="IRJ39" s="98" t="s">
        <v>669</v>
      </c>
      <c r="IRK39" s="98" t="s">
        <v>669</v>
      </c>
      <c r="IRL39" s="98" t="s">
        <v>669</v>
      </c>
      <c r="IRM39" s="98" t="s">
        <v>669</v>
      </c>
      <c r="IRN39" s="98" t="s">
        <v>669</v>
      </c>
      <c r="IRO39" s="98" t="s">
        <v>669</v>
      </c>
      <c r="IRP39" s="98" t="s">
        <v>669</v>
      </c>
      <c r="IRQ39" s="98" t="s">
        <v>669</v>
      </c>
      <c r="IRR39" s="98" t="s">
        <v>669</v>
      </c>
      <c r="IRS39" s="98" t="s">
        <v>669</v>
      </c>
      <c r="IRT39" s="98" t="s">
        <v>669</v>
      </c>
      <c r="IRU39" s="98" t="s">
        <v>669</v>
      </c>
      <c r="IRV39" s="98" t="s">
        <v>669</v>
      </c>
      <c r="IRW39" s="98" t="s">
        <v>669</v>
      </c>
      <c r="IRX39" s="98" t="s">
        <v>669</v>
      </c>
      <c r="IRY39" s="98" t="s">
        <v>669</v>
      </c>
      <c r="IRZ39" s="98" t="s">
        <v>669</v>
      </c>
      <c r="ISA39" s="98" t="s">
        <v>669</v>
      </c>
      <c r="ISB39" s="98" t="s">
        <v>669</v>
      </c>
      <c r="ISC39" s="98" t="s">
        <v>669</v>
      </c>
      <c r="ISD39" s="98" t="s">
        <v>669</v>
      </c>
      <c r="ISE39" s="98" t="s">
        <v>669</v>
      </c>
      <c r="ISF39" s="98" t="s">
        <v>669</v>
      </c>
      <c r="ISG39" s="98" t="s">
        <v>669</v>
      </c>
      <c r="ISH39" s="98" t="s">
        <v>669</v>
      </c>
      <c r="ISI39" s="98" t="s">
        <v>669</v>
      </c>
      <c r="ISJ39" s="98" t="s">
        <v>669</v>
      </c>
      <c r="ISK39" s="98" t="s">
        <v>669</v>
      </c>
      <c r="ISL39" s="98" t="s">
        <v>669</v>
      </c>
      <c r="ISM39" s="98" t="s">
        <v>669</v>
      </c>
      <c r="ISN39" s="98" t="s">
        <v>669</v>
      </c>
      <c r="ISO39" s="98" t="s">
        <v>669</v>
      </c>
      <c r="ISP39" s="98" t="s">
        <v>669</v>
      </c>
      <c r="ISQ39" s="98" t="s">
        <v>669</v>
      </c>
      <c r="ISR39" s="98" t="s">
        <v>669</v>
      </c>
      <c r="ISS39" s="98" t="s">
        <v>669</v>
      </c>
      <c r="IST39" s="98" t="s">
        <v>669</v>
      </c>
      <c r="ISU39" s="98" t="s">
        <v>669</v>
      </c>
      <c r="ISV39" s="98" t="s">
        <v>669</v>
      </c>
      <c r="ISW39" s="98" t="s">
        <v>669</v>
      </c>
      <c r="ISX39" s="98" t="s">
        <v>669</v>
      </c>
      <c r="ISY39" s="98" t="s">
        <v>669</v>
      </c>
      <c r="ISZ39" s="98" t="s">
        <v>669</v>
      </c>
      <c r="ITA39" s="98" t="s">
        <v>669</v>
      </c>
      <c r="ITB39" s="98" t="s">
        <v>669</v>
      </c>
      <c r="ITC39" s="98" t="s">
        <v>669</v>
      </c>
      <c r="ITD39" s="98" t="s">
        <v>669</v>
      </c>
      <c r="ITE39" s="98" t="s">
        <v>669</v>
      </c>
      <c r="ITF39" s="98" t="s">
        <v>669</v>
      </c>
      <c r="ITG39" s="98" t="s">
        <v>669</v>
      </c>
      <c r="ITH39" s="98" t="s">
        <v>669</v>
      </c>
      <c r="ITI39" s="98" t="s">
        <v>669</v>
      </c>
      <c r="ITJ39" s="98" t="s">
        <v>669</v>
      </c>
      <c r="ITK39" s="98" t="s">
        <v>669</v>
      </c>
      <c r="ITL39" s="98" t="s">
        <v>669</v>
      </c>
      <c r="ITM39" s="98" t="s">
        <v>669</v>
      </c>
      <c r="ITN39" s="98" t="s">
        <v>669</v>
      </c>
      <c r="ITO39" s="98" t="s">
        <v>669</v>
      </c>
      <c r="ITP39" s="98" t="s">
        <v>669</v>
      </c>
      <c r="ITQ39" s="98" t="s">
        <v>669</v>
      </c>
      <c r="ITR39" s="98" t="s">
        <v>669</v>
      </c>
      <c r="ITS39" s="98" t="s">
        <v>669</v>
      </c>
      <c r="ITT39" s="98" t="s">
        <v>669</v>
      </c>
      <c r="ITU39" s="98" t="s">
        <v>669</v>
      </c>
      <c r="ITV39" s="98" t="s">
        <v>669</v>
      </c>
      <c r="ITW39" s="98" t="s">
        <v>669</v>
      </c>
      <c r="ITX39" s="98" t="s">
        <v>669</v>
      </c>
      <c r="ITY39" s="98" t="s">
        <v>669</v>
      </c>
      <c r="ITZ39" s="98" t="s">
        <v>669</v>
      </c>
      <c r="IUA39" s="98" t="s">
        <v>669</v>
      </c>
      <c r="IUB39" s="98" t="s">
        <v>669</v>
      </c>
      <c r="IUC39" s="98" t="s">
        <v>669</v>
      </c>
      <c r="IUD39" s="98" t="s">
        <v>669</v>
      </c>
      <c r="IUE39" s="98" t="s">
        <v>669</v>
      </c>
      <c r="IUF39" s="98" t="s">
        <v>669</v>
      </c>
      <c r="IUG39" s="98" t="s">
        <v>669</v>
      </c>
      <c r="IUH39" s="98" t="s">
        <v>669</v>
      </c>
      <c r="IUI39" s="98" t="s">
        <v>669</v>
      </c>
      <c r="IUJ39" s="98" t="s">
        <v>669</v>
      </c>
      <c r="IUK39" s="98" t="s">
        <v>669</v>
      </c>
      <c r="IUL39" s="98" t="s">
        <v>669</v>
      </c>
      <c r="IUM39" s="98" t="s">
        <v>669</v>
      </c>
      <c r="IUN39" s="98" t="s">
        <v>669</v>
      </c>
      <c r="IUO39" s="98" t="s">
        <v>669</v>
      </c>
      <c r="IUP39" s="98" t="s">
        <v>669</v>
      </c>
      <c r="IUQ39" s="98" t="s">
        <v>669</v>
      </c>
      <c r="IUR39" s="98" t="s">
        <v>669</v>
      </c>
      <c r="IUS39" s="98" t="s">
        <v>669</v>
      </c>
      <c r="IUT39" s="98" t="s">
        <v>669</v>
      </c>
      <c r="IUU39" s="98" t="s">
        <v>669</v>
      </c>
      <c r="IUV39" s="98" t="s">
        <v>669</v>
      </c>
      <c r="IUW39" s="98" t="s">
        <v>669</v>
      </c>
      <c r="IUX39" s="98" t="s">
        <v>669</v>
      </c>
      <c r="IUY39" s="98" t="s">
        <v>669</v>
      </c>
      <c r="IUZ39" s="98" t="s">
        <v>669</v>
      </c>
      <c r="IVA39" s="98" t="s">
        <v>669</v>
      </c>
      <c r="IVB39" s="98" t="s">
        <v>669</v>
      </c>
      <c r="IVC39" s="98" t="s">
        <v>669</v>
      </c>
      <c r="IVD39" s="98" t="s">
        <v>669</v>
      </c>
      <c r="IVE39" s="98" t="s">
        <v>669</v>
      </c>
      <c r="IVF39" s="98" t="s">
        <v>669</v>
      </c>
      <c r="IVG39" s="98" t="s">
        <v>669</v>
      </c>
      <c r="IVH39" s="98" t="s">
        <v>669</v>
      </c>
      <c r="IVI39" s="98" t="s">
        <v>669</v>
      </c>
      <c r="IVJ39" s="98" t="s">
        <v>669</v>
      </c>
      <c r="IVK39" s="98" t="s">
        <v>669</v>
      </c>
      <c r="IVL39" s="98" t="s">
        <v>669</v>
      </c>
      <c r="IVM39" s="98" t="s">
        <v>669</v>
      </c>
      <c r="IVN39" s="98" t="s">
        <v>669</v>
      </c>
      <c r="IVO39" s="98" t="s">
        <v>669</v>
      </c>
      <c r="IVP39" s="98" t="s">
        <v>669</v>
      </c>
      <c r="IVQ39" s="98" t="s">
        <v>669</v>
      </c>
      <c r="IVR39" s="98" t="s">
        <v>669</v>
      </c>
      <c r="IVS39" s="98" t="s">
        <v>669</v>
      </c>
      <c r="IVT39" s="98" t="s">
        <v>669</v>
      </c>
      <c r="IVU39" s="98" t="s">
        <v>669</v>
      </c>
      <c r="IVV39" s="98" t="s">
        <v>669</v>
      </c>
      <c r="IVW39" s="98" t="s">
        <v>669</v>
      </c>
      <c r="IVX39" s="98" t="s">
        <v>669</v>
      </c>
      <c r="IVY39" s="98" t="s">
        <v>669</v>
      </c>
      <c r="IVZ39" s="98" t="s">
        <v>669</v>
      </c>
      <c r="IWA39" s="98" t="s">
        <v>669</v>
      </c>
      <c r="IWB39" s="98" t="s">
        <v>669</v>
      </c>
      <c r="IWC39" s="98" t="s">
        <v>669</v>
      </c>
      <c r="IWD39" s="98" t="s">
        <v>669</v>
      </c>
      <c r="IWE39" s="98" t="s">
        <v>669</v>
      </c>
      <c r="IWF39" s="98" t="s">
        <v>669</v>
      </c>
      <c r="IWG39" s="98" t="s">
        <v>669</v>
      </c>
      <c r="IWH39" s="98" t="s">
        <v>669</v>
      </c>
      <c r="IWI39" s="98" t="s">
        <v>669</v>
      </c>
      <c r="IWJ39" s="98" t="s">
        <v>669</v>
      </c>
      <c r="IWK39" s="98" t="s">
        <v>669</v>
      </c>
      <c r="IWL39" s="98" t="s">
        <v>669</v>
      </c>
      <c r="IWM39" s="98" t="s">
        <v>669</v>
      </c>
      <c r="IWN39" s="98" t="s">
        <v>669</v>
      </c>
      <c r="IWO39" s="98" t="s">
        <v>669</v>
      </c>
      <c r="IWP39" s="98" t="s">
        <v>669</v>
      </c>
      <c r="IWQ39" s="98" t="s">
        <v>669</v>
      </c>
      <c r="IWR39" s="98" t="s">
        <v>669</v>
      </c>
      <c r="IWS39" s="98" t="s">
        <v>669</v>
      </c>
      <c r="IWT39" s="98" t="s">
        <v>669</v>
      </c>
      <c r="IWU39" s="98" t="s">
        <v>669</v>
      </c>
      <c r="IWV39" s="98" t="s">
        <v>669</v>
      </c>
      <c r="IWW39" s="98" t="s">
        <v>669</v>
      </c>
      <c r="IWX39" s="98" t="s">
        <v>669</v>
      </c>
      <c r="IWY39" s="98" t="s">
        <v>669</v>
      </c>
      <c r="IWZ39" s="98" t="s">
        <v>669</v>
      </c>
      <c r="IXA39" s="98" t="s">
        <v>669</v>
      </c>
      <c r="IXB39" s="98" t="s">
        <v>669</v>
      </c>
      <c r="IXC39" s="98" t="s">
        <v>669</v>
      </c>
      <c r="IXD39" s="98" t="s">
        <v>669</v>
      </c>
      <c r="IXE39" s="98" t="s">
        <v>669</v>
      </c>
      <c r="IXF39" s="98" t="s">
        <v>669</v>
      </c>
      <c r="IXG39" s="98" t="s">
        <v>669</v>
      </c>
      <c r="IXH39" s="98" t="s">
        <v>669</v>
      </c>
      <c r="IXI39" s="98" t="s">
        <v>669</v>
      </c>
      <c r="IXJ39" s="98" t="s">
        <v>669</v>
      </c>
      <c r="IXK39" s="98" t="s">
        <v>669</v>
      </c>
      <c r="IXL39" s="98" t="s">
        <v>669</v>
      </c>
      <c r="IXM39" s="98" t="s">
        <v>669</v>
      </c>
      <c r="IXN39" s="98" t="s">
        <v>669</v>
      </c>
      <c r="IXO39" s="98" t="s">
        <v>669</v>
      </c>
      <c r="IXP39" s="98" t="s">
        <v>669</v>
      </c>
      <c r="IXQ39" s="98" t="s">
        <v>669</v>
      </c>
      <c r="IXR39" s="98" t="s">
        <v>669</v>
      </c>
      <c r="IXS39" s="98" t="s">
        <v>669</v>
      </c>
      <c r="IXT39" s="98" t="s">
        <v>669</v>
      </c>
      <c r="IXU39" s="98" t="s">
        <v>669</v>
      </c>
      <c r="IXV39" s="98" t="s">
        <v>669</v>
      </c>
      <c r="IXW39" s="98" t="s">
        <v>669</v>
      </c>
      <c r="IXX39" s="98" t="s">
        <v>669</v>
      </c>
      <c r="IXY39" s="98" t="s">
        <v>669</v>
      </c>
      <c r="IXZ39" s="98" t="s">
        <v>669</v>
      </c>
      <c r="IYA39" s="98" t="s">
        <v>669</v>
      </c>
      <c r="IYB39" s="98" t="s">
        <v>669</v>
      </c>
      <c r="IYC39" s="98" t="s">
        <v>669</v>
      </c>
      <c r="IYD39" s="98" t="s">
        <v>669</v>
      </c>
      <c r="IYE39" s="98" t="s">
        <v>669</v>
      </c>
      <c r="IYF39" s="98" t="s">
        <v>669</v>
      </c>
      <c r="IYG39" s="98" t="s">
        <v>669</v>
      </c>
      <c r="IYH39" s="98" t="s">
        <v>669</v>
      </c>
      <c r="IYI39" s="98" t="s">
        <v>669</v>
      </c>
      <c r="IYJ39" s="98" t="s">
        <v>669</v>
      </c>
      <c r="IYK39" s="98" t="s">
        <v>669</v>
      </c>
      <c r="IYL39" s="98" t="s">
        <v>669</v>
      </c>
      <c r="IYM39" s="98" t="s">
        <v>669</v>
      </c>
      <c r="IYN39" s="98" t="s">
        <v>669</v>
      </c>
      <c r="IYO39" s="98" t="s">
        <v>669</v>
      </c>
      <c r="IYP39" s="98" t="s">
        <v>669</v>
      </c>
      <c r="IYQ39" s="98" t="s">
        <v>669</v>
      </c>
      <c r="IYR39" s="98" t="s">
        <v>669</v>
      </c>
      <c r="IYS39" s="98" t="s">
        <v>669</v>
      </c>
      <c r="IYT39" s="98" t="s">
        <v>669</v>
      </c>
      <c r="IYU39" s="98" t="s">
        <v>669</v>
      </c>
      <c r="IYV39" s="98" t="s">
        <v>669</v>
      </c>
      <c r="IYW39" s="98" t="s">
        <v>669</v>
      </c>
      <c r="IYX39" s="98" t="s">
        <v>669</v>
      </c>
      <c r="IYY39" s="98" t="s">
        <v>669</v>
      </c>
      <c r="IYZ39" s="98" t="s">
        <v>669</v>
      </c>
      <c r="IZA39" s="98" t="s">
        <v>669</v>
      </c>
      <c r="IZB39" s="98" t="s">
        <v>669</v>
      </c>
      <c r="IZC39" s="98" t="s">
        <v>669</v>
      </c>
      <c r="IZD39" s="98" t="s">
        <v>669</v>
      </c>
      <c r="IZE39" s="98" t="s">
        <v>669</v>
      </c>
      <c r="IZF39" s="98" t="s">
        <v>669</v>
      </c>
      <c r="IZG39" s="98" t="s">
        <v>669</v>
      </c>
      <c r="IZH39" s="98" t="s">
        <v>669</v>
      </c>
      <c r="IZI39" s="98" t="s">
        <v>669</v>
      </c>
      <c r="IZJ39" s="98" t="s">
        <v>669</v>
      </c>
      <c r="IZK39" s="98" t="s">
        <v>669</v>
      </c>
      <c r="IZL39" s="98" t="s">
        <v>669</v>
      </c>
      <c r="IZM39" s="98" t="s">
        <v>669</v>
      </c>
      <c r="IZN39" s="98" t="s">
        <v>669</v>
      </c>
      <c r="IZO39" s="98" t="s">
        <v>669</v>
      </c>
      <c r="IZP39" s="98" t="s">
        <v>669</v>
      </c>
      <c r="IZQ39" s="98" t="s">
        <v>669</v>
      </c>
      <c r="IZR39" s="98" t="s">
        <v>669</v>
      </c>
      <c r="IZS39" s="98" t="s">
        <v>669</v>
      </c>
      <c r="IZT39" s="98" t="s">
        <v>669</v>
      </c>
      <c r="IZU39" s="98" t="s">
        <v>669</v>
      </c>
      <c r="IZV39" s="98" t="s">
        <v>669</v>
      </c>
      <c r="IZW39" s="98" t="s">
        <v>669</v>
      </c>
      <c r="IZX39" s="98" t="s">
        <v>669</v>
      </c>
      <c r="IZY39" s="98" t="s">
        <v>669</v>
      </c>
      <c r="IZZ39" s="98" t="s">
        <v>669</v>
      </c>
      <c r="JAA39" s="98" t="s">
        <v>669</v>
      </c>
      <c r="JAB39" s="98" t="s">
        <v>669</v>
      </c>
      <c r="JAC39" s="98" t="s">
        <v>669</v>
      </c>
      <c r="JAD39" s="98" t="s">
        <v>669</v>
      </c>
      <c r="JAE39" s="98" t="s">
        <v>669</v>
      </c>
      <c r="JAF39" s="98" t="s">
        <v>669</v>
      </c>
      <c r="JAG39" s="98" t="s">
        <v>669</v>
      </c>
      <c r="JAH39" s="98" t="s">
        <v>669</v>
      </c>
      <c r="JAI39" s="98" t="s">
        <v>669</v>
      </c>
      <c r="JAJ39" s="98" t="s">
        <v>669</v>
      </c>
      <c r="JAK39" s="98" t="s">
        <v>669</v>
      </c>
      <c r="JAL39" s="98" t="s">
        <v>669</v>
      </c>
      <c r="JAM39" s="98" t="s">
        <v>669</v>
      </c>
      <c r="JAN39" s="98" t="s">
        <v>669</v>
      </c>
      <c r="JAO39" s="98" t="s">
        <v>669</v>
      </c>
      <c r="JAP39" s="98" t="s">
        <v>669</v>
      </c>
      <c r="JAQ39" s="98" t="s">
        <v>669</v>
      </c>
      <c r="JAR39" s="98" t="s">
        <v>669</v>
      </c>
      <c r="JAS39" s="98" t="s">
        <v>669</v>
      </c>
      <c r="JAT39" s="98" t="s">
        <v>669</v>
      </c>
      <c r="JAU39" s="98" t="s">
        <v>669</v>
      </c>
      <c r="JAV39" s="98" t="s">
        <v>669</v>
      </c>
      <c r="JAW39" s="98" t="s">
        <v>669</v>
      </c>
      <c r="JAX39" s="98" t="s">
        <v>669</v>
      </c>
      <c r="JAY39" s="98" t="s">
        <v>669</v>
      </c>
      <c r="JAZ39" s="98" t="s">
        <v>669</v>
      </c>
      <c r="JBA39" s="98" t="s">
        <v>669</v>
      </c>
      <c r="JBB39" s="98" t="s">
        <v>669</v>
      </c>
      <c r="JBC39" s="98" t="s">
        <v>669</v>
      </c>
      <c r="JBD39" s="98" t="s">
        <v>669</v>
      </c>
      <c r="JBE39" s="98" t="s">
        <v>669</v>
      </c>
      <c r="JBF39" s="98" t="s">
        <v>669</v>
      </c>
      <c r="JBG39" s="98" t="s">
        <v>669</v>
      </c>
      <c r="JBH39" s="98" t="s">
        <v>669</v>
      </c>
      <c r="JBI39" s="98" t="s">
        <v>669</v>
      </c>
      <c r="JBJ39" s="98" t="s">
        <v>669</v>
      </c>
      <c r="JBK39" s="98" t="s">
        <v>669</v>
      </c>
      <c r="JBL39" s="98" t="s">
        <v>669</v>
      </c>
      <c r="JBM39" s="98" t="s">
        <v>669</v>
      </c>
      <c r="JBN39" s="98" t="s">
        <v>669</v>
      </c>
      <c r="JBO39" s="98" t="s">
        <v>669</v>
      </c>
      <c r="JBP39" s="98" t="s">
        <v>669</v>
      </c>
      <c r="JBQ39" s="98" t="s">
        <v>669</v>
      </c>
      <c r="JBR39" s="98" t="s">
        <v>669</v>
      </c>
      <c r="JBS39" s="98" t="s">
        <v>669</v>
      </c>
      <c r="JBT39" s="98" t="s">
        <v>669</v>
      </c>
      <c r="JBU39" s="98" t="s">
        <v>669</v>
      </c>
      <c r="JBV39" s="98" t="s">
        <v>669</v>
      </c>
      <c r="JBW39" s="98" t="s">
        <v>669</v>
      </c>
      <c r="JBX39" s="98" t="s">
        <v>669</v>
      </c>
      <c r="JBY39" s="98" t="s">
        <v>669</v>
      </c>
      <c r="JBZ39" s="98" t="s">
        <v>669</v>
      </c>
      <c r="JCA39" s="98" t="s">
        <v>669</v>
      </c>
      <c r="JCB39" s="98" t="s">
        <v>669</v>
      </c>
      <c r="JCC39" s="98" t="s">
        <v>669</v>
      </c>
      <c r="JCD39" s="98" t="s">
        <v>669</v>
      </c>
      <c r="JCE39" s="98" t="s">
        <v>669</v>
      </c>
      <c r="JCF39" s="98" t="s">
        <v>669</v>
      </c>
      <c r="JCG39" s="98" t="s">
        <v>669</v>
      </c>
      <c r="JCH39" s="98" t="s">
        <v>669</v>
      </c>
      <c r="JCI39" s="98" t="s">
        <v>669</v>
      </c>
      <c r="JCJ39" s="98" t="s">
        <v>669</v>
      </c>
      <c r="JCK39" s="98" t="s">
        <v>669</v>
      </c>
      <c r="JCL39" s="98" t="s">
        <v>669</v>
      </c>
      <c r="JCM39" s="98" t="s">
        <v>669</v>
      </c>
      <c r="JCN39" s="98" t="s">
        <v>669</v>
      </c>
      <c r="JCO39" s="98" t="s">
        <v>669</v>
      </c>
      <c r="JCP39" s="98" t="s">
        <v>669</v>
      </c>
      <c r="JCQ39" s="98" t="s">
        <v>669</v>
      </c>
      <c r="JCR39" s="98" t="s">
        <v>669</v>
      </c>
      <c r="JCS39" s="98" t="s">
        <v>669</v>
      </c>
      <c r="JCT39" s="98" t="s">
        <v>669</v>
      </c>
      <c r="JCU39" s="98" t="s">
        <v>669</v>
      </c>
      <c r="JCV39" s="98" t="s">
        <v>669</v>
      </c>
      <c r="JCW39" s="98" t="s">
        <v>669</v>
      </c>
      <c r="JCX39" s="98" t="s">
        <v>669</v>
      </c>
      <c r="JCY39" s="98" t="s">
        <v>669</v>
      </c>
      <c r="JCZ39" s="98" t="s">
        <v>669</v>
      </c>
      <c r="JDA39" s="98" t="s">
        <v>669</v>
      </c>
      <c r="JDB39" s="98" t="s">
        <v>669</v>
      </c>
      <c r="JDC39" s="98" t="s">
        <v>669</v>
      </c>
      <c r="JDD39" s="98" t="s">
        <v>669</v>
      </c>
      <c r="JDE39" s="98" t="s">
        <v>669</v>
      </c>
      <c r="JDF39" s="98" t="s">
        <v>669</v>
      </c>
      <c r="JDG39" s="98" t="s">
        <v>669</v>
      </c>
      <c r="JDH39" s="98" t="s">
        <v>669</v>
      </c>
      <c r="JDI39" s="98" t="s">
        <v>669</v>
      </c>
      <c r="JDJ39" s="98" t="s">
        <v>669</v>
      </c>
      <c r="JDK39" s="98" t="s">
        <v>669</v>
      </c>
      <c r="JDL39" s="98" t="s">
        <v>669</v>
      </c>
      <c r="JDM39" s="98" t="s">
        <v>669</v>
      </c>
      <c r="JDN39" s="98" t="s">
        <v>669</v>
      </c>
      <c r="JDO39" s="98" t="s">
        <v>669</v>
      </c>
      <c r="JDP39" s="98" t="s">
        <v>669</v>
      </c>
      <c r="JDQ39" s="98" t="s">
        <v>669</v>
      </c>
      <c r="JDR39" s="98" t="s">
        <v>669</v>
      </c>
      <c r="JDS39" s="98" t="s">
        <v>669</v>
      </c>
      <c r="JDT39" s="98" t="s">
        <v>669</v>
      </c>
      <c r="JDU39" s="98" t="s">
        <v>669</v>
      </c>
      <c r="JDV39" s="98" t="s">
        <v>669</v>
      </c>
      <c r="JDW39" s="98" t="s">
        <v>669</v>
      </c>
      <c r="JDX39" s="98" t="s">
        <v>669</v>
      </c>
      <c r="JDY39" s="98" t="s">
        <v>669</v>
      </c>
      <c r="JDZ39" s="98" t="s">
        <v>669</v>
      </c>
      <c r="JEA39" s="98" t="s">
        <v>669</v>
      </c>
      <c r="JEB39" s="98" t="s">
        <v>669</v>
      </c>
      <c r="JEC39" s="98" t="s">
        <v>669</v>
      </c>
      <c r="JED39" s="98" t="s">
        <v>669</v>
      </c>
      <c r="JEE39" s="98" t="s">
        <v>669</v>
      </c>
      <c r="JEF39" s="98" t="s">
        <v>669</v>
      </c>
      <c r="JEG39" s="98" t="s">
        <v>669</v>
      </c>
      <c r="JEH39" s="98" t="s">
        <v>669</v>
      </c>
      <c r="JEI39" s="98" t="s">
        <v>669</v>
      </c>
      <c r="JEJ39" s="98" t="s">
        <v>669</v>
      </c>
      <c r="JEK39" s="98" t="s">
        <v>669</v>
      </c>
      <c r="JEL39" s="98" t="s">
        <v>669</v>
      </c>
      <c r="JEM39" s="98" t="s">
        <v>669</v>
      </c>
      <c r="JEN39" s="98" t="s">
        <v>669</v>
      </c>
      <c r="JEO39" s="98" t="s">
        <v>669</v>
      </c>
      <c r="JEP39" s="98" t="s">
        <v>669</v>
      </c>
      <c r="JEQ39" s="98" t="s">
        <v>669</v>
      </c>
      <c r="JER39" s="98" t="s">
        <v>669</v>
      </c>
      <c r="JES39" s="98" t="s">
        <v>669</v>
      </c>
      <c r="JET39" s="98" t="s">
        <v>669</v>
      </c>
      <c r="JEU39" s="98" t="s">
        <v>669</v>
      </c>
      <c r="JEV39" s="98" t="s">
        <v>669</v>
      </c>
      <c r="JEW39" s="98" t="s">
        <v>669</v>
      </c>
      <c r="JEX39" s="98" t="s">
        <v>669</v>
      </c>
      <c r="JEY39" s="98" t="s">
        <v>669</v>
      </c>
      <c r="JEZ39" s="98" t="s">
        <v>669</v>
      </c>
      <c r="JFA39" s="98" t="s">
        <v>669</v>
      </c>
      <c r="JFB39" s="98" t="s">
        <v>669</v>
      </c>
      <c r="JFC39" s="98" t="s">
        <v>669</v>
      </c>
      <c r="JFD39" s="98" t="s">
        <v>669</v>
      </c>
      <c r="JFE39" s="98" t="s">
        <v>669</v>
      </c>
      <c r="JFF39" s="98" t="s">
        <v>669</v>
      </c>
      <c r="JFG39" s="98" t="s">
        <v>669</v>
      </c>
      <c r="JFH39" s="98" t="s">
        <v>669</v>
      </c>
      <c r="JFI39" s="98" t="s">
        <v>669</v>
      </c>
      <c r="JFJ39" s="98" t="s">
        <v>669</v>
      </c>
      <c r="JFK39" s="98" t="s">
        <v>669</v>
      </c>
      <c r="JFL39" s="98" t="s">
        <v>669</v>
      </c>
      <c r="JFM39" s="98" t="s">
        <v>669</v>
      </c>
      <c r="JFN39" s="98" t="s">
        <v>669</v>
      </c>
      <c r="JFO39" s="98" t="s">
        <v>669</v>
      </c>
      <c r="JFP39" s="98" t="s">
        <v>669</v>
      </c>
      <c r="JFQ39" s="98" t="s">
        <v>669</v>
      </c>
      <c r="JFR39" s="98" t="s">
        <v>669</v>
      </c>
      <c r="JFS39" s="98" t="s">
        <v>669</v>
      </c>
      <c r="JFT39" s="98" t="s">
        <v>669</v>
      </c>
      <c r="JFU39" s="98" t="s">
        <v>669</v>
      </c>
      <c r="JFV39" s="98" t="s">
        <v>669</v>
      </c>
      <c r="JFW39" s="98" t="s">
        <v>669</v>
      </c>
      <c r="JFX39" s="98" t="s">
        <v>669</v>
      </c>
      <c r="JFY39" s="98" t="s">
        <v>669</v>
      </c>
      <c r="JFZ39" s="98" t="s">
        <v>669</v>
      </c>
      <c r="JGA39" s="98" t="s">
        <v>669</v>
      </c>
      <c r="JGB39" s="98" t="s">
        <v>669</v>
      </c>
      <c r="JGC39" s="98" t="s">
        <v>669</v>
      </c>
      <c r="JGD39" s="98" t="s">
        <v>669</v>
      </c>
      <c r="JGE39" s="98" t="s">
        <v>669</v>
      </c>
      <c r="JGF39" s="98" t="s">
        <v>669</v>
      </c>
      <c r="JGG39" s="98" t="s">
        <v>669</v>
      </c>
      <c r="JGH39" s="98" t="s">
        <v>669</v>
      </c>
      <c r="JGI39" s="98" t="s">
        <v>669</v>
      </c>
      <c r="JGJ39" s="98" t="s">
        <v>669</v>
      </c>
      <c r="JGK39" s="98" t="s">
        <v>669</v>
      </c>
      <c r="JGL39" s="98" t="s">
        <v>669</v>
      </c>
      <c r="JGM39" s="98" t="s">
        <v>669</v>
      </c>
      <c r="JGN39" s="98" t="s">
        <v>669</v>
      </c>
      <c r="JGO39" s="98" t="s">
        <v>669</v>
      </c>
      <c r="JGP39" s="98" t="s">
        <v>669</v>
      </c>
      <c r="JGQ39" s="98" t="s">
        <v>669</v>
      </c>
      <c r="JGR39" s="98" t="s">
        <v>669</v>
      </c>
      <c r="JGS39" s="98" t="s">
        <v>669</v>
      </c>
      <c r="JGT39" s="98" t="s">
        <v>669</v>
      </c>
      <c r="JGU39" s="98" t="s">
        <v>669</v>
      </c>
      <c r="JGV39" s="98" t="s">
        <v>669</v>
      </c>
      <c r="JGW39" s="98" t="s">
        <v>669</v>
      </c>
      <c r="JGX39" s="98" t="s">
        <v>669</v>
      </c>
      <c r="JGY39" s="98" t="s">
        <v>669</v>
      </c>
      <c r="JGZ39" s="98" t="s">
        <v>669</v>
      </c>
      <c r="JHA39" s="98" t="s">
        <v>669</v>
      </c>
      <c r="JHB39" s="98" t="s">
        <v>669</v>
      </c>
      <c r="JHC39" s="98" t="s">
        <v>669</v>
      </c>
      <c r="JHD39" s="98" t="s">
        <v>669</v>
      </c>
      <c r="JHE39" s="98" t="s">
        <v>669</v>
      </c>
      <c r="JHF39" s="98" t="s">
        <v>669</v>
      </c>
      <c r="JHG39" s="98" t="s">
        <v>669</v>
      </c>
      <c r="JHH39" s="98" t="s">
        <v>669</v>
      </c>
      <c r="JHI39" s="98" t="s">
        <v>669</v>
      </c>
      <c r="JHJ39" s="98" t="s">
        <v>669</v>
      </c>
      <c r="JHK39" s="98" t="s">
        <v>669</v>
      </c>
      <c r="JHL39" s="98" t="s">
        <v>669</v>
      </c>
      <c r="JHM39" s="98" t="s">
        <v>669</v>
      </c>
      <c r="JHN39" s="98" t="s">
        <v>669</v>
      </c>
      <c r="JHO39" s="98" t="s">
        <v>669</v>
      </c>
      <c r="JHP39" s="98" t="s">
        <v>669</v>
      </c>
      <c r="JHQ39" s="98" t="s">
        <v>669</v>
      </c>
      <c r="JHR39" s="98" t="s">
        <v>669</v>
      </c>
      <c r="JHS39" s="98" t="s">
        <v>669</v>
      </c>
      <c r="JHT39" s="98" t="s">
        <v>669</v>
      </c>
      <c r="JHU39" s="98" t="s">
        <v>669</v>
      </c>
      <c r="JHV39" s="98" t="s">
        <v>669</v>
      </c>
      <c r="JHW39" s="98" t="s">
        <v>669</v>
      </c>
      <c r="JHX39" s="98" t="s">
        <v>669</v>
      </c>
      <c r="JHY39" s="98" t="s">
        <v>669</v>
      </c>
      <c r="JHZ39" s="98" t="s">
        <v>669</v>
      </c>
      <c r="JIA39" s="98" t="s">
        <v>669</v>
      </c>
      <c r="JIB39" s="98" t="s">
        <v>669</v>
      </c>
      <c r="JIC39" s="98" t="s">
        <v>669</v>
      </c>
      <c r="JID39" s="98" t="s">
        <v>669</v>
      </c>
      <c r="JIE39" s="98" t="s">
        <v>669</v>
      </c>
      <c r="JIF39" s="98" t="s">
        <v>669</v>
      </c>
      <c r="JIG39" s="98" t="s">
        <v>669</v>
      </c>
      <c r="JIH39" s="98" t="s">
        <v>669</v>
      </c>
      <c r="JII39" s="98" t="s">
        <v>669</v>
      </c>
      <c r="JIJ39" s="98" t="s">
        <v>669</v>
      </c>
      <c r="JIK39" s="98" t="s">
        <v>669</v>
      </c>
      <c r="JIL39" s="98" t="s">
        <v>669</v>
      </c>
      <c r="JIM39" s="98" t="s">
        <v>669</v>
      </c>
      <c r="JIN39" s="98" t="s">
        <v>669</v>
      </c>
      <c r="JIO39" s="98" t="s">
        <v>669</v>
      </c>
      <c r="JIP39" s="98" t="s">
        <v>669</v>
      </c>
      <c r="JIQ39" s="98" t="s">
        <v>669</v>
      </c>
      <c r="JIR39" s="98" t="s">
        <v>669</v>
      </c>
      <c r="JIS39" s="98" t="s">
        <v>669</v>
      </c>
      <c r="JIT39" s="98" t="s">
        <v>669</v>
      </c>
      <c r="JIU39" s="98" t="s">
        <v>669</v>
      </c>
      <c r="JIV39" s="98" t="s">
        <v>669</v>
      </c>
      <c r="JIW39" s="98" t="s">
        <v>669</v>
      </c>
      <c r="JIX39" s="98" t="s">
        <v>669</v>
      </c>
      <c r="JIY39" s="98" t="s">
        <v>669</v>
      </c>
      <c r="JIZ39" s="98" t="s">
        <v>669</v>
      </c>
      <c r="JJA39" s="98" t="s">
        <v>669</v>
      </c>
      <c r="JJB39" s="98" t="s">
        <v>669</v>
      </c>
      <c r="JJC39" s="98" t="s">
        <v>669</v>
      </c>
      <c r="JJD39" s="98" t="s">
        <v>669</v>
      </c>
      <c r="JJE39" s="98" t="s">
        <v>669</v>
      </c>
      <c r="JJF39" s="98" t="s">
        <v>669</v>
      </c>
      <c r="JJG39" s="98" t="s">
        <v>669</v>
      </c>
      <c r="JJH39" s="98" t="s">
        <v>669</v>
      </c>
      <c r="JJI39" s="98" t="s">
        <v>669</v>
      </c>
      <c r="JJJ39" s="98" t="s">
        <v>669</v>
      </c>
      <c r="JJK39" s="98" t="s">
        <v>669</v>
      </c>
      <c r="JJL39" s="98" t="s">
        <v>669</v>
      </c>
      <c r="JJM39" s="98" t="s">
        <v>669</v>
      </c>
      <c r="JJN39" s="98" t="s">
        <v>669</v>
      </c>
      <c r="JJO39" s="98" t="s">
        <v>669</v>
      </c>
      <c r="JJP39" s="98" t="s">
        <v>669</v>
      </c>
      <c r="JJQ39" s="98" t="s">
        <v>669</v>
      </c>
      <c r="JJR39" s="98" t="s">
        <v>669</v>
      </c>
      <c r="JJS39" s="98" t="s">
        <v>669</v>
      </c>
      <c r="JJT39" s="98" t="s">
        <v>669</v>
      </c>
      <c r="JJU39" s="98" t="s">
        <v>669</v>
      </c>
      <c r="JJV39" s="98" t="s">
        <v>669</v>
      </c>
      <c r="JJW39" s="98" t="s">
        <v>669</v>
      </c>
      <c r="JJX39" s="98" t="s">
        <v>669</v>
      </c>
      <c r="JJY39" s="98" t="s">
        <v>669</v>
      </c>
      <c r="JJZ39" s="98" t="s">
        <v>669</v>
      </c>
      <c r="JKA39" s="98" t="s">
        <v>669</v>
      </c>
      <c r="JKB39" s="98" t="s">
        <v>669</v>
      </c>
      <c r="JKC39" s="98" t="s">
        <v>669</v>
      </c>
      <c r="JKD39" s="98" t="s">
        <v>669</v>
      </c>
      <c r="JKE39" s="98" t="s">
        <v>669</v>
      </c>
      <c r="JKF39" s="98" t="s">
        <v>669</v>
      </c>
      <c r="JKG39" s="98" t="s">
        <v>669</v>
      </c>
      <c r="JKH39" s="98" t="s">
        <v>669</v>
      </c>
      <c r="JKI39" s="98" t="s">
        <v>669</v>
      </c>
      <c r="JKJ39" s="98" t="s">
        <v>669</v>
      </c>
      <c r="JKK39" s="98" t="s">
        <v>669</v>
      </c>
      <c r="JKL39" s="98" t="s">
        <v>669</v>
      </c>
      <c r="JKM39" s="98" t="s">
        <v>669</v>
      </c>
      <c r="JKN39" s="98" t="s">
        <v>669</v>
      </c>
      <c r="JKO39" s="98" t="s">
        <v>669</v>
      </c>
      <c r="JKP39" s="98" t="s">
        <v>669</v>
      </c>
      <c r="JKQ39" s="98" t="s">
        <v>669</v>
      </c>
      <c r="JKR39" s="98" t="s">
        <v>669</v>
      </c>
      <c r="JKS39" s="98" t="s">
        <v>669</v>
      </c>
      <c r="JKT39" s="98" t="s">
        <v>669</v>
      </c>
      <c r="JKU39" s="98" t="s">
        <v>669</v>
      </c>
      <c r="JKV39" s="98" t="s">
        <v>669</v>
      </c>
      <c r="JKW39" s="98" t="s">
        <v>669</v>
      </c>
      <c r="JKX39" s="98" t="s">
        <v>669</v>
      </c>
      <c r="JKY39" s="98" t="s">
        <v>669</v>
      </c>
      <c r="JKZ39" s="98" t="s">
        <v>669</v>
      </c>
      <c r="JLA39" s="98" t="s">
        <v>669</v>
      </c>
      <c r="JLB39" s="98" t="s">
        <v>669</v>
      </c>
      <c r="JLC39" s="98" t="s">
        <v>669</v>
      </c>
      <c r="JLD39" s="98" t="s">
        <v>669</v>
      </c>
      <c r="JLE39" s="98" t="s">
        <v>669</v>
      </c>
      <c r="JLF39" s="98" t="s">
        <v>669</v>
      </c>
      <c r="JLG39" s="98" t="s">
        <v>669</v>
      </c>
      <c r="JLH39" s="98" t="s">
        <v>669</v>
      </c>
      <c r="JLI39" s="98" t="s">
        <v>669</v>
      </c>
      <c r="JLJ39" s="98" t="s">
        <v>669</v>
      </c>
      <c r="JLK39" s="98" t="s">
        <v>669</v>
      </c>
      <c r="JLL39" s="98" t="s">
        <v>669</v>
      </c>
      <c r="JLM39" s="98" t="s">
        <v>669</v>
      </c>
      <c r="JLN39" s="98" t="s">
        <v>669</v>
      </c>
      <c r="JLO39" s="98" t="s">
        <v>669</v>
      </c>
      <c r="JLP39" s="98" t="s">
        <v>669</v>
      </c>
      <c r="JLQ39" s="98" t="s">
        <v>669</v>
      </c>
      <c r="JLR39" s="98" t="s">
        <v>669</v>
      </c>
      <c r="JLS39" s="98" t="s">
        <v>669</v>
      </c>
      <c r="JLT39" s="98" t="s">
        <v>669</v>
      </c>
      <c r="JLU39" s="98" t="s">
        <v>669</v>
      </c>
      <c r="JLV39" s="98" t="s">
        <v>669</v>
      </c>
      <c r="JLW39" s="98" t="s">
        <v>669</v>
      </c>
      <c r="JLX39" s="98" t="s">
        <v>669</v>
      </c>
      <c r="JLY39" s="98" t="s">
        <v>669</v>
      </c>
      <c r="JLZ39" s="98" t="s">
        <v>669</v>
      </c>
      <c r="JMA39" s="98" t="s">
        <v>669</v>
      </c>
      <c r="JMB39" s="98" t="s">
        <v>669</v>
      </c>
      <c r="JMC39" s="98" t="s">
        <v>669</v>
      </c>
      <c r="JMD39" s="98" t="s">
        <v>669</v>
      </c>
      <c r="JME39" s="98" t="s">
        <v>669</v>
      </c>
      <c r="JMF39" s="98" t="s">
        <v>669</v>
      </c>
      <c r="JMG39" s="98" t="s">
        <v>669</v>
      </c>
      <c r="JMH39" s="98" t="s">
        <v>669</v>
      </c>
      <c r="JMI39" s="98" t="s">
        <v>669</v>
      </c>
      <c r="JMJ39" s="98" t="s">
        <v>669</v>
      </c>
      <c r="JMK39" s="98" t="s">
        <v>669</v>
      </c>
      <c r="JML39" s="98" t="s">
        <v>669</v>
      </c>
      <c r="JMM39" s="98" t="s">
        <v>669</v>
      </c>
      <c r="JMN39" s="98" t="s">
        <v>669</v>
      </c>
      <c r="JMO39" s="98" t="s">
        <v>669</v>
      </c>
      <c r="JMP39" s="98" t="s">
        <v>669</v>
      </c>
      <c r="JMQ39" s="98" t="s">
        <v>669</v>
      </c>
      <c r="JMR39" s="98" t="s">
        <v>669</v>
      </c>
      <c r="JMS39" s="98" t="s">
        <v>669</v>
      </c>
      <c r="JMT39" s="98" t="s">
        <v>669</v>
      </c>
      <c r="JMU39" s="98" t="s">
        <v>669</v>
      </c>
      <c r="JMV39" s="98" t="s">
        <v>669</v>
      </c>
      <c r="JMW39" s="98" t="s">
        <v>669</v>
      </c>
      <c r="JMX39" s="98" t="s">
        <v>669</v>
      </c>
      <c r="JMY39" s="98" t="s">
        <v>669</v>
      </c>
      <c r="JMZ39" s="98" t="s">
        <v>669</v>
      </c>
      <c r="JNA39" s="98" t="s">
        <v>669</v>
      </c>
      <c r="JNB39" s="98" t="s">
        <v>669</v>
      </c>
      <c r="JNC39" s="98" t="s">
        <v>669</v>
      </c>
      <c r="JND39" s="98" t="s">
        <v>669</v>
      </c>
      <c r="JNE39" s="98" t="s">
        <v>669</v>
      </c>
      <c r="JNF39" s="98" t="s">
        <v>669</v>
      </c>
      <c r="JNG39" s="98" t="s">
        <v>669</v>
      </c>
      <c r="JNH39" s="98" t="s">
        <v>669</v>
      </c>
      <c r="JNI39" s="98" t="s">
        <v>669</v>
      </c>
      <c r="JNJ39" s="98" t="s">
        <v>669</v>
      </c>
      <c r="JNK39" s="98" t="s">
        <v>669</v>
      </c>
      <c r="JNL39" s="98" t="s">
        <v>669</v>
      </c>
      <c r="JNM39" s="98" t="s">
        <v>669</v>
      </c>
      <c r="JNN39" s="98" t="s">
        <v>669</v>
      </c>
      <c r="JNO39" s="98" t="s">
        <v>669</v>
      </c>
      <c r="JNP39" s="98" t="s">
        <v>669</v>
      </c>
      <c r="JNQ39" s="98" t="s">
        <v>669</v>
      </c>
      <c r="JNR39" s="98" t="s">
        <v>669</v>
      </c>
      <c r="JNS39" s="98" t="s">
        <v>669</v>
      </c>
      <c r="JNT39" s="98" t="s">
        <v>669</v>
      </c>
      <c r="JNU39" s="98" t="s">
        <v>669</v>
      </c>
      <c r="JNV39" s="98" t="s">
        <v>669</v>
      </c>
      <c r="JNW39" s="98" t="s">
        <v>669</v>
      </c>
      <c r="JNX39" s="98" t="s">
        <v>669</v>
      </c>
      <c r="JNY39" s="98" t="s">
        <v>669</v>
      </c>
      <c r="JNZ39" s="98" t="s">
        <v>669</v>
      </c>
      <c r="JOA39" s="98" t="s">
        <v>669</v>
      </c>
      <c r="JOB39" s="98" t="s">
        <v>669</v>
      </c>
      <c r="JOC39" s="98" t="s">
        <v>669</v>
      </c>
      <c r="JOD39" s="98" t="s">
        <v>669</v>
      </c>
      <c r="JOE39" s="98" t="s">
        <v>669</v>
      </c>
      <c r="JOF39" s="98" t="s">
        <v>669</v>
      </c>
      <c r="JOG39" s="98" t="s">
        <v>669</v>
      </c>
      <c r="JOH39" s="98" t="s">
        <v>669</v>
      </c>
      <c r="JOI39" s="98" t="s">
        <v>669</v>
      </c>
      <c r="JOJ39" s="98" t="s">
        <v>669</v>
      </c>
      <c r="JOK39" s="98" t="s">
        <v>669</v>
      </c>
      <c r="JOL39" s="98" t="s">
        <v>669</v>
      </c>
      <c r="JOM39" s="98" t="s">
        <v>669</v>
      </c>
      <c r="JON39" s="98" t="s">
        <v>669</v>
      </c>
      <c r="JOO39" s="98" t="s">
        <v>669</v>
      </c>
      <c r="JOP39" s="98" t="s">
        <v>669</v>
      </c>
      <c r="JOQ39" s="98" t="s">
        <v>669</v>
      </c>
      <c r="JOR39" s="98" t="s">
        <v>669</v>
      </c>
      <c r="JOS39" s="98" t="s">
        <v>669</v>
      </c>
      <c r="JOT39" s="98" t="s">
        <v>669</v>
      </c>
      <c r="JOU39" s="98" t="s">
        <v>669</v>
      </c>
      <c r="JOV39" s="98" t="s">
        <v>669</v>
      </c>
      <c r="JOW39" s="98" t="s">
        <v>669</v>
      </c>
      <c r="JOX39" s="98" t="s">
        <v>669</v>
      </c>
      <c r="JOY39" s="98" t="s">
        <v>669</v>
      </c>
      <c r="JOZ39" s="98" t="s">
        <v>669</v>
      </c>
      <c r="JPA39" s="98" t="s">
        <v>669</v>
      </c>
      <c r="JPB39" s="98" t="s">
        <v>669</v>
      </c>
      <c r="JPC39" s="98" t="s">
        <v>669</v>
      </c>
      <c r="JPD39" s="98" t="s">
        <v>669</v>
      </c>
      <c r="JPE39" s="98" t="s">
        <v>669</v>
      </c>
      <c r="JPF39" s="98" t="s">
        <v>669</v>
      </c>
      <c r="JPG39" s="98" t="s">
        <v>669</v>
      </c>
      <c r="JPH39" s="98" t="s">
        <v>669</v>
      </c>
      <c r="JPI39" s="98" t="s">
        <v>669</v>
      </c>
      <c r="JPJ39" s="98" t="s">
        <v>669</v>
      </c>
      <c r="JPK39" s="98" t="s">
        <v>669</v>
      </c>
      <c r="JPL39" s="98" t="s">
        <v>669</v>
      </c>
      <c r="JPM39" s="98" t="s">
        <v>669</v>
      </c>
      <c r="JPN39" s="98" t="s">
        <v>669</v>
      </c>
      <c r="JPO39" s="98" t="s">
        <v>669</v>
      </c>
      <c r="JPP39" s="98" t="s">
        <v>669</v>
      </c>
      <c r="JPQ39" s="98" t="s">
        <v>669</v>
      </c>
      <c r="JPR39" s="98" t="s">
        <v>669</v>
      </c>
      <c r="JPS39" s="98" t="s">
        <v>669</v>
      </c>
      <c r="JPT39" s="98" t="s">
        <v>669</v>
      </c>
      <c r="JPU39" s="98" t="s">
        <v>669</v>
      </c>
      <c r="JPV39" s="98" t="s">
        <v>669</v>
      </c>
      <c r="JPW39" s="98" t="s">
        <v>669</v>
      </c>
      <c r="JPX39" s="98" t="s">
        <v>669</v>
      </c>
      <c r="JPY39" s="98" t="s">
        <v>669</v>
      </c>
      <c r="JPZ39" s="98" t="s">
        <v>669</v>
      </c>
      <c r="JQA39" s="98" t="s">
        <v>669</v>
      </c>
      <c r="JQB39" s="98" t="s">
        <v>669</v>
      </c>
      <c r="JQC39" s="98" t="s">
        <v>669</v>
      </c>
      <c r="JQD39" s="98" t="s">
        <v>669</v>
      </c>
      <c r="JQE39" s="98" t="s">
        <v>669</v>
      </c>
      <c r="JQF39" s="98" t="s">
        <v>669</v>
      </c>
      <c r="JQG39" s="98" t="s">
        <v>669</v>
      </c>
      <c r="JQH39" s="98" t="s">
        <v>669</v>
      </c>
      <c r="JQI39" s="98" t="s">
        <v>669</v>
      </c>
      <c r="JQJ39" s="98" t="s">
        <v>669</v>
      </c>
      <c r="JQK39" s="98" t="s">
        <v>669</v>
      </c>
      <c r="JQL39" s="98" t="s">
        <v>669</v>
      </c>
      <c r="JQM39" s="98" t="s">
        <v>669</v>
      </c>
      <c r="JQN39" s="98" t="s">
        <v>669</v>
      </c>
      <c r="JQO39" s="98" t="s">
        <v>669</v>
      </c>
      <c r="JQP39" s="98" t="s">
        <v>669</v>
      </c>
      <c r="JQQ39" s="98" t="s">
        <v>669</v>
      </c>
      <c r="JQR39" s="98" t="s">
        <v>669</v>
      </c>
      <c r="JQS39" s="98" t="s">
        <v>669</v>
      </c>
      <c r="JQT39" s="98" t="s">
        <v>669</v>
      </c>
      <c r="JQU39" s="98" t="s">
        <v>669</v>
      </c>
      <c r="JQV39" s="98" t="s">
        <v>669</v>
      </c>
      <c r="JQW39" s="98" t="s">
        <v>669</v>
      </c>
      <c r="JQX39" s="98" t="s">
        <v>669</v>
      </c>
      <c r="JQY39" s="98" t="s">
        <v>669</v>
      </c>
      <c r="JQZ39" s="98" t="s">
        <v>669</v>
      </c>
      <c r="JRA39" s="98" t="s">
        <v>669</v>
      </c>
      <c r="JRB39" s="98" t="s">
        <v>669</v>
      </c>
      <c r="JRC39" s="98" t="s">
        <v>669</v>
      </c>
      <c r="JRD39" s="98" t="s">
        <v>669</v>
      </c>
      <c r="JRE39" s="98" t="s">
        <v>669</v>
      </c>
      <c r="JRF39" s="98" t="s">
        <v>669</v>
      </c>
      <c r="JRG39" s="98" t="s">
        <v>669</v>
      </c>
      <c r="JRH39" s="98" t="s">
        <v>669</v>
      </c>
      <c r="JRI39" s="98" t="s">
        <v>669</v>
      </c>
      <c r="JRJ39" s="98" t="s">
        <v>669</v>
      </c>
      <c r="JRK39" s="98" t="s">
        <v>669</v>
      </c>
      <c r="JRL39" s="98" t="s">
        <v>669</v>
      </c>
      <c r="JRM39" s="98" t="s">
        <v>669</v>
      </c>
      <c r="JRN39" s="98" t="s">
        <v>669</v>
      </c>
      <c r="JRO39" s="98" t="s">
        <v>669</v>
      </c>
      <c r="JRP39" s="98" t="s">
        <v>669</v>
      </c>
      <c r="JRQ39" s="98" t="s">
        <v>669</v>
      </c>
      <c r="JRR39" s="98" t="s">
        <v>669</v>
      </c>
      <c r="JRS39" s="98" t="s">
        <v>669</v>
      </c>
      <c r="JRT39" s="98" t="s">
        <v>669</v>
      </c>
      <c r="JRU39" s="98" t="s">
        <v>669</v>
      </c>
      <c r="JRV39" s="98" t="s">
        <v>669</v>
      </c>
      <c r="JRW39" s="98" t="s">
        <v>669</v>
      </c>
      <c r="JRX39" s="98" t="s">
        <v>669</v>
      </c>
      <c r="JRY39" s="98" t="s">
        <v>669</v>
      </c>
      <c r="JRZ39" s="98" t="s">
        <v>669</v>
      </c>
      <c r="JSA39" s="98" t="s">
        <v>669</v>
      </c>
      <c r="JSB39" s="98" t="s">
        <v>669</v>
      </c>
      <c r="JSC39" s="98" t="s">
        <v>669</v>
      </c>
      <c r="JSD39" s="98" t="s">
        <v>669</v>
      </c>
      <c r="JSE39" s="98" t="s">
        <v>669</v>
      </c>
      <c r="JSF39" s="98" t="s">
        <v>669</v>
      </c>
      <c r="JSG39" s="98" t="s">
        <v>669</v>
      </c>
      <c r="JSH39" s="98" t="s">
        <v>669</v>
      </c>
      <c r="JSI39" s="98" t="s">
        <v>669</v>
      </c>
      <c r="JSJ39" s="98" t="s">
        <v>669</v>
      </c>
      <c r="JSK39" s="98" t="s">
        <v>669</v>
      </c>
      <c r="JSL39" s="98" t="s">
        <v>669</v>
      </c>
      <c r="JSM39" s="98" t="s">
        <v>669</v>
      </c>
      <c r="JSN39" s="98" t="s">
        <v>669</v>
      </c>
      <c r="JSO39" s="98" t="s">
        <v>669</v>
      </c>
      <c r="JSP39" s="98" t="s">
        <v>669</v>
      </c>
      <c r="JSQ39" s="98" t="s">
        <v>669</v>
      </c>
      <c r="JSR39" s="98" t="s">
        <v>669</v>
      </c>
      <c r="JSS39" s="98" t="s">
        <v>669</v>
      </c>
      <c r="JST39" s="98" t="s">
        <v>669</v>
      </c>
      <c r="JSU39" s="98" t="s">
        <v>669</v>
      </c>
      <c r="JSV39" s="98" t="s">
        <v>669</v>
      </c>
      <c r="JSW39" s="98" t="s">
        <v>669</v>
      </c>
      <c r="JSX39" s="98" t="s">
        <v>669</v>
      </c>
      <c r="JSY39" s="98" t="s">
        <v>669</v>
      </c>
      <c r="JSZ39" s="98" t="s">
        <v>669</v>
      </c>
      <c r="JTA39" s="98" t="s">
        <v>669</v>
      </c>
      <c r="JTB39" s="98" t="s">
        <v>669</v>
      </c>
      <c r="JTC39" s="98" t="s">
        <v>669</v>
      </c>
      <c r="JTD39" s="98" t="s">
        <v>669</v>
      </c>
      <c r="JTE39" s="98" t="s">
        <v>669</v>
      </c>
      <c r="JTF39" s="98" t="s">
        <v>669</v>
      </c>
      <c r="JTG39" s="98" t="s">
        <v>669</v>
      </c>
      <c r="JTH39" s="98" t="s">
        <v>669</v>
      </c>
      <c r="JTI39" s="98" t="s">
        <v>669</v>
      </c>
      <c r="JTJ39" s="98" t="s">
        <v>669</v>
      </c>
      <c r="JTK39" s="98" t="s">
        <v>669</v>
      </c>
      <c r="JTL39" s="98" t="s">
        <v>669</v>
      </c>
      <c r="JTM39" s="98" t="s">
        <v>669</v>
      </c>
      <c r="JTN39" s="98" t="s">
        <v>669</v>
      </c>
      <c r="JTO39" s="98" t="s">
        <v>669</v>
      </c>
      <c r="JTP39" s="98" t="s">
        <v>669</v>
      </c>
      <c r="JTQ39" s="98" t="s">
        <v>669</v>
      </c>
      <c r="JTR39" s="98" t="s">
        <v>669</v>
      </c>
      <c r="JTS39" s="98" t="s">
        <v>669</v>
      </c>
      <c r="JTT39" s="98" t="s">
        <v>669</v>
      </c>
      <c r="JTU39" s="98" t="s">
        <v>669</v>
      </c>
      <c r="JTV39" s="98" t="s">
        <v>669</v>
      </c>
      <c r="JTW39" s="98" t="s">
        <v>669</v>
      </c>
      <c r="JTX39" s="98" t="s">
        <v>669</v>
      </c>
      <c r="JTY39" s="98" t="s">
        <v>669</v>
      </c>
      <c r="JTZ39" s="98" t="s">
        <v>669</v>
      </c>
      <c r="JUA39" s="98" t="s">
        <v>669</v>
      </c>
      <c r="JUB39" s="98" t="s">
        <v>669</v>
      </c>
      <c r="JUC39" s="98" t="s">
        <v>669</v>
      </c>
      <c r="JUD39" s="98" t="s">
        <v>669</v>
      </c>
      <c r="JUE39" s="98" t="s">
        <v>669</v>
      </c>
      <c r="JUF39" s="98" t="s">
        <v>669</v>
      </c>
      <c r="JUG39" s="98" t="s">
        <v>669</v>
      </c>
      <c r="JUH39" s="98" t="s">
        <v>669</v>
      </c>
      <c r="JUI39" s="98" t="s">
        <v>669</v>
      </c>
      <c r="JUJ39" s="98" t="s">
        <v>669</v>
      </c>
      <c r="JUK39" s="98" t="s">
        <v>669</v>
      </c>
      <c r="JUL39" s="98" t="s">
        <v>669</v>
      </c>
      <c r="JUM39" s="98" t="s">
        <v>669</v>
      </c>
      <c r="JUN39" s="98" t="s">
        <v>669</v>
      </c>
      <c r="JUO39" s="98" t="s">
        <v>669</v>
      </c>
      <c r="JUP39" s="98" t="s">
        <v>669</v>
      </c>
      <c r="JUQ39" s="98" t="s">
        <v>669</v>
      </c>
      <c r="JUR39" s="98" t="s">
        <v>669</v>
      </c>
      <c r="JUS39" s="98" t="s">
        <v>669</v>
      </c>
      <c r="JUT39" s="98" t="s">
        <v>669</v>
      </c>
      <c r="JUU39" s="98" t="s">
        <v>669</v>
      </c>
      <c r="JUV39" s="98" t="s">
        <v>669</v>
      </c>
      <c r="JUW39" s="98" t="s">
        <v>669</v>
      </c>
      <c r="JUX39" s="98" t="s">
        <v>669</v>
      </c>
      <c r="JUY39" s="98" t="s">
        <v>669</v>
      </c>
      <c r="JUZ39" s="98" t="s">
        <v>669</v>
      </c>
      <c r="JVA39" s="98" t="s">
        <v>669</v>
      </c>
      <c r="JVB39" s="98" t="s">
        <v>669</v>
      </c>
      <c r="JVC39" s="98" t="s">
        <v>669</v>
      </c>
      <c r="JVD39" s="98" t="s">
        <v>669</v>
      </c>
      <c r="JVE39" s="98" t="s">
        <v>669</v>
      </c>
      <c r="JVF39" s="98" t="s">
        <v>669</v>
      </c>
      <c r="JVG39" s="98" t="s">
        <v>669</v>
      </c>
      <c r="JVH39" s="98" t="s">
        <v>669</v>
      </c>
      <c r="JVI39" s="98" t="s">
        <v>669</v>
      </c>
      <c r="JVJ39" s="98" t="s">
        <v>669</v>
      </c>
      <c r="JVK39" s="98" t="s">
        <v>669</v>
      </c>
      <c r="JVL39" s="98" t="s">
        <v>669</v>
      </c>
      <c r="JVM39" s="98" t="s">
        <v>669</v>
      </c>
      <c r="JVN39" s="98" t="s">
        <v>669</v>
      </c>
      <c r="JVO39" s="98" t="s">
        <v>669</v>
      </c>
      <c r="JVP39" s="98" t="s">
        <v>669</v>
      </c>
      <c r="JVQ39" s="98" t="s">
        <v>669</v>
      </c>
      <c r="JVR39" s="98" t="s">
        <v>669</v>
      </c>
      <c r="JVS39" s="98" t="s">
        <v>669</v>
      </c>
      <c r="JVT39" s="98" t="s">
        <v>669</v>
      </c>
      <c r="JVU39" s="98" t="s">
        <v>669</v>
      </c>
      <c r="JVV39" s="98" t="s">
        <v>669</v>
      </c>
      <c r="JVW39" s="98" t="s">
        <v>669</v>
      </c>
      <c r="JVX39" s="98" t="s">
        <v>669</v>
      </c>
      <c r="JVY39" s="98" t="s">
        <v>669</v>
      </c>
      <c r="JVZ39" s="98" t="s">
        <v>669</v>
      </c>
      <c r="JWA39" s="98" t="s">
        <v>669</v>
      </c>
      <c r="JWB39" s="98" t="s">
        <v>669</v>
      </c>
      <c r="JWC39" s="98" t="s">
        <v>669</v>
      </c>
      <c r="JWD39" s="98" t="s">
        <v>669</v>
      </c>
      <c r="JWE39" s="98" t="s">
        <v>669</v>
      </c>
      <c r="JWF39" s="98" t="s">
        <v>669</v>
      </c>
      <c r="JWG39" s="98" t="s">
        <v>669</v>
      </c>
      <c r="JWH39" s="98" t="s">
        <v>669</v>
      </c>
      <c r="JWI39" s="98" t="s">
        <v>669</v>
      </c>
      <c r="JWJ39" s="98" t="s">
        <v>669</v>
      </c>
      <c r="JWK39" s="98" t="s">
        <v>669</v>
      </c>
      <c r="JWL39" s="98" t="s">
        <v>669</v>
      </c>
      <c r="JWM39" s="98" t="s">
        <v>669</v>
      </c>
      <c r="JWN39" s="98" t="s">
        <v>669</v>
      </c>
      <c r="JWO39" s="98" t="s">
        <v>669</v>
      </c>
      <c r="JWP39" s="98" t="s">
        <v>669</v>
      </c>
      <c r="JWQ39" s="98" t="s">
        <v>669</v>
      </c>
      <c r="JWR39" s="98" t="s">
        <v>669</v>
      </c>
      <c r="JWS39" s="98" t="s">
        <v>669</v>
      </c>
      <c r="JWT39" s="98" t="s">
        <v>669</v>
      </c>
      <c r="JWU39" s="98" t="s">
        <v>669</v>
      </c>
      <c r="JWV39" s="98" t="s">
        <v>669</v>
      </c>
      <c r="JWW39" s="98" t="s">
        <v>669</v>
      </c>
      <c r="JWX39" s="98" t="s">
        <v>669</v>
      </c>
      <c r="JWY39" s="98" t="s">
        <v>669</v>
      </c>
      <c r="JWZ39" s="98" t="s">
        <v>669</v>
      </c>
      <c r="JXA39" s="98" t="s">
        <v>669</v>
      </c>
      <c r="JXB39" s="98" t="s">
        <v>669</v>
      </c>
      <c r="JXC39" s="98" t="s">
        <v>669</v>
      </c>
      <c r="JXD39" s="98" t="s">
        <v>669</v>
      </c>
      <c r="JXE39" s="98" t="s">
        <v>669</v>
      </c>
      <c r="JXF39" s="98" t="s">
        <v>669</v>
      </c>
      <c r="JXG39" s="98" t="s">
        <v>669</v>
      </c>
      <c r="JXH39" s="98" t="s">
        <v>669</v>
      </c>
      <c r="JXI39" s="98" t="s">
        <v>669</v>
      </c>
      <c r="JXJ39" s="98" t="s">
        <v>669</v>
      </c>
      <c r="JXK39" s="98" t="s">
        <v>669</v>
      </c>
      <c r="JXL39" s="98" t="s">
        <v>669</v>
      </c>
      <c r="JXM39" s="98" t="s">
        <v>669</v>
      </c>
      <c r="JXN39" s="98" t="s">
        <v>669</v>
      </c>
      <c r="JXO39" s="98" t="s">
        <v>669</v>
      </c>
      <c r="JXP39" s="98" t="s">
        <v>669</v>
      </c>
      <c r="JXQ39" s="98" t="s">
        <v>669</v>
      </c>
      <c r="JXR39" s="98" t="s">
        <v>669</v>
      </c>
      <c r="JXS39" s="98" t="s">
        <v>669</v>
      </c>
      <c r="JXT39" s="98" t="s">
        <v>669</v>
      </c>
      <c r="JXU39" s="98" t="s">
        <v>669</v>
      </c>
      <c r="JXV39" s="98" t="s">
        <v>669</v>
      </c>
      <c r="JXW39" s="98" t="s">
        <v>669</v>
      </c>
      <c r="JXX39" s="98" t="s">
        <v>669</v>
      </c>
      <c r="JXY39" s="98" t="s">
        <v>669</v>
      </c>
      <c r="JXZ39" s="98" t="s">
        <v>669</v>
      </c>
      <c r="JYA39" s="98" t="s">
        <v>669</v>
      </c>
      <c r="JYB39" s="98" t="s">
        <v>669</v>
      </c>
      <c r="JYC39" s="98" t="s">
        <v>669</v>
      </c>
      <c r="JYD39" s="98" t="s">
        <v>669</v>
      </c>
      <c r="JYE39" s="98" t="s">
        <v>669</v>
      </c>
      <c r="JYF39" s="98" t="s">
        <v>669</v>
      </c>
      <c r="JYG39" s="98" t="s">
        <v>669</v>
      </c>
      <c r="JYH39" s="98" t="s">
        <v>669</v>
      </c>
      <c r="JYI39" s="98" t="s">
        <v>669</v>
      </c>
      <c r="JYJ39" s="98" t="s">
        <v>669</v>
      </c>
      <c r="JYK39" s="98" t="s">
        <v>669</v>
      </c>
      <c r="JYL39" s="98" t="s">
        <v>669</v>
      </c>
      <c r="JYM39" s="98" t="s">
        <v>669</v>
      </c>
      <c r="JYN39" s="98" t="s">
        <v>669</v>
      </c>
      <c r="JYO39" s="98" t="s">
        <v>669</v>
      </c>
      <c r="JYP39" s="98" t="s">
        <v>669</v>
      </c>
      <c r="JYQ39" s="98" t="s">
        <v>669</v>
      </c>
      <c r="JYR39" s="98" t="s">
        <v>669</v>
      </c>
      <c r="JYS39" s="98" t="s">
        <v>669</v>
      </c>
      <c r="JYT39" s="98" t="s">
        <v>669</v>
      </c>
      <c r="JYU39" s="98" t="s">
        <v>669</v>
      </c>
      <c r="JYV39" s="98" t="s">
        <v>669</v>
      </c>
      <c r="JYW39" s="98" t="s">
        <v>669</v>
      </c>
      <c r="JYX39" s="98" t="s">
        <v>669</v>
      </c>
      <c r="JYY39" s="98" t="s">
        <v>669</v>
      </c>
      <c r="JYZ39" s="98" t="s">
        <v>669</v>
      </c>
      <c r="JZA39" s="98" t="s">
        <v>669</v>
      </c>
      <c r="JZB39" s="98" t="s">
        <v>669</v>
      </c>
      <c r="JZC39" s="98" t="s">
        <v>669</v>
      </c>
      <c r="JZD39" s="98" t="s">
        <v>669</v>
      </c>
      <c r="JZE39" s="98" t="s">
        <v>669</v>
      </c>
      <c r="JZF39" s="98" t="s">
        <v>669</v>
      </c>
      <c r="JZG39" s="98" t="s">
        <v>669</v>
      </c>
      <c r="JZH39" s="98" t="s">
        <v>669</v>
      </c>
      <c r="JZI39" s="98" t="s">
        <v>669</v>
      </c>
      <c r="JZJ39" s="98" t="s">
        <v>669</v>
      </c>
      <c r="JZK39" s="98" t="s">
        <v>669</v>
      </c>
      <c r="JZL39" s="98" t="s">
        <v>669</v>
      </c>
      <c r="JZM39" s="98" t="s">
        <v>669</v>
      </c>
      <c r="JZN39" s="98" t="s">
        <v>669</v>
      </c>
      <c r="JZO39" s="98" t="s">
        <v>669</v>
      </c>
      <c r="JZP39" s="98" t="s">
        <v>669</v>
      </c>
      <c r="JZQ39" s="98" t="s">
        <v>669</v>
      </c>
      <c r="JZR39" s="98" t="s">
        <v>669</v>
      </c>
      <c r="JZS39" s="98" t="s">
        <v>669</v>
      </c>
      <c r="JZT39" s="98" t="s">
        <v>669</v>
      </c>
      <c r="JZU39" s="98" t="s">
        <v>669</v>
      </c>
      <c r="JZV39" s="98" t="s">
        <v>669</v>
      </c>
      <c r="JZW39" s="98" t="s">
        <v>669</v>
      </c>
      <c r="JZX39" s="98" t="s">
        <v>669</v>
      </c>
      <c r="JZY39" s="98" t="s">
        <v>669</v>
      </c>
      <c r="JZZ39" s="98" t="s">
        <v>669</v>
      </c>
      <c r="KAA39" s="98" t="s">
        <v>669</v>
      </c>
      <c r="KAB39" s="98" t="s">
        <v>669</v>
      </c>
      <c r="KAC39" s="98" t="s">
        <v>669</v>
      </c>
      <c r="KAD39" s="98" t="s">
        <v>669</v>
      </c>
      <c r="KAE39" s="98" t="s">
        <v>669</v>
      </c>
      <c r="KAF39" s="98" t="s">
        <v>669</v>
      </c>
      <c r="KAG39" s="98" t="s">
        <v>669</v>
      </c>
      <c r="KAH39" s="98" t="s">
        <v>669</v>
      </c>
      <c r="KAI39" s="98" t="s">
        <v>669</v>
      </c>
      <c r="KAJ39" s="98" t="s">
        <v>669</v>
      </c>
      <c r="KAK39" s="98" t="s">
        <v>669</v>
      </c>
      <c r="KAL39" s="98" t="s">
        <v>669</v>
      </c>
      <c r="KAM39" s="98" t="s">
        <v>669</v>
      </c>
      <c r="KAN39" s="98" t="s">
        <v>669</v>
      </c>
      <c r="KAO39" s="98" t="s">
        <v>669</v>
      </c>
      <c r="KAP39" s="98" t="s">
        <v>669</v>
      </c>
      <c r="KAQ39" s="98" t="s">
        <v>669</v>
      </c>
      <c r="KAR39" s="98" t="s">
        <v>669</v>
      </c>
      <c r="KAS39" s="98" t="s">
        <v>669</v>
      </c>
      <c r="KAT39" s="98" t="s">
        <v>669</v>
      </c>
      <c r="KAU39" s="98" t="s">
        <v>669</v>
      </c>
      <c r="KAV39" s="98" t="s">
        <v>669</v>
      </c>
      <c r="KAW39" s="98" t="s">
        <v>669</v>
      </c>
      <c r="KAX39" s="98" t="s">
        <v>669</v>
      </c>
      <c r="KAY39" s="98" t="s">
        <v>669</v>
      </c>
      <c r="KAZ39" s="98" t="s">
        <v>669</v>
      </c>
      <c r="KBA39" s="98" t="s">
        <v>669</v>
      </c>
      <c r="KBB39" s="98" t="s">
        <v>669</v>
      </c>
      <c r="KBC39" s="98" t="s">
        <v>669</v>
      </c>
      <c r="KBD39" s="98" t="s">
        <v>669</v>
      </c>
      <c r="KBE39" s="98" t="s">
        <v>669</v>
      </c>
      <c r="KBF39" s="98" t="s">
        <v>669</v>
      </c>
      <c r="KBG39" s="98" t="s">
        <v>669</v>
      </c>
      <c r="KBH39" s="98" t="s">
        <v>669</v>
      </c>
      <c r="KBI39" s="98" t="s">
        <v>669</v>
      </c>
      <c r="KBJ39" s="98" t="s">
        <v>669</v>
      </c>
      <c r="KBK39" s="98" t="s">
        <v>669</v>
      </c>
      <c r="KBL39" s="98" t="s">
        <v>669</v>
      </c>
      <c r="KBM39" s="98" t="s">
        <v>669</v>
      </c>
      <c r="KBN39" s="98" t="s">
        <v>669</v>
      </c>
      <c r="KBO39" s="98" t="s">
        <v>669</v>
      </c>
      <c r="KBP39" s="98" t="s">
        <v>669</v>
      </c>
      <c r="KBQ39" s="98" t="s">
        <v>669</v>
      </c>
      <c r="KBR39" s="98" t="s">
        <v>669</v>
      </c>
      <c r="KBS39" s="98" t="s">
        <v>669</v>
      </c>
      <c r="KBT39" s="98" t="s">
        <v>669</v>
      </c>
      <c r="KBU39" s="98" t="s">
        <v>669</v>
      </c>
      <c r="KBV39" s="98" t="s">
        <v>669</v>
      </c>
      <c r="KBW39" s="98" t="s">
        <v>669</v>
      </c>
      <c r="KBX39" s="98" t="s">
        <v>669</v>
      </c>
      <c r="KBY39" s="98" t="s">
        <v>669</v>
      </c>
      <c r="KBZ39" s="98" t="s">
        <v>669</v>
      </c>
      <c r="KCA39" s="98" t="s">
        <v>669</v>
      </c>
      <c r="KCB39" s="98" t="s">
        <v>669</v>
      </c>
      <c r="KCC39" s="98" t="s">
        <v>669</v>
      </c>
      <c r="KCD39" s="98" t="s">
        <v>669</v>
      </c>
      <c r="KCE39" s="98" t="s">
        <v>669</v>
      </c>
      <c r="KCF39" s="98" t="s">
        <v>669</v>
      </c>
      <c r="KCG39" s="98" t="s">
        <v>669</v>
      </c>
      <c r="KCH39" s="98" t="s">
        <v>669</v>
      </c>
      <c r="KCI39" s="98" t="s">
        <v>669</v>
      </c>
      <c r="KCJ39" s="98" t="s">
        <v>669</v>
      </c>
      <c r="KCK39" s="98" t="s">
        <v>669</v>
      </c>
      <c r="KCL39" s="98" t="s">
        <v>669</v>
      </c>
      <c r="KCM39" s="98" t="s">
        <v>669</v>
      </c>
      <c r="KCN39" s="98" t="s">
        <v>669</v>
      </c>
      <c r="KCO39" s="98" t="s">
        <v>669</v>
      </c>
      <c r="KCP39" s="98" t="s">
        <v>669</v>
      </c>
      <c r="KCQ39" s="98" t="s">
        <v>669</v>
      </c>
      <c r="KCR39" s="98" t="s">
        <v>669</v>
      </c>
      <c r="KCS39" s="98" t="s">
        <v>669</v>
      </c>
      <c r="KCT39" s="98" t="s">
        <v>669</v>
      </c>
      <c r="KCU39" s="98" t="s">
        <v>669</v>
      </c>
      <c r="KCV39" s="98" t="s">
        <v>669</v>
      </c>
      <c r="KCW39" s="98" t="s">
        <v>669</v>
      </c>
      <c r="KCX39" s="98" t="s">
        <v>669</v>
      </c>
      <c r="KCY39" s="98" t="s">
        <v>669</v>
      </c>
      <c r="KCZ39" s="98" t="s">
        <v>669</v>
      </c>
      <c r="KDA39" s="98" t="s">
        <v>669</v>
      </c>
      <c r="KDB39" s="98" t="s">
        <v>669</v>
      </c>
      <c r="KDC39" s="98" t="s">
        <v>669</v>
      </c>
      <c r="KDD39" s="98" t="s">
        <v>669</v>
      </c>
      <c r="KDE39" s="98" t="s">
        <v>669</v>
      </c>
      <c r="KDF39" s="98" t="s">
        <v>669</v>
      </c>
      <c r="KDG39" s="98" t="s">
        <v>669</v>
      </c>
      <c r="KDH39" s="98" t="s">
        <v>669</v>
      </c>
      <c r="KDI39" s="98" t="s">
        <v>669</v>
      </c>
      <c r="KDJ39" s="98" t="s">
        <v>669</v>
      </c>
      <c r="KDK39" s="98" t="s">
        <v>669</v>
      </c>
      <c r="KDL39" s="98" t="s">
        <v>669</v>
      </c>
      <c r="KDM39" s="98" t="s">
        <v>669</v>
      </c>
      <c r="KDN39" s="98" t="s">
        <v>669</v>
      </c>
      <c r="KDO39" s="98" t="s">
        <v>669</v>
      </c>
      <c r="KDP39" s="98" t="s">
        <v>669</v>
      </c>
      <c r="KDQ39" s="98" t="s">
        <v>669</v>
      </c>
      <c r="KDR39" s="98" t="s">
        <v>669</v>
      </c>
      <c r="KDS39" s="98" t="s">
        <v>669</v>
      </c>
      <c r="KDT39" s="98" t="s">
        <v>669</v>
      </c>
      <c r="KDU39" s="98" t="s">
        <v>669</v>
      </c>
      <c r="KDV39" s="98" t="s">
        <v>669</v>
      </c>
      <c r="KDW39" s="98" t="s">
        <v>669</v>
      </c>
      <c r="KDX39" s="98" t="s">
        <v>669</v>
      </c>
      <c r="KDY39" s="98" t="s">
        <v>669</v>
      </c>
      <c r="KDZ39" s="98" t="s">
        <v>669</v>
      </c>
      <c r="KEA39" s="98" t="s">
        <v>669</v>
      </c>
      <c r="KEB39" s="98" t="s">
        <v>669</v>
      </c>
      <c r="KEC39" s="98" t="s">
        <v>669</v>
      </c>
      <c r="KED39" s="98" t="s">
        <v>669</v>
      </c>
      <c r="KEE39" s="98" t="s">
        <v>669</v>
      </c>
      <c r="KEF39" s="98" t="s">
        <v>669</v>
      </c>
      <c r="KEG39" s="98" t="s">
        <v>669</v>
      </c>
      <c r="KEH39" s="98" t="s">
        <v>669</v>
      </c>
      <c r="KEI39" s="98" t="s">
        <v>669</v>
      </c>
      <c r="KEJ39" s="98" t="s">
        <v>669</v>
      </c>
      <c r="KEK39" s="98" t="s">
        <v>669</v>
      </c>
      <c r="KEL39" s="98" t="s">
        <v>669</v>
      </c>
      <c r="KEM39" s="98" t="s">
        <v>669</v>
      </c>
      <c r="KEN39" s="98" t="s">
        <v>669</v>
      </c>
      <c r="KEO39" s="98" t="s">
        <v>669</v>
      </c>
      <c r="KEP39" s="98" t="s">
        <v>669</v>
      </c>
      <c r="KEQ39" s="98" t="s">
        <v>669</v>
      </c>
      <c r="KER39" s="98" t="s">
        <v>669</v>
      </c>
      <c r="KES39" s="98" t="s">
        <v>669</v>
      </c>
      <c r="KET39" s="98" t="s">
        <v>669</v>
      </c>
      <c r="KEU39" s="98" t="s">
        <v>669</v>
      </c>
      <c r="KEV39" s="98" t="s">
        <v>669</v>
      </c>
      <c r="KEW39" s="98" t="s">
        <v>669</v>
      </c>
      <c r="KEX39" s="98" t="s">
        <v>669</v>
      </c>
      <c r="KEY39" s="98" t="s">
        <v>669</v>
      </c>
      <c r="KEZ39" s="98" t="s">
        <v>669</v>
      </c>
      <c r="KFA39" s="98" t="s">
        <v>669</v>
      </c>
      <c r="KFB39" s="98" t="s">
        <v>669</v>
      </c>
      <c r="KFC39" s="98" t="s">
        <v>669</v>
      </c>
      <c r="KFD39" s="98" t="s">
        <v>669</v>
      </c>
      <c r="KFE39" s="98" t="s">
        <v>669</v>
      </c>
      <c r="KFF39" s="98" t="s">
        <v>669</v>
      </c>
      <c r="KFG39" s="98" t="s">
        <v>669</v>
      </c>
      <c r="KFH39" s="98" t="s">
        <v>669</v>
      </c>
      <c r="KFI39" s="98" t="s">
        <v>669</v>
      </c>
      <c r="KFJ39" s="98" t="s">
        <v>669</v>
      </c>
      <c r="KFK39" s="98" t="s">
        <v>669</v>
      </c>
      <c r="KFL39" s="98" t="s">
        <v>669</v>
      </c>
      <c r="KFM39" s="98" t="s">
        <v>669</v>
      </c>
      <c r="KFN39" s="98" t="s">
        <v>669</v>
      </c>
      <c r="KFO39" s="98" t="s">
        <v>669</v>
      </c>
      <c r="KFP39" s="98" t="s">
        <v>669</v>
      </c>
      <c r="KFQ39" s="98" t="s">
        <v>669</v>
      </c>
      <c r="KFR39" s="98" t="s">
        <v>669</v>
      </c>
      <c r="KFS39" s="98" t="s">
        <v>669</v>
      </c>
      <c r="KFT39" s="98" t="s">
        <v>669</v>
      </c>
      <c r="KFU39" s="98" t="s">
        <v>669</v>
      </c>
      <c r="KFV39" s="98" t="s">
        <v>669</v>
      </c>
      <c r="KFW39" s="98" t="s">
        <v>669</v>
      </c>
      <c r="KFX39" s="98" t="s">
        <v>669</v>
      </c>
      <c r="KFY39" s="98" t="s">
        <v>669</v>
      </c>
      <c r="KFZ39" s="98" t="s">
        <v>669</v>
      </c>
      <c r="KGA39" s="98" t="s">
        <v>669</v>
      </c>
      <c r="KGB39" s="98" t="s">
        <v>669</v>
      </c>
      <c r="KGC39" s="98" t="s">
        <v>669</v>
      </c>
      <c r="KGD39" s="98" t="s">
        <v>669</v>
      </c>
      <c r="KGE39" s="98" t="s">
        <v>669</v>
      </c>
      <c r="KGF39" s="98" t="s">
        <v>669</v>
      </c>
      <c r="KGG39" s="98" t="s">
        <v>669</v>
      </c>
      <c r="KGH39" s="98" t="s">
        <v>669</v>
      </c>
      <c r="KGI39" s="98" t="s">
        <v>669</v>
      </c>
      <c r="KGJ39" s="98" t="s">
        <v>669</v>
      </c>
      <c r="KGK39" s="98" t="s">
        <v>669</v>
      </c>
      <c r="KGL39" s="98" t="s">
        <v>669</v>
      </c>
      <c r="KGM39" s="98" t="s">
        <v>669</v>
      </c>
      <c r="KGN39" s="98" t="s">
        <v>669</v>
      </c>
      <c r="KGO39" s="98" t="s">
        <v>669</v>
      </c>
      <c r="KGP39" s="98" t="s">
        <v>669</v>
      </c>
      <c r="KGQ39" s="98" t="s">
        <v>669</v>
      </c>
      <c r="KGR39" s="98" t="s">
        <v>669</v>
      </c>
      <c r="KGS39" s="98" t="s">
        <v>669</v>
      </c>
      <c r="KGT39" s="98" t="s">
        <v>669</v>
      </c>
      <c r="KGU39" s="98" t="s">
        <v>669</v>
      </c>
      <c r="KGV39" s="98" t="s">
        <v>669</v>
      </c>
      <c r="KGW39" s="98" t="s">
        <v>669</v>
      </c>
      <c r="KGX39" s="98" t="s">
        <v>669</v>
      </c>
      <c r="KGY39" s="98" t="s">
        <v>669</v>
      </c>
      <c r="KGZ39" s="98" t="s">
        <v>669</v>
      </c>
      <c r="KHA39" s="98" t="s">
        <v>669</v>
      </c>
      <c r="KHB39" s="98" t="s">
        <v>669</v>
      </c>
      <c r="KHC39" s="98" t="s">
        <v>669</v>
      </c>
      <c r="KHD39" s="98" t="s">
        <v>669</v>
      </c>
      <c r="KHE39" s="98" t="s">
        <v>669</v>
      </c>
      <c r="KHF39" s="98" t="s">
        <v>669</v>
      </c>
      <c r="KHG39" s="98" t="s">
        <v>669</v>
      </c>
      <c r="KHH39" s="98" t="s">
        <v>669</v>
      </c>
      <c r="KHI39" s="98" t="s">
        <v>669</v>
      </c>
      <c r="KHJ39" s="98" t="s">
        <v>669</v>
      </c>
      <c r="KHK39" s="98" t="s">
        <v>669</v>
      </c>
      <c r="KHL39" s="98" t="s">
        <v>669</v>
      </c>
      <c r="KHM39" s="98" t="s">
        <v>669</v>
      </c>
      <c r="KHN39" s="98" t="s">
        <v>669</v>
      </c>
      <c r="KHO39" s="98" t="s">
        <v>669</v>
      </c>
      <c r="KHP39" s="98" t="s">
        <v>669</v>
      </c>
      <c r="KHQ39" s="98" t="s">
        <v>669</v>
      </c>
      <c r="KHR39" s="98" t="s">
        <v>669</v>
      </c>
      <c r="KHS39" s="98" t="s">
        <v>669</v>
      </c>
      <c r="KHT39" s="98" t="s">
        <v>669</v>
      </c>
      <c r="KHU39" s="98" t="s">
        <v>669</v>
      </c>
      <c r="KHV39" s="98" t="s">
        <v>669</v>
      </c>
      <c r="KHW39" s="98" t="s">
        <v>669</v>
      </c>
      <c r="KHX39" s="98" t="s">
        <v>669</v>
      </c>
      <c r="KHY39" s="98" t="s">
        <v>669</v>
      </c>
      <c r="KHZ39" s="98" t="s">
        <v>669</v>
      </c>
      <c r="KIA39" s="98" t="s">
        <v>669</v>
      </c>
      <c r="KIB39" s="98" t="s">
        <v>669</v>
      </c>
      <c r="KIC39" s="98" t="s">
        <v>669</v>
      </c>
      <c r="KID39" s="98" t="s">
        <v>669</v>
      </c>
      <c r="KIE39" s="98" t="s">
        <v>669</v>
      </c>
      <c r="KIF39" s="98" t="s">
        <v>669</v>
      </c>
      <c r="KIG39" s="98" t="s">
        <v>669</v>
      </c>
      <c r="KIH39" s="98" t="s">
        <v>669</v>
      </c>
      <c r="KII39" s="98" t="s">
        <v>669</v>
      </c>
      <c r="KIJ39" s="98" t="s">
        <v>669</v>
      </c>
      <c r="KIK39" s="98" t="s">
        <v>669</v>
      </c>
      <c r="KIL39" s="98" t="s">
        <v>669</v>
      </c>
      <c r="KIM39" s="98" t="s">
        <v>669</v>
      </c>
      <c r="KIN39" s="98" t="s">
        <v>669</v>
      </c>
      <c r="KIO39" s="98" t="s">
        <v>669</v>
      </c>
      <c r="KIP39" s="98" t="s">
        <v>669</v>
      </c>
      <c r="KIQ39" s="98" t="s">
        <v>669</v>
      </c>
      <c r="KIR39" s="98" t="s">
        <v>669</v>
      </c>
      <c r="KIS39" s="98" t="s">
        <v>669</v>
      </c>
      <c r="KIT39" s="98" t="s">
        <v>669</v>
      </c>
      <c r="KIU39" s="98" t="s">
        <v>669</v>
      </c>
      <c r="KIV39" s="98" t="s">
        <v>669</v>
      </c>
      <c r="KIW39" s="98" t="s">
        <v>669</v>
      </c>
      <c r="KIX39" s="98" t="s">
        <v>669</v>
      </c>
      <c r="KIY39" s="98" t="s">
        <v>669</v>
      </c>
      <c r="KIZ39" s="98" t="s">
        <v>669</v>
      </c>
      <c r="KJA39" s="98" t="s">
        <v>669</v>
      </c>
      <c r="KJB39" s="98" t="s">
        <v>669</v>
      </c>
      <c r="KJC39" s="98" t="s">
        <v>669</v>
      </c>
      <c r="KJD39" s="98" t="s">
        <v>669</v>
      </c>
      <c r="KJE39" s="98" t="s">
        <v>669</v>
      </c>
      <c r="KJF39" s="98" t="s">
        <v>669</v>
      </c>
      <c r="KJG39" s="98" t="s">
        <v>669</v>
      </c>
      <c r="KJH39" s="98" t="s">
        <v>669</v>
      </c>
      <c r="KJI39" s="98" t="s">
        <v>669</v>
      </c>
      <c r="KJJ39" s="98" t="s">
        <v>669</v>
      </c>
      <c r="KJK39" s="98" t="s">
        <v>669</v>
      </c>
      <c r="KJL39" s="98" t="s">
        <v>669</v>
      </c>
      <c r="KJM39" s="98" t="s">
        <v>669</v>
      </c>
      <c r="KJN39" s="98" t="s">
        <v>669</v>
      </c>
      <c r="KJO39" s="98" t="s">
        <v>669</v>
      </c>
      <c r="KJP39" s="98" t="s">
        <v>669</v>
      </c>
      <c r="KJQ39" s="98" t="s">
        <v>669</v>
      </c>
      <c r="KJR39" s="98" t="s">
        <v>669</v>
      </c>
      <c r="KJS39" s="98" t="s">
        <v>669</v>
      </c>
      <c r="KJT39" s="98" t="s">
        <v>669</v>
      </c>
      <c r="KJU39" s="98" t="s">
        <v>669</v>
      </c>
      <c r="KJV39" s="98" t="s">
        <v>669</v>
      </c>
      <c r="KJW39" s="98" t="s">
        <v>669</v>
      </c>
      <c r="KJX39" s="98" t="s">
        <v>669</v>
      </c>
      <c r="KJY39" s="98" t="s">
        <v>669</v>
      </c>
      <c r="KJZ39" s="98" t="s">
        <v>669</v>
      </c>
      <c r="KKA39" s="98" t="s">
        <v>669</v>
      </c>
      <c r="KKB39" s="98" t="s">
        <v>669</v>
      </c>
      <c r="KKC39" s="98" t="s">
        <v>669</v>
      </c>
      <c r="KKD39" s="98" t="s">
        <v>669</v>
      </c>
      <c r="KKE39" s="98" t="s">
        <v>669</v>
      </c>
      <c r="KKF39" s="98" t="s">
        <v>669</v>
      </c>
      <c r="KKG39" s="98" t="s">
        <v>669</v>
      </c>
      <c r="KKH39" s="98" t="s">
        <v>669</v>
      </c>
      <c r="KKI39" s="98" t="s">
        <v>669</v>
      </c>
      <c r="KKJ39" s="98" t="s">
        <v>669</v>
      </c>
      <c r="KKK39" s="98" t="s">
        <v>669</v>
      </c>
      <c r="KKL39" s="98" t="s">
        <v>669</v>
      </c>
      <c r="KKM39" s="98" t="s">
        <v>669</v>
      </c>
      <c r="KKN39" s="98" t="s">
        <v>669</v>
      </c>
      <c r="KKO39" s="98" t="s">
        <v>669</v>
      </c>
      <c r="KKP39" s="98" t="s">
        <v>669</v>
      </c>
      <c r="KKQ39" s="98" t="s">
        <v>669</v>
      </c>
      <c r="KKR39" s="98" t="s">
        <v>669</v>
      </c>
      <c r="KKS39" s="98" t="s">
        <v>669</v>
      </c>
      <c r="KKT39" s="98" t="s">
        <v>669</v>
      </c>
      <c r="KKU39" s="98" t="s">
        <v>669</v>
      </c>
      <c r="KKV39" s="98" t="s">
        <v>669</v>
      </c>
      <c r="KKW39" s="98" t="s">
        <v>669</v>
      </c>
      <c r="KKX39" s="98" t="s">
        <v>669</v>
      </c>
      <c r="KKY39" s="98" t="s">
        <v>669</v>
      </c>
      <c r="KKZ39" s="98" t="s">
        <v>669</v>
      </c>
      <c r="KLA39" s="98" t="s">
        <v>669</v>
      </c>
      <c r="KLB39" s="98" t="s">
        <v>669</v>
      </c>
      <c r="KLC39" s="98" t="s">
        <v>669</v>
      </c>
      <c r="KLD39" s="98" t="s">
        <v>669</v>
      </c>
      <c r="KLE39" s="98" t="s">
        <v>669</v>
      </c>
      <c r="KLF39" s="98" t="s">
        <v>669</v>
      </c>
      <c r="KLG39" s="98" t="s">
        <v>669</v>
      </c>
      <c r="KLH39" s="98" t="s">
        <v>669</v>
      </c>
      <c r="KLI39" s="98" t="s">
        <v>669</v>
      </c>
      <c r="KLJ39" s="98" t="s">
        <v>669</v>
      </c>
      <c r="KLK39" s="98" t="s">
        <v>669</v>
      </c>
      <c r="KLL39" s="98" t="s">
        <v>669</v>
      </c>
      <c r="KLM39" s="98" t="s">
        <v>669</v>
      </c>
      <c r="KLN39" s="98" t="s">
        <v>669</v>
      </c>
      <c r="KLO39" s="98" t="s">
        <v>669</v>
      </c>
      <c r="KLP39" s="98" t="s">
        <v>669</v>
      </c>
      <c r="KLQ39" s="98" t="s">
        <v>669</v>
      </c>
      <c r="KLR39" s="98" t="s">
        <v>669</v>
      </c>
      <c r="KLS39" s="98" t="s">
        <v>669</v>
      </c>
      <c r="KLT39" s="98" t="s">
        <v>669</v>
      </c>
      <c r="KLU39" s="98" t="s">
        <v>669</v>
      </c>
      <c r="KLV39" s="98" t="s">
        <v>669</v>
      </c>
      <c r="KLW39" s="98" t="s">
        <v>669</v>
      </c>
      <c r="KLX39" s="98" t="s">
        <v>669</v>
      </c>
      <c r="KLY39" s="98" t="s">
        <v>669</v>
      </c>
      <c r="KLZ39" s="98" t="s">
        <v>669</v>
      </c>
      <c r="KMA39" s="98" t="s">
        <v>669</v>
      </c>
      <c r="KMB39" s="98" t="s">
        <v>669</v>
      </c>
      <c r="KMC39" s="98" t="s">
        <v>669</v>
      </c>
      <c r="KMD39" s="98" t="s">
        <v>669</v>
      </c>
      <c r="KME39" s="98" t="s">
        <v>669</v>
      </c>
      <c r="KMF39" s="98" t="s">
        <v>669</v>
      </c>
      <c r="KMG39" s="98" t="s">
        <v>669</v>
      </c>
      <c r="KMH39" s="98" t="s">
        <v>669</v>
      </c>
      <c r="KMI39" s="98" t="s">
        <v>669</v>
      </c>
      <c r="KMJ39" s="98" t="s">
        <v>669</v>
      </c>
      <c r="KMK39" s="98" t="s">
        <v>669</v>
      </c>
      <c r="KML39" s="98" t="s">
        <v>669</v>
      </c>
      <c r="KMM39" s="98" t="s">
        <v>669</v>
      </c>
      <c r="KMN39" s="98" t="s">
        <v>669</v>
      </c>
      <c r="KMO39" s="98" t="s">
        <v>669</v>
      </c>
      <c r="KMP39" s="98" t="s">
        <v>669</v>
      </c>
      <c r="KMQ39" s="98" t="s">
        <v>669</v>
      </c>
      <c r="KMR39" s="98" t="s">
        <v>669</v>
      </c>
      <c r="KMS39" s="98" t="s">
        <v>669</v>
      </c>
      <c r="KMT39" s="98" t="s">
        <v>669</v>
      </c>
      <c r="KMU39" s="98" t="s">
        <v>669</v>
      </c>
      <c r="KMV39" s="98" t="s">
        <v>669</v>
      </c>
      <c r="KMW39" s="98" t="s">
        <v>669</v>
      </c>
      <c r="KMX39" s="98" t="s">
        <v>669</v>
      </c>
      <c r="KMY39" s="98" t="s">
        <v>669</v>
      </c>
      <c r="KMZ39" s="98" t="s">
        <v>669</v>
      </c>
      <c r="KNA39" s="98" t="s">
        <v>669</v>
      </c>
      <c r="KNB39" s="98" t="s">
        <v>669</v>
      </c>
      <c r="KNC39" s="98" t="s">
        <v>669</v>
      </c>
      <c r="KND39" s="98" t="s">
        <v>669</v>
      </c>
      <c r="KNE39" s="98" t="s">
        <v>669</v>
      </c>
      <c r="KNF39" s="98" t="s">
        <v>669</v>
      </c>
      <c r="KNG39" s="98" t="s">
        <v>669</v>
      </c>
      <c r="KNH39" s="98" t="s">
        <v>669</v>
      </c>
      <c r="KNI39" s="98" t="s">
        <v>669</v>
      </c>
      <c r="KNJ39" s="98" t="s">
        <v>669</v>
      </c>
      <c r="KNK39" s="98" t="s">
        <v>669</v>
      </c>
      <c r="KNL39" s="98" t="s">
        <v>669</v>
      </c>
      <c r="KNM39" s="98" t="s">
        <v>669</v>
      </c>
      <c r="KNN39" s="98" t="s">
        <v>669</v>
      </c>
      <c r="KNO39" s="98" t="s">
        <v>669</v>
      </c>
      <c r="KNP39" s="98" t="s">
        <v>669</v>
      </c>
      <c r="KNQ39" s="98" t="s">
        <v>669</v>
      </c>
      <c r="KNR39" s="98" t="s">
        <v>669</v>
      </c>
      <c r="KNS39" s="98" t="s">
        <v>669</v>
      </c>
      <c r="KNT39" s="98" t="s">
        <v>669</v>
      </c>
      <c r="KNU39" s="98" t="s">
        <v>669</v>
      </c>
      <c r="KNV39" s="98" t="s">
        <v>669</v>
      </c>
      <c r="KNW39" s="98" t="s">
        <v>669</v>
      </c>
      <c r="KNX39" s="98" t="s">
        <v>669</v>
      </c>
      <c r="KNY39" s="98" t="s">
        <v>669</v>
      </c>
      <c r="KNZ39" s="98" t="s">
        <v>669</v>
      </c>
      <c r="KOA39" s="98" t="s">
        <v>669</v>
      </c>
      <c r="KOB39" s="98" t="s">
        <v>669</v>
      </c>
      <c r="KOC39" s="98" t="s">
        <v>669</v>
      </c>
      <c r="KOD39" s="98" t="s">
        <v>669</v>
      </c>
      <c r="KOE39" s="98" t="s">
        <v>669</v>
      </c>
      <c r="KOF39" s="98" t="s">
        <v>669</v>
      </c>
      <c r="KOG39" s="98" t="s">
        <v>669</v>
      </c>
      <c r="KOH39" s="98" t="s">
        <v>669</v>
      </c>
      <c r="KOI39" s="98" t="s">
        <v>669</v>
      </c>
      <c r="KOJ39" s="98" t="s">
        <v>669</v>
      </c>
      <c r="KOK39" s="98" t="s">
        <v>669</v>
      </c>
      <c r="KOL39" s="98" t="s">
        <v>669</v>
      </c>
      <c r="KOM39" s="98" t="s">
        <v>669</v>
      </c>
      <c r="KON39" s="98" t="s">
        <v>669</v>
      </c>
      <c r="KOO39" s="98" t="s">
        <v>669</v>
      </c>
      <c r="KOP39" s="98" t="s">
        <v>669</v>
      </c>
      <c r="KOQ39" s="98" t="s">
        <v>669</v>
      </c>
      <c r="KOR39" s="98" t="s">
        <v>669</v>
      </c>
      <c r="KOS39" s="98" t="s">
        <v>669</v>
      </c>
      <c r="KOT39" s="98" t="s">
        <v>669</v>
      </c>
      <c r="KOU39" s="98" t="s">
        <v>669</v>
      </c>
      <c r="KOV39" s="98" t="s">
        <v>669</v>
      </c>
      <c r="KOW39" s="98" t="s">
        <v>669</v>
      </c>
      <c r="KOX39" s="98" t="s">
        <v>669</v>
      </c>
      <c r="KOY39" s="98" t="s">
        <v>669</v>
      </c>
      <c r="KOZ39" s="98" t="s">
        <v>669</v>
      </c>
      <c r="KPA39" s="98" t="s">
        <v>669</v>
      </c>
      <c r="KPB39" s="98" t="s">
        <v>669</v>
      </c>
      <c r="KPC39" s="98" t="s">
        <v>669</v>
      </c>
      <c r="KPD39" s="98" t="s">
        <v>669</v>
      </c>
      <c r="KPE39" s="98" t="s">
        <v>669</v>
      </c>
      <c r="KPF39" s="98" t="s">
        <v>669</v>
      </c>
      <c r="KPG39" s="98" t="s">
        <v>669</v>
      </c>
      <c r="KPH39" s="98" t="s">
        <v>669</v>
      </c>
      <c r="KPI39" s="98" t="s">
        <v>669</v>
      </c>
      <c r="KPJ39" s="98" t="s">
        <v>669</v>
      </c>
      <c r="KPK39" s="98" t="s">
        <v>669</v>
      </c>
      <c r="KPL39" s="98" t="s">
        <v>669</v>
      </c>
      <c r="KPM39" s="98" t="s">
        <v>669</v>
      </c>
      <c r="KPN39" s="98" t="s">
        <v>669</v>
      </c>
      <c r="KPO39" s="98" t="s">
        <v>669</v>
      </c>
      <c r="KPP39" s="98" t="s">
        <v>669</v>
      </c>
      <c r="KPQ39" s="98" t="s">
        <v>669</v>
      </c>
      <c r="KPR39" s="98" t="s">
        <v>669</v>
      </c>
      <c r="KPS39" s="98" t="s">
        <v>669</v>
      </c>
      <c r="KPT39" s="98" t="s">
        <v>669</v>
      </c>
      <c r="KPU39" s="98" t="s">
        <v>669</v>
      </c>
      <c r="KPV39" s="98" t="s">
        <v>669</v>
      </c>
      <c r="KPW39" s="98" t="s">
        <v>669</v>
      </c>
      <c r="KPX39" s="98" t="s">
        <v>669</v>
      </c>
      <c r="KPY39" s="98" t="s">
        <v>669</v>
      </c>
      <c r="KPZ39" s="98" t="s">
        <v>669</v>
      </c>
      <c r="KQA39" s="98" t="s">
        <v>669</v>
      </c>
      <c r="KQB39" s="98" t="s">
        <v>669</v>
      </c>
      <c r="KQC39" s="98" t="s">
        <v>669</v>
      </c>
      <c r="KQD39" s="98" t="s">
        <v>669</v>
      </c>
      <c r="KQE39" s="98" t="s">
        <v>669</v>
      </c>
      <c r="KQF39" s="98" t="s">
        <v>669</v>
      </c>
      <c r="KQG39" s="98" t="s">
        <v>669</v>
      </c>
      <c r="KQH39" s="98" t="s">
        <v>669</v>
      </c>
      <c r="KQI39" s="98" t="s">
        <v>669</v>
      </c>
      <c r="KQJ39" s="98" t="s">
        <v>669</v>
      </c>
      <c r="KQK39" s="98" t="s">
        <v>669</v>
      </c>
      <c r="KQL39" s="98" t="s">
        <v>669</v>
      </c>
      <c r="KQM39" s="98" t="s">
        <v>669</v>
      </c>
      <c r="KQN39" s="98" t="s">
        <v>669</v>
      </c>
      <c r="KQO39" s="98" t="s">
        <v>669</v>
      </c>
      <c r="KQP39" s="98" t="s">
        <v>669</v>
      </c>
      <c r="KQQ39" s="98" t="s">
        <v>669</v>
      </c>
      <c r="KQR39" s="98" t="s">
        <v>669</v>
      </c>
      <c r="KQS39" s="98" t="s">
        <v>669</v>
      </c>
      <c r="KQT39" s="98" t="s">
        <v>669</v>
      </c>
      <c r="KQU39" s="98" t="s">
        <v>669</v>
      </c>
      <c r="KQV39" s="98" t="s">
        <v>669</v>
      </c>
      <c r="KQW39" s="98" t="s">
        <v>669</v>
      </c>
      <c r="KQX39" s="98" t="s">
        <v>669</v>
      </c>
      <c r="KQY39" s="98" t="s">
        <v>669</v>
      </c>
      <c r="KQZ39" s="98" t="s">
        <v>669</v>
      </c>
      <c r="KRA39" s="98" t="s">
        <v>669</v>
      </c>
      <c r="KRB39" s="98" t="s">
        <v>669</v>
      </c>
      <c r="KRC39" s="98" t="s">
        <v>669</v>
      </c>
      <c r="KRD39" s="98" t="s">
        <v>669</v>
      </c>
      <c r="KRE39" s="98" t="s">
        <v>669</v>
      </c>
      <c r="KRF39" s="98" t="s">
        <v>669</v>
      </c>
      <c r="KRG39" s="98" t="s">
        <v>669</v>
      </c>
      <c r="KRH39" s="98" t="s">
        <v>669</v>
      </c>
      <c r="KRI39" s="98" t="s">
        <v>669</v>
      </c>
      <c r="KRJ39" s="98" t="s">
        <v>669</v>
      </c>
      <c r="KRK39" s="98" t="s">
        <v>669</v>
      </c>
      <c r="KRL39" s="98" t="s">
        <v>669</v>
      </c>
      <c r="KRM39" s="98" t="s">
        <v>669</v>
      </c>
      <c r="KRN39" s="98" t="s">
        <v>669</v>
      </c>
      <c r="KRO39" s="98" t="s">
        <v>669</v>
      </c>
      <c r="KRP39" s="98" t="s">
        <v>669</v>
      </c>
      <c r="KRQ39" s="98" t="s">
        <v>669</v>
      </c>
      <c r="KRR39" s="98" t="s">
        <v>669</v>
      </c>
      <c r="KRS39" s="98" t="s">
        <v>669</v>
      </c>
      <c r="KRT39" s="98" t="s">
        <v>669</v>
      </c>
      <c r="KRU39" s="98" t="s">
        <v>669</v>
      </c>
      <c r="KRV39" s="98" t="s">
        <v>669</v>
      </c>
      <c r="KRW39" s="98" t="s">
        <v>669</v>
      </c>
      <c r="KRX39" s="98" t="s">
        <v>669</v>
      </c>
      <c r="KRY39" s="98" t="s">
        <v>669</v>
      </c>
      <c r="KRZ39" s="98" t="s">
        <v>669</v>
      </c>
      <c r="KSA39" s="98" t="s">
        <v>669</v>
      </c>
      <c r="KSB39" s="98" t="s">
        <v>669</v>
      </c>
      <c r="KSC39" s="98" t="s">
        <v>669</v>
      </c>
      <c r="KSD39" s="98" t="s">
        <v>669</v>
      </c>
      <c r="KSE39" s="98" t="s">
        <v>669</v>
      </c>
      <c r="KSF39" s="98" t="s">
        <v>669</v>
      </c>
      <c r="KSG39" s="98" t="s">
        <v>669</v>
      </c>
      <c r="KSH39" s="98" t="s">
        <v>669</v>
      </c>
      <c r="KSI39" s="98" t="s">
        <v>669</v>
      </c>
      <c r="KSJ39" s="98" t="s">
        <v>669</v>
      </c>
      <c r="KSK39" s="98" t="s">
        <v>669</v>
      </c>
      <c r="KSL39" s="98" t="s">
        <v>669</v>
      </c>
      <c r="KSM39" s="98" t="s">
        <v>669</v>
      </c>
      <c r="KSN39" s="98" t="s">
        <v>669</v>
      </c>
      <c r="KSO39" s="98" t="s">
        <v>669</v>
      </c>
      <c r="KSP39" s="98" t="s">
        <v>669</v>
      </c>
      <c r="KSQ39" s="98" t="s">
        <v>669</v>
      </c>
      <c r="KSR39" s="98" t="s">
        <v>669</v>
      </c>
      <c r="KSS39" s="98" t="s">
        <v>669</v>
      </c>
      <c r="KST39" s="98" t="s">
        <v>669</v>
      </c>
      <c r="KSU39" s="98" t="s">
        <v>669</v>
      </c>
      <c r="KSV39" s="98" t="s">
        <v>669</v>
      </c>
      <c r="KSW39" s="98" t="s">
        <v>669</v>
      </c>
      <c r="KSX39" s="98" t="s">
        <v>669</v>
      </c>
      <c r="KSY39" s="98" t="s">
        <v>669</v>
      </c>
      <c r="KSZ39" s="98" t="s">
        <v>669</v>
      </c>
      <c r="KTA39" s="98" t="s">
        <v>669</v>
      </c>
      <c r="KTB39" s="98" t="s">
        <v>669</v>
      </c>
      <c r="KTC39" s="98" t="s">
        <v>669</v>
      </c>
      <c r="KTD39" s="98" t="s">
        <v>669</v>
      </c>
      <c r="KTE39" s="98" t="s">
        <v>669</v>
      </c>
      <c r="KTF39" s="98" t="s">
        <v>669</v>
      </c>
      <c r="KTG39" s="98" t="s">
        <v>669</v>
      </c>
      <c r="KTH39" s="98" t="s">
        <v>669</v>
      </c>
      <c r="KTI39" s="98" t="s">
        <v>669</v>
      </c>
      <c r="KTJ39" s="98" t="s">
        <v>669</v>
      </c>
      <c r="KTK39" s="98" t="s">
        <v>669</v>
      </c>
      <c r="KTL39" s="98" t="s">
        <v>669</v>
      </c>
      <c r="KTM39" s="98" t="s">
        <v>669</v>
      </c>
      <c r="KTN39" s="98" t="s">
        <v>669</v>
      </c>
      <c r="KTO39" s="98" t="s">
        <v>669</v>
      </c>
      <c r="KTP39" s="98" t="s">
        <v>669</v>
      </c>
      <c r="KTQ39" s="98" t="s">
        <v>669</v>
      </c>
      <c r="KTR39" s="98" t="s">
        <v>669</v>
      </c>
      <c r="KTS39" s="98" t="s">
        <v>669</v>
      </c>
      <c r="KTT39" s="98" t="s">
        <v>669</v>
      </c>
      <c r="KTU39" s="98" t="s">
        <v>669</v>
      </c>
      <c r="KTV39" s="98" t="s">
        <v>669</v>
      </c>
      <c r="KTW39" s="98" t="s">
        <v>669</v>
      </c>
      <c r="KTX39" s="98" t="s">
        <v>669</v>
      </c>
      <c r="KTY39" s="98" t="s">
        <v>669</v>
      </c>
      <c r="KTZ39" s="98" t="s">
        <v>669</v>
      </c>
      <c r="KUA39" s="98" t="s">
        <v>669</v>
      </c>
      <c r="KUB39" s="98" t="s">
        <v>669</v>
      </c>
      <c r="KUC39" s="98" t="s">
        <v>669</v>
      </c>
      <c r="KUD39" s="98" t="s">
        <v>669</v>
      </c>
      <c r="KUE39" s="98" t="s">
        <v>669</v>
      </c>
      <c r="KUF39" s="98" t="s">
        <v>669</v>
      </c>
      <c r="KUG39" s="98" t="s">
        <v>669</v>
      </c>
      <c r="KUH39" s="98" t="s">
        <v>669</v>
      </c>
      <c r="KUI39" s="98" t="s">
        <v>669</v>
      </c>
      <c r="KUJ39" s="98" t="s">
        <v>669</v>
      </c>
      <c r="KUK39" s="98" t="s">
        <v>669</v>
      </c>
      <c r="KUL39" s="98" t="s">
        <v>669</v>
      </c>
      <c r="KUM39" s="98" t="s">
        <v>669</v>
      </c>
      <c r="KUN39" s="98" t="s">
        <v>669</v>
      </c>
      <c r="KUO39" s="98" t="s">
        <v>669</v>
      </c>
      <c r="KUP39" s="98" t="s">
        <v>669</v>
      </c>
      <c r="KUQ39" s="98" t="s">
        <v>669</v>
      </c>
      <c r="KUR39" s="98" t="s">
        <v>669</v>
      </c>
      <c r="KUS39" s="98" t="s">
        <v>669</v>
      </c>
      <c r="KUT39" s="98" t="s">
        <v>669</v>
      </c>
      <c r="KUU39" s="98" t="s">
        <v>669</v>
      </c>
      <c r="KUV39" s="98" t="s">
        <v>669</v>
      </c>
      <c r="KUW39" s="98" t="s">
        <v>669</v>
      </c>
      <c r="KUX39" s="98" t="s">
        <v>669</v>
      </c>
      <c r="KUY39" s="98" t="s">
        <v>669</v>
      </c>
      <c r="KUZ39" s="98" t="s">
        <v>669</v>
      </c>
      <c r="KVA39" s="98" t="s">
        <v>669</v>
      </c>
      <c r="KVB39" s="98" t="s">
        <v>669</v>
      </c>
      <c r="KVC39" s="98" t="s">
        <v>669</v>
      </c>
      <c r="KVD39" s="98" t="s">
        <v>669</v>
      </c>
      <c r="KVE39" s="98" t="s">
        <v>669</v>
      </c>
      <c r="KVF39" s="98" t="s">
        <v>669</v>
      </c>
      <c r="KVG39" s="98" t="s">
        <v>669</v>
      </c>
      <c r="KVH39" s="98" t="s">
        <v>669</v>
      </c>
      <c r="KVI39" s="98" t="s">
        <v>669</v>
      </c>
      <c r="KVJ39" s="98" t="s">
        <v>669</v>
      </c>
      <c r="KVK39" s="98" t="s">
        <v>669</v>
      </c>
      <c r="KVL39" s="98" t="s">
        <v>669</v>
      </c>
      <c r="KVM39" s="98" t="s">
        <v>669</v>
      </c>
      <c r="KVN39" s="98" t="s">
        <v>669</v>
      </c>
      <c r="KVO39" s="98" t="s">
        <v>669</v>
      </c>
      <c r="KVP39" s="98" t="s">
        <v>669</v>
      </c>
      <c r="KVQ39" s="98" t="s">
        <v>669</v>
      </c>
      <c r="KVR39" s="98" t="s">
        <v>669</v>
      </c>
      <c r="KVS39" s="98" t="s">
        <v>669</v>
      </c>
      <c r="KVT39" s="98" t="s">
        <v>669</v>
      </c>
      <c r="KVU39" s="98" t="s">
        <v>669</v>
      </c>
      <c r="KVV39" s="98" t="s">
        <v>669</v>
      </c>
      <c r="KVW39" s="98" t="s">
        <v>669</v>
      </c>
      <c r="KVX39" s="98" t="s">
        <v>669</v>
      </c>
      <c r="KVY39" s="98" t="s">
        <v>669</v>
      </c>
      <c r="KVZ39" s="98" t="s">
        <v>669</v>
      </c>
      <c r="KWA39" s="98" t="s">
        <v>669</v>
      </c>
      <c r="KWB39" s="98" t="s">
        <v>669</v>
      </c>
      <c r="KWC39" s="98" t="s">
        <v>669</v>
      </c>
      <c r="KWD39" s="98" t="s">
        <v>669</v>
      </c>
      <c r="KWE39" s="98" t="s">
        <v>669</v>
      </c>
      <c r="KWF39" s="98" t="s">
        <v>669</v>
      </c>
      <c r="KWG39" s="98" t="s">
        <v>669</v>
      </c>
      <c r="KWH39" s="98" t="s">
        <v>669</v>
      </c>
      <c r="KWI39" s="98" t="s">
        <v>669</v>
      </c>
      <c r="KWJ39" s="98" t="s">
        <v>669</v>
      </c>
      <c r="KWK39" s="98" t="s">
        <v>669</v>
      </c>
      <c r="KWL39" s="98" t="s">
        <v>669</v>
      </c>
      <c r="KWM39" s="98" t="s">
        <v>669</v>
      </c>
      <c r="KWN39" s="98" t="s">
        <v>669</v>
      </c>
      <c r="KWO39" s="98" t="s">
        <v>669</v>
      </c>
      <c r="KWP39" s="98" t="s">
        <v>669</v>
      </c>
      <c r="KWQ39" s="98" t="s">
        <v>669</v>
      </c>
      <c r="KWR39" s="98" t="s">
        <v>669</v>
      </c>
      <c r="KWS39" s="98" t="s">
        <v>669</v>
      </c>
      <c r="KWT39" s="98" t="s">
        <v>669</v>
      </c>
      <c r="KWU39" s="98" t="s">
        <v>669</v>
      </c>
      <c r="KWV39" s="98" t="s">
        <v>669</v>
      </c>
      <c r="KWW39" s="98" t="s">
        <v>669</v>
      </c>
      <c r="KWX39" s="98" t="s">
        <v>669</v>
      </c>
      <c r="KWY39" s="98" t="s">
        <v>669</v>
      </c>
      <c r="KWZ39" s="98" t="s">
        <v>669</v>
      </c>
      <c r="KXA39" s="98" t="s">
        <v>669</v>
      </c>
      <c r="KXB39" s="98" t="s">
        <v>669</v>
      </c>
      <c r="KXC39" s="98" t="s">
        <v>669</v>
      </c>
      <c r="KXD39" s="98" t="s">
        <v>669</v>
      </c>
      <c r="KXE39" s="98" t="s">
        <v>669</v>
      </c>
      <c r="KXF39" s="98" t="s">
        <v>669</v>
      </c>
      <c r="KXG39" s="98" t="s">
        <v>669</v>
      </c>
      <c r="KXH39" s="98" t="s">
        <v>669</v>
      </c>
      <c r="KXI39" s="98" t="s">
        <v>669</v>
      </c>
      <c r="KXJ39" s="98" t="s">
        <v>669</v>
      </c>
      <c r="KXK39" s="98" t="s">
        <v>669</v>
      </c>
      <c r="KXL39" s="98" t="s">
        <v>669</v>
      </c>
      <c r="KXM39" s="98" t="s">
        <v>669</v>
      </c>
      <c r="KXN39" s="98" t="s">
        <v>669</v>
      </c>
      <c r="KXO39" s="98" t="s">
        <v>669</v>
      </c>
      <c r="KXP39" s="98" t="s">
        <v>669</v>
      </c>
      <c r="KXQ39" s="98" t="s">
        <v>669</v>
      </c>
      <c r="KXR39" s="98" t="s">
        <v>669</v>
      </c>
      <c r="KXS39" s="98" t="s">
        <v>669</v>
      </c>
      <c r="KXT39" s="98" t="s">
        <v>669</v>
      </c>
      <c r="KXU39" s="98" t="s">
        <v>669</v>
      </c>
      <c r="KXV39" s="98" t="s">
        <v>669</v>
      </c>
      <c r="KXW39" s="98" t="s">
        <v>669</v>
      </c>
      <c r="KXX39" s="98" t="s">
        <v>669</v>
      </c>
      <c r="KXY39" s="98" t="s">
        <v>669</v>
      </c>
      <c r="KXZ39" s="98" t="s">
        <v>669</v>
      </c>
      <c r="KYA39" s="98" t="s">
        <v>669</v>
      </c>
      <c r="KYB39" s="98" t="s">
        <v>669</v>
      </c>
      <c r="KYC39" s="98" t="s">
        <v>669</v>
      </c>
      <c r="KYD39" s="98" t="s">
        <v>669</v>
      </c>
      <c r="KYE39" s="98" t="s">
        <v>669</v>
      </c>
      <c r="KYF39" s="98" t="s">
        <v>669</v>
      </c>
      <c r="KYG39" s="98" t="s">
        <v>669</v>
      </c>
      <c r="KYH39" s="98" t="s">
        <v>669</v>
      </c>
      <c r="KYI39" s="98" t="s">
        <v>669</v>
      </c>
      <c r="KYJ39" s="98" t="s">
        <v>669</v>
      </c>
      <c r="KYK39" s="98" t="s">
        <v>669</v>
      </c>
      <c r="KYL39" s="98" t="s">
        <v>669</v>
      </c>
      <c r="KYM39" s="98" t="s">
        <v>669</v>
      </c>
      <c r="KYN39" s="98" t="s">
        <v>669</v>
      </c>
      <c r="KYO39" s="98" t="s">
        <v>669</v>
      </c>
      <c r="KYP39" s="98" t="s">
        <v>669</v>
      </c>
      <c r="KYQ39" s="98" t="s">
        <v>669</v>
      </c>
      <c r="KYR39" s="98" t="s">
        <v>669</v>
      </c>
      <c r="KYS39" s="98" t="s">
        <v>669</v>
      </c>
      <c r="KYT39" s="98" t="s">
        <v>669</v>
      </c>
      <c r="KYU39" s="98" t="s">
        <v>669</v>
      </c>
      <c r="KYV39" s="98" t="s">
        <v>669</v>
      </c>
      <c r="KYW39" s="98" t="s">
        <v>669</v>
      </c>
      <c r="KYX39" s="98" t="s">
        <v>669</v>
      </c>
      <c r="KYY39" s="98" t="s">
        <v>669</v>
      </c>
      <c r="KYZ39" s="98" t="s">
        <v>669</v>
      </c>
      <c r="KZA39" s="98" t="s">
        <v>669</v>
      </c>
      <c r="KZB39" s="98" t="s">
        <v>669</v>
      </c>
      <c r="KZC39" s="98" t="s">
        <v>669</v>
      </c>
      <c r="KZD39" s="98" t="s">
        <v>669</v>
      </c>
      <c r="KZE39" s="98" t="s">
        <v>669</v>
      </c>
      <c r="KZF39" s="98" t="s">
        <v>669</v>
      </c>
      <c r="KZG39" s="98" t="s">
        <v>669</v>
      </c>
      <c r="KZH39" s="98" t="s">
        <v>669</v>
      </c>
      <c r="KZI39" s="98" t="s">
        <v>669</v>
      </c>
      <c r="KZJ39" s="98" t="s">
        <v>669</v>
      </c>
      <c r="KZK39" s="98" t="s">
        <v>669</v>
      </c>
      <c r="KZL39" s="98" t="s">
        <v>669</v>
      </c>
      <c r="KZM39" s="98" t="s">
        <v>669</v>
      </c>
      <c r="KZN39" s="98" t="s">
        <v>669</v>
      </c>
      <c r="KZO39" s="98" t="s">
        <v>669</v>
      </c>
      <c r="KZP39" s="98" t="s">
        <v>669</v>
      </c>
      <c r="KZQ39" s="98" t="s">
        <v>669</v>
      </c>
      <c r="KZR39" s="98" t="s">
        <v>669</v>
      </c>
      <c r="KZS39" s="98" t="s">
        <v>669</v>
      </c>
      <c r="KZT39" s="98" t="s">
        <v>669</v>
      </c>
      <c r="KZU39" s="98" t="s">
        <v>669</v>
      </c>
      <c r="KZV39" s="98" t="s">
        <v>669</v>
      </c>
      <c r="KZW39" s="98" t="s">
        <v>669</v>
      </c>
      <c r="KZX39" s="98" t="s">
        <v>669</v>
      </c>
      <c r="KZY39" s="98" t="s">
        <v>669</v>
      </c>
      <c r="KZZ39" s="98" t="s">
        <v>669</v>
      </c>
      <c r="LAA39" s="98" t="s">
        <v>669</v>
      </c>
      <c r="LAB39" s="98" t="s">
        <v>669</v>
      </c>
      <c r="LAC39" s="98" t="s">
        <v>669</v>
      </c>
      <c r="LAD39" s="98" t="s">
        <v>669</v>
      </c>
      <c r="LAE39" s="98" t="s">
        <v>669</v>
      </c>
      <c r="LAF39" s="98" t="s">
        <v>669</v>
      </c>
      <c r="LAG39" s="98" t="s">
        <v>669</v>
      </c>
      <c r="LAH39" s="98" t="s">
        <v>669</v>
      </c>
      <c r="LAI39" s="98" t="s">
        <v>669</v>
      </c>
      <c r="LAJ39" s="98" t="s">
        <v>669</v>
      </c>
      <c r="LAK39" s="98" t="s">
        <v>669</v>
      </c>
      <c r="LAL39" s="98" t="s">
        <v>669</v>
      </c>
      <c r="LAM39" s="98" t="s">
        <v>669</v>
      </c>
      <c r="LAN39" s="98" t="s">
        <v>669</v>
      </c>
      <c r="LAO39" s="98" t="s">
        <v>669</v>
      </c>
      <c r="LAP39" s="98" t="s">
        <v>669</v>
      </c>
      <c r="LAQ39" s="98" t="s">
        <v>669</v>
      </c>
      <c r="LAR39" s="98" t="s">
        <v>669</v>
      </c>
      <c r="LAS39" s="98" t="s">
        <v>669</v>
      </c>
      <c r="LAT39" s="98" t="s">
        <v>669</v>
      </c>
      <c r="LAU39" s="98" t="s">
        <v>669</v>
      </c>
      <c r="LAV39" s="98" t="s">
        <v>669</v>
      </c>
      <c r="LAW39" s="98" t="s">
        <v>669</v>
      </c>
      <c r="LAX39" s="98" t="s">
        <v>669</v>
      </c>
      <c r="LAY39" s="98" t="s">
        <v>669</v>
      </c>
      <c r="LAZ39" s="98" t="s">
        <v>669</v>
      </c>
      <c r="LBA39" s="98" t="s">
        <v>669</v>
      </c>
      <c r="LBB39" s="98" t="s">
        <v>669</v>
      </c>
      <c r="LBC39" s="98" t="s">
        <v>669</v>
      </c>
      <c r="LBD39" s="98" t="s">
        <v>669</v>
      </c>
      <c r="LBE39" s="98" t="s">
        <v>669</v>
      </c>
      <c r="LBF39" s="98" t="s">
        <v>669</v>
      </c>
      <c r="LBG39" s="98" t="s">
        <v>669</v>
      </c>
      <c r="LBH39" s="98" t="s">
        <v>669</v>
      </c>
      <c r="LBI39" s="98" t="s">
        <v>669</v>
      </c>
      <c r="LBJ39" s="98" t="s">
        <v>669</v>
      </c>
      <c r="LBK39" s="98" t="s">
        <v>669</v>
      </c>
      <c r="LBL39" s="98" t="s">
        <v>669</v>
      </c>
      <c r="LBM39" s="98" t="s">
        <v>669</v>
      </c>
      <c r="LBN39" s="98" t="s">
        <v>669</v>
      </c>
      <c r="LBO39" s="98" t="s">
        <v>669</v>
      </c>
      <c r="LBP39" s="98" t="s">
        <v>669</v>
      </c>
      <c r="LBQ39" s="98" t="s">
        <v>669</v>
      </c>
      <c r="LBR39" s="98" t="s">
        <v>669</v>
      </c>
      <c r="LBS39" s="98" t="s">
        <v>669</v>
      </c>
      <c r="LBT39" s="98" t="s">
        <v>669</v>
      </c>
      <c r="LBU39" s="98" t="s">
        <v>669</v>
      </c>
      <c r="LBV39" s="98" t="s">
        <v>669</v>
      </c>
      <c r="LBW39" s="98" t="s">
        <v>669</v>
      </c>
      <c r="LBX39" s="98" t="s">
        <v>669</v>
      </c>
      <c r="LBY39" s="98" t="s">
        <v>669</v>
      </c>
      <c r="LBZ39" s="98" t="s">
        <v>669</v>
      </c>
      <c r="LCA39" s="98" t="s">
        <v>669</v>
      </c>
      <c r="LCB39" s="98" t="s">
        <v>669</v>
      </c>
      <c r="LCC39" s="98" t="s">
        <v>669</v>
      </c>
      <c r="LCD39" s="98" t="s">
        <v>669</v>
      </c>
      <c r="LCE39" s="98" t="s">
        <v>669</v>
      </c>
      <c r="LCF39" s="98" t="s">
        <v>669</v>
      </c>
      <c r="LCG39" s="98" t="s">
        <v>669</v>
      </c>
      <c r="LCH39" s="98" t="s">
        <v>669</v>
      </c>
      <c r="LCI39" s="98" t="s">
        <v>669</v>
      </c>
      <c r="LCJ39" s="98" t="s">
        <v>669</v>
      </c>
      <c r="LCK39" s="98" t="s">
        <v>669</v>
      </c>
      <c r="LCL39" s="98" t="s">
        <v>669</v>
      </c>
      <c r="LCM39" s="98" t="s">
        <v>669</v>
      </c>
      <c r="LCN39" s="98" t="s">
        <v>669</v>
      </c>
      <c r="LCO39" s="98" t="s">
        <v>669</v>
      </c>
      <c r="LCP39" s="98" t="s">
        <v>669</v>
      </c>
      <c r="LCQ39" s="98" t="s">
        <v>669</v>
      </c>
      <c r="LCR39" s="98" t="s">
        <v>669</v>
      </c>
      <c r="LCS39" s="98" t="s">
        <v>669</v>
      </c>
      <c r="LCT39" s="98" t="s">
        <v>669</v>
      </c>
      <c r="LCU39" s="98" t="s">
        <v>669</v>
      </c>
      <c r="LCV39" s="98" t="s">
        <v>669</v>
      </c>
      <c r="LCW39" s="98" t="s">
        <v>669</v>
      </c>
      <c r="LCX39" s="98" t="s">
        <v>669</v>
      </c>
      <c r="LCY39" s="98" t="s">
        <v>669</v>
      </c>
      <c r="LCZ39" s="98" t="s">
        <v>669</v>
      </c>
      <c r="LDA39" s="98" t="s">
        <v>669</v>
      </c>
      <c r="LDB39" s="98" t="s">
        <v>669</v>
      </c>
      <c r="LDC39" s="98" t="s">
        <v>669</v>
      </c>
      <c r="LDD39" s="98" t="s">
        <v>669</v>
      </c>
      <c r="LDE39" s="98" t="s">
        <v>669</v>
      </c>
      <c r="LDF39" s="98" t="s">
        <v>669</v>
      </c>
      <c r="LDG39" s="98" t="s">
        <v>669</v>
      </c>
      <c r="LDH39" s="98" t="s">
        <v>669</v>
      </c>
      <c r="LDI39" s="98" t="s">
        <v>669</v>
      </c>
      <c r="LDJ39" s="98" t="s">
        <v>669</v>
      </c>
      <c r="LDK39" s="98" t="s">
        <v>669</v>
      </c>
      <c r="LDL39" s="98" t="s">
        <v>669</v>
      </c>
      <c r="LDM39" s="98" t="s">
        <v>669</v>
      </c>
      <c r="LDN39" s="98" t="s">
        <v>669</v>
      </c>
      <c r="LDO39" s="98" t="s">
        <v>669</v>
      </c>
      <c r="LDP39" s="98" t="s">
        <v>669</v>
      </c>
      <c r="LDQ39" s="98" t="s">
        <v>669</v>
      </c>
      <c r="LDR39" s="98" t="s">
        <v>669</v>
      </c>
      <c r="LDS39" s="98" t="s">
        <v>669</v>
      </c>
      <c r="LDT39" s="98" t="s">
        <v>669</v>
      </c>
      <c r="LDU39" s="98" t="s">
        <v>669</v>
      </c>
      <c r="LDV39" s="98" t="s">
        <v>669</v>
      </c>
      <c r="LDW39" s="98" t="s">
        <v>669</v>
      </c>
      <c r="LDX39" s="98" t="s">
        <v>669</v>
      </c>
      <c r="LDY39" s="98" t="s">
        <v>669</v>
      </c>
      <c r="LDZ39" s="98" t="s">
        <v>669</v>
      </c>
      <c r="LEA39" s="98" t="s">
        <v>669</v>
      </c>
      <c r="LEB39" s="98" t="s">
        <v>669</v>
      </c>
      <c r="LEC39" s="98" t="s">
        <v>669</v>
      </c>
      <c r="LED39" s="98" t="s">
        <v>669</v>
      </c>
      <c r="LEE39" s="98" t="s">
        <v>669</v>
      </c>
      <c r="LEF39" s="98" t="s">
        <v>669</v>
      </c>
      <c r="LEG39" s="98" t="s">
        <v>669</v>
      </c>
      <c r="LEH39" s="98" t="s">
        <v>669</v>
      </c>
      <c r="LEI39" s="98" t="s">
        <v>669</v>
      </c>
      <c r="LEJ39" s="98" t="s">
        <v>669</v>
      </c>
      <c r="LEK39" s="98" t="s">
        <v>669</v>
      </c>
      <c r="LEL39" s="98" t="s">
        <v>669</v>
      </c>
      <c r="LEM39" s="98" t="s">
        <v>669</v>
      </c>
      <c r="LEN39" s="98" t="s">
        <v>669</v>
      </c>
      <c r="LEO39" s="98" t="s">
        <v>669</v>
      </c>
      <c r="LEP39" s="98" t="s">
        <v>669</v>
      </c>
      <c r="LEQ39" s="98" t="s">
        <v>669</v>
      </c>
      <c r="LER39" s="98" t="s">
        <v>669</v>
      </c>
      <c r="LES39" s="98" t="s">
        <v>669</v>
      </c>
      <c r="LET39" s="98" t="s">
        <v>669</v>
      </c>
      <c r="LEU39" s="98" t="s">
        <v>669</v>
      </c>
      <c r="LEV39" s="98" t="s">
        <v>669</v>
      </c>
      <c r="LEW39" s="98" t="s">
        <v>669</v>
      </c>
      <c r="LEX39" s="98" t="s">
        <v>669</v>
      </c>
      <c r="LEY39" s="98" t="s">
        <v>669</v>
      </c>
      <c r="LEZ39" s="98" t="s">
        <v>669</v>
      </c>
      <c r="LFA39" s="98" t="s">
        <v>669</v>
      </c>
      <c r="LFB39" s="98" t="s">
        <v>669</v>
      </c>
      <c r="LFC39" s="98" t="s">
        <v>669</v>
      </c>
      <c r="LFD39" s="98" t="s">
        <v>669</v>
      </c>
      <c r="LFE39" s="98" t="s">
        <v>669</v>
      </c>
      <c r="LFF39" s="98" t="s">
        <v>669</v>
      </c>
      <c r="LFG39" s="98" t="s">
        <v>669</v>
      </c>
      <c r="LFH39" s="98" t="s">
        <v>669</v>
      </c>
      <c r="LFI39" s="98" t="s">
        <v>669</v>
      </c>
      <c r="LFJ39" s="98" t="s">
        <v>669</v>
      </c>
      <c r="LFK39" s="98" t="s">
        <v>669</v>
      </c>
      <c r="LFL39" s="98" t="s">
        <v>669</v>
      </c>
      <c r="LFM39" s="98" t="s">
        <v>669</v>
      </c>
      <c r="LFN39" s="98" t="s">
        <v>669</v>
      </c>
      <c r="LFO39" s="98" t="s">
        <v>669</v>
      </c>
      <c r="LFP39" s="98" t="s">
        <v>669</v>
      </c>
      <c r="LFQ39" s="98" t="s">
        <v>669</v>
      </c>
      <c r="LFR39" s="98" t="s">
        <v>669</v>
      </c>
      <c r="LFS39" s="98" t="s">
        <v>669</v>
      </c>
      <c r="LFT39" s="98" t="s">
        <v>669</v>
      </c>
      <c r="LFU39" s="98" t="s">
        <v>669</v>
      </c>
      <c r="LFV39" s="98" t="s">
        <v>669</v>
      </c>
      <c r="LFW39" s="98" t="s">
        <v>669</v>
      </c>
      <c r="LFX39" s="98" t="s">
        <v>669</v>
      </c>
      <c r="LFY39" s="98" t="s">
        <v>669</v>
      </c>
      <c r="LFZ39" s="98" t="s">
        <v>669</v>
      </c>
      <c r="LGA39" s="98" t="s">
        <v>669</v>
      </c>
      <c r="LGB39" s="98" t="s">
        <v>669</v>
      </c>
      <c r="LGC39" s="98" t="s">
        <v>669</v>
      </c>
      <c r="LGD39" s="98" t="s">
        <v>669</v>
      </c>
      <c r="LGE39" s="98" t="s">
        <v>669</v>
      </c>
      <c r="LGF39" s="98" t="s">
        <v>669</v>
      </c>
      <c r="LGG39" s="98" t="s">
        <v>669</v>
      </c>
      <c r="LGH39" s="98" t="s">
        <v>669</v>
      </c>
      <c r="LGI39" s="98" t="s">
        <v>669</v>
      </c>
      <c r="LGJ39" s="98" t="s">
        <v>669</v>
      </c>
      <c r="LGK39" s="98" t="s">
        <v>669</v>
      </c>
      <c r="LGL39" s="98" t="s">
        <v>669</v>
      </c>
      <c r="LGM39" s="98" t="s">
        <v>669</v>
      </c>
      <c r="LGN39" s="98" t="s">
        <v>669</v>
      </c>
      <c r="LGO39" s="98" t="s">
        <v>669</v>
      </c>
      <c r="LGP39" s="98" t="s">
        <v>669</v>
      </c>
      <c r="LGQ39" s="98" t="s">
        <v>669</v>
      </c>
      <c r="LGR39" s="98" t="s">
        <v>669</v>
      </c>
      <c r="LGS39" s="98" t="s">
        <v>669</v>
      </c>
      <c r="LGT39" s="98" t="s">
        <v>669</v>
      </c>
      <c r="LGU39" s="98" t="s">
        <v>669</v>
      </c>
      <c r="LGV39" s="98" t="s">
        <v>669</v>
      </c>
      <c r="LGW39" s="98" t="s">
        <v>669</v>
      </c>
      <c r="LGX39" s="98" t="s">
        <v>669</v>
      </c>
      <c r="LGY39" s="98" t="s">
        <v>669</v>
      </c>
      <c r="LGZ39" s="98" t="s">
        <v>669</v>
      </c>
      <c r="LHA39" s="98" t="s">
        <v>669</v>
      </c>
      <c r="LHB39" s="98" t="s">
        <v>669</v>
      </c>
      <c r="LHC39" s="98" t="s">
        <v>669</v>
      </c>
      <c r="LHD39" s="98" t="s">
        <v>669</v>
      </c>
      <c r="LHE39" s="98" t="s">
        <v>669</v>
      </c>
      <c r="LHF39" s="98" t="s">
        <v>669</v>
      </c>
      <c r="LHG39" s="98" t="s">
        <v>669</v>
      </c>
      <c r="LHH39" s="98" t="s">
        <v>669</v>
      </c>
      <c r="LHI39" s="98" t="s">
        <v>669</v>
      </c>
      <c r="LHJ39" s="98" t="s">
        <v>669</v>
      </c>
      <c r="LHK39" s="98" t="s">
        <v>669</v>
      </c>
      <c r="LHL39" s="98" t="s">
        <v>669</v>
      </c>
      <c r="LHM39" s="98" t="s">
        <v>669</v>
      </c>
      <c r="LHN39" s="98" t="s">
        <v>669</v>
      </c>
      <c r="LHO39" s="98" t="s">
        <v>669</v>
      </c>
      <c r="LHP39" s="98" t="s">
        <v>669</v>
      </c>
      <c r="LHQ39" s="98" t="s">
        <v>669</v>
      </c>
      <c r="LHR39" s="98" t="s">
        <v>669</v>
      </c>
      <c r="LHS39" s="98" t="s">
        <v>669</v>
      </c>
      <c r="LHT39" s="98" t="s">
        <v>669</v>
      </c>
      <c r="LHU39" s="98" t="s">
        <v>669</v>
      </c>
      <c r="LHV39" s="98" t="s">
        <v>669</v>
      </c>
      <c r="LHW39" s="98" t="s">
        <v>669</v>
      </c>
      <c r="LHX39" s="98" t="s">
        <v>669</v>
      </c>
      <c r="LHY39" s="98" t="s">
        <v>669</v>
      </c>
      <c r="LHZ39" s="98" t="s">
        <v>669</v>
      </c>
      <c r="LIA39" s="98" t="s">
        <v>669</v>
      </c>
      <c r="LIB39" s="98" t="s">
        <v>669</v>
      </c>
      <c r="LIC39" s="98" t="s">
        <v>669</v>
      </c>
      <c r="LID39" s="98" t="s">
        <v>669</v>
      </c>
      <c r="LIE39" s="98" t="s">
        <v>669</v>
      </c>
      <c r="LIF39" s="98" t="s">
        <v>669</v>
      </c>
      <c r="LIG39" s="98" t="s">
        <v>669</v>
      </c>
      <c r="LIH39" s="98" t="s">
        <v>669</v>
      </c>
      <c r="LII39" s="98" t="s">
        <v>669</v>
      </c>
      <c r="LIJ39" s="98" t="s">
        <v>669</v>
      </c>
      <c r="LIK39" s="98" t="s">
        <v>669</v>
      </c>
      <c r="LIL39" s="98" t="s">
        <v>669</v>
      </c>
      <c r="LIM39" s="98" t="s">
        <v>669</v>
      </c>
      <c r="LIN39" s="98" t="s">
        <v>669</v>
      </c>
      <c r="LIO39" s="98" t="s">
        <v>669</v>
      </c>
      <c r="LIP39" s="98" t="s">
        <v>669</v>
      </c>
      <c r="LIQ39" s="98" t="s">
        <v>669</v>
      </c>
      <c r="LIR39" s="98" t="s">
        <v>669</v>
      </c>
      <c r="LIS39" s="98" t="s">
        <v>669</v>
      </c>
      <c r="LIT39" s="98" t="s">
        <v>669</v>
      </c>
      <c r="LIU39" s="98" t="s">
        <v>669</v>
      </c>
      <c r="LIV39" s="98" t="s">
        <v>669</v>
      </c>
      <c r="LIW39" s="98" t="s">
        <v>669</v>
      </c>
      <c r="LIX39" s="98" t="s">
        <v>669</v>
      </c>
      <c r="LIY39" s="98" t="s">
        <v>669</v>
      </c>
      <c r="LIZ39" s="98" t="s">
        <v>669</v>
      </c>
      <c r="LJA39" s="98" t="s">
        <v>669</v>
      </c>
      <c r="LJB39" s="98" t="s">
        <v>669</v>
      </c>
      <c r="LJC39" s="98" t="s">
        <v>669</v>
      </c>
      <c r="LJD39" s="98" t="s">
        <v>669</v>
      </c>
      <c r="LJE39" s="98" t="s">
        <v>669</v>
      </c>
      <c r="LJF39" s="98" t="s">
        <v>669</v>
      </c>
      <c r="LJG39" s="98" t="s">
        <v>669</v>
      </c>
      <c r="LJH39" s="98" t="s">
        <v>669</v>
      </c>
      <c r="LJI39" s="98" t="s">
        <v>669</v>
      </c>
      <c r="LJJ39" s="98" t="s">
        <v>669</v>
      </c>
      <c r="LJK39" s="98" t="s">
        <v>669</v>
      </c>
      <c r="LJL39" s="98" t="s">
        <v>669</v>
      </c>
      <c r="LJM39" s="98" t="s">
        <v>669</v>
      </c>
      <c r="LJN39" s="98" t="s">
        <v>669</v>
      </c>
      <c r="LJO39" s="98" t="s">
        <v>669</v>
      </c>
      <c r="LJP39" s="98" t="s">
        <v>669</v>
      </c>
      <c r="LJQ39" s="98" t="s">
        <v>669</v>
      </c>
      <c r="LJR39" s="98" t="s">
        <v>669</v>
      </c>
      <c r="LJS39" s="98" t="s">
        <v>669</v>
      </c>
      <c r="LJT39" s="98" t="s">
        <v>669</v>
      </c>
      <c r="LJU39" s="98" t="s">
        <v>669</v>
      </c>
      <c r="LJV39" s="98" t="s">
        <v>669</v>
      </c>
      <c r="LJW39" s="98" t="s">
        <v>669</v>
      </c>
      <c r="LJX39" s="98" t="s">
        <v>669</v>
      </c>
      <c r="LJY39" s="98" t="s">
        <v>669</v>
      </c>
      <c r="LJZ39" s="98" t="s">
        <v>669</v>
      </c>
      <c r="LKA39" s="98" t="s">
        <v>669</v>
      </c>
      <c r="LKB39" s="98" t="s">
        <v>669</v>
      </c>
      <c r="LKC39" s="98" t="s">
        <v>669</v>
      </c>
      <c r="LKD39" s="98" t="s">
        <v>669</v>
      </c>
      <c r="LKE39" s="98" t="s">
        <v>669</v>
      </c>
      <c r="LKF39" s="98" t="s">
        <v>669</v>
      </c>
      <c r="LKG39" s="98" t="s">
        <v>669</v>
      </c>
      <c r="LKH39" s="98" t="s">
        <v>669</v>
      </c>
      <c r="LKI39" s="98" t="s">
        <v>669</v>
      </c>
      <c r="LKJ39" s="98" t="s">
        <v>669</v>
      </c>
      <c r="LKK39" s="98" t="s">
        <v>669</v>
      </c>
      <c r="LKL39" s="98" t="s">
        <v>669</v>
      </c>
      <c r="LKM39" s="98" t="s">
        <v>669</v>
      </c>
      <c r="LKN39" s="98" t="s">
        <v>669</v>
      </c>
      <c r="LKO39" s="98" t="s">
        <v>669</v>
      </c>
      <c r="LKP39" s="98" t="s">
        <v>669</v>
      </c>
      <c r="LKQ39" s="98" t="s">
        <v>669</v>
      </c>
      <c r="LKR39" s="98" t="s">
        <v>669</v>
      </c>
      <c r="LKS39" s="98" t="s">
        <v>669</v>
      </c>
      <c r="LKT39" s="98" t="s">
        <v>669</v>
      </c>
      <c r="LKU39" s="98" t="s">
        <v>669</v>
      </c>
      <c r="LKV39" s="98" t="s">
        <v>669</v>
      </c>
      <c r="LKW39" s="98" t="s">
        <v>669</v>
      </c>
      <c r="LKX39" s="98" t="s">
        <v>669</v>
      </c>
      <c r="LKY39" s="98" t="s">
        <v>669</v>
      </c>
      <c r="LKZ39" s="98" t="s">
        <v>669</v>
      </c>
      <c r="LLA39" s="98" t="s">
        <v>669</v>
      </c>
      <c r="LLB39" s="98" t="s">
        <v>669</v>
      </c>
      <c r="LLC39" s="98" t="s">
        <v>669</v>
      </c>
      <c r="LLD39" s="98" t="s">
        <v>669</v>
      </c>
      <c r="LLE39" s="98" t="s">
        <v>669</v>
      </c>
      <c r="LLF39" s="98" t="s">
        <v>669</v>
      </c>
      <c r="LLG39" s="98" t="s">
        <v>669</v>
      </c>
      <c r="LLH39" s="98" t="s">
        <v>669</v>
      </c>
      <c r="LLI39" s="98" t="s">
        <v>669</v>
      </c>
      <c r="LLJ39" s="98" t="s">
        <v>669</v>
      </c>
      <c r="LLK39" s="98" t="s">
        <v>669</v>
      </c>
      <c r="LLL39" s="98" t="s">
        <v>669</v>
      </c>
      <c r="LLM39" s="98" t="s">
        <v>669</v>
      </c>
      <c r="LLN39" s="98" t="s">
        <v>669</v>
      </c>
      <c r="LLO39" s="98" t="s">
        <v>669</v>
      </c>
      <c r="LLP39" s="98" t="s">
        <v>669</v>
      </c>
      <c r="LLQ39" s="98" t="s">
        <v>669</v>
      </c>
      <c r="LLR39" s="98" t="s">
        <v>669</v>
      </c>
      <c r="LLS39" s="98" t="s">
        <v>669</v>
      </c>
      <c r="LLT39" s="98" t="s">
        <v>669</v>
      </c>
      <c r="LLU39" s="98" t="s">
        <v>669</v>
      </c>
      <c r="LLV39" s="98" t="s">
        <v>669</v>
      </c>
      <c r="LLW39" s="98" t="s">
        <v>669</v>
      </c>
      <c r="LLX39" s="98" t="s">
        <v>669</v>
      </c>
      <c r="LLY39" s="98" t="s">
        <v>669</v>
      </c>
      <c r="LLZ39" s="98" t="s">
        <v>669</v>
      </c>
      <c r="LMA39" s="98" t="s">
        <v>669</v>
      </c>
      <c r="LMB39" s="98" t="s">
        <v>669</v>
      </c>
      <c r="LMC39" s="98" t="s">
        <v>669</v>
      </c>
      <c r="LMD39" s="98" t="s">
        <v>669</v>
      </c>
      <c r="LME39" s="98" t="s">
        <v>669</v>
      </c>
      <c r="LMF39" s="98" t="s">
        <v>669</v>
      </c>
      <c r="LMG39" s="98" t="s">
        <v>669</v>
      </c>
      <c r="LMH39" s="98" t="s">
        <v>669</v>
      </c>
      <c r="LMI39" s="98" t="s">
        <v>669</v>
      </c>
      <c r="LMJ39" s="98" t="s">
        <v>669</v>
      </c>
      <c r="LMK39" s="98" t="s">
        <v>669</v>
      </c>
      <c r="LML39" s="98" t="s">
        <v>669</v>
      </c>
      <c r="LMM39" s="98" t="s">
        <v>669</v>
      </c>
      <c r="LMN39" s="98" t="s">
        <v>669</v>
      </c>
      <c r="LMO39" s="98" t="s">
        <v>669</v>
      </c>
      <c r="LMP39" s="98" t="s">
        <v>669</v>
      </c>
      <c r="LMQ39" s="98" t="s">
        <v>669</v>
      </c>
      <c r="LMR39" s="98" t="s">
        <v>669</v>
      </c>
      <c r="LMS39" s="98" t="s">
        <v>669</v>
      </c>
      <c r="LMT39" s="98" t="s">
        <v>669</v>
      </c>
      <c r="LMU39" s="98" t="s">
        <v>669</v>
      </c>
      <c r="LMV39" s="98" t="s">
        <v>669</v>
      </c>
      <c r="LMW39" s="98" t="s">
        <v>669</v>
      </c>
      <c r="LMX39" s="98" t="s">
        <v>669</v>
      </c>
      <c r="LMY39" s="98" t="s">
        <v>669</v>
      </c>
      <c r="LMZ39" s="98" t="s">
        <v>669</v>
      </c>
      <c r="LNA39" s="98" t="s">
        <v>669</v>
      </c>
      <c r="LNB39" s="98" t="s">
        <v>669</v>
      </c>
      <c r="LNC39" s="98" t="s">
        <v>669</v>
      </c>
      <c r="LND39" s="98" t="s">
        <v>669</v>
      </c>
      <c r="LNE39" s="98" t="s">
        <v>669</v>
      </c>
      <c r="LNF39" s="98" t="s">
        <v>669</v>
      </c>
      <c r="LNG39" s="98" t="s">
        <v>669</v>
      </c>
      <c r="LNH39" s="98" t="s">
        <v>669</v>
      </c>
      <c r="LNI39" s="98" t="s">
        <v>669</v>
      </c>
      <c r="LNJ39" s="98" t="s">
        <v>669</v>
      </c>
      <c r="LNK39" s="98" t="s">
        <v>669</v>
      </c>
      <c r="LNL39" s="98" t="s">
        <v>669</v>
      </c>
      <c r="LNM39" s="98" t="s">
        <v>669</v>
      </c>
      <c r="LNN39" s="98" t="s">
        <v>669</v>
      </c>
      <c r="LNO39" s="98" t="s">
        <v>669</v>
      </c>
      <c r="LNP39" s="98" t="s">
        <v>669</v>
      </c>
      <c r="LNQ39" s="98" t="s">
        <v>669</v>
      </c>
      <c r="LNR39" s="98" t="s">
        <v>669</v>
      </c>
      <c r="LNS39" s="98" t="s">
        <v>669</v>
      </c>
      <c r="LNT39" s="98" t="s">
        <v>669</v>
      </c>
      <c r="LNU39" s="98" t="s">
        <v>669</v>
      </c>
      <c r="LNV39" s="98" t="s">
        <v>669</v>
      </c>
      <c r="LNW39" s="98" t="s">
        <v>669</v>
      </c>
      <c r="LNX39" s="98" t="s">
        <v>669</v>
      </c>
      <c r="LNY39" s="98" t="s">
        <v>669</v>
      </c>
      <c r="LNZ39" s="98" t="s">
        <v>669</v>
      </c>
      <c r="LOA39" s="98" t="s">
        <v>669</v>
      </c>
      <c r="LOB39" s="98" t="s">
        <v>669</v>
      </c>
      <c r="LOC39" s="98" t="s">
        <v>669</v>
      </c>
      <c r="LOD39" s="98" t="s">
        <v>669</v>
      </c>
      <c r="LOE39" s="98" t="s">
        <v>669</v>
      </c>
      <c r="LOF39" s="98" t="s">
        <v>669</v>
      </c>
      <c r="LOG39" s="98" t="s">
        <v>669</v>
      </c>
      <c r="LOH39" s="98" t="s">
        <v>669</v>
      </c>
      <c r="LOI39" s="98" t="s">
        <v>669</v>
      </c>
      <c r="LOJ39" s="98" t="s">
        <v>669</v>
      </c>
      <c r="LOK39" s="98" t="s">
        <v>669</v>
      </c>
      <c r="LOL39" s="98" t="s">
        <v>669</v>
      </c>
      <c r="LOM39" s="98" t="s">
        <v>669</v>
      </c>
      <c r="LON39" s="98" t="s">
        <v>669</v>
      </c>
      <c r="LOO39" s="98" t="s">
        <v>669</v>
      </c>
      <c r="LOP39" s="98" t="s">
        <v>669</v>
      </c>
      <c r="LOQ39" s="98" t="s">
        <v>669</v>
      </c>
      <c r="LOR39" s="98" t="s">
        <v>669</v>
      </c>
      <c r="LOS39" s="98" t="s">
        <v>669</v>
      </c>
      <c r="LOT39" s="98" t="s">
        <v>669</v>
      </c>
      <c r="LOU39" s="98" t="s">
        <v>669</v>
      </c>
      <c r="LOV39" s="98" t="s">
        <v>669</v>
      </c>
      <c r="LOW39" s="98" t="s">
        <v>669</v>
      </c>
      <c r="LOX39" s="98" t="s">
        <v>669</v>
      </c>
      <c r="LOY39" s="98" t="s">
        <v>669</v>
      </c>
      <c r="LOZ39" s="98" t="s">
        <v>669</v>
      </c>
      <c r="LPA39" s="98" t="s">
        <v>669</v>
      </c>
      <c r="LPB39" s="98" t="s">
        <v>669</v>
      </c>
      <c r="LPC39" s="98" t="s">
        <v>669</v>
      </c>
      <c r="LPD39" s="98" t="s">
        <v>669</v>
      </c>
      <c r="LPE39" s="98" t="s">
        <v>669</v>
      </c>
      <c r="LPF39" s="98" t="s">
        <v>669</v>
      </c>
      <c r="LPG39" s="98" t="s">
        <v>669</v>
      </c>
      <c r="LPH39" s="98" t="s">
        <v>669</v>
      </c>
      <c r="LPI39" s="98" t="s">
        <v>669</v>
      </c>
      <c r="LPJ39" s="98" t="s">
        <v>669</v>
      </c>
      <c r="LPK39" s="98" t="s">
        <v>669</v>
      </c>
      <c r="LPL39" s="98" t="s">
        <v>669</v>
      </c>
      <c r="LPM39" s="98" t="s">
        <v>669</v>
      </c>
      <c r="LPN39" s="98" t="s">
        <v>669</v>
      </c>
      <c r="LPO39" s="98" t="s">
        <v>669</v>
      </c>
      <c r="LPP39" s="98" t="s">
        <v>669</v>
      </c>
      <c r="LPQ39" s="98" t="s">
        <v>669</v>
      </c>
      <c r="LPR39" s="98" t="s">
        <v>669</v>
      </c>
      <c r="LPS39" s="98" t="s">
        <v>669</v>
      </c>
      <c r="LPT39" s="98" t="s">
        <v>669</v>
      </c>
      <c r="LPU39" s="98" t="s">
        <v>669</v>
      </c>
      <c r="LPV39" s="98" t="s">
        <v>669</v>
      </c>
      <c r="LPW39" s="98" t="s">
        <v>669</v>
      </c>
      <c r="LPX39" s="98" t="s">
        <v>669</v>
      </c>
      <c r="LPY39" s="98" t="s">
        <v>669</v>
      </c>
      <c r="LPZ39" s="98" t="s">
        <v>669</v>
      </c>
      <c r="LQA39" s="98" t="s">
        <v>669</v>
      </c>
      <c r="LQB39" s="98" t="s">
        <v>669</v>
      </c>
      <c r="LQC39" s="98" t="s">
        <v>669</v>
      </c>
      <c r="LQD39" s="98" t="s">
        <v>669</v>
      </c>
      <c r="LQE39" s="98" t="s">
        <v>669</v>
      </c>
      <c r="LQF39" s="98" t="s">
        <v>669</v>
      </c>
      <c r="LQG39" s="98" t="s">
        <v>669</v>
      </c>
      <c r="LQH39" s="98" t="s">
        <v>669</v>
      </c>
      <c r="LQI39" s="98" t="s">
        <v>669</v>
      </c>
      <c r="LQJ39" s="98" t="s">
        <v>669</v>
      </c>
      <c r="LQK39" s="98" t="s">
        <v>669</v>
      </c>
      <c r="LQL39" s="98" t="s">
        <v>669</v>
      </c>
      <c r="LQM39" s="98" t="s">
        <v>669</v>
      </c>
      <c r="LQN39" s="98" t="s">
        <v>669</v>
      </c>
      <c r="LQO39" s="98" t="s">
        <v>669</v>
      </c>
      <c r="LQP39" s="98" t="s">
        <v>669</v>
      </c>
      <c r="LQQ39" s="98" t="s">
        <v>669</v>
      </c>
      <c r="LQR39" s="98" t="s">
        <v>669</v>
      </c>
      <c r="LQS39" s="98" t="s">
        <v>669</v>
      </c>
      <c r="LQT39" s="98" t="s">
        <v>669</v>
      </c>
      <c r="LQU39" s="98" t="s">
        <v>669</v>
      </c>
      <c r="LQV39" s="98" t="s">
        <v>669</v>
      </c>
      <c r="LQW39" s="98" t="s">
        <v>669</v>
      </c>
      <c r="LQX39" s="98" t="s">
        <v>669</v>
      </c>
      <c r="LQY39" s="98" t="s">
        <v>669</v>
      </c>
      <c r="LQZ39" s="98" t="s">
        <v>669</v>
      </c>
      <c r="LRA39" s="98" t="s">
        <v>669</v>
      </c>
      <c r="LRB39" s="98" t="s">
        <v>669</v>
      </c>
      <c r="LRC39" s="98" t="s">
        <v>669</v>
      </c>
      <c r="LRD39" s="98" t="s">
        <v>669</v>
      </c>
      <c r="LRE39" s="98" t="s">
        <v>669</v>
      </c>
      <c r="LRF39" s="98" t="s">
        <v>669</v>
      </c>
      <c r="LRG39" s="98" t="s">
        <v>669</v>
      </c>
      <c r="LRH39" s="98" t="s">
        <v>669</v>
      </c>
      <c r="LRI39" s="98" t="s">
        <v>669</v>
      </c>
      <c r="LRJ39" s="98" t="s">
        <v>669</v>
      </c>
      <c r="LRK39" s="98" t="s">
        <v>669</v>
      </c>
      <c r="LRL39" s="98" t="s">
        <v>669</v>
      </c>
      <c r="LRM39" s="98" t="s">
        <v>669</v>
      </c>
      <c r="LRN39" s="98" t="s">
        <v>669</v>
      </c>
      <c r="LRO39" s="98" t="s">
        <v>669</v>
      </c>
      <c r="LRP39" s="98" t="s">
        <v>669</v>
      </c>
      <c r="LRQ39" s="98" t="s">
        <v>669</v>
      </c>
      <c r="LRR39" s="98" t="s">
        <v>669</v>
      </c>
      <c r="LRS39" s="98" t="s">
        <v>669</v>
      </c>
      <c r="LRT39" s="98" t="s">
        <v>669</v>
      </c>
      <c r="LRU39" s="98" t="s">
        <v>669</v>
      </c>
      <c r="LRV39" s="98" t="s">
        <v>669</v>
      </c>
      <c r="LRW39" s="98" t="s">
        <v>669</v>
      </c>
      <c r="LRX39" s="98" t="s">
        <v>669</v>
      </c>
      <c r="LRY39" s="98" t="s">
        <v>669</v>
      </c>
      <c r="LRZ39" s="98" t="s">
        <v>669</v>
      </c>
      <c r="LSA39" s="98" t="s">
        <v>669</v>
      </c>
      <c r="LSB39" s="98" t="s">
        <v>669</v>
      </c>
      <c r="LSC39" s="98" t="s">
        <v>669</v>
      </c>
      <c r="LSD39" s="98" t="s">
        <v>669</v>
      </c>
      <c r="LSE39" s="98" t="s">
        <v>669</v>
      </c>
      <c r="LSF39" s="98" t="s">
        <v>669</v>
      </c>
      <c r="LSG39" s="98" t="s">
        <v>669</v>
      </c>
      <c r="LSH39" s="98" t="s">
        <v>669</v>
      </c>
      <c r="LSI39" s="98" t="s">
        <v>669</v>
      </c>
      <c r="LSJ39" s="98" t="s">
        <v>669</v>
      </c>
      <c r="LSK39" s="98" t="s">
        <v>669</v>
      </c>
      <c r="LSL39" s="98" t="s">
        <v>669</v>
      </c>
      <c r="LSM39" s="98" t="s">
        <v>669</v>
      </c>
      <c r="LSN39" s="98" t="s">
        <v>669</v>
      </c>
      <c r="LSO39" s="98" t="s">
        <v>669</v>
      </c>
      <c r="LSP39" s="98" t="s">
        <v>669</v>
      </c>
      <c r="LSQ39" s="98" t="s">
        <v>669</v>
      </c>
      <c r="LSR39" s="98" t="s">
        <v>669</v>
      </c>
      <c r="LSS39" s="98" t="s">
        <v>669</v>
      </c>
      <c r="LST39" s="98" t="s">
        <v>669</v>
      </c>
      <c r="LSU39" s="98" t="s">
        <v>669</v>
      </c>
      <c r="LSV39" s="98" t="s">
        <v>669</v>
      </c>
      <c r="LSW39" s="98" t="s">
        <v>669</v>
      </c>
      <c r="LSX39" s="98" t="s">
        <v>669</v>
      </c>
      <c r="LSY39" s="98" t="s">
        <v>669</v>
      </c>
      <c r="LSZ39" s="98" t="s">
        <v>669</v>
      </c>
      <c r="LTA39" s="98" t="s">
        <v>669</v>
      </c>
      <c r="LTB39" s="98" t="s">
        <v>669</v>
      </c>
      <c r="LTC39" s="98" t="s">
        <v>669</v>
      </c>
      <c r="LTD39" s="98" t="s">
        <v>669</v>
      </c>
      <c r="LTE39" s="98" t="s">
        <v>669</v>
      </c>
      <c r="LTF39" s="98" t="s">
        <v>669</v>
      </c>
      <c r="LTG39" s="98" t="s">
        <v>669</v>
      </c>
      <c r="LTH39" s="98" t="s">
        <v>669</v>
      </c>
      <c r="LTI39" s="98" t="s">
        <v>669</v>
      </c>
      <c r="LTJ39" s="98" t="s">
        <v>669</v>
      </c>
      <c r="LTK39" s="98" t="s">
        <v>669</v>
      </c>
      <c r="LTL39" s="98" t="s">
        <v>669</v>
      </c>
      <c r="LTM39" s="98" t="s">
        <v>669</v>
      </c>
      <c r="LTN39" s="98" t="s">
        <v>669</v>
      </c>
      <c r="LTO39" s="98" t="s">
        <v>669</v>
      </c>
      <c r="LTP39" s="98" t="s">
        <v>669</v>
      </c>
      <c r="LTQ39" s="98" t="s">
        <v>669</v>
      </c>
      <c r="LTR39" s="98" t="s">
        <v>669</v>
      </c>
      <c r="LTS39" s="98" t="s">
        <v>669</v>
      </c>
      <c r="LTT39" s="98" t="s">
        <v>669</v>
      </c>
      <c r="LTU39" s="98" t="s">
        <v>669</v>
      </c>
      <c r="LTV39" s="98" t="s">
        <v>669</v>
      </c>
      <c r="LTW39" s="98" t="s">
        <v>669</v>
      </c>
      <c r="LTX39" s="98" t="s">
        <v>669</v>
      </c>
      <c r="LTY39" s="98" t="s">
        <v>669</v>
      </c>
      <c r="LTZ39" s="98" t="s">
        <v>669</v>
      </c>
      <c r="LUA39" s="98" t="s">
        <v>669</v>
      </c>
      <c r="LUB39" s="98" t="s">
        <v>669</v>
      </c>
      <c r="LUC39" s="98" t="s">
        <v>669</v>
      </c>
      <c r="LUD39" s="98" t="s">
        <v>669</v>
      </c>
      <c r="LUE39" s="98" t="s">
        <v>669</v>
      </c>
      <c r="LUF39" s="98" t="s">
        <v>669</v>
      </c>
      <c r="LUG39" s="98" t="s">
        <v>669</v>
      </c>
      <c r="LUH39" s="98" t="s">
        <v>669</v>
      </c>
      <c r="LUI39" s="98" t="s">
        <v>669</v>
      </c>
      <c r="LUJ39" s="98" t="s">
        <v>669</v>
      </c>
      <c r="LUK39" s="98" t="s">
        <v>669</v>
      </c>
      <c r="LUL39" s="98" t="s">
        <v>669</v>
      </c>
      <c r="LUM39" s="98" t="s">
        <v>669</v>
      </c>
      <c r="LUN39" s="98" t="s">
        <v>669</v>
      </c>
      <c r="LUO39" s="98" t="s">
        <v>669</v>
      </c>
      <c r="LUP39" s="98" t="s">
        <v>669</v>
      </c>
      <c r="LUQ39" s="98" t="s">
        <v>669</v>
      </c>
      <c r="LUR39" s="98" t="s">
        <v>669</v>
      </c>
      <c r="LUS39" s="98" t="s">
        <v>669</v>
      </c>
      <c r="LUT39" s="98" t="s">
        <v>669</v>
      </c>
      <c r="LUU39" s="98" t="s">
        <v>669</v>
      </c>
      <c r="LUV39" s="98" t="s">
        <v>669</v>
      </c>
      <c r="LUW39" s="98" t="s">
        <v>669</v>
      </c>
      <c r="LUX39" s="98" t="s">
        <v>669</v>
      </c>
      <c r="LUY39" s="98" t="s">
        <v>669</v>
      </c>
      <c r="LUZ39" s="98" t="s">
        <v>669</v>
      </c>
      <c r="LVA39" s="98" t="s">
        <v>669</v>
      </c>
      <c r="LVB39" s="98" t="s">
        <v>669</v>
      </c>
      <c r="LVC39" s="98" t="s">
        <v>669</v>
      </c>
      <c r="LVD39" s="98" t="s">
        <v>669</v>
      </c>
      <c r="LVE39" s="98" t="s">
        <v>669</v>
      </c>
      <c r="LVF39" s="98" t="s">
        <v>669</v>
      </c>
      <c r="LVG39" s="98" t="s">
        <v>669</v>
      </c>
      <c r="LVH39" s="98" t="s">
        <v>669</v>
      </c>
      <c r="LVI39" s="98" t="s">
        <v>669</v>
      </c>
      <c r="LVJ39" s="98" t="s">
        <v>669</v>
      </c>
      <c r="LVK39" s="98" t="s">
        <v>669</v>
      </c>
      <c r="LVL39" s="98" t="s">
        <v>669</v>
      </c>
      <c r="LVM39" s="98" t="s">
        <v>669</v>
      </c>
      <c r="LVN39" s="98" t="s">
        <v>669</v>
      </c>
      <c r="LVO39" s="98" t="s">
        <v>669</v>
      </c>
      <c r="LVP39" s="98" t="s">
        <v>669</v>
      </c>
      <c r="LVQ39" s="98" t="s">
        <v>669</v>
      </c>
      <c r="LVR39" s="98" t="s">
        <v>669</v>
      </c>
      <c r="LVS39" s="98" t="s">
        <v>669</v>
      </c>
      <c r="LVT39" s="98" t="s">
        <v>669</v>
      </c>
      <c r="LVU39" s="98" t="s">
        <v>669</v>
      </c>
      <c r="LVV39" s="98" t="s">
        <v>669</v>
      </c>
      <c r="LVW39" s="98" t="s">
        <v>669</v>
      </c>
      <c r="LVX39" s="98" t="s">
        <v>669</v>
      </c>
      <c r="LVY39" s="98" t="s">
        <v>669</v>
      </c>
      <c r="LVZ39" s="98" t="s">
        <v>669</v>
      </c>
      <c r="LWA39" s="98" t="s">
        <v>669</v>
      </c>
      <c r="LWB39" s="98" t="s">
        <v>669</v>
      </c>
      <c r="LWC39" s="98" t="s">
        <v>669</v>
      </c>
      <c r="LWD39" s="98" t="s">
        <v>669</v>
      </c>
      <c r="LWE39" s="98" t="s">
        <v>669</v>
      </c>
      <c r="LWF39" s="98" t="s">
        <v>669</v>
      </c>
      <c r="LWG39" s="98" t="s">
        <v>669</v>
      </c>
      <c r="LWH39" s="98" t="s">
        <v>669</v>
      </c>
      <c r="LWI39" s="98" t="s">
        <v>669</v>
      </c>
      <c r="LWJ39" s="98" t="s">
        <v>669</v>
      </c>
      <c r="LWK39" s="98" t="s">
        <v>669</v>
      </c>
      <c r="LWL39" s="98" t="s">
        <v>669</v>
      </c>
      <c r="LWM39" s="98" t="s">
        <v>669</v>
      </c>
      <c r="LWN39" s="98" t="s">
        <v>669</v>
      </c>
      <c r="LWO39" s="98" t="s">
        <v>669</v>
      </c>
      <c r="LWP39" s="98" t="s">
        <v>669</v>
      </c>
      <c r="LWQ39" s="98" t="s">
        <v>669</v>
      </c>
      <c r="LWR39" s="98" t="s">
        <v>669</v>
      </c>
      <c r="LWS39" s="98" t="s">
        <v>669</v>
      </c>
      <c r="LWT39" s="98" t="s">
        <v>669</v>
      </c>
      <c r="LWU39" s="98" t="s">
        <v>669</v>
      </c>
      <c r="LWV39" s="98" t="s">
        <v>669</v>
      </c>
      <c r="LWW39" s="98" t="s">
        <v>669</v>
      </c>
      <c r="LWX39" s="98" t="s">
        <v>669</v>
      </c>
      <c r="LWY39" s="98" t="s">
        <v>669</v>
      </c>
      <c r="LWZ39" s="98" t="s">
        <v>669</v>
      </c>
      <c r="LXA39" s="98" t="s">
        <v>669</v>
      </c>
      <c r="LXB39" s="98" t="s">
        <v>669</v>
      </c>
      <c r="LXC39" s="98" t="s">
        <v>669</v>
      </c>
      <c r="LXD39" s="98" t="s">
        <v>669</v>
      </c>
      <c r="LXE39" s="98" t="s">
        <v>669</v>
      </c>
      <c r="LXF39" s="98" t="s">
        <v>669</v>
      </c>
      <c r="LXG39" s="98" t="s">
        <v>669</v>
      </c>
      <c r="LXH39" s="98" t="s">
        <v>669</v>
      </c>
      <c r="LXI39" s="98" t="s">
        <v>669</v>
      </c>
      <c r="LXJ39" s="98" t="s">
        <v>669</v>
      </c>
      <c r="LXK39" s="98" t="s">
        <v>669</v>
      </c>
      <c r="LXL39" s="98" t="s">
        <v>669</v>
      </c>
      <c r="LXM39" s="98" t="s">
        <v>669</v>
      </c>
      <c r="LXN39" s="98" t="s">
        <v>669</v>
      </c>
      <c r="LXO39" s="98" t="s">
        <v>669</v>
      </c>
      <c r="LXP39" s="98" t="s">
        <v>669</v>
      </c>
      <c r="LXQ39" s="98" t="s">
        <v>669</v>
      </c>
      <c r="LXR39" s="98" t="s">
        <v>669</v>
      </c>
      <c r="LXS39" s="98" t="s">
        <v>669</v>
      </c>
      <c r="LXT39" s="98" t="s">
        <v>669</v>
      </c>
      <c r="LXU39" s="98" t="s">
        <v>669</v>
      </c>
      <c r="LXV39" s="98" t="s">
        <v>669</v>
      </c>
      <c r="LXW39" s="98" t="s">
        <v>669</v>
      </c>
      <c r="LXX39" s="98" t="s">
        <v>669</v>
      </c>
      <c r="LXY39" s="98" t="s">
        <v>669</v>
      </c>
      <c r="LXZ39" s="98" t="s">
        <v>669</v>
      </c>
      <c r="LYA39" s="98" t="s">
        <v>669</v>
      </c>
      <c r="LYB39" s="98" t="s">
        <v>669</v>
      </c>
      <c r="LYC39" s="98" t="s">
        <v>669</v>
      </c>
      <c r="LYD39" s="98" t="s">
        <v>669</v>
      </c>
      <c r="LYE39" s="98" t="s">
        <v>669</v>
      </c>
      <c r="LYF39" s="98" t="s">
        <v>669</v>
      </c>
      <c r="LYG39" s="98" t="s">
        <v>669</v>
      </c>
      <c r="LYH39" s="98" t="s">
        <v>669</v>
      </c>
      <c r="LYI39" s="98" t="s">
        <v>669</v>
      </c>
      <c r="LYJ39" s="98" t="s">
        <v>669</v>
      </c>
      <c r="LYK39" s="98" t="s">
        <v>669</v>
      </c>
      <c r="LYL39" s="98" t="s">
        <v>669</v>
      </c>
      <c r="LYM39" s="98" t="s">
        <v>669</v>
      </c>
      <c r="LYN39" s="98" t="s">
        <v>669</v>
      </c>
      <c r="LYO39" s="98" t="s">
        <v>669</v>
      </c>
      <c r="LYP39" s="98" t="s">
        <v>669</v>
      </c>
      <c r="LYQ39" s="98" t="s">
        <v>669</v>
      </c>
      <c r="LYR39" s="98" t="s">
        <v>669</v>
      </c>
      <c r="LYS39" s="98" t="s">
        <v>669</v>
      </c>
      <c r="LYT39" s="98" t="s">
        <v>669</v>
      </c>
      <c r="LYU39" s="98" t="s">
        <v>669</v>
      </c>
      <c r="LYV39" s="98" t="s">
        <v>669</v>
      </c>
      <c r="LYW39" s="98" t="s">
        <v>669</v>
      </c>
      <c r="LYX39" s="98" t="s">
        <v>669</v>
      </c>
      <c r="LYY39" s="98" t="s">
        <v>669</v>
      </c>
      <c r="LYZ39" s="98" t="s">
        <v>669</v>
      </c>
      <c r="LZA39" s="98" t="s">
        <v>669</v>
      </c>
      <c r="LZB39" s="98" t="s">
        <v>669</v>
      </c>
      <c r="LZC39" s="98" t="s">
        <v>669</v>
      </c>
      <c r="LZD39" s="98" t="s">
        <v>669</v>
      </c>
      <c r="LZE39" s="98" t="s">
        <v>669</v>
      </c>
      <c r="LZF39" s="98" t="s">
        <v>669</v>
      </c>
      <c r="LZG39" s="98" t="s">
        <v>669</v>
      </c>
      <c r="LZH39" s="98" t="s">
        <v>669</v>
      </c>
      <c r="LZI39" s="98" t="s">
        <v>669</v>
      </c>
      <c r="LZJ39" s="98" t="s">
        <v>669</v>
      </c>
      <c r="LZK39" s="98" t="s">
        <v>669</v>
      </c>
      <c r="LZL39" s="98" t="s">
        <v>669</v>
      </c>
      <c r="LZM39" s="98" t="s">
        <v>669</v>
      </c>
      <c r="LZN39" s="98" t="s">
        <v>669</v>
      </c>
      <c r="LZO39" s="98" t="s">
        <v>669</v>
      </c>
      <c r="LZP39" s="98" t="s">
        <v>669</v>
      </c>
      <c r="LZQ39" s="98" t="s">
        <v>669</v>
      </c>
      <c r="LZR39" s="98" t="s">
        <v>669</v>
      </c>
      <c r="LZS39" s="98" t="s">
        <v>669</v>
      </c>
      <c r="LZT39" s="98" t="s">
        <v>669</v>
      </c>
      <c r="LZU39" s="98" t="s">
        <v>669</v>
      </c>
      <c r="LZV39" s="98" t="s">
        <v>669</v>
      </c>
      <c r="LZW39" s="98" t="s">
        <v>669</v>
      </c>
      <c r="LZX39" s="98" t="s">
        <v>669</v>
      </c>
      <c r="LZY39" s="98" t="s">
        <v>669</v>
      </c>
      <c r="LZZ39" s="98" t="s">
        <v>669</v>
      </c>
      <c r="MAA39" s="98" t="s">
        <v>669</v>
      </c>
      <c r="MAB39" s="98" t="s">
        <v>669</v>
      </c>
      <c r="MAC39" s="98" t="s">
        <v>669</v>
      </c>
      <c r="MAD39" s="98" t="s">
        <v>669</v>
      </c>
      <c r="MAE39" s="98" t="s">
        <v>669</v>
      </c>
      <c r="MAF39" s="98" t="s">
        <v>669</v>
      </c>
      <c r="MAG39" s="98" t="s">
        <v>669</v>
      </c>
      <c r="MAH39" s="98" t="s">
        <v>669</v>
      </c>
      <c r="MAI39" s="98" t="s">
        <v>669</v>
      </c>
      <c r="MAJ39" s="98" t="s">
        <v>669</v>
      </c>
      <c r="MAK39" s="98" t="s">
        <v>669</v>
      </c>
      <c r="MAL39" s="98" t="s">
        <v>669</v>
      </c>
      <c r="MAM39" s="98" t="s">
        <v>669</v>
      </c>
      <c r="MAN39" s="98" t="s">
        <v>669</v>
      </c>
      <c r="MAO39" s="98" t="s">
        <v>669</v>
      </c>
      <c r="MAP39" s="98" t="s">
        <v>669</v>
      </c>
      <c r="MAQ39" s="98" t="s">
        <v>669</v>
      </c>
      <c r="MAR39" s="98" t="s">
        <v>669</v>
      </c>
      <c r="MAS39" s="98" t="s">
        <v>669</v>
      </c>
      <c r="MAT39" s="98" t="s">
        <v>669</v>
      </c>
      <c r="MAU39" s="98" t="s">
        <v>669</v>
      </c>
      <c r="MAV39" s="98" t="s">
        <v>669</v>
      </c>
      <c r="MAW39" s="98" t="s">
        <v>669</v>
      </c>
      <c r="MAX39" s="98" t="s">
        <v>669</v>
      </c>
      <c r="MAY39" s="98" t="s">
        <v>669</v>
      </c>
      <c r="MAZ39" s="98" t="s">
        <v>669</v>
      </c>
      <c r="MBA39" s="98" t="s">
        <v>669</v>
      </c>
      <c r="MBB39" s="98" t="s">
        <v>669</v>
      </c>
      <c r="MBC39" s="98" t="s">
        <v>669</v>
      </c>
      <c r="MBD39" s="98" t="s">
        <v>669</v>
      </c>
      <c r="MBE39" s="98" t="s">
        <v>669</v>
      </c>
      <c r="MBF39" s="98" t="s">
        <v>669</v>
      </c>
      <c r="MBG39" s="98" t="s">
        <v>669</v>
      </c>
      <c r="MBH39" s="98" t="s">
        <v>669</v>
      </c>
      <c r="MBI39" s="98" t="s">
        <v>669</v>
      </c>
      <c r="MBJ39" s="98" t="s">
        <v>669</v>
      </c>
      <c r="MBK39" s="98" t="s">
        <v>669</v>
      </c>
      <c r="MBL39" s="98" t="s">
        <v>669</v>
      </c>
      <c r="MBM39" s="98" t="s">
        <v>669</v>
      </c>
      <c r="MBN39" s="98" t="s">
        <v>669</v>
      </c>
      <c r="MBO39" s="98" t="s">
        <v>669</v>
      </c>
      <c r="MBP39" s="98" t="s">
        <v>669</v>
      </c>
      <c r="MBQ39" s="98" t="s">
        <v>669</v>
      </c>
      <c r="MBR39" s="98" t="s">
        <v>669</v>
      </c>
      <c r="MBS39" s="98" t="s">
        <v>669</v>
      </c>
      <c r="MBT39" s="98" t="s">
        <v>669</v>
      </c>
      <c r="MBU39" s="98" t="s">
        <v>669</v>
      </c>
      <c r="MBV39" s="98" t="s">
        <v>669</v>
      </c>
      <c r="MBW39" s="98" t="s">
        <v>669</v>
      </c>
      <c r="MBX39" s="98" t="s">
        <v>669</v>
      </c>
      <c r="MBY39" s="98" t="s">
        <v>669</v>
      </c>
      <c r="MBZ39" s="98" t="s">
        <v>669</v>
      </c>
      <c r="MCA39" s="98" t="s">
        <v>669</v>
      </c>
      <c r="MCB39" s="98" t="s">
        <v>669</v>
      </c>
      <c r="MCC39" s="98" t="s">
        <v>669</v>
      </c>
      <c r="MCD39" s="98" t="s">
        <v>669</v>
      </c>
      <c r="MCE39" s="98" t="s">
        <v>669</v>
      </c>
      <c r="MCF39" s="98" t="s">
        <v>669</v>
      </c>
      <c r="MCG39" s="98" t="s">
        <v>669</v>
      </c>
      <c r="MCH39" s="98" t="s">
        <v>669</v>
      </c>
      <c r="MCI39" s="98" t="s">
        <v>669</v>
      </c>
      <c r="MCJ39" s="98" t="s">
        <v>669</v>
      </c>
      <c r="MCK39" s="98" t="s">
        <v>669</v>
      </c>
      <c r="MCL39" s="98" t="s">
        <v>669</v>
      </c>
      <c r="MCM39" s="98" t="s">
        <v>669</v>
      </c>
      <c r="MCN39" s="98" t="s">
        <v>669</v>
      </c>
      <c r="MCO39" s="98" t="s">
        <v>669</v>
      </c>
      <c r="MCP39" s="98" t="s">
        <v>669</v>
      </c>
      <c r="MCQ39" s="98" t="s">
        <v>669</v>
      </c>
      <c r="MCR39" s="98" t="s">
        <v>669</v>
      </c>
      <c r="MCS39" s="98" t="s">
        <v>669</v>
      </c>
      <c r="MCT39" s="98" t="s">
        <v>669</v>
      </c>
      <c r="MCU39" s="98" t="s">
        <v>669</v>
      </c>
      <c r="MCV39" s="98" t="s">
        <v>669</v>
      </c>
      <c r="MCW39" s="98" t="s">
        <v>669</v>
      </c>
      <c r="MCX39" s="98" t="s">
        <v>669</v>
      </c>
      <c r="MCY39" s="98" t="s">
        <v>669</v>
      </c>
      <c r="MCZ39" s="98" t="s">
        <v>669</v>
      </c>
      <c r="MDA39" s="98" t="s">
        <v>669</v>
      </c>
      <c r="MDB39" s="98" t="s">
        <v>669</v>
      </c>
      <c r="MDC39" s="98" t="s">
        <v>669</v>
      </c>
      <c r="MDD39" s="98" t="s">
        <v>669</v>
      </c>
      <c r="MDE39" s="98" t="s">
        <v>669</v>
      </c>
      <c r="MDF39" s="98" t="s">
        <v>669</v>
      </c>
      <c r="MDG39" s="98" t="s">
        <v>669</v>
      </c>
      <c r="MDH39" s="98" t="s">
        <v>669</v>
      </c>
      <c r="MDI39" s="98" t="s">
        <v>669</v>
      </c>
      <c r="MDJ39" s="98" t="s">
        <v>669</v>
      </c>
      <c r="MDK39" s="98" t="s">
        <v>669</v>
      </c>
      <c r="MDL39" s="98" t="s">
        <v>669</v>
      </c>
      <c r="MDM39" s="98" t="s">
        <v>669</v>
      </c>
      <c r="MDN39" s="98" t="s">
        <v>669</v>
      </c>
      <c r="MDO39" s="98" t="s">
        <v>669</v>
      </c>
      <c r="MDP39" s="98" t="s">
        <v>669</v>
      </c>
      <c r="MDQ39" s="98" t="s">
        <v>669</v>
      </c>
      <c r="MDR39" s="98" t="s">
        <v>669</v>
      </c>
      <c r="MDS39" s="98" t="s">
        <v>669</v>
      </c>
      <c r="MDT39" s="98" t="s">
        <v>669</v>
      </c>
      <c r="MDU39" s="98" t="s">
        <v>669</v>
      </c>
      <c r="MDV39" s="98" t="s">
        <v>669</v>
      </c>
      <c r="MDW39" s="98" t="s">
        <v>669</v>
      </c>
      <c r="MDX39" s="98" t="s">
        <v>669</v>
      </c>
      <c r="MDY39" s="98" t="s">
        <v>669</v>
      </c>
      <c r="MDZ39" s="98" t="s">
        <v>669</v>
      </c>
      <c r="MEA39" s="98" t="s">
        <v>669</v>
      </c>
      <c r="MEB39" s="98" t="s">
        <v>669</v>
      </c>
      <c r="MEC39" s="98" t="s">
        <v>669</v>
      </c>
      <c r="MED39" s="98" t="s">
        <v>669</v>
      </c>
      <c r="MEE39" s="98" t="s">
        <v>669</v>
      </c>
      <c r="MEF39" s="98" t="s">
        <v>669</v>
      </c>
      <c r="MEG39" s="98" t="s">
        <v>669</v>
      </c>
      <c r="MEH39" s="98" t="s">
        <v>669</v>
      </c>
      <c r="MEI39" s="98" t="s">
        <v>669</v>
      </c>
      <c r="MEJ39" s="98" t="s">
        <v>669</v>
      </c>
      <c r="MEK39" s="98" t="s">
        <v>669</v>
      </c>
      <c r="MEL39" s="98" t="s">
        <v>669</v>
      </c>
      <c r="MEM39" s="98" t="s">
        <v>669</v>
      </c>
      <c r="MEN39" s="98" t="s">
        <v>669</v>
      </c>
      <c r="MEO39" s="98" t="s">
        <v>669</v>
      </c>
      <c r="MEP39" s="98" t="s">
        <v>669</v>
      </c>
      <c r="MEQ39" s="98" t="s">
        <v>669</v>
      </c>
      <c r="MER39" s="98" t="s">
        <v>669</v>
      </c>
      <c r="MES39" s="98" t="s">
        <v>669</v>
      </c>
      <c r="MET39" s="98" t="s">
        <v>669</v>
      </c>
      <c r="MEU39" s="98" t="s">
        <v>669</v>
      </c>
      <c r="MEV39" s="98" t="s">
        <v>669</v>
      </c>
      <c r="MEW39" s="98" t="s">
        <v>669</v>
      </c>
      <c r="MEX39" s="98" t="s">
        <v>669</v>
      </c>
      <c r="MEY39" s="98" t="s">
        <v>669</v>
      </c>
      <c r="MEZ39" s="98" t="s">
        <v>669</v>
      </c>
      <c r="MFA39" s="98" t="s">
        <v>669</v>
      </c>
      <c r="MFB39" s="98" t="s">
        <v>669</v>
      </c>
      <c r="MFC39" s="98" t="s">
        <v>669</v>
      </c>
      <c r="MFD39" s="98" t="s">
        <v>669</v>
      </c>
      <c r="MFE39" s="98" t="s">
        <v>669</v>
      </c>
      <c r="MFF39" s="98" t="s">
        <v>669</v>
      </c>
      <c r="MFG39" s="98" t="s">
        <v>669</v>
      </c>
      <c r="MFH39" s="98" t="s">
        <v>669</v>
      </c>
      <c r="MFI39" s="98" t="s">
        <v>669</v>
      </c>
      <c r="MFJ39" s="98" t="s">
        <v>669</v>
      </c>
      <c r="MFK39" s="98" t="s">
        <v>669</v>
      </c>
      <c r="MFL39" s="98" t="s">
        <v>669</v>
      </c>
      <c r="MFM39" s="98" t="s">
        <v>669</v>
      </c>
      <c r="MFN39" s="98" t="s">
        <v>669</v>
      </c>
      <c r="MFO39" s="98" t="s">
        <v>669</v>
      </c>
      <c r="MFP39" s="98" t="s">
        <v>669</v>
      </c>
      <c r="MFQ39" s="98" t="s">
        <v>669</v>
      </c>
      <c r="MFR39" s="98" t="s">
        <v>669</v>
      </c>
      <c r="MFS39" s="98" t="s">
        <v>669</v>
      </c>
      <c r="MFT39" s="98" t="s">
        <v>669</v>
      </c>
      <c r="MFU39" s="98" t="s">
        <v>669</v>
      </c>
      <c r="MFV39" s="98" t="s">
        <v>669</v>
      </c>
      <c r="MFW39" s="98" t="s">
        <v>669</v>
      </c>
      <c r="MFX39" s="98" t="s">
        <v>669</v>
      </c>
      <c r="MFY39" s="98" t="s">
        <v>669</v>
      </c>
      <c r="MFZ39" s="98" t="s">
        <v>669</v>
      </c>
      <c r="MGA39" s="98" t="s">
        <v>669</v>
      </c>
      <c r="MGB39" s="98" t="s">
        <v>669</v>
      </c>
      <c r="MGC39" s="98" t="s">
        <v>669</v>
      </c>
      <c r="MGD39" s="98" t="s">
        <v>669</v>
      </c>
      <c r="MGE39" s="98" t="s">
        <v>669</v>
      </c>
      <c r="MGF39" s="98" t="s">
        <v>669</v>
      </c>
      <c r="MGG39" s="98" t="s">
        <v>669</v>
      </c>
      <c r="MGH39" s="98" t="s">
        <v>669</v>
      </c>
      <c r="MGI39" s="98" t="s">
        <v>669</v>
      </c>
      <c r="MGJ39" s="98" t="s">
        <v>669</v>
      </c>
      <c r="MGK39" s="98" t="s">
        <v>669</v>
      </c>
      <c r="MGL39" s="98" t="s">
        <v>669</v>
      </c>
      <c r="MGM39" s="98" t="s">
        <v>669</v>
      </c>
      <c r="MGN39" s="98" t="s">
        <v>669</v>
      </c>
      <c r="MGO39" s="98" t="s">
        <v>669</v>
      </c>
      <c r="MGP39" s="98" t="s">
        <v>669</v>
      </c>
      <c r="MGQ39" s="98" t="s">
        <v>669</v>
      </c>
      <c r="MGR39" s="98" t="s">
        <v>669</v>
      </c>
      <c r="MGS39" s="98" t="s">
        <v>669</v>
      </c>
      <c r="MGT39" s="98" t="s">
        <v>669</v>
      </c>
      <c r="MGU39" s="98" t="s">
        <v>669</v>
      </c>
      <c r="MGV39" s="98" t="s">
        <v>669</v>
      </c>
      <c r="MGW39" s="98" t="s">
        <v>669</v>
      </c>
      <c r="MGX39" s="98" t="s">
        <v>669</v>
      </c>
      <c r="MGY39" s="98" t="s">
        <v>669</v>
      </c>
      <c r="MGZ39" s="98" t="s">
        <v>669</v>
      </c>
      <c r="MHA39" s="98" t="s">
        <v>669</v>
      </c>
      <c r="MHB39" s="98" t="s">
        <v>669</v>
      </c>
      <c r="MHC39" s="98" t="s">
        <v>669</v>
      </c>
      <c r="MHD39" s="98" t="s">
        <v>669</v>
      </c>
      <c r="MHE39" s="98" t="s">
        <v>669</v>
      </c>
      <c r="MHF39" s="98" t="s">
        <v>669</v>
      </c>
      <c r="MHG39" s="98" t="s">
        <v>669</v>
      </c>
      <c r="MHH39" s="98" t="s">
        <v>669</v>
      </c>
      <c r="MHI39" s="98" t="s">
        <v>669</v>
      </c>
      <c r="MHJ39" s="98" t="s">
        <v>669</v>
      </c>
      <c r="MHK39" s="98" t="s">
        <v>669</v>
      </c>
      <c r="MHL39" s="98" t="s">
        <v>669</v>
      </c>
      <c r="MHM39" s="98" t="s">
        <v>669</v>
      </c>
      <c r="MHN39" s="98" t="s">
        <v>669</v>
      </c>
      <c r="MHO39" s="98" t="s">
        <v>669</v>
      </c>
      <c r="MHP39" s="98" t="s">
        <v>669</v>
      </c>
      <c r="MHQ39" s="98" t="s">
        <v>669</v>
      </c>
      <c r="MHR39" s="98" t="s">
        <v>669</v>
      </c>
      <c r="MHS39" s="98" t="s">
        <v>669</v>
      </c>
      <c r="MHT39" s="98" t="s">
        <v>669</v>
      </c>
      <c r="MHU39" s="98" t="s">
        <v>669</v>
      </c>
      <c r="MHV39" s="98" t="s">
        <v>669</v>
      </c>
      <c r="MHW39" s="98" t="s">
        <v>669</v>
      </c>
      <c r="MHX39" s="98" t="s">
        <v>669</v>
      </c>
      <c r="MHY39" s="98" t="s">
        <v>669</v>
      </c>
      <c r="MHZ39" s="98" t="s">
        <v>669</v>
      </c>
      <c r="MIA39" s="98" t="s">
        <v>669</v>
      </c>
      <c r="MIB39" s="98" t="s">
        <v>669</v>
      </c>
      <c r="MIC39" s="98" t="s">
        <v>669</v>
      </c>
      <c r="MID39" s="98" t="s">
        <v>669</v>
      </c>
      <c r="MIE39" s="98" t="s">
        <v>669</v>
      </c>
      <c r="MIF39" s="98" t="s">
        <v>669</v>
      </c>
      <c r="MIG39" s="98" t="s">
        <v>669</v>
      </c>
      <c r="MIH39" s="98" t="s">
        <v>669</v>
      </c>
      <c r="MII39" s="98" t="s">
        <v>669</v>
      </c>
      <c r="MIJ39" s="98" t="s">
        <v>669</v>
      </c>
      <c r="MIK39" s="98" t="s">
        <v>669</v>
      </c>
      <c r="MIL39" s="98" t="s">
        <v>669</v>
      </c>
      <c r="MIM39" s="98" t="s">
        <v>669</v>
      </c>
      <c r="MIN39" s="98" t="s">
        <v>669</v>
      </c>
      <c r="MIO39" s="98" t="s">
        <v>669</v>
      </c>
      <c r="MIP39" s="98" t="s">
        <v>669</v>
      </c>
      <c r="MIQ39" s="98" t="s">
        <v>669</v>
      </c>
      <c r="MIR39" s="98" t="s">
        <v>669</v>
      </c>
      <c r="MIS39" s="98" t="s">
        <v>669</v>
      </c>
      <c r="MIT39" s="98" t="s">
        <v>669</v>
      </c>
      <c r="MIU39" s="98" t="s">
        <v>669</v>
      </c>
      <c r="MIV39" s="98" t="s">
        <v>669</v>
      </c>
      <c r="MIW39" s="98" t="s">
        <v>669</v>
      </c>
      <c r="MIX39" s="98" t="s">
        <v>669</v>
      </c>
      <c r="MIY39" s="98" t="s">
        <v>669</v>
      </c>
      <c r="MIZ39" s="98" t="s">
        <v>669</v>
      </c>
      <c r="MJA39" s="98" t="s">
        <v>669</v>
      </c>
      <c r="MJB39" s="98" t="s">
        <v>669</v>
      </c>
      <c r="MJC39" s="98" t="s">
        <v>669</v>
      </c>
      <c r="MJD39" s="98" t="s">
        <v>669</v>
      </c>
      <c r="MJE39" s="98" t="s">
        <v>669</v>
      </c>
      <c r="MJF39" s="98" t="s">
        <v>669</v>
      </c>
      <c r="MJG39" s="98" t="s">
        <v>669</v>
      </c>
      <c r="MJH39" s="98" t="s">
        <v>669</v>
      </c>
      <c r="MJI39" s="98" t="s">
        <v>669</v>
      </c>
      <c r="MJJ39" s="98" t="s">
        <v>669</v>
      </c>
      <c r="MJK39" s="98" t="s">
        <v>669</v>
      </c>
      <c r="MJL39" s="98" t="s">
        <v>669</v>
      </c>
      <c r="MJM39" s="98" t="s">
        <v>669</v>
      </c>
      <c r="MJN39" s="98" t="s">
        <v>669</v>
      </c>
      <c r="MJO39" s="98" t="s">
        <v>669</v>
      </c>
      <c r="MJP39" s="98" t="s">
        <v>669</v>
      </c>
      <c r="MJQ39" s="98" t="s">
        <v>669</v>
      </c>
      <c r="MJR39" s="98" t="s">
        <v>669</v>
      </c>
      <c r="MJS39" s="98" t="s">
        <v>669</v>
      </c>
      <c r="MJT39" s="98" t="s">
        <v>669</v>
      </c>
      <c r="MJU39" s="98" t="s">
        <v>669</v>
      </c>
      <c r="MJV39" s="98" t="s">
        <v>669</v>
      </c>
      <c r="MJW39" s="98" t="s">
        <v>669</v>
      </c>
      <c r="MJX39" s="98" t="s">
        <v>669</v>
      </c>
      <c r="MJY39" s="98" t="s">
        <v>669</v>
      </c>
      <c r="MJZ39" s="98" t="s">
        <v>669</v>
      </c>
      <c r="MKA39" s="98" t="s">
        <v>669</v>
      </c>
      <c r="MKB39" s="98" t="s">
        <v>669</v>
      </c>
      <c r="MKC39" s="98" t="s">
        <v>669</v>
      </c>
      <c r="MKD39" s="98" t="s">
        <v>669</v>
      </c>
      <c r="MKE39" s="98" t="s">
        <v>669</v>
      </c>
      <c r="MKF39" s="98" t="s">
        <v>669</v>
      </c>
      <c r="MKG39" s="98" t="s">
        <v>669</v>
      </c>
      <c r="MKH39" s="98" t="s">
        <v>669</v>
      </c>
      <c r="MKI39" s="98" t="s">
        <v>669</v>
      </c>
      <c r="MKJ39" s="98" t="s">
        <v>669</v>
      </c>
      <c r="MKK39" s="98" t="s">
        <v>669</v>
      </c>
      <c r="MKL39" s="98" t="s">
        <v>669</v>
      </c>
      <c r="MKM39" s="98" t="s">
        <v>669</v>
      </c>
      <c r="MKN39" s="98" t="s">
        <v>669</v>
      </c>
      <c r="MKO39" s="98" t="s">
        <v>669</v>
      </c>
      <c r="MKP39" s="98" t="s">
        <v>669</v>
      </c>
      <c r="MKQ39" s="98" t="s">
        <v>669</v>
      </c>
      <c r="MKR39" s="98" t="s">
        <v>669</v>
      </c>
      <c r="MKS39" s="98" t="s">
        <v>669</v>
      </c>
      <c r="MKT39" s="98" t="s">
        <v>669</v>
      </c>
      <c r="MKU39" s="98" t="s">
        <v>669</v>
      </c>
      <c r="MKV39" s="98" t="s">
        <v>669</v>
      </c>
      <c r="MKW39" s="98" t="s">
        <v>669</v>
      </c>
      <c r="MKX39" s="98" t="s">
        <v>669</v>
      </c>
      <c r="MKY39" s="98" t="s">
        <v>669</v>
      </c>
      <c r="MKZ39" s="98" t="s">
        <v>669</v>
      </c>
      <c r="MLA39" s="98" t="s">
        <v>669</v>
      </c>
      <c r="MLB39" s="98" t="s">
        <v>669</v>
      </c>
      <c r="MLC39" s="98" t="s">
        <v>669</v>
      </c>
      <c r="MLD39" s="98" t="s">
        <v>669</v>
      </c>
      <c r="MLE39" s="98" t="s">
        <v>669</v>
      </c>
      <c r="MLF39" s="98" t="s">
        <v>669</v>
      </c>
      <c r="MLG39" s="98" t="s">
        <v>669</v>
      </c>
      <c r="MLH39" s="98" t="s">
        <v>669</v>
      </c>
      <c r="MLI39" s="98" t="s">
        <v>669</v>
      </c>
      <c r="MLJ39" s="98" t="s">
        <v>669</v>
      </c>
      <c r="MLK39" s="98" t="s">
        <v>669</v>
      </c>
      <c r="MLL39" s="98" t="s">
        <v>669</v>
      </c>
      <c r="MLM39" s="98" t="s">
        <v>669</v>
      </c>
      <c r="MLN39" s="98" t="s">
        <v>669</v>
      </c>
      <c r="MLO39" s="98" t="s">
        <v>669</v>
      </c>
      <c r="MLP39" s="98" t="s">
        <v>669</v>
      </c>
      <c r="MLQ39" s="98" t="s">
        <v>669</v>
      </c>
      <c r="MLR39" s="98" t="s">
        <v>669</v>
      </c>
      <c r="MLS39" s="98" t="s">
        <v>669</v>
      </c>
      <c r="MLT39" s="98" t="s">
        <v>669</v>
      </c>
      <c r="MLU39" s="98" t="s">
        <v>669</v>
      </c>
      <c r="MLV39" s="98" t="s">
        <v>669</v>
      </c>
      <c r="MLW39" s="98" t="s">
        <v>669</v>
      </c>
      <c r="MLX39" s="98" t="s">
        <v>669</v>
      </c>
      <c r="MLY39" s="98" t="s">
        <v>669</v>
      </c>
      <c r="MLZ39" s="98" t="s">
        <v>669</v>
      </c>
      <c r="MMA39" s="98" t="s">
        <v>669</v>
      </c>
      <c r="MMB39" s="98" t="s">
        <v>669</v>
      </c>
      <c r="MMC39" s="98" t="s">
        <v>669</v>
      </c>
      <c r="MMD39" s="98" t="s">
        <v>669</v>
      </c>
      <c r="MME39" s="98" t="s">
        <v>669</v>
      </c>
      <c r="MMF39" s="98" t="s">
        <v>669</v>
      </c>
      <c r="MMG39" s="98" t="s">
        <v>669</v>
      </c>
      <c r="MMH39" s="98" t="s">
        <v>669</v>
      </c>
      <c r="MMI39" s="98" t="s">
        <v>669</v>
      </c>
      <c r="MMJ39" s="98" t="s">
        <v>669</v>
      </c>
      <c r="MMK39" s="98" t="s">
        <v>669</v>
      </c>
      <c r="MML39" s="98" t="s">
        <v>669</v>
      </c>
      <c r="MMM39" s="98" t="s">
        <v>669</v>
      </c>
      <c r="MMN39" s="98" t="s">
        <v>669</v>
      </c>
      <c r="MMO39" s="98" t="s">
        <v>669</v>
      </c>
      <c r="MMP39" s="98" t="s">
        <v>669</v>
      </c>
      <c r="MMQ39" s="98" t="s">
        <v>669</v>
      </c>
      <c r="MMR39" s="98" t="s">
        <v>669</v>
      </c>
      <c r="MMS39" s="98" t="s">
        <v>669</v>
      </c>
      <c r="MMT39" s="98" t="s">
        <v>669</v>
      </c>
      <c r="MMU39" s="98" t="s">
        <v>669</v>
      </c>
      <c r="MMV39" s="98" t="s">
        <v>669</v>
      </c>
      <c r="MMW39" s="98" t="s">
        <v>669</v>
      </c>
      <c r="MMX39" s="98" t="s">
        <v>669</v>
      </c>
      <c r="MMY39" s="98" t="s">
        <v>669</v>
      </c>
      <c r="MMZ39" s="98" t="s">
        <v>669</v>
      </c>
      <c r="MNA39" s="98" t="s">
        <v>669</v>
      </c>
      <c r="MNB39" s="98" t="s">
        <v>669</v>
      </c>
      <c r="MNC39" s="98" t="s">
        <v>669</v>
      </c>
      <c r="MND39" s="98" t="s">
        <v>669</v>
      </c>
      <c r="MNE39" s="98" t="s">
        <v>669</v>
      </c>
      <c r="MNF39" s="98" t="s">
        <v>669</v>
      </c>
      <c r="MNG39" s="98" t="s">
        <v>669</v>
      </c>
      <c r="MNH39" s="98" t="s">
        <v>669</v>
      </c>
      <c r="MNI39" s="98" t="s">
        <v>669</v>
      </c>
      <c r="MNJ39" s="98" t="s">
        <v>669</v>
      </c>
      <c r="MNK39" s="98" t="s">
        <v>669</v>
      </c>
      <c r="MNL39" s="98" t="s">
        <v>669</v>
      </c>
      <c r="MNM39" s="98" t="s">
        <v>669</v>
      </c>
      <c r="MNN39" s="98" t="s">
        <v>669</v>
      </c>
      <c r="MNO39" s="98" t="s">
        <v>669</v>
      </c>
      <c r="MNP39" s="98" t="s">
        <v>669</v>
      </c>
      <c r="MNQ39" s="98" t="s">
        <v>669</v>
      </c>
      <c r="MNR39" s="98" t="s">
        <v>669</v>
      </c>
      <c r="MNS39" s="98" t="s">
        <v>669</v>
      </c>
      <c r="MNT39" s="98" t="s">
        <v>669</v>
      </c>
      <c r="MNU39" s="98" t="s">
        <v>669</v>
      </c>
      <c r="MNV39" s="98" t="s">
        <v>669</v>
      </c>
      <c r="MNW39" s="98" t="s">
        <v>669</v>
      </c>
      <c r="MNX39" s="98" t="s">
        <v>669</v>
      </c>
      <c r="MNY39" s="98" t="s">
        <v>669</v>
      </c>
      <c r="MNZ39" s="98" t="s">
        <v>669</v>
      </c>
      <c r="MOA39" s="98" t="s">
        <v>669</v>
      </c>
      <c r="MOB39" s="98" t="s">
        <v>669</v>
      </c>
      <c r="MOC39" s="98" t="s">
        <v>669</v>
      </c>
      <c r="MOD39" s="98" t="s">
        <v>669</v>
      </c>
      <c r="MOE39" s="98" t="s">
        <v>669</v>
      </c>
      <c r="MOF39" s="98" t="s">
        <v>669</v>
      </c>
      <c r="MOG39" s="98" t="s">
        <v>669</v>
      </c>
      <c r="MOH39" s="98" t="s">
        <v>669</v>
      </c>
      <c r="MOI39" s="98" t="s">
        <v>669</v>
      </c>
      <c r="MOJ39" s="98" t="s">
        <v>669</v>
      </c>
      <c r="MOK39" s="98" t="s">
        <v>669</v>
      </c>
      <c r="MOL39" s="98" t="s">
        <v>669</v>
      </c>
      <c r="MOM39" s="98" t="s">
        <v>669</v>
      </c>
      <c r="MON39" s="98" t="s">
        <v>669</v>
      </c>
      <c r="MOO39" s="98" t="s">
        <v>669</v>
      </c>
      <c r="MOP39" s="98" t="s">
        <v>669</v>
      </c>
      <c r="MOQ39" s="98" t="s">
        <v>669</v>
      </c>
      <c r="MOR39" s="98" t="s">
        <v>669</v>
      </c>
      <c r="MOS39" s="98" t="s">
        <v>669</v>
      </c>
      <c r="MOT39" s="98" t="s">
        <v>669</v>
      </c>
      <c r="MOU39" s="98" t="s">
        <v>669</v>
      </c>
      <c r="MOV39" s="98" t="s">
        <v>669</v>
      </c>
      <c r="MOW39" s="98" t="s">
        <v>669</v>
      </c>
      <c r="MOX39" s="98" t="s">
        <v>669</v>
      </c>
      <c r="MOY39" s="98" t="s">
        <v>669</v>
      </c>
      <c r="MOZ39" s="98" t="s">
        <v>669</v>
      </c>
      <c r="MPA39" s="98" t="s">
        <v>669</v>
      </c>
      <c r="MPB39" s="98" t="s">
        <v>669</v>
      </c>
      <c r="MPC39" s="98" t="s">
        <v>669</v>
      </c>
      <c r="MPD39" s="98" t="s">
        <v>669</v>
      </c>
      <c r="MPE39" s="98" t="s">
        <v>669</v>
      </c>
      <c r="MPF39" s="98" t="s">
        <v>669</v>
      </c>
      <c r="MPG39" s="98" t="s">
        <v>669</v>
      </c>
      <c r="MPH39" s="98" t="s">
        <v>669</v>
      </c>
      <c r="MPI39" s="98" t="s">
        <v>669</v>
      </c>
      <c r="MPJ39" s="98" t="s">
        <v>669</v>
      </c>
      <c r="MPK39" s="98" t="s">
        <v>669</v>
      </c>
      <c r="MPL39" s="98" t="s">
        <v>669</v>
      </c>
      <c r="MPM39" s="98" t="s">
        <v>669</v>
      </c>
      <c r="MPN39" s="98" t="s">
        <v>669</v>
      </c>
      <c r="MPO39" s="98" t="s">
        <v>669</v>
      </c>
      <c r="MPP39" s="98" t="s">
        <v>669</v>
      </c>
      <c r="MPQ39" s="98" t="s">
        <v>669</v>
      </c>
      <c r="MPR39" s="98" t="s">
        <v>669</v>
      </c>
      <c r="MPS39" s="98" t="s">
        <v>669</v>
      </c>
      <c r="MPT39" s="98" t="s">
        <v>669</v>
      </c>
      <c r="MPU39" s="98" t="s">
        <v>669</v>
      </c>
      <c r="MPV39" s="98" t="s">
        <v>669</v>
      </c>
      <c r="MPW39" s="98" t="s">
        <v>669</v>
      </c>
      <c r="MPX39" s="98" t="s">
        <v>669</v>
      </c>
      <c r="MPY39" s="98" t="s">
        <v>669</v>
      </c>
      <c r="MPZ39" s="98" t="s">
        <v>669</v>
      </c>
      <c r="MQA39" s="98" t="s">
        <v>669</v>
      </c>
      <c r="MQB39" s="98" t="s">
        <v>669</v>
      </c>
      <c r="MQC39" s="98" t="s">
        <v>669</v>
      </c>
      <c r="MQD39" s="98" t="s">
        <v>669</v>
      </c>
      <c r="MQE39" s="98" t="s">
        <v>669</v>
      </c>
      <c r="MQF39" s="98" t="s">
        <v>669</v>
      </c>
      <c r="MQG39" s="98" t="s">
        <v>669</v>
      </c>
      <c r="MQH39" s="98" t="s">
        <v>669</v>
      </c>
      <c r="MQI39" s="98" t="s">
        <v>669</v>
      </c>
      <c r="MQJ39" s="98" t="s">
        <v>669</v>
      </c>
      <c r="MQK39" s="98" t="s">
        <v>669</v>
      </c>
      <c r="MQL39" s="98" t="s">
        <v>669</v>
      </c>
      <c r="MQM39" s="98" t="s">
        <v>669</v>
      </c>
      <c r="MQN39" s="98" t="s">
        <v>669</v>
      </c>
      <c r="MQO39" s="98" t="s">
        <v>669</v>
      </c>
      <c r="MQP39" s="98" t="s">
        <v>669</v>
      </c>
      <c r="MQQ39" s="98" t="s">
        <v>669</v>
      </c>
      <c r="MQR39" s="98" t="s">
        <v>669</v>
      </c>
      <c r="MQS39" s="98" t="s">
        <v>669</v>
      </c>
      <c r="MQT39" s="98" t="s">
        <v>669</v>
      </c>
      <c r="MQU39" s="98" t="s">
        <v>669</v>
      </c>
      <c r="MQV39" s="98" t="s">
        <v>669</v>
      </c>
      <c r="MQW39" s="98" t="s">
        <v>669</v>
      </c>
      <c r="MQX39" s="98" t="s">
        <v>669</v>
      </c>
      <c r="MQY39" s="98" t="s">
        <v>669</v>
      </c>
      <c r="MQZ39" s="98" t="s">
        <v>669</v>
      </c>
      <c r="MRA39" s="98" t="s">
        <v>669</v>
      </c>
      <c r="MRB39" s="98" t="s">
        <v>669</v>
      </c>
      <c r="MRC39" s="98" t="s">
        <v>669</v>
      </c>
      <c r="MRD39" s="98" t="s">
        <v>669</v>
      </c>
      <c r="MRE39" s="98" t="s">
        <v>669</v>
      </c>
      <c r="MRF39" s="98" t="s">
        <v>669</v>
      </c>
      <c r="MRG39" s="98" t="s">
        <v>669</v>
      </c>
      <c r="MRH39" s="98" t="s">
        <v>669</v>
      </c>
      <c r="MRI39" s="98" t="s">
        <v>669</v>
      </c>
      <c r="MRJ39" s="98" t="s">
        <v>669</v>
      </c>
      <c r="MRK39" s="98" t="s">
        <v>669</v>
      </c>
      <c r="MRL39" s="98" t="s">
        <v>669</v>
      </c>
      <c r="MRM39" s="98" t="s">
        <v>669</v>
      </c>
      <c r="MRN39" s="98" t="s">
        <v>669</v>
      </c>
      <c r="MRO39" s="98" t="s">
        <v>669</v>
      </c>
      <c r="MRP39" s="98" t="s">
        <v>669</v>
      </c>
      <c r="MRQ39" s="98" t="s">
        <v>669</v>
      </c>
      <c r="MRR39" s="98" t="s">
        <v>669</v>
      </c>
      <c r="MRS39" s="98" t="s">
        <v>669</v>
      </c>
      <c r="MRT39" s="98" t="s">
        <v>669</v>
      </c>
      <c r="MRU39" s="98" t="s">
        <v>669</v>
      </c>
      <c r="MRV39" s="98" t="s">
        <v>669</v>
      </c>
      <c r="MRW39" s="98" t="s">
        <v>669</v>
      </c>
      <c r="MRX39" s="98" t="s">
        <v>669</v>
      </c>
      <c r="MRY39" s="98" t="s">
        <v>669</v>
      </c>
      <c r="MRZ39" s="98" t="s">
        <v>669</v>
      </c>
      <c r="MSA39" s="98" t="s">
        <v>669</v>
      </c>
      <c r="MSB39" s="98" t="s">
        <v>669</v>
      </c>
      <c r="MSC39" s="98" t="s">
        <v>669</v>
      </c>
      <c r="MSD39" s="98" t="s">
        <v>669</v>
      </c>
      <c r="MSE39" s="98" t="s">
        <v>669</v>
      </c>
      <c r="MSF39" s="98" t="s">
        <v>669</v>
      </c>
      <c r="MSG39" s="98" t="s">
        <v>669</v>
      </c>
      <c r="MSH39" s="98" t="s">
        <v>669</v>
      </c>
      <c r="MSI39" s="98" t="s">
        <v>669</v>
      </c>
      <c r="MSJ39" s="98" t="s">
        <v>669</v>
      </c>
      <c r="MSK39" s="98" t="s">
        <v>669</v>
      </c>
      <c r="MSL39" s="98" t="s">
        <v>669</v>
      </c>
      <c r="MSM39" s="98" t="s">
        <v>669</v>
      </c>
      <c r="MSN39" s="98" t="s">
        <v>669</v>
      </c>
      <c r="MSO39" s="98" t="s">
        <v>669</v>
      </c>
      <c r="MSP39" s="98" t="s">
        <v>669</v>
      </c>
      <c r="MSQ39" s="98" t="s">
        <v>669</v>
      </c>
      <c r="MSR39" s="98" t="s">
        <v>669</v>
      </c>
      <c r="MSS39" s="98" t="s">
        <v>669</v>
      </c>
      <c r="MST39" s="98" t="s">
        <v>669</v>
      </c>
      <c r="MSU39" s="98" t="s">
        <v>669</v>
      </c>
      <c r="MSV39" s="98" t="s">
        <v>669</v>
      </c>
      <c r="MSW39" s="98" t="s">
        <v>669</v>
      </c>
      <c r="MSX39" s="98" t="s">
        <v>669</v>
      </c>
      <c r="MSY39" s="98" t="s">
        <v>669</v>
      </c>
      <c r="MSZ39" s="98" t="s">
        <v>669</v>
      </c>
      <c r="MTA39" s="98" t="s">
        <v>669</v>
      </c>
      <c r="MTB39" s="98" t="s">
        <v>669</v>
      </c>
      <c r="MTC39" s="98" t="s">
        <v>669</v>
      </c>
      <c r="MTD39" s="98" t="s">
        <v>669</v>
      </c>
      <c r="MTE39" s="98" t="s">
        <v>669</v>
      </c>
      <c r="MTF39" s="98" t="s">
        <v>669</v>
      </c>
      <c r="MTG39" s="98" t="s">
        <v>669</v>
      </c>
      <c r="MTH39" s="98" t="s">
        <v>669</v>
      </c>
      <c r="MTI39" s="98" t="s">
        <v>669</v>
      </c>
      <c r="MTJ39" s="98" t="s">
        <v>669</v>
      </c>
      <c r="MTK39" s="98" t="s">
        <v>669</v>
      </c>
      <c r="MTL39" s="98" t="s">
        <v>669</v>
      </c>
      <c r="MTM39" s="98" t="s">
        <v>669</v>
      </c>
      <c r="MTN39" s="98" t="s">
        <v>669</v>
      </c>
      <c r="MTO39" s="98" t="s">
        <v>669</v>
      </c>
      <c r="MTP39" s="98" t="s">
        <v>669</v>
      </c>
      <c r="MTQ39" s="98" t="s">
        <v>669</v>
      </c>
      <c r="MTR39" s="98" t="s">
        <v>669</v>
      </c>
      <c r="MTS39" s="98" t="s">
        <v>669</v>
      </c>
      <c r="MTT39" s="98" t="s">
        <v>669</v>
      </c>
      <c r="MTU39" s="98" t="s">
        <v>669</v>
      </c>
      <c r="MTV39" s="98" t="s">
        <v>669</v>
      </c>
      <c r="MTW39" s="98" t="s">
        <v>669</v>
      </c>
      <c r="MTX39" s="98" t="s">
        <v>669</v>
      </c>
      <c r="MTY39" s="98" t="s">
        <v>669</v>
      </c>
      <c r="MTZ39" s="98" t="s">
        <v>669</v>
      </c>
      <c r="MUA39" s="98" t="s">
        <v>669</v>
      </c>
      <c r="MUB39" s="98" t="s">
        <v>669</v>
      </c>
      <c r="MUC39" s="98" t="s">
        <v>669</v>
      </c>
      <c r="MUD39" s="98" t="s">
        <v>669</v>
      </c>
      <c r="MUE39" s="98" t="s">
        <v>669</v>
      </c>
      <c r="MUF39" s="98" t="s">
        <v>669</v>
      </c>
      <c r="MUG39" s="98" t="s">
        <v>669</v>
      </c>
      <c r="MUH39" s="98" t="s">
        <v>669</v>
      </c>
      <c r="MUI39" s="98" t="s">
        <v>669</v>
      </c>
      <c r="MUJ39" s="98" t="s">
        <v>669</v>
      </c>
      <c r="MUK39" s="98" t="s">
        <v>669</v>
      </c>
      <c r="MUL39" s="98" t="s">
        <v>669</v>
      </c>
      <c r="MUM39" s="98" t="s">
        <v>669</v>
      </c>
      <c r="MUN39" s="98" t="s">
        <v>669</v>
      </c>
      <c r="MUO39" s="98" t="s">
        <v>669</v>
      </c>
      <c r="MUP39" s="98" t="s">
        <v>669</v>
      </c>
      <c r="MUQ39" s="98" t="s">
        <v>669</v>
      </c>
      <c r="MUR39" s="98" t="s">
        <v>669</v>
      </c>
      <c r="MUS39" s="98" t="s">
        <v>669</v>
      </c>
      <c r="MUT39" s="98" t="s">
        <v>669</v>
      </c>
      <c r="MUU39" s="98" t="s">
        <v>669</v>
      </c>
      <c r="MUV39" s="98" t="s">
        <v>669</v>
      </c>
      <c r="MUW39" s="98" t="s">
        <v>669</v>
      </c>
      <c r="MUX39" s="98" t="s">
        <v>669</v>
      </c>
      <c r="MUY39" s="98" t="s">
        <v>669</v>
      </c>
      <c r="MUZ39" s="98" t="s">
        <v>669</v>
      </c>
      <c r="MVA39" s="98" t="s">
        <v>669</v>
      </c>
      <c r="MVB39" s="98" t="s">
        <v>669</v>
      </c>
      <c r="MVC39" s="98" t="s">
        <v>669</v>
      </c>
      <c r="MVD39" s="98" t="s">
        <v>669</v>
      </c>
      <c r="MVE39" s="98" t="s">
        <v>669</v>
      </c>
      <c r="MVF39" s="98" t="s">
        <v>669</v>
      </c>
      <c r="MVG39" s="98" t="s">
        <v>669</v>
      </c>
      <c r="MVH39" s="98" t="s">
        <v>669</v>
      </c>
      <c r="MVI39" s="98" t="s">
        <v>669</v>
      </c>
      <c r="MVJ39" s="98" t="s">
        <v>669</v>
      </c>
      <c r="MVK39" s="98" t="s">
        <v>669</v>
      </c>
      <c r="MVL39" s="98" t="s">
        <v>669</v>
      </c>
      <c r="MVM39" s="98" t="s">
        <v>669</v>
      </c>
      <c r="MVN39" s="98" t="s">
        <v>669</v>
      </c>
      <c r="MVO39" s="98" t="s">
        <v>669</v>
      </c>
      <c r="MVP39" s="98" t="s">
        <v>669</v>
      </c>
      <c r="MVQ39" s="98" t="s">
        <v>669</v>
      </c>
      <c r="MVR39" s="98" t="s">
        <v>669</v>
      </c>
      <c r="MVS39" s="98" t="s">
        <v>669</v>
      </c>
      <c r="MVT39" s="98" t="s">
        <v>669</v>
      </c>
      <c r="MVU39" s="98" t="s">
        <v>669</v>
      </c>
      <c r="MVV39" s="98" t="s">
        <v>669</v>
      </c>
      <c r="MVW39" s="98" t="s">
        <v>669</v>
      </c>
      <c r="MVX39" s="98" t="s">
        <v>669</v>
      </c>
      <c r="MVY39" s="98" t="s">
        <v>669</v>
      </c>
      <c r="MVZ39" s="98" t="s">
        <v>669</v>
      </c>
      <c r="MWA39" s="98" t="s">
        <v>669</v>
      </c>
      <c r="MWB39" s="98" t="s">
        <v>669</v>
      </c>
      <c r="MWC39" s="98" t="s">
        <v>669</v>
      </c>
      <c r="MWD39" s="98" t="s">
        <v>669</v>
      </c>
      <c r="MWE39" s="98" t="s">
        <v>669</v>
      </c>
      <c r="MWF39" s="98" t="s">
        <v>669</v>
      </c>
      <c r="MWG39" s="98" t="s">
        <v>669</v>
      </c>
      <c r="MWH39" s="98" t="s">
        <v>669</v>
      </c>
      <c r="MWI39" s="98" t="s">
        <v>669</v>
      </c>
      <c r="MWJ39" s="98" t="s">
        <v>669</v>
      </c>
      <c r="MWK39" s="98" t="s">
        <v>669</v>
      </c>
      <c r="MWL39" s="98" t="s">
        <v>669</v>
      </c>
      <c r="MWM39" s="98" t="s">
        <v>669</v>
      </c>
      <c r="MWN39" s="98" t="s">
        <v>669</v>
      </c>
      <c r="MWO39" s="98" t="s">
        <v>669</v>
      </c>
      <c r="MWP39" s="98" t="s">
        <v>669</v>
      </c>
      <c r="MWQ39" s="98" t="s">
        <v>669</v>
      </c>
      <c r="MWR39" s="98" t="s">
        <v>669</v>
      </c>
      <c r="MWS39" s="98" t="s">
        <v>669</v>
      </c>
      <c r="MWT39" s="98" t="s">
        <v>669</v>
      </c>
      <c r="MWU39" s="98" t="s">
        <v>669</v>
      </c>
      <c r="MWV39" s="98" t="s">
        <v>669</v>
      </c>
      <c r="MWW39" s="98" t="s">
        <v>669</v>
      </c>
      <c r="MWX39" s="98" t="s">
        <v>669</v>
      </c>
      <c r="MWY39" s="98" t="s">
        <v>669</v>
      </c>
      <c r="MWZ39" s="98" t="s">
        <v>669</v>
      </c>
      <c r="MXA39" s="98" t="s">
        <v>669</v>
      </c>
      <c r="MXB39" s="98" t="s">
        <v>669</v>
      </c>
      <c r="MXC39" s="98" t="s">
        <v>669</v>
      </c>
      <c r="MXD39" s="98" t="s">
        <v>669</v>
      </c>
      <c r="MXE39" s="98" t="s">
        <v>669</v>
      </c>
      <c r="MXF39" s="98" t="s">
        <v>669</v>
      </c>
      <c r="MXG39" s="98" t="s">
        <v>669</v>
      </c>
      <c r="MXH39" s="98" t="s">
        <v>669</v>
      </c>
      <c r="MXI39" s="98" t="s">
        <v>669</v>
      </c>
      <c r="MXJ39" s="98" t="s">
        <v>669</v>
      </c>
      <c r="MXK39" s="98" t="s">
        <v>669</v>
      </c>
      <c r="MXL39" s="98" t="s">
        <v>669</v>
      </c>
      <c r="MXM39" s="98" t="s">
        <v>669</v>
      </c>
      <c r="MXN39" s="98" t="s">
        <v>669</v>
      </c>
      <c r="MXO39" s="98" t="s">
        <v>669</v>
      </c>
      <c r="MXP39" s="98" t="s">
        <v>669</v>
      </c>
      <c r="MXQ39" s="98" t="s">
        <v>669</v>
      </c>
      <c r="MXR39" s="98" t="s">
        <v>669</v>
      </c>
      <c r="MXS39" s="98" t="s">
        <v>669</v>
      </c>
      <c r="MXT39" s="98" t="s">
        <v>669</v>
      </c>
      <c r="MXU39" s="98" t="s">
        <v>669</v>
      </c>
      <c r="MXV39" s="98" t="s">
        <v>669</v>
      </c>
      <c r="MXW39" s="98" t="s">
        <v>669</v>
      </c>
      <c r="MXX39" s="98" t="s">
        <v>669</v>
      </c>
      <c r="MXY39" s="98" t="s">
        <v>669</v>
      </c>
      <c r="MXZ39" s="98" t="s">
        <v>669</v>
      </c>
      <c r="MYA39" s="98" t="s">
        <v>669</v>
      </c>
      <c r="MYB39" s="98" t="s">
        <v>669</v>
      </c>
      <c r="MYC39" s="98" t="s">
        <v>669</v>
      </c>
      <c r="MYD39" s="98" t="s">
        <v>669</v>
      </c>
      <c r="MYE39" s="98" t="s">
        <v>669</v>
      </c>
      <c r="MYF39" s="98" t="s">
        <v>669</v>
      </c>
      <c r="MYG39" s="98" t="s">
        <v>669</v>
      </c>
      <c r="MYH39" s="98" t="s">
        <v>669</v>
      </c>
      <c r="MYI39" s="98" t="s">
        <v>669</v>
      </c>
      <c r="MYJ39" s="98" t="s">
        <v>669</v>
      </c>
      <c r="MYK39" s="98" t="s">
        <v>669</v>
      </c>
      <c r="MYL39" s="98" t="s">
        <v>669</v>
      </c>
      <c r="MYM39" s="98" t="s">
        <v>669</v>
      </c>
      <c r="MYN39" s="98" t="s">
        <v>669</v>
      </c>
      <c r="MYO39" s="98" t="s">
        <v>669</v>
      </c>
      <c r="MYP39" s="98" t="s">
        <v>669</v>
      </c>
      <c r="MYQ39" s="98" t="s">
        <v>669</v>
      </c>
      <c r="MYR39" s="98" t="s">
        <v>669</v>
      </c>
      <c r="MYS39" s="98" t="s">
        <v>669</v>
      </c>
      <c r="MYT39" s="98" t="s">
        <v>669</v>
      </c>
      <c r="MYU39" s="98" t="s">
        <v>669</v>
      </c>
      <c r="MYV39" s="98" t="s">
        <v>669</v>
      </c>
      <c r="MYW39" s="98" t="s">
        <v>669</v>
      </c>
      <c r="MYX39" s="98" t="s">
        <v>669</v>
      </c>
      <c r="MYY39" s="98" t="s">
        <v>669</v>
      </c>
      <c r="MYZ39" s="98" t="s">
        <v>669</v>
      </c>
      <c r="MZA39" s="98" t="s">
        <v>669</v>
      </c>
      <c r="MZB39" s="98" t="s">
        <v>669</v>
      </c>
      <c r="MZC39" s="98" t="s">
        <v>669</v>
      </c>
      <c r="MZD39" s="98" t="s">
        <v>669</v>
      </c>
      <c r="MZE39" s="98" t="s">
        <v>669</v>
      </c>
      <c r="MZF39" s="98" t="s">
        <v>669</v>
      </c>
      <c r="MZG39" s="98" t="s">
        <v>669</v>
      </c>
      <c r="MZH39" s="98" t="s">
        <v>669</v>
      </c>
      <c r="MZI39" s="98" t="s">
        <v>669</v>
      </c>
      <c r="MZJ39" s="98" t="s">
        <v>669</v>
      </c>
      <c r="MZK39" s="98" t="s">
        <v>669</v>
      </c>
      <c r="MZL39" s="98" t="s">
        <v>669</v>
      </c>
      <c r="MZM39" s="98" t="s">
        <v>669</v>
      </c>
      <c r="MZN39" s="98" t="s">
        <v>669</v>
      </c>
      <c r="MZO39" s="98" t="s">
        <v>669</v>
      </c>
      <c r="MZP39" s="98" t="s">
        <v>669</v>
      </c>
      <c r="MZQ39" s="98" t="s">
        <v>669</v>
      </c>
      <c r="MZR39" s="98" t="s">
        <v>669</v>
      </c>
      <c r="MZS39" s="98" t="s">
        <v>669</v>
      </c>
      <c r="MZT39" s="98" t="s">
        <v>669</v>
      </c>
      <c r="MZU39" s="98" t="s">
        <v>669</v>
      </c>
      <c r="MZV39" s="98" t="s">
        <v>669</v>
      </c>
      <c r="MZW39" s="98" t="s">
        <v>669</v>
      </c>
      <c r="MZX39" s="98" t="s">
        <v>669</v>
      </c>
      <c r="MZY39" s="98" t="s">
        <v>669</v>
      </c>
      <c r="MZZ39" s="98" t="s">
        <v>669</v>
      </c>
      <c r="NAA39" s="98" t="s">
        <v>669</v>
      </c>
      <c r="NAB39" s="98" t="s">
        <v>669</v>
      </c>
      <c r="NAC39" s="98" t="s">
        <v>669</v>
      </c>
      <c r="NAD39" s="98" t="s">
        <v>669</v>
      </c>
      <c r="NAE39" s="98" t="s">
        <v>669</v>
      </c>
      <c r="NAF39" s="98" t="s">
        <v>669</v>
      </c>
      <c r="NAG39" s="98" t="s">
        <v>669</v>
      </c>
      <c r="NAH39" s="98" t="s">
        <v>669</v>
      </c>
      <c r="NAI39" s="98" t="s">
        <v>669</v>
      </c>
      <c r="NAJ39" s="98" t="s">
        <v>669</v>
      </c>
      <c r="NAK39" s="98" t="s">
        <v>669</v>
      </c>
      <c r="NAL39" s="98" t="s">
        <v>669</v>
      </c>
      <c r="NAM39" s="98" t="s">
        <v>669</v>
      </c>
      <c r="NAN39" s="98" t="s">
        <v>669</v>
      </c>
      <c r="NAO39" s="98" t="s">
        <v>669</v>
      </c>
      <c r="NAP39" s="98" t="s">
        <v>669</v>
      </c>
      <c r="NAQ39" s="98" t="s">
        <v>669</v>
      </c>
      <c r="NAR39" s="98" t="s">
        <v>669</v>
      </c>
      <c r="NAS39" s="98" t="s">
        <v>669</v>
      </c>
      <c r="NAT39" s="98" t="s">
        <v>669</v>
      </c>
      <c r="NAU39" s="98" t="s">
        <v>669</v>
      </c>
      <c r="NAV39" s="98" t="s">
        <v>669</v>
      </c>
      <c r="NAW39" s="98" t="s">
        <v>669</v>
      </c>
      <c r="NAX39" s="98" t="s">
        <v>669</v>
      </c>
      <c r="NAY39" s="98" t="s">
        <v>669</v>
      </c>
      <c r="NAZ39" s="98" t="s">
        <v>669</v>
      </c>
      <c r="NBA39" s="98" t="s">
        <v>669</v>
      </c>
      <c r="NBB39" s="98" t="s">
        <v>669</v>
      </c>
      <c r="NBC39" s="98" t="s">
        <v>669</v>
      </c>
      <c r="NBD39" s="98" t="s">
        <v>669</v>
      </c>
      <c r="NBE39" s="98" t="s">
        <v>669</v>
      </c>
      <c r="NBF39" s="98" t="s">
        <v>669</v>
      </c>
      <c r="NBG39" s="98" t="s">
        <v>669</v>
      </c>
      <c r="NBH39" s="98" t="s">
        <v>669</v>
      </c>
      <c r="NBI39" s="98" t="s">
        <v>669</v>
      </c>
      <c r="NBJ39" s="98" t="s">
        <v>669</v>
      </c>
      <c r="NBK39" s="98" t="s">
        <v>669</v>
      </c>
      <c r="NBL39" s="98" t="s">
        <v>669</v>
      </c>
      <c r="NBM39" s="98" t="s">
        <v>669</v>
      </c>
      <c r="NBN39" s="98" t="s">
        <v>669</v>
      </c>
      <c r="NBO39" s="98" t="s">
        <v>669</v>
      </c>
      <c r="NBP39" s="98" t="s">
        <v>669</v>
      </c>
      <c r="NBQ39" s="98" t="s">
        <v>669</v>
      </c>
      <c r="NBR39" s="98" t="s">
        <v>669</v>
      </c>
      <c r="NBS39" s="98" t="s">
        <v>669</v>
      </c>
      <c r="NBT39" s="98" t="s">
        <v>669</v>
      </c>
      <c r="NBU39" s="98" t="s">
        <v>669</v>
      </c>
      <c r="NBV39" s="98" t="s">
        <v>669</v>
      </c>
      <c r="NBW39" s="98" t="s">
        <v>669</v>
      </c>
      <c r="NBX39" s="98" t="s">
        <v>669</v>
      </c>
      <c r="NBY39" s="98" t="s">
        <v>669</v>
      </c>
      <c r="NBZ39" s="98" t="s">
        <v>669</v>
      </c>
      <c r="NCA39" s="98" t="s">
        <v>669</v>
      </c>
      <c r="NCB39" s="98" t="s">
        <v>669</v>
      </c>
      <c r="NCC39" s="98" t="s">
        <v>669</v>
      </c>
      <c r="NCD39" s="98" t="s">
        <v>669</v>
      </c>
      <c r="NCE39" s="98" t="s">
        <v>669</v>
      </c>
      <c r="NCF39" s="98" t="s">
        <v>669</v>
      </c>
      <c r="NCG39" s="98" t="s">
        <v>669</v>
      </c>
      <c r="NCH39" s="98" t="s">
        <v>669</v>
      </c>
      <c r="NCI39" s="98" t="s">
        <v>669</v>
      </c>
      <c r="NCJ39" s="98" t="s">
        <v>669</v>
      </c>
      <c r="NCK39" s="98" t="s">
        <v>669</v>
      </c>
      <c r="NCL39" s="98" t="s">
        <v>669</v>
      </c>
      <c r="NCM39" s="98" t="s">
        <v>669</v>
      </c>
      <c r="NCN39" s="98" t="s">
        <v>669</v>
      </c>
      <c r="NCO39" s="98" t="s">
        <v>669</v>
      </c>
      <c r="NCP39" s="98" t="s">
        <v>669</v>
      </c>
      <c r="NCQ39" s="98" t="s">
        <v>669</v>
      </c>
      <c r="NCR39" s="98" t="s">
        <v>669</v>
      </c>
      <c r="NCS39" s="98" t="s">
        <v>669</v>
      </c>
      <c r="NCT39" s="98" t="s">
        <v>669</v>
      </c>
      <c r="NCU39" s="98" t="s">
        <v>669</v>
      </c>
      <c r="NCV39" s="98" t="s">
        <v>669</v>
      </c>
      <c r="NCW39" s="98" t="s">
        <v>669</v>
      </c>
      <c r="NCX39" s="98" t="s">
        <v>669</v>
      </c>
      <c r="NCY39" s="98" t="s">
        <v>669</v>
      </c>
      <c r="NCZ39" s="98" t="s">
        <v>669</v>
      </c>
      <c r="NDA39" s="98" t="s">
        <v>669</v>
      </c>
      <c r="NDB39" s="98" t="s">
        <v>669</v>
      </c>
      <c r="NDC39" s="98" t="s">
        <v>669</v>
      </c>
      <c r="NDD39" s="98" t="s">
        <v>669</v>
      </c>
      <c r="NDE39" s="98" t="s">
        <v>669</v>
      </c>
      <c r="NDF39" s="98" t="s">
        <v>669</v>
      </c>
      <c r="NDG39" s="98" t="s">
        <v>669</v>
      </c>
      <c r="NDH39" s="98" t="s">
        <v>669</v>
      </c>
      <c r="NDI39" s="98" t="s">
        <v>669</v>
      </c>
      <c r="NDJ39" s="98" t="s">
        <v>669</v>
      </c>
      <c r="NDK39" s="98" t="s">
        <v>669</v>
      </c>
      <c r="NDL39" s="98" t="s">
        <v>669</v>
      </c>
      <c r="NDM39" s="98" t="s">
        <v>669</v>
      </c>
      <c r="NDN39" s="98" t="s">
        <v>669</v>
      </c>
      <c r="NDO39" s="98" t="s">
        <v>669</v>
      </c>
      <c r="NDP39" s="98" t="s">
        <v>669</v>
      </c>
      <c r="NDQ39" s="98" t="s">
        <v>669</v>
      </c>
      <c r="NDR39" s="98" t="s">
        <v>669</v>
      </c>
      <c r="NDS39" s="98" t="s">
        <v>669</v>
      </c>
      <c r="NDT39" s="98" t="s">
        <v>669</v>
      </c>
      <c r="NDU39" s="98" t="s">
        <v>669</v>
      </c>
      <c r="NDV39" s="98" t="s">
        <v>669</v>
      </c>
      <c r="NDW39" s="98" t="s">
        <v>669</v>
      </c>
      <c r="NDX39" s="98" t="s">
        <v>669</v>
      </c>
      <c r="NDY39" s="98" t="s">
        <v>669</v>
      </c>
      <c r="NDZ39" s="98" t="s">
        <v>669</v>
      </c>
      <c r="NEA39" s="98" t="s">
        <v>669</v>
      </c>
      <c r="NEB39" s="98" t="s">
        <v>669</v>
      </c>
      <c r="NEC39" s="98" t="s">
        <v>669</v>
      </c>
      <c r="NED39" s="98" t="s">
        <v>669</v>
      </c>
      <c r="NEE39" s="98" t="s">
        <v>669</v>
      </c>
      <c r="NEF39" s="98" t="s">
        <v>669</v>
      </c>
      <c r="NEG39" s="98" t="s">
        <v>669</v>
      </c>
      <c r="NEH39" s="98" t="s">
        <v>669</v>
      </c>
      <c r="NEI39" s="98" t="s">
        <v>669</v>
      </c>
      <c r="NEJ39" s="98" t="s">
        <v>669</v>
      </c>
      <c r="NEK39" s="98" t="s">
        <v>669</v>
      </c>
      <c r="NEL39" s="98" t="s">
        <v>669</v>
      </c>
      <c r="NEM39" s="98" t="s">
        <v>669</v>
      </c>
      <c r="NEN39" s="98" t="s">
        <v>669</v>
      </c>
      <c r="NEO39" s="98" t="s">
        <v>669</v>
      </c>
      <c r="NEP39" s="98" t="s">
        <v>669</v>
      </c>
      <c r="NEQ39" s="98" t="s">
        <v>669</v>
      </c>
      <c r="NER39" s="98" t="s">
        <v>669</v>
      </c>
      <c r="NES39" s="98" t="s">
        <v>669</v>
      </c>
      <c r="NET39" s="98" t="s">
        <v>669</v>
      </c>
      <c r="NEU39" s="98" t="s">
        <v>669</v>
      </c>
      <c r="NEV39" s="98" t="s">
        <v>669</v>
      </c>
      <c r="NEW39" s="98" t="s">
        <v>669</v>
      </c>
      <c r="NEX39" s="98" t="s">
        <v>669</v>
      </c>
      <c r="NEY39" s="98" t="s">
        <v>669</v>
      </c>
      <c r="NEZ39" s="98" t="s">
        <v>669</v>
      </c>
      <c r="NFA39" s="98" t="s">
        <v>669</v>
      </c>
      <c r="NFB39" s="98" t="s">
        <v>669</v>
      </c>
      <c r="NFC39" s="98" t="s">
        <v>669</v>
      </c>
      <c r="NFD39" s="98" t="s">
        <v>669</v>
      </c>
      <c r="NFE39" s="98" t="s">
        <v>669</v>
      </c>
      <c r="NFF39" s="98" t="s">
        <v>669</v>
      </c>
      <c r="NFG39" s="98" t="s">
        <v>669</v>
      </c>
      <c r="NFH39" s="98" t="s">
        <v>669</v>
      </c>
      <c r="NFI39" s="98" t="s">
        <v>669</v>
      </c>
      <c r="NFJ39" s="98" t="s">
        <v>669</v>
      </c>
      <c r="NFK39" s="98" t="s">
        <v>669</v>
      </c>
      <c r="NFL39" s="98" t="s">
        <v>669</v>
      </c>
      <c r="NFM39" s="98" t="s">
        <v>669</v>
      </c>
      <c r="NFN39" s="98" t="s">
        <v>669</v>
      </c>
      <c r="NFO39" s="98" t="s">
        <v>669</v>
      </c>
      <c r="NFP39" s="98" t="s">
        <v>669</v>
      </c>
      <c r="NFQ39" s="98" t="s">
        <v>669</v>
      </c>
      <c r="NFR39" s="98" t="s">
        <v>669</v>
      </c>
      <c r="NFS39" s="98" t="s">
        <v>669</v>
      </c>
      <c r="NFT39" s="98" t="s">
        <v>669</v>
      </c>
      <c r="NFU39" s="98" t="s">
        <v>669</v>
      </c>
      <c r="NFV39" s="98" t="s">
        <v>669</v>
      </c>
      <c r="NFW39" s="98" t="s">
        <v>669</v>
      </c>
      <c r="NFX39" s="98" t="s">
        <v>669</v>
      </c>
      <c r="NFY39" s="98" t="s">
        <v>669</v>
      </c>
      <c r="NFZ39" s="98" t="s">
        <v>669</v>
      </c>
      <c r="NGA39" s="98" t="s">
        <v>669</v>
      </c>
      <c r="NGB39" s="98" t="s">
        <v>669</v>
      </c>
      <c r="NGC39" s="98" t="s">
        <v>669</v>
      </c>
      <c r="NGD39" s="98" t="s">
        <v>669</v>
      </c>
      <c r="NGE39" s="98" t="s">
        <v>669</v>
      </c>
      <c r="NGF39" s="98" t="s">
        <v>669</v>
      </c>
      <c r="NGG39" s="98" t="s">
        <v>669</v>
      </c>
      <c r="NGH39" s="98" t="s">
        <v>669</v>
      </c>
      <c r="NGI39" s="98" t="s">
        <v>669</v>
      </c>
      <c r="NGJ39" s="98" t="s">
        <v>669</v>
      </c>
      <c r="NGK39" s="98" t="s">
        <v>669</v>
      </c>
      <c r="NGL39" s="98" t="s">
        <v>669</v>
      </c>
      <c r="NGM39" s="98" t="s">
        <v>669</v>
      </c>
      <c r="NGN39" s="98" t="s">
        <v>669</v>
      </c>
      <c r="NGO39" s="98" t="s">
        <v>669</v>
      </c>
      <c r="NGP39" s="98" t="s">
        <v>669</v>
      </c>
      <c r="NGQ39" s="98" t="s">
        <v>669</v>
      </c>
      <c r="NGR39" s="98" t="s">
        <v>669</v>
      </c>
      <c r="NGS39" s="98" t="s">
        <v>669</v>
      </c>
      <c r="NGT39" s="98" t="s">
        <v>669</v>
      </c>
      <c r="NGU39" s="98" t="s">
        <v>669</v>
      </c>
      <c r="NGV39" s="98" t="s">
        <v>669</v>
      </c>
      <c r="NGW39" s="98" t="s">
        <v>669</v>
      </c>
      <c r="NGX39" s="98" t="s">
        <v>669</v>
      </c>
      <c r="NGY39" s="98" t="s">
        <v>669</v>
      </c>
      <c r="NGZ39" s="98" t="s">
        <v>669</v>
      </c>
      <c r="NHA39" s="98" t="s">
        <v>669</v>
      </c>
      <c r="NHB39" s="98" t="s">
        <v>669</v>
      </c>
      <c r="NHC39" s="98" t="s">
        <v>669</v>
      </c>
      <c r="NHD39" s="98" t="s">
        <v>669</v>
      </c>
      <c r="NHE39" s="98" t="s">
        <v>669</v>
      </c>
      <c r="NHF39" s="98" t="s">
        <v>669</v>
      </c>
      <c r="NHG39" s="98" t="s">
        <v>669</v>
      </c>
      <c r="NHH39" s="98" t="s">
        <v>669</v>
      </c>
      <c r="NHI39" s="98" t="s">
        <v>669</v>
      </c>
      <c r="NHJ39" s="98" t="s">
        <v>669</v>
      </c>
      <c r="NHK39" s="98" t="s">
        <v>669</v>
      </c>
      <c r="NHL39" s="98" t="s">
        <v>669</v>
      </c>
      <c r="NHM39" s="98" t="s">
        <v>669</v>
      </c>
      <c r="NHN39" s="98" t="s">
        <v>669</v>
      </c>
      <c r="NHO39" s="98" t="s">
        <v>669</v>
      </c>
      <c r="NHP39" s="98" t="s">
        <v>669</v>
      </c>
      <c r="NHQ39" s="98" t="s">
        <v>669</v>
      </c>
      <c r="NHR39" s="98" t="s">
        <v>669</v>
      </c>
      <c r="NHS39" s="98" t="s">
        <v>669</v>
      </c>
      <c r="NHT39" s="98" t="s">
        <v>669</v>
      </c>
      <c r="NHU39" s="98" t="s">
        <v>669</v>
      </c>
      <c r="NHV39" s="98" t="s">
        <v>669</v>
      </c>
      <c r="NHW39" s="98" t="s">
        <v>669</v>
      </c>
      <c r="NHX39" s="98" t="s">
        <v>669</v>
      </c>
      <c r="NHY39" s="98" t="s">
        <v>669</v>
      </c>
      <c r="NHZ39" s="98" t="s">
        <v>669</v>
      </c>
      <c r="NIA39" s="98" t="s">
        <v>669</v>
      </c>
      <c r="NIB39" s="98" t="s">
        <v>669</v>
      </c>
      <c r="NIC39" s="98" t="s">
        <v>669</v>
      </c>
      <c r="NID39" s="98" t="s">
        <v>669</v>
      </c>
      <c r="NIE39" s="98" t="s">
        <v>669</v>
      </c>
      <c r="NIF39" s="98" t="s">
        <v>669</v>
      </c>
      <c r="NIG39" s="98" t="s">
        <v>669</v>
      </c>
      <c r="NIH39" s="98" t="s">
        <v>669</v>
      </c>
      <c r="NII39" s="98" t="s">
        <v>669</v>
      </c>
      <c r="NIJ39" s="98" t="s">
        <v>669</v>
      </c>
      <c r="NIK39" s="98" t="s">
        <v>669</v>
      </c>
      <c r="NIL39" s="98" t="s">
        <v>669</v>
      </c>
      <c r="NIM39" s="98" t="s">
        <v>669</v>
      </c>
      <c r="NIN39" s="98" t="s">
        <v>669</v>
      </c>
      <c r="NIO39" s="98" t="s">
        <v>669</v>
      </c>
      <c r="NIP39" s="98" t="s">
        <v>669</v>
      </c>
      <c r="NIQ39" s="98" t="s">
        <v>669</v>
      </c>
      <c r="NIR39" s="98" t="s">
        <v>669</v>
      </c>
      <c r="NIS39" s="98" t="s">
        <v>669</v>
      </c>
      <c r="NIT39" s="98" t="s">
        <v>669</v>
      </c>
      <c r="NIU39" s="98" t="s">
        <v>669</v>
      </c>
      <c r="NIV39" s="98" t="s">
        <v>669</v>
      </c>
      <c r="NIW39" s="98" t="s">
        <v>669</v>
      </c>
      <c r="NIX39" s="98" t="s">
        <v>669</v>
      </c>
      <c r="NIY39" s="98" t="s">
        <v>669</v>
      </c>
      <c r="NIZ39" s="98" t="s">
        <v>669</v>
      </c>
      <c r="NJA39" s="98" t="s">
        <v>669</v>
      </c>
      <c r="NJB39" s="98" t="s">
        <v>669</v>
      </c>
      <c r="NJC39" s="98" t="s">
        <v>669</v>
      </c>
      <c r="NJD39" s="98" t="s">
        <v>669</v>
      </c>
      <c r="NJE39" s="98" t="s">
        <v>669</v>
      </c>
      <c r="NJF39" s="98" t="s">
        <v>669</v>
      </c>
      <c r="NJG39" s="98" t="s">
        <v>669</v>
      </c>
      <c r="NJH39" s="98" t="s">
        <v>669</v>
      </c>
      <c r="NJI39" s="98" t="s">
        <v>669</v>
      </c>
      <c r="NJJ39" s="98" t="s">
        <v>669</v>
      </c>
      <c r="NJK39" s="98" t="s">
        <v>669</v>
      </c>
      <c r="NJL39" s="98" t="s">
        <v>669</v>
      </c>
      <c r="NJM39" s="98" t="s">
        <v>669</v>
      </c>
      <c r="NJN39" s="98" t="s">
        <v>669</v>
      </c>
      <c r="NJO39" s="98" t="s">
        <v>669</v>
      </c>
      <c r="NJP39" s="98" t="s">
        <v>669</v>
      </c>
      <c r="NJQ39" s="98" t="s">
        <v>669</v>
      </c>
      <c r="NJR39" s="98" t="s">
        <v>669</v>
      </c>
      <c r="NJS39" s="98" t="s">
        <v>669</v>
      </c>
      <c r="NJT39" s="98" t="s">
        <v>669</v>
      </c>
      <c r="NJU39" s="98" t="s">
        <v>669</v>
      </c>
      <c r="NJV39" s="98" t="s">
        <v>669</v>
      </c>
      <c r="NJW39" s="98" t="s">
        <v>669</v>
      </c>
      <c r="NJX39" s="98" t="s">
        <v>669</v>
      </c>
      <c r="NJY39" s="98" t="s">
        <v>669</v>
      </c>
      <c r="NJZ39" s="98" t="s">
        <v>669</v>
      </c>
      <c r="NKA39" s="98" t="s">
        <v>669</v>
      </c>
      <c r="NKB39" s="98" t="s">
        <v>669</v>
      </c>
      <c r="NKC39" s="98" t="s">
        <v>669</v>
      </c>
      <c r="NKD39" s="98" t="s">
        <v>669</v>
      </c>
      <c r="NKE39" s="98" t="s">
        <v>669</v>
      </c>
      <c r="NKF39" s="98" t="s">
        <v>669</v>
      </c>
      <c r="NKG39" s="98" t="s">
        <v>669</v>
      </c>
      <c r="NKH39" s="98" t="s">
        <v>669</v>
      </c>
      <c r="NKI39" s="98" t="s">
        <v>669</v>
      </c>
      <c r="NKJ39" s="98" t="s">
        <v>669</v>
      </c>
      <c r="NKK39" s="98" t="s">
        <v>669</v>
      </c>
      <c r="NKL39" s="98" t="s">
        <v>669</v>
      </c>
      <c r="NKM39" s="98" t="s">
        <v>669</v>
      </c>
      <c r="NKN39" s="98" t="s">
        <v>669</v>
      </c>
      <c r="NKO39" s="98" t="s">
        <v>669</v>
      </c>
      <c r="NKP39" s="98" t="s">
        <v>669</v>
      </c>
      <c r="NKQ39" s="98" t="s">
        <v>669</v>
      </c>
      <c r="NKR39" s="98" t="s">
        <v>669</v>
      </c>
      <c r="NKS39" s="98" t="s">
        <v>669</v>
      </c>
      <c r="NKT39" s="98" t="s">
        <v>669</v>
      </c>
      <c r="NKU39" s="98" t="s">
        <v>669</v>
      </c>
      <c r="NKV39" s="98" t="s">
        <v>669</v>
      </c>
      <c r="NKW39" s="98" t="s">
        <v>669</v>
      </c>
      <c r="NKX39" s="98" t="s">
        <v>669</v>
      </c>
      <c r="NKY39" s="98" t="s">
        <v>669</v>
      </c>
      <c r="NKZ39" s="98" t="s">
        <v>669</v>
      </c>
      <c r="NLA39" s="98" t="s">
        <v>669</v>
      </c>
      <c r="NLB39" s="98" t="s">
        <v>669</v>
      </c>
      <c r="NLC39" s="98" t="s">
        <v>669</v>
      </c>
      <c r="NLD39" s="98" t="s">
        <v>669</v>
      </c>
      <c r="NLE39" s="98" t="s">
        <v>669</v>
      </c>
      <c r="NLF39" s="98" t="s">
        <v>669</v>
      </c>
      <c r="NLG39" s="98" t="s">
        <v>669</v>
      </c>
      <c r="NLH39" s="98" t="s">
        <v>669</v>
      </c>
      <c r="NLI39" s="98" t="s">
        <v>669</v>
      </c>
      <c r="NLJ39" s="98" t="s">
        <v>669</v>
      </c>
      <c r="NLK39" s="98" t="s">
        <v>669</v>
      </c>
      <c r="NLL39" s="98" t="s">
        <v>669</v>
      </c>
      <c r="NLM39" s="98" t="s">
        <v>669</v>
      </c>
      <c r="NLN39" s="98" t="s">
        <v>669</v>
      </c>
      <c r="NLO39" s="98" t="s">
        <v>669</v>
      </c>
      <c r="NLP39" s="98" t="s">
        <v>669</v>
      </c>
      <c r="NLQ39" s="98" t="s">
        <v>669</v>
      </c>
      <c r="NLR39" s="98" t="s">
        <v>669</v>
      </c>
      <c r="NLS39" s="98" t="s">
        <v>669</v>
      </c>
      <c r="NLT39" s="98" t="s">
        <v>669</v>
      </c>
      <c r="NLU39" s="98" t="s">
        <v>669</v>
      </c>
      <c r="NLV39" s="98" t="s">
        <v>669</v>
      </c>
      <c r="NLW39" s="98" t="s">
        <v>669</v>
      </c>
      <c r="NLX39" s="98" t="s">
        <v>669</v>
      </c>
      <c r="NLY39" s="98" t="s">
        <v>669</v>
      </c>
      <c r="NLZ39" s="98" t="s">
        <v>669</v>
      </c>
      <c r="NMA39" s="98" t="s">
        <v>669</v>
      </c>
      <c r="NMB39" s="98" t="s">
        <v>669</v>
      </c>
      <c r="NMC39" s="98" t="s">
        <v>669</v>
      </c>
      <c r="NMD39" s="98" t="s">
        <v>669</v>
      </c>
      <c r="NME39" s="98" t="s">
        <v>669</v>
      </c>
      <c r="NMF39" s="98" t="s">
        <v>669</v>
      </c>
      <c r="NMG39" s="98" t="s">
        <v>669</v>
      </c>
      <c r="NMH39" s="98" t="s">
        <v>669</v>
      </c>
      <c r="NMI39" s="98" t="s">
        <v>669</v>
      </c>
      <c r="NMJ39" s="98" t="s">
        <v>669</v>
      </c>
      <c r="NMK39" s="98" t="s">
        <v>669</v>
      </c>
      <c r="NML39" s="98" t="s">
        <v>669</v>
      </c>
      <c r="NMM39" s="98" t="s">
        <v>669</v>
      </c>
      <c r="NMN39" s="98" t="s">
        <v>669</v>
      </c>
      <c r="NMO39" s="98" t="s">
        <v>669</v>
      </c>
      <c r="NMP39" s="98" t="s">
        <v>669</v>
      </c>
      <c r="NMQ39" s="98" t="s">
        <v>669</v>
      </c>
      <c r="NMR39" s="98" t="s">
        <v>669</v>
      </c>
      <c r="NMS39" s="98" t="s">
        <v>669</v>
      </c>
      <c r="NMT39" s="98" t="s">
        <v>669</v>
      </c>
      <c r="NMU39" s="98" t="s">
        <v>669</v>
      </c>
      <c r="NMV39" s="98" t="s">
        <v>669</v>
      </c>
      <c r="NMW39" s="98" t="s">
        <v>669</v>
      </c>
      <c r="NMX39" s="98" t="s">
        <v>669</v>
      </c>
      <c r="NMY39" s="98" t="s">
        <v>669</v>
      </c>
      <c r="NMZ39" s="98" t="s">
        <v>669</v>
      </c>
      <c r="NNA39" s="98" t="s">
        <v>669</v>
      </c>
      <c r="NNB39" s="98" t="s">
        <v>669</v>
      </c>
      <c r="NNC39" s="98" t="s">
        <v>669</v>
      </c>
      <c r="NND39" s="98" t="s">
        <v>669</v>
      </c>
      <c r="NNE39" s="98" t="s">
        <v>669</v>
      </c>
      <c r="NNF39" s="98" t="s">
        <v>669</v>
      </c>
      <c r="NNG39" s="98" t="s">
        <v>669</v>
      </c>
      <c r="NNH39" s="98" t="s">
        <v>669</v>
      </c>
      <c r="NNI39" s="98" t="s">
        <v>669</v>
      </c>
      <c r="NNJ39" s="98" t="s">
        <v>669</v>
      </c>
      <c r="NNK39" s="98" t="s">
        <v>669</v>
      </c>
      <c r="NNL39" s="98" t="s">
        <v>669</v>
      </c>
      <c r="NNM39" s="98" t="s">
        <v>669</v>
      </c>
      <c r="NNN39" s="98" t="s">
        <v>669</v>
      </c>
      <c r="NNO39" s="98" t="s">
        <v>669</v>
      </c>
      <c r="NNP39" s="98" t="s">
        <v>669</v>
      </c>
      <c r="NNQ39" s="98" t="s">
        <v>669</v>
      </c>
      <c r="NNR39" s="98" t="s">
        <v>669</v>
      </c>
      <c r="NNS39" s="98" t="s">
        <v>669</v>
      </c>
      <c r="NNT39" s="98" t="s">
        <v>669</v>
      </c>
      <c r="NNU39" s="98" t="s">
        <v>669</v>
      </c>
      <c r="NNV39" s="98" t="s">
        <v>669</v>
      </c>
      <c r="NNW39" s="98" t="s">
        <v>669</v>
      </c>
      <c r="NNX39" s="98" t="s">
        <v>669</v>
      </c>
      <c r="NNY39" s="98" t="s">
        <v>669</v>
      </c>
      <c r="NNZ39" s="98" t="s">
        <v>669</v>
      </c>
      <c r="NOA39" s="98" t="s">
        <v>669</v>
      </c>
      <c r="NOB39" s="98" t="s">
        <v>669</v>
      </c>
      <c r="NOC39" s="98" t="s">
        <v>669</v>
      </c>
      <c r="NOD39" s="98" t="s">
        <v>669</v>
      </c>
      <c r="NOE39" s="98" t="s">
        <v>669</v>
      </c>
      <c r="NOF39" s="98" t="s">
        <v>669</v>
      </c>
      <c r="NOG39" s="98" t="s">
        <v>669</v>
      </c>
      <c r="NOH39" s="98" t="s">
        <v>669</v>
      </c>
      <c r="NOI39" s="98" t="s">
        <v>669</v>
      </c>
      <c r="NOJ39" s="98" t="s">
        <v>669</v>
      </c>
      <c r="NOK39" s="98" t="s">
        <v>669</v>
      </c>
      <c r="NOL39" s="98" t="s">
        <v>669</v>
      </c>
      <c r="NOM39" s="98" t="s">
        <v>669</v>
      </c>
      <c r="NON39" s="98" t="s">
        <v>669</v>
      </c>
      <c r="NOO39" s="98" t="s">
        <v>669</v>
      </c>
      <c r="NOP39" s="98" t="s">
        <v>669</v>
      </c>
      <c r="NOQ39" s="98" t="s">
        <v>669</v>
      </c>
      <c r="NOR39" s="98" t="s">
        <v>669</v>
      </c>
      <c r="NOS39" s="98" t="s">
        <v>669</v>
      </c>
      <c r="NOT39" s="98" t="s">
        <v>669</v>
      </c>
      <c r="NOU39" s="98" t="s">
        <v>669</v>
      </c>
      <c r="NOV39" s="98" t="s">
        <v>669</v>
      </c>
      <c r="NOW39" s="98" t="s">
        <v>669</v>
      </c>
      <c r="NOX39" s="98" t="s">
        <v>669</v>
      </c>
      <c r="NOY39" s="98" t="s">
        <v>669</v>
      </c>
      <c r="NOZ39" s="98" t="s">
        <v>669</v>
      </c>
      <c r="NPA39" s="98" t="s">
        <v>669</v>
      </c>
      <c r="NPB39" s="98" t="s">
        <v>669</v>
      </c>
      <c r="NPC39" s="98" t="s">
        <v>669</v>
      </c>
      <c r="NPD39" s="98" t="s">
        <v>669</v>
      </c>
      <c r="NPE39" s="98" t="s">
        <v>669</v>
      </c>
      <c r="NPF39" s="98" t="s">
        <v>669</v>
      </c>
      <c r="NPG39" s="98" t="s">
        <v>669</v>
      </c>
      <c r="NPH39" s="98" t="s">
        <v>669</v>
      </c>
      <c r="NPI39" s="98" t="s">
        <v>669</v>
      </c>
      <c r="NPJ39" s="98" t="s">
        <v>669</v>
      </c>
      <c r="NPK39" s="98" t="s">
        <v>669</v>
      </c>
      <c r="NPL39" s="98" t="s">
        <v>669</v>
      </c>
      <c r="NPM39" s="98" t="s">
        <v>669</v>
      </c>
      <c r="NPN39" s="98" t="s">
        <v>669</v>
      </c>
      <c r="NPO39" s="98" t="s">
        <v>669</v>
      </c>
      <c r="NPP39" s="98" t="s">
        <v>669</v>
      </c>
      <c r="NPQ39" s="98" t="s">
        <v>669</v>
      </c>
      <c r="NPR39" s="98" t="s">
        <v>669</v>
      </c>
      <c r="NPS39" s="98" t="s">
        <v>669</v>
      </c>
      <c r="NPT39" s="98" t="s">
        <v>669</v>
      </c>
      <c r="NPU39" s="98" t="s">
        <v>669</v>
      </c>
      <c r="NPV39" s="98" t="s">
        <v>669</v>
      </c>
      <c r="NPW39" s="98" t="s">
        <v>669</v>
      </c>
      <c r="NPX39" s="98" t="s">
        <v>669</v>
      </c>
      <c r="NPY39" s="98" t="s">
        <v>669</v>
      </c>
      <c r="NPZ39" s="98" t="s">
        <v>669</v>
      </c>
      <c r="NQA39" s="98" t="s">
        <v>669</v>
      </c>
      <c r="NQB39" s="98" t="s">
        <v>669</v>
      </c>
      <c r="NQC39" s="98" t="s">
        <v>669</v>
      </c>
      <c r="NQD39" s="98" t="s">
        <v>669</v>
      </c>
      <c r="NQE39" s="98" t="s">
        <v>669</v>
      </c>
      <c r="NQF39" s="98" t="s">
        <v>669</v>
      </c>
      <c r="NQG39" s="98" t="s">
        <v>669</v>
      </c>
      <c r="NQH39" s="98" t="s">
        <v>669</v>
      </c>
      <c r="NQI39" s="98" t="s">
        <v>669</v>
      </c>
      <c r="NQJ39" s="98" t="s">
        <v>669</v>
      </c>
      <c r="NQK39" s="98" t="s">
        <v>669</v>
      </c>
      <c r="NQL39" s="98" t="s">
        <v>669</v>
      </c>
      <c r="NQM39" s="98" t="s">
        <v>669</v>
      </c>
      <c r="NQN39" s="98" t="s">
        <v>669</v>
      </c>
      <c r="NQO39" s="98" t="s">
        <v>669</v>
      </c>
      <c r="NQP39" s="98" t="s">
        <v>669</v>
      </c>
      <c r="NQQ39" s="98" t="s">
        <v>669</v>
      </c>
      <c r="NQR39" s="98" t="s">
        <v>669</v>
      </c>
      <c r="NQS39" s="98" t="s">
        <v>669</v>
      </c>
      <c r="NQT39" s="98" t="s">
        <v>669</v>
      </c>
      <c r="NQU39" s="98" t="s">
        <v>669</v>
      </c>
      <c r="NQV39" s="98" t="s">
        <v>669</v>
      </c>
      <c r="NQW39" s="98" t="s">
        <v>669</v>
      </c>
      <c r="NQX39" s="98" t="s">
        <v>669</v>
      </c>
      <c r="NQY39" s="98" t="s">
        <v>669</v>
      </c>
      <c r="NQZ39" s="98" t="s">
        <v>669</v>
      </c>
      <c r="NRA39" s="98" t="s">
        <v>669</v>
      </c>
      <c r="NRB39" s="98" t="s">
        <v>669</v>
      </c>
      <c r="NRC39" s="98" t="s">
        <v>669</v>
      </c>
      <c r="NRD39" s="98" t="s">
        <v>669</v>
      </c>
      <c r="NRE39" s="98" t="s">
        <v>669</v>
      </c>
      <c r="NRF39" s="98" t="s">
        <v>669</v>
      </c>
      <c r="NRG39" s="98" t="s">
        <v>669</v>
      </c>
      <c r="NRH39" s="98" t="s">
        <v>669</v>
      </c>
      <c r="NRI39" s="98" t="s">
        <v>669</v>
      </c>
      <c r="NRJ39" s="98" t="s">
        <v>669</v>
      </c>
      <c r="NRK39" s="98" t="s">
        <v>669</v>
      </c>
      <c r="NRL39" s="98" t="s">
        <v>669</v>
      </c>
      <c r="NRM39" s="98" t="s">
        <v>669</v>
      </c>
      <c r="NRN39" s="98" t="s">
        <v>669</v>
      </c>
      <c r="NRO39" s="98" t="s">
        <v>669</v>
      </c>
      <c r="NRP39" s="98" t="s">
        <v>669</v>
      </c>
      <c r="NRQ39" s="98" t="s">
        <v>669</v>
      </c>
      <c r="NRR39" s="98" t="s">
        <v>669</v>
      </c>
      <c r="NRS39" s="98" t="s">
        <v>669</v>
      </c>
      <c r="NRT39" s="98" t="s">
        <v>669</v>
      </c>
      <c r="NRU39" s="98" t="s">
        <v>669</v>
      </c>
      <c r="NRV39" s="98" t="s">
        <v>669</v>
      </c>
      <c r="NRW39" s="98" t="s">
        <v>669</v>
      </c>
      <c r="NRX39" s="98" t="s">
        <v>669</v>
      </c>
      <c r="NRY39" s="98" t="s">
        <v>669</v>
      </c>
      <c r="NRZ39" s="98" t="s">
        <v>669</v>
      </c>
      <c r="NSA39" s="98" t="s">
        <v>669</v>
      </c>
      <c r="NSB39" s="98" t="s">
        <v>669</v>
      </c>
      <c r="NSC39" s="98" t="s">
        <v>669</v>
      </c>
      <c r="NSD39" s="98" t="s">
        <v>669</v>
      </c>
      <c r="NSE39" s="98" t="s">
        <v>669</v>
      </c>
      <c r="NSF39" s="98" t="s">
        <v>669</v>
      </c>
      <c r="NSG39" s="98" t="s">
        <v>669</v>
      </c>
      <c r="NSH39" s="98" t="s">
        <v>669</v>
      </c>
      <c r="NSI39" s="98" t="s">
        <v>669</v>
      </c>
      <c r="NSJ39" s="98" t="s">
        <v>669</v>
      </c>
      <c r="NSK39" s="98" t="s">
        <v>669</v>
      </c>
      <c r="NSL39" s="98" t="s">
        <v>669</v>
      </c>
      <c r="NSM39" s="98" t="s">
        <v>669</v>
      </c>
      <c r="NSN39" s="98" t="s">
        <v>669</v>
      </c>
      <c r="NSO39" s="98" t="s">
        <v>669</v>
      </c>
      <c r="NSP39" s="98" t="s">
        <v>669</v>
      </c>
      <c r="NSQ39" s="98" t="s">
        <v>669</v>
      </c>
      <c r="NSR39" s="98" t="s">
        <v>669</v>
      </c>
      <c r="NSS39" s="98" t="s">
        <v>669</v>
      </c>
      <c r="NST39" s="98" t="s">
        <v>669</v>
      </c>
      <c r="NSU39" s="98" t="s">
        <v>669</v>
      </c>
      <c r="NSV39" s="98" t="s">
        <v>669</v>
      </c>
      <c r="NSW39" s="98" t="s">
        <v>669</v>
      </c>
      <c r="NSX39" s="98" t="s">
        <v>669</v>
      </c>
      <c r="NSY39" s="98" t="s">
        <v>669</v>
      </c>
      <c r="NSZ39" s="98" t="s">
        <v>669</v>
      </c>
      <c r="NTA39" s="98" t="s">
        <v>669</v>
      </c>
      <c r="NTB39" s="98" t="s">
        <v>669</v>
      </c>
      <c r="NTC39" s="98" t="s">
        <v>669</v>
      </c>
      <c r="NTD39" s="98" t="s">
        <v>669</v>
      </c>
      <c r="NTE39" s="98" t="s">
        <v>669</v>
      </c>
      <c r="NTF39" s="98" t="s">
        <v>669</v>
      </c>
      <c r="NTG39" s="98" t="s">
        <v>669</v>
      </c>
      <c r="NTH39" s="98" t="s">
        <v>669</v>
      </c>
      <c r="NTI39" s="98" t="s">
        <v>669</v>
      </c>
      <c r="NTJ39" s="98" t="s">
        <v>669</v>
      </c>
      <c r="NTK39" s="98" t="s">
        <v>669</v>
      </c>
      <c r="NTL39" s="98" t="s">
        <v>669</v>
      </c>
      <c r="NTM39" s="98" t="s">
        <v>669</v>
      </c>
      <c r="NTN39" s="98" t="s">
        <v>669</v>
      </c>
      <c r="NTO39" s="98" t="s">
        <v>669</v>
      </c>
      <c r="NTP39" s="98" t="s">
        <v>669</v>
      </c>
      <c r="NTQ39" s="98" t="s">
        <v>669</v>
      </c>
      <c r="NTR39" s="98" t="s">
        <v>669</v>
      </c>
      <c r="NTS39" s="98" t="s">
        <v>669</v>
      </c>
      <c r="NTT39" s="98" t="s">
        <v>669</v>
      </c>
      <c r="NTU39" s="98" t="s">
        <v>669</v>
      </c>
      <c r="NTV39" s="98" t="s">
        <v>669</v>
      </c>
      <c r="NTW39" s="98" t="s">
        <v>669</v>
      </c>
      <c r="NTX39" s="98" t="s">
        <v>669</v>
      </c>
      <c r="NTY39" s="98" t="s">
        <v>669</v>
      </c>
      <c r="NTZ39" s="98" t="s">
        <v>669</v>
      </c>
      <c r="NUA39" s="98" t="s">
        <v>669</v>
      </c>
      <c r="NUB39" s="98" t="s">
        <v>669</v>
      </c>
      <c r="NUC39" s="98" t="s">
        <v>669</v>
      </c>
      <c r="NUD39" s="98" t="s">
        <v>669</v>
      </c>
      <c r="NUE39" s="98" t="s">
        <v>669</v>
      </c>
      <c r="NUF39" s="98" t="s">
        <v>669</v>
      </c>
      <c r="NUG39" s="98" t="s">
        <v>669</v>
      </c>
      <c r="NUH39" s="98" t="s">
        <v>669</v>
      </c>
      <c r="NUI39" s="98" t="s">
        <v>669</v>
      </c>
      <c r="NUJ39" s="98" t="s">
        <v>669</v>
      </c>
      <c r="NUK39" s="98" t="s">
        <v>669</v>
      </c>
      <c r="NUL39" s="98" t="s">
        <v>669</v>
      </c>
      <c r="NUM39" s="98" t="s">
        <v>669</v>
      </c>
      <c r="NUN39" s="98" t="s">
        <v>669</v>
      </c>
      <c r="NUO39" s="98" t="s">
        <v>669</v>
      </c>
      <c r="NUP39" s="98" t="s">
        <v>669</v>
      </c>
      <c r="NUQ39" s="98" t="s">
        <v>669</v>
      </c>
      <c r="NUR39" s="98" t="s">
        <v>669</v>
      </c>
      <c r="NUS39" s="98" t="s">
        <v>669</v>
      </c>
      <c r="NUT39" s="98" t="s">
        <v>669</v>
      </c>
      <c r="NUU39" s="98" t="s">
        <v>669</v>
      </c>
      <c r="NUV39" s="98" t="s">
        <v>669</v>
      </c>
      <c r="NUW39" s="98" t="s">
        <v>669</v>
      </c>
      <c r="NUX39" s="98" t="s">
        <v>669</v>
      </c>
      <c r="NUY39" s="98" t="s">
        <v>669</v>
      </c>
      <c r="NUZ39" s="98" t="s">
        <v>669</v>
      </c>
      <c r="NVA39" s="98" t="s">
        <v>669</v>
      </c>
      <c r="NVB39" s="98" t="s">
        <v>669</v>
      </c>
      <c r="NVC39" s="98" t="s">
        <v>669</v>
      </c>
      <c r="NVD39" s="98" t="s">
        <v>669</v>
      </c>
      <c r="NVE39" s="98" t="s">
        <v>669</v>
      </c>
      <c r="NVF39" s="98" t="s">
        <v>669</v>
      </c>
      <c r="NVG39" s="98" t="s">
        <v>669</v>
      </c>
      <c r="NVH39" s="98" t="s">
        <v>669</v>
      </c>
      <c r="NVI39" s="98" t="s">
        <v>669</v>
      </c>
      <c r="NVJ39" s="98" t="s">
        <v>669</v>
      </c>
      <c r="NVK39" s="98" t="s">
        <v>669</v>
      </c>
      <c r="NVL39" s="98" t="s">
        <v>669</v>
      </c>
      <c r="NVM39" s="98" t="s">
        <v>669</v>
      </c>
      <c r="NVN39" s="98" t="s">
        <v>669</v>
      </c>
      <c r="NVO39" s="98" t="s">
        <v>669</v>
      </c>
      <c r="NVP39" s="98" t="s">
        <v>669</v>
      </c>
      <c r="NVQ39" s="98" t="s">
        <v>669</v>
      </c>
      <c r="NVR39" s="98" t="s">
        <v>669</v>
      </c>
      <c r="NVS39" s="98" t="s">
        <v>669</v>
      </c>
      <c r="NVT39" s="98" t="s">
        <v>669</v>
      </c>
      <c r="NVU39" s="98" t="s">
        <v>669</v>
      </c>
      <c r="NVV39" s="98" t="s">
        <v>669</v>
      </c>
      <c r="NVW39" s="98" t="s">
        <v>669</v>
      </c>
      <c r="NVX39" s="98" t="s">
        <v>669</v>
      </c>
      <c r="NVY39" s="98" t="s">
        <v>669</v>
      </c>
      <c r="NVZ39" s="98" t="s">
        <v>669</v>
      </c>
      <c r="NWA39" s="98" t="s">
        <v>669</v>
      </c>
      <c r="NWB39" s="98" t="s">
        <v>669</v>
      </c>
      <c r="NWC39" s="98" t="s">
        <v>669</v>
      </c>
      <c r="NWD39" s="98" t="s">
        <v>669</v>
      </c>
      <c r="NWE39" s="98" t="s">
        <v>669</v>
      </c>
      <c r="NWF39" s="98" t="s">
        <v>669</v>
      </c>
      <c r="NWG39" s="98" t="s">
        <v>669</v>
      </c>
      <c r="NWH39" s="98" t="s">
        <v>669</v>
      </c>
      <c r="NWI39" s="98" t="s">
        <v>669</v>
      </c>
      <c r="NWJ39" s="98" t="s">
        <v>669</v>
      </c>
      <c r="NWK39" s="98" t="s">
        <v>669</v>
      </c>
      <c r="NWL39" s="98" t="s">
        <v>669</v>
      </c>
      <c r="NWM39" s="98" t="s">
        <v>669</v>
      </c>
      <c r="NWN39" s="98" t="s">
        <v>669</v>
      </c>
      <c r="NWO39" s="98" t="s">
        <v>669</v>
      </c>
      <c r="NWP39" s="98" t="s">
        <v>669</v>
      </c>
      <c r="NWQ39" s="98" t="s">
        <v>669</v>
      </c>
      <c r="NWR39" s="98" t="s">
        <v>669</v>
      </c>
      <c r="NWS39" s="98" t="s">
        <v>669</v>
      </c>
      <c r="NWT39" s="98" t="s">
        <v>669</v>
      </c>
      <c r="NWU39" s="98" t="s">
        <v>669</v>
      </c>
      <c r="NWV39" s="98" t="s">
        <v>669</v>
      </c>
      <c r="NWW39" s="98" t="s">
        <v>669</v>
      </c>
      <c r="NWX39" s="98" t="s">
        <v>669</v>
      </c>
      <c r="NWY39" s="98" t="s">
        <v>669</v>
      </c>
      <c r="NWZ39" s="98" t="s">
        <v>669</v>
      </c>
      <c r="NXA39" s="98" t="s">
        <v>669</v>
      </c>
      <c r="NXB39" s="98" t="s">
        <v>669</v>
      </c>
      <c r="NXC39" s="98" t="s">
        <v>669</v>
      </c>
      <c r="NXD39" s="98" t="s">
        <v>669</v>
      </c>
      <c r="NXE39" s="98" t="s">
        <v>669</v>
      </c>
      <c r="NXF39" s="98" t="s">
        <v>669</v>
      </c>
      <c r="NXG39" s="98" t="s">
        <v>669</v>
      </c>
      <c r="NXH39" s="98" t="s">
        <v>669</v>
      </c>
      <c r="NXI39" s="98" t="s">
        <v>669</v>
      </c>
      <c r="NXJ39" s="98" t="s">
        <v>669</v>
      </c>
      <c r="NXK39" s="98" t="s">
        <v>669</v>
      </c>
      <c r="NXL39" s="98" t="s">
        <v>669</v>
      </c>
      <c r="NXM39" s="98" t="s">
        <v>669</v>
      </c>
      <c r="NXN39" s="98" t="s">
        <v>669</v>
      </c>
      <c r="NXO39" s="98" t="s">
        <v>669</v>
      </c>
      <c r="NXP39" s="98" t="s">
        <v>669</v>
      </c>
      <c r="NXQ39" s="98" t="s">
        <v>669</v>
      </c>
      <c r="NXR39" s="98" t="s">
        <v>669</v>
      </c>
      <c r="NXS39" s="98" t="s">
        <v>669</v>
      </c>
      <c r="NXT39" s="98" t="s">
        <v>669</v>
      </c>
      <c r="NXU39" s="98" t="s">
        <v>669</v>
      </c>
      <c r="NXV39" s="98" t="s">
        <v>669</v>
      </c>
      <c r="NXW39" s="98" t="s">
        <v>669</v>
      </c>
      <c r="NXX39" s="98" t="s">
        <v>669</v>
      </c>
      <c r="NXY39" s="98" t="s">
        <v>669</v>
      </c>
      <c r="NXZ39" s="98" t="s">
        <v>669</v>
      </c>
      <c r="NYA39" s="98" t="s">
        <v>669</v>
      </c>
      <c r="NYB39" s="98" t="s">
        <v>669</v>
      </c>
      <c r="NYC39" s="98" t="s">
        <v>669</v>
      </c>
      <c r="NYD39" s="98" t="s">
        <v>669</v>
      </c>
      <c r="NYE39" s="98" t="s">
        <v>669</v>
      </c>
      <c r="NYF39" s="98" t="s">
        <v>669</v>
      </c>
      <c r="NYG39" s="98" t="s">
        <v>669</v>
      </c>
      <c r="NYH39" s="98" t="s">
        <v>669</v>
      </c>
      <c r="NYI39" s="98" t="s">
        <v>669</v>
      </c>
      <c r="NYJ39" s="98" t="s">
        <v>669</v>
      </c>
      <c r="NYK39" s="98" t="s">
        <v>669</v>
      </c>
      <c r="NYL39" s="98" t="s">
        <v>669</v>
      </c>
      <c r="NYM39" s="98" t="s">
        <v>669</v>
      </c>
      <c r="NYN39" s="98" t="s">
        <v>669</v>
      </c>
      <c r="NYO39" s="98" t="s">
        <v>669</v>
      </c>
      <c r="NYP39" s="98" t="s">
        <v>669</v>
      </c>
      <c r="NYQ39" s="98" t="s">
        <v>669</v>
      </c>
      <c r="NYR39" s="98" t="s">
        <v>669</v>
      </c>
      <c r="NYS39" s="98" t="s">
        <v>669</v>
      </c>
      <c r="NYT39" s="98" t="s">
        <v>669</v>
      </c>
      <c r="NYU39" s="98" t="s">
        <v>669</v>
      </c>
      <c r="NYV39" s="98" t="s">
        <v>669</v>
      </c>
      <c r="NYW39" s="98" t="s">
        <v>669</v>
      </c>
      <c r="NYX39" s="98" t="s">
        <v>669</v>
      </c>
      <c r="NYY39" s="98" t="s">
        <v>669</v>
      </c>
      <c r="NYZ39" s="98" t="s">
        <v>669</v>
      </c>
      <c r="NZA39" s="98" t="s">
        <v>669</v>
      </c>
      <c r="NZB39" s="98" t="s">
        <v>669</v>
      </c>
      <c r="NZC39" s="98" t="s">
        <v>669</v>
      </c>
      <c r="NZD39" s="98" t="s">
        <v>669</v>
      </c>
      <c r="NZE39" s="98" t="s">
        <v>669</v>
      </c>
      <c r="NZF39" s="98" t="s">
        <v>669</v>
      </c>
      <c r="NZG39" s="98" t="s">
        <v>669</v>
      </c>
      <c r="NZH39" s="98" t="s">
        <v>669</v>
      </c>
      <c r="NZI39" s="98" t="s">
        <v>669</v>
      </c>
      <c r="NZJ39" s="98" t="s">
        <v>669</v>
      </c>
      <c r="NZK39" s="98" t="s">
        <v>669</v>
      </c>
      <c r="NZL39" s="98" t="s">
        <v>669</v>
      </c>
      <c r="NZM39" s="98" t="s">
        <v>669</v>
      </c>
      <c r="NZN39" s="98" t="s">
        <v>669</v>
      </c>
      <c r="NZO39" s="98" t="s">
        <v>669</v>
      </c>
      <c r="NZP39" s="98" t="s">
        <v>669</v>
      </c>
      <c r="NZQ39" s="98" t="s">
        <v>669</v>
      </c>
      <c r="NZR39" s="98" t="s">
        <v>669</v>
      </c>
      <c r="NZS39" s="98" t="s">
        <v>669</v>
      </c>
      <c r="NZT39" s="98" t="s">
        <v>669</v>
      </c>
      <c r="NZU39" s="98" t="s">
        <v>669</v>
      </c>
      <c r="NZV39" s="98" t="s">
        <v>669</v>
      </c>
      <c r="NZW39" s="98" t="s">
        <v>669</v>
      </c>
      <c r="NZX39" s="98" t="s">
        <v>669</v>
      </c>
      <c r="NZY39" s="98" t="s">
        <v>669</v>
      </c>
      <c r="NZZ39" s="98" t="s">
        <v>669</v>
      </c>
      <c r="OAA39" s="98" t="s">
        <v>669</v>
      </c>
      <c r="OAB39" s="98" t="s">
        <v>669</v>
      </c>
      <c r="OAC39" s="98" t="s">
        <v>669</v>
      </c>
      <c r="OAD39" s="98" t="s">
        <v>669</v>
      </c>
      <c r="OAE39" s="98" t="s">
        <v>669</v>
      </c>
      <c r="OAF39" s="98" t="s">
        <v>669</v>
      </c>
      <c r="OAG39" s="98" t="s">
        <v>669</v>
      </c>
      <c r="OAH39" s="98" t="s">
        <v>669</v>
      </c>
      <c r="OAI39" s="98" t="s">
        <v>669</v>
      </c>
      <c r="OAJ39" s="98" t="s">
        <v>669</v>
      </c>
      <c r="OAK39" s="98" t="s">
        <v>669</v>
      </c>
      <c r="OAL39" s="98" t="s">
        <v>669</v>
      </c>
      <c r="OAM39" s="98" t="s">
        <v>669</v>
      </c>
      <c r="OAN39" s="98" t="s">
        <v>669</v>
      </c>
      <c r="OAO39" s="98" t="s">
        <v>669</v>
      </c>
      <c r="OAP39" s="98" t="s">
        <v>669</v>
      </c>
      <c r="OAQ39" s="98" t="s">
        <v>669</v>
      </c>
      <c r="OAR39" s="98" t="s">
        <v>669</v>
      </c>
      <c r="OAS39" s="98" t="s">
        <v>669</v>
      </c>
      <c r="OAT39" s="98" t="s">
        <v>669</v>
      </c>
      <c r="OAU39" s="98" t="s">
        <v>669</v>
      </c>
      <c r="OAV39" s="98" t="s">
        <v>669</v>
      </c>
      <c r="OAW39" s="98" t="s">
        <v>669</v>
      </c>
      <c r="OAX39" s="98" t="s">
        <v>669</v>
      </c>
      <c r="OAY39" s="98" t="s">
        <v>669</v>
      </c>
      <c r="OAZ39" s="98" t="s">
        <v>669</v>
      </c>
      <c r="OBA39" s="98" t="s">
        <v>669</v>
      </c>
      <c r="OBB39" s="98" t="s">
        <v>669</v>
      </c>
      <c r="OBC39" s="98" t="s">
        <v>669</v>
      </c>
      <c r="OBD39" s="98" t="s">
        <v>669</v>
      </c>
      <c r="OBE39" s="98" t="s">
        <v>669</v>
      </c>
      <c r="OBF39" s="98" t="s">
        <v>669</v>
      </c>
      <c r="OBG39" s="98" t="s">
        <v>669</v>
      </c>
      <c r="OBH39" s="98" t="s">
        <v>669</v>
      </c>
      <c r="OBI39" s="98" t="s">
        <v>669</v>
      </c>
      <c r="OBJ39" s="98" t="s">
        <v>669</v>
      </c>
      <c r="OBK39" s="98" t="s">
        <v>669</v>
      </c>
      <c r="OBL39" s="98" t="s">
        <v>669</v>
      </c>
      <c r="OBM39" s="98" t="s">
        <v>669</v>
      </c>
      <c r="OBN39" s="98" t="s">
        <v>669</v>
      </c>
      <c r="OBO39" s="98" t="s">
        <v>669</v>
      </c>
      <c r="OBP39" s="98" t="s">
        <v>669</v>
      </c>
      <c r="OBQ39" s="98" t="s">
        <v>669</v>
      </c>
      <c r="OBR39" s="98" t="s">
        <v>669</v>
      </c>
      <c r="OBS39" s="98" t="s">
        <v>669</v>
      </c>
      <c r="OBT39" s="98" t="s">
        <v>669</v>
      </c>
      <c r="OBU39" s="98" t="s">
        <v>669</v>
      </c>
      <c r="OBV39" s="98" t="s">
        <v>669</v>
      </c>
      <c r="OBW39" s="98" t="s">
        <v>669</v>
      </c>
      <c r="OBX39" s="98" t="s">
        <v>669</v>
      </c>
      <c r="OBY39" s="98" t="s">
        <v>669</v>
      </c>
      <c r="OBZ39" s="98" t="s">
        <v>669</v>
      </c>
      <c r="OCA39" s="98" t="s">
        <v>669</v>
      </c>
      <c r="OCB39" s="98" t="s">
        <v>669</v>
      </c>
      <c r="OCC39" s="98" t="s">
        <v>669</v>
      </c>
      <c r="OCD39" s="98" t="s">
        <v>669</v>
      </c>
      <c r="OCE39" s="98" t="s">
        <v>669</v>
      </c>
      <c r="OCF39" s="98" t="s">
        <v>669</v>
      </c>
      <c r="OCG39" s="98" t="s">
        <v>669</v>
      </c>
      <c r="OCH39" s="98" t="s">
        <v>669</v>
      </c>
      <c r="OCI39" s="98" t="s">
        <v>669</v>
      </c>
      <c r="OCJ39" s="98" t="s">
        <v>669</v>
      </c>
      <c r="OCK39" s="98" t="s">
        <v>669</v>
      </c>
      <c r="OCL39" s="98" t="s">
        <v>669</v>
      </c>
      <c r="OCM39" s="98" t="s">
        <v>669</v>
      </c>
      <c r="OCN39" s="98" t="s">
        <v>669</v>
      </c>
      <c r="OCO39" s="98" t="s">
        <v>669</v>
      </c>
      <c r="OCP39" s="98" t="s">
        <v>669</v>
      </c>
      <c r="OCQ39" s="98" t="s">
        <v>669</v>
      </c>
      <c r="OCR39" s="98" t="s">
        <v>669</v>
      </c>
      <c r="OCS39" s="98" t="s">
        <v>669</v>
      </c>
      <c r="OCT39" s="98" t="s">
        <v>669</v>
      </c>
      <c r="OCU39" s="98" t="s">
        <v>669</v>
      </c>
      <c r="OCV39" s="98" t="s">
        <v>669</v>
      </c>
      <c r="OCW39" s="98" t="s">
        <v>669</v>
      </c>
      <c r="OCX39" s="98" t="s">
        <v>669</v>
      </c>
      <c r="OCY39" s="98" t="s">
        <v>669</v>
      </c>
      <c r="OCZ39" s="98" t="s">
        <v>669</v>
      </c>
      <c r="ODA39" s="98" t="s">
        <v>669</v>
      </c>
      <c r="ODB39" s="98" t="s">
        <v>669</v>
      </c>
      <c r="ODC39" s="98" t="s">
        <v>669</v>
      </c>
      <c r="ODD39" s="98" t="s">
        <v>669</v>
      </c>
      <c r="ODE39" s="98" t="s">
        <v>669</v>
      </c>
      <c r="ODF39" s="98" t="s">
        <v>669</v>
      </c>
      <c r="ODG39" s="98" t="s">
        <v>669</v>
      </c>
      <c r="ODH39" s="98" t="s">
        <v>669</v>
      </c>
      <c r="ODI39" s="98" t="s">
        <v>669</v>
      </c>
      <c r="ODJ39" s="98" t="s">
        <v>669</v>
      </c>
      <c r="ODK39" s="98" t="s">
        <v>669</v>
      </c>
      <c r="ODL39" s="98" t="s">
        <v>669</v>
      </c>
      <c r="ODM39" s="98" t="s">
        <v>669</v>
      </c>
      <c r="ODN39" s="98" t="s">
        <v>669</v>
      </c>
      <c r="ODO39" s="98" t="s">
        <v>669</v>
      </c>
      <c r="ODP39" s="98" t="s">
        <v>669</v>
      </c>
      <c r="ODQ39" s="98" t="s">
        <v>669</v>
      </c>
      <c r="ODR39" s="98" t="s">
        <v>669</v>
      </c>
      <c r="ODS39" s="98" t="s">
        <v>669</v>
      </c>
      <c r="ODT39" s="98" t="s">
        <v>669</v>
      </c>
      <c r="ODU39" s="98" t="s">
        <v>669</v>
      </c>
      <c r="ODV39" s="98" t="s">
        <v>669</v>
      </c>
      <c r="ODW39" s="98" t="s">
        <v>669</v>
      </c>
      <c r="ODX39" s="98" t="s">
        <v>669</v>
      </c>
      <c r="ODY39" s="98" t="s">
        <v>669</v>
      </c>
      <c r="ODZ39" s="98" t="s">
        <v>669</v>
      </c>
      <c r="OEA39" s="98" t="s">
        <v>669</v>
      </c>
      <c r="OEB39" s="98" t="s">
        <v>669</v>
      </c>
      <c r="OEC39" s="98" t="s">
        <v>669</v>
      </c>
      <c r="OED39" s="98" t="s">
        <v>669</v>
      </c>
      <c r="OEE39" s="98" t="s">
        <v>669</v>
      </c>
      <c r="OEF39" s="98" t="s">
        <v>669</v>
      </c>
      <c r="OEG39" s="98" t="s">
        <v>669</v>
      </c>
      <c r="OEH39" s="98" t="s">
        <v>669</v>
      </c>
      <c r="OEI39" s="98" t="s">
        <v>669</v>
      </c>
      <c r="OEJ39" s="98" t="s">
        <v>669</v>
      </c>
      <c r="OEK39" s="98" t="s">
        <v>669</v>
      </c>
      <c r="OEL39" s="98" t="s">
        <v>669</v>
      </c>
      <c r="OEM39" s="98" t="s">
        <v>669</v>
      </c>
      <c r="OEN39" s="98" t="s">
        <v>669</v>
      </c>
      <c r="OEO39" s="98" t="s">
        <v>669</v>
      </c>
      <c r="OEP39" s="98" t="s">
        <v>669</v>
      </c>
      <c r="OEQ39" s="98" t="s">
        <v>669</v>
      </c>
      <c r="OER39" s="98" t="s">
        <v>669</v>
      </c>
      <c r="OES39" s="98" t="s">
        <v>669</v>
      </c>
      <c r="OET39" s="98" t="s">
        <v>669</v>
      </c>
      <c r="OEU39" s="98" t="s">
        <v>669</v>
      </c>
      <c r="OEV39" s="98" t="s">
        <v>669</v>
      </c>
      <c r="OEW39" s="98" t="s">
        <v>669</v>
      </c>
      <c r="OEX39" s="98" t="s">
        <v>669</v>
      </c>
      <c r="OEY39" s="98" t="s">
        <v>669</v>
      </c>
      <c r="OEZ39" s="98" t="s">
        <v>669</v>
      </c>
      <c r="OFA39" s="98" t="s">
        <v>669</v>
      </c>
      <c r="OFB39" s="98" t="s">
        <v>669</v>
      </c>
      <c r="OFC39" s="98" t="s">
        <v>669</v>
      </c>
      <c r="OFD39" s="98" t="s">
        <v>669</v>
      </c>
      <c r="OFE39" s="98" t="s">
        <v>669</v>
      </c>
      <c r="OFF39" s="98" t="s">
        <v>669</v>
      </c>
      <c r="OFG39" s="98" t="s">
        <v>669</v>
      </c>
      <c r="OFH39" s="98" t="s">
        <v>669</v>
      </c>
      <c r="OFI39" s="98" t="s">
        <v>669</v>
      </c>
      <c r="OFJ39" s="98" t="s">
        <v>669</v>
      </c>
      <c r="OFK39" s="98" t="s">
        <v>669</v>
      </c>
      <c r="OFL39" s="98" t="s">
        <v>669</v>
      </c>
      <c r="OFM39" s="98" t="s">
        <v>669</v>
      </c>
      <c r="OFN39" s="98" t="s">
        <v>669</v>
      </c>
      <c r="OFO39" s="98" t="s">
        <v>669</v>
      </c>
      <c r="OFP39" s="98" t="s">
        <v>669</v>
      </c>
      <c r="OFQ39" s="98" t="s">
        <v>669</v>
      </c>
      <c r="OFR39" s="98" t="s">
        <v>669</v>
      </c>
      <c r="OFS39" s="98" t="s">
        <v>669</v>
      </c>
      <c r="OFT39" s="98" t="s">
        <v>669</v>
      </c>
      <c r="OFU39" s="98" t="s">
        <v>669</v>
      </c>
      <c r="OFV39" s="98" t="s">
        <v>669</v>
      </c>
      <c r="OFW39" s="98" t="s">
        <v>669</v>
      </c>
      <c r="OFX39" s="98" t="s">
        <v>669</v>
      </c>
      <c r="OFY39" s="98" t="s">
        <v>669</v>
      </c>
      <c r="OFZ39" s="98" t="s">
        <v>669</v>
      </c>
      <c r="OGA39" s="98" t="s">
        <v>669</v>
      </c>
      <c r="OGB39" s="98" t="s">
        <v>669</v>
      </c>
      <c r="OGC39" s="98" t="s">
        <v>669</v>
      </c>
      <c r="OGD39" s="98" t="s">
        <v>669</v>
      </c>
      <c r="OGE39" s="98" t="s">
        <v>669</v>
      </c>
      <c r="OGF39" s="98" t="s">
        <v>669</v>
      </c>
      <c r="OGG39" s="98" t="s">
        <v>669</v>
      </c>
      <c r="OGH39" s="98" t="s">
        <v>669</v>
      </c>
      <c r="OGI39" s="98" t="s">
        <v>669</v>
      </c>
      <c r="OGJ39" s="98" t="s">
        <v>669</v>
      </c>
      <c r="OGK39" s="98" t="s">
        <v>669</v>
      </c>
      <c r="OGL39" s="98" t="s">
        <v>669</v>
      </c>
      <c r="OGM39" s="98" t="s">
        <v>669</v>
      </c>
      <c r="OGN39" s="98" t="s">
        <v>669</v>
      </c>
      <c r="OGO39" s="98" t="s">
        <v>669</v>
      </c>
      <c r="OGP39" s="98" t="s">
        <v>669</v>
      </c>
      <c r="OGQ39" s="98" t="s">
        <v>669</v>
      </c>
      <c r="OGR39" s="98" t="s">
        <v>669</v>
      </c>
      <c r="OGS39" s="98" t="s">
        <v>669</v>
      </c>
      <c r="OGT39" s="98" t="s">
        <v>669</v>
      </c>
      <c r="OGU39" s="98" t="s">
        <v>669</v>
      </c>
      <c r="OGV39" s="98" t="s">
        <v>669</v>
      </c>
      <c r="OGW39" s="98" t="s">
        <v>669</v>
      </c>
      <c r="OGX39" s="98" t="s">
        <v>669</v>
      </c>
      <c r="OGY39" s="98" t="s">
        <v>669</v>
      </c>
      <c r="OGZ39" s="98" t="s">
        <v>669</v>
      </c>
      <c r="OHA39" s="98" t="s">
        <v>669</v>
      </c>
      <c r="OHB39" s="98" t="s">
        <v>669</v>
      </c>
      <c r="OHC39" s="98" t="s">
        <v>669</v>
      </c>
      <c r="OHD39" s="98" t="s">
        <v>669</v>
      </c>
      <c r="OHE39" s="98" t="s">
        <v>669</v>
      </c>
      <c r="OHF39" s="98" t="s">
        <v>669</v>
      </c>
      <c r="OHG39" s="98" t="s">
        <v>669</v>
      </c>
      <c r="OHH39" s="98" t="s">
        <v>669</v>
      </c>
      <c r="OHI39" s="98" t="s">
        <v>669</v>
      </c>
      <c r="OHJ39" s="98" t="s">
        <v>669</v>
      </c>
      <c r="OHK39" s="98" t="s">
        <v>669</v>
      </c>
      <c r="OHL39" s="98" t="s">
        <v>669</v>
      </c>
      <c r="OHM39" s="98" t="s">
        <v>669</v>
      </c>
      <c r="OHN39" s="98" t="s">
        <v>669</v>
      </c>
      <c r="OHO39" s="98" t="s">
        <v>669</v>
      </c>
      <c r="OHP39" s="98" t="s">
        <v>669</v>
      </c>
      <c r="OHQ39" s="98" t="s">
        <v>669</v>
      </c>
      <c r="OHR39" s="98" t="s">
        <v>669</v>
      </c>
      <c r="OHS39" s="98" t="s">
        <v>669</v>
      </c>
      <c r="OHT39" s="98" t="s">
        <v>669</v>
      </c>
      <c r="OHU39" s="98" t="s">
        <v>669</v>
      </c>
      <c r="OHV39" s="98" t="s">
        <v>669</v>
      </c>
      <c r="OHW39" s="98" t="s">
        <v>669</v>
      </c>
      <c r="OHX39" s="98" t="s">
        <v>669</v>
      </c>
      <c r="OHY39" s="98" t="s">
        <v>669</v>
      </c>
      <c r="OHZ39" s="98" t="s">
        <v>669</v>
      </c>
      <c r="OIA39" s="98" t="s">
        <v>669</v>
      </c>
      <c r="OIB39" s="98" t="s">
        <v>669</v>
      </c>
      <c r="OIC39" s="98" t="s">
        <v>669</v>
      </c>
      <c r="OID39" s="98" t="s">
        <v>669</v>
      </c>
      <c r="OIE39" s="98" t="s">
        <v>669</v>
      </c>
      <c r="OIF39" s="98" t="s">
        <v>669</v>
      </c>
      <c r="OIG39" s="98" t="s">
        <v>669</v>
      </c>
      <c r="OIH39" s="98" t="s">
        <v>669</v>
      </c>
      <c r="OII39" s="98" t="s">
        <v>669</v>
      </c>
      <c r="OIJ39" s="98" t="s">
        <v>669</v>
      </c>
      <c r="OIK39" s="98" t="s">
        <v>669</v>
      </c>
      <c r="OIL39" s="98" t="s">
        <v>669</v>
      </c>
      <c r="OIM39" s="98" t="s">
        <v>669</v>
      </c>
      <c r="OIN39" s="98" t="s">
        <v>669</v>
      </c>
      <c r="OIO39" s="98" t="s">
        <v>669</v>
      </c>
      <c r="OIP39" s="98" t="s">
        <v>669</v>
      </c>
      <c r="OIQ39" s="98" t="s">
        <v>669</v>
      </c>
      <c r="OIR39" s="98" t="s">
        <v>669</v>
      </c>
      <c r="OIS39" s="98" t="s">
        <v>669</v>
      </c>
      <c r="OIT39" s="98" t="s">
        <v>669</v>
      </c>
      <c r="OIU39" s="98" t="s">
        <v>669</v>
      </c>
      <c r="OIV39" s="98" t="s">
        <v>669</v>
      </c>
      <c r="OIW39" s="98" t="s">
        <v>669</v>
      </c>
      <c r="OIX39" s="98" t="s">
        <v>669</v>
      </c>
      <c r="OIY39" s="98" t="s">
        <v>669</v>
      </c>
      <c r="OIZ39" s="98" t="s">
        <v>669</v>
      </c>
      <c r="OJA39" s="98" t="s">
        <v>669</v>
      </c>
      <c r="OJB39" s="98" t="s">
        <v>669</v>
      </c>
      <c r="OJC39" s="98" t="s">
        <v>669</v>
      </c>
      <c r="OJD39" s="98" t="s">
        <v>669</v>
      </c>
      <c r="OJE39" s="98" t="s">
        <v>669</v>
      </c>
      <c r="OJF39" s="98" t="s">
        <v>669</v>
      </c>
      <c r="OJG39" s="98" t="s">
        <v>669</v>
      </c>
      <c r="OJH39" s="98" t="s">
        <v>669</v>
      </c>
      <c r="OJI39" s="98" t="s">
        <v>669</v>
      </c>
      <c r="OJJ39" s="98" t="s">
        <v>669</v>
      </c>
      <c r="OJK39" s="98" t="s">
        <v>669</v>
      </c>
      <c r="OJL39" s="98" t="s">
        <v>669</v>
      </c>
      <c r="OJM39" s="98" t="s">
        <v>669</v>
      </c>
      <c r="OJN39" s="98" t="s">
        <v>669</v>
      </c>
      <c r="OJO39" s="98" t="s">
        <v>669</v>
      </c>
      <c r="OJP39" s="98" t="s">
        <v>669</v>
      </c>
      <c r="OJQ39" s="98" t="s">
        <v>669</v>
      </c>
      <c r="OJR39" s="98" t="s">
        <v>669</v>
      </c>
      <c r="OJS39" s="98" t="s">
        <v>669</v>
      </c>
      <c r="OJT39" s="98" t="s">
        <v>669</v>
      </c>
      <c r="OJU39" s="98" t="s">
        <v>669</v>
      </c>
      <c r="OJV39" s="98" t="s">
        <v>669</v>
      </c>
      <c r="OJW39" s="98" t="s">
        <v>669</v>
      </c>
      <c r="OJX39" s="98" t="s">
        <v>669</v>
      </c>
      <c r="OJY39" s="98" t="s">
        <v>669</v>
      </c>
      <c r="OJZ39" s="98" t="s">
        <v>669</v>
      </c>
      <c r="OKA39" s="98" t="s">
        <v>669</v>
      </c>
      <c r="OKB39" s="98" t="s">
        <v>669</v>
      </c>
      <c r="OKC39" s="98" t="s">
        <v>669</v>
      </c>
      <c r="OKD39" s="98" t="s">
        <v>669</v>
      </c>
      <c r="OKE39" s="98" t="s">
        <v>669</v>
      </c>
      <c r="OKF39" s="98" t="s">
        <v>669</v>
      </c>
      <c r="OKG39" s="98" t="s">
        <v>669</v>
      </c>
      <c r="OKH39" s="98" t="s">
        <v>669</v>
      </c>
      <c r="OKI39" s="98" t="s">
        <v>669</v>
      </c>
      <c r="OKJ39" s="98" t="s">
        <v>669</v>
      </c>
      <c r="OKK39" s="98" t="s">
        <v>669</v>
      </c>
      <c r="OKL39" s="98" t="s">
        <v>669</v>
      </c>
      <c r="OKM39" s="98" t="s">
        <v>669</v>
      </c>
      <c r="OKN39" s="98" t="s">
        <v>669</v>
      </c>
      <c r="OKO39" s="98" t="s">
        <v>669</v>
      </c>
      <c r="OKP39" s="98" t="s">
        <v>669</v>
      </c>
      <c r="OKQ39" s="98" t="s">
        <v>669</v>
      </c>
      <c r="OKR39" s="98" t="s">
        <v>669</v>
      </c>
      <c r="OKS39" s="98" t="s">
        <v>669</v>
      </c>
      <c r="OKT39" s="98" t="s">
        <v>669</v>
      </c>
      <c r="OKU39" s="98" t="s">
        <v>669</v>
      </c>
      <c r="OKV39" s="98" t="s">
        <v>669</v>
      </c>
      <c r="OKW39" s="98" t="s">
        <v>669</v>
      </c>
      <c r="OKX39" s="98" t="s">
        <v>669</v>
      </c>
      <c r="OKY39" s="98" t="s">
        <v>669</v>
      </c>
      <c r="OKZ39" s="98" t="s">
        <v>669</v>
      </c>
      <c r="OLA39" s="98" t="s">
        <v>669</v>
      </c>
      <c r="OLB39" s="98" t="s">
        <v>669</v>
      </c>
      <c r="OLC39" s="98" t="s">
        <v>669</v>
      </c>
      <c r="OLD39" s="98" t="s">
        <v>669</v>
      </c>
      <c r="OLE39" s="98" t="s">
        <v>669</v>
      </c>
      <c r="OLF39" s="98" t="s">
        <v>669</v>
      </c>
      <c r="OLG39" s="98" t="s">
        <v>669</v>
      </c>
      <c r="OLH39" s="98" t="s">
        <v>669</v>
      </c>
      <c r="OLI39" s="98" t="s">
        <v>669</v>
      </c>
      <c r="OLJ39" s="98" t="s">
        <v>669</v>
      </c>
      <c r="OLK39" s="98" t="s">
        <v>669</v>
      </c>
      <c r="OLL39" s="98" t="s">
        <v>669</v>
      </c>
      <c r="OLM39" s="98" t="s">
        <v>669</v>
      </c>
      <c r="OLN39" s="98" t="s">
        <v>669</v>
      </c>
      <c r="OLO39" s="98" t="s">
        <v>669</v>
      </c>
      <c r="OLP39" s="98" t="s">
        <v>669</v>
      </c>
      <c r="OLQ39" s="98" t="s">
        <v>669</v>
      </c>
      <c r="OLR39" s="98" t="s">
        <v>669</v>
      </c>
      <c r="OLS39" s="98" t="s">
        <v>669</v>
      </c>
      <c r="OLT39" s="98" t="s">
        <v>669</v>
      </c>
      <c r="OLU39" s="98" t="s">
        <v>669</v>
      </c>
      <c r="OLV39" s="98" t="s">
        <v>669</v>
      </c>
      <c r="OLW39" s="98" t="s">
        <v>669</v>
      </c>
      <c r="OLX39" s="98" t="s">
        <v>669</v>
      </c>
      <c r="OLY39" s="98" t="s">
        <v>669</v>
      </c>
      <c r="OLZ39" s="98" t="s">
        <v>669</v>
      </c>
      <c r="OMA39" s="98" t="s">
        <v>669</v>
      </c>
      <c r="OMB39" s="98" t="s">
        <v>669</v>
      </c>
      <c r="OMC39" s="98" t="s">
        <v>669</v>
      </c>
      <c r="OMD39" s="98" t="s">
        <v>669</v>
      </c>
      <c r="OME39" s="98" t="s">
        <v>669</v>
      </c>
      <c r="OMF39" s="98" t="s">
        <v>669</v>
      </c>
      <c r="OMG39" s="98" t="s">
        <v>669</v>
      </c>
      <c r="OMH39" s="98" t="s">
        <v>669</v>
      </c>
      <c r="OMI39" s="98" t="s">
        <v>669</v>
      </c>
      <c r="OMJ39" s="98" t="s">
        <v>669</v>
      </c>
      <c r="OMK39" s="98" t="s">
        <v>669</v>
      </c>
      <c r="OML39" s="98" t="s">
        <v>669</v>
      </c>
      <c r="OMM39" s="98" t="s">
        <v>669</v>
      </c>
      <c r="OMN39" s="98" t="s">
        <v>669</v>
      </c>
      <c r="OMO39" s="98" t="s">
        <v>669</v>
      </c>
      <c r="OMP39" s="98" t="s">
        <v>669</v>
      </c>
      <c r="OMQ39" s="98" t="s">
        <v>669</v>
      </c>
      <c r="OMR39" s="98" t="s">
        <v>669</v>
      </c>
      <c r="OMS39" s="98" t="s">
        <v>669</v>
      </c>
      <c r="OMT39" s="98" t="s">
        <v>669</v>
      </c>
      <c r="OMU39" s="98" t="s">
        <v>669</v>
      </c>
      <c r="OMV39" s="98" t="s">
        <v>669</v>
      </c>
      <c r="OMW39" s="98" t="s">
        <v>669</v>
      </c>
      <c r="OMX39" s="98" t="s">
        <v>669</v>
      </c>
      <c r="OMY39" s="98" t="s">
        <v>669</v>
      </c>
      <c r="OMZ39" s="98" t="s">
        <v>669</v>
      </c>
      <c r="ONA39" s="98" t="s">
        <v>669</v>
      </c>
      <c r="ONB39" s="98" t="s">
        <v>669</v>
      </c>
      <c r="ONC39" s="98" t="s">
        <v>669</v>
      </c>
      <c r="OND39" s="98" t="s">
        <v>669</v>
      </c>
      <c r="ONE39" s="98" t="s">
        <v>669</v>
      </c>
      <c r="ONF39" s="98" t="s">
        <v>669</v>
      </c>
      <c r="ONG39" s="98" t="s">
        <v>669</v>
      </c>
      <c r="ONH39" s="98" t="s">
        <v>669</v>
      </c>
      <c r="ONI39" s="98" t="s">
        <v>669</v>
      </c>
      <c r="ONJ39" s="98" t="s">
        <v>669</v>
      </c>
      <c r="ONK39" s="98" t="s">
        <v>669</v>
      </c>
      <c r="ONL39" s="98" t="s">
        <v>669</v>
      </c>
      <c r="ONM39" s="98" t="s">
        <v>669</v>
      </c>
      <c r="ONN39" s="98" t="s">
        <v>669</v>
      </c>
      <c r="ONO39" s="98" t="s">
        <v>669</v>
      </c>
      <c r="ONP39" s="98" t="s">
        <v>669</v>
      </c>
      <c r="ONQ39" s="98" t="s">
        <v>669</v>
      </c>
      <c r="ONR39" s="98" t="s">
        <v>669</v>
      </c>
      <c r="ONS39" s="98" t="s">
        <v>669</v>
      </c>
      <c r="ONT39" s="98" t="s">
        <v>669</v>
      </c>
      <c r="ONU39" s="98" t="s">
        <v>669</v>
      </c>
      <c r="ONV39" s="98" t="s">
        <v>669</v>
      </c>
      <c r="ONW39" s="98" t="s">
        <v>669</v>
      </c>
      <c r="ONX39" s="98" t="s">
        <v>669</v>
      </c>
      <c r="ONY39" s="98" t="s">
        <v>669</v>
      </c>
      <c r="ONZ39" s="98" t="s">
        <v>669</v>
      </c>
      <c r="OOA39" s="98" t="s">
        <v>669</v>
      </c>
      <c r="OOB39" s="98" t="s">
        <v>669</v>
      </c>
      <c r="OOC39" s="98" t="s">
        <v>669</v>
      </c>
      <c r="OOD39" s="98" t="s">
        <v>669</v>
      </c>
      <c r="OOE39" s="98" t="s">
        <v>669</v>
      </c>
      <c r="OOF39" s="98" t="s">
        <v>669</v>
      </c>
      <c r="OOG39" s="98" t="s">
        <v>669</v>
      </c>
      <c r="OOH39" s="98" t="s">
        <v>669</v>
      </c>
      <c r="OOI39" s="98" t="s">
        <v>669</v>
      </c>
      <c r="OOJ39" s="98" t="s">
        <v>669</v>
      </c>
      <c r="OOK39" s="98" t="s">
        <v>669</v>
      </c>
      <c r="OOL39" s="98" t="s">
        <v>669</v>
      </c>
      <c r="OOM39" s="98" t="s">
        <v>669</v>
      </c>
      <c r="OON39" s="98" t="s">
        <v>669</v>
      </c>
      <c r="OOO39" s="98" t="s">
        <v>669</v>
      </c>
      <c r="OOP39" s="98" t="s">
        <v>669</v>
      </c>
      <c r="OOQ39" s="98" t="s">
        <v>669</v>
      </c>
      <c r="OOR39" s="98" t="s">
        <v>669</v>
      </c>
      <c r="OOS39" s="98" t="s">
        <v>669</v>
      </c>
      <c r="OOT39" s="98" t="s">
        <v>669</v>
      </c>
      <c r="OOU39" s="98" t="s">
        <v>669</v>
      </c>
      <c r="OOV39" s="98" t="s">
        <v>669</v>
      </c>
      <c r="OOW39" s="98" t="s">
        <v>669</v>
      </c>
      <c r="OOX39" s="98" t="s">
        <v>669</v>
      </c>
      <c r="OOY39" s="98" t="s">
        <v>669</v>
      </c>
      <c r="OOZ39" s="98" t="s">
        <v>669</v>
      </c>
      <c r="OPA39" s="98" t="s">
        <v>669</v>
      </c>
      <c r="OPB39" s="98" t="s">
        <v>669</v>
      </c>
      <c r="OPC39" s="98" t="s">
        <v>669</v>
      </c>
      <c r="OPD39" s="98" t="s">
        <v>669</v>
      </c>
      <c r="OPE39" s="98" t="s">
        <v>669</v>
      </c>
      <c r="OPF39" s="98" t="s">
        <v>669</v>
      </c>
      <c r="OPG39" s="98" t="s">
        <v>669</v>
      </c>
      <c r="OPH39" s="98" t="s">
        <v>669</v>
      </c>
      <c r="OPI39" s="98" t="s">
        <v>669</v>
      </c>
      <c r="OPJ39" s="98" t="s">
        <v>669</v>
      </c>
      <c r="OPK39" s="98" t="s">
        <v>669</v>
      </c>
      <c r="OPL39" s="98" t="s">
        <v>669</v>
      </c>
      <c r="OPM39" s="98" t="s">
        <v>669</v>
      </c>
      <c r="OPN39" s="98" t="s">
        <v>669</v>
      </c>
      <c r="OPO39" s="98" t="s">
        <v>669</v>
      </c>
      <c r="OPP39" s="98" t="s">
        <v>669</v>
      </c>
      <c r="OPQ39" s="98" t="s">
        <v>669</v>
      </c>
      <c r="OPR39" s="98" t="s">
        <v>669</v>
      </c>
      <c r="OPS39" s="98" t="s">
        <v>669</v>
      </c>
      <c r="OPT39" s="98" t="s">
        <v>669</v>
      </c>
      <c r="OPU39" s="98" t="s">
        <v>669</v>
      </c>
      <c r="OPV39" s="98" t="s">
        <v>669</v>
      </c>
      <c r="OPW39" s="98" t="s">
        <v>669</v>
      </c>
      <c r="OPX39" s="98" t="s">
        <v>669</v>
      </c>
      <c r="OPY39" s="98" t="s">
        <v>669</v>
      </c>
      <c r="OPZ39" s="98" t="s">
        <v>669</v>
      </c>
      <c r="OQA39" s="98" t="s">
        <v>669</v>
      </c>
      <c r="OQB39" s="98" t="s">
        <v>669</v>
      </c>
      <c r="OQC39" s="98" t="s">
        <v>669</v>
      </c>
      <c r="OQD39" s="98" t="s">
        <v>669</v>
      </c>
      <c r="OQE39" s="98" t="s">
        <v>669</v>
      </c>
      <c r="OQF39" s="98" t="s">
        <v>669</v>
      </c>
      <c r="OQG39" s="98" t="s">
        <v>669</v>
      </c>
      <c r="OQH39" s="98" t="s">
        <v>669</v>
      </c>
      <c r="OQI39" s="98" t="s">
        <v>669</v>
      </c>
      <c r="OQJ39" s="98" t="s">
        <v>669</v>
      </c>
      <c r="OQK39" s="98" t="s">
        <v>669</v>
      </c>
      <c r="OQL39" s="98" t="s">
        <v>669</v>
      </c>
      <c r="OQM39" s="98" t="s">
        <v>669</v>
      </c>
      <c r="OQN39" s="98" t="s">
        <v>669</v>
      </c>
      <c r="OQO39" s="98" t="s">
        <v>669</v>
      </c>
      <c r="OQP39" s="98" t="s">
        <v>669</v>
      </c>
      <c r="OQQ39" s="98" t="s">
        <v>669</v>
      </c>
      <c r="OQR39" s="98" t="s">
        <v>669</v>
      </c>
      <c r="OQS39" s="98" t="s">
        <v>669</v>
      </c>
      <c r="OQT39" s="98" t="s">
        <v>669</v>
      </c>
      <c r="OQU39" s="98" t="s">
        <v>669</v>
      </c>
      <c r="OQV39" s="98" t="s">
        <v>669</v>
      </c>
      <c r="OQW39" s="98" t="s">
        <v>669</v>
      </c>
      <c r="OQX39" s="98" t="s">
        <v>669</v>
      </c>
      <c r="OQY39" s="98" t="s">
        <v>669</v>
      </c>
      <c r="OQZ39" s="98" t="s">
        <v>669</v>
      </c>
      <c r="ORA39" s="98" t="s">
        <v>669</v>
      </c>
      <c r="ORB39" s="98" t="s">
        <v>669</v>
      </c>
      <c r="ORC39" s="98" t="s">
        <v>669</v>
      </c>
      <c r="ORD39" s="98" t="s">
        <v>669</v>
      </c>
      <c r="ORE39" s="98" t="s">
        <v>669</v>
      </c>
      <c r="ORF39" s="98" t="s">
        <v>669</v>
      </c>
      <c r="ORG39" s="98" t="s">
        <v>669</v>
      </c>
      <c r="ORH39" s="98" t="s">
        <v>669</v>
      </c>
      <c r="ORI39" s="98" t="s">
        <v>669</v>
      </c>
      <c r="ORJ39" s="98" t="s">
        <v>669</v>
      </c>
      <c r="ORK39" s="98" t="s">
        <v>669</v>
      </c>
      <c r="ORL39" s="98" t="s">
        <v>669</v>
      </c>
      <c r="ORM39" s="98" t="s">
        <v>669</v>
      </c>
      <c r="ORN39" s="98" t="s">
        <v>669</v>
      </c>
      <c r="ORO39" s="98" t="s">
        <v>669</v>
      </c>
      <c r="ORP39" s="98" t="s">
        <v>669</v>
      </c>
      <c r="ORQ39" s="98" t="s">
        <v>669</v>
      </c>
      <c r="ORR39" s="98" t="s">
        <v>669</v>
      </c>
      <c r="ORS39" s="98" t="s">
        <v>669</v>
      </c>
      <c r="ORT39" s="98" t="s">
        <v>669</v>
      </c>
      <c r="ORU39" s="98" t="s">
        <v>669</v>
      </c>
      <c r="ORV39" s="98" t="s">
        <v>669</v>
      </c>
      <c r="ORW39" s="98" t="s">
        <v>669</v>
      </c>
      <c r="ORX39" s="98" t="s">
        <v>669</v>
      </c>
      <c r="ORY39" s="98" t="s">
        <v>669</v>
      </c>
      <c r="ORZ39" s="98" t="s">
        <v>669</v>
      </c>
      <c r="OSA39" s="98" t="s">
        <v>669</v>
      </c>
      <c r="OSB39" s="98" t="s">
        <v>669</v>
      </c>
      <c r="OSC39" s="98" t="s">
        <v>669</v>
      </c>
      <c r="OSD39" s="98" t="s">
        <v>669</v>
      </c>
      <c r="OSE39" s="98" t="s">
        <v>669</v>
      </c>
      <c r="OSF39" s="98" t="s">
        <v>669</v>
      </c>
      <c r="OSG39" s="98" t="s">
        <v>669</v>
      </c>
      <c r="OSH39" s="98" t="s">
        <v>669</v>
      </c>
      <c r="OSI39" s="98" t="s">
        <v>669</v>
      </c>
      <c r="OSJ39" s="98" t="s">
        <v>669</v>
      </c>
      <c r="OSK39" s="98" t="s">
        <v>669</v>
      </c>
      <c r="OSL39" s="98" t="s">
        <v>669</v>
      </c>
      <c r="OSM39" s="98" t="s">
        <v>669</v>
      </c>
      <c r="OSN39" s="98" t="s">
        <v>669</v>
      </c>
      <c r="OSO39" s="98" t="s">
        <v>669</v>
      </c>
      <c r="OSP39" s="98" t="s">
        <v>669</v>
      </c>
      <c r="OSQ39" s="98" t="s">
        <v>669</v>
      </c>
      <c r="OSR39" s="98" t="s">
        <v>669</v>
      </c>
      <c r="OSS39" s="98" t="s">
        <v>669</v>
      </c>
      <c r="OST39" s="98" t="s">
        <v>669</v>
      </c>
      <c r="OSU39" s="98" t="s">
        <v>669</v>
      </c>
      <c r="OSV39" s="98" t="s">
        <v>669</v>
      </c>
      <c r="OSW39" s="98" t="s">
        <v>669</v>
      </c>
      <c r="OSX39" s="98" t="s">
        <v>669</v>
      </c>
      <c r="OSY39" s="98" t="s">
        <v>669</v>
      </c>
      <c r="OSZ39" s="98" t="s">
        <v>669</v>
      </c>
      <c r="OTA39" s="98" t="s">
        <v>669</v>
      </c>
      <c r="OTB39" s="98" t="s">
        <v>669</v>
      </c>
      <c r="OTC39" s="98" t="s">
        <v>669</v>
      </c>
      <c r="OTD39" s="98" t="s">
        <v>669</v>
      </c>
      <c r="OTE39" s="98" t="s">
        <v>669</v>
      </c>
      <c r="OTF39" s="98" t="s">
        <v>669</v>
      </c>
      <c r="OTG39" s="98" t="s">
        <v>669</v>
      </c>
      <c r="OTH39" s="98" t="s">
        <v>669</v>
      </c>
      <c r="OTI39" s="98" t="s">
        <v>669</v>
      </c>
      <c r="OTJ39" s="98" t="s">
        <v>669</v>
      </c>
      <c r="OTK39" s="98" t="s">
        <v>669</v>
      </c>
      <c r="OTL39" s="98" t="s">
        <v>669</v>
      </c>
      <c r="OTM39" s="98" t="s">
        <v>669</v>
      </c>
      <c r="OTN39" s="98" t="s">
        <v>669</v>
      </c>
      <c r="OTO39" s="98" t="s">
        <v>669</v>
      </c>
      <c r="OTP39" s="98" t="s">
        <v>669</v>
      </c>
      <c r="OTQ39" s="98" t="s">
        <v>669</v>
      </c>
      <c r="OTR39" s="98" t="s">
        <v>669</v>
      </c>
      <c r="OTS39" s="98" t="s">
        <v>669</v>
      </c>
      <c r="OTT39" s="98" t="s">
        <v>669</v>
      </c>
      <c r="OTU39" s="98" t="s">
        <v>669</v>
      </c>
      <c r="OTV39" s="98" t="s">
        <v>669</v>
      </c>
      <c r="OTW39" s="98" t="s">
        <v>669</v>
      </c>
      <c r="OTX39" s="98" t="s">
        <v>669</v>
      </c>
      <c r="OTY39" s="98" t="s">
        <v>669</v>
      </c>
      <c r="OTZ39" s="98" t="s">
        <v>669</v>
      </c>
      <c r="OUA39" s="98" t="s">
        <v>669</v>
      </c>
      <c r="OUB39" s="98" t="s">
        <v>669</v>
      </c>
      <c r="OUC39" s="98" t="s">
        <v>669</v>
      </c>
      <c r="OUD39" s="98" t="s">
        <v>669</v>
      </c>
      <c r="OUE39" s="98" t="s">
        <v>669</v>
      </c>
      <c r="OUF39" s="98" t="s">
        <v>669</v>
      </c>
      <c r="OUG39" s="98" t="s">
        <v>669</v>
      </c>
      <c r="OUH39" s="98" t="s">
        <v>669</v>
      </c>
      <c r="OUI39" s="98" t="s">
        <v>669</v>
      </c>
      <c r="OUJ39" s="98" t="s">
        <v>669</v>
      </c>
      <c r="OUK39" s="98" t="s">
        <v>669</v>
      </c>
      <c r="OUL39" s="98" t="s">
        <v>669</v>
      </c>
      <c r="OUM39" s="98" t="s">
        <v>669</v>
      </c>
      <c r="OUN39" s="98" t="s">
        <v>669</v>
      </c>
      <c r="OUO39" s="98" t="s">
        <v>669</v>
      </c>
      <c r="OUP39" s="98" t="s">
        <v>669</v>
      </c>
      <c r="OUQ39" s="98" t="s">
        <v>669</v>
      </c>
      <c r="OUR39" s="98" t="s">
        <v>669</v>
      </c>
      <c r="OUS39" s="98" t="s">
        <v>669</v>
      </c>
      <c r="OUT39" s="98" t="s">
        <v>669</v>
      </c>
      <c r="OUU39" s="98" t="s">
        <v>669</v>
      </c>
      <c r="OUV39" s="98" t="s">
        <v>669</v>
      </c>
      <c r="OUW39" s="98" t="s">
        <v>669</v>
      </c>
      <c r="OUX39" s="98" t="s">
        <v>669</v>
      </c>
      <c r="OUY39" s="98" t="s">
        <v>669</v>
      </c>
      <c r="OUZ39" s="98" t="s">
        <v>669</v>
      </c>
      <c r="OVA39" s="98" t="s">
        <v>669</v>
      </c>
      <c r="OVB39" s="98" t="s">
        <v>669</v>
      </c>
      <c r="OVC39" s="98" t="s">
        <v>669</v>
      </c>
      <c r="OVD39" s="98" t="s">
        <v>669</v>
      </c>
      <c r="OVE39" s="98" t="s">
        <v>669</v>
      </c>
      <c r="OVF39" s="98" t="s">
        <v>669</v>
      </c>
      <c r="OVG39" s="98" t="s">
        <v>669</v>
      </c>
      <c r="OVH39" s="98" t="s">
        <v>669</v>
      </c>
      <c r="OVI39" s="98" t="s">
        <v>669</v>
      </c>
      <c r="OVJ39" s="98" t="s">
        <v>669</v>
      </c>
      <c r="OVK39" s="98" t="s">
        <v>669</v>
      </c>
      <c r="OVL39" s="98" t="s">
        <v>669</v>
      </c>
      <c r="OVM39" s="98" t="s">
        <v>669</v>
      </c>
      <c r="OVN39" s="98" t="s">
        <v>669</v>
      </c>
      <c r="OVO39" s="98" t="s">
        <v>669</v>
      </c>
      <c r="OVP39" s="98" t="s">
        <v>669</v>
      </c>
      <c r="OVQ39" s="98" t="s">
        <v>669</v>
      </c>
      <c r="OVR39" s="98" t="s">
        <v>669</v>
      </c>
      <c r="OVS39" s="98" t="s">
        <v>669</v>
      </c>
      <c r="OVT39" s="98" t="s">
        <v>669</v>
      </c>
      <c r="OVU39" s="98" t="s">
        <v>669</v>
      </c>
      <c r="OVV39" s="98" t="s">
        <v>669</v>
      </c>
      <c r="OVW39" s="98" t="s">
        <v>669</v>
      </c>
      <c r="OVX39" s="98" t="s">
        <v>669</v>
      </c>
      <c r="OVY39" s="98" t="s">
        <v>669</v>
      </c>
      <c r="OVZ39" s="98" t="s">
        <v>669</v>
      </c>
      <c r="OWA39" s="98" t="s">
        <v>669</v>
      </c>
      <c r="OWB39" s="98" t="s">
        <v>669</v>
      </c>
      <c r="OWC39" s="98" t="s">
        <v>669</v>
      </c>
      <c r="OWD39" s="98" t="s">
        <v>669</v>
      </c>
      <c r="OWE39" s="98" t="s">
        <v>669</v>
      </c>
      <c r="OWF39" s="98" t="s">
        <v>669</v>
      </c>
      <c r="OWG39" s="98" t="s">
        <v>669</v>
      </c>
      <c r="OWH39" s="98" t="s">
        <v>669</v>
      </c>
      <c r="OWI39" s="98" t="s">
        <v>669</v>
      </c>
      <c r="OWJ39" s="98" t="s">
        <v>669</v>
      </c>
      <c r="OWK39" s="98" t="s">
        <v>669</v>
      </c>
      <c r="OWL39" s="98" t="s">
        <v>669</v>
      </c>
      <c r="OWM39" s="98" t="s">
        <v>669</v>
      </c>
      <c r="OWN39" s="98" t="s">
        <v>669</v>
      </c>
      <c r="OWO39" s="98" t="s">
        <v>669</v>
      </c>
      <c r="OWP39" s="98" t="s">
        <v>669</v>
      </c>
      <c r="OWQ39" s="98" t="s">
        <v>669</v>
      </c>
      <c r="OWR39" s="98" t="s">
        <v>669</v>
      </c>
      <c r="OWS39" s="98" t="s">
        <v>669</v>
      </c>
      <c r="OWT39" s="98" t="s">
        <v>669</v>
      </c>
      <c r="OWU39" s="98" t="s">
        <v>669</v>
      </c>
      <c r="OWV39" s="98" t="s">
        <v>669</v>
      </c>
      <c r="OWW39" s="98" t="s">
        <v>669</v>
      </c>
      <c r="OWX39" s="98" t="s">
        <v>669</v>
      </c>
      <c r="OWY39" s="98" t="s">
        <v>669</v>
      </c>
      <c r="OWZ39" s="98" t="s">
        <v>669</v>
      </c>
      <c r="OXA39" s="98" t="s">
        <v>669</v>
      </c>
      <c r="OXB39" s="98" t="s">
        <v>669</v>
      </c>
      <c r="OXC39" s="98" t="s">
        <v>669</v>
      </c>
      <c r="OXD39" s="98" t="s">
        <v>669</v>
      </c>
      <c r="OXE39" s="98" t="s">
        <v>669</v>
      </c>
      <c r="OXF39" s="98" t="s">
        <v>669</v>
      </c>
      <c r="OXG39" s="98" t="s">
        <v>669</v>
      </c>
      <c r="OXH39" s="98" t="s">
        <v>669</v>
      </c>
      <c r="OXI39" s="98" t="s">
        <v>669</v>
      </c>
      <c r="OXJ39" s="98" t="s">
        <v>669</v>
      </c>
      <c r="OXK39" s="98" t="s">
        <v>669</v>
      </c>
      <c r="OXL39" s="98" t="s">
        <v>669</v>
      </c>
      <c r="OXM39" s="98" t="s">
        <v>669</v>
      </c>
      <c r="OXN39" s="98" t="s">
        <v>669</v>
      </c>
      <c r="OXO39" s="98" t="s">
        <v>669</v>
      </c>
      <c r="OXP39" s="98" t="s">
        <v>669</v>
      </c>
      <c r="OXQ39" s="98" t="s">
        <v>669</v>
      </c>
      <c r="OXR39" s="98" t="s">
        <v>669</v>
      </c>
      <c r="OXS39" s="98" t="s">
        <v>669</v>
      </c>
      <c r="OXT39" s="98" t="s">
        <v>669</v>
      </c>
      <c r="OXU39" s="98" t="s">
        <v>669</v>
      </c>
      <c r="OXV39" s="98" t="s">
        <v>669</v>
      </c>
      <c r="OXW39" s="98" t="s">
        <v>669</v>
      </c>
      <c r="OXX39" s="98" t="s">
        <v>669</v>
      </c>
      <c r="OXY39" s="98" t="s">
        <v>669</v>
      </c>
      <c r="OXZ39" s="98" t="s">
        <v>669</v>
      </c>
      <c r="OYA39" s="98" t="s">
        <v>669</v>
      </c>
      <c r="OYB39" s="98" t="s">
        <v>669</v>
      </c>
      <c r="OYC39" s="98" t="s">
        <v>669</v>
      </c>
      <c r="OYD39" s="98" t="s">
        <v>669</v>
      </c>
      <c r="OYE39" s="98" t="s">
        <v>669</v>
      </c>
      <c r="OYF39" s="98" t="s">
        <v>669</v>
      </c>
      <c r="OYG39" s="98" t="s">
        <v>669</v>
      </c>
      <c r="OYH39" s="98" t="s">
        <v>669</v>
      </c>
      <c r="OYI39" s="98" t="s">
        <v>669</v>
      </c>
      <c r="OYJ39" s="98" t="s">
        <v>669</v>
      </c>
      <c r="OYK39" s="98" t="s">
        <v>669</v>
      </c>
      <c r="OYL39" s="98" t="s">
        <v>669</v>
      </c>
      <c r="OYM39" s="98" t="s">
        <v>669</v>
      </c>
      <c r="OYN39" s="98" t="s">
        <v>669</v>
      </c>
      <c r="OYO39" s="98" t="s">
        <v>669</v>
      </c>
      <c r="OYP39" s="98" t="s">
        <v>669</v>
      </c>
      <c r="OYQ39" s="98" t="s">
        <v>669</v>
      </c>
      <c r="OYR39" s="98" t="s">
        <v>669</v>
      </c>
      <c r="OYS39" s="98" t="s">
        <v>669</v>
      </c>
      <c r="OYT39" s="98" t="s">
        <v>669</v>
      </c>
      <c r="OYU39" s="98" t="s">
        <v>669</v>
      </c>
      <c r="OYV39" s="98" t="s">
        <v>669</v>
      </c>
      <c r="OYW39" s="98" t="s">
        <v>669</v>
      </c>
      <c r="OYX39" s="98" t="s">
        <v>669</v>
      </c>
      <c r="OYY39" s="98" t="s">
        <v>669</v>
      </c>
      <c r="OYZ39" s="98" t="s">
        <v>669</v>
      </c>
      <c r="OZA39" s="98" t="s">
        <v>669</v>
      </c>
      <c r="OZB39" s="98" t="s">
        <v>669</v>
      </c>
      <c r="OZC39" s="98" t="s">
        <v>669</v>
      </c>
      <c r="OZD39" s="98" t="s">
        <v>669</v>
      </c>
      <c r="OZE39" s="98" t="s">
        <v>669</v>
      </c>
      <c r="OZF39" s="98" t="s">
        <v>669</v>
      </c>
      <c r="OZG39" s="98" t="s">
        <v>669</v>
      </c>
      <c r="OZH39" s="98" t="s">
        <v>669</v>
      </c>
      <c r="OZI39" s="98" t="s">
        <v>669</v>
      </c>
      <c r="OZJ39" s="98" t="s">
        <v>669</v>
      </c>
      <c r="OZK39" s="98" t="s">
        <v>669</v>
      </c>
      <c r="OZL39" s="98" t="s">
        <v>669</v>
      </c>
      <c r="OZM39" s="98" t="s">
        <v>669</v>
      </c>
      <c r="OZN39" s="98" t="s">
        <v>669</v>
      </c>
      <c r="OZO39" s="98" t="s">
        <v>669</v>
      </c>
      <c r="OZP39" s="98" t="s">
        <v>669</v>
      </c>
      <c r="OZQ39" s="98" t="s">
        <v>669</v>
      </c>
      <c r="OZR39" s="98" t="s">
        <v>669</v>
      </c>
      <c r="OZS39" s="98" t="s">
        <v>669</v>
      </c>
      <c r="OZT39" s="98" t="s">
        <v>669</v>
      </c>
      <c r="OZU39" s="98" t="s">
        <v>669</v>
      </c>
      <c r="OZV39" s="98" t="s">
        <v>669</v>
      </c>
      <c r="OZW39" s="98" t="s">
        <v>669</v>
      </c>
      <c r="OZX39" s="98" t="s">
        <v>669</v>
      </c>
      <c r="OZY39" s="98" t="s">
        <v>669</v>
      </c>
      <c r="OZZ39" s="98" t="s">
        <v>669</v>
      </c>
      <c r="PAA39" s="98" t="s">
        <v>669</v>
      </c>
      <c r="PAB39" s="98" t="s">
        <v>669</v>
      </c>
      <c r="PAC39" s="98" t="s">
        <v>669</v>
      </c>
      <c r="PAD39" s="98" t="s">
        <v>669</v>
      </c>
      <c r="PAE39" s="98" t="s">
        <v>669</v>
      </c>
      <c r="PAF39" s="98" t="s">
        <v>669</v>
      </c>
      <c r="PAG39" s="98" t="s">
        <v>669</v>
      </c>
      <c r="PAH39" s="98" t="s">
        <v>669</v>
      </c>
      <c r="PAI39" s="98" t="s">
        <v>669</v>
      </c>
      <c r="PAJ39" s="98" t="s">
        <v>669</v>
      </c>
      <c r="PAK39" s="98" t="s">
        <v>669</v>
      </c>
      <c r="PAL39" s="98" t="s">
        <v>669</v>
      </c>
      <c r="PAM39" s="98" t="s">
        <v>669</v>
      </c>
      <c r="PAN39" s="98" t="s">
        <v>669</v>
      </c>
      <c r="PAO39" s="98" t="s">
        <v>669</v>
      </c>
      <c r="PAP39" s="98" t="s">
        <v>669</v>
      </c>
      <c r="PAQ39" s="98" t="s">
        <v>669</v>
      </c>
      <c r="PAR39" s="98" t="s">
        <v>669</v>
      </c>
      <c r="PAS39" s="98" t="s">
        <v>669</v>
      </c>
      <c r="PAT39" s="98" t="s">
        <v>669</v>
      </c>
      <c r="PAU39" s="98" t="s">
        <v>669</v>
      </c>
      <c r="PAV39" s="98" t="s">
        <v>669</v>
      </c>
      <c r="PAW39" s="98" t="s">
        <v>669</v>
      </c>
      <c r="PAX39" s="98" t="s">
        <v>669</v>
      </c>
      <c r="PAY39" s="98" t="s">
        <v>669</v>
      </c>
      <c r="PAZ39" s="98" t="s">
        <v>669</v>
      </c>
      <c r="PBA39" s="98" t="s">
        <v>669</v>
      </c>
      <c r="PBB39" s="98" t="s">
        <v>669</v>
      </c>
      <c r="PBC39" s="98" t="s">
        <v>669</v>
      </c>
      <c r="PBD39" s="98" t="s">
        <v>669</v>
      </c>
      <c r="PBE39" s="98" t="s">
        <v>669</v>
      </c>
      <c r="PBF39" s="98" t="s">
        <v>669</v>
      </c>
      <c r="PBG39" s="98" t="s">
        <v>669</v>
      </c>
      <c r="PBH39" s="98" t="s">
        <v>669</v>
      </c>
      <c r="PBI39" s="98" t="s">
        <v>669</v>
      </c>
      <c r="PBJ39" s="98" t="s">
        <v>669</v>
      </c>
      <c r="PBK39" s="98" t="s">
        <v>669</v>
      </c>
      <c r="PBL39" s="98" t="s">
        <v>669</v>
      </c>
      <c r="PBM39" s="98" t="s">
        <v>669</v>
      </c>
      <c r="PBN39" s="98" t="s">
        <v>669</v>
      </c>
      <c r="PBO39" s="98" t="s">
        <v>669</v>
      </c>
      <c r="PBP39" s="98" t="s">
        <v>669</v>
      </c>
      <c r="PBQ39" s="98" t="s">
        <v>669</v>
      </c>
      <c r="PBR39" s="98" t="s">
        <v>669</v>
      </c>
      <c r="PBS39" s="98" t="s">
        <v>669</v>
      </c>
      <c r="PBT39" s="98" t="s">
        <v>669</v>
      </c>
      <c r="PBU39" s="98" t="s">
        <v>669</v>
      </c>
      <c r="PBV39" s="98" t="s">
        <v>669</v>
      </c>
      <c r="PBW39" s="98" t="s">
        <v>669</v>
      </c>
      <c r="PBX39" s="98" t="s">
        <v>669</v>
      </c>
      <c r="PBY39" s="98" t="s">
        <v>669</v>
      </c>
      <c r="PBZ39" s="98" t="s">
        <v>669</v>
      </c>
      <c r="PCA39" s="98" t="s">
        <v>669</v>
      </c>
      <c r="PCB39" s="98" t="s">
        <v>669</v>
      </c>
      <c r="PCC39" s="98" t="s">
        <v>669</v>
      </c>
      <c r="PCD39" s="98" t="s">
        <v>669</v>
      </c>
      <c r="PCE39" s="98" t="s">
        <v>669</v>
      </c>
      <c r="PCF39" s="98" t="s">
        <v>669</v>
      </c>
      <c r="PCG39" s="98" t="s">
        <v>669</v>
      </c>
      <c r="PCH39" s="98" t="s">
        <v>669</v>
      </c>
      <c r="PCI39" s="98" t="s">
        <v>669</v>
      </c>
      <c r="PCJ39" s="98" t="s">
        <v>669</v>
      </c>
      <c r="PCK39" s="98" t="s">
        <v>669</v>
      </c>
      <c r="PCL39" s="98" t="s">
        <v>669</v>
      </c>
      <c r="PCM39" s="98" t="s">
        <v>669</v>
      </c>
      <c r="PCN39" s="98" t="s">
        <v>669</v>
      </c>
      <c r="PCO39" s="98" t="s">
        <v>669</v>
      </c>
      <c r="PCP39" s="98" t="s">
        <v>669</v>
      </c>
      <c r="PCQ39" s="98" t="s">
        <v>669</v>
      </c>
      <c r="PCR39" s="98" t="s">
        <v>669</v>
      </c>
      <c r="PCS39" s="98" t="s">
        <v>669</v>
      </c>
      <c r="PCT39" s="98" t="s">
        <v>669</v>
      </c>
      <c r="PCU39" s="98" t="s">
        <v>669</v>
      </c>
      <c r="PCV39" s="98" t="s">
        <v>669</v>
      </c>
      <c r="PCW39" s="98" t="s">
        <v>669</v>
      </c>
      <c r="PCX39" s="98" t="s">
        <v>669</v>
      </c>
      <c r="PCY39" s="98" t="s">
        <v>669</v>
      </c>
      <c r="PCZ39" s="98" t="s">
        <v>669</v>
      </c>
      <c r="PDA39" s="98" t="s">
        <v>669</v>
      </c>
      <c r="PDB39" s="98" t="s">
        <v>669</v>
      </c>
      <c r="PDC39" s="98" t="s">
        <v>669</v>
      </c>
      <c r="PDD39" s="98" t="s">
        <v>669</v>
      </c>
      <c r="PDE39" s="98" t="s">
        <v>669</v>
      </c>
      <c r="PDF39" s="98" t="s">
        <v>669</v>
      </c>
      <c r="PDG39" s="98" t="s">
        <v>669</v>
      </c>
      <c r="PDH39" s="98" t="s">
        <v>669</v>
      </c>
      <c r="PDI39" s="98" t="s">
        <v>669</v>
      </c>
      <c r="PDJ39" s="98" t="s">
        <v>669</v>
      </c>
      <c r="PDK39" s="98" t="s">
        <v>669</v>
      </c>
      <c r="PDL39" s="98" t="s">
        <v>669</v>
      </c>
      <c r="PDM39" s="98" t="s">
        <v>669</v>
      </c>
      <c r="PDN39" s="98" t="s">
        <v>669</v>
      </c>
      <c r="PDO39" s="98" t="s">
        <v>669</v>
      </c>
      <c r="PDP39" s="98" t="s">
        <v>669</v>
      </c>
      <c r="PDQ39" s="98" t="s">
        <v>669</v>
      </c>
      <c r="PDR39" s="98" t="s">
        <v>669</v>
      </c>
      <c r="PDS39" s="98" t="s">
        <v>669</v>
      </c>
      <c r="PDT39" s="98" t="s">
        <v>669</v>
      </c>
      <c r="PDU39" s="98" t="s">
        <v>669</v>
      </c>
      <c r="PDV39" s="98" t="s">
        <v>669</v>
      </c>
      <c r="PDW39" s="98" t="s">
        <v>669</v>
      </c>
      <c r="PDX39" s="98" t="s">
        <v>669</v>
      </c>
      <c r="PDY39" s="98" t="s">
        <v>669</v>
      </c>
      <c r="PDZ39" s="98" t="s">
        <v>669</v>
      </c>
      <c r="PEA39" s="98" t="s">
        <v>669</v>
      </c>
      <c r="PEB39" s="98" t="s">
        <v>669</v>
      </c>
      <c r="PEC39" s="98" t="s">
        <v>669</v>
      </c>
      <c r="PED39" s="98" t="s">
        <v>669</v>
      </c>
      <c r="PEE39" s="98" t="s">
        <v>669</v>
      </c>
      <c r="PEF39" s="98" t="s">
        <v>669</v>
      </c>
      <c r="PEG39" s="98" t="s">
        <v>669</v>
      </c>
      <c r="PEH39" s="98" t="s">
        <v>669</v>
      </c>
      <c r="PEI39" s="98" t="s">
        <v>669</v>
      </c>
      <c r="PEJ39" s="98" t="s">
        <v>669</v>
      </c>
      <c r="PEK39" s="98" t="s">
        <v>669</v>
      </c>
      <c r="PEL39" s="98" t="s">
        <v>669</v>
      </c>
      <c r="PEM39" s="98" t="s">
        <v>669</v>
      </c>
      <c r="PEN39" s="98" t="s">
        <v>669</v>
      </c>
      <c r="PEO39" s="98" t="s">
        <v>669</v>
      </c>
      <c r="PEP39" s="98" t="s">
        <v>669</v>
      </c>
      <c r="PEQ39" s="98" t="s">
        <v>669</v>
      </c>
      <c r="PER39" s="98" t="s">
        <v>669</v>
      </c>
      <c r="PES39" s="98" t="s">
        <v>669</v>
      </c>
      <c r="PET39" s="98" t="s">
        <v>669</v>
      </c>
      <c r="PEU39" s="98" t="s">
        <v>669</v>
      </c>
      <c r="PEV39" s="98" t="s">
        <v>669</v>
      </c>
      <c r="PEW39" s="98" t="s">
        <v>669</v>
      </c>
      <c r="PEX39" s="98" t="s">
        <v>669</v>
      </c>
      <c r="PEY39" s="98" t="s">
        <v>669</v>
      </c>
      <c r="PEZ39" s="98" t="s">
        <v>669</v>
      </c>
      <c r="PFA39" s="98" t="s">
        <v>669</v>
      </c>
      <c r="PFB39" s="98" t="s">
        <v>669</v>
      </c>
      <c r="PFC39" s="98" t="s">
        <v>669</v>
      </c>
      <c r="PFD39" s="98" t="s">
        <v>669</v>
      </c>
      <c r="PFE39" s="98" t="s">
        <v>669</v>
      </c>
      <c r="PFF39" s="98" t="s">
        <v>669</v>
      </c>
      <c r="PFG39" s="98" t="s">
        <v>669</v>
      </c>
      <c r="PFH39" s="98" t="s">
        <v>669</v>
      </c>
      <c r="PFI39" s="98" t="s">
        <v>669</v>
      </c>
      <c r="PFJ39" s="98" t="s">
        <v>669</v>
      </c>
      <c r="PFK39" s="98" t="s">
        <v>669</v>
      </c>
      <c r="PFL39" s="98" t="s">
        <v>669</v>
      </c>
      <c r="PFM39" s="98" t="s">
        <v>669</v>
      </c>
      <c r="PFN39" s="98" t="s">
        <v>669</v>
      </c>
      <c r="PFO39" s="98" t="s">
        <v>669</v>
      </c>
      <c r="PFP39" s="98" t="s">
        <v>669</v>
      </c>
      <c r="PFQ39" s="98" t="s">
        <v>669</v>
      </c>
      <c r="PFR39" s="98" t="s">
        <v>669</v>
      </c>
      <c r="PFS39" s="98" t="s">
        <v>669</v>
      </c>
      <c r="PFT39" s="98" t="s">
        <v>669</v>
      </c>
      <c r="PFU39" s="98" t="s">
        <v>669</v>
      </c>
      <c r="PFV39" s="98" t="s">
        <v>669</v>
      </c>
      <c r="PFW39" s="98" t="s">
        <v>669</v>
      </c>
      <c r="PFX39" s="98" t="s">
        <v>669</v>
      </c>
      <c r="PFY39" s="98" t="s">
        <v>669</v>
      </c>
      <c r="PFZ39" s="98" t="s">
        <v>669</v>
      </c>
      <c r="PGA39" s="98" t="s">
        <v>669</v>
      </c>
      <c r="PGB39" s="98" t="s">
        <v>669</v>
      </c>
      <c r="PGC39" s="98" t="s">
        <v>669</v>
      </c>
      <c r="PGD39" s="98" t="s">
        <v>669</v>
      </c>
      <c r="PGE39" s="98" t="s">
        <v>669</v>
      </c>
      <c r="PGF39" s="98" t="s">
        <v>669</v>
      </c>
      <c r="PGG39" s="98" t="s">
        <v>669</v>
      </c>
      <c r="PGH39" s="98" t="s">
        <v>669</v>
      </c>
      <c r="PGI39" s="98" t="s">
        <v>669</v>
      </c>
      <c r="PGJ39" s="98" t="s">
        <v>669</v>
      </c>
      <c r="PGK39" s="98" t="s">
        <v>669</v>
      </c>
      <c r="PGL39" s="98" t="s">
        <v>669</v>
      </c>
      <c r="PGM39" s="98" t="s">
        <v>669</v>
      </c>
      <c r="PGN39" s="98" t="s">
        <v>669</v>
      </c>
      <c r="PGO39" s="98" t="s">
        <v>669</v>
      </c>
      <c r="PGP39" s="98" t="s">
        <v>669</v>
      </c>
      <c r="PGQ39" s="98" t="s">
        <v>669</v>
      </c>
      <c r="PGR39" s="98" t="s">
        <v>669</v>
      </c>
      <c r="PGS39" s="98" t="s">
        <v>669</v>
      </c>
      <c r="PGT39" s="98" t="s">
        <v>669</v>
      </c>
      <c r="PGU39" s="98" t="s">
        <v>669</v>
      </c>
      <c r="PGV39" s="98" t="s">
        <v>669</v>
      </c>
      <c r="PGW39" s="98" t="s">
        <v>669</v>
      </c>
      <c r="PGX39" s="98" t="s">
        <v>669</v>
      </c>
      <c r="PGY39" s="98" t="s">
        <v>669</v>
      </c>
      <c r="PGZ39" s="98" t="s">
        <v>669</v>
      </c>
      <c r="PHA39" s="98" t="s">
        <v>669</v>
      </c>
      <c r="PHB39" s="98" t="s">
        <v>669</v>
      </c>
      <c r="PHC39" s="98" t="s">
        <v>669</v>
      </c>
      <c r="PHD39" s="98" t="s">
        <v>669</v>
      </c>
      <c r="PHE39" s="98" t="s">
        <v>669</v>
      </c>
      <c r="PHF39" s="98" t="s">
        <v>669</v>
      </c>
      <c r="PHG39" s="98" t="s">
        <v>669</v>
      </c>
      <c r="PHH39" s="98" t="s">
        <v>669</v>
      </c>
      <c r="PHI39" s="98" t="s">
        <v>669</v>
      </c>
      <c r="PHJ39" s="98" t="s">
        <v>669</v>
      </c>
      <c r="PHK39" s="98" t="s">
        <v>669</v>
      </c>
      <c r="PHL39" s="98" t="s">
        <v>669</v>
      </c>
      <c r="PHM39" s="98" t="s">
        <v>669</v>
      </c>
      <c r="PHN39" s="98" t="s">
        <v>669</v>
      </c>
      <c r="PHO39" s="98" t="s">
        <v>669</v>
      </c>
      <c r="PHP39" s="98" t="s">
        <v>669</v>
      </c>
      <c r="PHQ39" s="98" t="s">
        <v>669</v>
      </c>
      <c r="PHR39" s="98" t="s">
        <v>669</v>
      </c>
      <c r="PHS39" s="98" t="s">
        <v>669</v>
      </c>
      <c r="PHT39" s="98" t="s">
        <v>669</v>
      </c>
      <c r="PHU39" s="98" t="s">
        <v>669</v>
      </c>
      <c r="PHV39" s="98" t="s">
        <v>669</v>
      </c>
      <c r="PHW39" s="98" t="s">
        <v>669</v>
      </c>
      <c r="PHX39" s="98" t="s">
        <v>669</v>
      </c>
      <c r="PHY39" s="98" t="s">
        <v>669</v>
      </c>
      <c r="PHZ39" s="98" t="s">
        <v>669</v>
      </c>
      <c r="PIA39" s="98" t="s">
        <v>669</v>
      </c>
      <c r="PIB39" s="98" t="s">
        <v>669</v>
      </c>
      <c r="PIC39" s="98" t="s">
        <v>669</v>
      </c>
      <c r="PID39" s="98" t="s">
        <v>669</v>
      </c>
      <c r="PIE39" s="98" t="s">
        <v>669</v>
      </c>
      <c r="PIF39" s="98" t="s">
        <v>669</v>
      </c>
      <c r="PIG39" s="98" t="s">
        <v>669</v>
      </c>
      <c r="PIH39" s="98" t="s">
        <v>669</v>
      </c>
      <c r="PII39" s="98" t="s">
        <v>669</v>
      </c>
      <c r="PIJ39" s="98" t="s">
        <v>669</v>
      </c>
      <c r="PIK39" s="98" t="s">
        <v>669</v>
      </c>
      <c r="PIL39" s="98" t="s">
        <v>669</v>
      </c>
      <c r="PIM39" s="98" t="s">
        <v>669</v>
      </c>
      <c r="PIN39" s="98" t="s">
        <v>669</v>
      </c>
      <c r="PIO39" s="98" t="s">
        <v>669</v>
      </c>
      <c r="PIP39" s="98" t="s">
        <v>669</v>
      </c>
      <c r="PIQ39" s="98" t="s">
        <v>669</v>
      </c>
      <c r="PIR39" s="98" t="s">
        <v>669</v>
      </c>
      <c r="PIS39" s="98" t="s">
        <v>669</v>
      </c>
      <c r="PIT39" s="98" t="s">
        <v>669</v>
      </c>
      <c r="PIU39" s="98" t="s">
        <v>669</v>
      </c>
      <c r="PIV39" s="98" t="s">
        <v>669</v>
      </c>
      <c r="PIW39" s="98" t="s">
        <v>669</v>
      </c>
      <c r="PIX39" s="98" t="s">
        <v>669</v>
      </c>
      <c r="PIY39" s="98" t="s">
        <v>669</v>
      </c>
      <c r="PIZ39" s="98" t="s">
        <v>669</v>
      </c>
      <c r="PJA39" s="98" t="s">
        <v>669</v>
      </c>
      <c r="PJB39" s="98" t="s">
        <v>669</v>
      </c>
      <c r="PJC39" s="98" t="s">
        <v>669</v>
      </c>
      <c r="PJD39" s="98" t="s">
        <v>669</v>
      </c>
      <c r="PJE39" s="98" t="s">
        <v>669</v>
      </c>
      <c r="PJF39" s="98" t="s">
        <v>669</v>
      </c>
      <c r="PJG39" s="98" t="s">
        <v>669</v>
      </c>
      <c r="PJH39" s="98" t="s">
        <v>669</v>
      </c>
      <c r="PJI39" s="98" t="s">
        <v>669</v>
      </c>
      <c r="PJJ39" s="98" t="s">
        <v>669</v>
      </c>
      <c r="PJK39" s="98" t="s">
        <v>669</v>
      </c>
      <c r="PJL39" s="98" t="s">
        <v>669</v>
      </c>
      <c r="PJM39" s="98" t="s">
        <v>669</v>
      </c>
      <c r="PJN39" s="98" t="s">
        <v>669</v>
      </c>
      <c r="PJO39" s="98" t="s">
        <v>669</v>
      </c>
      <c r="PJP39" s="98" t="s">
        <v>669</v>
      </c>
      <c r="PJQ39" s="98" t="s">
        <v>669</v>
      </c>
      <c r="PJR39" s="98" t="s">
        <v>669</v>
      </c>
      <c r="PJS39" s="98" t="s">
        <v>669</v>
      </c>
      <c r="PJT39" s="98" t="s">
        <v>669</v>
      </c>
      <c r="PJU39" s="98" t="s">
        <v>669</v>
      </c>
      <c r="PJV39" s="98" t="s">
        <v>669</v>
      </c>
      <c r="PJW39" s="98" t="s">
        <v>669</v>
      </c>
      <c r="PJX39" s="98" t="s">
        <v>669</v>
      </c>
      <c r="PJY39" s="98" t="s">
        <v>669</v>
      </c>
      <c r="PJZ39" s="98" t="s">
        <v>669</v>
      </c>
      <c r="PKA39" s="98" t="s">
        <v>669</v>
      </c>
      <c r="PKB39" s="98" t="s">
        <v>669</v>
      </c>
      <c r="PKC39" s="98" t="s">
        <v>669</v>
      </c>
      <c r="PKD39" s="98" t="s">
        <v>669</v>
      </c>
      <c r="PKE39" s="98" t="s">
        <v>669</v>
      </c>
      <c r="PKF39" s="98" t="s">
        <v>669</v>
      </c>
      <c r="PKG39" s="98" t="s">
        <v>669</v>
      </c>
      <c r="PKH39" s="98" t="s">
        <v>669</v>
      </c>
      <c r="PKI39" s="98" t="s">
        <v>669</v>
      </c>
      <c r="PKJ39" s="98" t="s">
        <v>669</v>
      </c>
      <c r="PKK39" s="98" t="s">
        <v>669</v>
      </c>
      <c r="PKL39" s="98" t="s">
        <v>669</v>
      </c>
      <c r="PKM39" s="98" t="s">
        <v>669</v>
      </c>
      <c r="PKN39" s="98" t="s">
        <v>669</v>
      </c>
      <c r="PKO39" s="98" t="s">
        <v>669</v>
      </c>
      <c r="PKP39" s="98" t="s">
        <v>669</v>
      </c>
      <c r="PKQ39" s="98" t="s">
        <v>669</v>
      </c>
      <c r="PKR39" s="98" t="s">
        <v>669</v>
      </c>
      <c r="PKS39" s="98" t="s">
        <v>669</v>
      </c>
      <c r="PKT39" s="98" t="s">
        <v>669</v>
      </c>
      <c r="PKU39" s="98" t="s">
        <v>669</v>
      </c>
      <c r="PKV39" s="98" t="s">
        <v>669</v>
      </c>
      <c r="PKW39" s="98" t="s">
        <v>669</v>
      </c>
      <c r="PKX39" s="98" t="s">
        <v>669</v>
      </c>
      <c r="PKY39" s="98" t="s">
        <v>669</v>
      </c>
      <c r="PKZ39" s="98" t="s">
        <v>669</v>
      </c>
      <c r="PLA39" s="98" t="s">
        <v>669</v>
      </c>
      <c r="PLB39" s="98" t="s">
        <v>669</v>
      </c>
      <c r="PLC39" s="98" t="s">
        <v>669</v>
      </c>
      <c r="PLD39" s="98" t="s">
        <v>669</v>
      </c>
      <c r="PLE39" s="98" t="s">
        <v>669</v>
      </c>
      <c r="PLF39" s="98" t="s">
        <v>669</v>
      </c>
      <c r="PLG39" s="98" t="s">
        <v>669</v>
      </c>
      <c r="PLH39" s="98" t="s">
        <v>669</v>
      </c>
      <c r="PLI39" s="98" t="s">
        <v>669</v>
      </c>
      <c r="PLJ39" s="98" t="s">
        <v>669</v>
      </c>
      <c r="PLK39" s="98" t="s">
        <v>669</v>
      </c>
      <c r="PLL39" s="98" t="s">
        <v>669</v>
      </c>
      <c r="PLM39" s="98" t="s">
        <v>669</v>
      </c>
      <c r="PLN39" s="98" t="s">
        <v>669</v>
      </c>
      <c r="PLO39" s="98" t="s">
        <v>669</v>
      </c>
      <c r="PLP39" s="98" t="s">
        <v>669</v>
      </c>
      <c r="PLQ39" s="98" t="s">
        <v>669</v>
      </c>
      <c r="PLR39" s="98" t="s">
        <v>669</v>
      </c>
      <c r="PLS39" s="98" t="s">
        <v>669</v>
      </c>
      <c r="PLT39" s="98" t="s">
        <v>669</v>
      </c>
      <c r="PLU39" s="98" t="s">
        <v>669</v>
      </c>
      <c r="PLV39" s="98" t="s">
        <v>669</v>
      </c>
      <c r="PLW39" s="98" t="s">
        <v>669</v>
      </c>
      <c r="PLX39" s="98" t="s">
        <v>669</v>
      </c>
      <c r="PLY39" s="98" t="s">
        <v>669</v>
      </c>
      <c r="PLZ39" s="98" t="s">
        <v>669</v>
      </c>
      <c r="PMA39" s="98" t="s">
        <v>669</v>
      </c>
      <c r="PMB39" s="98" t="s">
        <v>669</v>
      </c>
      <c r="PMC39" s="98" t="s">
        <v>669</v>
      </c>
      <c r="PMD39" s="98" t="s">
        <v>669</v>
      </c>
      <c r="PME39" s="98" t="s">
        <v>669</v>
      </c>
      <c r="PMF39" s="98" t="s">
        <v>669</v>
      </c>
      <c r="PMG39" s="98" t="s">
        <v>669</v>
      </c>
      <c r="PMH39" s="98" t="s">
        <v>669</v>
      </c>
      <c r="PMI39" s="98" t="s">
        <v>669</v>
      </c>
      <c r="PMJ39" s="98" t="s">
        <v>669</v>
      </c>
      <c r="PMK39" s="98" t="s">
        <v>669</v>
      </c>
      <c r="PML39" s="98" t="s">
        <v>669</v>
      </c>
      <c r="PMM39" s="98" t="s">
        <v>669</v>
      </c>
      <c r="PMN39" s="98" t="s">
        <v>669</v>
      </c>
      <c r="PMO39" s="98" t="s">
        <v>669</v>
      </c>
      <c r="PMP39" s="98" t="s">
        <v>669</v>
      </c>
      <c r="PMQ39" s="98" t="s">
        <v>669</v>
      </c>
      <c r="PMR39" s="98" t="s">
        <v>669</v>
      </c>
      <c r="PMS39" s="98" t="s">
        <v>669</v>
      </c>
      <c r="PMT39" s="98" t="s">
        <v>669</v>
      </c>
      <c r="PMU39" s="98" t="s">
        <v>669</v>
      </c>
      <c r="PMV39" s="98" t="s">
        <v>669</v>
      </c>
      <c r="PMW39" s="98" t="s">
        <v>669</v>
      </c>
      <c r="PMX39" s="98" t="s">
        <v>669</v>
      </c>
      <c r="PMY39" s="98" t="s">
        <v>669</v>
      </c>
      <c r="PMZ39" s="98" t="s">
        <v>669</v>
      </c>
      <c r="PNA39" s="98" t="s">
        <v>669</v>
      </c>
      <c r="PNB39" s="98" t="s">
        <v>669</v>
      </c>
      <c r="PNC39" s="98" t="s">
        <v>669</v>
      </c>
      <c r="PND39" s="98" t="s">
        <v>669</v>
      </c>
      <c r="PNE39" s="98" t="s">
        <v>669</v>
      </c>
      <c r="PNF39" s="98" t="s">
        <v>669</v>
      </c>
      <c r="PNG39" s="98" t="s">
        <v>669</v>
      </c>
      <c r="PNH39" s="98" t="s">
        <v>669</v>
      </c>
      <c r="PNI39" s="98" t="s">
        <v>669</v>
      </c>
      <c r="PNJ39" s="98" t="s">
        <v>669</v>
      </c>
      <c r="PNK39" s="98" t="s">
        <v>669</v>
      </c>
      <c r="PNL39" s="98" t="s">
        <v>669</v>
      </c>
      <c r="PNM39" s="98" t="s">
        <v>669</v>
      </c>
      <c r="PNN39" s="98" t="s">
        <v>669</v>
      </c>
      <c r="PNO39" s="98" t="s">
        <v>669</v>
      </c>
      <c r="PNP39" s="98" t="s">
        <v>669</v>
      </c>
      <c r="PNQ39" s="98" t="s">
        <v>669</v>
      </c>
      <c r="PNR39" s="98" t="s">
        <v>669</v>
      </c>
      <c r="PNS39" s="98" t="s">
        <v>669</v>
      </c>
      <c r="PNT39" s="98" t="s">
        <v>669</v>
      </c>
      <c r="PNU39" s="98" t="s">
        <v>669</v>
      </c>
      <c r="PNV39" s="98" t="s">
        <v>669</v>
      </c>
      <c r="PNW39" s="98" t="s">
        <v>669</v>
      </c>
      <c r="PNX39" s="98" t="s">
        <v>669</v>
      </c>
      <c r="PNY39" s="98" t="s">
        <v>669</v>
      </c>
      <c r="PNZ39" s="98" t="s">
        <v>669</v>
      </c>
      <c r="POA39" s="98" t="s">
        <v>669</v>
      </c>
      <c r="POB39" s="98" t="s">
        <v>669</v>
      </c>
      <c r="POC39" s="98" t="s">
        <v>669</v>
      </c>
      <c r="POD39" s="98" t="s">
        <v>669</v>
      </c>
      <c r="POE39" s="98" t="s">
        <v>669</v>
      </c>
      <c r="POF39" s="98" t="s">
        <v>669</v>
      </c>
      <c r="POG39" s="98" t="s">
        <v>669</v>
      </c>
      <c r="POH39" s="98" t="s">
        <v>669</v>
      </c>
      <c r="POI39" s="98" t="s">
        <v>669</v>
      </c>
      <c r="POJ39" s="98" t="s">
        <v>669</v>
      </c>
      <c r="POK39" s="98" t="s">
        <v>669</v>
      </c>
      <c r="POL39" s="98" t="s">
        <v>669</v>
      </c>
      <c r="POM39" s="98" t="s">
        <v>669</v>
      </c>
      <c r="PON39" s="98" t="s">
        <v>669</v>
      </c>
      <c r="POO39" s="98" t="s">
        <v>669</v>
      </c>
      <c r="POP39" s="98" t="s">
        <v>669</v>
      </c>
      <c r="POQ39" s="98" t="s">
        <v>669</v>
      </c>
      <c r="POR39" s="98" t="s">
        <v>669</v>
      </c>
      <c r="POS39" s="98" t="s">
        <v>669</v>
      </c>
      <c r="POT39" s="98" t="s">
        <v>669</v>
      </c>
      <c r="POU39" s="98" t="s">
        <v>669</v>
      </c>
      <c r="POV39" s="98" t="s">
        <v>669</v>
      </c>
      <c r="POW39" s="98" t="s">
        <v>669</v>
      </c>
      <c r="POX39" s="98" t="s">
        <v>669</v>
      </c>
      <c r="POY39" s="98" t="s">
        <v>669</v>
      </c>
      <c r="POZ39" s="98" t="s">
        <v>669</v>
      </c>
      <c r="PPA39" s="98" t="s">
        <v>669</v>
      </c>
      <c r="PPB39" s="98" t="s">
        <v>669</v>
      </c>
      <c r="PPC39" s="98" t="s">
        <v>669</v>
      </c>
      <c r="PPD39" s="98" t="s">
        <v>669</v>
      </c>
      <c r="PPE39" s="98" t="s">
        <v>669</v>
      </c>
      <c r="PPF39" s="98" t="s">
        <v>669</v>
      </c>
      <c r="PPG39" s="98" t="s">
        <v>669</v>
      </c>
      <c r="PPH39" s="98" t="s">
        <v>669</v>
      </c>
      <c r="PPI39" s="98" t="s">
        <v>669</v>
      </c>
      <c r="PPJ39" s="98" t="s">
        <v>669</v>
      </c>
      <c r="PPK39" s="98" t="s">
        <v>669</v>
      </c>
      <c r="PPL39" s="98" t="s">
        <v>669</v>
      </c>
      <c r="PPM39" s="98" t="s">
        <v>669</v>
      </c>
      <c r="PPN39" s="98" t="s">
        <v>669</v>
      </c>
      <c r="PPO39" s="98" t="s">
        <v>669</v>
      </c>
      <c r="PPP39" s="98" t="s">
        <v>669</v>
      </c>
      <c r="PPQ39" s="98" t="s">
        <v>669</v>
      </c>
      <c r="PPR39" s="98" t="s">
        <v>669</v>
      </c>
      <c r="PPS39" s="98" t="s">
        <v>669</v>
      </c>
      <c r="PPT39" s="98" t="s">
        <v>669</v>
      </c>
      <c r="PPU39" s="98" t="s">
        <v>669</v>
      </c>
      <c r="PPV39" s="98" t="s">
        <v>669</v>
      </c>
      <c r="PPW39" s="98" t="s">
        <v>669</v>
      </c>
      <c r="PPX39" s="98" t="s">
        <v>669</v>
      </c>
      <c r="PPY39" s="98" t="s">
        <v>669</v>
      </c>
      <c r="PPZ39" s="98" t="s">
        <v>669</v>
      </c>
      <c r="PQA39" s="98" t="s">
        <v>669</v>
      </c>
      <c r="PQB39" s="98" t="s">
        <v>669</v>
      </c>
      <c r="PQC39" s="98" t="s">
        <v>669</v>
      </c>
      <c r="PQD39" s="98" t="s">
        <v>669</v>
      </c>
      <c r="PQE39" s="98" t="s">
        <v>669</v>
      </c>
      <c r="PQF39" s="98" t="s">
        <v>669</v>
      </c>
      <c r="PQG39" s="98" t="s">
        <v>669</v>
      </c>
      <c r="PQH39" s="98" t="s">
        <v>669</v>
      </c>
      <c r="PQI39" s="98" t="s">
        <v>669</v>
      </c>
      <c r="PQJ39" s="98" t="s">
        <v>669</v>
      </c>
      <c r="PQK39" s="98" t="s">
        <v>669</v>
      </c>
      <c r="PQL39" s="98" t="s">
        <v>669</v>
      </c>
      <c r="PQM39" s="98" t="s">
        <v>669</v>
      </c>
      <c r="PQN39" s="98" t="s">
        <v>669</v>
      </c>
      <c r="PQO39" s="98" t="s">
        <v>669</v>
      </c>
      <c r="PQP39" s="98" t="s">
        <v>669</v>
      </c>
      <c r="PQQ39" s="98" t="s">
        <v>669</v>
      </c>
      <c r="PQR39" s="98" t="s">
        <v>669</v>
      </c>
      <c r="PQS39" s="98" t="s">
        <v>669</v>
      </c>
      <c r="PQT39" s="98" t="s">
        <v>669</v>
      </c>
      <c r="PQU39" s="98" t="s">
        <v>669</v>
      </c>
      <c r="PQV39" s="98" t="s">
        <v>669</v>
      </c>
      <c r="PQW39" s="98" t="s">
        <v>669</v>
      </c>
      <c r="PQX39" s="98" t="s">
        <v>669</v>
      </c>
      <c r="PQY39" s="98" t="s">
        <v>669</v>
      </c>
      <c r="PQZ39" s="98" t="s">
        <v>669</v>
      </c>
      <c r="PRA39" s="98" t="s">
        <v>669</v>
      </c>
      <c r="PRB39" s="98" t="s">
        <v>669</v>
      </c>
      <c r="PRC39" s="98" t="s">
        <v>669</v>
      </c>
      <c r="PRD39" s="98" t="s">
        <v>669</v>
      </c>
      <c r="PRE39" s="98" t="s">
        <v>669</v>
      </c>
      <c r="PRF39" s="98" t="s">
        <v>669</v>
      </c>
      <c r="PRG39" s="98" t="s">
        <v>669</v>
      </c>
      <c r="PRH39" s="98" t="s">
        <v>669</v>
      </c>
      <c r="PRI39" s="98" t="s">
        <v>669</v>
      </c>
      <c r="PRJ39" s="98" t="s">
        <v>669</v>
      </c>
      <c r="PRK39" s="98" t="s">
        <v>669</v>
      </c>
      <c r="PRL39" s="98" t="s">
        <v>669</v>
      </c>
      <c r="PRM39" s="98" t="s">
        <v>669</v>
      </c>
      <c r="PRN39" s="98" t="s">
        <v>669</v>
      </c>
      <c r="PRO39" s="98" t="s">
        <v>669</v>
      </c>
      <c r="PRP39" s="98" t="s">
        <v>669</v>
      </c>
      <c r="PRQ39" s="98" t="s">
        <v>669</v>
      </c>
      <c r="PRR39" s="98" t="s">
        <v>669</v>
      </c>
      <c r="PRS39" s="98" t="s">
        <v>669</v>
      </c>
      <c r="PRT39" s="98" t="s">
        <v>669</v>
      </c>
      <c r="PRU39" s="98" t="s">
        <v>669</v>
      </c>
      <c r="PRV39" s="98" t="s">
        <v>669</v>
      </c>
      <c r="PRW39" s="98" t="s">
        <v>669</v>
      </c>
      <c r="PRX39" s="98" t="s">
        <v>669</v>
      </c>
      <c r="PRY39" s="98" t="s">
        <v>669</v>
      </c>
      <c r="PRZ39" s="98" t="s">
        <v>669</v>
      </c>
      <c r="PSA39" s="98" t="s">
        <v>669</v>
      </c>
      <c r="PSB39" s="98" t="s">
        <v>669</v>
      </c>
      <c r="PSC39" s="98" t="s">
        <v>669</v>
      </c>
      <c r="PSD39" s="98" t="s">
        <v>669</v>
      </c>
      <c r="PSE39" s="98" t="s">
        <v>669</v>
      </c>
      <c r="PSF39" s="98" t="s">
        <v>669</v>
      </c>
      <c r="PSG39" s="98" t="s">
        <v>669</v>
      </c>
      <c r="PSH39" s="98" t="s">
        <v>669</v>
      </c>
      <c r="PSI39" s="98" t="s">
        <v>669</v>
      </c>
      <c r="PSJ39" s="98" t="s">
        <v>669</v>
      </c>
      <c r="PSK39" s="98" t="s">
        <v>669</v>
      </c>
      <c r="PSL39" s="98" t="s">
        <v>669</v>
      </c>
      <c r="PSM39" s="98" t="s">
        <v>669</v>
      </c>
      <c r="PSN39" s="98" t="s">
        <v>669</v>
      </c>
      <c r="PSO39" s="98" t="s">
        <v>669</v>
      </c>
      <c r="PSP39" s="98" t="s">
        <v>669</v>
      </c>
      <c r="PSQ39" s="98" t="s">
        <v>669</v>
      </c>
      <c r="PSR39" s="98" t="s">
        <v>669</v>
      </c>
      <c r="PSS39" s="98" t="s">
        <v>669</v>
      </c>
      <c r="PST39" s="98" t="s">
        <v>669</v>
      </c>
      <c r="PSU39" s="98" t="s">
        <v>669</v>
      </c>
      <c r="PSV39" s="98" t="s">
        <v>669</v>
      </c>
      <c r="PSW39" s="98" t="s">
        <v>669</v>
      </c>
      <c r="PSX39" s="98" t="s">
        <v>669</v>
      </c>
      <c r="PSY39" s="98" t="s">
        <v>669</v>
      </c>
      <c r="PSZ39" s="98" t="s">
        <v>669</v>
      </c>
      <c r="PTA39" s="98" t="s">
        <v>669</v>
      </c>
      <c r="PTB39" s="98" t="s">
        <v>669</v>
      </c>
      <c r="PTC39" s="98" t="s">
        <v>669</v>
      </c>
      <c r="PTD39" s="98" t="s">
        <v>669</v>
      </c>
      <c r="PTE39" s="98" t="s">
        <v>669</v>
      </c>
      <c r="PTF39" s="98" t="s">
        <v>669</v>
      </c>
      <c r="PTG39" s="98" t="s">
        <v>669</v>
      </c>
      <c r="PTH39" s="98" t="s">
        <v>669</v>
      </c>
      <c r="PTI39" s="98" t="s">
        <v>669</v>
      </c>
      <c r="PTJ39" s="98" t="s">
        <v>669</v>
      </c>
      <c r="PTK39" s="98" t="s">
        <v>669</v>
      </c>
      <c r="PTL39" s="98" t="s">
        <v>669</v>
      </c>
      <c r="PTM39" s="98" t="s">
        <v>669</v>
      </c>
      <c r="PTN39" s="98" t="s">
        <v>669</v>
      </c>
      <c r="PTO39" s="98" t="s">
        <v>669</v>
      </c>
      <c r="PTP39" s="98" t="s">
        <v>669</v>
      </c>
      <c r="PTQ39" s="98" t="s">
        <v>669</v>
      </c>
      <c r="PTR39" s="98" t="s">
        <v>669</v>
      </c>
      <c r="PTS39" s="98" t="s">
        <v>669</v>
      </c>
      <c r="PTT39" s="98" t="s">
        <v>669</v>
      </c>
      <c r="PTU39" s="98" t="s">
        <v>669</v>
      </c>
      <c r="PTV39" s="98" t="s">
        <v>669</v>
      </c>
      <c r="PTW39" s="98" t="s">
        <v>669</v>
      </c>
      <c r="PTX39" s="98" t="s">
        <v>669</v>
      </c>
      <c r="PTY39" s="98" t="s">
        <v>669</v>
      </c>
      <c r="PTZ39" s="98" t="s">
        <v>669</v>
      </c>
      <c r="PUA39" s="98" t="s">
        <v>669</v>
      </c>
      <c r="PUB39" s="98" t="s">
        <v>669</v>
      </c>
      <c r="PUC39" s="98" t="s">
        <v>669</v>
      </c>
      <c r="PUD39" s="98" t="s">
        <v>669</v>
      </c>
      <c r="PUE39" s="98" t="s">
        <v>669</v>
      </c>
      <c r="PUF39" s="98" t="s">
        <v>669</v>
      </c>
      <c r="PUG39" s="98" t="s">
        <v>669</v>
      </c>
      <c r="PUH39" s="98" t="s">
        <v>669</v>
      </c>
      <c r="PUI39" s="98" t="s">
        <v>669</v>
      </c>
      <c r="PUJ39" s="98" t="s">
        <v>669</v>
      </c>
      <c r="PUK39" s="98" t="s">
        <v>669</v>
      </c>
      <c r="PUL39" s="98" t="s">
        <v>669</v>
      </c>
      <c r="PUM39" s="98" t="s">
        <v>669</v>
      </c>
      <c r="PUN39" s="98" t="s">
        <v>669</v>
      </c>
      <c r="PUO39" s="98" t="s">
        <v>669</v>
      </c>
      <c r="PUP39" s="98" t="s">
        <v>669</v>
      </c>
      <c r="PUQ39" s="98" t="s">
        <v>669</v>
      </c>
      <c r="PUR39" s="98" t="s">
        <v>669</v>
      </c>
      <c r="PUS39" s="98" t="s">
        <v>669</v>
      </c>
      <c r="PUT39" s="98" t="s">
        <v>669</v>
      </c>
      <c r="PUU39" s="98" t="s">
        <v>669</v>
      </c>
      <c r="PUV39" s="98" t="s">
        <v>669</v>
      </c>
      <c r="PUW39" s="98" t="s">
        <v>669</v>
      </c>
      <c r="PUX39" s="98" t="s">
        <v>669</v>
      </c>
      <c r="PUY39" s="98" t="s">
        <v>669</v>
      </c>
      <c r="PUZ39" s="98" t="s">
        <v>669</v>
      </c>
      <c r="PVA39" s="98" t="s">
        <v>669</v>
      </c>
      <c r="PVB39" s="98" t="s">
        <v>669</v>
      </c>
      <c r="PVC39" s="98" t="s">
        <v>669</v>
      </c>
      <c r="PVD39" s="98" t="s">
        <v>669</v>
      </c>
      <c r="PVE39" s="98" t="s">
        <v>669</v>
      </c>
      <c r="PVF39" s="98" t="s">
        <v>669</v>
      </c>
      <c r="PVG39" s="98" t="s">
        <v>669</v>
      </c>
      <c r="PVH39" s="98" t="s">
        <v>669</v>
      </c>
      <c r="PVI39" s="98" t="s">
        <v>669</v>
      </c>
      <c r="PVJ39" s="98" t="s">
        <v>669</v>
      </c>
      <c r="PVK39" s="98" t="s">
        <v>669</v>
      </c>
      <c r="PVL39" s="98" t="s">
        <v>669</v>
      </c>
      <c r="PVM39" s="98" t="s">
        <v>669</v>
      </c>
      <c r="PVN39" s="98" t="s">
        <v>669</v>
      </c>
      <c r="PVO39" s="98" t="s">
        <v>669</v>
      </c>
      <c r="PVP39" s="98" t="s">
        <v>669</v>
      </c>
      <c r="PVQ39" s="98" t="s">
        <v>669</v>
      </c>
      <c r="PVR39" s="98" t="s">
        <v>669</v>
      </c>
      <c r="PVS39" s="98" t="s">
        <v>669</v>
      </c>
      <c r="PVT39" s="98" t="s">
        <v>669</v>
      </c>
      <c r="PVU39" s="98" t="s">
        <v>669</v>
      </c>
      <c r="PVV39" s="98" t="s">
        <v>669</v>
      </c>
      <c r="PVW39" s="98" t="s">
        <v>669</v>
      </c>
      <c r="PVX39" s="98" t="s">
        <v>669</v>
      </c>
      <c r="PVY39" s="98" t="s">
        <v>669</v>
      </c>
      <c r="PVZ39" s="98" t="s">
        <v>669</v>
      </c>
      <c r="PWA39" s="98" t="s">
        <v>669</v>
      </c>
      <c r="PWB39" s="98" t="s">
        <v>669</v>
      </c>
      <c r="PWC39" s="98" t="s">
        <v>669</v>
      </c>
      <c r="PWD39" s="98" t="s">
        <v>669</v>
      </c>
      <c r="PWE39" s="98" t="s">
        <v>669</v>
      </c>
      <c r="PWF39" s="98" t="s">
        <v>669</v>
      </c>
      <c r="PWG39" s="98" t="s">
        <v>669</v>
      </c>
      <c r="PWH39" s="98" t="s">
        <v>669</v>
      </c>
      <c r="PWI39" s="98" t="s">
        <v>669</v>
      </c>
      <c r="PWJ39" s="98" t="s">
        <v>669</v>
      </c>
      <c r="PWK39" s="98" t="s">
        <v>669</v>
      </c>
      <c r="PWL39" s="98" t="s">
        <v>669</v>
      </c>
      <c r="PWM39" s="98" t="s">
        <v>669</v>
      </c>
      <c r="PWN39" s="98" t="s">
        <v>669</v>
      </c>
      <c r="PWO39" s="98" t="s">
        <v>669</v>
      </c>
      <c r="PWP39" s="98" t="s">
        <v>669</v>
      </c>
      <c r="PWQ39" s="98" t="s">
        <v>669</v>
      </c>
      <c r="PWR39" s="98" t="s">
        <v>669</v>
      </c>
      <c r="PWS39" s="98" t="s">
        <v>669</v>
      </c>
      <c r="PWT39" s="98" t="s">
        <v>669</v>
      </c>
      <c r="PWU39" s="98" t="s">
        <v>669</v>
      </c>
      <c r="PWV39" s="98" t="s">
        <v>669</v>
      </c>
      <c r="PWW39" s="98" t="s">
        <v>669</v>
      </c>
      <c r="PWX39" s="98" t="s">
        <v>669</v>
      </c>
      <c r="PWY39" s="98" t="s">
        <v>669</v>
      </c>
      <c r="PWZ39" s="98" t="s">
        <v>669</v>
      </c>
      <c r="PXA39" s="98" t="s">
        <v>669</v>
      </c>
      <c r="PXB39" s="98" t="s">
        <v>669</v>
      </c>
      <c r="PXC39" s="98" t="s">
        <v>669</v>
      </c>
      <c r="PXD39" s="98" t="s">
        <v>669</v>
      </c>
      <c r="PXE39" s="98" t="s">
        <v>669</v>
      </c>
      <c r="PXF39" s="98" t="s">
        <v>669</v>
      </c>
      <c r="PXG39" s="98" t="s">
        <v>669</v>
      </c>
      <c r="PXH39" s="98" t="s">
        <v>669</v>
      </c>
      <c r="PXI39" s="98" t="s">
        <v>669</v>
      </c>
      <c r="PXJ39" s="98" t="s">
        <v>669</v>
      </c>
      <c r="PXK39" s="98" t="s">
        <v>669</v>
      </c>
      <c r="PXL39" s="98" t="s">
        <v>669</v>
      </c>
      <c r="PXM39" s="98" t="s">
        <v>669</v>
      </c>
      <c r="PXN39" s="98" t="s">
        <v>669</v>
      </c>
      <c r="PXO39" s="98" t="s">
        <v>669</v>
      </c>
      <c r="PXP39" s="98" t="s">
        <v>669</v>
      </c>
      <c r="PXQ39" s="98" t="s">
        <v>669</v>
      </c>
      <c r="PXR39" s="98" t="s">
        <v>669</v>
      </c>
      <c r="PXS39" s="98" t="s">
        <v>669</v>
      </c>
      <c r="PXT39" s="98" t="s">
        <v>669</v>
      </c>
      <c r="PXU39" s="98" t="s">
        <v>669</v>
      </c>
      <c r="PXV39" s="98" t="s">
        <v>669</v>
      </c>
      <c r="PXW39" s="98" t="s">
        <v>669</v>
      </c>
      <c r="PXX39" s="98" t="s">
        <v>669</v>
      </c>
      <c r="PXY39" s="98" t="s">
        <v>669</v>
      </c>
      <c r="PXZ39" s="98" t="s">
        <v>669</v>
      </c>
      <c r="PYA39" s="98" t="s">
        <v>669</v>
      </c>
      <c r="PYB39" s="98" t="s">
        <v>669</v>
      </c>
      <c r="PYC39" s="98" t="s">
        <v>669</v>
      </c>
      <c r="PYD39" s="98" t="s">
        <v>669</v>
      </c>
      <c r="PYE39" s="98" t="s">
        <v>669</v>
      </c>
      <c r="PYF39" s="98" t="s">
        <v>669</v>
      </c>
      <c r="PYG39" s="98" t="s">
        <v>669</v>
      </c>
      <c r="PYH39" s="98" t="s">
        <v>669</v>
      </c>
      <c r="PYI39" s="98" t="s">
        <v>669</v>
      </c>
      <c r="PYJ39" s="98" t="s">
        <v>669</v>
      </c>
      <c r="PYK39" s="98" t="s">
        <v>669</v>
      </c>
      <c r="PYL39" s="98" t="s">
        <v>669</v>
      </c>
      <c r="PYM39" s="98" t="s">
        <v>669</v>
      </c>
      <c r="PYN39" s="98" t="s">
        <v>669</v>
      </c>
      <c r="PYO39" s="98" t="s">
        <v>669</v>
      </c>
      <c r="PYP39" s="98" t="s">
        <v>669</v>
      </c>
      <c r="PYQ39" s="98" t="s">
        <v>669</v>
      </c>
      <c r="PYR39" s="98" t="s">
        <v>669</v>
      </c>
      <c r="PYS39" s="98" t="s">
        <v>669</v>
      </c>
      <c r="PYT39" s="98" t="s">
        <v>669</v>
      </c>
      <c r="PYU39" s="98" t="s">
        <v>669</v>
      </c>
      <c r="PYV39" s="98" t="s">
        <v>669</v>
      </c>
      <c r="PYW39" s="98" t="s">
        <v>669</v>
      </c>
      <c r="PYX39" s="98" t="s">
        <v>669</v>
      </c>
      <c r="PYY39" s="98" t="s">
        <v>669</v>
      </c>
      <c r="PYZ39" s="98" t="s">
        <v>669</v>
      </c>
      <c r="PZA39" s="98" t="s">
        <v>669</v>
      </c>
      <c r="PZB39" s="98" t="s">
        <v>669</v>
      </c>
      <c r="PZC39" s="98" t="s">
        <v>669</v>
      </c>
      <c r="PZD39" s="98" t="s">
        <v>669</v>
      </c>
      <c r="PZE39" s="98" t="s">
        <v>669</v>
      </c>
      <c r="PZF39" s="98" t="s">
        <v>669</v>
      </c>
      <c r="PZG39" s="98" t="s">
        <v>669</v>
      </c>
      <c r="PZH39" s="98" t="s">
        <v>669</v>
      </c>
      <c r="PZI39" s="98" t="s">
        <v>669</v>
      </c>
      <c r="PZJ39" s="98" t="s">
        <v>669</v>
      </c>
      <c r="PZK39" s="98" t="s">
        <v>669</v>
      </c>
      <c r="PZL39" s="98" t="s">
        <v>669</v>
      </c>
      <c r="PZM39" s="98" t="s">
        <v>669</v>
      </c>
      <c r="PZN39" s="98" t="s">
        <v>669</v>
      </c>
      <c r="PZO39" s="98" t="s">
        <v>669</v>
      </c>
      <c r="PZP39" s="98" t="s">
        <v>669</v>
      </c>
      <c r="PZQ39" s="98" t="s">
        <v>669</v>
      </c>
      <c r="PZR39" s="98" t="s">
        <v>669</v>
      </c>
      <c r="PZS39" s="98" t="s">
        <v>669</v>
      </c>
      <c r="PZT39" s="98" t="s">
        <v>669</v>
      </c>
      <c r="PZU39" s="98" t="s">
        <v>669</v>
      </c>
      <c r="PZV39" s="98" t="s">
        <v>669</v>
      </c>
      <c r="PZW39" s="98" t="s">
        <v>669</v>
      </c>
      <c r="PZX39" s="98" t="s">
        <v>669</v>
      </c>
      <c r="PZY39" s="98" t="s">
        <v>669</v>
      </c>
      <c r="PZZ39" s="98" t="s">
        <v>669</v>
      </c>
      <c r="QAA39" s="98" t="s">
        <v>669</v>
      </c>
      <c r="QAB39" s="98" t="s">
        <v>669</v>
      </c>
      <c r="QAC39" s="98" t="s">
        <v>669</v>
      </c>
      <c r="QAD39" s="98" t="s">
        <v>669</v>
      </c>
      <c r="QAE39" s="98" t="s">
        <v>669</v>
      </c>
      <c r="QAF39" s="98" t="s">
        <v>669</v>
      </c>
      <c r="QAG39" s="98" t="s">
        <v>669</v>
      </c>
      <c r="QAH39" s="98" t="s">
        <v>669</v>
      </c>
      <c r="QAI39" s="98" t="s">
        <v>669</v>
      </c>
      <c r="QAJ39" s="98" t="s">
        <v>669</v>
      </c>
      <c r="QAK39" s="98" t="s">
        <v>669</v>
      </c>
      <c r="QAL39" s="98" t="s">
        <v>669</v>
      </c>
      <c r="QAM39" s="98" t="s">
        <v>669</v>
      </c>
      <c r="QAN39" s="98" t="s">
        <v>669</v>
      </c>
      <c r="QAO39" s="98" t="s">
        <v>669</v>
      </c>
      <c r="QAP39" s="98" t="s">
        <v>669</v>
      </c>
      <c r="QAQ39" s="98" t="s">
        <v>669</v>
      </c>
      <c r="QAR39" s="98" t="s">
        <v>669</v>
      </c>
      <c r="QAS39" s="98" t="s">
        <v>669</v>
      </c>
      <c r="QAT39" s="98" t="s">
        <v>669</v>
      </c>
      <c r="QAU39" s="98" t="s">
        <v>669</v>
      </c>
      <c r="QAV39" s="98" t="s">
        <v>669</v>
      </c>
      <c r="QAW39" s="98" t="s">
        <v>669</v>
      </c>
      <c r="QAX39" s="98" t="s">
        <v>669</v>
      </c>
      <c r="QAY39" s="98" t="s">
        <v>669</v>
      </c>
      <c r="QAZ39" s="98" t="s">
        <v>669</v>
      </c>
      <c r="QBA39" s="98" t="s">
        <v>669</v>
      </c>
      <c r="QBB39" s="98" t="s">
        <v>669</v>
      </c>
      <c r="QBC39" s="98" t="s">
        <v>669</v>
      </c>
      <c r="QBD39" s="98" t="s">
        <v>669</v>
      </c>
      <c r="QBE39" s="98" t="s">
        <v>669</v>
      </c>
      <c r="QBF39" s="98" t="s">
        <v>669</v>
      </c>
      <c r="QBG39" s="98" t="s">
        <v>669</v>
      </c>
      <c r="QBH39" s="98" t="s">
        <v>669</v>
      </c>
      <c r="QBI39" s="98" t="s">
        <v>669</v>
      </c>
      <c r="QBJ39" s="98" t="s">
        <v>669</v>
      </c>
      <c r="QBK39" s="98" t="s">
        <v>669</v>
      </c>
      <c r="QBL39" s="98" t="s">
        <v>669</v>
      </c>
      <c r="QBM39" s="98" t="s">
        <v>669</v>
      </c>
      <c r="QBN39" s="98" t="s">
        <v>669</v>
      </c>
      <c r="QBO39" s="98" t="s">
        <v>669</v>
      </c>
      <c r="QBP39" s="98" t="s">
        <v>669</v>
      </c>
      <c r="QBQ39" s="98" t="s">
        <v>669</v>
      </c>
      <c r="QBR39" s="98" t="s">
        <v>669</v>
      </c>
      <c r="QBS39" s="98" t="s">
        <v>669</v>
      </c>
      <c r="QBT39" s="98" t="s">
        <v>669</v>
      </c>
      <c r="QBU39" s="98" t="s">
        <v>669</v>
      </c>
      <c r="QBV39" s="98" t="s">
        <v>669</v>
      </c>
      <c r="QBW39" s="98" t="s">
        <v>669</v>
      </c>
      <c r="QBX39" s="98" t="s">
        <v>669</v>
      </c>
      <c r="QBY39" s="98" t="s">
        <v>669</v>
      </c>
      <c r="QBZ39" s="98" t="s">
        <v>669</v>
      </c>
      <c r="QCA39" s="98" t="s">
        <v>669</v>
      </c>
      <c r="QCB39" s="98" t="s">
        <v>669</v>
      </c>
      <c r="QCC39" s="98" t="s">
        <v>669</v>
      </c>
      <c r="QCD39" s="98" t="s">
        <v>669</v>
      </c>
      <c r="QCE39" s="98" t="s">
        <v>669</v>
      </c>
      <c r="QCF39" s="98" t="s">
        <v>669</v>
      </c>
      <c r="QCG39" s="98" t="s">
        <v>669</v>
      </c>
      <c r="QCH39" s="98" t="s">
        <v>669</v>
      </c>
      <c r="QCI39" s="98" t="s">
        <v>669</v>
      </c>
      <c r="QCJ39" s="98" t="s">
        <v>669</v>
      </c>
      <c r="QCK39" s="98" t="s">
        <v>669</v>
      </c>
      <c r="QCL39" s="98" t="s">
        <v>669</v>
      </c>
      <c r="QCM39" s="98" t="s">
        <v>669</v>
      </c>
      <c r="QCN39" s="98" t="s">
        <v>669</v>
      </c>
      <c r="QCO39" s="98" t="s">
        <v>669</v>
      </c>
      <c r="QCP39" s="98" t="s">
        <v>669</v>
      </c>
      <c r="QCQ39" s="98" t="s">
        <v>669</v>
      </c>
      <c r="QCR39" s="98" t="s">
        <v>669</v>
      </c>
      <c r="QCS39" s="98" t="s">
        <v>669</v>
      </c>
      <c r="QCT39" s="98" t="s">
        <v>669</v>
      </c>
      <c r="QCU39" s="98" t="s">
        <v>669</v>
      </c>
      <c r="QCV39" s="98" t="s">
        <v>669</v>
      </c>
      <c r="QCW39" s="98" t="s">
        <v>669</v>
      </c>
      <c r="QCX39" s="98" t="s">
        <v>669</v>
      </c>
      <c r="QCY39" s="98" t="s">
        <v>669</v>
      </c>
      <c r="QCZ39" s="98" t="s">
        <v>669</v>
      </c>
      <c r="QDA39" s="98" t="s">
        <v>669</v>
      </c>
      <c r="QDB39" s="98" t="s">
        <v>669</v>
      </c>
      <c r="QDC39" s="98" t="s">
        <v>669</v>
      </c>
      <c r="QDD39" s="98" t="s">
        <v>669</v>
      </c>
      <c r="QDE39" s="98" t="s">
        <v>669</v>
      </c>
      <c r="QDF39" s="98" t="s">
        <v>669</v>
      </c>
      <c r="QDG39" s="98" t="s">
        <v>669</v>
      </c>
      <c r="QDH39" s="98" t="s">
        <v>669</v>
      </c>
      <c r="QDI39" s="98" t="s">
        <v>669</v>
      </c>
      <c r="QDJ39" s="98" t="s">
        <v>669</v>
      </c>
      <c r="QDK39" s="98" t="s">
        <v>669</v>
      </c>
      <c r="QDL39" s="98" t="s">
        <v>669</v>
      </c>
      <c r="QDM39" s="98" t="s">
        <v>669</v>
      </c>
      <c r="QDN39" s="98" t="s">
        <v>669</v>
      </c>
      <c r="QDO39" s="98" t="s">
        <v>669</v>
      </c>
      <c r="QDP39" s="98" t="s">
        <v>669</v>
      </c>
      <c r="QDQ39" s="98" t="s">
        <v>669</v>
      </c>
      <c r="QDR39" s="98" t="s">
        <v>669</v>
      </c>
      <c r="QDS39" s="98" t="s">
        <v>669</v>
      </c>
      <c r="QDT39" s="98" t="s">
        <v>669</v>
      </c>
      <c r="QDU39" s="98" t="s">
        <v>669</v>
      </c>
      <c r="QDV39" s="98" t="s">
        <v>669</v>
      </c>
      <c r="QDW39" s="98" t="s">
        <v>669</v>
      </c>
      <c r="QDX39" s="98" t="s">
        <v>669</v>
      </c>
      <c r="QDY39" s="98" t="s">
        <v>669</v>
      </c>
      <c r="QDZ39" s="98" t="s">
        <v>669</v>
      </c>
      <c r="QEA39" s="98" t="s">
        <v>669</v>
      </c>
      <c r="QEB39" s="98" t="s">
        <v>669</v>
      </c>
      <c r="QEC39" s="98" t="s">
        <v>669</v>
      </c>
      <c r="QED39" s="98" t="s">
        <v>669</v>
      </c>
      <c r="QEE39" s="98" t="s">
        <v>669</v>
      </c>
      <c r="QEF39" s="98" t="s">
        <v>669</v>
      </c>
      <c r="QEG39" s="98" t="s">
        <v>669</v>
      </c>
      <c r="QEH39" s="98" t="s">
        <v>669</v>
      </c>
      <c r="QEI39" s="98" t="s">
        <v>669</v>
      </c>
      <c r="QEJ39" s="98" t="s">
        <v>669</v>
      </c>
      <c r="QEK39" s="98" t="s">
        <v>669</v>
      </c>
      <c r="QEL39" s="98" t="s">
        <v>669</v>
      </c>
      <c r="QEM39" s="98" t="s">
        <v>669</v>
      </c>
      <c r="QEN39" s="98" t="s">
        <v>669</v>
      </c>
      <c r="QEO39" s="98" t="s">
        <v>669</v>
      </c>
      <c r="QEP39" s="98" t="s">
        <v>669</v>
      </c>
      <c r="QEQ39" s="98" t="s">
        <v>669</v>
      </c>
      <c r="QER39" s="98" t="s">
        <v>669</v>
      </c>
      <c r="QES39" s="98" t="s">
        <v>669</v>
      </c>
      <c r="QET39" s="98" t="s">
        <v>669</v>
      </c>
      <c r="QEU39" s="98" t="s">
        <v>669</v>
      </c>
      <c r="QEV39" s="98" t="s">
        <v>669</v>
      </c>
      <c r="QEW39" s="98" t="s">
        <v>669</v>
      </c>
      <c r="QEX39" s="98" t="s">
        <v>669</v>
      </c>
      <c r="QEY39" s="98" t="s">
        <v>669</v>
      </c>
      <c r="QEZ39" s="98" t="s">
        <v>669</v>
      </c>
      <c r="QFA39" s="98" t="s">
        <v>669</v>
      </c>
      <c r="QFB39" s="98" t="s">
        <v>669</v>
      </c>
      <c r="QFC39" s="98" t="s">
        <v>669</v>
      </c>
      <c r="QFD39" s="98" t="s">
        <v>669</v>
      </c>
      <c r="QFE39" s="98" t="s">
        <v>669</v>
      </c>
      <c r="QFF39" s="98" t="s">
        <v>669</v>
      </c>
      <c r="QFG39" s="98" t="s">
        <v>669</v>
      </c>
      <c r="QFH39" s="98" t="s">
        <v>669</v>
      </c>
      <c r="QFI39" s="98" t="s">
        <v>669</v>
      </c>
      <c r="QFJ39" s="98" t="s">
        <v>669</v>
      </c>
      <c r="QFK39" s="98" t="s">
        <v>669</v>
      </c>
      <c r="QFL39" s="98" t="s">
        <v>669</v>
      </c>
      <c r="QFM39" s="98" t="s">
        <v>669</v>
      </c>
      <c r="QFN39" s="98" t="s">
        <v>669</v>
      </c>
      <c r="QFO39" s="98" t="s">
        <v>669</v>
      </c>
      <c r="QFP39" s="98" t="s">
        <v>669</v>
      </c>
      <c r="QFQ39" s="98" t="s">
        <v>669</v>
      </c>
      <c r="QFR39" s="98" t="s">
        <v>669</v>
      </c>
      <c r="QFS39" s="98" t="s">
        <v>669</v>
      </c>
      <c r="QFT39" s="98" t="s">
        <v>669</v>
      </c>
      <c r="QFU39" s="98" t="s">
        <v>669</v>
      </c>
      <c r="QFV39" s="98" t="s">
        <v>669</v>
      </c>
      <c r="QFW39" s="98" t="s">
        <v>669</v>
      </c>
      <c r="QFX39" s="98" t="s">
        <v>669</v>
      </c>
      <c r="QFY39" s="98" t="s">
        <v>669</v>
      </c>
      <c r="QFZ39" s="98" t="s">
        <v>669</v>
      </c>
      <c r="QGA39" s="98" t="s">
        <v>669</v>
      </c>
      <c r="QGB39" s="98" t="s">
        <v>669</v>
      </c>
      <c r="QGC39" s="98" t="s">
        <v>669</v>
      </c>
      <c r="QGD39" s="98" t="s">
        <v>669</v>
      </c>
      <c r="QGE39" s="98" t="s">
        <v>669</v>
      </c>
      <c r="QGF39" s="98" t="s">
        <v>669</v>
      </c>
      <c r="QGG39" s="98" t="s">
        <v>669</v>
      </c>
      <c r="QGH39" s="98" t="s">
        <v>669</v>
      </c>
      <c r="QGI39" s="98" t="s">
        <v>669</v>
      </c>
      <c r="QGJ39" s="98" t="s">
        <v>669</v>
      </c>
      <c r="QGK39" s="98" t="s">
        <v>669</v>
      </c>
      <c r="QGL39" s="98" t="s">
        <v>669</v>
      </c>
      <c r="QGM39" s="98" t="s">
        <v>669</v>
      </c>
      <c r="QGN39" s="98" t="s">
        <v>669</v>
      </c>
      <c r="QGO39" s="98" t="s">
        <v>669</v>
      </c>
      <c r="QGP39" s="98" t="s">
        <v>669</v>
      </c>
      <c r="QGQ39" s="98" t="s">
        <v>669</v>
      </c>
      <c r="QGR39" s="98" t="s">
        <v>669</v>
      </c>
      <c r="QGS39" s="98" t="s">
        <v>669</v>
      </c>
      <c r="QGT39" s="98" t="s">
        <v>669</v>
      </c>
      <c r="QGU39" s="98" t="s">
        <v>669</v>
      </c>
      <c r="QGV39" s="98" t="s">
        <v>669</v>
      </c>
      <c r="QGW39" s="98" t="s">
        <v>669</v>
      </c>
      <c r="QGX39" s="98" t="s">
        <v>669</v>
      </c>
      <c r="QGY39" s="98" t="s">
        <v>669</v>
      </c>
      <c r="QGZ39" s="98" t="s">
        <v>669</v>
      </c>
      <c r="QHA39" s="98" t="s">
        <v>669</v>
      </c>
      <c r="QHB39" s="98" t="s">
        <v>669</v>
      </c>
      <c r="QHC39" s="98" t="s">
        <v>669</v>
      </c>
      <c r="QHD39" s="98" t="s">
        <v>669</v>
      </c>
      <c r="QHE39" s="98" t="s">
        <v>669</v>
      </c>
      <c r="QHF39" s="98" t="s">
        <v>669</v>
      </c>
      <c r="QHG39" s="98" t="s">
        <v>669</v>
      </c>
      <c r="QHH39" s="98" t="s">
        <v>669</v>
      </c>
      <c r="QHI39" s="98" t="s">
        <v>669</v>
      </c>
      <c r="QHJ39" s="98" t="s">
        <v>669</v>
      </c>
      <c r="QHK39" s="98" t="s">
        <v>669</v>
      </c>
      <c r="QHL39" s="98" t="s">
        <v>669</v>
      </c>
      <c r="QHM39" s="98" t="s">
        <v>669</v>
      </c>
      <c r="QHN39" s="98" t="s">
        <v>669</v>
      </c>
      <c r="QHO39" s="98" t="s">
        <v>669</v>
      </c>
      <c r="QHP39" s="98" t="s">
        <v>669</v>
      </c>
      <c r="QHQ39" s="98" t="s">
        <v>669</v>
      </c>
      <c r="QHR39" s="98" t="s">
        <v>669</v>
      </c>
      <c r="QHS39" s="98" t="s">
        <v>669</v>
      </c>
      <c r="QHT39" s="98" t="s">
        <v>669</v>
      </c>
      <c r="QHU39" s="98" t="s">
        <v>669</v>
      </c>
      <c r="QHV39" s="98" t="s">
        <v>669</v>
      </c>
      <c r="QHW39" s="98" t="s">
        <v>669</v>
      </c>
      <c r="QHX39" s="98" t="s">
        <v>669</v>
      </c>
      <c r="QHY39" s="98" t="s">
        <v>669</v>
      </c>
      <c r="QHZ39" s="98" t="s">
        <v>669</v>
      </c>
      <c r="QIA39" s="98" t="s">
        <v>669</v>
      </c>
      <c r="QIB39" s="98" t="s">
        <v>669</v>
      </c>
      <c r="QIC39" s="98" t="s">
        <v>669</v>
      </c>
      <c r="QID39" s="98" t="s">
        <v>669</v>
      </c>
      <c r="QIE39" s="98" t="s">
        <v>669</v>
      </c>
      <c r="QIF39" s="98" t="s">
        <v>669</v>
      </c>
      <c r="QIG39" s="98" t="s">
        <v>669</v>
      </c>
      <c r="QIH39" s="98" t="s">
        <v>669</v>
      </c>
      <c r="QII39" s="98" t="s">
        <v>669</v>
      </c>
      <c r="QIJ39" s="98" t="s">
        <v>669</v>
      </c>
      <c r="QIK39" s="98" t="s">
        <v>669</v>
      </c>
      <c r="QIL39" s="98" t="s">
        <v>669</v>
      </c>
      <c r="QIM39" s="98" t="s">
        <v>669</v>
      </c>
      <c r="QIN39" s="98" t="s">
        <v>669</v>
      </c>
      <c r="QIO39" s="98" t="s">
        <v>669</v>
      </c>
      <c r="QIP39" s="98" t="s">
        <v>669</v>
      </c>
      <c r="QIQ39" s="98" t="s">
        <v>669</v>
      </c>
      <c r="QIR39" s="98" t="s">
        <v>669</v>
      </c>
      <c r="QIS39" s="98" t="s">
        <v>669</v>
      </c>
      <c r="QIT39" s="98" t="s">
        <v>669</v>
      </c>
      <c r="QIU39" s="98" t="s">
        <v>669</v>
      </c>
      <c r="QIV39" s="98" t="s">
        <v>669</v>
      </c>
      <c r="QIW39" s="98" t="s">
        <v>669</v>
      </c>
      <c r="QIX39" s="98" t="s">
        <v>669</v>
      </c>
      <c r="QIY39" s="98" t="s">
        <v>669</v>
      </c>
      <c r="QIZ39" s="98" t="s">
        <v>669</v>
      </c>
      <c r="QJA39" s="98" t="s">
        <v>669</v>
      </c>
      <c r="QJB39" s="98" t="s">
        <v>669</v>
      </c>
      <c r="QJC39" s="98" t="s">
        <v>669</v>
      </c>
      <c r="QJD39" s="98" t="s">
        <v>669</v>
      </c>
      <c r="QJE39" s="98" t="s">
        <v>669</v>
      </c>
      <c r="QJF39" s="98" t="s">
        <v>669</v>
      </c>
      <c r="QJG39" s="98" t="s">
        <v>669</v>
      </c>
      <c r="QJH39" s="98" t="s">
        <v>669</v>
      </c>
      <c r="QJI39" s="98" t="s">
        <v>669</v>
      </c>
      <c r="QJJ39" s="98" t="s">
        <v>669</v>
      </c>
      <c r="QJK39" s="98" t="s">
        <v>669</v>
      </c>
      <c r="QJL39" s="98" t="s">
        <v>669</v>
      </c>
      <c r="QJM39" s="98" t="s">
        <v>669</v>
      </c>
      <c r="QJN39" s="98" t="s">
        <v>669</v>
      </c>
      <c r="QJO39" s="98" t="s">
        <v>669</v>
      </c>
      <c r="QJP39" s="98" t="s">
        <v>669</v>
      </c>
      <c r="QJQ39" s="98" t="s">
        <v>669</v>
      </c>
      <c r="QJR39" s="98" t="s">
        <v>669</v>
      </c>
      <c r="QJS39" s="98" t="s">
        <v>669</v>
      </c>
      <c r="QJT39" s="98" t="s">
        <v>669</v>
      </c>
      <c r="QJU39" s="98" t="s">
        <v>669</v>
      </c>
      <c r="QJV39" s="98" t="s">
        <v>669</v>
      </c>
      <c r="QJW39" s="98" t="s">
        <v>669</v>
      </c>
      <c r="QJX39" s="98" t="s">
        <v>669</v>
      </c>
      <c r="QJY39" s="98" t="s">
        <v>669</v>
      </c>
      <c r="QJZ39" s="98" t="s">
        <v>669</v>
      </c>
      <c r="QKA39" s="98" t="s">
        <v>669</v>
      </c>
      <c r="QKB39" s="98" t="s">
        <v>669</v>
      </c>
      <c r="QKC39" s="98" t="s">
        <v>669</v>
      </c>
      <c r="QKD39" s="98" t="s">
        <v>669</v>
      </c>
      <c r="QKE39" s="98" t="s">
        <v>669</v>
      </c>
      <c r="QKF39" s="98" t="s">
        <v>669</v>
      </c>
      <c r="QKG39" s="98" t="s">
        <v>669</v>
      </c>
      <c r="QKH39" s="98" t="s">
        <v>669</v>
      </c>
      <c r="QKI39" s="98" t="s">
        <v>669</v>
      </c>
      <c r="QKJ39" s="98" t="s">
        <v>669</v>
      </c>
      <c r="QKK39" s="98" t="s">
        <v>669</v>
      </c>
      <c r="QKL39" s="98" t="s">
        <v>669</v>
      </c>
      <c r="QKM39" s="98" t="s">
        <v>669</v>
      </c>
      <c r="QKN39" s="98" t="s">
        <v>669</v>
      </c>
      <c r="QKO39" s="98" t="s">
        <v>669</v>
      </c>
      <c r="QKP39" s="98" t="s">
        <v>669</v>
      </c>
      <c r="QKQ39" s="98" t="s">
        <v>669</v>
      </c>
      <c r="QKR39" s="98" t="s">
        <v>669</v>
      </c>
      <c r="QKS39" s="98" t="s">
        <v>669</v>
      </c>
      <c r="QKT39" s="98" t="s">
        <v>669</v>
      </c>
      <c r="QKU39" s="98" t="s">
        <v>669</v>
      </c>
      <c r="QKV39" s="98" t="s">
        <v>669</v>
      </c>
      <c r="QKW39" s="98" t="s">
        <v>669</v>
      </c>
      <c r="QKX39" s="98" t="s">
        <v>669</v>
      </c>
      <c r="QKY39" s="98" t="s">
        <v>669</v>
      </c>
      <c r="QKZ39" s="98" t="s">
        <v>669</v>
      </c>
      <c r="QLA39" s="98" t="s">
        <v>669</v>
      </c>
      <c r="QLB39" s="98" t="s">
        <v>669</v>
      </c>
      <c r="QLC39" s="98" t="s">
        <v>669</v>
      </c>
      <c r="QLD39" s="98" t="s">
        <v>669</v>
      </c>
      <c r="QLE39" s="98" t="s">
        <v>669</v>
      </c>
      <c r="QLF39" s="98" t="s">
        <v>669</v>
      </c>
      <c r="QLG39" s="98" t="s">
        <v>669</v>
      </c>
      <c r="QLH39" s="98" t="s">
        <v>669</v>
      </c>
      <c r="QLI39" s="98" t="s">
        <v>669</v>
      </c>
      <c r="QLJ39" s="98" t="s">
        <v>669</v>
      </c>
      <c r="QLK39" s="98" t="s">
        <v>669</v>
      </c>
      <c r="QLL39" s="98" t="s">
        <v>669</v>
      </c>
      <c r="QLM39" s="98" t="s">
        <v>669</v>
      </c>
      <c r="QLN39" s="98" t="s">
        <v>669</v>
      </c>
      <c r="QLO39" s="98" t="s">
        <v>669</v>
      </c>
      <c r="QLP39" s="98" t="s">
        <v>669</v>
      </c>
      <c r="QLQ39" s="98" t="s">
        <v>669</v>
      </c>
      <c r="QLR39" s="98" t="s">
        <v>669</v>
      </c>
      <c r="QLS39" s="98" t="s">
        <v>669</v>
      </c>
      <c r="QLT39" s="98" t="s">
        <v>669</v>
      </c>
      <c r="QLU39" s="98" t="s">
        <v>669</v>
      </c>
      <c r="QLV39" s="98" t="s">
        <v>669</v>
      </c>
      <c r="QLW39" s="98" t="s">
        <v>669</v>
      </c>
      <c r="QLX39" s="98" t="s">
        <v>669</v>
      </c>
      <c r="QLY39" s="98" t="s">
        <v>669</v>
      </c>
      <c r="QLZ39" s="98" t="s">
        <v>669</v>
      </c>
      <c r="QMA39" s="98" t="s">
        <v>669</v>
      </c>
      <c r="QMB39" s="98" t="s">
        <v>669</v>
      </c>
      <c r="QMC39" s="98" t="s">
        <v>669</v>
      </c>
      <c r="QMD39" s="98" t="s">
        <v>669</v>
      </c>
      <c r="QME39" s="98" t="s">
        <v>669</v>
      </c>
      <c r="QMF39" s="98" t="s">
        <v>669</v>
      </c>
      <c r="QMG39" s="98" t="s">
        <v>669</v>
      </c>
      <c r="QMH39" s="98" t="s">
        <v>669</v>
      </c>
      <c r="QMI39" s="98" t="s">
        <v>669</v>
      </c>
      <c r="QMJ39" s="98" t="s">
        <v>669</v>
      </c>
      <c r="QMK39" s="98" t="s">
        <v>669</v>
      </c>
      <c r="QML39" s="98" t="s">
        <v>669</v>
      </c>
      <c r="QMM39" s="98" t="s">
        <v>669</v>
      </c>
      <c r="QMN39" s="98" t="s">
        <v>669</v>
      </c>
      <c r="QMO39" s="98" t="s">
        <v>669</v>
      </c>
      <c r="QMP39" s="98" t="s">
        <v>669</v>
      </c>
      <c r="QMQ39" s="98" t="s">
        <v>669</v>
      </c>
      <c r="QMR39" s="98" t="s">
        <v>669</v>
      </c>
      <c r="QMS39" s="98" t="s">
        <v>669</v>
      </c>
      <c r="QMT39" s="98" t="s">
        <v>669</v>
      </c>
      <c r="QMU39" s="98" t="s">
        <v>669</v>
      </c>
      <c r="QMV39" s="98" t="s">
        <v>669</v>
      </c>
      <c r="QMW39" s="98" t="s">
        <v>669</v>
      </c>
      <c r="QMX39" s="98" t="s">
        <v>669</v>
      </c>
      <c r="QMY39" s="98" t="s">
        <v>669</v>
      </c>
      <c r="QMZ39" s="98" t="s">
        <v>669</v>
      </c>
      <c r="QNA39" s="98" t="s">
        <v>669</v>
      </c>
      <c r="QNB39" s="98" t="s">
        <v>669</v>
      </c>
      <c r="QNC39" s="98" t="s">
        <v>669</v>
      </c>
      <c r="QND39" s="98" t="s">
        <v>669</v>
      </c>
      <c r="QNE39" s="98" t="s">
        <v>669</v>
      </c>
      <c r="QNF39" s="98" t="s">
        <v>669</v>
      </c>
      <c r="QNG39" s="98" t="s">
        <v>669</v>
      </c>
      <c r="QNH39" s="98" t="s">
        <v>669</v>
      </c>
      <c r="QNI39" s="98" t="s">
        <v>669</v>
      </c>
      <c r="QNJ39" s="98" t="s">
        <v>669</v>
      </c>
      <c r="QNK39" s="98" t="s">
        <v>669</v>
      </c>
      <c r="QNL39" s="98" t="s">
        <v>669</v>
      </c>
      <c r="QNM39" s="98" t="s">
        <v>669</v>
      </c>
      <c r="QNN39" s="98" t="s">
        <v>669</v>
      </c>
      <c r="QNO39" s="98" t="s">
        <v>669</v>
      </c>
      <c r="QNP39" s="98" t="s">
        <v>669</v>
      </c>
      <c r="QNQ39" s="98" t="s">
        <v>669</v>
      </c>
      <c r="QNR39" s="98" t="s">
        <v>669</v>
      </c>
      <c r="QNS39" s="98" t="s">
        <v>669</v>
      </c>
      <c r="QNT39" s="98" t="s">
        <v>669</v>
      </c>
      <c r="QNU39" s="98" t="s">
        <v>669</v>
      </c>
      <c r="QNV39" s="98" t="s">
        <v>669</v>
      </c>
      <c r="QNW39" s="98" t="s">
        <v>669</v>
      </c>
      <c r="QNX39" s="98" t="s">
        <v>669</v>
      </c>
      <c r="QNY39" s="98" t="s">
        <v>669</v>
      </c>
      <c r="QNZ39" s="98" t="s">
        <v>669</v>
      </c>
      <c r="QOA39" s="98" t="s">
        <v>669</v>
      </c>
      <c r="QOB39" s="98" t="s">
        <v>669</v>
      </c>
      <c r="QOC39" s="98" t="s">
        <v>669</v>
      </c>
      <c r="QOD39" s="98" t="s">
        <v>669</v>
      </c>
      <c r="QOE39" s="98" t="s">
        <v>669</v>
      </c>
      <c r="QOF39" s="98" t="s">
        <v>669</v>
      </c>
      <c r="QOG39" s="98" t="s">
        <v>669</v>
      </c>
      <c r="QOH39" s="98" t="s">
        <v>669</v>
      </c>
      <c r="QOI39" s="98" t="s">
        <v>669</v>
      </c>
      <c r="QOJ39" s="98" t="s">
        <v>669</v>
      </c>
      <c r="QOK39" s="98" t="s">
        <v>669</v>
      </c>
      <c r="QOL39" s="98" t="s">
        <v>669</v>
      </c>
      <c r="QOM39" s="98" t="s">
        <v>669</v>
      </c>
      <c r="QON39" s="98" t="s">
        <v>669</v>
      </c>
      <c r="QOO39" s="98" t="s">
        <v>669</v>
      </c>
      <c r="QOP39" s="98" t="s">
        <v>669</v>
      </c>
      <c r="QOQ39" s="98" t="s">
        <v>669</v>
      </c>
      <c r="QOR39" s="98" t="s">
        <v>669</v>
      </c>
      <c r="QOS39" s="98" t="s">
        <v>669</v>
      </c>
      <c r="QOT39" s="98" t="s">
        <v>669</v>
      </c>
      <c r="QOU39" s="98" t="s">
        <v>669</v>
      </c>
      <c r="QOV39" s="98" t="s">
        <v>669</v>
      </c>
      <c r="QOW39" s="98" t="s">
        <v>669</v>
      </c>
      <c r="QOX39" s="98" t="s">
        <v>669</v>
      </c>
      <c r="QOY39" s="98" t="s">
        <v>669</v>
      </c>
      <c r="QOZ39" s="98" t="s">
        <v>669</v>
      </c>
      <c r="QPA39" s="98" t="s">
        <v>669</v>
      </c>
      <c r="QPB39" s="98" t="s">
        <v>669</v>
      </c>
      <c r="QPC39" s="98" t="s">
        <v>669</v>
      </c>
      <c r="QPD39" s="98" t="s">
        <v>669</v>
      </c>
      <c r="QPE39" s="98" t="s">
        <v>669</v>
      </c>
      <c r="QPF39" s="98" t="s">
        <v>669</v>
      </c>
      <c r="QPG39" s="98" t="s">
        <v>669</v>
      </c>
      <c r="QPH39" s="98" t="s">
        <v>669</v>
      </c>
      <c r="QPI39" s="98" t="s">
        <v>669</v>
      </c>
      <c r="QPJ39" s="98" t="s">
        <v>669</v>
      </c>
      <c r="QPK39" s="98" t="s">
        <v>669</v>
      </c>
      <c r="QPL39" s="98" t="s">
        <v>669</v>
      </c>
      <c r="QPM39" s="98" t="s">
        <v>669</v>
      </c>
      <c r="QPN39" s="98" t="s">
        <v>669</v>
      </c>
      <c r="QPO39" s="98" t="s">
        <v>669</v>
      </c>
      <c r="QPP39" s="98" t="s">
        <v>669</v>
      </c>
      <c r="QPQ39" s="98" t="s">
        <v>669</v>
      </c>
      <c r="QPR39" s="98" t="s">
        <v>669</v>
      </c>
      <c r="QPS39" s="98" t="s">
        <v>669</v>
      </c>
      <c r="QPT39" s="98" t="s">
        <v>669</v>
      </c>
      <c r="QPU39" s="98" t="s">
        <v>669</v>
      </c>
      <c r="QPV39" s="98" t="s">
        <v>669</v>
      </c>
      <c r="QPW39" s="98" t="s">
        <v>669</v>
      </c>
      <c r="QPX39" s="98" t="s">
        <v>669</v>
      </c>
      <c r="QPY39" s="98" t="s">
        <v>669</v>
      </c>
      <c r="QPZ39" s="98" t="s">
        <v>669</v>
      </c>
      <c r="QQA39" s="98" t="s">
        <v>669</v>
      </c>
      <c r="QQB39" s="98" t="s">
        <v>669</v>
      </c>
      <c r="QQC39" s="98" t="s">
        <v>669</v>
      </c>
      <c r="QQD39" s="98" t="s">
        <v>669</v>
      </c>
      <c r="QQE39" s="98" t="s">
        <v>669</v>
      </c>
      <c r="QQF39" s="98" t="s">
        <v>669</v>
      </c>
      <c r="QQG39" s="98" t="s">
        <v>669</v>
      </c>
      <c r="QQH39" s="98" t="s">
        <v>669</v>
      </c>
      <c r="QQI39" s="98" t="s">
        <v>669</v>
      </c>
      <c r="QQJ39" s="98" t="s">
        <v>669</v>
      </c>
      <c r="QQK39" s="98" t="s">
        <v>669</v>
      </c>
      <c r="QQL39" s="98" t="s">
        <v>669</v>
      </c>
      <c r="QQM39" s="98" t="s">
        <v>669</v>
      </c>
      <c r="QQN39" s="98" t="s">
        <v>669</v>
      </c>
      <c r="QQO39" s="98" t="s">
        <v>669</v>
      </c>
      <c r="QQP39" s="98" t="s">
        <v>669</v>
      </c>
      <c r="QQQ39" s="98" t="s">
        <v>669</v>
      </c>
      <c r="QQR39" s="98" t="s">
        <v>669</v>
      </c>
      <c r="QQS39" s="98" t="s">
        <v>669</v>
      </c>
      <c r="QQT39" s="98" t="s">
        <v>669</v>
      </c>
      <c r="QQU39" s="98" t="s">
        <v>669</v>
      </c>
      <c r="QQV39" s="98" t="s">
        <v>669</v>
      </c>
      <c r="QQW39" s="98" t="s">
        <v>669</v>
      </c>
      <c r="QQX39" s="98" t="s">
        <v>669</v>
      </c>
      <c r="QQY39" s="98" t="s">
        <v>669</v>
      </c>
      <c r="QQZ39" s="98" t="s">
        <v>669</v>
      </c>
      <c r="QRA39" s="98" t="s">
        <v>669</v>
      </c>
      <c r="QRB39" s="98" t="s">
        <v>669</v>
      </c>
      <c r="QRC39" s="98" t="s">
        <v>669</v>
      </c>
      <c r="QRD39" s="98" t="s">
        <v>669</v>
      </c>
      <c r="QRE39" s="98" t="s">
        <v>669</v>
      </c>
      <c r="QRF39" s="98" t="s">
        <v>669</v>
      </c>
      <c r="QRG39" s="98" t="s">
        <v>669</v>
      </c>
      <c r="QRH39" s="98" t="s">
        <v>669</v>
      </c>
      <c r="QRI39" s="98" t="s">
        <v>669</v>
      </c>
      <c r="QRJ39" s="98" t="s">
        <v>669</v>
      </c>
      <c r="QRK39" s="98" t="s">
        <v>669</v>
      </c>
      <c r="QRL39" s="98" t="s">
        <v>669</v>
      </c>
      <c r="QRM39" s="98" t="s">
        <v>669</v>
      </c>
      <c r="QRN39" s="98" t="s">
        <v>669</v>
      </c>
      <c r="QRO39" s="98" t="s">
        <v>669</v>
      </c>
      <c r="QRP39" s="98" t="s">
        <v>669</v>
      </c>
      <c r="QRQ39" s="98" t="s">
        <v>669</v>
      </c>
      <c r="QRR39" s="98" t="s">
        <v>669</v>
      </c>
      <c r="QRS39" s="98" t="s">
        <v>669</v>
      </c>
      <c r="QRT39" s="98" t="s">
        <v>669</v>
      </c>
      <c r="QRU39" s="98" t="s">
        <v>669</v>
      </c>
      <c r="QRV39" s="98" t="s">
        <v>669</v>
      </c>
      <c r="QRW39" s="98" t="s">
        <v>669</v>
      </c>
      <c r="QRX39" s="98" t="s">
        <v>669</v>
      </c>
      <c r="QRY39" s="98" t="s">
        <v>669</v>
      </c>
      <c r="QRZ39" s="98" t="s">
        <v>669</v>
      </c>
      <c r="QSA39" s="98" t="s">
        <v>669</v>
      </c>
      <c r="QSB39" s="98" t="s">
        <v>669</v>
      </c>
      <c r="QSC39" s="98" t="s">
        <v>669</v>
      </c>
      <c r="QSD39" s="98" t="s">
        <v>669</v>
      </c>
      <c r="QSE39" s="98" t="s">
        <v>669</v>
      </c>
      <c r="QSF39" s="98" t="s">
        <v>669</v>
      </c>
      <c r="QSG39" s="98" t="s">
        <v>669</v>
      </c>
      <c r="QSH39" s="98" t="s">
        <v>669</v>
      </c>
      <c r="QSI39" s="98" t="s">
        <v>669</v>
      </c>
      <c r="QSJ39" s="98" t="s">
        <v>669</v>
      </c>
      <c r="QSK39" s="98" t="s">
        <v>669</v>
      </c>
      <c r="QSL39" s="98" t="s">
        <v>669</v>
      </c>
      <c r="QSM39" s="98" t="s">
        <v>669</v>
      </c>
      <c r="QSN39" s="98" t="s">
        <v>669</v>
      </c>
      <c r="QSO39" s="98" t="s">
        <v>669</v>
      </c>
      <c r="QSP39" s="98" t="s">
        <v>669</v>
      </c>
      <c r="QSQ39" s="98" t="s">
        <v>669</v>
      </c>
      <c r="QSR39" s="98" t="s">
        <v>669</v>
      </c>
      <c r="QSS39" s="98" t="s">
        <v>669</v>
      </c>
      <c r="QST39" s="98" t="s">
        <v>669</v>
      </c>
      <c r="QSU39" s="98" t="s">
        <v>669</v>
      </c>
      <c r="QSV39" s="98" t="s">
        <v>669</v>
      </c>
      <c r="QSW39" s="98" t="s">
        <v>669</v>
      </c>
      <c r="QSX39" s="98" t="s">
        <v>669</v>
      </c>
      <c r="QSY39" s="98" t="s">
        <v>669</v>
      </c>
      <c r="QSZ39" s="98" t="s">
        <v>669</v>
      </c>
      <c r="QTA39" s="98" t="s">
        <v>669</v>
      </c>
      <c r="QTB39" s="98" t="s">
        <v>669</v>
      </c>
      <c r="QTC39" s="98" t="s">
        <v>669</v>
      </c>
      <c r="QTD39" s="98" t="s">
        <v>669</v>
      </c>
      <c r="QTE39" s="98" t="s">
        <v>669</v>
      </c>
      <c r="QTF39" s="98" t="s">
        <v>669</v>
      </c>
      <c r="QTG39" s="98" t="s">
        <v>669</v>
      </c>
      <c r="QTH39" s="98" t="s">
        <v>669</v>
      </c>
      <c r="QTI39" s="98" t="s">
        <v>669</v>
      </c>
      <c r="QTJ39" s="98" t="s">
        <v>669</v>
      </c>
      <c r="QTK39" s="98" t="s">
        <v>669</v>
      </c>
      <c r="QTL39" s="98" t="s">
        <v>669</v>
      </c>
      <c r="QTM39" s="98" t="s">
        <v>669</v>
      </c>
      <c r="QTN39" s="98" t="s">
        <v>669</v>
      </c>
      <c r="QTO39" s="98" t="s">
        <v>669</v>
      </c>
      <c r="QTP39" s="98" t="s">
        <v>669</v>
      </c>
      <c r="QTQ39" s="98" t="s">
        <v>669</v>
      </c>
      <c r="QTR39" s="98" t="s">
        <v>669</v>
      </c>
      <c r="QTS39" s="98" t="s">
        <v>669</v>
      </c>
      <c r="QTT39" s="98" t="s">
        <v>669</v>
      </c>
      <c r="QTU39" s="98" t="s">
        <v>669</v>
      </c>
      <c r="QTV39" s="98" t="s">
        <v>669</v>
      </c>
      <c r="QTW39" s="98" t="s">
        <v>669</v>
      </c>
      <c r="QTX39" s="98" t="s">
        <v>669</v>
      </c>
      <c r="QTY39" s="98" t="s">
        <v>669</v>
      </c>
      <c r="QTZ39" s="98" t="s">
        <v>669</v>
      </c>
      <c r="QUA39" s="98" t="s">
        <v>669</v>
      </c>
      <c r="QUB39" s="98" t="s">
        <v>669</v>
      </c>
      <c r="QUC39" s="98" t="s">
        <v>669</v>
      </c>
      <c r="QUD39" s="98" t="s">
        <v>669</v>
      </c>
      <c r="QUE39" s="98" t="s">
        <v>669</v>
      </c>
      <c r="QUF39" s="98" t="s">
        <v>669</v>
      </c>
      <c r="QUG39" s="98" t="s">
        <v>669</v>
      </c>
      <c r="QUH39" s="98" t="s">
        <v>669</v>
      </c>
      <c r="QUI39" s="98" t="s">
        <v>669</v>
      </c>
      <c r="QUJ39" s="98" t="s">
        <v>669</v>
      </c>
      <c r="QUK39" s="98" t="s">
        <v>669</v>
      </c>
      <c r="QUL39" s="98" t="s">
        <v>669</v>
      </c>
      <c r="QUM39" s="98" t="s">
        <v>669</v>
      </c>
      <c r="QUN39" s="98" t="s">
        <v>669</v>
      </c>
      <c r="QUO39" s="98" t="s">
        <v>669</v>
      </c>
      <c r="QUP39" s="98" t="s">
        <v>669</v>
      </c>
      <c r="QUQ39" s="98" t="s">
        <v>669</v>
      </c>
      <c r="QUR39" s="98" t="s">
        <v>669</v>
      </c>
      <c r="QUS39" s="98" t="s">
        <v>669</v>
      </c>
      <c r="QUT39" s="98" t="s">
        <v>669</v>
      </c>
      <c r="QUU39" s="98" t="s">
        <v>669</v>
      </c>
      <c r="QUV39" s="98" t="s">
        <v>669</v>
      </c>
      <c r="QUW39" s="98" t="s">
        <v>669</v>
      </c>
      <c r="QUX39" s="98" t="s">
        <v>669</v>
      </c>
      <c r="QUY39" s="98" t="s">
        <v>669</v>
      </c>
      <c r="QUZ39" s="98" t="s">
        <v>669</v>
      </c>
      <c r="QVA39" s="98" t="s">
        <v>669</v>
      </c>
      <c r="QVB39" s="98" t="s">
        <v>669</v>
      </c>
      <c r="QVC39" s="98" t="s">
        <v>669</v>
      </c>
      <c r="QVD39" s="98" t="s">
        <v>669</v>
      </c>
      <c r="QVE39" s="98" t="s">
        <v>669</v>
      </c>
      <c r="QVF39" s="98" t="s">
        <v>669</v>
      </c>
      <c r="QVG39" s="98" t="s">
        <v>669</v>
      </c>
      <c r="QVH39" s="98" t="s">
        <v>669</v>
      </c>
      <c r="QVI39" s="98" t="s">
        <v>669</v>
      </c>
      <c r="QVJ39" s="98" t="s">
        <v>669</v>
      </c>
      <c r="QVK39" s="98" t="s">
        <v>669</v>
      </c>
      <c r="QVL39" s="98" t="s">
        <v>669</v>
      </c>
      <c r="QVM39" s="98" t="s">
        <v>669</v>
      </c>
      <c r="QVN39" s="98" t="s">
        <v>669</v>
      </c>
      <c r="QVO39" s="98" t="s">
        <v>669</v>
      </c>
      <c r="QVP39" s="98" t="s">
        <v>669</v>
      </c>
      <c r="QVQ39" s="98" t="s">
        <v>669</v>
      </c>
      <c r="QVR39" s="98" t="s">
        <v>669</v>
      </c>
      <c r="QVS39" s="98" t="s">
        <v>669</v>
      </c>
      <c r="QVT39" s="98" t="s">
        <v>669</v>
      </c>
      <c r="QVU39" s="98" t="s">
        <v>669</v>
      </c>
      <c r="QVV39" s="98" t="s">
        <v>669</v>
      </c>
      <c r="QVW39" s="98" t="s">
        <v>669</v>
      </c>
      <c r="QVX39" s="98" t="s">
        <v>669</v>
      </c>
      <c r="QVY39" s="98" t="s">
        <v>669</v>
      </c>
      <c r="QVZ39" s="98" t="s">
        <v>669</v>
      </c>
      <c r="QWA39" s="98" t="s">
        <v>669</v>
      </c>
      <c r="QWB39" s="98" t="s">
        <v>669</v>
      </c>
      <c r="QWC39" s="98" t="s">
        <v>669</v>
      </c>
      <c r="QWD39" s="98" t="s">
        <v>669</v>
      </c>
      <c r="QWE39" s="98" t="s">
        <v>669</v>
      </c>
      <c r="QWF39" s="98" t="s">
        <v>669</v>
      </c>
      <c r="QWG39" s="98" t="s">
        <v>669</v>
      </c>
      <c r="QWH39" s="98" t="s">
        <v>669</v>
      </c>
      <c r="QWI39" s="98" t="s">
        <v>669</v>
      </c>
      <c r="QWJ39" s="98" t="s">
        <v>669</v>
      </c>
      <c r="QWK39" s="98" t="s">
        <v>669</v>
      </c>
      <c r="QWL39" s="98" t="s">
        <v>669</v>
      </c>
      <c r="QWM39" s="98" t="s">
        <v>669</v>
      </c>
      <c r="QWN39" s="98" t="s">
        <v>669</v>
      </c>
      <c r="QWO39" s="98" t="s">
        <v>669</v>
      </c>
      <c r="QWP39" s="98" t="s">
        <v>669</v>
      </c>
      <c r="QWQ39" s="98" t="s">
        <v>669</v>
      </c>
      <c r="QWR39" s="98" t="s">
        <v>669</v>
      </c>
      <c r="QWS39" s="98" t="s">
        <v>669</v>
      </c>
      <c r="QWT39" s="98" t="s">
        <v>669</v>
      </c>
      <c r="QWU39" s="98" t="s">
        <v>669</v>
      </c>
      <c r="QWV39" s="98" t="s">
        <v>669</v>
      </c>
      <c r="QWW39" s="98" t="s">
        <v>669</v>
      </c>
      <c r="QWX39" s="98" t="s">
        <v>669</v>
      </c>
      <c r="QWY39" s="98" t="s">
        <v>669</v>
      </c>
      <c r="QWZ39" s="98" t="s">
        <v>669</v>
      </c>
      <c r="QXA39" s="98" t="s">
        <v>669</v>
      </c>
      <c r="QXB39" s="98" t="s">
        <v>669</v>
      </c>
      <c r="QXC39" s="98" t="s">
        <v>669</v>
      </c>
      <c r="QXD39" s="98" t="s">
        <v>669</v>
      </c>
      <c r="QXE39" s="98" t="s">
        <v>669</v>
      </c>
      <c r="QXF39" s="98" t="s">
        <v>669</v>
      </c>
      <c r="QXG39" s="98" t="s">
        <v>669</v>
      </c>
      <c r="QXH39" s="98" t="s">
        <v>669</v>
      </c>
      <c r="QXI39" s="98" t="s">
        <v>669</v>
      </c>
      <c r="QXJ39" s="98" t="s">
        <v>669</v>
      </c>
      <c r="QXK39" s="98" t="s">
        <v>669</v>
      </c>
      <c r="QXL39" s="98" t="s">
        <v>669</v>
      </c>
      <c r="QXM39" s="98" t="s">
        <v>669</v>
      </c>
      <c r="QXN39" s="98" t="s">
        <v>669</v>
      </c>
      <c r="QXO39" s="98" t="s">
        <v>669</v>
      </c>
      <c r="QXP39" s="98" t="s">
        <v>669</v>
      </c>
      <c r="QXQ39" s="98" t="s">
        <v>669</v>
      </c>
      <c r="QXR39" s="98" t="s">
        <v>669</v>
      </c>
      <c r="QXS39" s="98" t="s">
        <v>669</v>
      </c>
      <c r="QXT39" s="98" t="s">
        <v>669</v>
      </c>
      <c r="QXU39" s="98" t="s">
        <v>669</v>
      </c>
      <c r="QXV39" s="98" t="s">
        <v>669</v>
      </c>
      <c r="QXW39" s="98" t="s">
        <v>669</v>
      </c>
      <c r="QXX39" s="98" t="s">
        <v>669</v>
      </c>
      <c r="QXY39" s="98" t="s">
        <v>669</v>
      </c>
      <c r="QXZ39" s="98" t="s">
        <v>669</v>
      </c>
      <c r="QYA39" s="98" t="s">
        <v>669</v>
      </c>
      <c r="QYB39" s="98" t="s">
        <v>669</v>
      </c>
      <c r="QYC39" s="98" t="s">
        <v>669</v>
      </c>
      <c r="QYD39" s="98" t="s">
        <v>669</v>
      </c>
      <c r="QYE39" s="98" t="s">
        <v>669</v>
      </c>
      <c r="QYF39" s="98" t="s">
        <v>669</v>
      </c>
      <c r="QYG39" s="98" t="s">
        <v>669</v>
      </c>
      <c r="QYH39" s="98" t="s">
        <v>669</v>
      </c>
      <c r="QYI39" s="98" t="s">
        <v>669</v>
      </c>
      <c r="QYJ39" s="98" t="s">
        <v>669</v>
      </c>
      <c r="QYK39" s="98" t="s">
        <v>669</v>
      </c>
      <c r="QYL39" s="98" t="s">
        <v>669</v>
      </c>
      <c r="QYM39" s="98" t="s">
        <v>669</v>
      </c>
      <c r="QYN39" s="98" t="s">
        <v>669</v>
      </c>
      <c r="QYO39" s="98" t="s">
        <v>669</v>
      </c>
      <c r="QYP39" s="98" t="s">
        <v>669</v>
      </c>
      <c r="QYQ39" s="98" t="s">
        <v>669</v>
      </c>
      <c r="QYR39" s="98" t="s">
        <v>669</v>
      </c>
      <c r="QYS39" s="98" t="s">
        <v>669</v>
      </c>
      <c r="QYT39" s="98" t="s">
        <v>669</v>
      </c>
      <c r="QYU39" s="98" t="s">
        <v>669</v>
      </c>
      <c r="QYV39" s="98" t="s">
        <v>669</v>
      </c>
      <c r="QYW39" s="98" t="s">
        <v>669</v>
      </c>
      <c r="QYX39" s="98" t="s">
        <v>669</v>
      </c>
      <c r="QYY39" s="98" t="s">
        <v>669</v>
      </c>
      <c r="QYZ39" s="98" t="s">
        <v>669</v>
      </c>
      <c r="QZA39" s="98" t="s">
        <v>669</v>
      </c>
      <c r="QZB39" s="98" t="s">
        <v>669</v>
      </c>
      <c r="QZC39" s="98" t="s">
        <v>669</v>
      </c>
      <c r="QZD39" s="98" t="s">
        <v>669</v>
      </c>
      <c r="QZE39" s="98" t="s">
        <v>669</v>
      </c>
      <c r="QZF39" s="98" t="s">
        <v>669</v>
      </c>
      <c r="QZG39" s="98" t="s">
        <v>669</v>
      </c>
      <c r="QZH39" s="98" t="s">
        <v>669</v>
      </c>
      <c r="QZI39" s="98" t="s">
        <v>669</v>
      </c>
      <c r="QZJ39" s="98" t="s">
        <v>669</v>
      </c>
      <c r="QZK39" s="98" t="s">
        <v>669</v>
      </c>
      <c r="QZL39" s="98" t="s">
        <v>669</v>
      </c>
      <c r="QZM39" s="98" t="s">
        <v>669</v>
      </c>
      <c r="QZN39" s="98" t="s">
        <v>669</v>
      </c>
      <c r="QZO39" s="98" t="s">
        <v>669</v>
      </c>
      <c r="QZP39" s="98" t="s">
        <v>669</v>
      </c>
      <c r="QZQ39" s="98" t="s">
        <v>669</v>
      </c>
      <c r="QZR39" s="98" t="s">
        <v>669</v>
      </c>
      <c r="QZS39" s="98" t="s">
        <v>669</v>
      </c>
      <c r="QZT39" s="98" t="s">
        <v>669</v>
      </c>
      <c r="QZU39" s="98" t="s">
        <v>669</v>
      </c>
      <c r="QZV39" s="98" t="s">
        <v>669</v>
      </c>
      <c r="QZW39" s="98" t="s">
        <v>669</v>
      </c>
      <c r="QZX39" s="98" t="s">
        <v>669</v>
      </c>
      <c r="QZY39" s="98" t="s">
        <v>669</v>
      </c>
      <c r="QZZ39" s="98" t="s">
        <v>669</v>
      </c>
      <c r="RAA39" s="98" t="s">
        <v>669</v>
      </c>
      <c r="RAB39" s="98" t="s">
        <v>669</v>
      </c>
      <c r="RAC39" s="98" t="s">
        <v>669</v>
      </c>
      <c r="RAD39" s="98" t="s">
        <v>669</v>
      </c>
      <c r="RAE39" s="98" t="s">
        <v>669</v>
      </c>
      <c r="RAF39" s="98" t="s">
        <v>669</v>
      </c>
      <c r="RAG39" s="98" t="s">
        <v>669</v>
      </c>
      <c r="RAH39" s="98" t="s">
        <v>669</v>
      </c>
      <c r="RAI39" s="98" t="s">
        <v>669</v>
      </c>
      <c r="RAJ39" s="98" t="s">
        <v>669</v>
      </c>
      <c r="RAK39" s="98" t="s">
        <v>669</v>
      </c>
      <c r="RAL39" s="98" t="s">
        <v>669</v>
      </c>
      <c r="RAM39" s="98" t="s">
        <v>669</v>
      </c>
      <c r="RAN39" s="98" t="s">
        <v>669</v>
      </c>
      <c r="RAO39" s="98" t="s">
        <v>669</v>
      </c>
      <c r="RAP39" s="98" t="s">
        <v>669</v>
      </c>
      <c r="RAQ39" s="98" t="s">
        <v>669</v>
      </c>
      <c r="RAR39" s="98" t="s">
        <v>669</v>
      </c>
      <c r="RAS39" s="98" t="s">
        <v>669</v>
      </c>
      <c r="RAT39" s="98" t="s">
        <v>669</v>
      </c>
      <c r="RAU39" s="98" t="s">
        <v>669</v>
      </c>
      <c r="RAV39" s="98" t="s">
        <v>669</v>
      </c>
      <c r="RAW39" s="98" t="s">
        <v>669</v>
      </c>
      <c r="RAX39" s="98" t="s">
        <v>669</v>
      </c>
      <c r="RAY39" s="98" t="s">
        <v>669</v>
      </c>
      <c r="RAZ39" s="98" t="s">
        <v>669</v>
      </c>
      <c r="RBA39" s="98" t="s">
        <v>669</v>
      </c>
      <c r="RBB39" s="98" t="s">
        <v>669</v>
      </c>
      <c r="RBC39" s="98" t="s">
        <v>669</v>
      </c>
      <c r="RBD39" s="98" t="s">
        <v>669</v>
      </c>
      <c r="RBE39" s="98" t="s">
        <v>669</v>
      </c>
      <c r="RBF39" s="98" t="s">
        <v>669</v>
      </c>
      <c r="RBG39" s="98" t="s">
        <v>669</v>
      </c>
      <c r="RBH39" s="98" t="s">
        <v>669</v>
      </c>
      <c r="RBI39" s="98" t="s">
        <v>669</v>
      </c>
      <c r="RBJ39" s="98" t="s">
        <v>669</v>
      </c>
      <c r="RBK39" s="98" t="s">
        <v>669</v>
      </c>
      <c r="RBL39" s="98" t="s">
        <v>669</v>
      </c>
      <c r="RBM39" s="98" t="s">
        <v>669</v>
      </c>
      <c r="RBN39" s="98" t="s">
        <v>669</v>
      </c>
      <c r="RBO39" s="98" t="s">
        <v>669</v>
      </c>
      <c r="RBP39" s="98" t="s">
        <v>669</v>
      </c>
      <c r="RBQ39" s="98" t="s">
        <v>669</v>
      </c>
      <c r="RBR39" s="98" t="s">
        <v>669</v>
      </c>
      <c r="RBS39" s="98" t="s">
        <v>669</v>
      </c>
      <c r="RBT39" s="98" t="s">
        <v>669</v>
      </c>
      <c r="RBU39" s="98" t="s">
        <v>669</v>
      </c>
      <c r="RBV39" s="98" t="s">
        <v>669</v>
      </c>
      <c r="RBW39" s="98" t="s">
        <v>669</v>
      </c>
      <c r="RBX39" s="98" t="s">
        <v>669</v>
      </c>
      <c r="RBY39" s="98" t="s">
        <v>669</v>
      </c>
      <c r="RBZ39" s="98" t="s">
        <v>669</v>
      </c>
      <c r="RCA39" s="98" t="s">
        <v>669</v>
      </c>
      <c r="RCB39" s="98" t="s">
        <v>669</v>
      </c>
      <c r="RCC39" s="98" t="s">
        <v>669</v>
      </c>
      <c r="RCD39" s="98" t="s">
        <v>669</v>
      </c>
      <c r="RCE39" s="98" t="s">
        <v>669</v>
      </c>
      <c r="RCF39" s="98" t="s">
        <v>669</v>
      </c>
      <c r="RCG39" s="98" t="s">
        <v>669</v>
      </c>
      <c r="RCH39" s="98" t="s">
        <v>669</v>
      </c>
      <c r="RCI39" s="98" t="s">
        <v>669</v>
      </c>
      <c r="RCJ39" s="98" t="s">
        <v>669</v>
      </c>
      <c r="RCK39" s="98" t="s">
        <v>669</v>
      </c>
      <c r="RCL39" s="98" t="s">
        <v>669</v>
      </c>
      <c r="RCM39" s="98" t="s">
        <v>669</v>
      </c>
      <c r="RCN39" s="98" t="s">
        <v>669</v>
      </c>
      <c r="RCO39" s="98" t="s">
        <v>669</v>
      </c>
      <c r="RCP39" s="98" t="s">
        <v>669</v>
      </c>
      <c r="RCQ39" s="98" t="s">
        <v>669</v>
      </c>
      <c r="RCR39" s="98" t="s">
        <v>669</v>
      </c>
      <c r="RCS39" s="98" t="s">
        <v>669</v>
      </c>
      <c r="RCT39" s="98" t="s">
        <v>669</v>
      </c>
      <c r="RCU39" s="98" t="s">
        <v>669</v>
      </c>
      <c r="RCV39" s="98" t="s">
        <v>669</v>
      </c>
      <c r="RCW39" s="98" t="s">
        <v>669</v>
      </c>
      <c r="RCX39" s="98" t="s">
        <v>669</v>
      </c>
      <c r="RCY39" s="98" t="s">
        <v>669</v>
      </c>
      <c r="RCZ39" s="98" t="s">
        <v>669</v>
      </c>
      <c r="RDA39" s="98" t="s">
        <v>669</v>
      </c>
      <c r="RDB39" s="98" t="s">
        <v>669</v>
      </c>
      <c r="RDC39" s="98" t="s">
        <v>669</v>
      </c>
      <c r="RDD39" s="98" t="s">
        <v>669</v>
      </c>
      <c r="RDE39" s="98" t="s">
        <v>669</v>
      </c>
      <c r="RDF39" s="98" t="s">
        <v>669</v>
      </c>
      <c r="RDG39" s="98" t="s">
        <v>669</v>
      </c>
      <c r="RDH39" s="98" t="s">
        <v>669</v>
      </c>
      <c r="RDI39" s="98" t="s">
        <v>669</v>
      </c>
      <c r="RDJ39" s="98" t="s">
        <v>669</v>
      </c>
      <c r="RDK39" s="98" t="s">
        <v>669</v>
      </c>
      <c r="RDL39" s="98" t="s">
        <v>669</v>
      </c>
      <c r="RDM39" s="98" t="s">
        <v>669</v>
      </c>
      <c r="RDN39" s="98" t="s">
        <v>669</v>
      </c>
      <c r="RDO39" s="98" t="s">
        <v>669</v>
      </c>
      <c r="RDP39" s="98" t="s">
        <v>669</v>
      </c>
      <c r="RDQ39" s="98" t="s">
        <v>669</v>
      </c>
      <c r="RDR39" s="98" t="s">
        <v>669</v>
      </c>
      <c r="RDS39" s="98" t="s">
        <v>669</v>
      </c>
      <c r="RDT39" s="98" t="s">
        <v>669</v>
      </c>
      <c r="RDU39" s="98" t="s">
        <v>669</v>
      </c>
      <c r="RDV39" s="98" t="s">
        <v>669</v>
      </c>
      <c r="RDW39" s="98" t="s">
        <v>669</v>
      </c>
      <c r="RDX39" s="98" t="s">
        <v>669</v>
      </c>
      <c r="RDY39" s="98" t="s">
        <v>669</v>
      </c>
      <c r="RDZ39" s="98" t="s">
        <v>669</v>
      </c>
      <c r="REA39" s="98" t="s">
        <v>669</v>
      </c>
      <c r="REB39" s="98" t="s">
        <v>669</v>
      </c>
      <c r="REC39" s="98" t="s">
        <v>669</v>
      </c>
      <c r="RED39" s="98" t="s">
        <v>669</v>
      </c>
      <c r="REE39" s="98" t="s">
        <v>669</v>
      </c>
      <c r="REF39" s="98" t="s">
        <v>669</v>
      </c>
      <c r="REG39" s="98" t="s">
        <v>669</v>
      </c>
      <c r="REH39" s="98" t="s">
        <v>669</v>
      </c>
      <c r="REI39" s="98" t="s">
        <v>669</v>
      </c>
      <c r="REJ39" s="98" t="s">
        <v>669</v>
      </c>
      <c r="REK39" s="98" t="s">
        <v>669</v>
      </c>
      <c r="REL39" s="98" t="s">
        <v>669</v>
      </c>
      <c r="REM39" s="98" t="s">
        <v>669</v>
      </c>
      <c r="REN39" s="98" t="s">
        <v>669</v>
      </c>
      <c r="REO39" s="98" t="s">
        <v>669</v>
      </c>
      <c r="REP39" s="98" t="s">
        <v>669</v>
      </c>
      <c r="REQ39" s="98" t="s">
        <v>669</v>
      </c>
      <c r="RER39" s="98" t="s">
        <v>669</v>
      </c>
      <c r="RES39" s="98" t="s">
        <v>669</v>
      </c>
      <c r="RET39" s="98" t="s">
        <v>669</v>
      </c>
      <c r="REU39" s="98" t="s">
        <v>669</v>
      </c>
      <c r="REV39" s="98" t="s">
        <v>669</v>
      </c>
      <c r="REW39" s="98" t="s">
        <v>669</v>
      </c>
      <c r="REX39" s="98" t="s">
        <v>669</v>
      </c>
      <c r="REY39" s="98" t="s">
        <v>669</v>
      </c>
      <c r="REZ39" s="98" t="s">
        <v>669</v>
      </c>
      <c r="RFA39" s="98" t="s">
        <v>669</v>
      </c>
      <c r="RFB39" s="98" t="s">
        <v>669</v>
      </c>
      <c r="RFC39" s="98" t="s">
        <v>669</v>
      </c>
      <c r="RFD39" s="98" t="s">
        <v>669</v>
      </c>
      <c r="RFE39" s="98" t="s">
        <v>669</v>
      </c>
      <c r="RFF39" s="98" t="s">
        <v>669</v>
      </c>
      <c r="RFG39" s="98" t="s">
        <v>669</v>
      </c>
      <c r="RFH39" s="98" t="s">
        <v>669</v>
      </c>
      <c r="RFI39" s="98" t="s">
        <v>669</v>
      </c>
      <c r="RFJ39" s="98" t="s">
        <v>669</v>
      </c>
      <c r="RFK39" s="98" t="s">
        <v>669</v>
      </c>
      <c r="RFL39" s="98" t="s">
        <v>669</v>
      </c>
      <c r="RFM39" s="98" t="s">
        <v>669</v>
      </c>
      <c r="RFN39" s="98" t="s">
        <v>669</v>
      </c>
      <c r="RFO39" s="98" t="s">
        <v>669</v>
      </c>
      <c r="RFP39" s="98" t="s">
        <v>669</v>
      </c>
      <c r="RFQ39" s="98" t="s">
        <v>669</v>
      </c>
      <c r="RFR39" s="98" t="s">
        <v>669</v>
      </c>
      <c r="RFS39" s="98" t="s">
        <v>669</v>
      </c>
      <c r="RFT39" s="98" t="s">
        <v>669</v>
      </c>
      <c r="RFU39" s="98" t="s">
        <v>669</v>
      </c>
      <c r="RFV39" s="98" t="s">
        <v>669</v>
      </c>
      <c r="RFW39" s="98" t="s">
        <v>669</v>
      </c>
      <c r="RFX39" s="98" t="s">
        <v>669</v>
      </c>
      <c r="RFY39" s="98" t="s">
        <v>669</v>
      </c>
      <c r="RFZ39" s="98" t="s">
        <v>669</v>
      </c>
      <c r="RGA39" s="98" t="s">
        <v>669</v>
      </c>
      <c r="RGB39" s="98" t="s">
        <v>669</v>
      </c>
      <c r="RGC39" s="98" t="s">
        <v>669</v>
      </c>
      <c r="RGD39" s="98" t="s">
        <v>669</v>
      </c>
      <c r="RGE39" s="98" t="s">
        <v>669</v>
      </c>
      <c r="RGF39" s="98" t="s">
        <v>669</v>
      </c>
      <c r="RGG39" s="98" t="s">
        <v>669</v>
      </c>
      <c r="RGH39" s="98" t="s">
        <v>669</v>
      </c>
      <c r="RGI39" s="98" t="s">
        <v>669</v>
      </c>
      <c r="RGJ39" s="98" t="s">
        <v>669</v>
      </c>
      <c r="RGK39" s="98" t="s">
        <v>669</v>
      </c>
      <c r="RGL39" s="98" t="s">
        <v>669</v>
      </c>
      <c r="RGM39" s="98" t="s">
        <v>669</v>
      </c>
      <c r="RGN39" s="98" t="s">
        <v>669</v>
      </c>
      <c r="RGO39" s="98" t="s">
        <v>669</v>
      </c>
      <c r="RGP39" s="98" t="s">
        <v>669</v>
      </c>
      <c r="RGQ39" s="98" t="s">
        <v>669</v>
      </c>
      <c r="RGR39" s="98" t="s">
        <v>669</v>
      </c>
      <c r="RGS39" s="98" t="s">
        <v>669</v>
      </c>
      <c r="RGT39" s="98" t="s">
        <v>669</v>
      </c>
      <c r="RGU39" s="98" t="s">
        <v>669</v>
      </c>
      <c r="RGV39" s="98" t="s">
        <v>669</v>
      </c>
      <c r="RGW39" s="98" t="s">
        <v>669</v>
      </c>
      <c r="RGX39" s="98" t="s">
        <v>669</v>
      </c>
      <c r="RGY39" s="98" t="s">
        <v>669</v>
      </c>
      <c r="RGZ39" s="98" t="s">
        <v>669</v>
      </c>
      <c r="RHA39" s="98" t="s">
        <v>669</v>
      </c>
      <c r="RHB39" s="98" t="s">
        <v>669</v>
      </c>
      <c r="RHC39" s="98" t="s">
        <v>669</v>
      </c>
      <c r="RHD39" s="98" t="s">
        <v>669</v>
      </c>
      <c r="RHE39" s="98" t="s">
        <v>669</v>
      </c>
      <c r="RHF39" s="98" t="s">
        <v>669</v>
      </c>
      <c r="RHG39" s="98" t="s">
        <v>669</v>
      </c>
      <c r="RHH39" s="98" t="s">
        <v>669</v>
      </c>
      <c r="RHI39" s="98" t="s">
        <v>669</v>
      </c>
      <c r="RHJ39" s="98" t="s">
        <v>669</v>
      </c>
      <c r="RHK39" s="98" t="s">
        <v>669</v>
      </c>
      <c r="RHL39" s="98" t="s">
        <v>669</v>
      </c>
      <c r="RHM39" s="98" t="s">
        <v>669</v>
      </c>
      <c r="RHN39" s="98" t="s">
        <v>669</v>
      </c>
      <c r="RHO39" s="98" t="s">
        <v>669</v>
      </c>
      <c r="RHP39" s="98" t="s">
        <v>669</v>
      </c>
      <c r="RHQ39" s="98" t="s">
        <v>669</v>
      </c>
      <c r="RHR39" s="98" t="s">
        <v>669</v>
      </c>
      <c r="RHS39" s="98" t="s">
        <v>669</v>
      </c>
      <c r="RHT39" s="98" t="s">
        <v>669</v>
      </c>
      <c r="RHU39" s="98" t="s">
        <v>669</v>
      </c>
      <c r="RHV39" s="98" t="s">
        <v>669</v>
      </c>
      <c r="RHW39" s="98" t="s">
        <v>669</v>
      </c>
      <c r="RHX39" s="98" t="s">
        <v>669</v>
      </c>
      <c r="RHY39" s="98" t="s">
        <v>669</v>
      </c>
      <c r="RHZ39" s="98" t="s">
        <v>669</v>
      </c>
      <c r="RIA39" s="98" t="s">
        <v>669</v>
      </c>
      <c r="RIB39" s="98" t="s">
        <v>669</v>
      </c>
      <c r="RIC39" s="98" t="s">
        <v>669</v>
      </c>
      <c r="RID39" s="98" t="s">
        <v>669</v>
      </c>
      <c r="RIE39" s="98" t="s">
        <v>669</v>
      </c>
      <c r="RIF39" s="98" t="s">
        <v>669</v>
      </c>
      <c r="RIG39" s="98" t="s">
        <v>669</v>
      </c>
      <c r="RIH39" s="98" t="s">
        <v>669</v>
      </c>
      <c r="RII39" s="98" t="s">
        <v>669</v>
      </c>
      <c r="RIJ39" s="98" t="s">
        <v>669</v>
      </c>
      <c r="RIK39" s="98" t="s">
        <v>669</v>
      </c>
      <c r="RIL39" s="98" t="s">
        <v>669</v>
      </c>
      <c r="RIM39" s="98" t="s">
        <v>669</v>
      </c>
      <c r="RIN39" s="98" t="s">
        <v>669</v>
      </c>
      <c r="RIO39" s="98" t="s">
        <v>669</v>
      </c>
      <c r="RIP39" s="98" t="s">
        <v>669</v>
      </c>
      <c r="RIQ39" s="98" t="s">
        <v>669</v>
      </c>
      <c r="RIR39" s="98" t="s">
        <v>669</v>
      </c>
      <c r="RIS39" s="98" t="s">
        <v>669</v>
      </c>
      <c r="RIT39" s="98" t="s">
        <v>669</v>
      </c>
      <c r="RIU39" s="98" t="s">
        <v>669</v>
      </c>
      <c r="RIV39" s="98" t="s">
        <v>669</v>
      </c>
      <c r="RIW39" s="98" t="s">
        <v>669</v>
      </c>
      <c r="RIX39" s="98" t="s">
        <v>669</v>
      </c>
      <c r="RIY39" s="98" t="s">
        <v>669</v>
      </c>
      <c r="RIZ39" s="98" t="s">
        <v>669</v>
      </c>
      <c r="RJA39" s="98" t="s">
        <v>669</v>
      </c>
      <c r="RJB39" s="98" t="s">
        <v>669</v>
      </c>
      <c r="RJC39" s="98" t="s">
        <v>669</v>
      </c>
      <c r="RJD39" s="98" t="s">
        <v>669</v>
      </c>
      <c r="RJE39" s="98" t="s">
        <v>669</v>
      </c>
      <c r="RJF39" s="98" t="s">
        <v>669</v>
      </c>
      <c r="RJG39" s="98" t="s">
        <v>669</v>
      </c>
      <c r="RJH39" s="98" t="s">
        <v>669</v>
      </c>
      <c r="RJI39" s="98" t="s">
        <v>669</v>
      </c>
      <c r="RJJ39" s="98" t="s">
        <v>669</v>
      </c>
      <c r="RJK39" s="98" t="s">
        <v>669</v>
      </c>
      <c r="RJL39" s="98" t="s">
        <v>669</v>
      </c>
      <c r="RJM39" s="98" t="s">
        <v>669</v>
      </c>
      <c r="RJN39" s="98" t="s">
        <v>669</v>
      </c>
      <c r="RJO39" s="98" t="s">
        <v>669</v>
      </c>
      <c r="RJP39" s="98" t="s">
        <v>669</v>
      </c>
      <c r="RJQ39" s="98" t="s">
        <v>669</v>
      </c>
      <c r="RJR39" s="98" t="s">
        <v>669</v>
      </c>
      <c r="RJS39" s="98" t="s">
        <v>669</v>
      </c>
      <c r="RJT39" s="98" t="s">
        <v>669</v>
      </c>
      <c r="RJU39" s="98" t="s">
        <v>669</v>
      </c>
      <c r="RJV39" s="98" t="s">
        <v>669</v>
      </c>
      <c r="RJW39" s="98" t="s">
        <v>669</v>
      </c>
      <c r="RJX39" s="98" t="s">
        <v>669</v>
      </c>
      <c r="RJY39" s="98" t="s">
        <v>669</v>
      </c>
      <c r="RJZ39" s="98" t="s">
        <v>669</v>
      </c>
      <c r="RKA39" s="98" t="s">
        <v>669</v>
      </c>
      <c r="RKB39" s="98" t="s">
        <v>669</v>
      </c>
      <c r="RKC39" s="98" t="s">
        <v>669</v>
      </c>
      <c r="RKD39" s="98" t="s">
        <v>669</v>
      </c>
      <c r="RKE39" s="98" t="s">
        <v>669</v>
      </c>
      <c r="RKF39" s="98" t="s">
        <v>669</v>
      </c>
      <c r="RKG39" s="98" t="s">
        <v>669</v>
      </c>
      <c r="RKH39" s="98" t="s">
        <v>669</v>
      </c>
      <c r="RKI39" s="98" t="s">
        <v>669</v>
      </c>
      <c r="RKJ39" s="98" t="s">
        <v>669</v>
      </c>
      <c r="RKK39" s="98" t="s">
        <v>669</v>
      </c>
      <c r="RKL39" s="98" t="s">
        <v>669</v>
      </c>
      <c r="RKM39" s="98" t="s">
        <v>669</v>
      </c>
      <c r="RKN39" s="98" t="s">
        <v>669</v>
      </c>
      <c r="RKO39" s="98" t="s">
        <v>669</v>
      </c>
      <c r="RKP39" s="98" t="s">
        <v>669</v>
      </c>
      <c r="RKQ39" s="98" t="s">
        <v>669</v>
      </c>
      <c r="RKR39" s="98" t="s">
        <v>669</v>
      </c>
      <c r="RKS39" s="98" t="s">
        <v>669</v>
      </c>
      <c r="RKT39" s="98" t="s">
        <v>669</v>
      </c>
      <c r="RKU39" s="98" t="s">
        <v>669</v>
      </c>
      <c r="RKV39" s="98" t="s">
        <v>669</v>
      </c>
      <c r="RKW39" s="98" t="s">
        <v>669</v>
      </c>
      <c r="RKX39" s="98" t="s">
        <v>669</v>
      </c>
      <c r="RKY39" s="98" t="s">
        <v>669</v>
      </c>
      <c r="RKZ39" s="98" t="s">
        <v>669</v>
      </c>
      <c r="RLA39" s="98" t="s">
        <v>669</v>
      </c>
      <c r="RLB39" s="98" t="s">
        <v>669</v>
      </c>
      <c r="RLC39" s="98" t="s">
        <v>669</v>
      </c>
      <c r="RLD39" s="98" t="s">
        <v>669</v>
      </c>
      <c r="RLE39" s="98" t="s">
        <v>669</v>
      </c>
      <c r="RLF39" s="98" t="s">
        <v>669</v>
      </c>
      <c r="RLG39" s="98" t="s">
        <v>669</v>
      </c>
      <c r="RLH39" s="98" t="s">
        <v>669</v>
      </c>
      <c r="RLI39" s="98" t="s">
        <v>669</v>
      </c>
      <c r="RLJ39" s="98" t="s">
        <v>669</v>
      </c>
      <c r="RLK39" s="98" t="s">
        <v>669</v>
      </c>
      <c r="RLL39" s="98" t="s">
        <v>669</v>
      </c>
      <c r="RLM39" s="98" t="s">
        <v>669</v>
      </c>
      <c r="RLN39" s="98" t="s">
        <v>669</v>
      </c>
      <c r="RLO39" s="98" t="s">
        <v>669</v>
      </c>
      <c r="RLP39" s="98" t="s">
        <v>669</v>
      </c>
      <c r="RLQ39" s="98" t="s">
        <v>669</v>
      </c>
      <c r="RLR39" s="98" t="s">
        <v>669</v>
      </c>
      <c r="RLS39" s="98" t="s">
        <v>669</v>
      </c>
      <c r="RLT39" s="98" t="s">
        <v>669</v>
      </c>
      <c r="RLU39" s="98" t="s">
        <v>669</v>
      </c>
      <c r="RLV39" s="98" t="s">
        <v>669</v>
      </c>
      <c r="RLW39" s="98" t="s">
        <v>669</v>
      </c>
      <c r="RLX39" s="98" t="s">
        <v>669</v>
      </c>
      <c r="RLY39" s="98" t="s">
        <v>669</v>
      </c>
      <c r="RLZ39" s="98" t="s">
        <v>669</v>
      </c>
      <c r="RMA39" s="98" t="s">
        <v>669</v>
      </c>
      <c r="RMB39" s="98" t="s">
        <v>669</v>
      </c>
      <c r="RMC39" s="98" t="s">
        <v>669</v>
      </c>
      <c r="RMD39" s="98" t="s">
        <v>669</v>
      </c>
      <c r="RME39" s="98" t="s">
        <v>669</v>
      </c>
      <c r="RMF39" s="98" t="s">
        <v>669</v>
      </c>
      <c r="RMG39" s="98" t="s">
        <v>669</v>
      </c>
      <c r="RMH39" s="98" t="s">
        <v>669</v>
      </c>
      <c r="RMI39" s="98" t="s">
        <v>669</v>
      </c>
      <c r="RMJ39" s="98" t="s">
        <v>669</v>
      </c>
      <c r="RMK39" s="98" t="s">
        <v>669</v>
      </c>
      <c r="RML39" s="98" t="s">
        <v>669</v>
      </c>
      <c r="RMM39" s="98" t="s">
        <v>669</v>
      </c>
      <c r="RMN39" s="98" t="s">
        <v>669</v>
      </c>
      <c r="RMO39" s="98" t="s">
        <v>669</v>
      </c>
      <c r="RMP39" s="98" t="s">
        <v>669</v>
      </c>
      <c r="RMQ39" s="98" t="s">
        <v>669</v>
      </c>
      <c r="RMR39" s="98" t="s">
        <v>669</v>
      </c>
      <c r="RMS39" s="98" t="s">
        <v>669</v>
      </c>
      <c r="RMT39" s="98" t="s">
        <v>669</v>
      </c>
      <c r="RMU39" s="98" t="s">
        <v>669</v>
      </c>
      <c r="RMV39" s="98" t="s">
        <v>669</v>
      </c>
      <c r="RMW39" s="98" t="s">
        <v>669</v>
      </c>
      <c r="RMX39" s="98" t="s">
        <v>669</v>
      </c>
      <c r="RMY39" s="98" t="s">
        <v>669</v>
      </c>
      <c r="RMZ39" s="98" t="s">
        <v>669</v>
      </c>
      <c r="RNA39" s="98" t="s">
        <v>669</v>
      </c>
      <c r="RNB39" s="98" t="s">
        <v>669</v>
      </c>
      <c r="RNC39" s="98" t="s">
        <v>669</v>
      </c>
      <c r="RND39" s="98" t="s">
        <v>669</v>
      </c>
      <c r="RNE39" s="98" t="s">
        <v>669</v>
      </c>
      <c r="RNF39" s="98" t="s">
        <v>669</v>
      </c>
      <c r="RNG39" s="98" t="s">
        <v>669</v>
      </c>
      <c r="RNH39" s="98" t="s">
        <v>669</v>
      </c>
      <c r="RNI39" s="98" t="s">
        <v>669</v>
      </c>
      <c r="RNJ39" s="98" t="s">
        <v>669</v>
      </c>
      <c r="RNK39" s="98" t="s">
        <v>669</v>
      </c>
      <c r="RNL39" s="98" t="s">
        <v>669</v>
      </c>
      <c r="RNM39" s="98" t="s">
        <v>669</v>
      </c>
      <c r="RNN39" s="98" t="s">
        <v>669</v>
      </c>
      <c r="RNO39" s="98" t="s">
        <v>669</v>
      </c>
      <c r="RNP39" s="98" t="s">
        <v>669</v>
      </c>
      <c r="RNQ39" s="98" t="s">
        <v>669</v>
      </c>
      <c r="RNR39" s="98" t="s">
        <v>669</v>
      </c>
      <c r="RNS39" s="98" t="s">
        <v>669</v>
      </c>
      <c r="RNT39" s="98" t="s">
        <v>669</v>
      </c>
      <c r="RNU39" s="98" t="s">
        <v>669</v>
      </c>
      <c r="RNV39" s="98" t="s">
        <v>669</v>
      </c>
      <c r="RNW39" s="98" t="s">
        <v>669</v>
      </c>
      <c r="RNX39" s="98" t="s">
        <v>669</v>
      </c>
      <c r="RNY39" s="98" t="s">
        <v>669</v>
      </c>
      <c r="RNZ39" s="98" t="s">
        <v>669</v>
      </c>
      <c r="ROA39" s="98" t="s">
        <v>669</v>
      </c>
      <c r="ROB39" s="98" t="s">
        <v>669</v>
      </c>
      <c r="ROC39" s="98" t="s">
        <v>669</v>
      </c>
      <c r="ROD39" s="98" t="s">
        <v>669</v>
      </c>
      <c r="ROE39" s="98" t="s">
        <v>669</v>
      </c>
      <c r="ROF39" s="98" t="s">
        <v>669</v>
      </c>
      <c r="ROG39" s="98" t="s">
        <v>669</v>
      </c>
      <c r="ROH39" s="98" t="s">
        <v>669</v>
      </c>
      <c r="ROI39" s="98" t="s">
        <v>669</v>
      </c>
      <c r="ROJ39" s="98" t="s">
        <v>669</v>
      </c>
      <c r="ROK39" s="98" t="s">
        <v>669</v>
      </c>
      <c r="ROL39" s="98" t="s">
        <v>669</v>
      </c>
      <c r="ROM39" s="98" t="s">
        <v>669</v>
      </c>
      <c r="RON39" s="98" t="s">
        <v>669</v>
      </c>
      <c r="ROO39" s="98" t="s">
        <v>669</v>
      </c>
      <c r="ROP39" s="98" t="s">
        <v>669</v>
      </c>
      <c r="ROQ39" s="98" t="s">
        <v>669</v>
      </c>
      <c r="ROR39" s="98" t="s">
        <v>669</v>
      </c>
      <c r="ROS39" s="98" t="s">
        <v>669</v>
      </c>
      <c r="ROT39" s="98" t="s">
        <v>669</v>
      </c>
      <c r="ROU39" s="98" t="s">
        <v>669</v>
      </c>
      <c r="ROV39" s="98" t="s">
        <v>669</v>
      </c>
      <c r="ROW39" s="98" t="s">
        <v>669</v>
      </c>
      <c r="ROX39" s="98" t="s">
        <v>669</v>
      </c>
      <c r="ROY39" s="98" t="s">
        <v>669</v>
      </c>
      <c r="ROZ39" s="98" t="s">
        <v>669</v>
      </c>
      <c r="RPA39" s="98" t="s">
        <v>669</v>
      </c>
      <c r="RPB39" s="98" t="s">
        <v>669</v>
      </c>
      <c r="RPC39" s="98" t="s">
        <v>669</v>
      </c>
      <c r="RPD39" s="98" t="s">
        <v>669</v>
      </c>
      <c r="RPE39" s="98" t="s">
        <v>669</v>
      </c>
      <c r="RPF39" s="98" t="s">
        <v>669</v>
      </c>
      <c r="RPG39" s="98" t="s">
        <v>669</v>
      </c>
      <c r="RPH39" s="98" t="s">
        <v>669</v>
      </c>
      <c r="RPI39" s="98" t="s">
        <v>669</v>
      </c>
      <c r="RPJ39" s="98" t="s">
        <v>669</v>
      </c>
      <c r="RPK39" s="98" t="s">
        <v>669</v>
      </c>
      <c r="RPL39" s="98" t="s">
        <v>669</v>
      </c>
      <c r="RPM39" s="98" t="s">
        <v>669</v>
      </c>
      <c r="RPN39" s="98" t="s">
        <v>669</v>
      </c>
      <c r="RPO39" s="98" t="s">
        <v>669</v>
      </c>
      <c r="RPP39" s="98" t="s">
        <v>669</v>
      </c>
      <c r="RPQ39" s="98" t="s">
        <v>669</v>
      </c>
      <c r="RPR39" s="98" t="s">
        <v>669</v>
      </c>
      <c r="RPS39" s="98" t="s">
        <v>669</v>
      </c>
      <c r="RPT39" s="98" t="s">
        <v>669</v>
      </c>
      <c r="RPU39" s="98" t="s">
        <v>669</v>
      </c>
      <c r="RPV39" s="98" t="s">
        <v>669</v>
      </c>
      <c r="RPW39" s="98" t="s">
        <v>669</v>
      </c>
      <c r="RPX39" s="98" t="s">
        <v>669</v>
      </c>
      <c r="RPY39" s="98" t="s">
        <v>669</v>
      </c>
      <c r="RPZ39" s="98" t="s">
        <v>669</v>
      </c>
      <c r="RQA39" s="98" t="s">
        <v>669</v>
      </c>
      <c r="RQB39" s="98" t="s">
        <v>669</v>
      </c>
      <c r="RQC39" s="98" t="s">
        <v>669</v>
      </c>
      <c r="RQD39" s="98" t="s">
        <v>669</v>
      </c>
      <c r="RQE39" s="98" t="s">
        <v>669</v>
      </c>
      <c r="RQF39" s="98" t="s">
        <v>669</v>
      </c>
      <c r="RQG39" s="98" t="s">
        <v>669</v>
      </c>
      <c r="RQH39" s="98" t="s">
        <v>669</v>
      </c>
      <c r="RQI39" s="98" t="s">
        <v>669</v>
      </c>
      <c r="RQJ39" s="98" t="s">
        <v>669</v>
      </c>
      <c r="RQK39" s="98" t="s">
        <v>669</v>
      </c>
      <c r="RQL39" s="98" t="s">
        <v>669</v>
      </c>
      <c r="RQM39" s="98" t="s">
        <v>669</v>
      </c>
      <c r="RQN39" s="98" t="s">
        <v>669</v>
      </c>
      <c r="RQO39" s="98" t="s">
        <v>669</v>
      </c>
      <c r="RQP39" s="98" t="s">
        <v>669</v>
      </c>
      <c r="RQQ39" s="98" t="s">
        <v>669</v>
      </c>
      <c r="RQR39" s="98" t="s">
        <v>669</v>
      </c>
      <c r="RQS39" s="98" t="s">
        <v>669</v>
      </c>
      <c r="RQT39" s="98" t="s">
        <v>669</v>
      </c>
      <c r="RQU39" s="98" t="s">
        <v>669</v>
      </c>
      <c r="RQV39" s="98" t="s">
        <v>669</v>
      </c>
      <c r="RQW39" s="98" t="s">
        <v>669</v>
      </c>
      <c r="RQX39" s="98" t="s">
        <v>669</v>
      </c>
      <c r="RQY39" s="98" t="s">
        <v>669</v>
      </c>
      <c r="RQZ39" s="98" t="s">
        <v>669</v>
      </c>
      <c r="RRA39" s="98" t="s">
        <v>669</v>
      </c>
      <c r="RRB39" s="98" t="s">
        <v>669</v>
      </c>
      <c r="RRC39" s="98" t="s">
        <v>669</v>
      </c>
      <c r="RRD39" s="98" t="s">
        <v>669</v>
      </c>
      <c r="RRE39" s="98" t="s">
        <v>669</v>
      </c>
      <c r="RRF39" s="98" t="s">
        <v>669</v>
      </c>
      <c r="RRG39" s="98" t="s">
        <v>669</v>
      </c>
      <c r="RRH39" s="98" t="s">
        <v>669</v>
      </c>
      <c r="RRI39" s="98" t="s">
        <v>669</v>
      </c>
      <c r="RRJ39" s="98" t="s">
        <v>669</v>
      </c>
      <c r="RRK39" s="98" t="s">
        <v>669</v>
      </c>
      <c r="RRL39" s="98" t="s">
        <v>669</v>
      </c>
      <c r="RRM39" s="98" t="s">
        <v>669</v>
      </c>
      <c r="RRN39" s="98" t="s">
        <v>669</v>
      </c>
      <c r="RRO39" s="98" t="s">
        <v>669</v>
      </c>
      <c r="RRP39" s="98" t="s">
        <v>669</v>
      </c>
      <c r="RRQ39" s="98" t="s">
        <v>669</v>
      </c>
      <c r="RRR39" s="98" t="s">
        <v>669</v>
      </c>
      <c r="RRS39" s="98" t="s">
        <v>669</v>
      </c>
      <c r="RRT39" s="98" t="s">
        <v>669</v>
      </c>
      <c r="RRU39" s="98" t="s">
        <v>669</v>
      </c>
      <c r="RRV39" s="98" t="s">
        <v>669</v>
      </c>
      <c r="RRW39" s="98" t="s">
        <v>669</v>
      </c>
      <c r="RRX39" s="98" t="s">
        <v>669</v>
      </c>
      <c r="RRY39" s="98" t="s">
        <v>669</v>
      </c>
      <c r="RRZ39" s="98" t="s">
        <v>669</v>
      </c>
      <c r="RSA39" s="98" t="s">
        <v>669</v>
      </c>
      <c r="RSB39" s="98" t="s">
        <v>669</v>
      </c>
      <c r="RSC39" s="98" t="s">
        <v>669</v>
      </c>
      <c r="RSD39" s="98" t="s">
        <v>669</v>
      </c>
      <c r="RSE39" s="98" t="s">
        <v>669</v>
      </c>
      <c r="RSF39" s="98" t="s">
        <v>669</v>
      </c>
      <c r="RSG39" s="98" t="s">
        <v>669</v>
      </c>
      <c r="RSH39" s="98" t="s">
        <v>669</v>
      </c>
      <c r="RSI39" s="98" t="s">
        <v>669</v>
      </c>
      <c r="RSJ39" s="98" t="s">
        <v>669</v>
      </c>
      <c r="RSK39" s="98" t="s">
        <v>669</v>
      </c>
      <c r="RSL39" s="98" t="s">
        <v>669</v>
      </c>
      <c r="RSM39" s="98" t="s">
        <v>669</v>
      </c>
      <c r="RSN39" s="98" t="s">
        <v>669</v>
      </c>
      <c r="RSO39" s="98" t="s">
        <v>669</v>
      </c>
      <c r="RSP39" s="98" t="s">
        <v>669</v>
      </c>
      <c r="RSQ39" s="98" t="s">
        <v>669</v>
      </c>
      <c r="RSR39" s="98" t="s">
        <v>669</v>
      </c>
      <c r="RSS39" s="98" t="s">
        <v>669</v>
      </c>
      <c r="RST39" s="98" t="s">
        <v>669</v>
      </c>
      <c r="RSU39" s="98" t="s">
        <v>669</v>
      </c>
      <c r="RSV39" s="98" t="s">
        <v>669</v>
      </c>
      <c r="RSW39" s="98" t="s">
        <v>669</v>
      </c>
      <c r="RSX39" s="98" t="s">
        <v>669</v>
      </c>
      <c r="RSY39" s="98" t="s">
        <v>669</v>
      </c>
      <c r="RSZ39" s="98" t="s">
        <v>669</v>
      </c>
      <c r="RTA39" s="98" t="s">
        <v>669</v>
      </c>
      <c r="RTB39" s="98" t="s">
        <v>669</v>
      </c>
      <c r="RTC39" s="98" t="s">
        <v>669</v>
      </c>
      <c r="RTD39" s="98" t="s">
        <v>669</v>
      </c>
      <c r="RTE39" s="98" t="s">
        <v>669</v>
      </c>
      <c r="RTF39" s="98" t="s">
        <v>669</v>
      </c>
      <c r="RTG39" s="98" t="s">
        <v>669</v>
      </c>
      <c r="RTH39" s="98" t="s">
        <v>669</v>
      </c>
      <c r="RTI39" s="98" t="s">
        <v>669</v>
      </c>
      <c r="RTJ39" s="98" t="s">
        <v>669</v>
      </c>
      <c r="RTK39" s="98" t="s">
        <v>669</v>
      </c>
      <c r="RTL39" s="98" t="s">
        <v>669</v>
      </c>
      <c r="RTM39" s="98" t="s">
        <v>669</v>
      </c>
      <c r="RTN39" s="98" t="s">
        <v>669</v>
      </c>
      <c r="RTO39" s="98" t="s">
        <v>669</v>
      </c>
      <c r="RTP39" s="98" t="s">
        <v>669</v>
      </c>
      <c r="RTQ39" s="98" t="s">
        <v>669</v>
      </c>
      <c r="RTR39" s="98" t="s">
        <v>669</v>
      </c>
      <c r="RTS39" s="98" t="s">
        <v>669</v>
      </c>
      <c r="RTT39" s="98" t="s">
        <v>669</v>
      </c>
      <c r="RTU39" s="98" t="s">
        <v>669</v>
      </c>
      <c r="RTV39" s="98" t="s">
        <v>669</v>
      </c>
      <c r="RTW39" s="98" t="s">
        <v>669</v>
      </c>
      <c r="RTX39" s="98" t="s">
        <v>669</v>
      </c>
      <c r="RTY39" s="98" t="s">
        <v>669</v>
      </c>
      <c r="RTZ39" s="98" t="s">
        <v>669</v>
      </c>
      <c r="RUA39" s="98" t="s">
        <v>669</v>
      </c>
      <c r="RUB39" s="98" t="s">
        <v>669</v>
      </c>
      <c r="RUC39" s="98" t="s">
        <v>669</v>
      </c>
      <c r="RUD39" s="98" t="s">
        <v>669</v>
      </c>
      <c r="RUE39" s="98" t="s">
        <v>669</v>
      </c>
      <c r="RUF39" s="98" t="s">
        <v>669</v>
      </c>
      <c r="RUG39" s="98" t="s">
        <v>669</v>
      </c>
      <c r="RUH39" s="98" t="s">
        <v>669</v>
      </c>
      <c r="RUI39" s="98" t="s">
        <v>669</v>
      </c>
      <c r="RUJ39" s="98" t="s">
        <v>669</v>
      </c>
      <c r="RUK39" s="98" t="s">
        <v>669</v>
      </c>
      <c r="RUL39" s="98" t="s">
        <v>669</v>
      </c>
      <c r="RUM39" s="98" t="s">
        <v>669</v>
      </c>
      <c r="RUN39" s="98" t="s">
        <v>669</v>
      </c>
      <c r="RUO39" s="98" t="s">
        <v>669</v>
      </c>
      <c r="RUP39" s="98" t="s">
        <v>669</v>
      </c>
      <c r="RUQ39" s="98" t="s">
        <v>669</v>
      </c>
      <c r="RUR39" s="98" t="s">
        <v>669</v>
      </c>
      <c r="RUS39" s="98" t="s">
        <v>669</v>
      </c>
      <c r="RUT39" s="98" t="s">
        <v>669</v>
      </c>
      <c r="RUU39" s="98" t="s">
        <v>669</v>
      </c>
      <c r="RUV39" s="98" t="s">
        <v>669</v>
      </c>
      <c r="RUW39" s="98" t="s">
        <v>669</v>
      </c>
      <c r="RUX39" s="98" t="s">
        <v>669</v>
      </c>
      <c r="RUY39" s="98" t="s">
        <v>669</v>
      </c>
      <c r="RUZ39" s="98" t="s">
        <v>669</v>
      </c>
      <c r="RVA39" s="98" t="s">
        <v>669</v>
      </c>
      <c r="RVB39" s="98" t="s">
        <v>669</v>
      </c>
      <c r="RVC39" s="98" t="s">
        <v>669</v>
      </c>
      <c r="RVD39" s="98" t="s">
        <v>669</v>
      </c>
      <c r="RVE39" s="98" t="s">
        <v>669</v>
      </c>
      <c r="RVF39" s="98" t="s">
        <v>669</v>
      </c>
      <c r="RVG39" s="98" t="s">
        <v>669</v>
      </c>
      <c r="RVH39" s="98" t="s">
        <v>669</v>
      </c>
      <c r="RVI39" s="98" t="s">
        <v>669</v>
      </c>
      <c r="RVJ39" s="98" t="s">
        <v>669</v>
      </c>
      <c r="RVK39" s="98" t="s">
        <v>669</v>
      </c>
      <c r="RVL39" s="98" t="s">
        <v>669</v>
      </c>
      <c r="RVM39" s="98" t="s">
        <v>669</v>
      </c>
      <c r="RVN39" s="98" t="s">
        <v>669</v>
      </c>
      <c r="RVO39" s="98" t="s">
        <v>669</v>
      </c>
      <c r="RVP39" s="98" t="s">
        <v>669</v>
      </c>
      <c r="RVQ39" s="98" t="s">
        <v>669</v>
      </c>
      <c r="RVR39" s="98" t="s">
        <v>669</v>
      </c>
      <c r="RVS39" s="98" t="s">
        <v>669</v>
      </c>
      <c r="RVT39" s="98" t="s">
        <v>669</v>
      </c>
      <c r="RVU39" s="98" t="s">
        <v>669</v>
      </c>
      <c r="RVV39" s="98" t="s">
        <v>669</v>
      </c>
      <c r="RVW39" s="98" t="s">
        <v>669</v>
      </c>
      <c r="RVX39" s="98" t="s">
        <v>669</v>
      </c>
      <c r="RVY39" s="98" t="s">
        <v>669</v>
      </c>
      <c r="RVZ39" s="98" t="s">
        <v>669</v>
      </c>
      <c r="RWA39" s="98" t="s">
        <v>669</v>
      </c>
      <c r="RWB39" s="98" t="s">
        <v>669</v>
      </c>
      <c r="RWC39" s="98" t="s">
        <v>669</v>
      </c>
      <c r="RWD39" s="98" t="s">
        <v>669</v>
      </c>
      <c r="RWE39" s="98" t="s">
        <v>669</v>
      </c>
      <c r="RWF39" s="98" t="s">
        <v>669</v>
      </c>
      <c r="RWG39" s="98" t="s">
        <v>669</v>
      </c>
      <c r="RWH39" s="98" t="s">
        <v>669</v>
      </c>
      <c r="RWI39" s="98" t="s">
        <v>669</v>
      </c>
      <c r="RWJ39" s="98" t="s">
        <v>669</v>
      </c>
      <c r="RWK39" s="98" t="s">
        <v>669</v>
      </c>
      <c r="RWL39" s="98" t="s">
        <v>669</v>
      </c>
      <c r="RWM39" s="98" t="s">
        <v>669</v>
      </c>
      <c r="RWN39" s="98" t="s">
        <v>669</v>
      </c>
      <c r="RWO39" s="98" t="s">
        <v>669</v>
      </c>
      <c r="RWP39" s="98" t="s">
        <v>669</v>
      </c>
      <c r="RWQ39" s="98" t="s">
        <v>669</v>
      </c>
      <c r="RWR39" s="98" t="s">
        <v>669</v>
      </c>
      <c r="RWS39" s="98" t="s">
        <v>669</v>
      </c>
      <c r="RWT39" s="98" t="s">
        <v>669</v>
      </c>
      <c r="RWU39" s="98" t="s">
        <v>669</v>
      </c>
      <c r="RWV39" s="98" t="s">
        <v>669</v>
      </c>
      <c r="RWW39" s="98" t="s">
        <v>669</v>
      </c>
      <c r="RWX39" s="98" t="s">
        <v>669</v>
      </c>
      <c r="RWY39" s="98" t="s">
        <v>669</v>
      </c>
      <c r="RWZ39" s="98" t="s">
        <v>669</v>
      </c>
      <c r="RXA39" s="98" t="s">
        <v>669</v>
      </c>
      <c r="RXB39" s="98" t="s">
        <v>669</v>
      </c>
      <c r="RXC39" s="98" t="s">
        <v>669</v>
      </c>
      <c r="RXD39" s="98" t="s">
        <v>669</v>
      </c>
      <c r="RXE39" s="98" t="s">
        <v>669</v>
      </c>
      <c r="RXF39" s="98" t="s">
        <v>669</v>
      </c>
      <c r="RXG39" s="98" t="s">
        <v>669</v>
      </c>
      <c r="RXH39" s="98" t="s">
        <v>669</v>
      </c>
      <c r="RXI39" s="98" t="s">
        <v>669</v>
      </c>
      <c r="RXJ39" s="98" t="s">
        <v>669</v>
      </c>
      <c r="RXK39" s="98" t="s">
        <v>669</v>
      </c>
      <c r="RXL39" s="98" t="s">
        <v>669</v>
      </c>
      <c r="RXM39" s="98" t="s">
        <v>669</v>
      </c>
      <c r="RXN39" s="98" t="s">
        <v>669</v>
      </c>
      <c r="RXO39" s="98" t="s">
        <v>669</v>
      </c>
      <c r="RXP39" s="98" t="s">
        <v>669</v>
      </c>
      <c r="RXQ39" s="98" t="s">
        <v>669</v>
      </c>
      <c r="RXR39" s="98" t="s">
        <v>669</v>
      </c>
      <c r="RXS39" s="98" t="s">
        <v>669</v>
      </c>
      <c r="RXT39" s="98" t="s">
        <v>669</v>
      </c>
      <c r="RXU39" s="98" t="s">
        <v>669</v>
      </c>
      <c r="RXV39" s="98" t="s">
        <v>669</v>
      </c>
      <c r="RXW39" s="98" t="s">
        <v>669</v>
      </c>
      <c r="RXX39" s="98" t="s">
        <v>669</v>
      </c>
      <c r="RXY39" s="98" t="s">
        <v>669</v>
      </c>
      <c r="RXZ39" s="98" t="s">
        <v>669</v>
      </c>
      <c r="RYA39" s="98" t="s">
        <v>669</v>
      </c>
      <c r="RYB39" s="98" t="s">
        <v>669</v>
      </c>
      <c r="RYC39" s="98" t="s">
        <v>669</v>
      </c>
      <c r="RYD39" s="98" t="s">
        <v>669</v>
      </c>
      <c r="RYE39" s="98" t="s">
        <v>669</v>
      </c>
      <c r="RYF39" s="98" t="s">
        <v>669</v>
      </c>
      <c r="RYG39" s="98" t="s">
        <v>669</v>
      </c>
      <c r="RYH39" s="98" t="s">
        <v>669</v>
      </c>
      <c r="RYI39" s="98" t="s">
        <v>669</v>
      </c>
      <c r="RYJ39" s="98" t="s">
        <v>669</v>
      </c>
      <c r="RYK39" s="98" t="s">
        <v>669</v>
      </c>
      <c r="RYL39" s="98" t="s">
        <v>669</v>
      </c>
      <c r="RYM39" s="98" t="s">
        <v>669</v>
      </c>
      <c r="RYN39" s="98" t="s">
        <v>669</v>
      </c>
      <c r="RYO39" s="98" t="s">
        <v>669</v>
      </c>
      <c r="RYP39" s="98" t="s">
        <v>669</v>
      </c>
      <c r="RYQ39" s="98" t="s">
        <v>669</v>
      </c>
      <c r="RYR39" s="98" t="s">
        <v>669</v>
      </c>
      <c r="RYS39" s="98" t="s">
        <v>669</v>
      </c>
      <c r="RYT39" s="98" t="s">
        <v>669</v>
      </c>
      <c r="RYU39" s="98" t="s">
        <v>669</v>
      </c>
      <c r="RYV39" s="98" t="s">
        <v>669</v>
      </c>
      <c r="RYW39" s="98" t="s">
        <v>669</v>
      </c>
      <c r="RYX39" s="98" t="s">
        <v>669</v>
      </c>
      <c r="RYY39" s="98" t="s">
        <v>669</v>
      </c>
      <c r="RYZ39" s="98" t="s">
        <v>669</v>
      </c>
      <c r="RZA39" s="98" t="s">
        <v>669</v>
      </c>
      <c r="RZB39" s="98" t="s">
        <v>669</v>
      </c>
      <c r="RZC39" s="98" t="s">
        <v>669</v>
      </c>
      <c r="RZD39" s="98" t="s">
        <v>669</v>
      </c>
      <c r="RZE39" s="98" t="s">
        <v>669</v>
      </c>
      <c r="RZF39" s="98" t="s">
        <v>669</v>
      </c>
      <c r="RZG39" s="98" t="s">
        <v>669</v>
      </c>
      <c r="RZH39" s="98" t="s">
        <v>669</v>
      </c>
      <c r="RZI39" s="98" t="s">
        <v>669</v>
      </c>
      <c r="RZJ39" s="98" t="s">
        <v>669</v>
      </c>
      <c r="RZK39" s="98" t="s">
        <v>669</v>
      </c>
      <c r="RZL39" s="98" t="s">
        <v>669</v>
      </c>
      <c r="RZM39" s="98" t="s">
        <v>669</v>
      </c>
      <c r="RZN39" s="98" t="s">
        <v>669</v>
      </c>
      <c r="RZO39" s="98" t="s">
        <v>669</v>
      </c>
      <c r="RZP39" s="98" t="s">
        <v>669</v>
      </c>
      <c r="RZQ39" s="98" t="s">
        <v>669</v>
      </c>
      <c r="RZR39" s="98" t="s">
        <v>669</v>
      </c>
      <c r="RZS39" s="98" t="s">
        <v>669</v>
      </c>
      <c r="RZT39" s="98" t="s">
        <v>669</v>
      </c>
      <c r="RZU39" s="98" t="s">
        <v>669</v>
      </c>
      <c r="RZV39" s="98" t="s">
        <v>669</v>
      </c>
      <c r="RZW39" s="98" t="s">
        <v>669</v>
      </c>
      <c r="RZX39" s="98" t="s">
        <v>669</v>
      </c>
      <c r="RZY39" s="98" t="s">
        <v>669</v>
      </c>
      <c r="RZZ39" s="98" t="s">
        <v>669</v>
      </c>
      <c r="SAA39" s="98" t="s">
        <v>669</v>
      </c>
      <c r="SAB39" s="98" t="s">
        <v>669</v>
      </c>
      <c r="SAC39" s="98" t="s">
        <v>669</v>
      </c>
      <c r="SAD39" s="98" t="s">
        <v>669</v>
      </c>
      <c r="SAE39" s="98" t="s">
        <v>669</v>
      </c>
      <c r="SAF39" s="98" t="s">
        <v>669</v>
      </c>
      <c r="SAG39" s="98" t="s">
        <v>669</v>
      </c>
      <c r="SAH39" s="98" t="s">
        <v>669</v>
      </c>
      <c r="SAI39" s="98" t="s">
        <v>669</v>
      </c>
      <c r="SAJ39" s="98" t="s">
        <v>669</v>
      </c>
      <c r="SAK39" s="98" t="s">
        <v>669</v>
      </c>
      <c r="SAL39" s="98" t="s">
        <v>669</v>
      </c>
      <c r="SAM39" s="98" t="s">
        <v>669</v>
      </c>
      <c r="SAN39" s="98" t="s">
        <v>669</v>
      </c>
      <c r="SAO39" s="98" t="s">
        <v>669</v>
      </c>
      <c r="SAP39" s="98" t="s">
        <v>669</v>
      </c>
      <c r="SAQ39" s="98" t="s">
        <v>669</v>
      </c>
      <c r="SAR39" s="98" t="s">
        <v>669</v>
      </c>
      <c r="SAS39" s="98" t="s">
        <v>669</v>
      </c>
      <c r="SAT39" s="98" t="s">
        <v>669</v>
      </c>
      <c r="SAU39" s="98" t="s">
        <v>669</v>
      </c>
      <c r="SAV39" s="98" t="s">
        <v>669</v>
      </c>
      <c r="SAW39" s="98" t="s">
        <v>669</v>
      </c>
      <c r="SAX39" s="98" t="s">
        <v>669</v>
      </c>
      <c r="SAY39" s="98" t="s">
        <v>669</v>
      </c>
      <c r="SAZ39" s="98" t="s">
        <v>669</v>
      </c>
      <c r="SBA39" s="98" t="s">
        <v>669</v>
      </c>
      <c r="SBB39" s="98" t="s">
        <v>669</v>
      </c>
      <c r="SBC39" s="98" t="s">
        <v>669</v>
      </c>
      <c r="SBD39" s="98" t="s">
        <v>669</v>
      </c>
      <c r="SBE39" s="98" t="s">
        <v>669</v>
      </c>
      <c r="SBF39" s="98" t="s">
        <v>669</v>
      </c>
      <c r="SBG39" s="98" t="s">
        <v>669</v>
      </c>
      <c r="SBH39" s="98" t="s">
        <v>669</v>
      </c>
      <c r="SBI39" s="98" t="s">
        <v>669</v>
      </c>
      <c r="SBJ39" s="98" t="s">
        <v>669</v>
      </c>
      <c r="SBK39" s="98" t="s">
        <v>669</v>
      </c>
      <c r="SBL39" s="98" t="s">
        <v>669</v>
      </c>
      <c r="SBM39" s="98" t="s">
        <v>669</v>
      </c>
      <c r="SBN39" s="98" t="s">
        <v>669</v>
      </c>
      <c r="SBO39" s="98" t="s">
        <v>669</v>
      </c>
      <c r="SBP39" s="98" t="s">
        <v>669</v>
      </c>
      <c r="SBQ39" s="98" t="s">
        <v>669</v>
      </c>
      <c r="SBR39" s="98" t="s">
        <v>669</v>
      </c>
      <c r="SBS39" s="98" t="s">
        <v>669</v>
      </c>
      <c r="SBT39" s="98" t="s">
        <v>669</v>
      </c>
      <c r="SBU39" s="98" t="s">
        <v>669</v>
      </c>
      <c r="SBV39" s="98" t="s">
        <v>669</v>
      </c>
      <c r="SBW39" s="98" t="s">
        <v>669</v>
      </c>
      <c r="SBX39" s="98" t="s">
        <v>669</v>
      </c>
      <c r="SBY39" s="98" t="s">
        <v>669</v>
      </c>
      <c r="SBZ39" s="98" t="s">
        <v>669</v>
      </c>
      <c r="SCA39" s="98" t="s">
        <v>669</v>
      </c>
      <c r="SCB39" s="98" t="s">
        <v>669</v>
      </c>
      <c r="SCC39" s="98" t="s">
        <v>669</v>
      </c>
      <c r="SCD39" s="98" t="s">
        <v>669</v>
      </c>
      <c r="SCE39" s="98" t="s">
        <v>669</v>
      </c>
      <c r="SCF39" s="98" t="s">
        <v>669</v>
      </c>
      <c r="SCG39" s="98" t="s">
        <v>669</v>
      </c>
      <c r="SCH39" s="98" t="s">
        <v>669</v>
      </c>
      <c r="SCI39" s="98" t="s">
        <v>669</v>
      </c>
      <c r="SCJ39" s="98" t="s">
        <v>669</v>
      </c>
      <c r="SCK39" s="98" t="s">
        <v>669</v>
      </c>
      <c r="SCL39" s="98" t="s">
        <v>669</v>
      </c>
      <c r="SCM39" s="98" t="s">
        <v>669</v>
      </c>
      <c r="SCN39" s="98" t="s">
        <v>669</v>
      </c>
      <c r="SCO39" s="98" t="s">
        <v>669</v>
      </c>
      <c r="SCP39" s="98" t="s">
        <v>669</v>
      </c>
      <c r="SCQ39" s="98" t="s">
        <v>669</v>
      </c>
      <c r="SCR39" s="98" t="s">
        <v>669</v>
      </c>
      <c r="SCS39" s="98" t="s">
        <v>669</v>
      </c>
      <c r="SCT39" s="98" t="s">
        <v>669</v>
      </c>
      <c r="SCU39" s="98" t="s">
        <v>669</v>
      </c>
      <c r="SCV39" s="98" t="s">
        <v>669</v>
      </c>
      <c r="SCW39" s="98" t="s">
        <v>669</v>
      </c>
      <c r="SCX39" s="98" t="s">
        <v>669</v>
      </c>
      <c r="SCY39" s="98" t="s">
        <v>669</v>
      </c>
      <c r="SCZ39" s="98" t="s">
        <v>669</v>
      </c>
      <c r="SDA39" s="98" t="s">
        <v>669</v>
      </c>
      <c r="SDB39" s="98" t="s">
        <v>669</v>
      </c>
      <c r="SDC39" s="98" t="s">
        <v>669</v>
      </c>
      <c r="SDD39" s="98" t="s">
        <v>669</v>
      </c>
      <c r="SDE39" s="98" t="s">
        <v>669</v>
      </c>
      <c r="SDF39" s="98" t="s">
        <v>669</v>
      </c>
      <c r="SDG39" s="98" t="s">
        <v>669</v>
      </c>
      <c r="SDH39" s="98" t="s">
        <v>669</v>
      </c>
      <c r="SDI39" s="98" t="s">
        <v>669</v>
      </c>
      <c r="SDJ39" s="98" t="s">
        <v>669</v>
      </c>
      <c r="SDK39" s="98" t="s">
        <v>669</v>
      </c>
      <c r="SDL39" s="98" t="s">
        <v>669</v>
      </c>
      <c r="SDM39" s="98" t="s">
        <v>669</v>
      </c>
      <c r="SDN39" s="98" t="s">
        <v>669</v>
      </c>
      <c r="SDO39" s="98" t="s">
        <v>669</v>
      </c>
      <c r="SDP39" s="98" t="s">
        <v>669</v>
      </c>
      <c r="SDQ39" s="98" t="s">
        <v>669</v>
      </c>
      <c r="SDR39" s="98" t="s">
        <v>669</v>
      </c>
      <c r="SDS39" s="98" t="s">
        <v>669</v>
      </c>
      <c r="SDT39" s="98" t="s">
        <v>669</v>
      </c>
      <c r="SDU39" s="98" t="s">
        <v>669</v>
      </c>
      <c r="SDV39" s="98" t="s">
        <v>669</v>
      </c>
      <c r="SDW39" s="98" t="s">
        <v>669</v>
      </c>
      <c r="SDX39" s="98" t="s">
        <v>669</v>
      </c>
      <c r="SDY39" s="98" t="s">
        <v>669</v>
      </c>
      <c r="SDZ39" s="98" t="s">
        <v>669</v>
      </c>
      <c r="SEA39" s="98" t="s">
        <v>669</v>
      </c>
      <c r="SEB39" s="98" t="s">
        <v>669</v>
      </c>
      <c r="SEC39" s="98" t="s">
        <v>669</v>
      </c>
      <c r="SED39" s="98" t="s">
        <v>669</v>
      </c>
      <c r="SEE39" s="98" t="s">
        <v>669</v>
      </c>
      <c r="SEF39" s="98" t="s">
        <v>669</v>
      </c>
      <c r="SEG39" s="98" t="s">
        <v>669</v>
      </c>
      <c r="SEH39" s="98" t="s">
        <v>669</v>
      </c>
      <c r="SEI39" s="98" t="s">
        <v>669</v>
      </c>
      <c r="SEJ39" s="98" t="s">
        <v>669</v>
      </c>
      <c r="SEK39" s="98" t="s">
        <v>669</v>
      </c>
      <c r="SEL39" s="98" t="s">
        <v>669</v>
      </c>
      <c r="SEM39" s="98" t="s">
        <v>669</v>
      </c>
      <c r="SEN39" s="98" t="s">
        <v>669</v>
      </c>
      <c r="SEO39" s="98" t="s">
        <v>669</v>
      </c>
      <c r="SEP39" s="98" t="s">
        <v>669</v>
      </c>
      <c r="SEQ39" s="98" t="s">
        <v>669</v>
      </c>
      <c r="SER39" s="98" t="s">
        <v>669</v>
      </c>
      <c r="SES39" s="98" t="s">
        <v>669</v>
      </c>
      <c r="SET39" s="98" t="s">
        <v>669</v>
      </c>
      <c r="SEU39" s="98" t="s">
        <v>669</v>
      </c>
      <c r="SEV39" s="98" t="s">
        <v>669</v>
      </c>
      <c r="SEW39" s="98" t="s">
        <v>669</v>
      </c>
      <c r="SEX39" s="98" t="s">
        <v>669</v>
      </c>
      <c r="SEY39" s="98" t="s">
        <v>669</v>
      </c>
      <c r="SEZ39" s="98" t="s">
        <v>669</v>
      </c>
      <c r="SFA39" s="98" t="s">
        <v>669</v>
      </c>
      <c r="SFB39" s="98" t="s">
        <v>669</v>
      </c>
      <c r="SFC39" s="98" t="s">
        <v>669</v>
      </c>
      <c r="SFD39" s="98" t="s">
        <v>669</v>
      </c>
      <c r="SFE39" s="98" t="s">
        <v>669</v>
      </c>
      <c r="SFF39" s="98" t="s">
        <v>669</v>
      </c>
      <c r="SFG39" s="98" t="s">
        <v>669</v>
      </c>
      <c r="SFH39" s="98" t="s">
        <v>669</v>
      </c>
      <c r="SFI39" s="98" t="s">
        <v>669</v>
      </c>
      <c r="SFJ39" s="98" t="s">
        <v>669</v>
      </c>
      <c r="SFK39" s="98" t="s">
        <v>669</v>
      </c>
      <c r="SFL39" s="98" t="s">
        <v>669</v>
      </c>
      <c r="SFM39" s="98" t="s">
        <v>669</v>
      </c>
      <c r="SFN39" s="98" t="s">
        <v>669</v>
      </c>
      <c r="SFO39" s="98" t="s">
        <v>669</v>
      </c>
      <c r="SFP39" s="98" t="s">
        <v>669</v>
      </c>
      <c r="SFQ39" s="98" t="s">
        <v>669</v>
      </c>
      <c r="SFR39" s="98" t="s">
        <v>669</v>
      </c>
      <c r="SFS39" s="98" t="s">
        <v>669</v>
      </c>
      <c r="SFT39" s="98" t="s">
        <v>669</v>
      </c>
      <c r="SFU39" s="98" t="s">
        <v>669</v>
      </c>
      <c r="SFV39" s="98" t="s">
        <v>669</v>
      </c>
      <c r="SFW39" s="98" t="s">
        <v>669</v>
      </c>
      <c r="SFX39" s="98" t="s">
        <v>669</v>
      </c>
      <c r="SFY39" s="98" t="s">
        <v>669</v>
      </c>
      <c r="SFZ39" s="98" t="s">
        <v>669</v>
      </c>
      <c r="SGA39" s="98" t="s">
        <v>669</v>
      </c>
      <c r="SGB39" s="98" t="s">
        <v>669</v>
      </c>
      <c r="SGC39" s="98" t="s">
        <v>669</v>
      </c>
      <c r="SGD39" s="98" t="s">
        <v>669</v>
      </c>
      <c r="SGE39" s="98" t="s">
        <v>669</v>
      </c>
      <c r="SGF39" s="98" t="s">
        <v>669</v>
      </c>
      <c r="SGG39" s="98" t="s">
        <v>669</v>
      </c>
      <c r="SGH39" s="98" t="s">
        <v>669</v>
      </c>
      <c r="SGI39" s="98" t="s">
        <v>669</v>
      </c>
      <c r="SGJ39" s="98" t="s">
        <v>669</v>
      </c>
      <c r="SGK39" s="98" t="s">
        <v>669</v>
      </c>
      <c r="SGL39" s="98" t="s">
        <v>669</v>
      </c>
      <c r="SGM39" s="98" t="s">
        <v>669</v>
      </c>
      <c r="SGN39" s="98" t="s">
        <v>669</v>
      </c>
      <c r="SGO39" s="98" t="s">
        <v>669</v>
      </c>
      <c r="SGP39" s="98" t="s">
        <v>669</v>
      </c>
      <c r="SGQ39" s="98" t="s">
        <v>669</v>
      </c>
      <c r="SGR39" s="98" t="s">
        <v>669</v>
      </c>
      <c r="SGS39" s="98" t="s">
        <v>669</v>
      </c>
      <c r="SGT39" s="98" t="s">
        <v>669</v>
      </c>
      <c r="SGU39" s="98" t="s">
        <v>669</v>
      </c>
      <c r="SGV39" s="98" t="s">
        <v>669</v>
      </c>
      <c r="SGW39" s="98" t="s">
        <v>669</v>
      </c>
      <c r="SGX39" s="98" t="s">
        <v>669</v>
      </c>
      <c r="SGY39" s="98" t="s">
        <v>669</v>
      </c>
      <c r="SGZ39" s="98" t="s">
        <v>669</v>
      </c>
      <c r="SHA39" s="98" t="s">
        <v>669</v>
      </c>
      <c r="SHB39" s="98" t="s">
        <v>669</v>
      </c>
      <c r="SHC39" s="98" t="s">
        <v>669</v>
      </c>
      <c r="SHD39" s="98" t="s">
        <v>669</v>
      </c>
      <c r="SHE39" s="98" t="s">
        <v>669</v>
      </c>
      <c r="SHF39" s="98" t="s">
        <v>669</v>
      </c>
      <c r="SHG39" s="98" t="s">
        <v>669</v>
      </c>
      <c r="SHH39" s="98" t="s">
        <v>669</v>
      </c>
      <c r="SHI39" s="98" t="s">
        <v>669</v>
      </c>
      <c r="SHJ39" s="98" t="s">
        <v>669</v>
      </c>
      <c r="SHK39" s="98" t="s">
        <v>669</v>
      </c>
      <c r="SHL39" s="98" t="s">
        <v>669</v>
      </c>
      <c r="SHM39" s="98" t="s">
        <v>669</v>
      </c>
      <c r="SHN39" s="98" t="s">
        <v>669</v>
      </c>
      <c r="SHO39" s="98" t="s">
        <v>669</v>
      </c>
      <c r="SHP39" s="98" t="s">
        <v>669</v>
      </c>
      <c r="SHQ39" s="98" t="s">
        <v>669</v>
      </c>
      <c r="SHR39" s="98" t="s">
        <v>669</v>
      </c>
      <c r="SHS39" s="98" t="s">
        <v>669</v>
      </c>
      <c r="SHT39" s="98" t="s">
        <v>669</v>
      </c>
      <c r="SHU39" s="98" t="s">
        <v>669</v>
      </c>
      <c r="SHV39" s="98" t="s">
        <v>669</v>
      </c>
      <c r="SHW39" s="98" t="s">
        <v>669</v>
      </c>
      <c r="SHX39" s="98" t="s">
        <v>669</v>
      </c>
      <c r="SHY39" s="98" t="s">
        <v>669</v>
      </c>
      <c r="SHZ39" s="98" t="s">
        <v>669</v>
      </c>
      <c r="SIA39" s="98" t="s">
        <v>669</v>
      </c>
      <c r="SIB39" s="98" t="s">
        <v>669</v>
      </c>
      <c r="SIC39" s="98" t="s">
        <v>669</v>
      </c>
      <c r="SID39" s="98" t="s">
        <v>669</v>
      </c>
      <c r="SIE39" s="98" t="s">
        <v>669</v>
      </c>
      <c r="SIF39" s="98" t="s">
        <v>669</v>
      </c>
      <c r="SIG39" s="98" t="s">
        <v>669</v>
      </c>
      <c r="SIH39" s="98" t="s">
        <v>669</v>
      </c>
      <c r="SII39" s="98" t="s">
        <v>669</v>
      </c>
      <c r="SIJ39" s="98" t="s">
        <v>669</v>
      </c>
      <c r="SIK39" s="98" t="s">
        <v>669</v>
      </c>
      <c r="SIL39" s="98" t="s">
        <v>669</v>
      </c>
      <c r="SIM39" s="98" t="s">
        <v>669</v>
      </c>
      <c r="SIN39" s="98" t="s">
        <v>669</v>
      </c>
      <c r="SIO39" s="98" t="s">
        <v>669</v>
      </c>
      <c r="SIP39" s="98" t="s">
        <v>669</v>
      </c>
      <c r="SIQ39" s="98" t="s">
        <v>669</v>
      </c>
      <c r="SIR39" s="98" t="s">
        <v>669</v>
      </c>
      <c r="SIS39" s="98" t="s">
        <v>669</v>
      </c>
      <c r="SIT39" s="98" t="s">
        <v>669</v>
      </c>
      <c r="SIU39" s="98" t="s">
        <v>669</v>
      </c>
      <c r="SIV39" s="98" t="s">
        <v>669</v>
      </c>
      <c r="SIW39" s="98" t="s">
        <v>669</v>
      </c>
      <c r="SIX39" s="98" t="s">
        <v>669</v>
      </c>
      <c r="SIY39" s="98" t="s">
        <v>669</v>
      </c>
      <c r="SIZ39" s="98" t="s">
        <v>669</v>
      </c>
      <c r="SJA39" s="98" t="s">
        <v>669</v>
      </c>
      <c r="SJB39" s="98" t="s">
        <v>669</v>
      </c>
      <c r="SJC39" s="98" t="s">
        <v>669</v>
      </c>
      <c r="SJD39" s="98" t="s">
        <v>669</v>
      </c>
      <c r="SJE39" s="98" t="s">
        <v>669</v>
      </c>
      <c r="SJF39" s="98" t="s">
        <v>669</v>
      </c>
      <c r="SJG39" s="98" t="s">
        <v>669</v>
      </c>
      <c r="SJH39" s="98" t="s">
        <v>669</v>
      </c>
      <c r="SJI39" s="98" t="s">
        <v>669</v>
      </c>
      <c r="SJJ39" s="98" t="s">
        <v>669</v>
      </c>
      <c r="SJK39" s="98" t="s">
        <v>669</v>
      </c>
      <c r="SJL39" s="98" t="s">
        <v>669</v>
      </c>
      <c r="SJM39" s="98" t="s">
        <v>669</v>
      </c>
      <c r="SJN39" s="98" t="s">
        <v>669</v>
      </c>
      <c r="SJO39" s="98" t="s">
        <v>669</v>
      </c>
      <c r="SJP39" s="98" t="s">
        <v>669</v>
      </c>
      <c r="SJQ39" s="98" t="s">
        <v>669</v>
      </c>
      <c r="SJR39" s="98" t="s">
        <v>669</v>
      </c>
      <c r="SJS39" s="98" t="s">
        <v>669</v>
      </c>
      <c r="SJT39" s="98" t="s">
        <v>669</v>
      </c>
      <c r="SJU39" s="98" t="s">
        <v>669</v>
      </c>
      <c r="SJV39" s="98" t="s">
        <v>669</v>
      </c>
      <c r="SJW39" s="98" t="s">
        <v>669</v>
      </c>
      <c r="SJX39" s="98" t="s">
        <v>669</v>
      </c>
      <c r="SJY39" s="98" t="s">
        <v>669</v>
      </c>
      <c r="SJZ39" s="98" t="s">
        <v>669</v>
      </c>
      <c r="SKA39" s="98" t="s">
        <v>669</v>
      </c>
      <c r="SKB39" s="98" t="s">
        <v>669</v>
      </c>
      <c r="SKC39" s="98" t="s">
        <v>669</v>
      </c>
      <c r="SKD39" s="98" t="s">
        <v>669</v>
      </c>
      <c r="SKE39" s="98" t="s">
        <v>669</v>
      </c>
      <c r="SKF39" s="98" t="s">
        <v>669</v>
      </c>
      <c r="SKG39" s="98" t="s">
        <v>669</v>
      </c>
      <c r="SKH39" s="98" t="s">
        <v>669</v>
      </c>
      <c r="SKI39" s="98" t="s">
        <v>669</v>
      </c>
      <c r="SKJ39" s="98" t="s">
        <v>669</v>
      </c>
      <c r="SKK39" s="98" t="s">
        <v>669</v>
      </c>
      <c r="SKL39" s="98" t="s">
        <v>669</v>
      </c>
      <c r="SKM39" s="98" t="s">
        <v>669</v>
      </c>
      <c r="SKN39" s="98" t="s">
        <v>669</v>
      </c>
      <c r="SKO39" s="98" t="s">
        <v>669</v>
      </c>
      <c r="SKP39" s="98" t="s">
        <v>669</v>
      </c>
      <c r="SKQ39" s="98" t="s">
        <v>669</v>
      </c>
      <c r="SKR39" s="98" t="s">
        <v>669</v>
      </c>
      <c r="SKS39" s="98" t="s">
        <v>669</v>
      </c>
      <c r="SKT39" s="98" t="s">
        <v>669</v>
      </c>
      <c r="SKU39" s="98" t="s">
        <v>669</v>
      </c>
      <c r="SKV39" s="98" t="s">
        <v>669</v>
      </c>
      <c r="SKW39" s="98" t="s">
        <v>669</v>
      </c>
      <c r="SKX39" s="98" t="s">
        <v>669</v>
      </c>
      <c r="SKY39" s="98" t="s">
        <v>669</v>
      </c>
      <c r="SKZ39" s="98" t="s">
        <v>669</v>
      </c>
      <c r="SLA39" s="98" t="s">
        <v>669</v>
      </c>
      <c r="SLB39" s="98" t="s">
        <v>669</v>
      </c>
      <c r="SLC39" s="98" t="s">
        <v>669</v>
      </c>
      <c r="SLD39" s="98" t="s">
        <v>669</v>
      </c>
      <c r="SLE39" s="98" t="s">
        <v>669</v>
      </c>
      <c r="SLF39" s="98" t="s">
        <v>669</v>
      </c>
      <c r="SLG39" s="98" t="s">
        <v>669</v>
      </c>
      <c r="SLH39" s="98" t="s">
        <v>669</v>
      </c>
      <c r="SLI39" s="98" t="s">
        <v>669</v>
      </c>
      <c r="SLJ39" s="98" t="s">
        <v>669</v>
      </c>
      <c r="SLK39" s="98" t="s">
        <v>669</v>
      </c>
      <c r="SLL39" s="98" t="s">
        <v>669</v>
      </c>
      <c r="SLM39" s="98" t="s">
        <v>669</v>
      </c>
      <c r="SLN39" s="98" t="s">
        <v>669</v>
      </c>
      <c r="SLO39" s="98" t="s">
        <v>669</v>
      </c>
      <c r="SLP39" s="98" t="s">
        <v>669</v>
      </c>
      <c r="SLQ39" s="98" t="s">
        <v>669</v>
      </c>
      <c r="SLR39" s="98" t="s">
        <v>669</v>
      </c>
      <c r="SLS39" s="98" t="s">
        <v>669</v>
      </c>
      <c r="SLT39" s="98" t="s">
        <v>669</v>
      </c>
      <c r="SLU39" s="98" t="s">
        <v>669</v>
      </c>
      <c r="SLV39" s="98" t="s">
        <v>669</v>
      </c>
      <c r="SLW39" s="98" t="s">
        <v>669</v>
      </c>
      <c r="SLX39" s="98" t="s">
        <v>669</v>
      </c>
      <c r="SLY39" s="98" t="s">
        <v>669</v>
      </c>
      <c r="SLZ39" s="98" t="s">
        <v>669</v>
      </c>
      <c r="SMA39" s="98" t="s">
        <v>669</v>
      </c>
      <c r="SMB39" s="98" t="s">
        <v>669</v>
      </c>
      <c r="SMC39" s="98" t="s">
        <v>669</v>
      </c>
      <c r="SMD39" s="98" t="s">
        <v>669</v>
      </c>
      <c r="SME39" s="98" t="s">
        <v>669</v>
      </c>
      <c r="SMF39" s="98" t="s">
        <v>669</v>
      </c>
      <c r="SMG39" s="98" t="s">
        <v>669</v>
      </c>
      <c r="SMH39" s="98" t="s">
        <v>669</v>
      </c>
      <c r="SMI39" s="98" t="s">
        <v>669</v>
      </c>
      <c r="SMJ39" s="98" t="s">
        <v>669</v>
      </c>
      <c r="SMK39" s="98" t="s">
        <v>669</v>
      </c>
      <c r="SML39" s="98" t="s">
        <v>669</v>
      </c>
      <c r="SMM39" s="98" t="s">
        <v>669</v>
      </c>
      <c r="SMN39" s="98" t="s">
        <v>669</v>
      </c>
      <c r="SMO39" s="98" t="s">
        <v>669</v>
      </c>
      <c r="SMP39" s="98" t="s">
        <v>669</v>
      </c>
      <c r="SMQ39" s="98" t="s">
        <v>669</v>
      </c>
      <c r="SMR39" s="98" t="s">
        <v>669</v>
      </c>
      <c r="SMS39" s="98" t="s">
        <v>669</v>
      </c>
      <c r="SMT39" s="98" t="s">
        <v>669</v>
      </c>
      <c r="SMU39" s="98" t="s">
        <v>669</v>
      </c>
      <c r="SMV39" s="98" t="s">
        <v>669</v>
      </c>
      <c r="SMW39" s="98" t="s">
        <v>669</v>
      </c>
      <c r="SMX39" s="98" t="s">
        <v>669</v>
      </c>
      <c r="SMY39" s="98" t="s">
        <v>669</v>
      </c>
      <c r="SMZ39" s="98" t="s">
        <v>669</v>
      </c>
      <c r="SNA39" s="98" t="s">
        <v>669</v>
      </c>
      <c r="SNB39" s="98" t="s">
        <v>669</v>
      </c>
      <c r="SNC39" s="98" t="s">
        <v>669</v>
      </c>
      <c r="SND39" s="98" t="s">
        <v>669</v>
      </c>
      <c r="SNE39" s="98" t="s">
        <v>669</v>
      </c>
      <c r="SNF39" s="98" t="s">
        <v>669</v>
      </c>
      <c r="SNG39" s="98" t="s">
        <v>669</v>
      </c>
      <c r="SNH39" s="98" t="s">
        <v>669</v>
      </c>
      <c r="SNI39" s="98" t="s">
        <v>669</v>
      </c>
      <c r="SNJ39" s="98" t="s">
        <v>669</v>
      </c>
      <c r="SNK39" s="98" t="s">
        <v>669</v>
      </c>
      <c r="SNL39" s="98" t="s">
        <v>669</v>
      </c>
      <c r="SNM39" s="98" t="s">
        <v>669</v>
      </c>
      <c r="SNN39" s="98" t="s">
        <v>669</v>
      </c>
      <c r="SNO39" s="98" t="s">
        <v>669</v>
      </c>
      <c r="SNP39" s="98" t="s">
        <v>669</v>
      </c>
      <c r="SNQ39" s="98" t="s">
        <v>669</v>
      </c>
      <c r="SNR39" s="98" t="s">
        <v>669</v>
      </c>
      <c r="SNS39" s="98" t="s">
        <v>669</v>
      </c>
      <c r="SNT39" s="98" t="s">
        <v>669</v>
      </c>
      <c r="SNU39" s="98" t="s">
        <v>669</v>
      </c>
      <c r="SNV39" s="98" t="s">
        <v>669</v>
      </c>
      <c r="SNW39" s="98" t="s">
        <v>669</v>
      </c>
      <c r="SNX39" s="98" t="s">
        <v>669</v>
      </c>
      <c r="SNY39" s="98" t="s">
        <v>669</v>
      </c>
      <c r="SNZ39" s="98" t="s">
        <v>669</v>
      </c>
      <c r="SOA39" s="98" t="s">
        <v>669</v>
      </c>
      <c r="SOB39" s="98" t="s">
        <v>669</v>
      </c>
      <c r="SOC39" s="98" t="s">
        <v>669</v>
      </c>
      <c r="SOD39" s="98" t="s">
        <v>669</v>
      </c>
      <c r="SOE39" s="98" t="s">
        <v>669</v>
      </c>
      <c r="SOF39" s="98" t="s">
        <v>669</v>
      </c>
      <c r="SOG39" s="98" t="s">
        <v>669</v>
      </c>
      <c r="SOH39" s="98" t="s">
        <v>669</v>
      </c>
      <c r="SOI39" s="98" t="s">
        <v>669</v>
      </c>
      <c r="SOJ39" s="98" t="s">
        <v>669</v>
      </c>
      <c r="SOK39" s="98" t="s">
        <v>669</v>
      </c>
      <c r="SOL39" s="98" t="s">
        <v>669</v>
      </c>
      <c r="SOM39" s="98" t="s">
        <v>669</v>
      </c>
      <c r="SON39" s="98" t="s">
        <v>669</v>
      </c>
      <c r="SOO39" s="98" t="s">
        <v>669</v>
      </c>
      <c r="SOP39" s="98" t="s">
        <v>669</v>
      </c>
      <c r="SOQ39" s="98" t="s">
        <v>669</v>
      </c>
      <c r="SOR39" s="98" t="s">
        <v>669</v>
      </c>
      <c r="SOS39" s="98" t="s">
        <v>669</v>
      </c>
      <c r="SOT39" s="98" t="s">
        <v>669</v>
      </c>
      <c r="SOU39" s="98" t="s">
        <v>669</v>
      </c>
      <c r="SOV39" s="98" t="s">
        <v>669</v>
      </c>
      <c r="SOW39" s="98" t="s">
        <v>669</v>
      </c>
      <c r="SOX39" s="98" t="s">
        <v>669</v>
      </c>
      <c r="SOY39" s="98" t="s">
        <v>669</v>
      </c>
      <c r="SOZ39" s="98" t="s">
        <v>669</v>
      </c>
      <c r="SPA39" s="98" t="s">
        <v>669</v>
      </c>
      <c r="SPB39" s="98" t="s">
        <v>669</v>
      </c>
      <c r="SPC39" s="98" t="s">
        <v>669</v>
      </c>
      <c r="SPD39" s="98" t="s">
        <v>669</v>
      </c>
      <c r="SPE39" s="98" t="s">
        <v>669</v>
      </c>
      <c r="SPF39" s="98" t="s">
        <v>669</v>
      </c>
      <c r="SPG39" s="98" t="s">
        <v>669</v>
      </c>
      <c r="SPH39" s="98" t="s">
        <v>669</v>
      </c>
      <c r="SPI39" s="98" t="s">
        <v>669</v>
      </c>
      <c r="SPJ39" s="98" t="s">
        <v>669</v>
      </c>
      <c r="SPK39" s="98" t="s">
        <v>669</v>
      </c>
      <c r="SPL39" s="98" t="s">
        <v>669</v>
      </c>
      <c r="SPM39" s="98" t="s">
        <v>669</v>
      </c>
      <c r="SPN39" s="98" t="s">
        <v>669</v>
      </c>
      <c r="SPO39" s="98" t="s">
        <v>669</v>
      </c>
      <c r="SPP39" s="98" t="s">
        <v>669</v>
      </c>
      <c r="SPQ39" s="98" t="s">
        <v>669</v>
      </c>
      <c r="SPR39" s="98" t="s">
        <v>669</v>
      </c>
      <c r="SPS39" s="98" t="s">
        <v>669</v>
      </c>
      <c r="SPT39" s="98" t="s">
        <v>669</v>
      </c>
      <c r="SPU39" s="98" t="s">
        <v>669</v>
      </c>
      <c r="SPV39" s="98" t="s">
        <v>669</v>
      </c>
      <c r="SPW39" s="98" t="s">
        <v>669</v>
      </c>
      <c r="SPX39" s="98" t="s">
        <v>669</v>
      </c>
      <c r="SPY39" s="98" t="s">
        <v>669</v>
      </c>
      <c r="SPZ39" s="98" t="s">
        <v>669</v>
      </c>
      <c r="SQA39" s="98" t="s">
        <v>669</v>
      </c>
      <c r="SQB39" s="98" t="s">
        <v>669</v>
      </c>
      <c r="SQC39" s="98" t="s">
        <v>669</v>
      </c>
      <c r="SQD39" s="98" t="s">
        <v>669</v>
      </c>
      <c r="SQE39" s="98" t="s">
        <v>669</v>
      </c>
      <c r="SQF39" s="98" t="s">
        <v>669</v>
      </c>
      <c r="SQG39" s="98" t="s">
        <v>669</v>
      </c>
      <c r="SQH39" s="98" t="s">
        <v>669</v>
      </c>
      <c r="SQI39" s="98" t="s">
        <v>669</v>
      </c>
      <c r="SQJ39" s="98" t="s">
        <v>669</v>
      </c>
      <c r="SQK39" s="98" t="s">
        <v>669</v>
      </c>
      <c r="SQL39" s="98" t="s">
        <v>669</v>
      </c>
      <c r="SQM39" s="98" t="s">
        <v>669</v>
      </c>
      <c r="SQN39" s="98" t="s">
        <v>669</v>
      </c>
      <c r="SQO39" s="98" t="s">
        <v>669</v>
      </c>
      <c r="SQP39" s="98" t="s">
        <v>669</v>
      </c>
      <c r="SQQ39" s="98" t="s">
        <v>669</v>
      </c>
      <c r="SQR39" s="98" t="s">
        <v>669</v>
      </c>
      <c r="SQS39" s="98" t="s">
        <v>669</v>
      </c>
      <c r="SQT39" s="98" t="s">
        <v>669</v>
      </c>
      <c r="SQU39" s="98" t="s">
        <v>669</v>
      </c>
      <c r="SQV39" s="98" t="s">
        <v>669</v>
      </c>
      <c r="SQW39" s="98" t="s">
        <v>669</v>
      </c>
      <c r="SQX39" s="98" t="s">
        <v>669</v>
      </c>
      <c r="SQY39" s="98" t="s">
        <v>669</v>
      </c>
      <c r="SQZ39" s="98" t="s">
        <v>669</v>
      </c>
      <c r="SRA39" s="98" t="s">
        <v>669</v>
      </c>
      <c r="SRB39" s="98" t="s">
        <v>669</v>
      </c>
      <c r="SRC39" s="98" t="s">
        <v>669</v>
      </c>
      <c r="SRD39" s="98" t="s">
        <v>669</v>
      </c>
      <c r="SRE39" s="98" t="s">
        <v>669</v>
      </c>
      <c r="SRF39" s="98" t="s">
        <v>669</v>
      </c>
      <c r="SRG39" s="98" t="s">
        <v>669</v>
      </c>
      <c r="SRH39" s="98" t="s">
        <v>669</v>
      </c>
      <c r="SRI39" s="98" t="s">
        <v>669</v>
      </c>
      <c r="SRJ39" s="98" t="s">
        <v>669</v>
      </c>
      <c r="SRK39" s="98" t="s">
        <v>669</v>
      </c>
      <c r="SRL39" s="98" t="s">
        <v>669</v>
      </c>
      <c r="SRM39" s="98" t="s">
        <v>669</v>
      </c>
      <c r="SRN39" s="98" t="s">
        <v>669</v>
      </c>
      <c r="SRO39" s="98" t="s">
        <v>669</v>
      </c>
      <c r="SRP39" s="98" t="s">
        <v>669</v>
      </c>
      <c r="SRQ39" s="98" t="s">
        <v>669</v>
      </c>
      <c r="SRR39" s="98" t="s">
        <v>669</v>
      </c>
      <c r="SRS39" s="98" t="s">
        <v>669</v>
      </c>
      <c r="SRT39" s="98" t="s">
        <v>669</v>
      </c>
      <c r="SRU39" s="98" t="s">
        <v>669</v>
      </c>
      <c r="SRV39" s="98" t="s">
        <v>669</v>
      </c>
      <c r="SRW39" s="98" t="s">
        <v>669</v>
      </c>
      <c r="SRX39" s="98" t="s">
        <v>669</v>
      </c>
      <c r="SRY39" s="98" t="s">
        <v>669</v>
      </c>
      <c r="SRZ39" s="98" t="s">
        <v>669</v>
      </c>
      <c r="SSA39" s="98" t="s">
        <v>669</v>
      </c>
      <c r="SSB39" s="98" t="s">
        <v>669</v>
      </c>
      <c r="SSC39" s="98" t="s">
        <v>669</v>
      </c>
      <c r="SSD39" s="98" t="s">
        <v>669</v>
      </c>
      <c r="SSE39" s="98" t="s">
        <v>669</v>
      </c>
      <c r="SSF39" s="98" t="s">
        <v>669</v>
      </c>
      <c r="SSG39" s="98" t="s">
        <v>669</v>
      </c>
      <c r="SSH39" s="98" t="s">
        <v>669</v>
      </c>
      <c r="SSI39" s="98" t="s">
        <v>669</v>
      </c>
      <c r="SSJ39" s="98" t="s">
        <v>669</v>
      </c>
      <c r="SSK39" s="98" t="s">
        <v>669</v>
      </c>
      <c r="SSL39" s="98" t="s">
        <v>669</v>
      </c>
      <c r="SSM39" s="98" t="s">
        <v>669</v>
      </c>
      <c r="SSN39" s="98" t="s">
        <v>669</v>
      </c>
      <c r="SSO39" s="98" t="s">
        <v>669</v>
      </c>
      <c r="SSP39" s="98" t="s">
        <v>669</v>
      </c>
      <c r="SSQ39" s="98" t="s">
        <v>669</v>
      </c>
      <c r="SSR39" s="98" t="s">
        <v>669</v>
      </c>
      <c r="SSS39" s="98" t="s">
        <v>669</v>
      </c>
      <c r="SST39" s="98" t="s">
        <v>669</v>
      </c>
      <c r="SSU39" s="98" t="s">
        <v>669</v>
      </c>
      <c r="SSV39" s="98" t="s">
        <v>669</v>
      </c>
      <c r="SSW39" s="98" t="s">
        <v>669</v>
      </c>
      <c r="SSX39" s="98" t="s">
        <v>669</v>
      </c>
      <c r="SSY39" s="98" t="s">
        <v>669</v>
      </c>
      <c r="SSZ39" s="98" t="s">
        <v>669</v>
      </c>
      <c r="STA39" s="98" t="s">
        <v>669</v>
      </c>
      <c r="STB39" s="98" t="s">
        <v>669</v>
      </c>
      <c r="STC39" s="98" t="s">
        <v>669</v>
      </c>
      <c r="STD39" s="98" t="s">
        <v>669</v>
      </c>
      <c r="STE39" s="98" t="s">
        <v>669</v>
      </c>
      <c r="STF39" s="98" t="s">
        <v>669</v>
      </c>
      <c r="STG39" s="98" t="s">
        <v>669</v>
      </c>
      <c r="STH39" s="98" t="s">
        <v>669</v>
      </c>
      <c r="STI39" s="98" t="s">
        <v>669</v>
      </c>
      <c r="STJ39" s="98" t="s">
        <v>669</v>
      </c>
      <c r="STK39" s="98" t="s">
        <v>669</v>
      </c>
      <c r="STL39" s="98" t="s">
        <v>669</v>
      </c>
      <c r="STM39" s="98" t="s">
        <v>669</v>
      </c>
      <c r="STN39" s="98" t="s">
        <v>669</v>
      </c>
      <c r="STO39" s="98" t="s">
        <v>669</v>
      </c>
      <c r="STP39" s="98" t="s">
        <v>669</v>
      </c>
      <c r="STQ39" s="98" t="s">
        <v>669</v>
      </c>
      <c r="STR39" s="98" t="s">
        <v>669</v>
      </c>
      <c r="STS39" s="98" t="s">
        <v>669</v>
      </c>
      <c r="STT39" s="98" t="s">
        <v>669</v>
      </c>
      <c r="STU39" s="98" t="s">
        <v>669</v>
      </c>
      <c r="STV39" s="98" t="s">
        <v>669</v>
      </c>
      <c r="STW39" s="98" t="s">
        <v>669</v>
      </c>
      <c r="STX39" s="98" t="s">
        <v>669</v>
      </c>
      <c r="STY39" s="98" t="s">
        <v>669</v>
      </c>
      <c r="STZ39" s="98" t="s">
        <v>669</v>
      </c>
      <c r="SUA39" s="98" t="s">
        <v>669</v>
      </c>
      <c r="SUB39" s="98" t="s">
        <v>669</v>
      </c>
      <c r="SUC39" s="98" t="s">
        <v>669</v>
      </c>
      <c r="SUD39" s="98" t="s">
        <v>669</v>
      </c>
      <c r="SUE39" s="98" t="s">
        <v>669</v>
      </c>
      <c r="SUF39" s="98" t="s">
        <v>669</v>
      </c>
      <c r="SUG39" s="98" t="s">
        <v>669</v>
      </c>
      <c r="SUH39" s="98" t="s">
        <v>669</v>
      </c>
      <c r="SUI39" s="98" t="s">
        <v>669</v>
      </c>
      <c r="SUJ39" s="98" t="s">
        <v>669</v>
      </c>
      <c r="SUK39" s="98" t="s">
        <v>669</v>
      </c>
      <c r="SUL39" s="98" t="s">
        <v>669</v>
      </c>
      <c r="SUM39" s="98" t="s">
        <v>669</v>
      </c>
      <c r="SUN39" s="98" t="s">
        <v>669</v>
      </c>
      <c r="SUO39" s="98" t="s">
        <v>669</v>
      </c>
      <c r="SUP39" s="98" t="s">
        <v>669</v>
      </c>
      <c r="SUQ39" s="98" t="s">
        <v>669</v>
      </c>
      <c r="SUR39" s="98" t="s">
        <v>669</v>
      </c>
      <c r="SUS39" s="98" t="s">
        <v>669</v>
      </c>
      <c r="SUT39" s="98" t="s">
        <v>669</v>
      </c>
      <c r="SUU39" s="98" t="s">
        <v>669</v>
      </c>
      <c r="SUV39" s="98" t="s">
        <v>669</v>
      </c>
      <c r="SUW39" s="98" t="s">
        <v>669</v>
      </c>
      <c r="SUX39" s="98" t="s">
        <v>669</v>
      </c>
      <c r="SUY39" s="98" t="s">
        <v>669</v>
      </c>
      <c r="SUZ39" s="98" t="s">
        <v>669</v>
      </c>
      <c r="SVA39" s="98" t="s">
        <v>669</v>
      </c>
      <c r="SVB39" s="98" t="s">
        <v>669</v>
      </c>
      <c r="SVC39" s="98" t="s">
        <v>669</v>
      </c>
      <c r="SVD39" s="98" t="s">
        <v>669</v>
      </c>
      <c r="SVE39" s="98" t="s">
        <v>669</v>
      </c>
      <c r="SVF39" s="98" t="s">
        <v>669</v>
      </c>
      <c r="SVG39" s="98" t="s">
        <v>669</v>
      </c>
      <c r="SVH39" s="98" t="s">
        <v>669</v>
      </c>
      <c r="SVI39" s="98" t="s">
        <v>669</v>
      </c>
      <c r="SVJ39" s="98" t="s">
        <v>669</v>
      </c>
      <c r="SVK39" s="98" t="s">
        <v>669</v>
      </c>
      <c r="SVL39" s="98" t="s">
        <v>669</v>
      </c>
      <c r="SVM39" s="98" t="s">
        <v>669</v>
      </c>
      <c r="SVN39" s="98" t="s">
        <v>669</v>
      </c>
      <c r="SVO39" s="98" t="s">
        <v>669</v>
      </c>
      <c r="SVP39" s="98" t="s">
        <v>669</v>
      </c>
      <c r="SVQ39" s="98" t="s">
        <v>669</v>
      </c>
      <c r="SVR39" s="98" t="s">
        <v>669</v>
      </c>
      <c r="SVS39" s="98" t="s">
        <v>669</v>
      </c>
      <c r="SVT39" s="98" t="s">
        <v>669</v>
      </c>
      <c r="SVU39" s="98" t="s">
        <v>669</v>
      </c>
      <c r="SVV39" s="98" t="s">
        <v>669</v>
      </c>
      <c r="SVW39" s="98" t="s">
        <v>669</v>
      </c>
      <c r="SVX39" s="98" t="s">
        <v>669</v>
      </c>
      <c r="SVY39" s="98" t="s">
        <v>669</v>
      </c>
      <c r="SVZ39" s="98" t="s">
        <v>669</v>
      </c>
      <c r="SWA39" s="98" t="s">
        <v>669</v>
      </c>
      <c r="SWB39" s="98" t="s">
        <v>669</v>
      </c>
      <c r="SWC39" s="98" t="s">
        <v>669</v>
      </c>
      <c r="SWD39" s="98" t="s">
        <v>669</v>
      </c>
      <c r="SWE39" s="98" t="s">
        <v>669</v>
      </c>
      <c r="SWF39" s="98" t="s">
        <v>669</v>
      </c>
      <c r="SWG39" s="98" t="s">
        <v>669</v>
      </c>
      <c r="SWH39" s="98" t="s">
        <v>669</v>
      </c>
      <c r="SWI39" s="98" t="s">
        <v>669</v>
      </c>
      <c r="SWJ39" s="98" t="s">
        <v>669</v>
      </c>
      <c r="SWK39" s="98" t="s">
        <v>669</v>
      </c>
      <c r="SWL39" s="98" t="s">
        <v>669</v>
      </c>
      <c r="SWM39" s="98" t="s">
        <v>669</v>
      </c>
      <c r="SWN39" s="98" t="s">
        <v>669</v>
      </c>
      <c r="SWO39" s="98" t="s">
        <v>669</v>
      </c>
      <c r="SWP39" s="98" t="s">
        <v>669</v>
      </c>
      <c r="SWQ39" s="98" t="s">
        <v>669</v>
      </c>
      <c r="SWR39" s="98" t="s">
        <v>669</v>
      </c>
      <c r="SWS39" s="98" t="s">
        <v>669</v>
      </c>
      <c r="SWT39" s="98" t="s">
        <v>669</v>
      </c>
      <c r="SWU39" s="98" t="s">
        <v>669</v>
      </c>
      <c r="SWV39" s="98" t="s">
        <v>669</v>
      </c>
      <c r="SWW39" s="98" t="s">
        <v>669</v>
      </c>
      <c r="SWX39" s="98" t="s">
        <v>669</v>
      </c>
      <c r="SWY39" s="98" t="s">
        <v>669</v>
      </c>
      <c r="SWZ39" s="98" t="s">
        <v>669</v>
      </c>
      <c r="SXA39" s="98" t="s">
        <v>669</v>
      </c>
      <c r="SXB39" s="98" t="s">
        <v>669</v>
      </c>
      <c r="SXC39" s="98" t="s">
        <v>669</v>
      </c>
      <c r="SXD39" s="98" t="s">
        <v>669</v>
      </c>
      <c r="SXE39" s="98" t="s">
        <v>669</v>
      </c>
      <c r="SXF39" s="98" t="s">
        <v>669</v>
      </c>
      <c r="SXG39" s="98" t="s">
        <v>669</v>
      </c>
      <c r="SXH39" s="98" t="s">
        <v>669</v>
      </c>
      <c r="SXI39" s="98" t="s">
        <v>669</v>
      </c>
      <c r="SXJ39" s="98" t="s">
        <v>669</v>
      </c>
      <c r="SXK39" s="98" t="s">
        <v>669</v>
      </c>
      <c r="SXL39" s="98" t="s">
        <v>669</v>
      </c>
      <c r="SXM39" s="98" t="s">
        <v>669</v>
      </c>
      <c r="SXN39" s="98" t="s">
        <v>669</v>
      </c>
      <c r="SXO39" s="98" t="s">
        <v>669</v>
      </c>
      <c r="SXP39" s="98" t="s">
        <v>669</v>
      </c>
      <c r="SXQ39" s="98" t="s">
        <v>669</v>
      </c>
      <c r="SXR39" s="98" t="s">
        <v>669</v>
      </c>
      <c r="SXS39" s="98" t="s">
        <v>669</v>
      </c>
      <c r="SXT39" s="98" t="s">
        <v>669</v>
      </c>
      <c r="SXU39" s="98" t="s">
        <v>669</v>
      </c>
      <c r="SXV39" s="98" t="s">
        <v>669</v>
      </c>
      <c r="SXW39" s="98" t="s">
        <v>669</v>
      </c>
      <c r="SXX39" s="98" t="s">
        <v>669</v>
      </c>
      <c r="SXY39" s="98" t="s">
        <v>669</v>
      </c>
      <c r="SXZ39" s="98" t="s">
        <v>669</v>
      </c>
      <c r="SYA39" s="98" t="s">
        <v>669</v>
      </c>
      <c r="SYB39" s="98" t="s">
        <v>669</v>
      </c>
      <c r="SYC39" s="98" t="s">
        <v>669</v>
      </c>
      <c r="SYD39" s="98" t="s">
        <v>669</v>
      </c>
      <c r="SYE39" s="98" t="s">
        <v>669</v>
      </c>
      <c r="SYF39" s="98" t="s">
        <v>669</v>
      </c>
      <c r="SYG39" s="98" t="s">
        <v>669</v>
      </c>
      <c r="SYH39" s="98" t="s">
        <v>669</v>
      </c>
      <c r="SYI39" s="98" t="s">
        <v>669</v>
      </c>
      <c r="SYJ39" s="98" t="s">
        <v>669</v>
      </c>
      <c r="SYK39" s="98" t="s">
        <v>669</v>
      </c>
      <c r="SYL39" s="98" t="s">
        <v>669</v>
      </c>
      <c r="SYM39" s="98" t="s">
        <v>669</v>
      </c>
      <c r="SYN39" s="98" t="s">
        <v>669</v>
      </c>
      <c r="SYO39" s="98" t="s">
        <v>669</v>
      </c>
      <c r="SYP39" s="98" t="s">
        <v>669</v>
      </c>
      <c r="SYQ39" s="98" t="s">
        <v>669</v>
      </c>
      <c r="SYR39" s="98" t="s">
        <v>669</v>
      </c>
      <c r="SYS39" s="98" t="s">
        <v>669</v>
      </c>
      <c r="SYT39" s="98" t="s">
        <v>669</v>
      </c>
      <c r="SYU39" s="98" t="s">
        <v>669</v>
      </c>
      <c r="SYV39" s="98" t="s">
        <v>669</v>
      </c>
      <c r="SYW39" s="98" t="s">
        <v>669</v>
      </c>
      <c r="SYX39" s="98" t="s">
        <v>669</v>
      </c>
      <c r="SYY39" s="98" t="s">
        <v>669</v>
      </c>
      <c r="SYZ39" s="98" t="s">
        <v>669</v>
      </c>
      <c r="SZA39" s="98" t="s">
        <v>669</v>
      </c>
      <c r="SZB39" s="98" t="s">
        <v>669</v>
      </c>
      <c r="SZC39" s="98" t="s">
        <v>669</v>
      </c>
      <c r="SZD39" s="98" t="s">
        <v>669</v>
      </c>
      <c r="SZE39" s="98" t="s">
        <v>669</v>
      </c>
      <c r="SZF39" s="98" t="s">
        <v>669</v>
      </c>
      <c r="SZG39" s="98" t="s">
        <v>669</v>
      </c>
      <c r="SZH39" s="98" t="s">
        <v>669</v>
      </c>
      <c r="SZI39" s="98" t="s">
        <v>669</v>
      </c>
      <c r="SZJ39" s="98" t="s">
        <v>669</v>
      </c>
      <c r="SZK39" s="98" t="s">
        <v>669</v>
      </c>
      <c r="SZL39" s="98" t="s">
        <v>669</v>
      </c>
      <c r="SZM39" s="98" t="s">
        <v>669</v>
      </c>
      <c r="SZN39" s="98" t="s">
        <v>669</v>
      </c>
      <c r="SZO39" s="98" t="s">
        <v>669</v>
      </c>
      <c r="SZP39" s="98" t="s">
        <v>669</v>
      </c>
      <c r="SZQ39" s="98" t="s">
        <v>669</v>
      </c>
      <c r="SZR39" s="98" t="s">
        <v>669</v>
      </c>
      <c r="SZS39" s="98" t="s">
        <v>669</v>
      </c>
      <c r="SZT39" s="98" t="s">
        <v>669</v>
      </c>
      <c r="SZU39" s="98" t="s">
        <v>669</v>
      </c>
      <c r="SZV39" s="98" t="s">
        <v>669</v>
      </c>
      <c r="SZW39" s="98" t="s">
        <v>669</v>
      </c>
      <c r="SZX39" s="98" t="s">
        <v>669</v>
      </c>
      <c r="SZY39" s="98" t="s">
        <v>669</v>
      </c>
      <c r="SZZ39" s="98" t="s">
        <v>669</v>
      </c>
      <c r="TAA39" s="98" t="s">
        <v>669</v>
      </c>
      <c r="TAB39" s="98" t="s">
        <v>669</v>
      </c>
      <c r="TAC39" s="98" t="s">
        <v>669</v>
      </c>
      <c r="TAD39" s="98" t="s">
        <v>669</v>
      </c>
      <c r="TAE39" s="98" t="s">
        <v>669</v>
      </c>
      <c r="TAF39" s="98" t="s">
        <v>669</v>
      </c>
      <c r="TAG39" s="98" t="s">
        <v>669</v>
      </c>
      <c r="TAH39" s="98" t="s">
        <v>669</v>
      </c>
      <c r="TAI39" s="98" t="s">
        <v>669</v>
      </c>
      <c r="TAJ39" s="98" t="s">
        <v>669</v>
      </c>
      <c r="TAK39" s="98" t="s">
        <v>669</v>
      </c>
      <c r="TAL39" s="98" t="s">
        <v>669</v>
      </c>
      <c r="TAM39" s="98" t="s">
        <v>669</v>
      </c>
      <c r="TAN39" s="98" t="s">
        <v>669</v>
      </c>
      <c r="TAO39" s="98" t="s">
        <v>669</v>
      </c>
      <c r="TAP39" s="98" t="s">
        <v>669</v>
      </c>
      <c r="TAQ39" s="98" t="s">
        <v>669</v>
      </c>
      <c r="TAR39" s="98" t="s">
        <v>669</v>
      </c>
      <c r="TAS39" s="98" t="s">
        <v>669</v>
      </c>
      <c r="TAT39" s="98" t="s">
        <v>669</v>
      </c>
      <c r="TAU39" s="98" t="s">
        <v>669</v>
      </c>
      <c r="TAV39" s="98" t="s">
        <v>669</v>
      </c>
      <c r="TAW39" s="98" t="s">
        <v>669</v>
      </c>
      <c r="TAX39" s="98" t="s">
        <v>669</v>
      </c>
      <c r="TAY39" s="98" t="s">
        <v>669</v>
      </c>
      <c r="TAZ39" s="98" t="s">
        <v>669</v>
      </c>
      <c r="TBA39" s="98" t="s">
        <v>669</v>
      </c>
      <c r="TBB39" s="98" t="s">
        <v>669</v>
      </c>
      <c r="TBC39" s="98" t="s">
        <v>669</v>
      </c>
      <c r="TBD39" s="98" t="s">
        <v>669</v>
      </c>
      <c r="TBE39" s="98" t="s">
        <v>669</v>
      </c>
      <c r="TBF39" s="98" t="s">
        <v>669</v>
      </c>
      <c r="TBG39" s="98" t="s">
        <v>669</v>
      </c>
      <c r="TBH39" s="98" t="s">
        <v>669</v>
      </c>
      <c r="TBI39" s="98" t="s">
        <v>669</v>
      </c>
      <c r="TBJ39" s="98" t="s">
        <v>669</v>
      </c>
      <c r="TBK39" s="98" t="s">
        <v>669</v>
      </c>
      <c r="TBL39" s="98" t="s">
        <v>669</v>
      </c>
      <c r="TBM39" s="98" t="s">
        <v>669</v>
      </c>
      <c r="TBN39" s="98" t="s">
        <v>669</v>
      </c>
      <c r="TBO39" s="98" t="s">
        <v>669</v>
      </c>
      <c r="TBP39" s="98" t="s">
        <v>669</v>
      </c>
      <c r="TBQ39" s="98" t="s">
        <v>669</v>
      </c>
      <c r="TBR39" s="98" t="s">
        <v>669</v>
      </c>
      <c r="TBS39" s="98" t="s">
        <v>669</v>
      </c>
      <c r="TBT39" s="98" t="s">
        <v>669</v>
      </c>
      <c r="TBU39" s="98" t="s">
        <v>669</v>
      </c>
      <c r="TBV39" s="98" t="s">
        <v>669</v>
      </c>
      <c r="TBW39" s="98" t="s">
        <v>669</v>
      </c>
      <c r="TBX39" s="98" t="s">
        <v>669</v>
      </c>
      <c r="TBY39" s="98" t="s">
        <v>669</v>
      </c>
      <c r="TBZ39" s="98" t="s">
        <v>669</v>
      </c>
      <c r="TCA39" s="98" t="s">
        <v>669</v>
      </c>
      <c r="TCB39" s="98" t="s">
        <v>669</v>
      </c>
      <c r="TCC39" s="98" t="s">
        <v>669</v>
      </c>
      <c r="TCD39" s="98" t="s">
        <v>669</v>
      </c>
      <c r="TCE39" s="98" t="s">
        <v>669</v>
      </c>
      <c r="TCF39" s="98" t="s">
        <v>669</v>
      </c>
      <c r="TCG39" s="98" t="s">
        <v>669</v>
      </c>
      <c r="TCH39" s="98" t="s">
        <v>669</v>
      </c>
      <c r="TCI39" s="98" t="s">
        <v>669</v>
      </c>
      <c r="TCJ39" s="98" t="s">
        <v>669</v>
      </c>
      <c r="TCK39" s="98" t="s">
        <v>669</v>
      </c>
      <c r="TCL39" s="98" t="s">
        <v>669</v>
      </c>
      <c r="TCM39" s="98" t="s">
        <v>669</v>
      </c>
      <c r="TCN39" s="98" t="s">
        <v>669</v>
      </c>
      <c r="TCO39" s="98" t="s">
        <v>669</v>
      </c>
      <c r="TCP39" s="98" t="s">
        <v>669</v>
      </c>
      <c r="TCQ39" s="98" t="s">
        <v>669</v>
      </c>
      <c r="TCR39" s="98" t="s">
        <v>669</v>
      </c>
      <c r="TCS39" s="98" t="s">
        <v>669</v>
      </c>
      <c r="TCT39" s="98" t="s">
        <v>669</v>
      </c>
      <c r="TCU39" s="98" t="s">
        <v>669</v>
      </c>
      <c r="TCV39" s="98" t="s">
        <v>669</v>
      </c>
      <c r="TCW39" s="98" t="s">
        <v>669</v>
      </c>
      <c r="TCX39" s="98" t="s">
        <v>669</v>
      </c>
      <c r="TCY39" s="98" t="s">
        <v>669</v>
      </c>
      <c r="TCZ39" s="98" t="s">
        <v>669</v>
      </c>
      <c r="TDA39" s="98" t="s">
        <v>669</v>
      </c>
      <c r="TDB39" s="98" t="s">
        <v>669</v>
      </c>
      <c r="TDC39" s="98" t="s">
        <v>669</v>
      </c>
      <c r="TDD39" s="98" t="s">
        <v>669</v>
      </c>
      <c r="TDE39" s="98" t="s">
        <v>669</v>
      </c>
      <c r="TDF39" s="98" t="s">
        <v>669</v>
      </c>
      <c r="TDG39" s="98" t="s">
        <v>669</v>
      </c>
      <c r="TDH39" s="98" t="s">
        <v>669</v>
      </c>
      <c r="TDI39" s="98" t="s">
        <v>669</v>
      </c>
      <c r="TDJ39" s="98" t="s">
        <v>669</v>
      </c>
      <c r="TDK39" s="98" t="s">
        <v>669</v>
      </c>
      <c r="TDL39" s="98" t="s">
        <v>669</v>
      </c>
      <c r="TDM39" s="98" t="s">
        <v>669</v>
      </c>
      <c r="TDN39" s="98" t="s">
        <v>669</v>
      </c>
      <c r="TDO39" s="98" t="s">
        <v>669</v>
      </c>
      <c r="TDP39" s="98" t="s">
        <v>669</v>
      </c>
      <c r="TDQ39" s="98" t="s">
        <v>669</v>
      </c>
      <c r="TDR39" s="98" t="s">
        <v>669</v>
      </c>
      <c r="TDS39" s="98" t="s">
        <v>669</v>
      </c>
      <c r="TDT39" s="98" t="s">
        <v>669</v>
      </c>
      <c r="TDU39" s="98" t="s">
        <v>669</v>
      </c>
      <c r="TDV39" s="98" t="s">
        <v>669</v>
      </c>
      <c r="TDW39" s="98" t="s">
        <v>669</v>
      </c>
      <c r="TDX39" s="98" t="s">
        <v>669</v>
      </c>
      <c r="TDY39" s="98" t="s">
        <v>669</v>
      </c>
      <c r="TDZ39" s="98" t="s">
        <v>669</v>
      </c>
      <c r="TEA39" s="98" t="s">
        <v>669</v>
      </c>
      <c r="TEB39" s="98" t="s">
        <v>669</v>
      </c>
      <c r="TEC39" s="98" t="s">
        <v>669</v>
      </c>
      <c r="TED39" s="98" t="s">
        <v>669</v>
      </c>
      <c r="TEE39" s="98" t="s">
        <v>669</v>
      </c>
      <c r="TEF39" s="98" t="s">
        <v>669</v>
      </c>
      <c r="TEG39" s="98" t="s">
        <v>669</v>
      </c>
      <c r="TEH39" s="98" t="s">
        <v>669</v>
      </c>
      <c r="TEI39" s="98" t="s">
        <v>669</v>
      </c>
      <c r="TEJ39" s="98" t="s">
        <v>669</v>
      </c>
      <c r="TEK39" s="98" t="s">
        <v>669</v>
      </c>
      <c r="TEL39" s="98" t="s">
        <v>669</v>
      </c>
      <c r="TEM39" s="98" t="s">
        <v>669</v>
      </c>
      <c r="TEN39" s="98" t="s">
        <v>669</v>
      </c>
      <c r="TEO39" s="98" t="s">
        <v>669</v>
      </c>
      <c r="TEP39" s="98" t="s">
        <v>669</v>
      </c>
      <c r="TEQ39" s="98" t="s">
        <v>669</v>
      </c>
      <c r="TER39" s="98" t="s">
        <v>669</v>
      </c>
      <c r="TES39" s="98" t="s">
        <v>669</v>
      </c>
      <c r="TET39" s="98" t="s">
        <v>669</v>
      </c>
      <c r="TEU39" s="98" t="s">
        <v>669</v>
      </c>
      <c r="TEV39" s="98" t="s">
        <v>669</v>
      </c>
      <c r="TEW39" s="98" t="s">
        <v>669</v>
      </c>
      <c r="TEX39" s="98" t="s">
        <v>669</v>
      </c>
      <c r="TEY39" s="98" t="s">
        <v>669</v>
      </c>
      <c r="TEZ39" s="98" t="s">
        <v>669</v>
      </c>
      <c r="TFA39" s="98" t="s">
        <v>669</v>
      </c>
      <c r="TFB39" s="98" t="s">
        <v>669</v>
      </c>
      <c r="TFC39" s="98" t="s">
        <v>669</v>
      </c>
      <c r="TFD39" s="98" t="s">
        <v>669</v>
      </c>
      <c r="TFE39" s="98" t="s">
        <v>669</v>
      </c>
      <c r="TFF39" s="98" t="s">
        <v>669</v>
      </c>
      <c r="TFG39" s="98" t="s">
        <v>669</v>
      </c>
      <c r="TFH39" s="98" t="s">
        <v>669</v>
      </c>
      <c r="TFI39" s="98" t="s">
        <v>669</v>
      </c>
      <c r="TFJ39" s="98" t="s">
        <v>669</v>
      </c>
      <c r="TFK39" s="98" t="s">
        <v>669</v>
      </c>
      <c r="TFL39" s="98" t="s">
        <v>669</v>
      </c>
      <c r="TFM39" s="98" t="s">
        <v>669</v>
      </c>
      <c r="TFN39" s="98" t="s">
        <v>669</v>
      </c>
      <c r="TFO39" s="98" t="s">
        <v>669</v>
      </c>
      <c r="TFP39" s="98" t="s">
        <v>669</v>
      </c>
      <c r="TFQ39" s="98" t="s">
        <v>669</v>
      </c>
      <c r="TFR39" s="98" t="s">
        <v>669</v>
      </c>
      <c r="TFS39" s="98" t="s">
        <v>669</v>
      </c>
      <c r="TFT39" s="98" t="s">
        <v>669</v>
      </c>
      <c r="TFU39" s="98" t="s">
        <v>669</v>
      </c>
      <c r="TFV39" s="98" t="s">
        <v>669</v>
      </c>
      <c r="TFW39" s="98" t="s">
        <v>669</v>
      </c>
      <c r="TFX39" s="98" t="s">
        <v>669</v>
      </c>
      <c r="TFY39" s="98" t="s">
        <v>669</v>
      </c>
      <c r="TFZ39" s="98" t="s">
        <v>669</v>
      </c>
      <c r="TGA39" s="98" t="s">
        <v>669</v>
      </c>
      <c r="TGB39" s="98" t="s">
        <v>669</v>
      </c>
      <c r="TGC39" s="98" t="s">
        <v>669</v>
      </c>
      <c r="TGD39" s="98" t="s">
        <v>669</v>
      </c>
      <c r="TGE39" s="98" t="s">
        <v>669</v>
      </c>
      <c r="TGF39" s="98" t="s">
        <v>669</v>
      </c>
      <c r="TGG39" s="98" t="s">
        <v>669</v>
      </c>
      <c r="TGH39" s="98" t="s">
        <v>669</v>
      </c>
      <c r="TGI39" s="98" t="s">
        <v>669</v>
      </c>
      <c r="TGJ39" s="98" t="s">
        <v>669</v>
      </c>
      <c r="TGK39" s="98" t="s">
        <v>669</v>
      </c>
      <c r="TGL39" s="98" t="s">
        <v>669</v>
      </c>
      <c r="TGM39" s="98" t="s">
        <v>669</v>
      </c>
      <c r="TGN39" s="98" t="s">
        <v>669</v>
      </c>
      <c r="TGO39" s="98" t="s">
        <v>669</v>
      </c>
      <c r="TGP39" s="98" t="s">
        <v>669</v>
      </c>
      <c r="TGQ39" s="98" t="s">
        <v>669</v>
      </c>
      <c r="TGR39" s="98" t="s">
        <v>669</v>
      </c>
      <c r="TGS39" s="98" t="s">
        <v>669</v>
      </c>
      <c r="TGT39" s="98" t="s">
        <v>669</v>
      </c>
      <c r="TGU39" s="98" t="s">
        <v>669</v>
      </c>
      <c r="TGV39" s="98" t="s">
        <v>669</v>
      </c>
      <c r="TGW39" s="98" t="s">
        <v>669</v>
      </c>
      <c r="TGX39" s="98" t="s">
        <v>669</v>
      </c>
      <c r="TGY39" s="98" t="s">
        <v>669</v>
      </c>
      <c r="TGZ39" s="98" t="s">
        <v>669</v>
      </c>
      <c r="THA39" s="98" t="s">
        <v>669</v>
      </c>
      <c r="THB39" s="98" t="s">
        <v>669</v>
      </c>
      <c r="THC39" s="98" t="s">
        <v>669</v>
      </c>
      <c r="THD39" s="98" t="s">
        <v>669</v>
      </c>
      <c r="THE39" s="98" t="s">
        <v>669</v>
      </c>
      <c r="THF39" s="98" t="s">
        <v>669</v>
      </c>
      <c r="THG39" s="98" t="s">
        <v>669</v>
      </c>
      <c r="THH39" s="98" t="s">
        <v>669</v>
      </c>
      <c r="THI39" s="98" t="s">
        <v>669</v>
      </c>
      <c r="THJ39" s="98" t="s">
        <v>669</v>
      </c>
      <c r="THK39" s="98" t="s">
        <v>669</v>
      </c>
      <c r="THL39" s="98" t="s">
        <v>669</v>
      </c>
      <c r="THM39" s="98" t="s">
        <v>669</v>
      </c>
      <c r="THN39" s="98" t="s">
        <v>669</v>
      </c>
      <c r="THO39" s="98" t="s">
        <v>669</v>
      </c>
      <c r="THP39" s="98" t="s">
        <v>669</v>
      </c>
      <c r="THQ39" s="98" t="s">
        <v>669</v>
      </c>
      <c r="THR39" s="98" t="s">
        <v>669</v>
      </c>
      <c r="THS39" s="98" t="s">
        <v>669</v>
      </c>
      <c r="THT39" s="98" t="s">
        <v>669</v>
      </c>
      <c r="THU39" s="98" t="s">
        <v>669</v>
      </c>
      <c r="THV39" s="98" t="s">
        <v>669</v>
      </c>
      <c r="THW39" s="98" t="s">
        <v>669</v>
      </c>
      <c r="THX39" s="98" t="s">
        <v>669</v>
      </c>
      <c r="THY39" s="98" t="s">
        <v>669</v>
      </c>
      <c r="THZ39" s="98" t="s">
        <v>669</v>
      </c>
      <c r="TIA39" s="98" t="s">
        <v>669</v>
      </c>
      <c r="TIB39" s="98" t="s">
        <v>669</v>
      </c>
      <c r="TIC39" s="98" t="s">
        <v>669</v>
      </c>
      <c r="TID39" s="98" t="s">
        <v>669</v>
      </c>
      <c r="TIE39" s="98" t="s">
        <v>669</v>
      </c>
      <c r="TIF39" s="98" t="s">
        <v>669</v>
      </c>
      <c r="TIG39" s="98" t="s">
        <v>669</v>
      </c>
      <c r="TIH39" s="98" t="s">
        <v>669</v>
      </c>
      <c r="TII39" s="98" t="s">
        <v>669</v>
      </c>
      <c r="TIJ39" s="98" t="s">
        <v>669</v>
      </c>
      <c r="TIK39" s="98" t="s">
        <v>669</v>
      </c>
      <c r="TIL39" s="98" t="s">
        <v>669</v>
      </c>
      <c r="TIM39" s="98" t="s">
        <v>669</v>
      </c>
      <c r="TIN39" s="98" t="s">
        <v>669</v>
      </c>
      <c r="TIO39" s="98" t="s">
        <v>669</v>
      </c>
      <c r="TIP39" s="98" t="s">
        <v>669</v>
      </c>
      <c r="TIQ39" s="98" t="s">
        <v>669</v>
      </c>
      <c r="TIR39" s="98" t="s">
        <v>669</v>
      </c>
      <c r="TIS39" s="98" t="s">
        <v>669</v>
      </c>
      <c r="TIT39" s="98" t="s">
        <v>669</v>
      </c>
      <c r="TIU39" s="98" t="s">
        <v>669</v>
      </c>
      <c r="TIV39" s="98" t="s">
        <v>669</v>
      </c>
      <c r="TIW39" s="98" t="s">
        <v>669</v>
      </c>
      <c r="TIX39" s="98" t="s">
        <v>669</v>
      </c>
      <c r="TIY39" s="98" t="s">
        <v>669</v>
      </c>
      <c r="TIZ39" s="98" t="s">
        <v>669</v>
      </c>
      <c r="TJA39" s="98" t="s">
        <v>669</v>
      </c>
      <c r="TJB39" s="98" t="s">
        <v>669</v>
      </c>
      <c r="TJC39" s="98" t="s">
        <v>669</v>
      </c>
      <c r="TJD39" s="98" t="s">
        <v>669</v>
      </c>
      <c r="TJE39" s="98" t="s">
        <v>669</v>
      </c>
      <c r="TJF39" s="98" t="s">
        <v>669</v>
      </c>
      <c r="TJG39" s="98" t="s">
        <v>669</v>
      </c>
      <c r="TJH39" s="98" t="s">
        <v>669</v>
      </c>
      <c r="TJI39" s="98" t="s">
        <v>669</v>
      </c>
      <c r="TJJ39" s="98" t="s">
        <v>669</v>
      </c>
      <c r="TJK39" s="98" t="s">
        <v>669</v>
      </c>
      <c r="TJL39" s="98" t="s">
        <v>669</v>
      </c>
      <c r="TJM39" s="98" t="s">
        <v>669</v>
      </c>
      <c r="TJN39" s="98" t="s">
        <v>669</v>
      </c>
      <c r="TJO39" s="98" t="s">
        <v>669</v>
      </c>
      <c r="TJP39" s="98" t="s">
        <v>669</v>
      </c>
      <c r="TJQ39" s="98" t="s">
        <v>669</v>
      </c>
      <c r="TJR39" s="98" t="s">
        <v>669</v>
      </c>
      <c r="TJS39" s="98" t="s">
        <v>669</v>
      </c>
      <c r="TJT39" s="98" t="s">
        <v>669</v>
      </c>
      <c r="TJU39" s="98" t="s">
        <v>669</v>
      </c>
      <c r="TJV39" s="98" t="s">
        <v>669</v>
      </c>
      <c r="TJW39" s="98" t="s">
        <v>669</v>
      </c>
      <c r="TJX39" s="98" t="s">
        <v>669</v>
      </c>
      <c r="TJY39" s="98" t="s">
        <v>669</v>
      </c>
      <c r="TJZ39" s="98" t="s">
        <v>669</v>
      </c>
      <c r="TKA39" s="98" t="s">
        <v>669</v>
      </c>
      <c r="TKB39" s="98" t="s">
        <v>669</v>
      </c>
      <c r="TKC39" s="98" t="s">
        <v>669</v>
      </c>
      <c r="TKD39" s="98" t="s">
        <v>669</v>
      </c>
      <c r="TKE39" s="98" t="s">
        <v>669</v>
      </c>
      <c r="TKF39" s="98" t="s">
        <v>669</v>
      </c>
      <c r="TKG39" s="98" t="s">
        <v>669</v>
      </c>
      <c r="TKH39" s="98" t="s">
        <v>669</v>
      </c>
      <c r="TKI39" s="98" t="s">
        <v>669</v>
      </c>
      <c r="TKJ39" s="98" t="s">
        <v>669</v>
      </c>
      <c r="TKK39" s="98" t="s">
        <v>669</v>
      </c>
      <c r="TKL39" s="98" t="s">
        <v>669</v>
      </c>
      <c r="TKM39" s="98" t="s">
        <v>669</v>
      </c>
      <c r="TKN39" s="98" t="s">
        <v>669</v>
      </c>
      <c r="TKO39" s="98" t="s">
        <v>669</v>
      </c>
      <c r="TKP39" s="98" t="s">
        <v>669</v>
      </c>
      <c r="TKQ39" s="98" t="s">
        <v>669</v>
      </c>
      <c r="TKR39" s="98" t="s">
        <v>669</v>
      </c>
      <c r="TKS39" s="98" t="s">
        <v>669</v>
      </c>
      <c r="TKT39" s="98" t="s">
        <v>669</v>
      </c>
      <c r="TKU39" s="98" t="s">
        <v>669</v>
      </c>
      <c r="TKV39" s="98" t="s">
        <v>669</v>
      </c>
      <c r="TKW39" s="98" t="s">
        <v>669</v>
      </c>
      <c r="TKX39" s="98" t="s">
        <v>669</v>
      </c>
      <c r="TKY39" s="98" t="s">
        <v>669</v>
      </c>
      <c r="TKZ39" s="98" t="s">
        <v>669</v>
      </c>
      <c r="TLA39" s="98" t="s">
        <v>669</v>
      </c>
      <c r="TLB39" s="98" t="s">
        <v>669</v>
      </c>
      <c r="TLC39" s="98" t="s">
        <v>669</v>
      </c>
      <c r="TLD39" s="98" t="s">
        <v>669</v>
      </c>
      <c r="TLE39" s="98" t="s">
        <v>669</v>
      </c>
      <c r="TLF39" s="98" t="s">
        <v>669</v>
      </c>
      <c r="TLG39" s="98" t="s">
        <v>669</v>
      </c>
      <c r="TLH39" s="98" t="s">
        <v>669</v>
      </c>
      <c r="TLI39" s="98" t="s">
        <v>669</v>
      </c>
      <c r="TLJ39" s="98" t="s">
        <v>669</v>
      </c>
      <c r="TLK39" s="98" t="s">
        <v>669</v>
      </c>
      <c r="TLL39" s="98" t="s">
        <v>669</v>
      </c>
      <c r="TLM39" s="98" t="s">
        <v>669</v>
      </c>
      <c r="TLN39" s="98" t="s">
        <v>669</v>
      </c>
      <c r="TLO39" s="98" t="s">
        <v>669</v>
      </c>
      <c r="TLP39" s="98" t="s">
        <v>669</v>
      </c>
      <c r="TLQ39" s="98" t="s">
        <v>669</v>
      </c>
      <c r="TLR39" s="98" t="s">
        <v>669</v>
      </c>
      <c r="TLS39" s="98" t="s">
        <v>669</v>
      </c>
      <c r="TLT39" s="98" t="s">
        <v>669</v>
      </c>
      <c r="TLU39" s="98" t="s">
        <v>669</v>
      </c>
      <c r="TLV39" s="98" t="s">
        <v>669</v>
      </c>
      <c r="TLW39" s="98" t="s">
        <v>669</v>
      </c>
      <c r="TLX39" s="98" t="s">
        <v>669</v>
      </c>
      <c r="TLY39" s="98" t="s">
        <v>669</v>
      </c>
      <c r="TLZ39" s="98" t="s">
        <v>669</v>
      </c>
      <c r="TMA39" s="98" t="s">
        <v>669</v>
      </c>
      <c r="TMB39" s="98" t="s">
        <v>669</v>
      </c>
      <c r="TMC39" s="98" t="s">
        <v>669</v>
      </c>
      <c r="TMD39" s="98" t="s">
        <v>669</v>
      </c>
      <c r="TME39" s="98" t="s">
        <v>669</v>
      </c>
      <c r="TMF39" s="98" t="s">
        <v>669</v>
      </c>
      <c r="TMG39" s="98" t="s">
        <v>669</v>
      </c>
      <c r="TMH39" s="98" t="s">
        <v>669</v>
      </c>
      <c r="TMI39" s="98" t="s">
        <v>669</v>
      </c>
      <c r="TMJ39" s="98" t="s">
        <v>669</v>
      </c>
      <c r="TMK39" s="98" t="s">
        <v>669</v>
      </c>
      <c r="TML39" s="98" t="s">
        <v>669</v>
      </c>
      <c r="TMM39" s="98" t="s">
        <v>669</v>
      </c>
      <c r="TMN39" s="98" t="s">
        <v>669</v>
      </c>
      <c r="TMO39" s="98" t="s">
        <v>669</v>
      </c>
      <c r="TMP39" s="98" t="s">
        <v>669</v>
      </c>
      <c r="TMQ39" s="98" t="s">
        <v>669</v>
      </c>
      <c r="TMR39" s="98" t="s">
        <v>669</v>
      </c>
      <c r="TMS39" s="98" t="s">
        <v>669</v>
      </c>
      <c r="TMT39" s="98" t="s">
        <v>669</v>
      </c>
      <c r="TMU39" s="98" t="s">
        <v>669</v>
      </c>
      <c r="TMV39" s="98" t="s">
        <v>669</v>
      </c>
      <c r="TMW39" s="98" t="s">
        <v>669</v>
      </c>
      <c r="TMX39" s="98" t="s">
        <v>669</v>
      </c>
      <c r="TMY39" s="98" t="s">
        <v>669</v>
      </c>
      <c r="TMZ39" s="98" t="s">
        <v>669</v>
      </c>
      <c r="TNA39" s="98" t="s">
        <v>669</v>
      </c>
      <c r="TNB39" s="98" t="s">
        <v>669</v>
      </c>
      <c r="TNC39" s="98" t="s">
        <v>669</v>
      </c>
      <c r="TND39" s="98" t="s">
        <v>669</v>
      </c>
      <c r="TNE39" s="98" t="s">
        <v>669</v>
      </c>
      <c r="TNF39" s="98" t="s">
        <v>669</v>
      </c>
      <c r="TNG39" s="98" t="s">
        <v>669</v>
      </c>
      <c r="TNH39" s="98" t="s">
        <v>669</v>
      </c>
      <c r="TNI39" s="98" t="s">
        <v>669</v>
      </c>
      <c r="TNJ39" s="98" t="s">
        <v>669</v>
      </c>
      <c r="TNK39" s="98" t="s">
        <v>669</v>
      </c>
      <c r="TNL39" s="98" t="s">
        <v>669</v>
      </c>
      <c r="TNM39" s="98" t="s">
        <v>669</v>
      </c>
      <c r="TNN39" s="98" t="s">
        <v>669</v>
      </c>
      <c r="TNO39" s="98" t="s">
        <v>669</v>
      </c>
      <c r="TNP39" s="98" t="s">
        <v>669</v>
      </c>
      <c r="TNQ39" s="98" t="s">
        <v>669</v>
      </c>
      <c r="TNR39" s="98" t="s">
        <v>669</v>
      </c>
      <c r="TNS39" s="98" t="s">
        <v>669</v>
      </c>
      <c r="TNT39" s="98" t="s">
        <v>669</v>
      </c>
      <c r="TNU39" s="98" t="s">
        <v>669</v>
      </c>
      <c r="TNV39" s="98" t="s">
        <v>669</v>
      </c>
      <c r="TNW39" s="98" t="s">
        <v>669</v>
      </c>
      <c r="TNX39" s="98" t="s">
        <v>669</v>
      </c>
      <c r="TNY39" s="98" t="s">
        <v>669</v>
      </c>
      <c r="TNZ39" s="98" t="s">
        <v>669</v>
      </c>
      <c r="TOA39" s="98" t="s">
        <v>669</v>
      </c>
      <c r="TOB39" s="98" t="s">
        <v>669</v>
      </c>
      <c r="TOC39" s="98" t="s">
        <v>669</v>
      </c>
      <c r="TOD39" s="98" t="s">
        <v>669</v>
      </c>
      <c r="TOE39" s="98" t="s">
        <v>669</v>
      </c>
      <c r="TOF39" s="98" t="s">
        <v>669</v>
      </c>
      <c r="TOG39" s="98" t="s">
        <v>669</v>
      </c>
      <c r="TOH39" s="98" t="s">
        <v>669</v>
      </c>
      <c r="TOI39" s="98" t="s">
        <v>669</v>
      </c>
      <c r="TOJ39" s="98" t="s">
        <v>669</v>
      </c>
      <c r="TOK39" s="98" t="s">
        <v>669</v>
      </c>
      <c r="TOL39" s="98" t="s">
        <v>669</v>
      </c>
      <c r="TOM39" s="98" t="s">
        <v>669</v>
      </c>
      <c r="TON39" s="98" t="s">
        <v>669</v>
      </c>
      <c r="TOO39" s="98" t="s">
        <v>669</v>
      </c>
      <c r="TOP39" s="98" t="s">
        <v>669</v>
      </c>
      <c r="TOQ39" s="98" t="s">
        <v>669</v>
      </c>
      <c r="TOR39" s="98" t="s">
        <v>669</v>
      </c>
      <c r="TOS39" s="98" t="s">
        <v>669</v>
      </c>
      <c r="TOT39" s="98" t="s">
        <v>669</v>
      </c>
      <c r="TOU39" s="98" t="s">
        <v>669</v>
      </c>
      <c r="TOV39" s="98" t="s">
        <v>669</v>
      </c>
      <c r="TOW39" s="98" t="s">
        <v>669</v>
      </c>
      <c r="TOX39" s="98" t="s">
        <v>669</v>
      </c>
      <c r="TOY39" s="98" t="s">
        <v>669</v>
      </c>
      <c r="TOZ39" s="98" t="s">
        <v>669</v>
      </c>
      <c r="TPA39" s="98" t="s">
        <v>669</v>
      </c>
      <c r="TPB39" s="98" t="s">
        <v>669</v>
      </c>
      <c r="TPC39" s="98" t="s">
        <v>669</v>
      </c>
      <c r="TPD39" s="98" t="s">
        <v>669</v>
      </c>
      <c r="TPE39" s="98" t="s">
        <v>669</v>
      </c>
      <c r="TPF39" s="98" t="s">
        <v>669</v>
      </c>
      <c r="TPG39" s="98" t="s">
        <v>669</v>
      </c>
      <c r="TPH39" s="98" t="s">
        <v>669</v>
      </c>
      <c r="TPI39" s="98" t="s">
        <v>669</v>
      </c>
      <c r="TPJ39" s="98" t="s">
        <v>669</v>
      </c>
      <c r="TPK39" s="98" t="s">
        <v>669</v>
      </c>
      <c r="TPL39" s="98" t="s">
        <v>669</v>
      </c>
      <c r="TPM39" s="98" t="s">
        <v>669</v>
      </c>
      <c r="TPN39" s="98" t="s">
        <v>669</v>
      </c>
      <c r="TPO39" s="98" t="s">
        <v>669</v>
      </c>
      <c r="TPP39" s="98" t="s">
        <v>669</v>
      </c>
      <c r="TPQ39" s="98" t="s">
        <v>669</v>
      </c>
      <c r="TPR39" s="98" t="s">
        <v>669</v>
      </c>
      <c r="TPS39" s="98" t="s">
        <v>669</v>
      </c>
      <c r="TPT39" s="98" t="s">
        <v>669</v>
      </c>
      <c r="TPU39" s="98" t="s">
        <v>669</v>
      </c>
      <c r="TPV39" s="98" t="s">
        <v>669</v>
      </c>
      <c r="TPW39" s="98" t="s">
        <v>669</v>
      </c>
      <c r="TPX39" s="98" t="s">
        <v>669</v>
      </c>
      <c r="TPY39" s="98" t="s">
        <v>669</v>
      </c>
      <c r="TPZ39" s="98" t="s">
        <v>669</v>
      </c>
      <c r="TQA39" s="98" t="s">
        <v>669</v>
      </c>
      <c r="TQB39" s="98" t="s">
        <v>669</v>
      </c>
      <c r="TQC39" s="98" t="s">
        <v>669</v>
      </c>
      <c r="TQD39" s="98" t="s">
        <v>669</v>
      </c>
      <c r="TQE39" s="98" t="s">
        <v>669</v>
      </c>
      <c r="TQF39" s="98" t="s">
        <v>669</v>
      </c>
      <c r="TQG39" s="98" t="s">
        <v>669</v>
      </c>
      <c r="TQH39" s="98" t="s">
        <v>669</v>
      </c>
      <c r="TQI39" s="98" t="s">
        <v>669</v>
      </c>
      <c r="TQJ39" s="98" t="s">
        <v>669</v>
      </c>
      <c r="TQK39" s="98" t="s">
        <v>669</v>
      </c>
      <c r="TQL39" s="98" t="s">
        <v>669</v>
      </c>
      <c r="TQM39" s="98" t="s">
        <v>669</v>
      </c>
      <c r="TQN39" s="98" t="s">
        <v>669</v>
      </c>
      <c r="TQO39" s="98" t="s">
        <v>669</v>
      </c>
      <c r="TQP39" s="98" t="s">
        <v>669</v>
      </c>
      <c r="TQQ39" s="98" t="s">
        <v>669</v>
      </c>
      <c r="TQR39" s="98" t="s">
        <v>669</v>
      </c>
      <c r="TQS39" s="98" t="s">
        <v>669</v>
      </c>
      <c r="TQT39" s="98" t="s">
        <v>669</v>
      </c>
      <c r="TQU39" s="98" t="s">
        <v>669</v>
      </c>
      <c r="TQV39" s="98" t="s">
        <v>669</v>
      </c>
      <c r="TQW39" s="98" t="s">
        <v>669</v>
      </c>
      <c r="TQX39" s="98" t="s">
        <v>669</v>
      </c>
      <c r="TQY39" s="98" t="s">
        <v>669</v>
      </c>
      <c r="TQZ39" s="98" t="s">
        <v>669</v>
      </c>
      <c r="TRA39" s="98" t="s">
        <v>669</v>
      </c>
      <c r="TRB39" s="98" t="s">
        <v>669</v>
      </c>
      <c r="TRC39" s="98" t="s">
        <v>669</v>
      </c>
      <c r="TRD39" s="98" t="s">
        <v>669</v>
      </c>
      <c r="TRE39" s="98" t="s">
        <v>669</v>
      </c>
      <c r="TRF39" s="98" t="s">
        <v>669</v>
      </c>
      <c r="TRG39" s="98" t="s">
        <v>669</v>
      </c>
      <c r="TRH39" s="98" t="s">
        <v>669</v>
      </c>
      <c r="TRI39" s="98" t="s">
        <v>669</v>
      </c>
      <c r="TRJ39" s="98" t="s">
        <v>669</v>
      </c>
      <c r="TRK39" s="98" t="s">
        <v>669</v>
      </c>
      <c r="TRL39" s="98" t="s">
        <v>669</v>
      </c>
      <c r="TRM39" s="98" t="s">
        <v>669</v>
      </c>
      <c r="TRN39" s="98" t="s">
        <v>669</v>
      </c>
      <c r="TRO39" s="98" t="s">
        <v>669</v>
      </c>
      <c r="TRP39" s="98" t="s">
        <v>669</v>
      </c>
      <c r="TRQ39" s="98" t="s">
        <v>669</v>
      </c>
      <c r="TRR39" s="98" t="s">
        <v>669</v>
      </c>
      <c r="TRS39" s="98" t="s">
        <v>669</v>
      </c>
      <c r="TRT39" s="98" t="s">
        <v>669</v>
      </c>
      <c r="TRU39" s="98" t="s">
        <v>669</v>
      </c>
      <c r="TRV39" s="98" t="s">
        <v>669</v>
      </c>
      <c r="TRW39" s="98" t="s">
        <v>669</v>
      </c>
      <c r="TRX39" s="98" t="s">
        <v>669</v>
      </c>
      <c r="TRY39" s="98" t="s">
        <v>669</v>
      </c>
      <c r="TRZ39" s="98" t="s">
        <v>669</v>
      </c>
      <c r="TSA39" s="98" t="s">
        <v>669</v>
      </c>
      <c r="TSB39" s="98" t="s">
        <v>669</v>
      </c>
      <c r="TSC39" s="98" t="s">
        <v>669</v>
      </c>
      <c r="TSD39" s="98" t="s">
        <v>669</v>
      </c>
      <c r="TSE39" s="98" t="s">
        <v>669</v>
      </c>
      <c r="TSF39" s="98" t="s">
        <v>669</v>
      </c>
      <c r="TSG39" s="98" t="s">
        <v>669</v>
      </c>
      <c r="TSH39" s="98" t="s">
        <v>669</v>
      </c>
      <c r="TSI39" s="98" t="s">
        <v>669</v>
      </c>
      <c r="TSJ39" s="98" t="s">
        <v>669</v>
      </c>
      <c r="TSK39" s="98" t="s">
        <v>669</v>
      </c>
      <c r="TSL39" s="98" t="s">
        <v>669</v>
      </c>
      <c r="TSM39" s="98" t="s">
        <v>669</v>
      </c>
      <c r="TSN39" s="98" t="s">
        <v>669</v>
      </c>
      <c r="TSO39" s="98" t="s">
        <v>669</v>
      </c>
      <c r="TSP39" s="98" t="s">
        <v>669</v>
      </c>
      <c r="TSQ39" s="98" t="s">
        <v>669</v>
      </c>
      <c r="TSR39" s="98" t="s">
        <v>669</v>
      </c>
      <c r="TSS39" s="98" t="s">
        <v>669</v>
      </c>
      <c r="TST39" s="98" t="s">
        <v>669</v>
      </c>
      <c r="TSU39" s="98" t="s">
        <v>669</v>
      </c>
      <c r="TSV39" s="98" t="s">
        <v>669</v>
      </c>
      <c r="TSW39" s="98" t="s">
        <v>669</v>
      </c>
      <c r="TSX39" s="98" t="s">
        <v>669</v>
      </c>
      <c r="TSY39" s="98" t="s">
        <v>669</v>
      </c>
      <c r="TSZ39" s="98" t="s">
        <v>669</v>
      </c>
      <c r="TTA39" s="98" t="s">
        <v>669</v>
      </c>
      <c r="TTB39" s="98" t="s">
        <v>669</v>
      </c>
      <c r="TTC39" s="98" t="s">
        <v>669</v>
      </c>
      <c r="TTD39" s="98" t="s">
        <v>669</v>
      </c>
      <c r="TTE39" s="98" t="s">
        <v>669</v>
      </c>
      <c r="TTF39" s="98" t="s">
        <v>669</v>
      </c>
      <c r="TTG39" s="98" t="s">
        <v>669</v>
      </c>
      <c r="TTH39" s="98" t="s">
        <v>669</v>
      </c>
      <c r="TTI39" s="98" t="s">
        <v>669</v>
      </c>
      <c r="TTJ39" s="98" t="s">
        <v>669</v>
      </c>
      <c r="TTK39" s="98" t="s">
        <v>669</v>
      </c>
      <c r="TTL39" s="98" t="s">
        <v>669</v>
      </c>
      <c r="TTM39" s="98" t="s">
        <v>669</v>
      </c>
      <c r="TTN39" s="98" t="s">
        <v>669</v>
      </c>
      <c r="TTO39" s="98" t="s">
        <v>669</v>
      </c>
      <c r="TTP39" s="98" t="s">
        <v>669</v>
      </c>
      <c r="TTQ39" s="98" t="s">
        <v>669</v>
      </c>
      <c r="TTR39" s="98" t="s">
        <v>669</v>
      </c>
      <c r="TTS39" s="98" t="s">
        <v>669</v>
      </c>
      <c r="TTT39" s="98" t="s">
        <v>669</v>
      </c>
      <c r="TTU39" s="98" t="s">
        <v>669</v>
      </c>
      <c r="TTV39" s="98" t="s">
        <v>669</v>
      </c>
      <c r="TTW39" s="98" t="s">
        <v>669</v>
      </c>
      <c r="TTX39" s="98" t="s">
        <v>669</v>
      </c>
      <c r="TTY39" s="98" t="s">
        <v>669</v>
      </c>
      <c r="TTZ39" s="98" t="s">
        <v>669</v>
      </c>
      <c r="TUA39" s="98" t="s">
        <v>669</v>
      </c>
      <c r="TUB39" s="98" t="s">
        <v>669</v>
      </c>
      <c r="TUC39" s="98" t="s">
        <v>669</v>
      </c>
      <c r="TUD39" s="98" t="s">
        <v>669</v>
      </c>
      <c r="TUE39" s="98" t="s">
        <v>669</v>
      </c>
      <c r="TUF39" s="98" t="s">
        <v>669</v>
      </c>
      <c r="TUG39" s="98" t="s">
        <v>669</v>
      </c>
      <c r="TUH39" s="98" t="s">
        <v>669</v>
      </c>
      <c r="TUI39" s="98" t="s">
        <v>669</v>
      </c>
      <c r="TUJ39" s="98" t="s">
        <v>669</v>
      </c>
      <c r="TUK39" s="98" t="s">
        <v>669</v>
      </c>
      <c r="TUL39" s="98" t="s">
        <v>669</v>
      </c>
      <c r="TUM39" s="98" t="s">
        <v>669</v>
      </c>
      <c r="TUN39" s="98" t="s">
        <v>669</v>
      </c>
      <c r="TUO39" s="98" t="s">
        <v>669</v>
      </c>
      <c r="TUP39" s="98" t="s">
        <v>669</v>
      </c>
      <c r="TUQ39" s="98" t="s">
        <v>669</v>
      </c>
      <c r="TUR39" s="98" t="s">
        <v>669</v>
      </c>
      <c r="TUS39" s="98" t="s">
        <v>669</v>
      </c>
      <c r="TUT39" s="98" t="s">
        <v>669</v>
      </c>
      <c r="TUU39" s="98" t="s">
        <v>669</v>
      </c>
      <c r="TUV39" s="98" t="s">
        <v>669</v>
      </c>
      <c r="TUW39" s="98" t="s">
        <v>669</v>
      </c>
      <c r="TUX39" s="98" t="s">
        <v>669</v>
      </c>
      <c r="TUY39" s="98" t="s">
        <v>669</v>
      </c>
      <c r="TUZ39" s="98" t="s">
        <v>669</v>
      </c>
      <c r="TVA39" s="98" t="s">
        <v>669</v>
      </c>
      <c r="TVB39" s="98" t="s">
        <v>669</v>
      </c>
      <c r="TVC39" s="98" t="s">
        <v>669</v>
      </c>
      <c r="TVD39" s="98" t="s">
        <v>669</v>
      </c>
      <c r="TVE39" s="98" t="s">
        <v>669</v>
      </c>
      <c r="TVF39" s="98" t="s">
        <v>669</v>
      </c>
      <c r="TVG39" s="98" t="s">
        <v>669</v>
      </c>
      <c r="TVH39" s="98" t="s">
        <v>669</v>
      </c>
      <c r="TVI39" s="98" t="s">
        <v>669</v>
      </c>
      <c r="TVJ39" s="98" t="s">
        <v>669</v>
      </c>
      <c r="TVK39" s="98" t="s">
        <v>669</v>
      </c>
      <c r="TVL39" s="98" t="s">
        <v>669</v>
      </c>
      <c r="TVM39" s="98" t="s">
        <v>669</v>
      </c>
      <c r="TVN39" s="98" t="s">
        <v>669</v>
      </c>
      <c r="TVO39" s="98" t="s">
        <v>669</v>
      </c>
      <c r="TVP39" s="98" t="s">
        <v>669</v>
      </c>
      <c r="TVQ39" s="98" t="s">
        <v>669</v>
      </c>
      <c r="TVR39" s="98" t="s">
        <v>669</v>
      </c>
      <c r="TVS39" s="98" t="s">
        <v>669</v>
      </c>
      <c r="TVT39" s="98" t="s">
        <v>669</v>
      </c>
      <c r="TVU39" s="98" t="s">
        <v>669</v>
      </c>
      <c r="TVV39" s="98" t="s">
        <v>669</v>
      </c>
      <c r="TVW39" s="98" t="s">
        <v>669</v>
      </c>
      <c r="TVX39" s="98" t="s">
        <v>669</v>
      </c>
      <c r="TVY39" s="98" t="s">
        <v>669</v>
      </c>
      <c r="TVZ39" s="98" t="s">
        <v>669</v>
      </c>
      <c r="TWA39" s="98" t="s">
        <v>669</v>
      </c>
      <c r="TWB39" s="98" t="s">
        <v>669</v>
      </c>
      <c r="TWC39" s="98" t="s">
        <v>669</v>
      </c>
      <c r="TWD39" s="98" t="s">
        <v>669</v>
      </c>
      <c r="TWE39" s="98" t="s">
        <v>669</v>
      </c>
      <c r="TWF39" s="98" t="s">
        <v>669</v>
      </c>
      <c r="TWG39" s="98" t="s">
        <v>669</v>
      </c>
      <c r="TWH39" s="98" t="s">
        <v>669</v>
      </c>
      <c r="TWI39" s="98" t="s">
        <v>669</v>
      </c>
      <c r="TWJ39" s="98" t="s">
        <v>669</v>
      </c>
      <c r="TWK39" s="98" t="s">
        <v>669</v>
      </c>
      <c r="TWL39" s="98" t="s">
        <v>669</v>
      </c>
      <c r="TWM39" s="98" t="s">
        <v>669</v>
      </c>
      <c r="TWN39" s="98" t="s">
        <v>669</v>
      </c>
      <c r="TWO39" s="98" t="s">
        <v>669</v>
      </c>
      <c r="TWP39" s="98" t="s">
        <v>669</v>
      </c>
      <c r="TWQ39" s="98" t="s">
        <v>669</v>
      </c>
      <c r="TWR39" s="98" t="s">
        <v>669</v>
      </c>
      <c r="TWS39" s="98" t="s">
        <v>669</v>
      </c>
      <c r="TWT39" s="98" t="s">
        <v>669</v>
      </c>
      <c r="TWU39" s="98" t="s">
        <v>669</v>
      </c>
      <c r="TWV39" s="98" t="s">
        <v>669</v>
      </c>
      <c r="TWW39" s="98" t="s">
        <v>669</v>
      </c>
      <c r="TWX39" s="98" t="s">
        <v>669</v>
      </c>
      <c r="TWY39" s="98" t="s">
        <v>669</v>
      </c>
      <c r="TWZ39" s="98" t="s">
        <v>669</v>
      </c>
      <c r="TXA39" s="98" t="s">
        <v>669</v>
      </c>
      <c r="TXB39" s="98" t="s">
        <v>669</v>
      </c>
      <c r="TXC39" s="98" t="s">
        <v>669</v>
      </c>
      <c r="TXD39" s="98" t="s">
        <v>669</v>
      </c>
      <c r="TXE39" s="98" t="s">
        <v>669</v>
      </c>
      <c r="TXF39" s="98" t="s">
        <v>669</v>
      </c>
      <c r="TXG39" s="98" t="s">
        <v>669</v>
      </c>
      <c r="TXH39" s="98" t="s">
        <v>669</v>
      </c>
      <c r="TXI39" s="98" t="s">
        <v>669</v>
      </c>
      <c r="TXJ39" s="98" t="s">
        <v>669</v>
      </c>
      <c r="TXK39" s="98" t="s">
        <v>669</v>
      </c>
      <c r="TXL39" s="98" t="s">
        <v>669</v>
      </c>
      <c r="TXM39" s="98" t="s">
        <v>669</v>
      </c>
      <c r="TXN39" s="98" t="s">
        <v>669</v>
      </c>
      <c r="TXO39" s="98" t="s">
        <v>669</v>
      </c>
      <c r="TXP39" s="98" t="s">
        <v>669</v>
      </c>
      <c r="TXQ39" s="98" t="s">
        <v>669</v>
      </c>
      <c r="TXR39" s="98" t="s">
        <v>669</v>
      </c>
      <c r="TXS39" s="98" t="s">
        <v>669</v>
      </c>
      <c r="TXT39" s="98" t="s">
        <v>669</v>
      </c>
      <c r="TXU39" s="98" t="s">
        <v>669</v>
      </c>
      <c r="TXV39" s="98" t="s">
        <v>669</v>
      </c>
      <c r="TXW39" s="98" t="s">
        <v>669</v>
      </c>
      <c r="TXX39" s="98" t="s">
        <v>669</v>
      </c>
      <c r="TXY39" s="98" t="s">
        <v>669</v>
      </c>
      <c r="TXZ39" s="98" t="s">
        <v>669</v>
      </c>
      <c r="TYA39" s="98" t="s">
        <v>669</v>
      </c>
      <c r="TYB39" s="98" t="s">
        <v>669</v>
      </c>
      <c r="TYC39" s="98" t="s">
        <v>669</v>
      </c>
      <c r="TYD39" s="98" t="s">
        <v>669</v>
      </c>
      <c r="TYE39" s="98" t="s">
        <v>669</v>
      </c>
      <c r="TYF39" s="98" t="s">
        <v>669</v>
      </c>
      <c r="TYG39" s="98" t="s">
        <v>669</v>
      </c>
      <c r="TYH39" s="98" t="s">
        <v>669</v>
      </c>
      <c r="TYI39" s="98" t="s">
        <v>669</v>
      </c>
      <c r="TYJ39" s="98" t="s">
        <v>669</v>
      </c>
      <c r="TYK39" s="98" t="s">
        <v>669</v>
      </c>
      <c r="TYL39" s="98" t="s">
        <v>669</v>
      </c>
      <c r="TYM39" s="98" t="s">
        <v>669</v>
      </c>
      <c r="TYN39" s="98" t="s">
        <v>669</v>
      </c>
      <c r="TYO39" s="98" t="s">
        <v>669</v>
      </c>
      <c r="TYP39" s="98" t="s">
        <v>669</v>
      </c>
      <c r="TYQ39" s="98" t="s">
        <v>669</v>
      </c>
      <c r="TYR39" s="98" t="s">
        <v>669</v>
      </c>
      <c r="TYS39" s="98" t="s">
        <v>669</v>
      </c>
      <c r="TYT39" s="98" t="s">
        <v>669</v>
      </c>
      <c r="TYU39" s="98" t="s">
        <v>669</v>
      </c>
      <c r="TYV39" s="98" t="s">
        <v>669</v>
      </c>
      <c r="TYW39" s="98" t="s">
        <v>669</v>
      </c>
      <c r="TYX39" s="98" t="s">
        <v>669</v>
      </c>
      <c r="TYY39" s="98" t="s">
        <v>669</v>
      </c>
      <c r="TYZ39" s="98" t="s">
        <v>669</v>
      </c>
      <c r="TZA39" s="98" t="s">
        <v>669</v>
      </c>
      <c r="TZB39" s="98" t="s">
        <v>669</v>
      </c>
      <c r="TZC39" s="98" t="s">
        <v>669</v>
      </c>
      <c r="TZD39" s="98" t="s">
        <v>669</v>
      </c>
      <c r="TZE39" s="98" t="s">
        <v>669</v>
      </c>
      <c r="TZF39" s="98" t="s">
        <v>669</v>
      </c>
      <c r="TZG39" s="98" t="s">
        <v>669</v>
      </c>
      <c r="TZH39" s="98" t="s">
        <v>669</v>
      </c>
      <c r="TZI39" s="98" t="s">
        <v>669</v>
      </c>
      <c r="TZJ39" s="98" t="s">
        <v>669</v>
      </c>
      <c r="TZK39" s="98" t="s">
        <v>669</v>
      </c>
      <c r="TZL39" s="98" t="s">
        <v>669</v>
      </c>
      <c r="TZM39" s="98" t="s">
        <v>669</v>
      </c>
      <c r="TZN39" s="98" t="s">
        <v>669</v>
      </c>
      <c r="TZO39" s="98" t="s">
        <v>669</v>
      </c>
      <c r="TZP39" s="98" t="s">
        <v>669</v>
      </c>
      <c r="TZQ39" s="98" t="s">
        <v>669</v>
      </c>
      <c r="TZR39" s="98" t="s">
        <v>669</v>
      </c>
      <c r="TZS39" s="98" t="s">
        <v>669</v>
      </c>
      <c r="TZT39" s="98" t="s">
        <v>669</v>
      </c>
      <c r="TZU39" s="98" t="s">
        <v>669</v>
      </c>
      <c r="TZV39" s="98" t="s">
        <v>669</v>
      </c>
      <c r="TZW39" s="98" t="s">
        <v>669</v>
      </c>
      <c r="TZX39" s="98" t="s">
        <v>669</v>
      </c>
      <c r="TZY39" s="98" t="s">
        <v>669</v>
      </c>
      <c r="TZZ39" s="98" t="s">
        <v>669</v>
      </c>
      <c r="UAA39" s="98" t="s">
        <v>669</v>
      </c>
      <c r="UAB39" s="98" t="s">
        <v>669</v>
      </c>
      <c r="UAC39" s="98" t="s">
        <v>669</v>
      </c>
      <c r="UAD39" s="98" t="s">
        <v>669</v>
      </c>
      <c r="UAE39" s="98" t="s">
        <v>669</v>
      </c>
      <c r="UAF39" s="98" t="s">
        <v>669</v>
      </c>
      <c r="UAG39" s="98" t="s">
        <v>669</v>
      </c>
      <c r="UAH39" s="98" t="s">
        <v>669</v>
      </c>
      <c r="UAI39" s="98" t="s">
        <v>669</v>
      </c>
      <c r="UAJ39" s="98" t="s">
        <v>669</v>
      </c>
      <c r="UAK39" s="98" t="s">
        <v>669</v>
      </c>
      <c r="UAL39" s="98" t="s">
        <v>669</v>
      </c>
      <c r="UAM39" s="98" t="s">
        <v>669</v>
      </c>
      <c r="UAN39" s="98" t="s">
        <v>669</v>
      </c>
      <c r="UAO39" s="98" t="s">
        <v>669</v>
      </c>
      <c r="UAP39" s="98" t="s">
        <v>669</v>
      </c>
      <c r="UAQ39" s="98" t="s">
        <v>669</v>
      </c>
      <c r="UAR39" s="98" t="s">
        <v>669</v>
      </c>
      <c r="UAS39" s="98" t="s">
        <v>669</v>
      </c>
      <c r="UAT39" s="98" t="s">
        <v>669</v>
      </c>
      <c r="UAU39" s="98" t="s">
        <v>669</v>
      </c>
      <c r="UAV39" s="98" t="s">
        <v>669</v>
      </c>
      <c r="UAW39" s="98" t="s">
        <v>669</v>
      </c>
      <c r="UAX39" s="98" t="s">
        <v>669</v>
      </c>
      <c r="UAY39" s="98" t="s">
        <v>669</v>
      </c>
      <c r="UAZ39" s="98" t="s">
        <v>669</v>
      </c>
      <c r="UBA39" s="98" t="s">
        <v>669</v>
      </c>
      <c r="UBB39" s="98" t="s">
        <v>669</v>
      </c>
      <c r="UBC39" s="98" t="s">
        <v>669</v>
      </c>
      <c r="UBD39" s="98" t="s">
        <v>669</v>
      </c>
      <c r="UBE39" s="98" t="s">
        <v>669</v>
      </c>
      <c r="UBF39" s="98" t="s">
        <v>669</v>
      </c>
      <c r="UBG39" s="98" t="s">
        <v>669</v>
      </c>
      <c r="UBH39" s="98" t="s">
        <v>669</v>
      </c>
      <c r="UBI39" s="98" t="s">
        <v>669</v>
      </c>
      <c r="UBJ39" s="98" t="s">
        <v>669</v>
      </c>
      <c r="UBK39" s="98" t="s">
        <v>669</v>
      </c>
      <c r="UBL39" s="98" t="s">
        <v>669</v>
      </c>
      <c r="UBM39" s="98" t="s">
        <v>669</v>
      </c>
      <c r="UBN39" s="98" t="s">
        <v>669</v>
      </c>
      <c r="UBO39" s="98" t="s">
        <v>669</v>
      </c>
      <c r="UBP39" s="98" t="s">
        <v>669</v>
      </c>
      <c r="UBQ39" s="98" t="s">
        <v>669</v>
      </c>
      <c r="UBR39" s="98" t="s">
        <v>669</v>
      </c>
      <c r="UBS39" s="98" t="s">
        <v>669</v>
      </c>
      <c r="UBT39" s="98" t="s">
        <v>669</v>
      </c>
      <c r="UBU39" s="98" t="s">
        <v>669</v>
      </c>
      <c r="UBV39" s="98" t="s">
        <v>669</v>
      </c>
      <c r="UBW39" s="98" t="s">
        <v>669</v>
      </c>
      <c r="UBX39" s="98" t="s">
        <v>669</v>
      </c>
      <c r="UBY39" s="98" t="s">
        <v>669</v>
      </c>
      <c r="UBZ39" s="98" t="s">
        <v>669</v>
      </c>
      <c r="UCA39" s="98" t="s">
        <v>669</v>
      </c>
      <c r="UCB39" s="98" t="s">
        <v>669</v>
      </c>
      <c r="UCC39" s="98" t="s">
        <v>669</v>
      </c>
      <c r="UCD39" s="98" t="s">
        <v>669</v>
      </c>
      <c r="UCE39" s="98" t="s">
        <v>669</v>
      </c>
      <c r="UCF39" s="98" t="s">
        <v>669</v>
      </c>
      <c r="UCG39" s="98" t="s">
        <v>669</v>
      </c>
      <c r="UCH39" s="98" t="s">
        <v>669</v>
      </c>
      <c r="UCI39" s="98" t="s">
        <v>669</v>
      </c>
      <c r="UCJ39" s="98" t="s">
        <v>669</v>
      </c>
      <c r="UCK39" s="98" t="s">
        <v>669</v>
      </c>
      <c r="UCL39" s="98" t="s">
        <v>669</v>
      </c>
      <c r="UCM39" s="98" t="s">
        <v>669</v>
      </c>
      <c r="UCN39" s="98" t="s">
        <v>669</v>
      </c>
      <c r="UCO39" s="98" t="s">
        <v>669</v>
      </c>
      <c r="UCP39" s="98" t="s">
        <v>669</v>
      </c>
      <c r="UCQ39" s="98" t="s">
        <v>669</v>
      </c>
      <c r="UCR39" s="98" t="s">
        <v>669</v>
      </c>
      <c r="UCS39" s="98" t="s">
        <v>669</v>
      </c>
      <c r="UCT39" s="98" t="s">
        <v>669</v>
      </c>
      <c r="UCU39" s="98" t="s">
        <v>669</v>
      </c>
      <c r="UCV39" s="98" t="s">
        <v>669</v>
      </c>
      <c r="UCW39" s="98" t="s">
        <v>669</v>
      </c>
      <c r="UCX39" s="98" t="s">
        <v>669</v>
      </c>
      <c r="UCY39" s="98" t="s">
        <v>669</v>
      </c>
      <c r="UCZ39" s="98" t="s">
        <v>669</v>
      </c>
      <c r="UDA39" s="98" t="s">
        <v>669</v>
      </c>
      <c r="UDB39" s="98" t="s">
        <v>669</v>
      </c>
      <c r="UDC39" s="98" t="s">
        <v>669</v>
      </c>
      <c r="UDD39" s="98" t="s">
        <v>669</v>
      </c>
      <c r="UDE39" s="98" t="s">
        <v>669</v>
      </c>
      <c r="UDF39" s="98" t="s">
        <v>669</v>
      </c>
      <c r="UDG39" s="98" t="s">
        <v>669</v>
      </c>
      <c r="UDH39" s="98" t="s">
        <v>669</v>
      </c>
      <c r="UDI39" s="98" t="s">
        <v>669</v>
      </c>
      <c r="UDJ39" s="98" t="s">
        <v>669</v>
      </c>
      <c r="UDK39" s="98" t="s">
        <v>669</v>
      </c>
      <c r="UDL39" s="98" t="s">
        <v>669</v>
      </c>
      <c r="UDM39" s="98" t="s">
        <v>669</v>
      </c>
      <c r="UDN39" s="98" t="s">
        <v>669</v>
      </c>
      <c r="UDO39" s="98" t="s">
        <v>669</v>
      </c>
      <c r="UDP39" s="98" t="s">
        <v>669</v>
      </c>
      <c r="UDQ39" s="98" t="s">
        <v>669</v>
      </c>
      <c r="UDR39" s="98" t="s">
        <v>669</v>
      </c>
      <c r="UDS39" s="98" t="s">
        <v>669</v>
      </c>
      <c r="UDT39" s="98" t="s">
        <v>669</v>
      </c>
      <c r="UDU39" s="98" t="s">
        <v>669</v>
      </c>
      <c r="UDV39" s="98" t="s">
        <v>669</v>
      </c>
      <c r="UDW39" s="98" t="s">
        <v>669</v>
      </c>
      <c r="UDX39" s="98" t="s">
        <v>669</v>
      </c>
      <c r="UDY39" s="98" t="s">
        <v>669</v>
      </c>
      <c r="UDZ39" s="98" t="s">
        <v>669</v>
      </c>
      <c r="UEA39" s="98" t="s">
        <v>669</v>
      </c>
      <c r="UEB39" s="98" t="s">
        <v>669</v>
      </c>
      <c r="UEC39" s="98" t="s">
        <v>669</v>
      </c>
      <c r="UED39" s="98" t="s">
        <v>669</v>
      </c>
      <c r="UEE39" s="98" t="s">
        <v>669</v>
      </c>
      <c r="UEF39" s="98" t="s">
        <v>669</v>
      </c>
      <c r="UEG39" s="98" t="s">
        <v>669</v>
      </c>
      <c r="UEH39" s="98" t="s">
        <v>669</v>
      </c>
      <c r="UEI39" s="98" t="s">
        <v>669</v>
      </c>
      <c r="UEJ39" s="98" t="s">
        <v>669</v>
      </c>
      <c r="UEK39" s="98" t="s">
        <v>669</v>
      </c>
      <c r="UEL39" s="98" t="s">
        <v>669</v>
      </c>
      <c r="UEM39" s="98" t="s">
        <v>669</v>
      </c>
      <c r="UEN39" s="98" t="s">
        <v>669</v>
      </c>
      <c r="UEO39" s="98" t="s">
        <v>669</v>
      </c>
      <c r="UEP39" s="98" t="s">
        <v>669</v>
      </c>
      <c r="UEQ39" s="98" t="s">
        <v>669</v>
      </c>
      <c r="UER39" s="98" t="s">
        <v>669</v>
      </c>
      <c r="UES39" s="98" t="s">
        <v>669</v>
      </c>
      <c r="UET39" s="98" t="s">
        <v>669</v>
      </c>
      <c r="UEU39" s="98" t="s">
        <v>669</v>
      </c>
      <c r="UEV39" s="98" t="s">
        <v>669</v>
      </c>
      <c r="UEW39" s="98" t="s">
        <v>669</v>
      </c>
      <c r="UEX39" s="98" t="s">
        <v>669</v>
      </c>
      <c r="UEY39" s="98" t="s">
        <v>669</v>
      </c>
      <c r="UEZ39" s="98" t="s">
        <v>669</v>
      </c>
      <c r="UFA39" s="98" t="s">
        <v>669</v>
      </c>
      <c r="UFB39" s="98" t="s">
        <v>669</v>
      </c>
      <c r="UFC39" s="98" t="s">
        <v>669</v>
      </c>
      <c r="UFD39" s="98" t="s">
        <v>669</v>
      </c>
      <c r="UFE39" s="98" t="s">
        <v>669</v>
      </c>
      <c r="UFF39" s="98" t="s">
        <v>669</v>
      </c>
      <c r="UFG39" s="98" t="s">
        <v>669</v>
      </c>
      <c r="UFH39" s="98" t="s">
        <v>669</v>
      </c>
      <c r="UFI39" s="98" t="s">
        <v>669</v>
      </c>
      <c r="UFJ39" s="98" t="s">
        <v>669</v>
      </c>
      <c r="UFK39" s="98" t="s">
        <v>669</v>
      </c>
      <c r="UFL39" s="98" t="s">
        <v>669</v>
      </c>
      <c r="UFM39" s="98" t="s">
        <v>669</v>
      </c>
      <c r="UFN39" s="98" t="s">
        <v>669</v>
      </c>
      <c r="UFO39" s="98" t="s">
        <v>669</v>
      </c>
      <c r="UFP39" s="98" t="s">
        <v>669</v>
      </c>
      <c r="UFQ39" s="98" t="s">
        <v>669</v>
      </c>
      <c r="UFR39" s="98" t="s">
        <v>669</v>
      </c>
      <c r="UFS39" s="98" t="s">
        <v>669</v>
      </c>
      <c r="UFT39" s="98" t="s">
        <v>669</v>
      </c>
      <c r="UFU39" s="98" t="s">
        <v>669</v>
      </c>
      <c r="UFV39" s="98" t="s">
        <v>669</v>
      </c>
      <c r="UFW39" s="98" t="s">
        <v>669</v>
      </c>
      <c r="UFX39" s="98" t="s">
        <v>669</v>
      </c>
      <c r="UFY39" s="98" t="s">
        <v>669</v>
      </c>
      <c r="UFZ39" s="98" t="s">
        <v>669</v>
      </c>
      <c r="UGA39" s="98" t="s">
        <v>669</v>
      </c>
      <c r="UGB39" s="98" t="s">
        <v>669</v>
      </c>
      <c r="UGC39" s="98" t="s">
        <v>669</v>
      </c>
      <c r="UGD39" s="98" t="s">
        <v>669</v>
      </c>
      <c r="UGE39" s="98" t="s">
        <v>669</v>
      </c>
      <c r="UGF39" s="98" t="s">
        <v>669</v>
      </c>
      <c r="UGG39" s="98" t="s">
        <v>669</v>
      </c>
      <c r="UGH39" s="98" t="s">
        <v>669</v>
      </c>
      <c r="UGI39" s="98" t="s">
        <v>669</v>
      </c>
      <c r="UGJ39" s="98" t="s">
        <v>669</v>
      </c>
      <c r="UGK39" s="98" t="s">
        <v>669</v>
      </c>
      <c r="UGL39" s="98" t="s">
        <v>669</v>
      </c>
      <c r="UGM39" s="98" t="s">
        <v>669</v>
      </c>
      <c r="UGN39" s="98" t="s">
        <v>669</v>
      </c>
      <c r="UGO39" s="98" t="s">
        <v>669</v>
      </c>
      <c r="UGP39" s="98" t="s">
        <v>669</v>
      </c>
      <c r="UGQ39" s="98" t="s">
        <v>669</v>
      </c>
      <c r="UGR39" s="98" t="s">
        <v>669</v>
      </c>
      <c r="UGS39" s="98" t="s">
        <v>669</v>
      </c>
      <c r="UGT39" s="98" t="s">
        <v>669</v>
      </c>
      <c r="UGU39" s="98" t="s">
        <v>669</v>
      </c>
      <c r="UGV39" s="98" t="s">
        <v>669</v>
      </c>
      <c r="UGW39" s="98" t="s">
        <v>669</v>
      </c>
      <c r="UGX39" s="98" t="s">
        <v>669</v>
      </c>
      <c r="UGY39" s="98" t="s">
        <v>669</v>
      </c>
      <c r="UGZ39" s="98" t="s">
        <v>669</v>
      </c>
      <c r="UHA39" s="98" t="s">
        <v>669</v>
      </c>
      <c r="UHB39" s="98" t="s">
        <v>669</v>
      </c>
      <c r="UHC39" s="98" t="s">
        <v>669</v>
      </c>
      <c r="UHD39" s="98" t="s">
        <v>669</v>
      </c>
      <c r="UHE39" s="98" t="s">
        <v>669</v>
      </c>
      <c r="UHF39" s="98" t="s">
        <v>669</v>
      </c>
      <c r="UHG39" s="98" t="s">
        <v>669</v>
      </c>
      <c r="UHH39" s="98" t="s">
        <v>669</v>
      </c>
      <c r="UHI39" s="98" t="s">
        <v>669</v>
      </c>
      <c r="UHJ39" s="98" t="s">
        <v>669</v>
      </c>
      <c r="UHK39" s="98" t="s">
        <v>669</v>
      </c>
      <c r="UHL39" s="98" t="s">
        <v>669</v>
      </c>
      <c r="UHM39" s="98" t="s">
        <v>669</v>
      </c>
      <c r="UHN39" s="98" t="s">
        <v>669</v>
      </c>
      <c r="UHO39" s="98" t="s">
        <v>669</v>
      </c>
      <c r="UHP39" s="98" t="s">
        <v>669</v>
      </c>
      <c r="UHQ39" s="98" t="s">
        <v>669</v>
      </c>
      <c r="UHR39" s="98" t="s">
        <v>669</v>
      </c>
      <c r="UHS39" s="98" t="s">
        <v>669</v>
      </c>
      <c r="UHT39" s="98" t="s">
        <v>669</v>
      </c>
      <c r="UHU39" s="98" t="s">
        <v>669</v>
      </c>
      <c r="UHV39" s="98" t="s">
        <v>669</v>
      </c>
      <c r="UHW39" s="98" t="s">
        <v>669</v>
      </c>
      <c r="UHX39" s="98" t="s">
        <v>669</v>
      </c>
      <c r="UHY39" s="98" t="s">
        <v>669</v>
      </c>
      <c r="UHZ39" s="98" t="s">
        <v>669</v>
      </c>
      <c r="UIA39" s="98" t="s">
        <v>669</v>
      </c>
      <c r="UIB39" s="98" t="s">
        <v>669</v>
      </c>
      <c r="UIC39" s="98" t="s">
        <v>669</v>
      </c>
      <c r="UID39" s="98" t="s">
        <v>669</v>
      </c>
      <c r="UIE39" s="98" t="s">
        <v>669</v>
      </c>
      <c r="UIF39" s="98" t="s">
        <v>669</v>
      </c>
      <c r="UIG39" s="98" t="s">
        <v>669</v>
      </c>
      <c r="UIH39" s="98" t="s">
        <v>669</v>
      </c>
      <c r="UII39" s="98" t="s">
        <v>669</v>
      </c>
      <c r="UIJ39" s="98" t="s">
        <v>669</v>
      </c>
      <c r="UIK39" s="98" t="s">
        <v>669</v>
      </c>
      <c r="UIL39" s="98" t="s">
        <v>669</v>
      </c>
      <c r="UIM39" s="98" t="s">
        <v>669</v>
      </c>
      <c r="UIN39" s="98" t="s">
        <v>669</v>
      </c>
      <c r="UIO39" s="98" t="s">
        <v>669</v>
      </c>
      <c r="UIP39" s="98" t="s">
        <v>669</v>
      </c>
      <c r="UIQ39" s="98" t="s">
        <v>669</v>
      </c>
      <c r="UIR39" s="98" t="s">
        <v>669</v>
      </c>
      <c r="UIS39" s="98" t="s">
        <v>669</v>
      </c>
      <c r="UIT39" s="98" t="s">
        <v>669</v>
      </c>
      <c r="UIU39" s="98" t="s">
        <v>669</v>
      </c>
      <c r="UIV39" s="98" t="s">
        <v>669</v>
      </c>
      <c r="UIW39" s="98" t="s">
        <v>669</v>
      </c>
      <c r="UIX39" s="98" t="s">
        <v>669</v>
      </c>
      <c r="UIY39" s="98" t="s">
        <v>669</v>
      </c>
      <c r="UIZ39" s="98" t="s">
        <v>669</v>
      </c>
      <c r="UJA39" s="98" t="s">
        <v>669</v>
      </c>
      <c r="UJB39" s="98" t="s">
        <v>669</v>
      </c>
      <c r="UJC39" s="98" t="s">
        <v>669</v>
      </c>
      <c r="UJD39" s="98" t="s">
        <v>669</v>
      </c>
      <c r="UJE39" s="98" t="s">
        <v>669</v>
      </c>
      <c r="UJF39" s="98" t="s">
        <v>669</v>
      </c>
      <c r="UJG39" s="98" t="s">
        <v>669</v>
      </c>
      <c r="UJH39" s="98" t="s">
        <v>669</v>
      </c>
      <c r="UJI39" s="98" t="s">
        <v>669</v>
      </c>
      <c r="UJJ39" s="98" t="s">
        <v>669</v>
      </c>
      <c r="UJK39" s="98" t="s">
        <v>669</v>
      </c>
      <c r="UJL39" s="98" t="s">
        <v>669</v>
      </c>
      <c r="UJM39" s="98" t="s">
        <v>669</v>
      </c>
      <c r="UJN39" s="98" t="s">
        <v>669</v>
      </c>
      <c r="UJO39" s="98" t="s">
        <v>669</v>
      </c>
      <c r="UJP39" s="98" t="s">
        <v>669</v>
      </c>
      <c r="UJQ39" s="98" t="s">
        <v>669</v>
      </c>
      <c r="UJR39" s="98" t="s">
        <v>669</v>
      </c>
      <c r="UJS39" s="98" t="s">
        <v>669</v>
      </c>
      <c r="UJT39" s="98" t="s">
        <v>669</v>
      </c>
      <c r="UJU39" s="98" t="s">
        <v>669</v>
      </c>
      <c r="UJV39" s="98" t="s">
        <v>669</v>
      </c>
      <c r="UJW39" s="98" t="s">
        <v>669</v>
      </c>
      <c r="UJX39" s="98" t="s">
        <v>669</v>
      </c>
      <c r="UJY39" s="98" t="s">
        <v>669</v>
      </c>
      <c r="UJZ39" s="98" t="s">
        <v>669</v>
      </c>
      <c r="UKA39" s="98" t="s">
        <v>669</v>
      </c>
      <c r="UKB39" s="98" t="s">
        <v>669</v>
      </c>
      <c r="UKC39" s="98" t="s">
        <v>669</v>
      </c>
      <c r="UKD39" s="98" t="s">
        <v>669</v>
      </c>
      <c r="UKE39" s="98" t="s">
        <v>669</v>
      </c>
      <c r="UKF39" s="98" t="s">
        <v>669</v>
      </c>
      <c r="UKG39" s="98" t="s">
        <v>669</v>
      </c>
      <c r="UKH39" s="98" t="s">
        <v>669</v>
      </c>
      <c r="UKI39" s="98" t="s">
        <v>669</v>
      </c>
      <c r="UKJ39" s="98" t="s">
        <v>669</v>
      </c>
      <c r="UKK39" s="98" t="s">
        <v>669</v>
      </c>
      <c r="UKL39" s="98" t="s">
        <v>669</v>
      </c>
      <c r="UKM39" s="98" t="s">
        <v>669</v>
      </c>
      <c r="UKN39" s="98" t="s">
        <v>669</v>
      </c>
      <c r="UKO39" s="98" t="s">
        <v>669</v>
      </c>
      <c r="UKP39" s="98" t="s">
        <v>669</v>
      </c>
      <c r="UKQ39" s="98" t="s">
        <v>669</v>
      </c>
      <c r="UKR39" s="98" t="s">
        <v>669</v>
      </c>
      <c r="UKS39" s="98" t="s">
        <v>669</v>
      </c>
      <c r="UKT39" s="98" t="s">
        <v>669</v>
      </c>
      <c r="UKU39" s="98" t="s">
        <v>669</v>
      </c>
      <c r="UKV39" s="98" t="s">
        <v>669</v>
      </c>
      <c r="UKW39" s="98" t="s">
        <v>669</v>
      </c>
      <c r="UKX39" s="98" t="s">
        <v>669</v>
      </c>
      <c r="UKY39" s="98" t="s">
        <v>669</v>
      </c>
      <c r="UKZ39" s="98" t="s">
        <v>669</v>
      </c>
      <c r="ULA39" s="98" t="s">
        <v>669</v>
      </c>
      <c r="ULB39" s="98" t="s">
        <v>669</v>
      </c>
      <c r="ULC39" s="98" t="s">
        <v>669</v>
      </c>
      <c r="ULD39" s="98" t="s">
        <v>669</v>
      </c>
      <c r="ULE39" s="98" t="s">
        <v>669</v>
      </c>
      <c r="ULF39" s="98" t="s">
        <v>669</v>
      </c>
      <c r="ULG39" s="98" t="s">
        <v>669</v>
      </c>
      <c r="ULH39" s="98" t="s">
        <v>669</v>
      </c>
      <c r="ULI39" s="98" t="s">
        <v>669</v>
      </c>
      <c r="ULJ39" s="98" t="s">
        <v>669</v>
      </c>
      <c r="ULK39" s="98" t="s">
        <v>669</v>
      </c>
      <c r="ULL39" s="98" t="s">
        <v>669</v>
      </c>
      <c r="ULM39" s="98" t="s">
        <v>669</v>
      </c>
      <c r="ULN39" s="98" t="s">
        <v>669</v>
      </c>
      <c r="ULO39" s="98" t="s">
        <v>669</v>
      </c>
      <c r="ULP39" s="98" t="s">
        <v>669</v>
      </c>
      <c r="ULQ39" s="98" t="s">
        <v>669</v>
      </c>
      <c r="ULR39" s="98" t="s">
        <v>669</v>
      </c>
      <c r="ULS39" s="98" t="s">
        <v>669</v>
      </c>
      <c r="ULT39" s="98" t="s">
        <v>669</v>
      </c>
      <c r="ULU39" s="98" t="s">
        <v>669</v>
      </c>
      <c r="ULV39" s="98" t="s">
        <v>669</v>
      </c>
      <c r="ULW39" s="98" t="s">
        <v>669</v>
      </c>
      <c r="ULX39" s="98" t="s">
        <v>669</v>
      </c>
      <c r="ULY39" s="98" t="s">
        <v>669</v>
      </c>
      <c r="ULZ39" s="98" t="s">
        <v>669</v>
      </c>
      <c r="UMA39" s="98" t="s">
        <v>669</v>
      </c>
      <c r="UMB39" s="98" t="s">
        <v>669</v>
      </c>
      <c r="UMC39" s="98" t="s">
        <v>669</v>
      </c>
      <c r="UMD39" s="98" t="s">
        <v>669</v>
      </c>
      <c r="UME39" s="98" t="s">
        <v>669</v>
      </c>
      <c r="UMF39" s="98" t="s">
        <v>669</v>
      </c>
      <c r="UMG39" s="98" t="s">
        <v>669</v>
      </c>
      <c r="UMH39" s="98" t="s">
        <v>669</v>
      </c>
      <c r="UMI39" s="98" t="s">
        <v>669</v>
      </c>
      <c r="UMJ39" s="98" t="s">
        <v>669</v>
      </c>
      <c r="UMK39" s="98" t="s">
        <v>669</v>
      </c>
      <c r="UML39" s="98" t="s">
        <v>669</v>
      </c>
      <c r="UMM39" s="98" t="s">
        <v>669</v>
      </c>
      <c r="UMN39" s="98" t="s">
        <v>669</v>
      </c>
      <c r="UMO39" s="98" t="s">
        <v>669</v>
      </c>
      <c r="UMP39" s="98" t="s">
        <v>669</v>
      </c>
      <c r="UMQ39" s="98" t="s">
        <v>669</v>
      </c>
      <c r="UMR39" s="98" t="s">
        <v>669</v>
      </c>
      <c r="UMS39" s="98" t="s">
        <v>669</v>
      </c>
      <c r="UMT39" s="98" t="s">
        <v>669</v>
      </c>
      <c r="UMU39" s="98" t="s">
        <v>669</v>
      </c>
      <c r="UMV39" s="98" t="s">
        <v>669</v>
      </c>
      <c r="UMW39" s="98" t="s">
        <v>669</v>
      </c>
      <c r="UMX39" s="98" t="s">
        <v>669</v>
      </c>
      <c r="UMY39" s="98" t="s">
        <v>669</v>
      </c>
      <c r="UMZ39" s="98" t="s">
        <v>669</v>
      </c>
      <c r="UNA39" s="98" t="s">
        <v>669</v>
      </c>
      <c r="UNB39" s="98" t="s">
        <v>669</v>
      </c>
      <c r="UNC39" s="98" t="s">
        <v>669</v>
      </c>
      <c r="UND39" s="98" t="s">
        <v>669</v>
      </c>
      <c r="UNE39" s="98" t="s">
        <v>669</v>
      </c>
      <c r="UNF39" s="98" t="s">
        <v>669</v>
      </c>
      <c r="UNG39" s="98" t="s">
        <v>669</v>
      </c>
      <c r="UNH39" s="98" t="s">
        <v>669</v>
      </c>
      <c r="UNI39" s="98" t="s">
        <v>669</v>
      </c>
      <c r="UNJ39" s="98" t="s">
        <v>669</v>
      </c>
      <c r="UNK39" s="98" t="s">
        <v>669</v>
      </c>
      <c r="UNL39" s="98" t="s">
        <v>669</v>
      </c>
      <c r="UNM39" s="98" t="s">
        <v>669</v>
      </c>
      <c r="UNN39" s="98" t="s">
        <v>669</v>
      </c>
      <c r="UNO39" s="98" t="s">
        <v>669</v>
      </c>
      <c r="UNP39" s="98" t="s">
        <v>669</v>
      </c>
      <c r="UNQ39" s="98" t="s">
        <v>669</v>
      </c>
      <c r="UNR39" s="98" t="s">
        <v>669</v>
      </c>
      <c r="UNS39" s="98" t="s">
        <v>669</v>
      </c>
      <c r="UNT39" s="98" t="s">
        <v>669</v>
      </c>
      <c r="UNU39" s="98" t="s">
        <v>669</v>
      </c>
      <c r="UNV39" s="98" t="s">
        <v>669</v>
      </c>
      <c r="UNW39" s="98" t="s">
        <v>669</v>
      </c>
      <c r="UNX39" s="98" t="s">
        <v>669</v>
      </c>
      <c r="UNY39" s="98" t="s">
        <v>669</v>
      </c>
      <c r="UNZ39" s="98" t="s">
        <v>669</v>
      </c>
      <c r="UOA39" s="98" t="s">
        <v>669</v>
      </c>
      <c r="UOB39" s="98" t="s">
        <v>669</v>
      </c>
      <c r="UOC39" s="98" t="s">
        <v>669</v>
      </c>
      <c r="UOD39" s="98" t="s">
        <v>669</v>
      </c>
      <c r="UOE39" s="98" t="s">
        <v>669</v>
      </c>
      <c r="UOF39" s="98" t="s">
        <v>669</v>
      </c>
      <c r="UOG39" s="98" t="s">
        <v>669</v>
      </c>
      <c r="UOH39" s="98" t="s">
        <v>669</v>
      </c>
      <c r="UOI39" s="98" t="s">
        <v>669</v>
      </c>
      <c r="UOJ39" s="98" t="s">
        <v>669</v>
      </c>
      <c r="UOK39" s="98" t="s">
        <v>669</v>
      </c>
      <c r="UOL39" s="98" t="s">
        <v>669</v>
      </c>
      <c r="UOM39" s="98" t="s">
        <v>669</v>
      </c>
      <c r="UON39" s="98" t="s">
        <v>669</v>
      </c>
      <c r="UOO39" s="98" t="s">
        <v>669</v>
      </c>
      <c r="UOP39" s="98" t="s">
        <v>669</v>
      </c>
      <c r="UOQ39" s="98" t="s">
        <v>669</v>
      </c>
      <c r="UOR39" s="98" t="s">
        <v>669</v>
      </c>
      <c r="UOS39" s="98" t="s">
        <v>669</v>
      </c>
      <c r="UOT39" s="98" t="s">
        <v>669</v>
      </c>
      <c r="UOU39" s="98" t="s">
        <v>669</v>
      </c>
      <c r="UOV39" s="98" t="s">
        <v>669</v>
      </c>
      <c r="UOW39" s="98" t="s">
        <v>669</v>
      </c>
      <c r="UOX39" s="98" t="s">
        <v>669</v>
      </c>
      <c r="UOY39" s="98" t="s">
        <v>669</v>
      </c>
      <c r="UOZ39" s="98" t="s">
        <v>669</v>
      </c>
      <c r="UPA39" s="98" t="s">
        <v>669</v>
      </c>
      <c r="UPB39" s="98" t="s">
        <v>669</v>
      </c>
      <c r="UPC39" s="98" t="s">
        <v>669</v>
      </c>
      <c r="UPD39" s="98" t="s">
        <v>669</v>
      </c>
      <c r="UPE39" s="98" t="s">
        <v>669</v>
      </c>
      <c r="UPF39" s="98" t="s">
        <v>669</v>
      </c>
      <c r="UPG39" s="98" t="s">
        <v>669</v>
      </c>
      <c r="UPH39" s="98" t="s">
        <v>669</v>
      </c>
      <c r="UPI39" s="98" t="s">
        <v>669</v>
      </c>
      <c r="UPJ39" s="98" t="s">
        <v>669</v>
      </c>
      <c r="UPK39" s="98" t="s">
        <v>669</v>
      </c>
      <c r="UPL39" s="98" t="s">
        <v>669</v>
      </c>
      <c r="UPM39" s="98" t="s">
        <v>669</v>
      </c>
      <c r="UPN39" s="98" t="s">
        <v>669</v>
      </c>
      <c r="UPO39" s="98" t="s">
        <v>669</v>
      </c>
      <c r="UPP39" s="98" t="s">
        <v>669</v>
      </c>
      <c r="UPQ39" s="98" t="s">
        <v>669</v>
      </c>
      <c r="UPR39" s="98" t="s">
        <v>669</v>
      </c>
      <c r="UPS39" s="98" t="s">
        <v>669</v>
      </c>
      <c r="UPT39" s="98" t="s">
        <v>669</v>
      </c>
      <c r="UPU39" s="98" t="s">
        <v>669</v>
      </c>
      <c r="UPV39" s="98" t="s">
        <v>669</v>
      </c>
      <c r="UPW39" s="98" t="s">
        <v>669</v>
      </c>
      <c r="UPX39" s="98" t="s">
        <v>669</v>
      </c>
      <c r="UPY39" s="98" t="s">
        <v>669</v>
      </c>
      <c r="UPZ39" s="98" t="s">
        <v>669</v>
      </c>
      <c r="UQA39" s="98" t="s">
        <v>669</v>
      </c>
      <c r="UQB39" s="98" t="s">
        <v>669</v>
      </c>
      <c r="UQC39" s="98" t="s">
        <v>669</v>
      </c>
      <c r="UQD39" s="98" t="s">
        <v>669</v>
      </c>
      <c r="UQE39" s="98" t="s">
        <v>669</v>
      </c>
      <c r="UQF39" s="98" t="s">
        <v>669</v>
      </c>
      <c r="UQG39" s="98" t="s">
        <v>669</v>
      </c>
      <c r="UQH39" s="98" t="s">
        <v>669</v>
      </c>
      <c r="UQI39" s="98" t="s">
        <v>669</v>
      </c>
      <c r="UQJ39" s="98" t="s">
        <v>669</v>
      </c>
      <c r="UQK39" s="98" t="s">
        <v>669</v>
      </c>
      <c r="UQL39" s="98" t="s">
        <v>669</v>
      </c>
      <c r="UQM39" s="98" t="s">
        <v>669</v>
      </c>
      <c r="UQN39" s="98" t="s">
        <v>669</v>
      </c>
      <c r="UQO39" s="98" t="s">
        <v>669</v>
      </c>
      <c r="UQP39" s="98" t="s">
        <v>669</v>
      </c>
      <c r="UQQ39" s="98" t="s">
        <v>669</v>
      </c>
      <c r="UQR39" s="98" t="s">
        <v>669</v>
      </c>
      <c r="UQS39" s="98" t="s">
        <v>669</v>
      </c>
      <c r="UQT39" s="98" t="s">
        <v>669</v>
      </c>
      <c r="UQU39" s="98" t="s">
        <v>669</v>
      </c>
      <c r="UQV39" s="98" t="s">
        <v>669</v>
      </c>
      <c r="UQW39" s="98" t="s">
        <v>669</v>
      </c>
      <c r="UQX39" s="98" t="s">
        <v>669</v>
      </c>
      <c r="UQY39" s="98" t="s">
        <v>669</v>
      </c>
      <c r="UQZ39" s="98" t="s">
        <v>669</v>
      </c>
      <c r="URA39" s="98" t="s">
        <v>669</v>
      </c>
      <c r="URB39" s="98" t="s">
        <v>669</v>
      </c>
      <c r="URC39" s="98" t="s">
        <v>669</v>
      </c>
      <c r="URD39" s="98" t="s">
        <v>669</v>
      </c>
      <c r="URE39" s="98" t="s">
        <v>669</v>
      </c>
      <c r="URF39" s="98" t="s">
        <v>669</v>
      </c>
      <c r="URG39" s="98" t="s">
        <v>669</v>
      </c>
      <c r="URH39" s="98" t="s">
        <v>669</v>
      </c>
      <c r="URI39" s="98" t="s">
        <v>669</v>
      </c>
      <c r="URJ39" s="98" t="s">
        <v>669</v>
      </c>
      <c r="URK39" s="98" t="s">
        <v>669</v>
      </c>
      <c r="URL39" s="98" t="s">
        <v>669</v>
      </c>
      <c r="URM39" s="98" t="s">
        <v>669</v>
      </c>
      <c r="URN39" s="98" t="s">
        <v>669</v>
      </c>
      <c r="URO39" s="98" t="s">
        <v>669</v>
      </c>
      <c r="URP39" s="98" t="s">
        <v>669</v>
      </c>
      <c r="URQ39" s="98" t="s">
        <v>669</v>
      </c>
      <c r="URR39" s="98" t="s">
        <v>669</v>
      </c>
      <c r="URS39" s="98" t="s">
        <v>669</v>
      </c>
      <c r="URT39" s="98" t="s">
        <v>669</v>
      </c>
      <c r="URU39" s="98" t="s">
        <v>669</v>
      </c>
      <c r="URV39" s="98" t="s">
        <v>669</v>
      </c>
      <c r="URW39" s="98" t="s">
        <v>669</v>
      </c>
      <c r="URX39" s="98" t="s">
        <v>669</v>
      </c>
      <c r="URY39" s="98" t="s">
        <v>669</v>
      </c>
      <c r="URZ39" s="98" t="s">
        <v>669</v>
      </c>
      <c r="USA39" s="98" t="s">
        <v>669</v>
      </c>
      <c r="USB39" s="98" t="s">
        <v>669</v>
      </c>
      <c r="USC39" s="98" t="s">
        <v>669</v>
      </c>
      <c r="USD39" s="98" t="s">
        <v>669</v>
      </c>
      <c r="USE39" s="98" t="s">
        <v>669</v>
      </c>
      <c r="USF39" s="98" t="s">
        <v>669</v>
      </c>
      <c r="USG39" s="98" t="s">
        <v>669</v>
      </c>
      <c r="USH39" s="98" t="s">
        <v>669</v>
      </c>
      <c r="USI39" s="98" t="s">
        <v>669</v>
      </c>
      <c r="USJ39" s="98" t="s">
        <v>669</v>
      </c>
      <c r="USK39" s="98" t="s">
        <v>669</v>
      </c>
      <c r="USL39" s="98" t="s">
        <v>669</v>
      </c>
      <c r="USM39" s="98" t="s">
        <v>669</v>
      </c>
      <c r="USN39" s="98" t="s">
        <v>669</v>
      </c>
      <c r="USO39" s="98" t="s">
        <v>669</v>
      </c>
      <c r="USP39" s="98" t="s">
        <v>669</v>
      </c>
      <c r="USQ39" s="98" t="s">
        <v>669</v>
      </c>
      <c r="USR39" s="98" t="s">
        <v>669</v>
      </c>
      <c r="USS39" s="98" t="s">
        <v>669</v>
      </c>
      <c r="UST39" s="98" t="s">
        <v>669</v>
      </c>
      <c r="USU39" s="98" t="s">
        <v>669</v>
      </c>
      <c r="USV39" s="98" t="s">
        <v>669</v>
      </c>
      <c r="USW39" s="98" t="s">
        <v>669</v>
      </c>
      <c r="USX39" s="98" t="s">
        <v>669</v>
      </c>
      <c r="USY39" s="98" t="s">
        <v>669</v>
      </c>
      <c r="USZ39" s="98" t="s">
        <v>669</v>
      </c>
      <c r="UTA39" s="98" t="s">
        <v>669</v>
      </c>
      <c r="UTB39" s="98" t="s">
        <v>669</v>
      </c>
      <c r="UTC39" s="98" t="s">
        <v>669</v>
      </c>
      <c r="UTD39" s="98" t="s">
        <v>669</v>
      </c>
      <c r="UTE39" s="98" t="s">
        <v>669</v>
      </c>
      <c r="UTF39" s="98" t="s">
        <v>669</v>
      </c>
      <c r="UTG39" s="98" t="s">
        <v>669</v>
      </c>
      <c r="UTH39" s="98" t="s">
        <v>669</v>
      </c>
      <c r="UTI39" s="98" t="s">
        <v>669</v>
      </c>
      <c r="UTJ39" s="98" t="s">
        <v>669</v>
      </c>
      <c r="UTK39" s="98" t="s">
        <v>669</v>
      </c>
      <c r="UTL39" s="98" t="s">
        <v>669</v>
      </c>
      <c r="UTM39" s="98" t="s">
        <v>669</v>
      </c>
      <c r="UTN39" s="98" t="s">
        <v>669</v>
      </c>
      <c r="UTO39" s="98" t="s">
        <v>669</v>
      </c>
      <c r="UTP39" s="98" t="s">
        <v>669</v>
      </c>
      <c r="UTQ39" s="98" t="s">
        <v>669</v>
      </c>
      <c r="UTR39" s="98" t="s">
        <v>669</v>
      </c>
      <c r="UTS39" s="98" t="s">
        <v>669</v>
      </c>
      <c r="UTT39" s="98" t="s">
        <v>669</v>
      </c>
      <c r="UTU39" s="98" t="s">
        <v>669</v>
      </c>
      <c r="UTV39" s="98" t="s">
        <v>669</v>
      </c>
      <c r="UTW39" s="98" t="s">
        <v>669</v>
      </c>
      <c r="UTX39" s="98" t="s">
        <v>669</v>
      </c>
      <c r="UTY39" s="98" t="s">
        <v>669</v>
      </c>
      <c r="UTZ39" s="98" t="s">
        <v>669</v>
      </c>
      <c r="UUA39" s="98" t="s">
        <v>669</v>
      </c>
      <c r="UUB39" s="98" t="s">
        <v>669</v>
      </c>
      <c r="UUC39" s="98" t="s">
        <v>669</v>
      </c>
      <c r="UUD39" s="98" t="s">
        <v>669</v>
      </c>
      <c r="UUE39" s="98" t="s">
        <v>669</v>
      </c>
      <c r="UUF39" s="98" t="s">
        <v>669</v>
      </c>
      <c r="UUG39" s="98" t="s">
        <v>669</v>
      </c>
      <c r="UUH39" s="98" t="s">
        <v>669</v>
      </c>
      <c r="UUI39" s="98" t="s">
        <v>669</v>
      </c>
      <c r="UUJ39" s="98" t="s">
        <v>669</v>
      </c>
      <c r="UUK39" s="98" t="s">
        <v>669</v>
      </c>
      <c r="UUL39" s="98" t="s">
        <v>669</v>
      </c>
      <c r="UUM39" s="98" t="s">
        <v>669</v>
      </c>
      <c r="UUN39" s="98" t="s">
        <v>669</v>
      </c>
      <c r="UUO39" s="98" t="s">
        <v>669</v>
      </c>
      <c r="UUP39" s="98" t="s">
        <v>669</v>
      </c>
      <c r="UUQ39" s="98" t="s">
        <v>669</v>
      </c>
      <c r="UUR39" s="98" t="s">
        <v>669</v>
      </c>
      <c r="UUS39" s="98" t="s">
        <v>669</v>
      </c>
      <c r="UUT39" s="98" t="s">
        <v>669</v>
      </c>
      <c r="UUU39" s="98" t="s">
        <v>669</v>
      </c>
      <c r="UUV39" s="98" t="s">
        <v>669</v>
      </c>
      <c r="UUW39" s="98" t="s">
        <v>669</v>
      </c>
      <c r="UUX39" s="98" t="s">
        <v>669</v>
      </c>
      <c r="UUY39" s="98" t="s">
        <v>669</v>
      </c>
      <c r="UUZ39" s="98" t="s">
        <v>669</v>
      </c>
      <c r="UVA39" s="98" t="s">
        <v>669</v>
      </c>
      <c r="UVB39" s="98" t="s">
        <v>669</v>
      </c>
      <c r="UVC39" s="98" t="s">
        <v>669</v>
      </c>
      <c r="UVD39" s="98" t="s">
        <v>669</v>
      </c>
      <c r="UVE39" s="98" t="s">
        <v>669</v>
      </c>
      <c r="UVF39" s="98" t="s">
        <v>669</v>
      </c>
      <c r="UVG39" s="98" t="s">
        <v>669</v>
      </c>
      <c r="UVH39" s="98" t="s">
        <v>669</v>
      </c>
      <c r="UVI39" s="98" t="s">
        <v>669</v>
      </c>
      <c r="UVJ39" s="98" t="s">
        <v>669</v>
      </c>
      <c r="UVK39" s="98" t="s">
        <v>669</v>
      </c>
      <c r="UVL39" s="98" t="s">
        <v>669</v>
      </c>
      <c r="UVM39" s="98" t="s">
        <v>669</v>
      </c>
      <c r="UVN39" s="98" t="s">
        <v>669</v>
      </c>
      <c r="UVO39" s="98" t="s">
        <v>669</v>
      </c>
      <c r="UVP39" s="98" t="s">
        <v>669</v>
      </c>
      <c r="UVQ39" s="98" t="s">
        <v>669</v>
      </c>
      <c r="UVR39" s="98" t="s">
        <v>669</v>
      </c>
      <c r="UVS39" s="98" t="s">
        <v>669</v>
      </c>
      <c r="UVT39" s="98" t="s">
        <v>669</v>
      </c>
      <c r="UVU39" s="98" t="s">
        <v>669</v>
      </c>
      <c r="UVV39" s="98" t="s">
        <v>669</v>
      </c>
      <c r="UVW39" s="98" t="s">
        <v>669</v>
      </c>
      <c r="UVX39" s="98" t="s">
        <v>669</v>
      </c>
      <c r="UVY39" s="98" t="s">
        <v>669</v>
      </c>
      <c r="UVZ39" s="98" t="s">
        <v>669</v>
      </c>
      <c r="UWA39" s="98" t="s">
        <v>669</v>
      </c>
      <c r="UWB39" s="98" t="s">
        <v>669</v>
      </c>
      <c r="UWC39" s="98" t="s">
        <v>669</v>
      </c>
      <c r="UWD39" s="98" t="s">
        <v>669</v>
      </c>
      <c r="UWE39" s="98" t="s">
        <v>669</v>
      </c>
      <c r="UWF39" s="98" t="s">
        <v>669</v>
      </c>
      <c r="UWG39" s="98" t="s">
        <v>669</v>
      </c>
      <c r="UWH39" s="98" t="s">
        <v>669</v>
      </c>
      <c r="UWI39" s="98" t="s">
        <v>669</v>
      </c>
      <c r="UWJ39" s="98" t="s">
        <v>669</v>
      </c>
      <c r="UWK39" s="98" t="s">
        <v>669</v>
      </c>
      <c r="UWL39" s="98" t="s">
        <v>669</v>
      </c>
      <c r="UWM39" s="98" t="s">
        <v>669</v>
      </c>
      <c r="UWN39" s="98" t="s">
        <v>669</v>
      </c>
      <c r="UWO39" s="98" t="s">
        <v>669</v>
      </c>
      <c r="UWP39" s="98" t="s">
        <v>669</v>
      </c>
      <c r="UWQ39" s="98" t="s">
        <v>669</v>
      </c>
      <c r="UWR39" s="98" t="s">
        <v>669</v>
      </c>
      <c r="UWS39" s="98" t="s">
        <v>669</v>
      </c>
      <c r="UWT39" s="98" t="s">
        <v>669</v>
      </c>
      <c r="UWU39" s="98" t="s">
        <v>669</v>
      </c>
      <c r="UWV39" s="98" t="s">
        <v>669</v>
      </c>
      <c r="UWW39" s="98" t="s">
        <v>669</v>
      </c>
      <c r="UWX39" s="98" t="s">
        <v>669</v>
      </c>
      <c r="UWY39" s="98" t="s">
        <v>669</v>
      </c>
      <c r="UWZ39" s="98" t="s">
        <v>669</v>
      </c>
      <c r="UXA39" s="98" t="s">
        <v>669</v>
      </c>
      <c r="UXB39" s="98" t="s">
        <v>669</v>
      </c>
      <c r="UXC39" s="98" t="s">
        <v>669</v>
      </c>
      <c r="UXD39" s="98" t="s">
        <v>669</v>
      </c>
      <c r="UXE39" s="98" t="s">
        <v>669</v>
      </c>
      <c r="UXF39" s="98" t="s">
        <v>669</v>
      </c>
      <c r="UXG39" s="98" t="s">
        <v>669</v>
      </c>
      <c r="UXH39" s="98" t="s">
        <v>669</v>
      </c>
      <c r="UXI39" s="98" t="s">
        <v>669</v>
      </c>
      <c r="UXJ39" s="98" t="s">
        <v>669</v>
      </c>
      <c r="UXK39" s="98" t="s">
        <v>669</v>
      </c>
      <c r="UXL39" s="98" t="s">
        <v>669</v>
      </c>
      <c r="UXM39" s="98" t="s">
        <v>669</v>
      </c>
      <c r="UXN39" s="98" t="s">
        <v>669</v>
      </c>
      <c r="UXO39" s="98" t="s">
        <v>669</v>
      </c>
      <c r="UXP39" s="98" t="s">
        <v>669</v>
      </c>
      <c r="UXQ39" s="98" t="s">
        <v>669</v>
      </c>
      <c r="UXR39" s="98" t="s">
        <v>669</v>
      </c>
      <c r="UXS39" s="98" t="s">
        <v>669</v>
      </c>
      <c r="UXT39" s="98" t="s">
        <v>669</v>
      </c>
      <c r="UXU39" s="98" t="s">
        <v>669</v>
      </c>
      <c r="UXV39" s="98" t="s">
        <v>669</v>
      </c>
      <c r="UXW39" s="98" t="s">
        <v>669</v>
      </c>
      <c r="UXX39" s="98" t="s">
        <v>669</v>
      </c>
      <c r="UXY39" s="98" t="s">
        <v>669</v>
      </c>
      <c r="UXZ39" s="98" t="s">
        <v>669</v>
      </c>
      <c r="UYA39" s="98" t="s">
        <v>669</v>
      </c>
      <c r="UYB39" s="98" t="s">
        <v>669</v>
      </c>
      <c r="UYC39" s="98" t="s">
        <v>669</v>
      </c>
      <c r="UYD39" s="98" t="s">
        <v>669</v>
      </c>
      <c r="UYE39" s="98" t="s">
        <v>669</v>
      </c>
      <c r="UYF39" s="98" t="s">
        <v>669</v>
      </c>
      <c r="UYG39" s="98" t="s">
        <v>669</v>
      </c>
      <c r="UYH39" s="98" t="s">
        <v>669</v>
      </c>
      <c r="UYI39" s="98" t="s">
        <v>669</v>
      </c>
      <c r="UYJ39" s="98" t="s">
        <v>669</v>
      </c>
      <c r="UYK39" s="98" t="s">
        <v>669</v>
      </c>
      <c r="UYL39" s="98" t="s">
        <v>669</v>
      </c>
      <c r="UYM39" s="98" t="s">
        <v>669</v>
      </c>
      <c r="UYN39" s="98" t="s">
        <v>669</v>
      </c>
      <c r="UYO39" s="98" t="s">
        <v>669</v>
      </c>
      <c r="UYP39" s="98" t="s">
        <v>669</v>
      </c>
      <c r="UYQ39" s="98" t="s">
        <v>669</v>
      </c>
      <c r="UYR39" s="98" t="s">
        <v>669</v>
      </c>
      <c r="UYS39" s="98" t="s">
        <v>669</v>
      </c>
      <c r="UYT39" s="98" t="s">
        <v>669</v>
      </c>
      <c r="UYU39" s="98" t="s">
        <v>669</v>
      </c>
      <c r="UYV39" s="98" t="s">
        <v>669</v>
      </c>
      <c r="UYW39" s="98" t="s">
        <v>669</v>
      </c>
      <c r="UYX39" s="98" t="s">
        <v>669</v>
      </c>
      <c r="UYY39" s="98" t="s">
        <v>669</v>
      </c>
      <c r="UYZ39" s="98" t="s">
        <v>669</v>
      </c>
      <c r="UZA39" s="98" t="s">
        <v>669</v>
      </c>
      <c r="UZB39" s="98" t="s">
        <v>669</v>
      </c>
      <c r="UZC39" s="98" t="s">
        <v>669</v>
      </c>
      <c r="UZD39" s="98" t="s">
        <v>669</v>
      </c>
      <c r="UZE39" s="98" t="s">
        <v>669</v>
      </c>
      <c r="UZF39" s="98" t="s">
        <v>669</v>
      </c>
      <c r="UZG39" s="98" t="s">
        <v>669</v>
      </c>
      <c r="UZH39" s="98" t="s">
        <v>669</v>
      </c>
      <c r="UZI39" s="98" t="s">
        <v>669</v>
      </c>
      <c r="UZJ39" s="98" t="s">
        <v>669</v>
      </c>
      <c r="UZK39" s="98" t="s">
        <v>669</v>
      </c>
      <c r="UZL39" s="98" t="s">
        <v>669</v>
      </c>
      <c r="UZM39" s="98" t="s">
        <v>669</v>
      </c>
      <c r="UZN39" s="98" t="s">
        <v>669</v>
      </c>
      <c r="UZO39" s="98" t="s">
        <v>669</v>
      </c>
      <c r="UZP39" s="98" t="s">
        <v>669</v>
      </c>
      <c r="UZQ39" s="98" t="s">
        <v>669</v>
      </c>
      <c r="UZR39" s="98" t="s">
        <v>669</v>
      </c>
      <c r="UZS39" s="98" t="s">
        <v>669</v>
      </c>
      <c r="UZT39" s="98" t="s">
        <v>669</v>
      </c>
      <c r="UZU39" s="98" t="s">
        <v>669</v>
      </c>
      <c r="UZV39" s="98" t="s">
        <v>669</v>
      </c>
      <c r="UZW39" s="98" t="s">
        <v>669</v>
      </c>
      <c r="UZX39" s="98" t="s">
        <v>669</v>
      </c>
      <c r="UZY39" s="98" t="s">
        <v>669</v>
      </c>
      <c r="UZZ39" s="98" t="s">
        <v>669</v>
      </c>
      <c r="VAA39" s="98" t="s">
        <v>669</v>
      </c>
      <c r="VAB39" s="98" t="s">
        <v>669</v>
      </c>
      <c r="VAC39" s="98" t="s">
        <v>669</v>
      </c>
      <c r="VAD39" s="98" t="s">
        <v>669</v>
      </c>
      <c r="VAE39" s="98" t="s">
        <v>669</v>
      </c>
      <c r="VAF39" s="98" t="s">
        <v>669</v>
      </c>
      <c r="VAG39" s="98" t="s">
        <v>669</v>
      </c>
      <c r="VAH39" s="98" t="s">
        <v>669</v>
      </c>
      <c r="VAI39" s="98" t="s">
        <v>669</v>
      </c>
      <c r="VAJ39" s="98" t="s">
        <v>669</v>
      </c>
      <c r="VAK39" s="98" t="s">
        <v>669</v>
      </c>
      <c r="VAL39" s="98" t="s">
        <v>669</v>
      </c>
      <c r="VAM39" s="98" t="s">
        <v>669</v>
      </c>
      <c r="VAN39" s="98" t="s">
        <v>669</v>
      </c>
      <c r="VAO39" s="98" t="s">
        <v>669</v>
      </c>
      <c r="VAP39" s="98" t="s">
        <v>669</v>
      </c>
      <c r="VAQ39" s="98" t="s">
        <v>669</v>
      </c>
      <c r="VAR39" s="98" t="s">
        <v>669</v>
      </c>
      <c r="VAS39" s="98" t="s">
        <v>669</v>
      </c>
      <c r="VAT39" s="98" t="s">
        <v>669</v>
      </c>
      <c r="VAU39" s="98" t="s">
        <v>669</v>
      </c>
      <c r="VAV39" s="98" t="s">
        <v>669</v>
      </c>
      <c r="VAW39" s="98" t="s">
        <v>669</v>
      </c>
      <c r="VAX39" s="98" t="s">
        <v>669</v>
      </c>
      <c r="VAY39" s="98" t="s">
        <v>669</v>
      </c>
      <c r="VAZ39" s="98" t="s">
        <v>669</v>
      </c>
      <c r="VBA39" s="98" t="s">
        <v>669</v>
      </c>
      <c r="VBB39" s="98" t="s">
        <v>669</v>
      </c>
      <c r="VBC39" s="98" t="s">
        <v>669</v>
      </c>
      <c r="VBD39" s="98" t="s">
        <v>669</v>
      </c>
      <c r="VBE39" s="98" t="s">
        <v>669</v>
      </c>
      <c r="VBF39" s="98" t="s">
        <v>669</v>
      </c>
      <c r="VBG39" s="98" t="s">
        <v>669</v>
      </c>
      <c r="VBH39" s="98" t="s">
        <v>669</v>
      </c>
      <c r="VBI39" s="98" t="s">
        <v>669</v>
      </c>
      <c r="VBJ39" s="98" t="s">
        <v>669</v>
      </c>
      <c r="VBK39" s="98" t="s">
        <v>669</v>
      </c>
      <c r="VBL39" s="98" t="s">
        <v>669</v>
      </c>
      <c r="VBM39" s="98" t="s">
        <v>669</v>
      </c>
      <c r="VBN39" s="98" t="s">
        <v>669</v>
      </c>
      <c r="VBO39" s="98" t="s">
        <v>669</v>
      </c>
      <c r="VBP39" s="98" t="s">
        <v>669</v>
      </c>
      <c r="VBQ39" s="98" t="s">
        <v>669</v>
      </c>
      <c r="VBR39" s="98" t="s">
        <v>669</v>
      </c>
      <c r="VBS39" s="98" t="s">
        <v>669</v>
      </c>
      <c r="VBT39" s="98" t="s">
        <v>669</v>
      </c>
      <c r="VBU39" s="98" t="s">
        <v>669</v>
      </c>
      <c r="VBV39" s="98" t="s">
        <v>669</v>
      </c>
      <c r="VBW39" s="98" t="s">
        <v>669</v>
      </c>
      <c r="VBX39" s="98" t="s">
        <v>669</v>
      </c>
      <c r="VBY39" s="98" t="s">
        <v>669</v>
      </c>
      <c r="VBZ39" s="98" t="s">
        <v>669</v>
      </c>
      <c r="VCA39" s="98" t="s">
        <v>669</v>
      </c>
      <c r="VCB39" s="98" t="s">
        <v>669</v>
      </c>
      <c r="VCC39" s="98" t="s">
        <v>669</v>
      </c>
      <c r="VCD39" s="98" t="s">
        <v>669</v>
      </c>
      <c r="VCE39" s="98" t="s">
        <v>669</v>
      </c>
      <c r="VCF39" s="98" t="s">
        <v>669</v>
      </c>
      <c r="VCG39" s="98" t="s">
        <v>669</v>
      </c>
      <c r="VCH39" s="98" t="s">
        <v>669</v>
      </c>
      <c r="VCI39" s="98" t="s">
        <v>669</v>
      </c>
      <c r="VCJ39" s="98" t="s">
        <v>669</v>
      </c>
      <c r="VCK39" s="98" t="s">
        <v>669</v>
      </c>
      <c r="VCL39" s="98" t="s">
        <v>669</v>
      </c>
      <c r="VCM39" s="98" t="s">
        <v>669</v>
      </c>
      <c r="VCN39" s="98" t="s">
        <v>669</v>
      </c>
      <c r="VCO39" s="98" t="s">
        <v>669</v>
      </c>
      <c r="VCP39" s="98" t="s">
        <v>669</v>
      </c>
      <c r="VCQ39" s="98" t="s">
        <v>669</v>
      </c>
      <c r="VCR39" s="98" t="s">
        <v>669</v>
      </c>
      <c r="VCS39" s="98" t="s">
        <v>669</v>
      </c>
      <c r="VCT39" s="98" t="s">
        <v>669</v>
      </c>
      <c r="VCU39" s="98" t="s">
        <v>669</v>
      </c>
      <c r="VCV39" s="98" t="s">
        <v>669</v>
      </c>
      <c r="VCW39" s="98" t="s">
        <v>669</v>
      </c>
      <c r="VCX39" s="98" t="s">
        <v>669</v>
      </c>
      <c r="VCY39" s="98" t="s">
        <v>669</v>
      </c>
      <c r="VCZ39" s="98" t="s">
        <v>669</v>
      </c>
      <c r="VDA39" s="98" t="s">
        <v>669</v>
      </c>
      <c r="VDB39" s="98" t="s">
        <v>669</v>
      </c>
      <c r="VDC39" s="98" t="s">
        <v>669</v>
      </c>
      <c r="VDD39" s="98" t="s">
        <v>669</v>
      </c>
      <c r="VDE39" s="98" t="s">
        <v>669</v>
      </c>
      <c r="VDF39" s="98" t="s">
        <v>669</v>
      </c>
      <c r="VDG39" s="98" t="s">
        <v>669</v>
      </c>
      <c r="VDH39" s="98" t="s">
        <v>669</v>
      </c>
      <c r="VDI39" s="98" t="s">
        <v>669</v>
      </c>
      <c r="VDJ39" s="98" t="s">
        <v>669</v>
      </c>
      <c r="VDK39" s="98" t="s">
        <v>669</v>
      </c>
      <c r="VDL39" s="98" t="s">
        <v>669</v>
      </c>
      <c r="VDM39" s="98" t="s">
        <v>669</v>
      </c>
      <c r="VDN39" s="98" t="s">
        <v>669</v>
      </c>
      <c r="VDO39" s="98" t="s">
        <v>669</v>
      </c>
      <c r="VDP39" s="98" t="s">
        <v>669</v>
      </c>
      <c r="VDQ39" s="98" t="s">
        <v>669</v>
      </c>
      <c r="VDR39" s="98" t="s">
        <v>669</v>
      </c>
      <c r="VDS39" s="98" t="s">
        <v>669</v>
      </c>
      <c r="VDT39" s="98" t="s">
        <v>669</v>
      </c>
      <c r="VDU39" s="98" t="s">
        <v>669</v>
      </c>
      <c r="VDV39" s="98" t="s">
        <v>669</v>
      </c>
      <c r="VDW39" s="98" t="s">
        <v>669</v>
      </c>
      <c r="VDX39" s="98" t="s">
        <v>669</v>
      </c>
      <c r="VDY39" s="98" t="s">
        <v>669</v>
      </c>
      <c r="VDZ39" s="98" t="s">
        <v>669</v>
      </c>
      <c r="VEA39" s="98" t="s">
        <v>669</v>
      </c>
      <c r="VEB39" s="98" t="s">
        <v>669</v>
      </c>
      <c r="VEC39" s="98" t="s">
        <v>669</v>
      </c>
      <c r="VED39" s="98" t="s">
        <v>669</v>
      </c>
      <c r="VEE39" s="98" t="s">
        <v>669</v>
      </c>
      <c r="VEF39" s="98" t="s">
        <v>669</v>
      </c>
      <c r="VEG39" s="98" t="s">
        <v>669</v>
      </c>
      <c r="VEH39" s="98" t="s">
        <v>669</v>
      </c>
      <c r="VEI39" s="98" t="s">
        <v>669</v>
      </c>
      <c r="VEJ39" s="98" t="s">
        <v>669</v>
      </c>
      <c r="VEK39" s="98" t="s">
        <v>669</v>
      </c>
      <c r="VEL39" s="98" t="s">
        <v>669</v>
      </c>
      <c r="VEM39" s="98" t="s">
        <v>669</v>
      </c>
      <c r="VEN39" s="98" t="s">
        <v>669</v>
      </c>
      <c r="VEO39" s="98" t="s">
        <v>669</v>
      </c>
      <c r="VEP39" s="98" t="s">
        <v>669</v>
      </c>
      <c r="VEQ39" s="98" t="s">
        <v>669</v>
      </c>
      <c r="VER39" s="98" t="s">
        <v>669</v>
      </c>
      <c r="VES39" s="98" t="s">
        <v>669</v>
      </c>
      <c r="VET39" s="98" t="s">
        <v>669</v>
      </c>
      <c r="VEU39" s="98" t="s">
        <v>669</v>
      </c>
      <c r="VEV39" s="98" t="s">
        <v>669</v>
      </c>
      <c r="VEW39" s="98" t="s">
        <v>669</v>
      </c>
      <c r="VEX39" s="98" t="s">
        <v>669</v>
      </c>
      <c r="VEY39" s="98" t="s">
        <v>669</v>
      </c>
      <c r="VEZ39" s="98" t="s">
        <v>669</v>
      </c>
      <c r="VFA39" s="98" t="s">
        <v>669</v>
      </c>
      <c r="VFB39" s="98" t="s">
        <v>669</v>
      </c>
      <c r="VFC39" s="98" t="s">
        <v>669</v>
      </c>
      <c r="VFD39" s="98" t="s">
        <v>669</v>
      </c>
      <c r="VFE39" s="98" t="s">
        <v>669</v>
      </c>
      <c r="VFF39" s="98" t="s">
        <v>669</v>
      </c>
      <c r="VFG39" s="98" t="s">
        <v>669</v>
      </c>
      <c r="VFH39" s="98" t="s">
        <v>669</v>
      </c>
      <c r="VFI39" s="98" t="s">
        <v>669</v>
      </c>
      <c r="VFJ39" s="98" t="s">
        <v>669</v>
      </c>
      <c r="VFK39" s="98" t="s">
        <v>669</v>
      </c>
      <c r="VFL39" s="98" t="s">
        <v>669</v>
      </c>
      <c r="VFM39" s="98" t="s">
        <v>669</v>
      </c>
      <c r="VFN39" s="98" t="s">
        <v>669</v>
      </c>
      <c r="VFO39" s="98" t="s">
        <v>669</v>
      </c>
      <c r="VFP39" s="98" t="s">
        <v>669</v>
      </c>
      <c r="VFQ39" s="98" t="s">
        <v>669</v>
      </c>
      <c r="VFR39" s="98" t="s">
        <v>669</v>
      </c>
      <c r="VFS39" s="98" t="s">
        <v>669</v>
      </c>
      <c r="VFT39" s="98" t="s">
        <v>669</v>
      </c>
      <c r="VFU39" s="98" t="s">
        <v>669</v>
      </c>
      <c r="VFV39" s="98" t="s">
        <v>669</v>
      </c>
      <c r="VFW39" s="98" t="s">
        <v>669</v>
      </c>
      <c r="VFX39" s="98" t="s">
        <v>669</v>
      </c>
      <c r="VFY39" s="98" t="s">
        <v>669</v>
      </c>
      <c r="VFZ39" s="98" t="s">
        <v>669</v>
      </c>
      <c r="VGA39" s="98" t="s">
        <v>669</v>
      </c>
      <c r="VGB39" s="98" t="s">
        <v>669</v>
      </c>
      <c r="VGC39" s="98" t="s">
        <v>669</v>
      </c>
      <c r="VGD39" s="98" t="s">
        <v>669</v>
      </c>
      <c r="VGE39" s="98" t="s">
        <v>669</v>
      </c>
      <c r="VGF39" s="98" t="s">
        <v>669</v>
      </c>
      <c r="VGG39" s="98" t="s">
        <v>669</v>
      </c>
      <c r="VGH39" s="98" t="s">
        <v>669</v>
      </c>
      <c r="VGI39" s="98" t="s">
        <v>669</v>
      </c>
      <c r="VGJ39" s="98" t="s">
        <v>669</v>
      </c>
      <c r="VGK39" s="98" t="s">
        <v>669</v>
      </c>
      <c r="VGL39" s="98" t="s">
        <v>669</v>
      </c>
      <c r="VGM39" s="98" t="s">
        <v>669</v>
      </c>
      <c r="VGN39" s="98" t="s">
        <v>669</v>
      </c>
      <c r="VGO39" s="98" t="s">
        <v>669</v>
      </c>
      <c r="VGP39" s="98" t="s">
        <v>669</v>
      </c>
      <c r="VGQ39" s="98" t="s">
        <v>669</v>
      </c>
      <c r="VGR39" s="98" t="s">
        <v>669</v>
      </c>
      <c r="VGS39" s="98" t="s">
        <v>669</v>
      </c>
      <c r="VGT39" s="98" t="s">
        <v>669</v>
      </c>
      <c r="VGU39" s="98" t="s">
        <v>669</v>
      </c>
      <c r="VGV39" s="98" t="s">
        <v>669</v>
      </c>
      <c r="VGW39" s="98" t="s">
        <v>669</v>
      </c>
      <c r="VGX39" s="98" t="s">
        <v>669</v>
      </c>
      <c r="VGY39" s="98" t="s">
        <v>669</v>
      </c>
      <c r="VGZ39" s="98" t="s">
        <v>669</v>
      </c>
      <c r="VHA39" s="98" t="s">
        <v>669</v>
      </c>
      <c r="VHB39" s="98" t="s">
        <v>669</v>
      </c>
      <c r="VHC39" s="98" t="s">
        <v>669</v>
      </c>
      <c r="VHD39" s="98" t="s">
        <v>669</v>
      </c>
      <c r="VHE39" s="98" t="s">
        <v>669</v>
      </c>
      <c r="VHF39" s="98" t="s">
        <v>669</v>
      </c>
      <c r="VHG39" s="98" t="s">
        <v>669</v>
      </c>
      <c r="VHH39" s="98" t="s">
        <v>669</v>
      </c>
      <c r="VHI39" s="98" t="s">
        <v>669</v>
      </c>
      <c r="VHJ39" s="98" t="s">
        <v>669</v>
      </c>
      <c r="VHK39" s="98" t="s">
        <v>669</v>
      </c>
      <c r="VHL39" s="98" t="s">
        <v>669</v>
      </c>
      <c r="VHM39" s="98" t="s">
        <v>669</v>
      </c>
      <c r="VHN39" s="98" t="s">
        <v>669</v>
      </c>
      <c r="VHO39" s="98" t="s">
        <v>669</v>
      </c>
      <c r="VHP39" s="98" t="s">
        <v>669</v>
      </c>
      <c r="VHQ39" s="98" t="s">
        <v>669</v>
      </c>
      <c r="VHR39" s="98" t="s">
        <v>669</v>
      </c>
      <c r="VHS39" s="98" t="s">
        <v>669</v>
      </c>
      <c r="VHT39" s="98" t="s">
        <v>669</v>
      </c>
      <c r="VHU39" s="98" t="s">
        <v>669</v>
      </c>
      <c r="VHV39" s="98" t="s">
        <v>669</v>
      </c>
      <c r="VHW39" s="98" t="s">
        <v>669</v>
      </c>
      <c r="VHX39" s="98" t="s">
        <v>669</v>
      </c>
      <c r="VHY39" s="98" t="s">
        <v>669</v>
      </c>
      <c r="VHZ39" s="98" t="s">
        <v>669</v>
      </c>
      <c r="VIA39" s="98" t="s">
        <v>669</v>
      </c>
      <c r="VIB39" s="98" t="s">
        <v>669</v>
      </c>
      <c r="VIC39" s="98" t="s">
        <v>669</v>
      </c>
      <c r="VID39" s="98" t="s">
        <v>669</v>
      </c>
      <c r="VIE39" s="98" t="s">
        <v>669</v>
      </c>
      <c r="VIF39" s="98" t="s">
        <v>669</v>
      </c>
      <c r="VIG39" s="98" t="s">
        <v>669</v>
      </c>
      <c r="VIH39" s="98" t="s">
        <v>669</v>
      </c>
      <c r="VII39" s="98" t="s">
        <v>669</v>
      </c>
      <c r="VIJ39" s="98" t="s">
        <v>669</v>
      </c>
      <c r="VIK39" s="98" t="s">
        <v>669</v>
      </c>
      <c r="VIL39" s="98" t="s">
        <v>669</v>
      </c>
      <c r="VIM39" s="98" t="s">
        <v>669</v>
      </c>
      <c r="VIN39" s="98" t="s">
        <v>669</v>
      </c>
      <c r="VIO39" s="98" t="s">
        <v>669</v>
      </c>
      <c r="VIP39" s="98" t="s">
        <v>669</v>
      </c>
      <c r="VIQ39" s="98" t="s">
        <v>669</v>
      </c>
      <c r="VIR39" s="98" t="s">
        <v>669</v>
      </c>
      <c r="VIS39" s="98" t="s">
        <v>669</v>
      </c>
      <c r="VIT39" s="98" t="s">
        <v>669</v>
      </c>
      <c r="VIU39" s="98" t="s">
        <v>669</v>
      </c>
      <c r="VIV39" s="98" t="s">
        <v>669</v>
      </c>
      <c r="VIW39" s="98" t="s">
        <v>669</v>
      </c>
      <c r="VIX39" s="98" t="s">
        <v>669</v>
      </c>
      <c r="VIY39" s="98" t="s">
        <v>669</v>
      </c>
      <c r="VIZ39" s="98" t="s">
        <v>669</v>
      </c>
      <c r="VJA39" s="98" t="s">
        <v>669</v>
      </c>
      <c r="VJB39" s="98" t="s">
        <v>669</v>
      </c>
      <c r="VJC39" s="98" t="s">
        <v>669</v>
      </c>
      <c r="VJD39" s="98" t="s">
        <v>669</v>
      </c>
      <c r="VJE39" s="98" t="s">
        <v>669</v>
      </c>
      <c r="VJF39" s="98" t="s">
        <v>669</v>
      </c>
      <c r="VJG39" s="98" t="s">
        <v>669</v>
      </c>
      <c r="VJH39" s="98" t="s">
        <v>669</v>
      </c>
      <c r="VJI39" s="98" t="s">
        <v>669</v>
      </c>
      <c r="VJJ39" s="98" t="s">
        <v>669</v>
      </c>
      <c r="VJK39" s="98" t="s">
        <v>669</v>
      </c>
      <c r="VJL39" s="98" t="s">
        <v>669</v>
      </c>
      <c r="VJM39" s="98" t="s">
        <v>669</v>
      </c>
      <c r="VJN39" s="98" t="s">
        <v>669</v>
      </c>
      <c r="VJO39" s="98" t="s">
        <v>669</v>
      </c>
      <c r="VJP39" s="98" t="s">
        <v>669</v>
      </c>
      <c r="VJQ39" s="98" t="s">
        <v>669</v>
      </c>
      <c r="VJR39" s="98" t="s">
        <v>669</v>
      </c>
      <c r="VJS39" s="98" t="s">
        <v>669</v>
      </c>
      <c r="VJT39" s="98" t="s">
        <v>669</v>
      </c>
      <c r="VJU39" s="98" t="s">
        <v>669</v>
      </c>
      <c r="VJV39" s="98" t="s">
        <v>669</v>
      </c>
      <c r="VJW39" s="98" t="s">
        <v>669</v>
      </c>
      <c r="VJX39" s="98" t="s">
        <v>669</v>
      </c>
      <c r="VJY39" s="98" t="s">
        <v>669</v>
      </c>
      <c r="VJZ39" s="98" t="s">
        <v>669</v>
      </c>
      <c r="VKA39" s="98" t="s">
        <v>669</v>
      </c>
      <c r="VKB39" s="98" t="s">
        <v>669</v>
      </c>
      <c r="VKC39" s="98" t="s">
        <v>669</v>
      </c>
      <c r="VKD39" s="98" t="s">
        <v>669</v>
      </c>
      <c r="VKE39" s="98" t="s">
        <v>669</v>
      </c>
      <c r="VKF39" s="98" t="s">
        <v>669</v>
      </c>
      <c r="VKG39" s="98" t="s">
        <v>669</v>
      </c>
      <c r="VKH39" s="98" t="s">
        <v>669</v>
      </c>
      <c r="VKI39" s="98" t="s">
        <v>669</v>
      </c>
      <c r="VKJ39" s="98" t="s">
        <v>669</v>
      </c>
      <c r="VKK39" s="98" t="s">
        <v>669</v>
      </c>
      <c r="VKL39" s="98" t="s">
        <v>669</v>
      </c>
      <c r="VKM39" s="98" t="s">
        <v>669</v>
      </c>
      <c r="VKN39" s="98" t="s">
        <v>669</v>
      </c>
      <c r="VKO39" s="98" t="s">
        <v>669</v>
      </c>
      <c r="VKP39" s="98" t="s">
        <v>669</v>
      </c>
      <c r="VKQ39" s="98" t="s">
        <v>669</v>
      </c>
      <c r="VKR39" s="98" t="s">
        <v>669</v>
      </c>
      <c r="VKS39" s="98" t="s">
        <v>669</v>
      </c>
      <c r="VKT39" s="98" t="s">
        <v>669</v>
      </c>
      <c r="VKU39" s="98" t="s">
        <v>669</v>
      </c>
      <c r="VKV39" s="98" t="s">
        <v>669</v>
      </c>
      <c r="VKW39" s="98" t="s">
        <v>669</v>
      </c>
      <c r="VKX39" s="98" t="s">
        <v>669</v>
      </c>
      <c r="VKY39" s="98" t="s">
        <v>669</v>
      </c>
      <c r="VKZ39" s="98" t="s">
        <v>669</v>
      </c>
      <c r="VLA39" s="98" t="s">
        <v>669</v>
      </c>
      <c r="VLB39" s="98" t="s">
        <v>669</v>
      </c>
      <c r="VLC39" s="98" t="s">
        <v>669</v>
      </c>
      <c r="VLD39" s="98" t="s">
        <v>669</v>
      </c>
      <c r="VLE39" s="98" t="s">
        <v>669</v>
      </c>
      <c r="VLF39" s="98" t="s">
        <v>669</v>
      </c>
      <c r="VLG39" s="98" t="s">
        <v>669</v>
      </c>
      <c r="VLH39" s="98" t="s">
        <v>669</v>
      </c>
      <c r="VLI39" s="98" t="s">
        <v>669</v>
      </c>
      <c r="VLJ39" s="98" t="s">
        <v>669</v>
      </c>
      <c r="VLK39" s="98" t="s">
        <v>669</v>
      </c>
      <c r="VLL39" s="98" t="s">
        <v>669</v>
      </c>
      <c r="VLM39" s="98" t="s">
        <v>669</v>
      </c>
      <c r="VLN39" s="98" t="s">
        <v>669</v>
      </c>
      <c r="VLO39" s="98" t="s">
        <v>669</v>
      </c>
      <c r="VLP39" s="98" t="s">
        <v>669</v>
      </c>
      <c r="VLQ39" s="98" t="s">
        <v>669</v>
      </c>
      <c r="VLR39" s="98" t="s">
        <v>669</v>
      </c>
      <c r="VLS39" s="98" t="s">
        <v>669</v>
      </c>
      <c r="VLT39" s="98" t="s">
        <v>669</v>
      </c>
      <c r="VLU39" s="98" t="s">
        <v>669</v>
      </c>
      <c r="VLV39" s="98" t="s">
        <v>669</v>
      </c>
      <c r="VLW39" s="98" t="s">
        <v>669</v>
      </c>
      <c r="VLX39" s="98" t="s">
        <v>669</v>
      </c>
      <c r="VLY39" s="98" t="s">
        <v>669</v>
      </c>
      <c r="VLZ39" s="98" t="s">
        <v>669</v>
      </c>
      <c r="VMA39" s="98" t="s">
        <v>669</v>
      </c>
      <c r="VMB39" s="98" t="s">
        <v>669</v>
      </c>
      <c r="VMC39" s="98" t="s">
        <v>669</v>
      </c>
      <c r="VMD39" s="98" t="s">
        <v>669</v>
      </c>
      <c r="VME39" s="98" t="s">
        <v>669</v>
      </c>
      <c r="VMF39" s="98" t="s">
        <v>669</v>
      </c>
      <c r="VMG39" s="98" t="s">
        <v>669</v>
      </c>
      <c r="VMH39" s="98" t="s">
        <v>669</v>
      </c>
      <c r="VMI39" s="98" t="s">
        <v>669</v>
      </c>
      <c r="VMJ39" s="98" t="s">
        <v>669</v>
      </c>
      <c r="VMK39" s="98" t="s">
        <v>669</v>
      </c>
      <c r="VML39" s="98" t="s">
        <v>669</v>
      </c>
      <c r="VMM39" s="98" t="s">
        <v>669</v>
      </c>
      <c r="VMN39" s="98" t="s">
        <v>669</v>
      </c>
      <c r="VMO39" s="98" t="s">
        <v>669</v>
      </c>
      <c r="VMP39" s="98" t="s">
        <v>669</v>
      </c>
      <c r="VMQ39" s="98" t="s">
        <v>669</v>
      </c>
      <c r="VMR39" s="98" t="s">
        <v>669</v>
      </c>
      <c r="VMS39" s="98" t="s">
        <v>669</v>
      </c>
      <c r="VMT39" s="98" t="s">
        <v>669</v>
      </c>
      <c r="VMU39" s="98" t="s">
        <v>669</v>
      </c>
      <c r="VMV39" s="98" t="s">
        <v>669</v>
      </c>
      <c r="VMW39" s="98" t="s">
        <v>669</v>
      </c>
      <c r="VMX39" s="98" t="s">
        <v>669</v>
      </c>
      <c r="VMY39" s="98" t="s">
        <v>669</v>
      </c>
      <c r="VMZ39" s="98" t="s">
        <v>669</v>
      </c>
      <c r="VNA39" s="98" t="s">
        <v>669</v>
      </c>
      <c r="VNB39" s="98" t="s">
        <v>669</v>
      </c>
      <c r="VNC39" s="98" t="s">
        <v>669</v>
      </c>
      <c r="VND39" s="98" t="s">
        <v>669</v>
      </c>
      <c r="VNE39" s="98" t="s">
        <v>669</v>
      </c>
      <c r="VNF39" s="98" t="s">
        <v>669</v>
      </c>
      <c r="VNG39" s="98" t="s">
        <v>669</v>
      </c>
      <c r="VNH39" s="98" t="s">
        <v>669</v>
      </c>
      <c r="VNI39" s="98" t="s">
        <v>669</v>
      </c>
      <c r="VNJ39" s="98" t="s">
        <v>669</v>
      </c>
      <c r="VNK39" s="98" t="s">
        <v>669</v>
      </c>
      <c r="VNL39" s="98" t="s">
        <v>669</v>
      </c>
      <c r="VNM39" s="98" t="s">
        <v>669</v>
      </c>
      <c r="VNN39" s="98" t="s">
        <v>669</v>
      </c>
      <c r="VNO39" s="98" t="s">
        <v>669</v>
      </c>
      <c r="VNP39" s="98" t="s">
        <v>669</v>
      </c>
      <c r="VNQ39" s="98" t="s">
        <v>669</v>
      </c>
      <c r="VNR39" s="98" t="s">
        <v>669</v>
      </c>
      <c r="VNS39" s="98" t="s">
        <v>669</v>
      </c>
      <c r="VNT39" s="98" t="s">
        <v>669</v>
      </c>
      <c r="VNU39" s="98" t="s">
        <v>669</v>
      </c>
      <c r="VNV39" s="98" t="s">
        <v>669</v>
      </c>
      <c r="VNW39" s="98" t="s">
        <v>669</v>
      </c>
      <c r="VNX39" s="98" t="s">
        <v>669</v>
      </c>
      <c r="VNY39" s="98" t="s">
        <v>669</v>
      </c>
      <c r="VNZ39" s="98" t="s">
        <v>669</v>
      </c>
      <c r="VOA39" s="98" t="s">
        <v>669</v>
      </c>
      <c r="VOB39" s="98" t="s">
        <v>669</v>
      </c>
      <c r="VOC39" s="98" t="s">
        <v>669</v>
      </c>
      <c r="VOD39" s="98" t="s">
        <v>669</v>
      </c>
      <c r="VOE39" s="98" t="s">
        <v>669</v>
      </c>
      <c r="VOF39" s="98" t="s">
        <v>669</v>
      </c>
      <c r="VOG39" s="98" t="s">
        <v>669</v>
      </c>
      <c r="VOH39" s="98" t="s">
        <v>669</v>
      </c>
      <c r="VOI39" s="98" t="s">
        <v>669</v>
      </c>
      <c r="VOJ39" s="98" t="s">
        <v>669</v>
      </c>
      <c r="VOK39" s="98" t="s">
        <v>669</v>
      </c>
      <c r="VOL39" s="98" t="s">
        <v>669</v>
      </c>
      <c r="VOM39" s="98" t="s">
        <v>669</v>
      </c>
      <c r="VON39" s="98" t="s">
        <v>669</v>
      </c>
      <c r="VOO39" s="98" t="s">
        <v>669</v>
      </c>
      <c r="VOP39" s="98" t="s">
        <v>669</v>
      </c>
      <c r="VOQ39" s="98" t="s">
        <v>669</v>
      </c>
      <c r="VOR39" s="98" t="s">
        <v>669</v>
      </c>
      <c r="VOS39" s="98" t="s">
        <v>669</v>
      </c>
      <c r="VOT39" s="98" t="s">
        <v>669</v>
      </c>
      <c r="VOU39" s="98" t="s">
        <v>669</v>
      </c>
      <c r="VOV39" s="98" t="s">
        <v>669</v>
      </c>
      <c r="VOW39" s="98" t="s">
        <v>669</v>
      </c>
      <c r="VOX39" s="98" t="s">
        <v>669</v>
      </c>
      <c r="VOY39" s="98" t="s">
        <v>669</v>
      </c>
      <c r="VOZ39" s="98" t="s">
        <v>669</v>
      </c>
      <c r="VPA39" s="98" t="s">
        <v>669</v>
      </c>
      <c r="VPB39" s="98" t="s">
        <v>669</v>
      </c>
      <c r="VPC39" s="98" t="s">
        <v>669</v>
      </c>
      <c r="VPD39" s="98" t="s">
        <v>669</v>
      </c>
      <c r="VPE39" s="98" t="s">
        <v>669</v>
      </c>
      <c r="VPF39" s="98" t="s">
        <v>669</v>
      </c>
      <c r="VPG39" s="98" t="s">
        <v>669</v>
      </c>
      <c r="VPH39" s="98" t="s">
        <v>669</v>
      </c>
      <c r="VPI39" s="98" t="s">
        <v>669</v>
      </c>
      <c r="VPJ39" s="98" t="s">
        <v>669</v>
      </c>
      <c r="VPK39" s="98" t="s">
        <v>669</v>
      </c>
      <c r="VPL39" s="98" t="s">
        <v>669</v>
      </c>
      <c r="VPM39" s="98" t="s">
        <v>669</v>
      </c>
      <c r="VPN39" s="98" t="s">
        <v>669</v>
      </c>
      <c r="VPO39" s="98" t="s">
        <v>669</v>
      </c>
      <c r="VPP39" s="98" t="s">
        <v>669</v>
      </c>
      <c r="VPQ39" s="98" t="s">
        <v>669</v>
      </c>
      <c r="VPR39" s="98" t="s">
        <v>669</v>
      </c>
      <c r="VPS39" s="98" t="s">
        <v>669</v>
      </c>
      <c r="VPT39" s="98" t="s">
        <v>669</v>
      </c>
      <c r="VPU39" s="98" t="s">
        <v>669</v>
      </c>
      <c r="VPV39" s="98" t="s">
        <v>669</v>
      </c>
      <c r="VPW39" s="98" t="s">
        <v>669</v>
      </c>
      <c r="VPX39" s="98" t="s">
        <v>669</v>
      </c>
      <c r="VPY39" s="98" t="s">
        <v>669</v>
      </c>
      <c r="VPZ39" s="98" t="s">
        <v>669</v>
      </c>
      <c r="VQA39" s="98" t="s">
        <v>669</v>
      </c>
      <c r="VQB39" s="98" t="s">
        <v>669</v>
      </c>
      <c r="VQC39" s="98" t="s">
        <v>669</v>
      </c>
      <c r="VQD39" s="98" t="s">
        <v>669</v>
      </c>
      <c r="VQE39" s="98" t="s">
        <v>669</v>
      </c>
      <c r="VQF39" s="98" t="s">
        <v>669</v>
      </c>
      <c r="VQG39" s="98" t="s">
        <v>669</v>
      </c>
      <c r="VQH39" s="98" t="s">
        <v>669</v>
      </c>
      <c r="VQI39" s="98" t="s">
        <v>669</v>
      </c>
      <c r="VQJ39" s="98" t="s">
        <v>669</v>
      </c>
      <c r="VQK39" s="98" t="s">
        <v>669</v>
      </c>
      <c r="VQL39" s="98" t="s">
        <v>669</v>
      </c>
      <c r="VQM39" s="98" t="s">
        <v>669</v>
      </c>
      <c r="VQN39" s="98" t="s">
        <v>669</v>
      </c>
      <c r="VQO39" s="98" t="s">
        <v>669</v>
      </c>
      <c r="VQP39" s="98" t="s">
        <v>669</v>
      </c>
      <c r="VQQ39" s="98" t="s">
        <v>669</v>
      </c>
      <c r="VQR39" s="98" t="s">
        <v>669</v>
      </c>
      <c r="VQS39" s="98" t="s">
        <v>669</v>
      </c>
      <c r="VQT39" s="98" t="s">
        <v>669</v>
      </c>
      <c r="VQU39" s="98" t="s">
        <v>669</v>
      </c>
      <c r="VQV39" s="98" t="s">
        <v>669</v>
      </c>
      <c r="VQW39" s="98" t="s">
        <v>669</v>
      </c>
      <c r="VQX39" s="98" t="s">
        <v>669</v>
      </c>
      <c r="VQY39" s="98" t="s">
        <v>669</v>
      </c>
      <c r="VQZ39" s="98" t="s">
        <v>669</v>
      </c>
      <c r="VRA39" s="98" t="s">
        <v>669</v>
      </c>
      <c r="VRB39" s="98" t="s">
        <v>669</v>
      </c>
      <c r="VRC39" s="98" t="s">
        <v>669</v>
      </c>
      <c r="VRD39" s="98" t="s">
        <v>669</v>
      </c>
      <c r="VRE39" s="98" t="s">
        <v>669</v>
      </c>
      <c r="VRF39" s="98" t="s">
        <v>669</v>
      </c>
      <c r="VRG39" s="98" t="s">
        <v>669</v>
      </c>
      <c r="VRH39" s="98" t="s">
        <v>669</v>
      </c>
      <c r="VRI39" s="98" t="s">
        <v>669</v>
      </c>
      <c r="VRJ39" s="98" t="s">
        <v>669</v>
      </c>
      <c r="VRK39" s="98" t="s">
        <v>669</v>
      </c>
      <c r="VRL39" s="98" t="s">
        <v>669</v>
      </c>
      <c r="VRM39" s="98" t="s">
        <v>669</v>
      </c>
      <c r="VRN39" s="98" t="s">
        <v>669</v>
      </c>
      <c r="VRO39" s="98" t="s">
        <v>669</v>
      </c>
      <c r="VRP39" s="98" t="s">
        <v>669</v>
      </c>
      <c r="VRQ39" s="98" t="s">
        <v>669</v>
      </c>
      <c r="VRR39" s="98" t="s">
        <v>669</v>
      </c>
      <c r="VRS39" s="98" t="s">
        <v>669</v>
      </c>
      <c r="VRT39" s="98" t="s">
        <v>669</v>
      </c>
      <c r="VRU39" s="98" t="s">
        <v>669</v>
      </c>
      <c r="VRV39" s="98" t="s">
        <v>669</v>
      </c>
      <c r="VRW39" s="98" t="s">
        <v>669</v>
      </c>
      <c r="VRX39" s="98" t="s">
        <v>669</v>
      </c>
      <c r="VRY39" s="98" t="s">
        <v>669</v>
      </c>
      <c r="VRZ39" s="98" t="s">
        <v>669</v>
      </c>
      <c r="VSA39" s="98" t="s">
        <v>669</v>
      </c>
      <c r="VSB39" s="98" t="s">
        <v>669</v>
      </c>
      <c r="VSC39" s="98" t="s">
        <v>669</v>
      </c>
      <c r="VSD39" s="98" t="s">
        <v>669</v>
      </c>
      <c r="VSE39" s="98" t="s">
        <v>669</v>
      </c>
      <c r="VSF39" s="98" t="s">
        <v>669</v>
      </c>
      <c r="VSG39" s="98" t="s">
        <v>669</v>
      </c>
      <c r="VSH39" s="98" t="s">
        <v>669</v>
      </c>
      <c r="VSI39" s="98" t="s">
        <v>669</v>
      </c>
      <c r="VSJ39" s="98" t="s">
        <v>669</v>
      </c>
      <c r="VSK39" s="98" t="s">
        <v>669</v>
      </c>
      <c r="VSL39" s="98" t="s">
        <v>669</v>
      </c>
      <c r="VSM39" s="98" t="s">
        <v>669</v>
      </c>
      <c r="VSN39" s="98" t="s">
        <v>669</v>
      </c>
      <c r="VSO39" s="98" t="s">
        <v>669</v>
      </c>
      <c r="VSP39" s="98" t="s">
        <v>669</v>
      </c>
      <c r="VSQ39" s="98" t="s">
        <v>669</v>
      </c>
      <c r="VSR39" s="98" t="s">
        <v>669</v>
      </c>
      <c r="VSS39" s="98" t="s">
        <v>669</v>
      </c>
      <c r="VST39" s="98" t="s">
        <v>669</v>
      </c>
      <c r="VSU39" s="98" t="s">
        <v>669</v>
      </c>
      <c r="VSV39" s="98" t="s">
        <v>669</v>
      </c>
      <c r="VSW39" s="98" t="s">
        <v>669</v>
      </c>
      <c r="VSX39" s="98" t="s">
        <v>669</v>
      </c>
      <c r="VSY39" s="98" t="s">
        <v>669</v>
      </c>
      <c r="VSZ39" s="98" t="s">
        <v>669</v>
      </c>
      <c r="VTA39" s="98" t="s">
        <v>669</v>
      </c>
      <c r="VTB39" s="98" t="s">
        <v>669</v>
      </c>
      <c r="VTC39" s="98" t="s">
        <v>669</v>
      </c>
      <c r="VTD39" s="98" t="s">
        <v>669</v>
      </c>
      <c r="VTE39" s="98" t="s">
        <v>669</v>
      </c>
      <c r="VTF39" s="98" t="s">
        <v>669</v>
      </c>
      <c r="VTG39" s="98" t="s">
        <v>669</v>
      </c>
      <c r="VTH39" s="98" t="s">
        <v>669</v>
      </c>
      <c r="VTI39" s="98" t="s">
        <v>669</v>
      </c>
      <c r="VTJ39" s="98" t="s">
        <v>669</v>
      </c>
      <c r="VTK39" s="98" t="s">
        <v>669</v>
      </c>
      <c r="VTL39" s="98" t="s">
        <v>669</v>
      </c>
      <c r="VTM39" s="98" t="s">
        <v>669</v>
      </c>
      <c r="VTN39" s="98" t="s">
        <v>669</v>
      </c>
      <c r="VTO39" s="98" t="s">
        <v>669</v>
      </c>
      <c r="VTP39" s="98" t="s">
        <v>669</v>
      </c>
      <c r="VTQ39" s="98" t="s">
        <v>669</v>
      </c>
      <c r="VTR39" s="98" t="s">
        <v>669</v>
      </c>
      <c r="VTS39" s="98" t="s">
        <v>669</v>
      </c>
      <c r="VTT39" s="98" t="s">
        <v>669</v>
      </c>
      <c r="VTU39" s="98" t="s">
        <v>669</v>
      </c>
      <c r="VTV39" s="98" t="s">
        <v>669</v>
      </c>
      <c r="VTW39" s="98" t="s">
        <v>669</v>
      </c>
      <c r="VTX39" s="98" t="s">
        <v>669</v>
      </c>
      <c r="VTY39" s="98" t="s">
        <v>669</v>
      </c>
      <c r="VTZ39" s="98" t="s">
        <v>669</v>
      </c>
      <c r="VUA39" s="98" t="s">
        <v>669</v>
      </c>
      <c r="VUB39" s="98" t="s">
        <v>669</v>
      </c>
      <c r="VUC39" s="98" t="s">
        <v>669</v>
      </c>
      <c r="VUD39" s="98" t="s">
        <v>669</v>
      </c>
      <c r="VUE39" s="98" t="s">
        <v>669</v>
      </c>
      <c r="VUF39" s="98" t="s">
        <v>669</v>
      </c>
      <c r="VUG39" s="98" t="s">
        <v>669</v>
      </c>
      <c r="VUH39" s="98" t="s">
        <v>669</v>
      </c>
      <c r="VUI39" s="98" t="s">
        <v>669</v>
      </c>
      <c r="VUJ39" s="98" t="s">
        <v>669</v>
      </c>
      <c r="VUK39" s="98" t="s">
        <v>669</v>
      </c>
      <c r="VUL39" s="98" t="s">
        <v>669</v>
      </c>
      <c r="VUM39" s="98" t="s">
        <v>669</v>
      </c>
      <c r="VUN39" s="98" t="s">
        <v>669</v>
      </c>
      <c r="VUO39" s="98" t="s">
        <v>669</v>
      </c>
      <c r="VUP39" s="98" t="s">
        <v>669</v>
      </c>
      <c r="VUQ39" s="98" t="s">
        <v>669</v>
      </c>
      <c r="VUR39" s="98" t="s">
        <v>669</v>
      </c>
      <c r="VUS39" s="98" t="s">
        <v>669</v>
      </c>
      <c r="VUT39" s="98" t="s">
        <v>669</v>
      </c>
      <c r="VUU39" s="98" t="s">
        <v>669</v>
      </c>
      <c r="VUV39" s="98" t="s">
        <v>669</v>
      </c>
      <c r="VUW39" s="98" t="s">
        <v>669</v>
      </c>
      <c r="VUX39" s="98" t="s">
        <v>669</v>
      </c>
      <c r="VUY39" s="98" t="s">
        <v>669</v>
      </c>
      <c r="VUZ39" s="98" t="s">
        <v>669</v>
      </c>
      <c r="VVA39" s="98" t="s">
        <v>669</v>
      </c>
      <c r="VVB39" s="98" t="s">
        <v>669</v>
      </c>
      <c r="VVC39" s="98" t="s">
        <v>669</v>
      </c>
      <c r="VVD39" s="98" t="s">
        <v>669</v>
      </c>
      <c r="VVE39" s="98" t="s">
        <v>669</v>
      </c>
      <c r="VVF39" s="98" t="s">
        <v>669</v>
      </c>
      <c r="VVG39" s="98" t="s">
        <v>669</v>
      </c>
      <c r="VVH39" s="98" t="s">
        <v>669</v>
      </c>
      <c r="VVI39" s="98" t="s">
        <v>669</v>
      </c>
      <c r="VVJ39" s="98" t="s">
        <v>669</v>
      </c>
      <c r="VVK39" s="98" t="s">
        <v>669</v>
      </c>
      <c r="VVL39" s="98" t="s">
        <v>669</v>
      </c>
      <c r="VVM39" s="98" t="s">
        <v>669</v>
      </c>
      <c r="VVN39" s="98" t="s">
        <v>669</v>
      </c>
      <c r="VVO39" s="98" t="s">
        <v>669</v>
      </c>
      <c r="VVP39" s="98" t="s">
        <v>669</v>
      </c>
      <c r="VVQ39" s="98" t="s">
        <v>669</v>
      </c>
      <c r="VVR39" s="98" t="s">
        <v>669</v>
      </c>
      <c r="VVS39" s="98" t="s">
        <v>669</v>
      </c>
      <c r="VVT39" s="98" t="s">
        <v>669</v>
      </c>
      <c r="VVU39" s="98" t="s">
        <v>669</v>
      </c>
      <c r="VVV39" s="98" t="s">
        <v>669</v>
      </c>
      <c r="VVW39" s="98" t="s">
        <v>669</v>
      </c>
      <c r="VVX39" s="98" t="s">
        <v>669</v>
      </c>
      <c r="VVY39" s="98" t="s">
        <v>669</v>
      </c>
      <c r="VVZ39" s="98" t="s">
        <v>669</v>
      </c>
      <c r="VWA39" s="98" t="s">
        <v>669</v>
      </c>
      <c r="VWB39" s="98" t="s">
        <v>669</v>
      </c>
      <c r="VWC39" s="98" t="s">
        <v>669</v>
      </c>
      <c r="VWD39" s="98" t="s">
        <v>669</v>
      </c>
      <c r="VWE39" s="98" t="s">
        <v>669</v>
      </c>
      <c r="VWF39" s="98" t="s">
        <v>669</v>
      </c>
      <c r="VWG39" s="98" t="s">
        <v>669</v>
      </c>
      <c r="VWH39" s="98" t="s">
        <v>669</v>
      </c>
      <c r="VWI39" s="98" t="s">
        <v>669</v>
      </c>
      <c r="VWJ39" s="98" t="s">
        <v>669</v>
      </c>
      <c r="VWK39" s="98" t="s">
        <v>669</v>
      </c>
      <c r="VWL39" s="98" t="s">
        <v>669</v>
      </c>
      <c r="VWM39" s="98" t="s">
        <v>669</v>
      </c>
      <c r="VWN39" s="98" t="s">
        <v>669</v>
      </c>
      <c r="VWO39" s="98" t="s">
        <v>669</v>
      </c>
      <c r="VWP39" s="98" t="s">
        <v>669</v>
      </c>
      <c r="VWQ39" s="98" t="s">
        <v>669</v>
      </c>
      <c r="VWR39" s="98" t="s">
        <v>669</v>
      </c>
      <c r="VWS39" s="98" t="s">
        <v>669</v>
      </c>
      <c r="VWT39" s="98" t="s">
        <v>669</v>
      </c>
      <c r="VWU39" s="98" t="s">
        <v>669</v>
      </c>
      <c r="VWV39" s="98" t="s">
        <v>669</v>
      </c>
      <c r="VWW39" s="98" t="s">
        <v>669</v>
      </c>
      <c r="VWX39" s="98" t="s">
        <v>669</v>
      </c>
      <c r="VWY39" s="98" t="s">
        <v>669</v>
      </c>
      <c r="VWZ39" s="98" t="s">
        <v>669</v>
      </c>
      <c r="VXA39" s="98" t="s">
        <v>669</v>
      </c>
      <c r="VXB39" s="98" t="s">
        <v>669</v>
      </c>
      <c r="VXC39" s="98" t="s">
        <v>669</v>
      </c>
      <c r="VXD39" s="98" t="s">
        <v>669</v>
      </c>
      <c r="VXE39" s="98" t="s">
        <v>669</v>
      </c>
      <c r="VXF39" s="98" t="s">
        <v>669</v>
      </c>
      <c r="VXG39" s="98" t="s">
        <v>669</v>
      </c>
      <c r="VXH39" s="98" t="s">
        <v>669</v>
      </c>
      <c r="VXI39" s="98" t="s">
        <v>669</v>
      </c>
      <c r="VXJ39" s="98" t="s">
        <v>669</v>
      </c>
      <c r="VXK39" s="98" t="s">
        <v>669</v>
      </c>
      <c r="VXL39" s="98" t="s">
        <v>669</v>
      </c>
      <c r="VXM39" s="98" t="s">
        <v>669</v>
      </c>
      <c r="VXN39" s="98" t="s">
        <v>669</v>
      </c>
      <c r="VXO39" s="98" t="s">
        <v>669</v>
      </c>
      <c r="VXP39" s="98" t="s">
        <v>669</v>
      </c>
      <c r="VXQ39" s="98" t="s">
        <v>669</v>
      </c>
      <c r="VXR39" s="98" t="s">
        <v>669</v>
      </c>
      <c r="VXS39" s="98" t="s">
        <v>669</v>
      </c>
      <c r="VXT39" s="98" t="s">
        <v>669</v>
      </c>
      <c r="VXU39" s="98" t="s">
        <v>669</v>
      </c>
      <c r="VXV39" s="98" t="s">
        <v>669</v>
      </c>
      <c r="VXW39" s="98" t="s">
        <v>669</v>
      </c>
      <c r="VXX39" s="98" t="s">
        <v>669</v>
      </c>
      <c r="VXY39" s="98" t="s">
        <v>669</v>
      </c>
      <c r="VXZ39" s="98" t="s">
        <v>669</v>
      </c>
      <c r="VYA39" s="98" t="s">
        <v>669</v>
      </c>
      <c r="VYB39" s="98" t="s">
        <v>669</v>
      </c>
      <c r="VYC39" s="98" t="s">
        <v>669</v>
      </c>
      <c r="VYD39" s="98" t="s">
        <v>669</v>
      </c>
      <c r="VYE39" s="98" t="s">
        <v>669</v>
      </c>
      <c r="VYF39" s="98" t="s">
        <v>669</v>
      </c>
      <c r="VYG39" s="98" t="s">
        <v>669</v>
      </c>
      <c r="VYH39" s="98" t="s">
        <v>669</v>
      </c>
      <c r="VYI39" s="98" t="s">
        <v>669</v>
      </c>
      <c r="VYJ39" s="98" t="s">
        <v>669</v>
      </c>
      <c r="VYK39" s="98" t="s">
        <v>669</v>
      </c>
      <c r="VYL39" s="98" t="s">
        <v>669</v>
      </c>
      <c r="VYM39" s="98" t="s">
        <v>669</v>
      </c>
      <c r="VYN39" s="98" t="s">
        <v>669</v>
      </c>
      <c r="VYO39" s="98" t="s">
        <v>669</v>
      </c>
      <c r="VYP39" s="98" t="s">
        <v>669</v>
      </c>
      <c r="VYQ39" s="98" t="s">
        <v>669</v>
      </c>
      <c r="VYR39" s="98" t="s">
        <v>669</v>
      </c>
      <c r="VYS39" s="98" t="s">
        <v>669</v>
      </c>
      <c r="VYT39" s="98" t="s">
        <v>669</v>
      </c>
      <c r="VYU39" s="98" t="s">
        <v>669</v>
      </c>
      <c r="VYV39" s="98" t="s">
        <v>669</v>
      </c>
      <c r="VYW39" s="98" t="s">
        <v>669</v>
      </c>
      <c r="VYX39" s="98" t="s">
        <v>669</v>
      </c>
      <c r="VYY39" s="98" t="s">
        <v>669</v>
      </c>
      <c r="VYZ39" s="98" t="s">
        <v>669</v>
      </c>
      <c r="VZA39" s="98" t="s">
        <v>669</v>
      </c>
      <c r="VZB39" s="98" t="s">
        <v>669</v>
      </c>
      <c r="VZC39" s="98" t="s">
        <v>669</v>
      </c>
      <c r="VZD39" s="98" t="s">
        <v>669</v>
      </c>
      <c r="VZE39" s="98" t="s">
        <v>669</v>
      </c>
      <c r="VZF39" s="98" t="s">
        <v>669</v>
      </c>
      <c r="VZG39" s="98" t="s">
        <v>669</v>
      </c>
      <c r="VZH39" s="98" t="s">
        <v>669</v>
      </c>
      <c r="VZI39" s="98" t="s">
        <v>669</v>
      </c>
      <c r="VZJ39" s="98" t="s">
        <v>669</v>
      </c>
      <c r="VZK39" s="98" t="s">
        <v>669</v>
      </c>
      <c r="VZL39" s="98" t="s">
        <v>669</v>
      </c>
      <c r="VZM39" s="98" t="s">
        <v>669</v>
      </c>
      <c r="VZN39" s="98" t="s">
        <v>669</v>
      </c>
      <c r="VZO39" s="98" t="s">
        <v>669</v>
      </c>
      <c r="VZP39" s="98" t="s">
        <v>669</v>
      </c>
      <c r="VZQ39" s="98" t="s">
        <v>669</v>
      </c>
      <c r="VZR39" s="98" t="s">
        <v>669</v>
      </c>
      <c r="VZS39" s="98" t="s">
        <v>669</v>
      </c>
      <c r="VZT39" s="98" t="s">
        <v>669</v>
      </c>
      <c r="VZU39" s="98" t="s">
        <v>669</v>
      </c>
      <c r="VZV39" s="98" t="s">
        <v>669</v>
      </c>
      <c r="VZW39" s="98" t="s">
        <v>669</v>
      </c>
      <c r="VZX39" s="98" t="s">
        <v>669</v>
      </c>
      <c r="VZY39" s="98" t="s">
        <v>669</v>
      </c>
      <c r="VZZ39" s="98" t="s">
        <v>669</v>
      </c>
      <c r="WAA39" s="98" t="s">
        <v>669</v>
      </c>
      <c r="WAB39" s="98" t="s">
        <v>669</v>
      </c>
      <c r="WAC39" s="98" t="s">
        <v>669</v>
      </c>
      <c r="WAD39" s="98" t="s">
        <v>669</v>
      </c>
      <c r="WAE39" s="98" t="s">
        <v>669</v>
      </c>
      <c r="WAF39" s="98" t="s">
        <v>669</v>
      </c>
      <c r="WAG39" s="98" t="s">
        <v>669</v>
      </c>
      <c r="WAH39" s="98" t="s">
        <v>669</v>
      </c>
      <c r="WAI39" s="98" t="s">
        <v>669</v>
      </c>
      <c r="WAJ39" s="98" t="s">
        <v>669</v>
      </c>
      <c r="WAK39" s="98" t="s">
        <v>669</v>
      </c>
      <c r="WAL39" s="98" t="s">
        <v>669</v>
      </c>
      <c r="WAM39" s="98" t="s">
        <v>669</v>
      </c>
      <c r="WAN39" s="98" t="s">
        <v>669</v>
      </c>
      <c r="WAO39" s="98" t="s">
        <v>669</v>
      </c>
      <c r="WAP39" s="98" t="s">
        <v>669</v>
      </c>
      <c r="WAQ39" s="98" t="s">
        <v>669</v>
      </c>
      <c r="WAR39" s="98" t="s">
        <v>669</v>
      </c>
      <c r="WAS39" s="98" t="s">
        <v>669</v>
      </c>
      <c r="WAT39" s="98" t="s">
        <v>669</v>
      </c>
      <c r="WAU39" s="98" t="s">
        <v>669</v>
      </c>
      <c r="WAV39" s="98" t="s">
        <v>669</v>
      </c>
      <c r="WAW39" s="98" t="s">
        <v>669</v>
      </c>
      <c r="WAX39" s="98" t="s">
        <v>669</v>
      </c>
      <c r="WAY39" s="98" t="s">
        <v>669</v>
      </c>
      <c r="WAZ39" s="98" t="s">
        <v>669</v>
      </c>
      <c r="WBA39" s="98" t="s">
        <v>669</v>
      </c>
      <c r="WBB39" s="98" t="s">
        <v>669</v>
      </c>
      <c r="WBC39" s="98" t="s">
        <v>669</v>
      </c>
      <c r="WBD39" s="98" t="s">
        <v>669</v>
      </c>
      <c r="WBE39" s="98" t="s">
        <v>669</v>
      </c>
      <c r="WBF39" s="98" t="s">
        <v>669</v>
      </c>
      <c r="WBG39" s="98" t="s">
        <v>669</v>
      </c>
      <c r="WBH39" s="98" t="s">
        <v>669</v>
      </c>
      <c r="WBI39" s="98" t="s">
        <v>669</v>
      </c>
      <c r="WBJ39" s="98" t="s">
        <v>669</v>
      </c>
      <c r="WBK39" s="98" t="s">
        <v>669</v>
      </c>
      <c r="WBL39" s="98" t="s">
        <v>669</v>
      </c>
      <c r="WBM39" s="98" t="s">
        <v>669</v>
      </c>
      <c r="WBN39" s="98" t="s">
        <v>669</v>
      </c>
      <c r="WBO39" s="98" t="s">
        <v>669</v>
      </c>
      <c r="WBP39" s="98" t="s">
        <v>669</v>
      </c>
      <c r="WBQ39" s="98" t="s">
        <v>669</v>
      </c>
      <c r="WBR39" s="98" t="s">
        <v>669</v>
      </c>
      <c r="WBS39" s="98" t="s">
        <v>669</v>
      </c>
      <c r="WBT39" s="98" t="s">
        <v>669</v>
      </c>
      <c r="WBU39" s="98" t="s">
        <v>669</v>
      </c>
      <c r="WBV39" s="98" t="s">
        <v>669</v>
      </c>
      <c r="WBW39" s="98" t="s">
        <v>669</v>
      </c>
      <c r="WBX39" s="98" t="s">
        <v>669</v>
      </c>
      <c r="WBY39" s="98" t="s">
        <v>669</v>
      </c>
      <c r="WBZ39" s="98" t="s">
        <v>669</v>
      </c>
      <c r="WCA39" s="98" t="s">
        <v>669</v>
      </c>
      <c r="WCB39" s="98" t="s">
        <v>669</v>
      </c>
      <c r="WCC39" s="98" t="s">
        <v>669</v>
      </c>
      <c r="WCD39" s="98" t="s">
        <v>669</v>
      </c>
      <c r="WCE39" s="98" t="s">
        <v>669</v>
      </c>
      <c r="WCF39" s="98" t="s">
        <v>669</v>
      </c>
      <c r="WCG39" s="98" t="s">
        <v>669</v>
      </c>
      <c r="WCH39" s="98" t="s">
        <v>669</v>
      </c>
      <c r="WCI39" s="98" t="s">
        <v>669</v>
      </c>
      <c r="WCJ39" s="98" t="s">
        <v>669</v>
      </c>
      <c r="WCK39" s="98" t="s">
        <v>669</v>
      </c>
      <c r="WCL39" s="98" t="s">
        <v>669</v>
      </c>
      <c r="WCM39" s="98" t="s">
        <v>669</v>
      </c>
      <c r="WCN39" s="98" t="s">
        <v>669</v>
      </c>
      <c r="WCO39" s="98" t="s">
        <v>669</v>
      </c>
      <c r="WCP39" s="98" t="s">
        <v>669</v>
      </c>
      <c r="WCQ39" s="98" t="s">
        <v>669</v>
      </c>
      <c r="WCR39" s="98" t="s">
        <v>669</v>
      </c>
      <c r="WCS39" s="98" t="s">
        <v>669</v>
      </c>
      <c r="WCT39" s="98" t="s">
        <v>669</v>
      </c>
      <c r="WCU39" s="98" t="s">
        <v>669</v>
      </c>
      <c r="WCV39" s="98" t="s">
        <v>669</v>
      </c>
      <c r="WCW39" s="98" t="s">
        <v>669</v>
      </c>
      <c r="WCX39" s="98" t="s">
        <v>669</v>
      </c>
      <c r="WCY39" s="98" t="s">
        <v>669</v>
      </c>
      <c r="WCZ39" s="98" t="s">
        <v>669</v>
      </c>
      <c r="WDA39" s="98" t="s">
        <v>669</v>
      </c>
      <c r="WDB39" s="98" t="s">
        <v>669</v>
      </c>
      <c r="WDC39" s="98" t="s">
        <v>669</v>
      </c>
      <c r="WDD39" s="98" t="s">
        <v>669</v>
      </c>
      <c r="WDE39" s="98" t="s">
        <v>669</v>
      </c>
      <c r="WDF39" s="98" t="s">
        <v>669</v>
      </c>
      <c r="WDG39" s="98" t="s">
        <v>669</v>
      </c>
      <c r="WDH39" s="98" t="s">
        <v>669</v>
      </c>
      <c r="WDI39" s="98" t="s">
        <v>669</v>
      </c>
      <c r="WDJ39" s="98" t="s">
        <v>669</v>
      </c>
      <c r="WDK39" s="98" t="s">
        <v>669</v>
      </c>
      <c r="WDL39" s="98" t="s">
        <v>669</v>
      </c>
      <c r="WDM39" s="98" t="s">
        <v>669</v>
      </c>
      <c r="WDN39" s="98" t="s">
        <v>669</v>
      </c>
      <c r="WDO39" s="98" t="s">
        <v>669</v>
      </c>
      <c r="WDP39" s="98" t="s">
        <v>669</v>
      </c>
      <c r="WDQ39" s="98" t="s">
        <v>669</v>
      </c>
      <c r="WDR39" s="98" t="s">
        <v>669</v>
      </c>
      <c r="WDS39" s="98" t="s">
        <v>669</v>
      </c>
      <c r="WDT39" s="98" t="s">
        <v>669</v>
      </c>
      <c r="WDU39" s="98" t="s">
        <v>669</v>
      </c>
      <c r="WDV39" s="98" t="s">
        <v>669</v>
      </c>
      <c r="WDW39" s="98" t="s">
        <v>669</v>
      </c>
      <c r="WDX39" s="98" t="s">
        <v>669</v>
      </c>
      <c r="WDY39" s="98" t="s">
        <v>669</v>
      </c>
      <c r="WDZ39" s="98" t="s">
        <v>669</v>
      </c>
      <c r="WEA39" s="98" t="s">
        <v>669</v>
      </c>
      <c r="WEB39" s="98" t="s">
        <v>669</v>
      </c>
      <c r="WEC39" s="98" t="s">
        <v>669</v>
      </c>
      <c r="WED39" s="98" t="s">
        <v>669</v>
      </c>
      <c r="WEE39" s="98" t="s">
        <v>669</v>
      </c>
      <c r="WEF39" s="98" t="s">
        <v>669</v>
      </c>
      <c r="WEG39" s="98" t="s">
        <v>669</v>
      </c>
      <c r="WEH39" s="98" t="s">
        <v>669</v>
      </c>
      <c r="WEI39" s="98" t="s">
        <v>669</v>
      </c>
      <c r="WEJ39" s="98" t="s">
        <v>669</v>
      </c>
      <c r="WEK39" s="98" t="s">
        <v>669</v>
      </c>
      <c r="WEL39" s="98" t="s">
        <v>669</v>
      </c>
      <c r="WEM39" s="98" t="s">
        <v>669</v>
      </c>
      <c r="WEN39" s="98" t="s">
        <v>669</v>
      </c>
      <c r="WEO39" s="98" t="s">
        <v>669</v>
      </c>
      <c r="WEP39" s="98" t="s">
        <v>669</v>
      </c>
      <c r="WEQ39" s="98" t="s">
        <v>669</v>
      </c>
      <c r="WER39" s="98" t="s">
        <v>669</v>
      </c>
      <c r="WES39" s="98" t="s">
        <v>669</v>
      </c>
      <c r="WET39" s="98" t="s">
        <v>669</v>
      </c>
      <c r="WEU39" s="98" t="s">
        <v>669</v>
      </c>
      <c r="WEV39" s="98" t="s">
        <v>669</v>
      </c>
      <c r="WEW39" s="98" t="s">
        <v>669</v>
      </c>
      <c r="WEX39" s="98" t="s">
        <v>669</v>
      </c>
      <c r="WEY39" s="98" t="s">
        <v>669</v>
      </c>
      <c r="WEZ39" s="98" t="s">
        <v>669</v>
      </c>
      <c r="WFA39" s="98" t="s">
        <v>669</v>
      </c>
      <c r="WFB39" s="98" t="s">
        <v>669</v>
      </c>
      <c r="WFC39" s="98" t="s">
        <v>669</v>
      </c>
      <c r="WFD39" s="98" t="s">
        <v>669</v>
      </c>
      <c r="WFE39" s="98" t="s">
        <v>669</v>
      </c>
      <c r="WFF39" s="98" t="s">
        <v>669</v>
      </c>
      <c r="WFG39" s="98" t="s">
        <v>669</v>
      </c>
      <c r="WFH39" s="98" t="s">
        <v>669</v>
      </c>
      <c r="WFI39" s="98" t="s">
        <v>669</v>
      </c>
      <c r="WFJ39" s="98" t="s">
        <v>669</v>
      </c>
      <c r="WFK39" s="98" t="s">
        <v>669</v>
      </c>
      <c r="WFL39" s="98" t="s">
        <v>669</v>
      </c>
      <c r="WFM39" s="98" t="s">
        <v>669</v>
      </c>
      <c r="WFN39" s="98" t="s">
        <v>669</v>
      </c>
      <c r="WFO39" s="98" t="s">
        <v>669</v>
      </c>
      <c r="WFP39" s="98" t="s">
        <v>669</v>
      </c>
      <c r="WFQ39" s="98" t="s">
        <v>669</v>
      </c>
      <c r="WFR39" s="98" t="s">
        <v>669</v>
      </c>
      <c r="WFS39" s="98" t="s">
        <v>669</v>
      </c>
      <c r="WFT39" s="98" t="s">
        <v>669</v>
      </c>
      <c r="WFU39" s="98" t="s">
        <v>669</v>
      </c>
      <c r="WFV39" s="98" t="s">
        <v>669</v>
      </c>
      <c r="WFW39" s="98" t="s">
        <v>669</v>
      </c>
      <c r="WFX39" s="98" t="s">
        <v>669</v>
      </c>
      <c r="WFY39" s="98" t="s">
        <v>669</v>
      </c>
      <c r="WFZ39" s="98" t="s">
        <v>669</v>
      </c>
      <c r="WGA39" s="98" t="s">
        <v>669</v>
      </c>
      <c r="WGB39" s="98" t="s">
        <v>669</v>
      </c>
      <c r="WGC39" s="98" t="s">
        <v>669</v>
      </c>
      <c r="WGD39" s="98" t="s">
        <v>669</v>
      </c>
      <c r="WGE39" s="98" t="s">
        <v>669</v>
      </c>
      <c r="WGF39" s="98" t="s">
        <v>669</v>
      </c>
      <c r="WGG39" s="98" t="s">
        <v>669</v>
      </c>
      <c r="WGH39" s="98" t="s">
        <v>669</v>
      </c>
      <c r="WGI39" s="98" t="s">
        <v>669</v>
      </c>
      <c r="WGJ39" s="98" t="s">
        <v>669</v>
      </c>
      <c r="WGK39" s="98" t="s">
        <v>669</v>
      </c>
      <c r="WGL39" s="98" t="s">
        <v>669</v>
      </c>
      <c r="WGM39" s="98" t="s">
        <v>669</v>
      </c>
      <c r="WGN39" s="98" t="s">
        <v>669</v>
      </c>
      <c r="WGO39" s="98" t="s">
        <v>669</v>
      </c>
      <c r="WGP39" s="98" t="s">
        <v>669</v>
      </c>
      <c r="WGQ39" s="98" t="s">
        <v>669</v>
      </c>
      <c r="WGR39" s="98" t="s">
        <v>669</v>
      </c>
      <c r="WGS39" s="98" t="s">
        <v>669</v>
      </c>
      <c r="WGT39" s="98" t="s">
        <v>669</v>
      </c>
      <c r="WGU39" s="98" t="s">
        <v>669</v>
      </c>
      <c r="WGV39" s="98" t="s">
        <v>669</v>
      </c>
      <c r="WGW39" s="98" t="s">
        <v>669</v>
      </c>
      <c r="WGX39" s="98" t="s">
        <v>669</v>
      </c>
      <c r="WGY39" s="98" t="s">
        <v>669</v>
      </c>
      <c r="WGZ39" s="98" t="s">
        <v>669</v>
      </c>
      <c r="WHA39" s="98" t="s">
        <v>669</v>
      </c>
      <c r="WHB39" s="98" t="s">
        <v>669</v>
      </c>
      <c r="WHC39" s="98" t="s">
        <v>669</v>
      </c>
      <c r="WHD39" s="98" t="s">
        <v>669</v>
      </c>
      <c r="WHE39" s="98" t="s">
        <v>669</v>
      </c>
      <c r="WHF39" s="98" t="s">
        <v>669</v>
      </c>
      <c r="WHG39" s="98" t="s">
        <v>669</v>
      </c>
      <c r="WHH39" s="98" t="s">
        <v>669</v>
      </c>
      <c r="WHI39" s="98" t="s">
        <v>669</v>
      </c>
      <c r="WHJ39" s="98" t="s">
        <v>669</v>
      </c>
      <c r="WHK39" s="98" t="s">
        <v>669</v>
      </c>
      <c r="WHL39" s="98" t="s">
        <v>669</v>
      </c>
      <c r="WHM39" s="98" t="s">
        <v>669</v>
      </c>
      <c r="WHN39" s="98" t="s">
        <v>669</v>
      </c>
      <c r="WHO39" s="98" t="s">
        <v>669</v>
      </c>
      <c r="WHP39" s="98" t="s">
        <v>669</v>
      </c>
      <c r="WHQ39" s="98" t="s">
        <v>669</v>
      </c>
      <c r="WHR39" s="98" t="s">
        <v>669</v>
      </c>
      <c r="WHS39" s="98" t="s">
        <v>669</v>
      </c>
      <c r="WHT39" s="98" t="s">
        <v>669</v>
      </c>
      <c r="WHU39" s="98" t="s">
        <v>669</v>
      </c>
      <c r="WHV39" s="98" t="s">
        <v>669</v>
      </c>
      <c r="WHW39" s="98" t="s">
        <v>669</v>
      </c>
      <c r="WHX39" s="98" t="s">
        <v>669</v>
      </c>
      <c r="WHY39" s="98" t="s">
        <v>669</v>
      </c>
      <c r="WHZ39" s="98" t="s">
        <v>669</v>
      </c>
      <c r="WIA39" s="98" t="s">
        <v>669</v>
      </c>
      <c r="WIB39" s="98" t="s">
        <v>669</v>
      </c>
      <c r="WIC39" s="98" t="s">
        <v>669</v>
      </c>
      <c r="WID39" s="98" t="s">
        <v>669</v>
      </c>
      <c r="WIE39" s="98" t="s">
        <v>669</v>
      </c>
      <c r="WIF39" s="98" t="s">
        <v>669</v>
      </c>
      <c r="WIG39" s="98" t="s">
        <v>669</v>
      </c>
      <c r="WIH39" s="98" t="s">
        <v>669</v>
      </c>
      <c r="WII39" s="98" t="s">
        <v>669</v>
      </c>
      <c r="WIJ39" s="98" t="s">
        <v>669</v>
      </c>
      <c r="WIK39" s="98" t="s">
        <v>669</v>
      </c>
      <c r="WIL39" s="98" t="s">
        <v>669</v>
      </c>
      <c r="WIM39" s="98" t="s">
        <v>669</v>
      </c>
      <c r="WIN39" s="98" t="s">
        <v>669</v>
      </c>
      <c r="WIO39" s="98" t="s">
        <v>669</v>
      </c>
      <c r="WIP39" s="98" t="s">
        <v>669</v>
      </c>
      <c r="WIQ39" s="98" t="s">
        <v>669</v>
      </c>
      <c r="WIR39" s="98" t="s">
        <v>669</v>
      </c>
      <c r="WIS39" s="98" t="s">
        <v>669</v>
      </c>
      <c r="WIT39" s="98" t="s">
        <v>669</v>
      </c>
      <c r="WIU39" s="98" t="s">
        <v>669</v>
      </c>
      <c r="WIV39" s="98" t="s">
        <v>669</v>
      </c>
      <c r="WIW39" s="98" t="s">
        <v>669</v>
      </c>
      <c r="WIX39" s="98" t="s">
        <v>669</v>
      </c>
      <c r="WIY39" s="98" t="s">
        <v>669</v>
      </c>
      <c r="WIZ39" s="98" t="s">
        <v>669</v>
      </c>
      <c r="WJA39" s="98" t="s">
        <v>669</v>
      </c>
      <c r="WJB39" s="98" t="s">
        <v>669</v>
      </c>
      <c r="WJC39" s="98" t="s">
        <v>669</v>
      </c>
      <c r="WJD39" s="98" t="s">
        <v>669</v>
      </c>
      <c r="WJE39" s="98" t="s">
        <v>669</v>
      </c>
      <c r="WJF39" s="98" t="s">
        <v>669</v>
      </c>
      <c r="WJG39" s="98" t="s">
        <v>669</v>
      </c>
      <c r="WJH39" s="98" t="s">
        <v>669</v>
      </c>
      <c r="WJI39" s="98" t="s">
        <v>669</v>
      </c>
      <c r="WJJ39" s="98" t="s">
        <v>669</v>
      </c>
      <c r="WJK39" s="98" t="s">
        <v>669</v>
      </c>
      <c r="WJL39" s="98" t="s">
        <v>669</v>
      </c>
      <c r="WJM39" s="98" t="s">
        <v>669</v>
      </c>
      <c r="WJN39" s="98" t="s">
        <v>669</v>
      </c>
      <c r="WJO39" s="98" t="s">
        <v>669</v>
      </c>
      <c r="WJP39" s="98" t="s">
        <v>669</v>
      </c>
      <c r="WJQ39" s="98" t="s">
        <v>669</v>
      </c>
      <c r="WJR39" s="98" t="s">
        <v>669</v>
      </c>
      <c r="WJS39" s="98" t="s">
        <v>669</v>
      </c>
      <c r="WJT39" s="98" t="s">
        <v>669</v>
      </c>
      <c r="WJU39" s="98" t="s">
        <v>669</v>
      </c>
      <c r="WJV39" s="98" t="s">
        <v>669</v>
      </c>
      <c r="WJW39" s="98" t="s">
        <v>669</v>
      </c>
      <c r="WJX39" s="98" t="s">
        <v>669</v>
      </c>
      <c r="WJY39" s="98" t="s">
        <v>669</v>
      </c>
      <c r="WJZ39" s="98" t="s">
        <v>669</v>
      </c>
      <c r="WKA39" s="98" t="s">
        <v>669</v>
      </c>
      <c r="WKB39" s="98" t="s">
        <v>669</v>
      </c>
      <c r="WKC39" s="98" t="s">
        <v>669</v>
      </c>
      <c r="WKD39" s="98" t="s">
        <v>669</v>
      </c>
      <c r="WKE39" s="98" t="s">
        <v>669</v>
      </c>
      <c r="WKF39" s="98" t="s">
        <v>669</v>
      </c>
      <c r="WKG39" s="98" t="s">
        <v>669</v>
      </c>
      <c r="WKH39" s="98" t="s">
        <v>669</v>
      </c>
      <c r="WKI39" s="98" t="s">
        <v>669</v>
      </c>
      <c r="WKJ39" s="98" t="s">
        <v>669</v>
      </c>
      <c r="WKK39" s="98" t="s">
        <v>669</v>
      </c>
      <c r="WKL39" s="98" t="s">
        <v>669</v>
      </c>
      <c r="WKM39" s="98" t="s">
        <v>669</v>
      </c>
      <c r="WKN39" s="98" t="s">
        <v>669</v>
      </c>
      <c r="WKO39" s="98" t="s">
        <v>669</v>
      </c>
      <c r="WKP39" s="98" t="s">
        <v>669</v>
      </c>
      <c r="WKQ39" s="98" t="s">
        <v>669</v>
      </c>
      <c r="WKR39" s="98" t="s">
        <v>669</v>
      </c>
      <c r="WKS39" s="98" t="s">
        <v>669</v>
      </c>
      <c r="WKT39" s="98" t="s">
        <v>669</v>
      </c>
      <c r="WKU39" s="98" t="s">
        <v>669</v>
      </c>
      <c r="WKV39" s="98" t="s">
        <v>669</v>
      </c>
      <c r="WKW39" s="98" t="s">
        <v>669</v>
      </c>
      <c r="WKX39" s="98" t="s">
        <v>669</v>
      </c>
      <c r="WKY39" s="98" t="s">
        <v>669</v>
      </c>
      <c r="WKZ39" s="98" t="s">
        <v>669</v>
      </c>
      <c r="WLA39" s="98" t="s">
        <v>669</v>
      </c>
      <c r="WLB39" s="98" t="s">
        <v>669</v>
      </c>
      <c r="WLC39" s="98" t="s">
        <v>669</v>
      </c>
      <c r="WLD39" s="98" t="s">
        <v>669</v>
      </c>
      <c r="WLE39" s="98" t="s">
        <v>669</v>
      </c>
      <c r="WLF39" s="98" t="s">
        <v>669</v>
      </c>
      <c r="WLG39" s="98" t="s">
        <v>669</v>
      </c>
      <c r="WLH39" s="98" t="s">
        <v>669</v>
      </c>
      <c r="WLI39" s="98" t="s">
        <v>669</v>
      </c>
      <c r="WLJ39" s="98" t="s">
        <v>669</v>
      </c>
      <c r="WLK39" s="98" t="s">
        <v>669</v>
      </c>
      <c r="WLL39" s="98" t="s">
        <v>669</v>
      </c>
      <c r="WLM39" s="98" t="s">
        <v>669</v>
      </c>
      <c r="WLN39" s="98" t="s">
        <v>669</v>
      </c>
      <c r="WLO39" s="98" t="s">
        <v>669</v>
      </c>
      <c r="WLP39" s="98" t="s">
        <v>669</v>
      </c>
      <c r="WLQ39" s="98" t="s">
        <v>669</v>
      </c>
      <c r="WLR39" s="98" t="s">
        <v>669</v>
      </c>
      <c r="WLS39" s="98" t="s">
        <v>669</v>
      </c>
      <c r="WLT39" s="98" t="s">
        <v>669</v>
      </c>
      <c r="WLU39" s="98" t="s">
        <v>669</v>
      </c>
      <c r="WLV39" s="98" t="s">
        <v>669</v>
      </c>
      <c r="WLW39" s="98" t="s">
        <v>669</v>
      </c>
      <c r="WLX39" s="98" t="s">
        <v>669</v>
      </c>
      <c r="WLY39" s="98" t="s">
        <v>669</v>
      </c>
      <c r="WLZ39" s="98" t="s">
        <v>669</v>
      </c>
      <c r="WMA39" s="98" t="s">
        <v>669</v>
      </c>
      <c r="WMB39" s="98" t="s">
        <v>669</v>
      </c>
      <c r="WMC39" s="98" t="s">
        <v>669</v>
      </c>
      <c r="WMD39" s="98" t="s">
        <v>669</v>
      </c>
      <c r="WME39" s="98" t="s">
        <v>669</v>
      </c>
      <c r="WMF39" s="98" t="s">
        <v>669</v>
      </c>
      <c r="WMG39" s="98" t="s">
        <v>669</v>
      </c>
      <c r="WMH39" s="98" t="s">
        <v>669</v>
      </c>
      <c r="WMI39" s="98" t="s">
        <v>669</v>
      </c>
      <c r="WMJ39" s="98" t="s">
        <v>669</v>
      </c>
      <c r="WMK39" s="98" t="s">
        <v>669</v>
      </c>
      <c r="WML39" s="98" t="s">
        <v>669</v>
      </c>
      <c r="WMM39" s="98" t="s">
        <v>669</v>
      </c>
      <c r="WMN39" s="98" t="s">
        <v>669</v>
      </c>
      <c r="WMO39" s="98" t="s">
        <v>669</v>
      </c>
      <c r="WMP39" s="98" t="s">
        <v>669</v>
      </c>
      <c r="WMQ39" s="98" t="s">
        <v>669</v>
      </c>
      <c r="WMR39" s="98" t="s">
        <v>669</v>
      </c>
      <c r="WMS39" s="98" t="s">
        <v>669</v>
      </c>
      <c r="WMT39" s="98" t="s">
        <v>669</v>
      </c>
      <c r="WMU39" s="98" t="s">
        <v>669</v>
      </c>
      <c r="WMV39" s="98" t="s">
        <v>669</v>
      </c>
      <c r="WMW39" s="98" t="s">
        <v>669</v>
      </c>
      <c r="WMX39" s="98" t="s">
        <v>669</v>
      </c>
      <c r="WMY39" s="98" t="s">
        <v>669</v>
      </c>
      <c r="WMZ39" s="98" t="s">
        <v>669</v>
      </c>
      <c r="WNA39" s="98" t="s">
        <v>669</v>
      </c>
      <c r="WNB39" s="98" t="s">
        <v>669</v>
      </c>
      <c r="WNC39" s="98" t="s">
        <v>669</v>
      </c>
      <c r="WND39" s="98" t="s">
        <v>669</v>
      </c>
      <c r="WNE39" s="98" t="s">
        <v>669</v>
      </c>
      <c r="WNF39" s="98" t="s">
        <v>669</v>
      </c>
      <c r="WNG39" s="98" t="s">
        <v>669</v>
      </c>
      <c r="WNH39" s="98" t="s">
        <v>669</v>
      </c>
      <c r="WNI39" s="98" t="s">
        <v>669</v>
      </c>
      <c r="WNJ39" s="98" t="s">
        <v>669</v>
      </c>
      <c r="WNK39" s="98" t="s">
        <v>669</v>
      </c>
      <c r="WNL39" s="98" t="s">
        <v>669</v>
      </c>
      <c r="WNM39" s="98" t="s">
        <v>669</v>
      </c>
      <c r="WNN39" s="98" t="s">
        <v>669</v>
      </c>
      <c r="WNO39" s="98" t="s">
        <v>669</v>
      </c>
      <c r="WNP39" s="98" t="s">
        <v>669</v>
      </c>
      <c r="WNQ39" s="98" t="s">
        <v>669</v>
      </c>
      <c r="WNR39" s="98" t="s">
        <v>669</v>
      </c>
      <c r="WNS39" s="98" t="s">
        <v>669</v>
      </c>
      <c r="WNT39" s="98" t="s">
        <v>669</v>
      </c>
      <c r="WNU39" s="98" t="s">
        <v>669</v>
      </c>
      <c r="WNV39" s="98" t="s">
        <v>669</v>
      </c>
      <c r="WNW39" s="98" t="s">
        <v>669</v>
      </c>
      <c r="WNX39" s="98" t="s">
        <v>669</v>
      </c>
      <c r="WNY39" s="98" t="s">
        <v>669</v>
      </c>
      <c r="WNZ39" s="98" t="s">
        <v>669</v>
      </c>
      <c r="WOA39" s="98" t="s">
        <v>669</v>
      </c>
      <c r="WOB39" s="98" t="s">
        <v>669</v>
      </c>
      <c r="WOC39" s="98" t="s">
        <v>669</v>
      </c>
      <c r="WOD39" s="98" t="s">
        <v>669</v>
      </c>
      <c r="WOE39" s="98" t="s">
        <v>669</v>
      </c>
      <c r="WOF39" s="98" t="s">
        <v>669</v>
      </c>
      <c r="WOG39" s="98" t="s">
        <v>669</v>
      </c>
      <c r="WOH39" s="98" t="s">
        <v>669</v>
      </c>
      <c r="WOI39" s="98" t="s">
        <v>669</v>
      </c>
      <c r="WOJ39" s="98" t="s">
        <v>669</v>
      </c>
      <c r="WOK39" s="98" t="s">
        <v>669</v>
      </c>
      <c r="WOL39" s="98" t="s">
        <v>669</v>
      </c>
      <c r="WOM39" s="98" t="s">
        <v>669</v>
      </c>
      <c r="WON39" s="98" t="s">
        <v>669</v>
      </c>
      <c r="WOO39" s="98" t="s">
        <v>669</v>
      </c>
      <c r="WOP39" s="98" t="s">
        <v>669</v>
      </c>
      <c r="WOQ39" s="98" t="s">
        <v>669</v>
      </c>
      <c r="WOR39" s="98" t="s">
        <v>669</v>
      </c>
      <c r="WOS39" s="98" t="s">
        <v>669</v>
      </c>
      <c r="WOT39" s="98" t="s">
        <v>669</v>
      </c>
      <c r="WOU39" s="98" t="s">
        <v>669</v>
      </c>
      <c r="WOV39" s="98" t="s">
        <v>669</v>
      </c>
      <c r="WOW39" s="98" t="s">
        <v>669</v>
      </c>
      <c r="WOX39" s="98" t="s">
        <v>669</v>
      </c>
      <c r="WOY39" s="98" t="s">
        <v>669</v>
      </c>
      <c r="WOZ39" s="98" t="s">
        <v>669</v>
      </c>
      <c r="WPA39" s="98" t="s">
        <v>669</v>
      </c>
      <c r="WPB39" s="98" t="s">
        <v>669</v>
      </c>
      <c r="WPC39" s="98" t="s">
        <v>669</v>
      </c>
      <c r="WPD39" s="98" t="s">
        <v>669</v>
      </c>
      <c r="WPE39" s="98" t="s">
        <v>669</v>
      </c>
      <c r="WPF39" s="98" t="s">
        <v>669</v>
      </c>
      <c r="WPG39" s="98" t="s">
        <v>669</v>
      </c>
      <c r="WPH39" s="98" t="s">
        <v>669</v>
      </c>
      <c r="WPI39" s="98" t="s">
        <v>669</v>
      </c>
      <c r="WPJ39" s="98" t="s">
        <v>669</v>
      </c>
      <c r="WPK39" s="98" t="s">
        <v>669</v>
      </c>
      <c r="WPL39" s="98" t="s">
        <v>669</v>
      </c>
      <c r="WPM39" s="98" t="s">
        <v>669</v>
      </c>
      <c r="WPN39" s="98" t="s">
        <v>669</v>
      </c>
      <c r="WPO39" s="98" t="s">
        <v>669</v>
      </c>
      <c r="WPP39" s="98" t="s">
        <v>669</v>
      </c>
      <c r="WPQ39" s="98" t="s">
        <v>669</v>
      </c>
      <c r="WPR39" s="98" t="s">
        <v>669</v>
      </c>
      <c r="WPS39" s="98" t="s">
        <v>669</v>
      </c>
      <c r="WPT39" s="98" t="s">
        <v>669</v>
      </c>
      <c r="WPU39" s="98" t="s">
        <v>669</v>
      </c>
      <c r="WPV39" s="98" t="s">
        <v>669</v>
      </c>
      <c r="WPW39" s="98" t="s">
        <v>669</v>
      </c>
      <c r="WPX39" s="98" t="s">
        <v>669</v>
      </c>
      <c r="WPY39" s="98" t="s">
        <v>669</v>
      </c>
      <c r="WPZ39" s="98" t="s">
        <v>669</v>
      </c>
      <c r="WQA39" s="98" t="s">
        <v>669</v>
      </c>
      <c r="WQB39" s="98" t="s">
        <v>669</v>
      </c>
      <c r="WQC39" s="98" t="s">
        <v>669</v>
      </c>
      <c r="WQD39" s="98" t="s">
        <v>669</v>
      </c>
      <c r="WQE39" s="98" t="s">
        <v>669</v>
      </c>
      <c r="WQF39" s="98" t="s">
        <v>669</v>
      </c>
      <c r="WQG39" s="98" t="s">
        <v>669</v>
      </c>
      <c r="WQH39" s="98" t="s">
        <v>669</v>
      </c>
      <c r="WQI39" s="98" t="s">
        <v>669</v>
      </c>
      <c r="WQJ39" s="98" t="s">
        <v>669</v>
      </c>
      <c r="WQK39" s="98" t="s">
        <v>669</v>
      </c>
      <c r="WQL39" s="98" t="s">
        <v>669</v>
      </c>
      <c r="WQM39" s="98" t="s">
        <v>669</v>
      </c>
      <c r="WQN39" s="98" t="s">
        <v>669</v>
      </c>
      <c r="WQO39" s="98" t="s">
        <v>669</v>
      </c>
      <c r="WQP39" s="98" t="s">
        <v>669</v>
      </c>
      <c r="WQQ39" s="98" t="s">
        <v>669</v>
      </c>
      <c r="WQR39" s="98" t="s">
        <v>669</v>
      </c>
      <c r="WQS39" s="98" t="s">
        <v>669</v>
      </c>
      <c r="WQT39" s="98" t="s">
        <v>669</v>
      </c>
      <c r="WQU39" s="98" t="s">
        <v>669</v>
      </c>
      <c r="WQV39" s="98" t="s">
        <v>669</v>
      </c>
      <c r="WQW39" s="98" t="s">
        <v>669</v>
      </c>
      <c r="WQX39" s="98" t="s">
        <v>669</v>
      </c>
      <c r="WQY39" s="98" t="s">
        <v>669</v>
      </c>
      <c r="WQZ39" s="98" t="s">
        <v>669</v>
      </c>
      <c r="WRA39" s="98" t="s">
        <v>669</v>
      </c>
      <c r="WRB39" s="98" t="s">
        <v>669</v>
      </c>
      <c r="WRC39" s="98" t="s">
        <v>669</v>
      </c>
      <c r="WRD39" s="98" t="s">
        <v>669</v>
      </c>
      <c r="WRE39" s="98" t="s">
        <v>669</v>
      </c>
      <c r="WRF39" s="98" t="s">
        <v>669</v>
      </c>
      <c r="WRG39" s="98" t="s">
        <v>669</v>
      </c>
      <c r="WRH39" s="98" t="s">
        <v>669</v>
      </c>
      <c r="WRI39" s="98" t="s">
        <v>669</v>
      </c>
      <c r="WRJ39" s="98" t="s">
        <v>669</v>
      </c>
      <c r="WRK39" s="98" t="s">
        <v>669</v>
      </c>
      <c r="WRL39" s="98" t="s">
        <v>669</v>
      </c>
      <c r="WRM39" s="98" t="s">
        <v>669</v>
      </c>
      <c r="WRN39" s="98" t="s">
        <v>669</v>
      </c>
      <c r="WRO39" s="98" t="s">
        <v>669</v>
      </c>
      <c r="WRP39" s="98" t="s">
        <v>669</v>
      </c>
      <c r="WRQ39" s="98" t="s">
        <v>669</v>
      </c>
      <c r="WRR39" s="98" t="s">
        <v>669</v>
      </c>
      <c r="WRS39" s="98" t="s">
        <v>669</v>
      </c>
      <c r="WRT39" s="98" t="s">
        <v>669</v>
      </c>
      <c r="WRU39" s="98" t="s">
        <v>669</v>
      </c>
      <c r="WRV39" s="98" t="s">
        <v>669</v>
      </c>
      <c r="WRW39" s="98" t="s">
        <v>669</v>
      </c>
      <c r="WRX39" s="98" t="s">
        <v>669</v>
      </c>
      <c r="WRY39" s="98" t="s">
        <v>669</v>
      </c>
      <c r="WRZ39" s="98" t="s">
        <v>669</v>
      </c>
      <c r="WSA39" s="98" t="s">
        <v>669</v>
      </c>
      <c r="WSB39" s="98" t="s">
        <v>669</v>
      </c>
      <c r="WSC39" s="98" t="s">
        <v>669</v>
      </c>
      <c r="WSD39" s="98" t="s">
        <v>669</v>
      </c>
      <c r="WSE39" s="98" t="s">
        <v>669</v>
      </c>
      <c r="WSF39" s="98" t="s">
        <v>669</v>
      </c>
      <c r="WSG39" s="98" t="s">
        <v>669</v>
      </c>
      <c r="WSH39" s="98" t="s">
        <v>669</v>
      </c>
      <c r="WSI39" s="98" t="s">
        <v>669</v>
      </c>
      <c r="WSJ39" s="98" t="s">
        <v>669</v>
      </c>
      <c r="WSK39" s="98" t="s">
        <v>669</v>
      </c>
      <c r="WSL39" s="98" t="s">
        <v>669</v>
      </c>
      <c r="WSM39" s="98" t="s">
        <v>669</v>
      </c>
      <c r="WSN39" s="98" t="s">
        <v>669</v>
      </c>
      <c r="WSO39" s="98" t="s">
        <v>669</v>
      </c>
      <c r="WSP39" s="98" t="s">
        <v>669</v>
      </c>
      <c r="WSQ39" s="98" t="s">
        <v>669</v>
      </c>
      <c r="WSR39" s="98" t="s">
        <v>669</v>
      </c>
      <c r="WSS39" s="98" t="s">
        <v>669</v>
      </c>
      <c r="WST39" s="98" t="s">
        <v>669</v>
      </c>
      <c r="WSU39" s="98" t="s">
        <v>669</v>
      </c>
      <c r="WSV39" s="98" t="s">
        <v>669</v>
      </c>
      <c r="WSW39" s="98" t="s">
        <v>669</v>
      </c>
      <c r="WSX39" s="98" t="s">
        <v>669</v>
      </c>
      <c r="WSY39" s="98" t="s">
        <v>669</v>
      </c>
      <c r="WSZ39" s="98" t="s">
        <v>669</v>
      </c>
      <c r="WTA39" s="98" t="s">
        <v>669</v>
      </c>
      <c r="WTB39" s="98" t="s">
        <v>669</v>
      </c>
      <c r="WTC39" s="98" t="s">
        <v>669</v>
      </c>
      <c r="WTD39" s="98" t="s">
        <v>669</v>
      </c>
      <c r="WTE39" s="98" t="s">
        <v>669</v>
      </c>
      <c r="WTF39" s="98" t="s">
        <v>669</v>
      </c>
      <c r="WTG39" s="98" t="s">
        <v>669</v>
      </c>
      <c r="WTH39" s="98" t="s">
        <v>669</v>
      </c>
      <c r="WTI39" s="98" t="s">
        <v>669</v>
      </c>
      <c r="WTJ39" s="98" t="s">
        <v>669</v>
      </c>
      <c r="WTK39" s="98" t="s">
        <v>669</v>
      </c>
      <c r="WTL39" s="98" t="s">
        <v>669</v>
      </c>
      <c r="WTM39" s="98" t="s">
        <v>669</v>
      </c>
      <c r="WTN39" s="98" t="s">
        <v>669</v>
      </c>
      <c r="WTO39" s="98" t="s">
        <v>669</v>
      </c>
      <c r="WTP39" s="98" t="s">
        <v>669</v>
      </c>
      <c r="WTQ39" s="98" t="s">
        <v>669</v>
      </c>
      <c r="WTR39" s="98" t="s">
        <v>669</v>
      </c>
      <c r="WTS39" s="98" t="s">
        <v>669</v>
      </c>
      <c r="WTT39" s="98" t="s">
        <v>669</v>
      </c>
      <c r="WTU39" s="98" t="s">
        <v>669</v>
      </c>
      <c r="WTV39" s="98" t="s">
        <v>669</v>
      </c>
      <c r="WTW39" s="98" t="s">
        <v>669</v>
      </c>
      <c r="WTX39" s="98" t="s">
        <v>669</v>
      </c>
      <c r="WTY39" s="98" t="s">
        <v>669</v>
      </c>
      <c r="WTZ39" s="98" t="s">
        <v>669</v>
      </c>
      <c r="WUA39" s="98" t="s">
        <v>669</v>
      </c>
      <c r="WUB39" s="98" t="s">
        <v>669</v>
      </c>
      <c r="WUC39" s="98" t="s">
        <v>669</v>
      </c>
      <c r="WUD39" s="98" t="s">
        <v>669</v>
      </c>
      <c r="WUE39" s="98" t="s">
        <v>669</v>
      </c>
      <c r="WUF39" s="98" t="s">
        <v>669</v>
      </c>
      <c r="WUG39" s="98" t="s">
        <v>669</v>
      </c>
      <c r="WUH39" s="98" t="s">
        <v>669</v>
      </c>
      <c r="WUI39" s="98" t="s">
        <v>669</v>
      </c>
      <c r="WUJ39" s="98" t="s">
        <v>669</v>
      </c>
      <c r="WUK39" s="98" t="s">
        <v>669</v>
      </c>
      <c r="WUL39" s="98" t="s">
        <v>669</v>
      </c>
      <c r="WUM39" s="98" t="s">
        <v>669</v>
      </c>
      <c r="WUN39" s="98" t="s">
        <v>669</v>
      </c>
      <c r="WUO39" s="98" t="s">
        <v>669</v>
      </c>
      <c r="WUP39" s="98" t="s">
        <v>669</v>
      </c>
      <c r="WUQ39" s="98" t="s">
        <v>669</v>
      </c>
      <c r="WUR39" s="98" t="s">
        <v>669</v>
      </c>
      <c r="WUS39" s="98" t="s">
        <v>669</v>
      </c>
      <c r="WUT39" s="98" t="s">
        <v>669</v>
      </c>
      <c r="WUU39" s="98" t="s">
        <v>669</v>
      </c>
      <c r="WUV39" s="98" t="s">
        <v>669</v>
      </c>
      <c r="WUW39" s="98" t="s">
        <v>669</v>
      </c>
      <c r="WUX39" s="98" t="s">
        <v>669</v>
      </c>
      <c r="WUY39" s="98" t="s">
        <v>669</v>
      </c>
      <c r="WUZ39" s="98" t="s">
        <v>669</v>
      </c>
      <c r="WVA39" s="98" t="s">
        <v>669</v>
      </c>
      <c r="WVB39" s="98" t="s">
        <v>669</v>
      </c>
      <c r="WVC39" s="98" t="s">
        <v>669</v>
      </c>
      <c r="WVD39" s="98" t="s">
        <v>669</v>
      </c>
      <c r="WVE39" s="98" t="s">
        <v>669</v>
      </c>
      <c r="WVF39" s="98" t="s">
        <v>669</v>
      </c>
      <c r="WVG39" s="98" t="s">
        <v>669</v>
      </c>
      <c r="WVH39" s="98" t="s">
        <v>669</v>
      </c>
      <c r="WVI39" s="98" t="s">
        <v>669</v>
      </c>
      <c r="WVJ39" s="98" t="s">
        <v>669</v>
      </c>
      <c r="WVK39" s="98" t="s">
        <v>669</v>
      </c>
      <c r="WVL39" s="98" t="s">
        <v>669</v>
      </c>
      <c r="WVM39" s="98" t="s">
        <v>669</v>
      </c>
      <c r="WVN39" s="98" t="s">
        <v>669</v>
      </c>
      <c r="WVO39" s="98" t="s">
        <v>669</v>
      </c>
      <c r="WVP39" s="98" t="s">
        <v>669</v>
      </c>
      <c r="WVQ39" s="98" t="s">
        <v>669</v>
      </c>
      <c r="WVR39" s="98" t="s">
        <v>669</v>
      </c>
      <c r="WVS39" s="98" t="s">
        <v>669</v>
      </c>
      <c r="WVT39" s="98" t="s">
        <v>669</v>
      </c>
      <c r="WVU39" s="98" t="s">
        <v>669</v>
      </c>
      <c r="WVV39" s="98" t="s">
        <v>669</v>
      </c>
      <c r="WVW39" s="98" t="s">
        <v>669</v>
      </c>
      <c r="WVX39" s="98" t="s">
        <v>669</v>
      </c>
      <c r="WVY39" s="98" t="s">
        <v>669</v>
      </c>
      <c r="WVZ39" s="98" t="s">
        <v>669</v>
      </c>
      <c r="WWA39" s="98" t="s">
        <v>669</v>
      </c>
      <c r="WWB39" s="98" t="s">
        <v>669</v>
      </c>
      <c r="WWC39" s="98" t="s">
        <v>669</v>
      </c>
      <c r="WWD39" s="98" t="s">
        <v>669</v>
      </c>
      <c r="WWE39" s="98" t="s">
        <v>669</v>
      </c>
      <c r="WWF39" s="98" t="s">
        <v>669</v>
      </c>
      <c r="WWG39" s="98" t="s">
        <v>669</v>
      </c>
      <c r="WWH39" s="98" t="s">
        <v>669</v>
      </c>
      <c r="WWI39" s="98" t="s">
        <v>669</v>
      </c>
      <c r="WWJ39" s="98" t="s">
        <v>669</v>
      </c>
      <c r="WWK39" s="98" t="s">
        <v>669</v>
      </c>
      <c r="WWL39" s="98" t="s">
        <v>669</v>
      </c>
      <c r="WWM39" s="98" t="s">
        <v>669</v>
      </c>
      <c r="WWN39" s="98" t="s">
        <v>669</v>
      </c>
      <c r="WWO39" s="98" t="s">
        <v>669</v>
      </c>
      <c r="WWP39" s="98" t="s">
        <v>669</v>
      </c>
      <c r="WWQ39" s="98" t="s">
        <v>669</v>
      </c>
      <c r="WWR39" s="98" t="s">
        <v>669</v>
      </c>
      <c r="WWS39" s="98" t="s">
        <v>669</v>
      </c>
      <c r="WWT39" s="98" t="s">
        <v>669</v>
      </c>
      <c r="WWU39" s="98" t="s">
        <v>669</v>
      </c>
      <c r="WWV39" s="98" t="s">
        <v>669</v>
      </c>
      <c r="WWW39" s="98" t="s">
        <v>669</v>
      </c>
      <c r="WWX39" s="98" t="s">
        <v>669</v>
      </c>
      <c r="WWY39" s="98" t="s">
        <v>669</v>
      </c>
      <c r="WWZ39" s="98" t="s">
        <v>669</v>
      </c>
      <c r="WXA39" s="98" t="s">
        <v>669</v>
      </c>
      <c r="WXB39" s="98" t="s">
        <v>669</v>
      </c>
      <c r="WXC39" s="98" t="s">
        <v>669</v>
      </c>
      <c r="WXD39" s="98" t="s">
        <v>669</v>
      </c>
      <c r="WXE39" s="98" t="s">
        <v>669</v>
      </c>
      <c r="WXF39" s="98" t="s">
        <v>669</v>
      </c>
      <c r="WXG39" s="98" t="s">
        <v>669</v>
      </c>
      <c r="WXH39" s="98" t="s">
        <v>669</v>
      </c>
      <c r="WXI39" s="98" t="s">
        <v>669</v>
      </c>
      <c r="WXJ39" s="98" t="s">
        <v>669</v>
      </c>
      <c r="WXK39" s="98" t="s">
        <v>669</v>
      </c>
      <c r="WXL39" s="98" t="s">
        <v>669</v>
      </c>
      <c r="WXM39" s="98" t="s">
        <v>669</v>
      </c>
      <c r="WXN39" s="98" t="s">
        <v>669</v>
      </c>
      <c r="WXO39" s="98" t="s">
        <v>669</v>
      </c>
      <c r="WXP39" s="98" t="s">
        <v>669</v>
      </c>
      <c r="WXQ39" s="98" t="s">
        <v>669</v>
      </c>
      <c r="WXR39" s="98" t="s">
        <v>669</v>
      </c>
      <c r="WXS39" s="98" t="s">
        <v>669</v>
      </c>
      <c r="WXT39" s="98" t="s">
        <v>669</v>
      </c>
      <c r="WXU39" s="98" t="s">
        <v>669</v>
      </c>
      <c r="WXV39" s="98" t="s">
        <v>669</v>
      </c>
      <c r="WXW39" s="98" t="s">
        <v>669</v>
      </c>
      <c r="WXX39" s="98" t="s">
        <v>669</v>
      </c>
      <c r="WXY39" s="98" t="s">
        <v>669</v>
      </c>
      <c r="WXZ39" s="98" t="s">
        <v>669</v>
      </c>
      <c r="WYA39" s="98" t="s">
        <v>669</v>
      </c>
      <c r="WYB39" s="98" t="s">
        <v>669</v>
      </c>
      <c r="WYC39" s="98" t="s">
        <v>669</v>
      </c>
      <c r="WYD39" s="98" t="s">
        <v>669</v>
      </c>
      <c r="WYE39" s="98" t="s">
        <v>669</v>
      </c>
      <c r="WYF39" s="98" t="s">
        <v>669</v>
      </c>
      <c r="WYG39" s="98" t="s">
        <v>669</v>
      </c>
      <c r="WYH39" s="98" t="s">
        <v>669</v>
      </c>
      <c r="WYI39" s="98" t="s">
        <v>669</v>
      </c>
      <c r="WYJ39" s="98" t="s">
        <v>669</v>
      </c>
      <c r="WYK39" s="98" t="s">
        <v>669</v>
      </c>
      <c r="WYL39" s="98" t="s">
        <v>669</v>
      </c>
      <c r="WYM39" s="98" t="s">
        <v>669</v>
      </c>
      <c r="WYN39" s="98" t="s">
        <v>669</v>
      </c>
      <c r="WYO39" s="98" t="s">
        <v>669</v>
      </c>
      <c r="WYP39" s="98" t="s">
        <v>669</v>
      </c>
      <c r="WYQ39" s="98" t="s">
        <v>669</v>
      </c>
      <c r="WYR39" s="98" t="s">
        <v>669</v>
      </c>
      <c r="WYS39" s="98" t="s">
        <v>669</v>
      </c>
      <c r="WYT39" s="98" t="s">
        <v>669</v>
      </c>
      <c r="WYU39" s="98" t="s">
        <v>669</v>
      </c>
      <c r="WYV39" s="98" t="s">
        <v>669</v>
      </c>
      <c r="WYW39" s="98" t="s">
        <v>669</v>
      </c>
      <c r="WYX39" s="98" t="s">
        <v>669</v>
      </c>
      <c r="WYY39" s="98" t="s">
        <v>669</v>
      </c>
      <c r="WYZ39" s="98" t="s">
        <v>669</v>
      </c>
      <c r="WZA39" s="98" t="s">
        <v>669</v>
      </c>
      <c r="WZB39" s="98" t="s">
        <v>669</v>
      </c>
      <c r="WZC39" s="98" t="s">
        <v>669</v>
      </c>
      <c r="WZD39" s="98" t="s">
        <v>669</v>
      </c>
      <c r="WZE39" s="98" t="s">
        <v>669</v>
      </c>
      <c r="WZF39" s="98" t="s">
        <v>669</v>
      </c>
      <c r="WZG39" s="98" t="s">
        <v>669</v>
      </c>
      <c r="WZH39" s="98" t="s">
        <v>669</v>
      </c>
      <c r="WZI39" s="98" t="s">
        <v>669</v>
      </c>
      <c r="WZJ39" s="98" t="s">
        <v>669</v>
      </c>
      <c r="WZK39" s="98" t="s">
        <v>669</v>
      </c>
      <c r="WZL39" s="98" t="s">
        <v>669</v>
      </c>
      <c r="WZM39" s="98" t="s">
        <v>669</v>
      </c>
      <c r="WZN39" s="98" t="s">
        <v>669</v>
      </c>
      <c r="WZO39" s="98" t="s">
        <v>669</v>
      </c>
      <c r="WZP39" s="98" t="s">
        <v>669</v>
      </c>
      <c r="WZQ39" s="98" t="s">
        <v>669</v>
      </c>
      <c r="WZR39" s="98" t="s">
        <v>669</v>
      </c>
      <c r="WZS39" s="98" t="s">
        <v>669</v>
      </c>
      <c r="WZT39" s="98" t="s">
        <v>669</v>
      </c>
      <c r="WZU39" s="98" t="s">
        <v>669</v>
      </c>
      <c r="WZV39" s="98" t="s">
        <v>669</v>
      </c>
      <c r="WZW39" s="98" t="s">
        <v>669</v>
      </c>
      <c r="WZX39" s="98" t="s">
        <v>669</v>
      </c>
      <c r="WZY39" s="98" t="s">
        <v>669</v>
      </c>
      <c r="WZZ39" s="98" t="s">
        <v>669</v>
      </c>
      <c r="XAA39" s="98" t="s">
        <v>669</v>
      </c>
      <c r="XAB39" s="98" t="s">
        <v>669</v>
      </c>
      <c r="XAC39" s="98" t="s">
        <v>669</v>
      </c>
      <c r="XAD39" s="98" t="s">
        <v>669</v>
      </c>
      <c r="XAE39" s="98" t="s">
        <v>669</v>
      </c>
      <c r="XAF39" s="98" t="s">
        <v>669</v>
      </c>
      <c r="XAG39" s="98" t="s">
        <v>669</v>
      </c>
      <c r="XAH39" s="98" t="s">
        <v>669</v>
      </c>
      <c r="XAI39" s="98" t="s">
        <v>669</v>
      </c>
      <c r="XAJ39" s="98" t="s">
        <v>669</v>
      </c>
      <c r="XAK39" s="98" t="s">
        <v>669</v>
      </c>
      <c r="XAL39" s="98" t="s">
        <v>669</v>
      </c>
      <c r="XAM39" s="98" t="s">
        <v>669</v>
      </c>
      <c r="XAN39" s="98" t="s">
        <v>669</v>
      </c>
      <c r="XAO39" s="98" t="s">
        <v>669</v>
      </c>
      <c r="XAP39" s="98" t="s">
        <v>669</v>
      </c>
      <c r="XAQ39" s="98" t="s">
        <v>669</v>
      </c>
      <c r="XAR39" s="98" t="s">
        <v>669</v>
      </c>
      <c r="XAS39" s="98" t="s">
        <v>669</v>
      </c>
      <c r="XAT39" s="98" t="s">
        <v>669</v>
      </c>
      <c r="XAU39" s="98" t="s">
        <v>669</v>
      </c>
      <c r="XAV39" s="98" t="s">
        <v>669</v>
      </c>
      <c r="XAW39" s="98" t="s">
        <v>669</v>
      </c>
      <c r="XAX39" s="98" t="s">
        <v>669</v>
      </c>
      <c r="XAY39" s="98" t="s">
        <v>669</v>
      </c>
      <c r="XAZ39" s="98" t="s">
        <v>669</v>
      </c>
      <c r="XBA39" s="98" t="s">
        <v>669</v>
      </c>
      <c r="XBB39" s="98" t="s">
        <v>669</v>
      </c>
      <c r="XBC39" s="98" t="s">
        <v>669</v>
      </c>
      <c r="XBD39" s="98" t="s">
        <v>669</v>
      </c>
      <c r="XBE39" s="98" t="s">
        <v>669</v>
      </c>
      <c r="XBF39" s="98" t="s">
        <v>669</v>
      </c>
      <c r="XBG39" s="98" t="s">
        <v>669</v>
      </c>
      <c r="XBH39" s="98" t="s">
        <v>669</v>
      </c>
      <c r="XBI39" s="98" t="s">
        <v>669</v>
      </c>
      <c r="XBJ39" s="98" t="s">
        <v>669</v>
      </c>
      <c r="XBK39" s="98" t="s">
        <v>669</v>
      </c>
      <c r="XBL39" s="98" t="s">
        <v>669</v>
      </c>
      <c r="XBM39" s="98" t="s">
        <v>669</v>
      </c>
      <c r="XBN39" s="98" t="s">
        <v>669</v>
      </c>
      <c r="XBO39" s="98" t="s">
        <v>669</v>
      </c>
      <c r="XBP39" s="98" t="s">
        <v>669</v>
      </c>
      <c r="XBQ39" s="98" t="s">
        <v>669</v>
      </c>
      <c r="XBR39" s="98" t="s">
        <v>669</v>
      </c>
      <c r="XBS39" s="98" t="s">
        <v>669</v>
      </c>
      <c r="XBT39" s="98" t="s">
        <v>669</v>
      </c>
      <c r="XBU39" s="98" t="s">
        <v>669</v>
      </c>
      <c r="XBV39" s="98" t="s">
        <v>669</v>
      </c>
      <c r="XBW39" s="98" t="s">
        <v>669</v>
      </c>
      <c r="XBX39" s="98" t="s">
        <v>669</v>
      </c>
      <c r="XBY39" s="98" t="s">
        <v>669</v>
      </c>
      <c r="XBZ39" s="98" t="s">
        <v>669</v>
      </c>
      <c r="XCA39" s="98" t="s">
        <v>669</v>
      </c>
      <c r="XCB39" s="98" t="s">
        <v>669</v>
      </c>
      <c r="XCC39" s="98" t="s">
        <v>669</v>
      </c>
      <c r="XCD39" s="98" t="s">
        <v>669</v>
      </c>
      <c r="XCE39" s="98" t="s">
        <v>669</v>
      </c>
      <c r="XCF39" s="98" t="s">
        <v>669</v>
      </c>
      <c r="XCG39" s="98" t="s">
        <v>669</v>
      </c>
      <c r="XCH39" s="98" t="s">
        <v>669</v>
      </c>
      <c r="XCI39" s="98" t="s">
        <v>669</v>
      </c>
      <c r="XCJ39" s="98" t="s">
        <v>669</v>
      </c>
      <c r="XCK39" s="98" t="s">
        <v>669</v>
      </c>
      <c r="XCL39" s="98" t="s">
        <v>669</v>
      </c>
      <c r="XCM39" s="98" t="s">
        <v>669</v>
      </c>
      <c r="XCN39" s="98" t="s">
        <v>669</v>
      </c>
      <c r="XCO39" s="98" t="s">
        <v>669</v>
      </c>
      <c r="XCP39" s="98" t="s">
        <v>669</v>
      </c>
      <c r="XCQ39" s="98" t="s">
        <v>669</v>
      </c>
      <c r="XCR39" s="98" t="s">
        <v>669</v>
      </c>
      <c r="XCS39" s="98" t="s">
        <v>669</v>
      </c>
      <c r="XCT39" s="98" t="s">
        <v>669</v>
      </c>
      <c r="XCU39" s="98" t="s">
        <v>669</v>
      </c>
      <c r="XCV39" s="98" t="s">
        <v>669</v>
      </c>
      <c r="XCW39" s="98" t="s">
        <v>669</v>
      </c>
      <c r="XCX39" s="98" t="s">
        <v>669</v>
      </c>
      <c r="XCY39" s="98" t="s">
        <v>669</v>
      </c>
      <c r="XCZ39" s="98" t="s">
        <v>669</v>
      </c>
      <c r="XDA39" s="98" t="s">
        <v>669</v>
      </c>
      <c r="XDB39" s="98" t="s">
        <v>669</v>
      </c>
      <c r="XDC39" s="98" t="s">
        <v>669</v>
      </c>
      <c r="XDD39" s="98" t="s">
        <v>669</v>
      </c>
      <c r="XDE39" s="98" t="s">
        <v>669</v>
      </c>
      <c r="XDF39" s="98" t="s">
        <v>669</v>
      </c>
      <c r="XDG39" s="98" t="s">
        <v>669</v>
      </c>
      <c r="XDH39" s="98" t="s">
        <v>669</v>
      </c>
      <c r="XDI39" s="98" t="s">
        <v>669</v>
      </c>
      <c r="XDJ39" s="98" t="s">
        <v>669</v>
      </c>
      <c r="XDK39" s="98" t="s">
        <v>669</v>
      </c>
      <c r="XDL39" s="98" t="s">
        <v>669</v>
      </c>
      <c r="XDM39" s="98" t="s">
        <v>669</v>
      </c>
      <c r="XDN39" s="98" t="s">
        <v>669</v>
      </c>
      <c r="XDO39" s="98" t="s">
        <v>669</v>
      </c>
      <c r="XDP39" s="98" t="s">
        <v>669</v>
      </c>
      <c r="XDQ39" s="98" t="s">
        <v>669</v>
      </c>
      <c r="XDR39" s="98" t="s">
        <v>669</v>
      </c>
      <c r="XDS39" s="98" t="s">
        <v>669</v>
      </c>
      <c r="XDT39" s="98" t="s">
        <v>669</v>
      </c>
      <c r="XDU39" s="98" t="s">
        <v>669</v>
      </c>
      <c r="XDV39" s="98" t="s">
        <v>669</v>
      </c>
      <c r="XDW39" s="98" t="s">
        <v>669</v>
      </c>
      <c r="XDX39" s="98" t="s">
        <v>669</v>
      </c>
      <c r="XDY39" s="98" t="s">
        <v>669</v>
      </c>
      <c r="XDZ39" s="98" t="s">
        <v>669</v>
      </c>
      <c r="XEA39" s="98" t="s">
        <v>669</v>
      </c>
      <c r="XEB39" s="98" t="s">
        <v>669</v>
      </c>
      <c r="XEC39" s="98" t="s">
        <v>669</v>
      </c>
      <c r="XED39" s="98" t="s">
        <v>669</v>
      </c>
      <c r="XEE39" s="98" t="s">
        <v>669</v>
      </c>
      <c r="XEF39" s="98" t="s">
        <v>669</v>
      </c>
      <c r="XEG39" s="98" t="s">
        <v>669</v>
      </c>
      <c r="XEH39" s="98" t="s">
        <v>669</v>
      </c>
      <c r="XEI39" s="98" t="s">
        <v>669</v>
      </c>
      <c r="XEJ39" s="98" t="s">
        <v>669</v>
      </c>
      <c r="XEK39" s="98" t="s">
        <v>669</v>
      </c>
      <c r="XEL39" s="98" t="s">
        <v>669</v>
      </c>
      <c r="XEM39" s="98" t="s">
        <v>669</v>
      </c>
      <c r="XEN39" s="98" t="s">
        <v>669</v>
      </c>
      <c r="XEO39" s="98" t="s">
        <v>669</v>
      </c>
      <c r="XEP39" s="98" t="s">
        <v>669</v>
      </c>
      <c r="XEQ39" s="98" t="s">
        <v>669</v>
      </c>
      <c r="XER39" s="98" t="s">
        <v>669</v>
      </c>
      <c r="XES39" s="98" t="s">
        <v>669</v>
      </c>
      <c r="XET39" s="98" t="s">
        <v>669</v>
      </c>
      <c r="XEU39" s="98" t="s">
        <v>669</v>
      </c>
      <c r="XEV39" s="98" t="s">
        <v>669</v>
      </c>
      <c r="XEW39" s="98" t="s">
        <v>669</v>
      </c>
      <c r="XEX39" s="98" t="s">
        <v>669</v>
      </c>
      <c r="XEY39" s="98" t="s">
        <v>669</v>
      </c>
      <c r="XEZ39" s="98" t="s">
        <v>669</v>
      </c>
      <c r="XFA39" s="98" t="s">
        <v>669</v>
      </c>
      <c r="XFB39" s="98" t="s">
        <v>669</v>
      </c>
      <c r="XFC39" s="98" t="s">
        <v>669</v>
      </c>
      <c r="XFD39" s="98" t="s">
        <v>669</v>
      </c>
    </row>
    <row r="40" spans="1:16384" s="99" customFormat="1" ht="15.95" customHeight="1" x14ac:dyDescent="0.2">
      <c r="A40" s="98"/>
      <c r="B40" s="126"/>
    </row>
    <row r="41" spans="1:16384" s="99" customFormat="1" ht="15.95" customHeight="1" x14ac:dyDescent="0.2">
      <c r="A41" s="114"/>
      <c r="B41" s="126"/>
      <c r="C41" s="127" t="s">
        <v>1306</v>
      </c>
      <c r="D41" s="128" t="s">
        <v>655</v>
      </c>
      <c r="E41" s="107" t="s">
        <v>656</v>
      </c>
      <c r="F41" s="128" t="s">
        <v>657</v>
      </c>
      <c r="G41" s="107" t="s">
        <v>658</v>
      </c>
      <c r="H41" s="128" t="s">
        <v>521</v>
      </c>
      <c r="I41" s="107" t="s">
        <v>279</v>
      </c>
      <c r="J41" s="128" t="s">
        <v>659</v>
      </c>
      <c r="K41" s="107" t="s">
        <v>660</v>
      </c>
      <c r="L41" s="128" t="s">
        <v>661</v>
      </c>
      <c r="M41" s="107" t="s">
        <v>662</v>
      </c>
      <c r="N41" s="128" t="s">
        <v>663</v>
      </c>
      <c r="O41" s="107" t="s">
        <v>664</v>
      </c>
      <c r="P41" s="128" t="s">
        <v>13</v>
      </c>
      <c r="Q41" s="107" t="s">
        <v>665</v>
      </c>
    </row>
    <row r="42" spans="1:16384" s="99" customFormat="1" ht="15.95" customHeight="1" x14ac:dyDescent="0.2">
      <c r="A42" s="98"/>
      <c r="B42" s="126"/>
      <c r="C42" s="124" t="s">
        <v>1258</v>
      </c>
      <c r="D42" s="129">
        <f>SUMIFS(Table1[Amount], Table1[Secondary Category],"UTILITIES", Table1[Specific Category],$C42,Table1[Month],D$3) + -1*SUMIFS(Table3[Amount], Table3[Secondary Category], "UTILITIES", Table3[Specific Category],$C42, Table3[Month], D$3)</f>
        <v>0</v>
      </c>
      <c r="E42" s="125">
        <f>SUMIFS(Table1[Amount], Table1[Secondary Category],"UTILITIES", Table1[Specific Category],$C42,Table1[Month],E$3) + -1*SUMIFS(Table3[Amount], Table3[Secondary Category], "UTILITIES", Table3[Specific Category],$C42, Table3[Month], E$3)</f>
        <v>0</v>
      </c>
      <c r="F42" s="129">
        <f>SUMIFS(Table1[Amount], Table1[Secondary Category],"UTILITIES", Table1[Specific Category],$C42,Table1[Month],F$3) + -1*SUMIFS(Table3[Amount], Table3[Secondary Category], "UTILITIES", Table3[Specific Category],$C42, Table3[Month], F$3)</f>
        <v>150</v>
      </c>
      <c r="G42" s="125">
        <f>SUMIFS(Table1[Amount], Table1[Secondary Category],"UTILITIES", Table1[Specific Category],$C42,Table1[Month],G$3) + -1*SUMIFS(Table3[Amount], Table3[Secondary Category], "UTILITIES", Table3[Specific Category],$C42, Table3[Month], G$3)</f>
        <v>100</v>
      </c>
      <c r="H42" s="129">
        <f>SUMIFS(Table1[Amount], Table1[Secondary Category],"UTILITIES", Table1[Specific Category],$C42,Table1[Month],H$3) + -1*SUMIFS(Table3[Amount], Table3[Secondary Category], "UTILITIES", Table3[Specific Category],$C42, Table3[Month], H$3)</f>
        <v>150</v>
      </c>
      <c r="I42" s="125">
        <f>SUMIFS(Table1[Amount], Table1[Secondary Category],"UTILITIES", Table1[Specific Category],$C42,Table1[Month],I$3) + -1*SUMIFS(Table3[Amount], Table3[Secondary Category], "UTILITIES", Table3[Specific Category],$C42, Table3[Month], I$3)</f>
        <v>0</v>
      </c>
      <c r="J42" s="129">
        <f>SUMIFS(Table1[Amount], Table1[Secondary Category],"UTILITIES", Table1[Specific Category],$C42,Table1[Month],J$3) + -1*SUMIFS(Table3[Amount], Table3[Secondary Category], "UTILITIES", Table3[Specific Category],$C42, Table3[Month], J$3)</f>
        <v>0</v>
      </c>
      <c r="K42" s="125">
        <f>SUMIFS(Table1[Amount], Table1[Secondary Category],"UTILITIES", Table1[Specific Category],$C42,Table1[Month],K$3) + -1*SUMIFS(Table3[Amount], Table3[Secondary Category], "UTILITIES", Table3[Specific Category],$C42, Table3[Month], K$3)</f>
        <v>0</v>
      </c>
      <c r="L42" s="129">
        <f>SUMIFS(Table1[Amount], Table1[Secondary Category],"UTILITIES", Table1[Specific Category],$C42,Table1[Month],L$3) + -1*SUMIFS(Table3[Amount], Table3[Secondary Category], "UTILITIES", Table3[Specific Category],$C42, Table3[Month], L$3)</f>
        <v>0</v>
      </c>
      <c r="M42" s="125">
        <f>SUMIFS(Table1[Amount], Table1[Secondary Category],"UTILITIES", Table1[Specific Category],$C42,Table1[Month],M$3) + -1*SUMIFS(Table3[Amount], Table3[Secondary Category], "UTILITIES", Table3[Specific Category],$C42, Table3[Month], M$3)</f>
        <v>0</v>
      </c>
      <c r="N42" s="129">
        <f>SUMIFS(Table1[Amount], Table1[Secondary Category],"UTILITIES", Table1[Specific Category],$C42,Table1[Month],N$3) + -1*SUMIFS(Table3[Amount], Table3[Secondary Category], "UTILITIES", Table3[Specific Category],$C42, Table3[Month], N$3)</f>
        <v>0</v>
      </c>
      <c r="O42" s="125">
        <f>SUMIFS(Table1[Amount], Table1[Secondary Category],"UTILITIES", Table1[Specific Category],$C42,Table1[Month],O$3) + -1*SUMIFS(Table3[Amount], Table3[Secondary Category], "UTILITIES", Table3[Specific Category],$C42, Table3[Month], O$3)</f>
        <v>0</v>
      </c>
      <c r="P42" s="129">
        <f>SUM(Utilities[[#This Row],[January]:[December]])</f>
        <v>400</v>
      </c>
      <c r="Q42" s="121"/>
    </row>
    <row r="43" spans="1:16384" s="99" customFormat="1" ht="15.95" customHeight="1" x14ac:dyDescent="0.2">
      <c r="A43" s="98"/>
      <c r="B43" s="126"/>
      <c r="C43" s="124" t="s">
        <v>1259</v>
      </c>
      <c r="D43" s="129">
        <f>SUMIFS(Table1[Amount], Table1[Secondary Category],"UTILITIES", Table1[Specific Category],$C43,Table1[Month],D$3) + -1*SUMIFS(Table3[Amount], Table3[Secondary Category], "UTILITIES", Table3[Specific Category],$C43, Table3[Month], D$3)</f>
        <v>78.86</v>
      </c>
      <c r="E43" s="125">
        <f>SUMIFS(Table1[Amount], Table1[Secondary Category],"UTILITIES", Table1[Specific Category],$C43,Table1[Month],E$3) + -1*SUMIFS(Table3[Amount], Table3[Secondary Category], "UTILITIES", Table3[Specific Category],$C43, Table3[Month], E$3)</f>
        <v>81.319999999999993</v>
      </c>
      <c r="F43" s="129">
        <f>SUMIFS(Table1[Amount], Table1[Secondary Category],"UTILITIES", Table1[Specific Category],$C43,Table1[Month],F$3) + -1*SUMIFS(Table3[Amount], Table3[Secondary Category], "UTILITIES", Table3[Specific Category],$C43, Table3[Month], F$3)</f>
        <v>39.700000000000003</v>
      </c>
      <c r="G43" s="125">
        <f>SUMIFS(Table1[Amount], Table1[Secondary Category],"UTILITIES", Table1[Specific Category],$C43,Table1[Month],G$3) + -1*SUMIFS(Table3[Amount], Table3[Secondary Category], "UTILITIES", Table3[Specific Category],$C43, Table3[Month], G$3)</f>
        <v>138.52000000000001</v>
      </c>
      <c r="H43" s="129">
        <f>SUMIFS(Table1[Amount], Table1[Secondary Category],"UTILITIES", Table1[Specific Category],$C43,Table1[Month],H$3) + -1*SUMIFS(Table3[Amount], Table3[Secondary Category], "UTILITIES", Table3[Specific Category],$C43, Table3[Month], H$3)</f>
        <v>136.13999999999999</v>
      </c>
      <c r="I43" s="125">
        <f>SUMIFS(Table1[Amount], Table1[Secondary Category],"UTILITIES", Table1[Specific Category],$C43,Table1[Month],I$3) + -1*SUMIFS(Table3[Amount], Table3[Secondary Category], "UTILITIES", Table3[Specific Category],$C43, Table3[Month], I$3)</f>
        <v>151.61000000000001</v>
      </c>
      <c r="J43" s="129">
        <f>SUMIFS(Table1[Amount], Table1[Secondary Category],"UTILITIES", Table1[Specific Category],$C43,Table1[Month],J$3) + -1*SUMIFS(Table3[Amount], Table3[Secondary Category], "UTILITIES", Table3[Specific Category],$C43, Table3[Month], J$3)</f>
        <v>120.94</v>
      </c>
      <c r="K43" s="125">
        <f>SUMIFS(Table1[Amount], Table1[Secondary Category],"UTILITIES", Table1[Specific Category],$C43,Table1[Month],K$3) + -1*SUMIFS(Table3[Amount], Table3[Secondary Category], "UTILITIES", Table3[Specific Category],$C43, Table3[Month], K$3)</f>
        <v>86.17</v>
      </c>
      <c r="L43" s="129">
        <f>SUMIFS(Table1[Amount], Table1[Secondary Category],"UTILITIES", Table1[Specific Category],$C43,Table1[Month],L$3) + -1*SUMIFS(Table3[Amount], Table3[Secondary Category], "UTILITIES", Table3[Specific Category],$C43, Table3[Month], L$3)</f>
        <v>120.69</v>
      </c>
      <c r="M43" s="125">
        <f>SUMIFS(Table1[Amount], Table1[Secondary Category],"UTILITIES", Table1[Specific Category],$C43,Table1[Month],M$3) + -1*SUMIFS(Table3[Amount], Table3[Secondary Category], "UTILITIES", Table3[Specific Category],$C43, Table3[Month], M$3)</f>
        <v>14.71</v>
      </c>
      <c r="N43" s="129">
        <f>SUMIFS(Table1[Amount], Table1[Secondary Category],"UTILITIES", Table1[Specific Category],$C43,Table1[Month],N$3) + -1*SUMIFS(Table3[Amount], Table3[Secondary Category], "UTILITIES", Table3[Specific Category],$C43, Table3[Month], N$3)</f>
        <v>166.33</v>
      </c>
      <c r="O43" s="125">
        <f>SUMIFS(Table1[Amount], Table1[Secondary Category],"UTILITIES", Table1[Specific Category],$C43,Table1[Month],O$3) + -1*SUMIFS(Table3[Amount], Table3[Secondary Category], "UTILITIES", Table3[Specific Category],$C43, Table3[Month], O$3)</f>
        <v>121.03</v>
      </c>
      <c r="P43" s="129">
        <f>SUM(Utilities[[#This Row],[January]:[December]])</f>
        <v>1256.0199999999998</v>
      </c>
      <c r="Q43" s="121"/>
    </row>
    <row r="44" spans="1:16384" s="99" customFormat="1" ht="15.95" customHeight="1" x14ac:dyDescent="0.2">
      <c r="A44" s="98"/>
      <c r="B44" s="126"/>
      <c r="C44" s="124" t="s">
        <v>714</v>
      </c>
      <c r="D44" s="129">
        <f>SUMIFS(Table1[Amount], Table1[Secondary Category],"UTILITIES", Table1[Specific Category],$C44,Table1[Month],D$3) + -1*SUMIFS(Table3[Amount], Table3[Secondary Category], "UTILITIES", Table3[Specific Category],$C44, Table3[Month], D$3)</f>
        <v>0</v>
      </c>
      <c r="E44" s="125">
        <f>SUMIFS(Table1[Amount], Table1[Secondary Category],"UTILITIES", Table1[Specific Category],$C44,Table1[Month],E$3) + -1*SUMIFS(Table3[Amount], Table3[Secondary Category], "UTILITIES", Table3[Specific Category],$C44, Table3[Month], E$3)</f>
        <v>0</v>
      </c>
      <c r="F44" s="129">
        <f>SUMIFS(Table1[Amount], Table1[Secondary Category],"UTILITIES", Table1[Specific Category],$C44,Table1[Month],F$3) + -1*SUMIFS(Table3[Amount], Table3[Secondary Category], "UTILITIES", Table3[Specific Category],$C44, Table3[Month], F$3)</f>
        <v>0</v>
      </c>
      <c r="G44" s="125">
        <f>SUMIFS(Table1[Amount], Table1[Secondary Category],"UTILITIES", Table1[Specific Category],$C44,Table1[Month],G$3) + -1*SUMIFS(Table3[Amount], Table3[Secondary Category], "UTILITIES", Table3[Specific Category],$C44, Table3[Month], G$3)</f>
        <v>0</v>
      </c>
      <c r="H44" s="129">
        <f>SUMIFS(Table1[Amount], Table1[Secondary Category],"UTILITIES", Table1[Specific Category],$C44,Table1[Month],H$3) + -1*SUMIFS(Table3[Amount], Table3[Secondary Category], "UTILITIES", Table3[Specific Category],$C44, Table3[Month], H$3)</f>
        <v>0</v>
      </c>
      <c r="I44" s="125">
        <f>SUMIFS(Table1[Amount], Table1[Secondary Category],"UTILITIES", Table1[Specific Category],$C44,Table1[Month],I$3) + -1*SUMIFS(Table3[Amount], Table3[Secondary Category], "UTILITIES", Table3[Specific Category],$C44, Table3[Month], I$3)</f>
        <v>50</v>
      </c>
      <c r="J44" s="129">
        <f>SUMIFS(Table1[Amount], Table1[Secondary Category],"UTILITIES", Table1[Specific Category],$C44,Table1[Month],J$3) + -1*SUMIFS(Table3[Amount], Table3[Secondary Category], "UTILITIES", Table3[Specific Category],$C44, Table3[Month], J$3)</f>
        <v>50</v>
      </c>
      <c r="K44" s="125">
        <f>SUMIFS(Table1[Amount], Table1[Secondary Category],"UTILITIES", Table1[Specific Category],$C44,Table1[Month],K$3) + -1*SUMIFS(Table3[Amount], Table3[Secondary Category], "UTILITIES", Table3[Specific Category],$C44, Table3[Month], K$3)</f>
        <v>50</v>
      </c>
      <c r="L44" s="129">
        <f>SUMIFS(Table1[Amount], Table1[Secondary Category],"UTILITIES", Table1[Specific Category],$C44,Table1[Month],L$3) + -1*SUMIFS(Table3[Amount], Table3[Secondary Category], "UTILITIES", Table3[Specific Category],$C44, Table3[Month], L$3)</f>
        <v>0</v>
      </c>
      <c r="M44" s="125">
        <f>SUMIFS(Table1[Amount], Table1[Secondary Category],"UTILITIES", Table1[Specific Category],$C44,Table1[Month],M$3) + -1*SUMIFS(Table3[Amount], Table3[Secondary Category], "UTILITIES", Table3[Specific Category],$C44, Table3[Month], M$3)</f>
        <v>0</v>
      </c>
      <c r="N44" s="129">
        <f>SUMIFS(Table1[Amount], Table1[Secondary Category],"UTILITIES", Table1[Specific Category],$C44,Table1[Month],N$3) + -1*SUMIFS(Table3[Amount], Table3[Secondary Category], "UTILITIES", Table3[Specific Category],$C44, Table3[Month], N$3)</f>
        <v>0</v>
      </c>
      <c r="O44" s="125">
        <f>SUMIFS(Table1[Amount], Table1[Secondary Category],"UTILITIES", Table1[Specific Category],$C44,Table1[Month],O$3) + -1*SUMIFS(Table3[Amount], Table3[Secondary Category], "UTILITIES", Table3[Specific Category],$C44, Table3[Month], O$3)</f>
        <v>0</v>
      </c>
      <c r="P44" s="129">
        <f>SUM(Utilities[[#This Row],[January]:[December]])</f>
        <v>150</v>
      </c>
      <c r="Q44" s="121"/>
    </row>
    <row r="45" spans="1:16384" s="99" customFormat="1" ht="15.95" customHeight="1" x14ac:dyDescent="0.2">
      <c r="A45" s="98"/>
      <c r="B45" s="126"/>
      <c r="C45" s="124" t="s">
        <v>1283</v>
      </c>
      <c r="D45" s="129">
        <f>SUMIFS(Table1[Amount], Table1[Secondary Category],"UTILITIES", Table1[Specific Category],$C45,Table1[Month],D$3) + -1*SUMIFS(Table3[Amount], Table3[Secondary Category], "UTILITIES", Table3[Specific Category],$C45, Table3[Month], D$3)</f>
        <v>0</v>
      </c>
      <c r="E45" s="125">
        <f>SUMIFS(Table1[Amount], Table1[Secondary Category],"UTILITIES", Table1[Specific Category],$C45,Table1[Month],E$3) + -1*SUMIFS(Table3[Amount], Table3[Secondary Category], "UTILITIES", Table3[Specific Category],$C45, Table3[Month], E$3)</f>
        <v>86.25</v>
      </c>
      <c r="F45" s="129">
        <f>SUMIFS(Table1[Amount], Table1[Secondary Category],"UTILITIES", Table1[Specific Category],$C45,Table1[Month],F$3) + -1*SUMIFS(Table3[Amount], Table3[Secondary Category], "UTILITIES", Table3[Specific Category],$C45, Table3[Month], F$3)</f>
        <v>86.25</v>
      </c>
      <c r="G45" s="125">
        <f>SUMIFS(Table1[Amount], Table1[Secondary Category],"UTILITIES", Table1[Specific Category],$C45,Table1[Month],G$3) + -1*SUMIFS(Table3[Amount], Table3[Secondary Category], "UTILITIES", Table3[Specific Category],$C45, Table3[Month], G$3)</f>
        <v>0</v>
      </c>
      <c r="H45" s="129">
        <f>SUMIFS(Table1[Amount], Table1[Secondary Category],"UTILITIES", Table1[Specific Category],$C45,Table1[Month],H$3) + -1*SUMIFS(Table3[Amount], Table3[Secondary Category], "UTILITIES", Table3[Specific Category],$C45, Table3[Month], H$3)</f>
        <v>86.25</v>
      </c>
      <c r="I45" s="125">
        <f>SUMIFS(Table1[Amount], Table1[Secondary Category],"UTILITIES", Table1[Specific Category],$C45,Table1[Month],I$3) + -1*SUMIFS(Table3[Amount], Table3[Secondary Category], "UTILITIES", Table3[Specific Category],$C45, Table3[Month], I$3)</f>
        <v>86.25</v>
      </c>
      <c r="J45" s="129">
        <f>SUMIFS(Table1[Amount], Table1[Secondary Category],"UTILITIES", Table1[Specific Category],$C45,Table1[Month],J$3) + -1*SUMIFS(Table3[Amount], Table3[Secondary Category], "UTILITIES", Table3[Specific Category],$C45, Table3[Month], J$3)</f>
        <v>86.25</v>
      </c>
      <c r="K45" s="125">
        <f>SUMIFS(Table1[Amount], Table1[Secondary Category],"UTILITIES", Table1[Specific Category],$C45,Table1[Month],K$3) + -1*SUMIFS(Table3[Amount], Table3[Secondary Category], "UTILITIES", Table3[Specific Category],$C45, Table3[Month], K$3)</f>
        <v>0</v>
      </c>
      <c r="L45" s="129">
        <f>SUMIFS(Table1[Amount], Table1[Secondary Category],"UTILITIES", Table1[Specific Category],$C45,Table1[Month],L$3) + -1*SUMIFS(Table3[Amount], Table3[Secondary Category], "UTILITIES", Table3[Specific Category],$C45, Table3[Month], L$3)</f>
        <v>86.25</v>
      </c>
      <c r="M45" s="125">
        <f>SUMIFS(Table1[Amount], Table1[Secondary Category],"UTILITIES", Table1[Specific Category],$C45,Table1[Month],M$3) + -1*SUMIFS(Table3[Amount], Table3[Secondary Category], "UTILITIES", Table3[Specific Category],$C45, Table3[Month], M$3)</f>
        <v>80</v>
      </c>
      <c r="N45" s="129">
        <f>SUMIFS(Table1[Amount], Table1[Secondary Category],"UTILITIES", Table1[Specific Category],$C45,Table1[Month],N$3) + -1*SUMIFS(Table3[Amount], Table3[Secondary Category], "UTILITIES", Table3[Specific Category],$C45, Table3[Month], N$3)</f>
        <v>70</v>
      </c>
      <c r="O45" s="125">
        <f>SUMIFS(Table1[Amount], Table1[Secondary Category],"UTILITIES", Table1[Specific Category],$C45,Table1[Month],O$3) + -1*SUMIFS(Table3[Amount], Table3[Secondary Category], "UTILITIES", Table3[Specific Category],$C45, Table3[Month], O$3)</f>
        <v>70</v>
      </c>
      <c r="P45" s="129">
        <f>SUM(Utilities[[#This Row],[January]:[December]])</f>
        <v>737.5</v>
      </c>
      <c r="Q45" s="121"/>
    </row>
    <row r="46" spans="1:16384" s="99" customFormat="1" ht="15.95" customHeight="1" x14ac:dyDescent="0.2">
      <c r="A46" s="98"/>
      <c r="B46" s="126"/>
      <c r="C46" s="124" t="s">
        <v>300</v>
      </c>
      <c r="D46" s="129">
        <f>SUMIFS(Table1[Amount], Table1[Secondary Category],"UTILITIES", Table1[Specific Category],$C46,Table1[Month],D$3) + -1*SUMIFS(Table3[Amount], Table3[Secondary Category], "UTILITIES", Table3[Specific Category],$C46, Table3[Month], D$3)</f>
        <v>0</v>
      </c>
      <c r="E46" s="125">
        <f>SUMIFS(Table1[Amount], Table1[Secondary Category],"UTILITIES", Table1[Specific Category],$C46,Table1[Month],E$3) + -1*SUMIFS(Table3[Amount], Table3[Secondary Category], "UTILITIES", Table3[Specific Category],$C46, Table3[Month], E$3)</f>
        <v>0</v>
      </c>
      <c r="F46" s="129">
        <f>SUMIFS(Table1[Amount], Table1[Secondary Category],"UTILITIES", Table1[Specific Category],$C46,Table1[Month],F$3) + -1*SUMIFS(Table3[Amount], Table3[Secondary Category], "UTILITIES", Table3[Specific Category],$C46, Table3[Month], F$3)</f>
        <v>0</v>
      </c>
      <c r="G46" s="125">
        <f>SUMIFS(Table1[Amount], Table1[Secondary Category],"UTILITIES", Table1[Specific Category],$C46,Table1[Month],G$3) + -1*SUMIFS(Table3[Amount], Table3[Secondary Category], "UTILITIES", Table3[Specific Category],$C46, Table3[Month], G$3)</f>
        <v>66.399999999999991</v>
      </c>
      <c r="H46" s="129">
        <f>SUMIFS(Table1[Amount], Table1[Secondary Category],"UTILITIES", Table1[Specific Category],$C46,Table1[Month],H$3) + -1*SUMIFS(Table3[Amount], Table3[Secondary Category], "UTILITIES", Table3[Specific Category],$C46, Table3[Month], H$3)</f>
        <v>111.87</v>
      </c>
      <c r="I46" s="125">
        <f>SUMIFS(Table1[Amount], Table1[Secondary Category],"UTILITIES", Table1[Specific Category],$C46,Table1[Month],I$3) + -1*SUMIFS(Table3[Amount], Table3[Secondary Category], "UTILITIES", Table3[Specific Category],$C46, Table3[Month], I$3)</f>
        <v>445.39000000000004</v>
      </c>
      <c r="J46" s="129">
        <f>SUMIFS(Table1[Amount], Table1[Secondary Category],"UTILITIES", Table1[Specific Category],$C46,Table1[Month],J$3) + -1*SUMIFS(Table3[Amount], Table3[Secondary Category], "UTILITIES", Table3[Specific Category],$C46, Table3[Month], J$3)</f>
        <v>0</v>
      </c>
      <c r="K46" s="125">
        <f>SUMIFS(Table1[Amount], Table1[Secondary Category],"UTILITIES", Table1[Specific Category],$C46,Table1[Month],K$3) + -1*SUMIFS(Table3[Amount], Table3[Secondary Category], "UTILITIES", Table3[Specific Category],$C46, Table3[Month], K$3)</f>
        <v>39.510000000000005</v>
      </c>
      <c r="L46" s="129">
        <f>SUMIFS(Table1[Amount], Table1[Secondary Category],"UTILITIES", Table1[Specific Category],$C46,Table1[Month],L$3) + -1*SUMIFS(Table3[Amount], Table3[Secondary Category], "UTILITIES", Table3[Specific Category],$C46, Table3[Month], L$3)</f>
        <v>1342.34</v>
      </c>
      <c r="M46" s="125">
        <f>SUMIFS(Table1[Amount], Table1[Secondary Category],"UTILITIES", Table1[Specific Category],$C46,Table1[Month],M$3) + -1*SUMIFS(Table3[Amount], Table3[Secondary Category], "UTILITIES", Table3[Specific Category],$C46, Table3[Month], M$3)</f>
        <v>0</v>
      </c>
      <c r="N46" s="129">
        <f>SUMIFS(Table1[Amount], Table1[Secondary Category],"UTILITIES", Table1[Specific Category],$C46,Table1[Month],N$3) + -1*SUMIFS(Table3[Amount], Table3[Secondary Category], "UTILITIES", Table3[Specific Category],$C46, Table3[Month], N$3)</f>
        <v>0</v>
      </c>
      <c r="O46" s="125">
        <f>SUMIFS(Table1[Amount], Table1[Secondary Category],"UTILITIES", Table1[Specific Category],$C46,Table1[Month],O$3) + -1*SUMIFS(Table3[Amount], Table3[Secondary Category], "UTILITIES", Table3[Specific Category],$C46, Table3[Month], O$3)</f>
        <v>0</v>
      </c>
      <c r="P46" s="129">
        <f>SUM(Utilities[[#This Row],[January]:[December]])</f>
        <v>2005.51</v>
      </c>
      <c r="Q46" s="121"/>
    </row>
    <row r="47" spans="1:16384" s="99" customFormat="1" ht="15.95" customHeight="1" x14ac:dyDescent="0.2">
      <c r="A47" s="98"/>
      <c r="B47" s="126"/>
      <c r="C47" s="124" t="s">
        <v>1294</v>
      </c>
      <c r="D47" s="129">
        <f>SUMIFS(Table1[Amount], Table1[Secondary Category],"UTILITIES", Table1[Specific Category],$C47,Table1[Month],D$3) + -1*SUMIFS(Table3[Amount], Table3[Secondary Category], "UTILITIES", Table3[Specific Category],$C47, Table3[Month], D$3)</f>
        <v>0</v>
      </c>
      <c r="E47" s="125">
        <f>SUMIFS(Table1[Amount], Table1[Secondary Category],"UTILITIES", Table1[Specific Category],$C47,Table1[Month],E$3) + -1*SUMIFS(Table3[Amount], Table3[Secondary Category], "UTILITIES", Table3[Specific Category],$C47, Table3[Month], E$3)</f>
        <v>0</v>
      </c>
      <c r="F47" s="129">
        <f>SUMIFS(Table1[Amount], Table1[Secondary Category],"UTILITIES", Table1[Specific Category],$C47,Table1[Month],F$3) + -1*SUMIFS(Table3[Amount], Table3[Secondary Category], "UTILITIES", Table3[Specific Category],$C47, Table3[Month], F$3)</f>
        <v>0</v>
      </c>
      <c r="G47" s="125">
        <f>SUMIFS(Table1[Amount], Table1[Secondary Category],"UTILITIES", Table1[Specific Category],$C47,Table1[Month],G$3) + -1*SUMIFS(Table3[Amount], Table3[Secondary Category], "UTILITIES", Table3[Specific Category],$C47, Table3[Month], G$3)</f>
        <v>0</v>
      </c>
      <c r="H47" s="129">
        <f>SUMIFS(Table1[Amount], Table1[Secondary Category],"UTILITIES", Table1[Specific Category],$C47,Table1[Month],H$3) + -1*SUMIFS(Table3[Amount], Table3[Secondary Category], "UTILITIES", Table3[Specific Category],$C47, Table3[Month], H$3)</f>
        <v>0</v>
      </c>
      <c r="I47" s="125">
        <f>SUMIFS(Table1[Amount], Table1[Secondary Category],"UTILITIES", Table1[Specific Category],$C47,Table1[Month],I$3) + -1*SUMIFS(Table3[Amount], Table3[Secondary Category], "UTILITIES", Table3[Specific Category],$C47, Table3[Month], I$3)</f>
        <v>194</v>
      </c>
      <c r="J47" s="129">
        <f>SUMIFS(Table1[Amount], Table1[Secondary Category],"UTILITIES", Table1[Specific Category],$C47,Table1[Month],J$3) + -1*SUMIFS(Table3[Amount], Table3[Secondary Category], "UTILITIES", Table3[Specific Category],$C47, Table3[Month], J$3)</f>
        <v>0</v>
      </c>
      <c r="K47" s="125">
        <f>SUMIFS(Table1[Amount], Table1[Secondary Category],"UTILITIES", Table1[Specific Category],$C47,Table1[Month],K$3) + -1*SUMIFS(Table3[Amount], Table3[Secondary Category], "UTILITIES", Table3[Specific Category],$C47, Table3[Month], K$3)</f>
        <v>-97</v>
      </c>
      <c r="L47" s="129">
        <f>SUMIFS(Table1[Amount], Table1[Secondary Category],"UTILITIES", Table1[Specific Category],$C47,Table1[Month],L$3) + -1*SUMIFS(Table3[Amount], Table3[Secondary Category], "UTILITIES", Table3[Specific Category],$C47, Table3[Month], L$3)</f>
        <v>0</v>
      </c>
      <c r="M47" s="125">
        <f>SUMIFS(Table1[Amount], Table1[Secondary Category],"UTILITIES", Table1[Specific Category],$C47,Table1[Month],M$3) + -1*SUMIFS(Table3[Amount], Table3[Secondary Category], "UTILITIES", Table3[Specific Category],$C47, Table3[Month], M$3)</f>
        <v>0</v>
      </c>
      <c r="N47" s="129">
        <f>SUMIFS(Table1[Amount], Table1[Secondary Category],"UTILITIES", Table1[Specific Category],$C47,Table1[Month],N$3) + -1*SUMIFS(Table3[Amount], Table3[Secondary Category], "UTILITIES", Table3[Specific Category],$C47, Table3[Month], N$3)</f>
        <v>0</v>
      </c>
      <c r="O47" s="125">
        <f>SUMIFS(Table1[Amount], Table1[Secondary Category],"UTILITIES", Table1[Specific Category],$C47,Table1[Month],O$3) + -1*SUMIFS(Table3[Amount], Table3[Secondary Category], "UTILITIES", Table3[Specific Category],$C47, Table3[Month], O$3)</f>
        <v>4.0599999999999996</v>
      </c>
      <c r="P47" s="129">
        <f>SUM(Utilities[[#This Row],[January]:[December]])</f>
        <v>101.06</v>
      </c>
      <c r="Q47" s="121"/>
    </row>
    <row r="48" spans="1:16384" s="99" customFormat="1" ht="15.95" customHeight="1" x14ac:dyDescent="0.2">
      <c r="A48" s="98"/>
      <c r="B48" s="126"/>
      <c r="C48" s="124" t="s">
        <v>119</v>
      </c>
      <c r="D48" s="129">
        <f>SUMIFS(Table1[Amount], Table1[Secondary Category],"UTILITIES", Table1[Specific Category],$C48,Table1[Month],D$3) + -1*SUMIFS(Table3[Amount], Table3[Secondary Category], "UTILITIES", Table3[Specific Category],$C48, Table3[Month], D$3)</f>
        <v>0</v>
      </c>
      <c r="E48" s="125">
        <f>SUMIFS(Table1[Amount], Table1[Secondary Category],"UTILITIES", Table1[Specific Category],$C48,Table1[Month],E$3) + -1*SUMIFS(Table3[Amount], Table3[Secondary Category], "UTILITIES", Table3[Specific Category],$C48, Table3[Month], E$3)</f>
        <v>0</v>
      </c>
      <c r="F48" s="129">
        <f>SUMIFS(Table1[Amount], Table1[Secondary Category],"UTILITIES", Table1[Specific Category],$C48,Table1[Month],F$3) + -1*SUMIFS(Table3[Amount], Table3[Secondary Category], "UTILITIES", Table3[Specific Category],$C48, Table3[Month], F$3)</f>
        <v>0</v>
      </c>
      <c r="G48" s="125">
        <f>SUMIFS(Table1[Amount], Table1[Secondary Category],"UTILITIES", Table1[Specific Category],$C48,Table1[Month],G$3) + -1*SUMIFS(Table3[Amount], Table3[Secondary Category], "UTILITIES", Table3[Specific Category],$C48, Table3[Month], G$3)</f>
        <v>0</v>
      </c>
      <c r="H48" s="129">
        <f>SUMIFS(Table1[Amount], Table1[Secondary Category],"UTILITIES", Table1[Specific Category],$C48,Table1[Month],H$3) + -1*SUMIFS(Table3[Amount], Table3[Secondary Category], "UTILITIES", Table3[Specific Category],$C48, Table3[Month], H$3)</f>
        <v>26.35</v>
      </c>
      <c r="I48" s="125">
        <f>SUMIFS(Table1[Amount], Table1[Secondary Category],"UTILITIES", Table1[Specific Category],$C48,Table1[Month],I$3) + -1*SUMIFS(Table3[Amount], Table3[Secondary Category], "UTILITIES", Table3[Specific Category],$C48, Table3[Month], I$3)</f>
        <v>1.05</v>
      </c>
      <c r="J48" s="129">
        <f>SUMIFS(Table1[Amount], Table1[Secondary Category],"UTILITIES", Table1[Specific Category],$C48,Table1[Month],J$3) + -1*SUMIFS(Table3[Amount], Table3[Secondary Category], "UTILITIES", Table3[Specific Category],$C48, Table3[Month], J$3)</f>
        <v>0</v>
      </c>
      <c r="K48" s="125">
        <f>SUMIFS(Table1[Amount], Table1[Secondary Category],"UTILITIES", Table1[Specific Category],$C48,Table1[Month],K$3) + -1*SUMIFS(Table3[Amount], Table3[Secondary Category], "UTILITIES", Table3[Specific Category],$C48, Table3[Month], K$3)</f>
        <v>0</v>
      </c>
      <c r="L48" s="129">
        <f>SUMIFS(Table1[Amount], Table1[Secondary Category],"UTILITIES", Table1[Specific Category],$C48,Table1[Month],L$3) + -1*SUMIFS(Table3[Amount], Table3[Secondary Category], "UTILITIES", Table3[Specific Category],$C48, Table3[Month], L$3)</f>
        <v>4.4000000000000004</v>
      </c>
      <c r="M48" s="125">
        <f>SUMIFS(Table1[Amount], Table1[Secondary Category],"UTILITIES", Table1[Specific Category],$C48,Table1[Month],M$3) + -1*SUMIFS(Table3[Amount], Table3[Secondary Category], "UTILITIES", Table3[Specific Category],$C48, Table3[Month], M$3)</f>
        <v>0</v>
      </c>
      <c r="N48" s="129">
        <f>SUMIFS(Table1[Amount], Table1[Secondary Category],"UTILITIES", Table1[Specific Category],$C48,Table1[Month],N$3) + -1*SUMIFS(Table3[Amount], Table3[Secondary Category], "UTILITIES", Table3[Specific Category],$C48, Table3[Month], N$3)</f>
        <v>138.14000000000001</v>
      </c>
      <c r="O48" s="125">
        <f>SUMIFS(Table1[Amount], Table1[Secondary Category],"UTILITIES", Table1[Specific Category],$C48,Table1[Month],O$3) + -1*SUMIFS(Table3[Amount], Table3[Secondary Category], "UTILITIES", Table3[Specific Category],$C48, Table3[Month], O$3)</f>
        <v>0</v>
      </c>
      <c r="P48" s="129">
        <f>SUM(Utilities[[#This Row],[January]:[December]])</f>
        <v>169.94000000000003</v>
      </c>
      <c r="Q48" s="125"/>
    </row>
    <row r="49" spans="1:16384" s="99" customFormat="1" ht="31.5" customHeight="1" thickBot="1" x14ac:dyDescent="0.25">
      <c r="A49" s="98"/>
      <c r="B49" s="98"/>
      <c r="C49" s="166" t="s">
        <v>667</v>
      </c>
      <c r="D49" s="167">
        <f>SUBTOTAL(109,Utilities[January])</f>
        <v>78.86</v>
      </c>
      <c r="E49" s="155">
        <f>SUBTOTAL(109,Utilities[February])</f>
        <v>167.57</v>
      </c>
      <c r="F49" s="167">
        <f>SUBTOTAL(109,Utilities[March])</f>
        <v>275.95</v>
      </c>
      <c r="G49" s="155">
        <f>SUBTOTAL(109,Utilities[April])</f>
        <v>304.92</v>
      </c>
      <c r="H49" s="167">
        <f>SUBTOTAL(109,Utilities[May])</f>
        <v>510.61</v>
      </c>
      <c r="I49" s="155">
        <f>SUBTOTAL(109,Utilities[June])</f>
        <v>928.3</v>
      </c>
      <c r="J49" s="167">
        <f>SUBTOTAL(109,Utilities[July])</f>
        <v>257.19</v>
      </c>
      <c r="K49" s="155">
        <f>SUBTOTAL(109,Utilities[August])</f>
        <v>78.680000000000007</v>
      </c>
      <c r="L49" s="167">
        <f>SUBTOTAL(109,Utilities[September])</f>
        <v>1553.68</v>
      </c>
      <c r="M49" s="155">
        <f>SUBTOTAL(109,Utilities[October])</f>
        <v>94.710000000000008</v>
      </c>
      <c r="N49" s="167">
        <f>SUBTOTAL(109,Utilities[November])</f>
        <v>374.47</v>
      </c>
      <c r="O49" s="155">
        <f>SUBTOTAL(109,Utilities[December])</f>
        <v>195.09</v>
      </c>
      <c r="P49" s="167">
        <f>SUBTOTAL(109,Utilities[Year])</f>
        <v>4820.03</v>
      </c>
      <c r="Q49" s="156"/>
      <c r="S49" s="152">
        <f>P49/$P$10</f>
        <v>7.9548766556190281E-2</v>
      </c>
    </row>
    <row r="50" spans="1:16384" s="98" customFormat="1" ht="31.5" customHeight="1" thickTop="1" x14ac:dyDescent="0.2">
      <c r="A50" s="98" t="s">
        <v>669</v>
      </c>
      <c r="B50" s="98" t="s">
        <v>669</v>
      </c>
      <c r="C50" s="98" t="s">
        <v>669</v>
      </c>
      <c r="D50" s="98" t="s">
        <v>669</v>
      </c>
      <c r="E50" s="98" t="s">
        <v>669</v>
      </c>
      <c r="F50" s="98" t="s">
        <v>669</v>
      </c>
      <c r="G50" s="98" t="s">
        <v>669</v>
      </c>
      <c r="H50" s="98" t="s">
        <v>669</v>
      </c>
      <c r="I50" s="98" t="s">
        <v>669</v>
      </c>
      <c r="J50" s="98" t="s">
        <v>669</v>
      </c>
      <c r="K50" s="98" t="s">
        <v>669</v>
      </c>
      <c r="L50" s="98" t="s">
        <v>669</v>
      </c>
      <c r="M50" s="98" t="s">
        <v>669</v>
      </c>
      <c r="N50" s="98" t="s">
        <v>669</v>
      </c>
      <c r="O50" s="98" t="s">
        <v>669</v>
      </c>
      <c r="P50" s="98" t="s">
        <v>669</v>
      </c>
      <c r="Q50" s="98" t="s">
        <v>669</v>
      </c>
      <c r="R50" s="98" t="s">
        <v>669</v>
      </c>
      <c r="S50" s="98" t="s">
        <v>669</v>
      </c>
      <c r="T50" s="98" t="s">
        <v>669</v>
      </c>
      <c r="U50" s="98" t="s">
        <v>669</v>
      </c>
      <c r="V50" s="98" t="s">
        <v>669</v>
      </c>
      <c r="W50" s="98" t="s">
        <v>669</v>
      </c>
      <c r="X50" s="98" t="s">
        <v>669</v>
      </c>
      <c r="Y50" s="98" t="s">
        <v>669</v>
      </c>
      <c r="Z50" s="98" t="s">
        <v>669</v>
      </c>
      <c r="AA50" s="98" t="s">
        <v>669</v>
      </c>
      <c r="AB50" s="98" t="s">
        <v>669</v>
      </c>
      <c r="AC50" s="98" t="s">
        <v>669</v>
      </c>
      <c r="AD50" s="98" t="s">
        <v>669</v>
      </c>
      <c r="AE50" s="98" t="s">
        <v>669</v>
      </c>
      <c r="AF50" s="98" t="s">
        <v>669</v>
      </c>
      <c r="AG50" s="98" t="s">
        <v>669</v>
      </c>
      <c r="AH50" s="98" t="s">
        <v>669</v>
      </c>
      <c r="AI50" s="98" t="s">
        <v>669</v>
      </c>
      <c r="AJ50" s="98" t="s">
        <v>669</v>
      </c>
      <c r="AK50" s="98" t="s">
        <v>669</v>
      </c>
      <c r="AL50" s="98" t="s">
        <v>669</v>
      </c>
      <c r="AM50" s="98" t="s">
        <v>669</v>
      </c>
      <c r="AN50" s="98" t="s">
        <v>669</v>
      </c>
      <c r="AO50" s="98" t="s">
        <v>669</v>
      </c>
      <c r="AP50" s="98" t="s">
        <v>669</v>
      </c>
      <c r="AQ50" s="98" t="s">
        <v>669</v>
      </c>
      <c r="AR50" s="98" t="s">
        <v>669</v>
      </c>
      <c r="AS50" s="98" t="s">
        <v>669</v>
      </c>
      <c r="AT50" s="98" t="s">
        <v>669</v>
      </c>
      <c r="AU50" s="98" t="s">
        <v>669</v>
      </c>
      <c r="AV50" s="98" t="s">
        <v>669</v>
      </c>
      <c r="AW50" s="98" t="s">
        <v>669</v>
      </c>
      <c r="AX50" s="98" t="s">
        <v>669</v>
      </c>
      <c r="AY50" s="98" t="s">
        <v>669</v>
      </c>
      <c r="AZ50" s="98" t="s">
        <v>669</v>
      </c>
      <c r="BA50" s="98" t="s">
        <v>669</v>
      </c>
      <c r="BB50" s="98" t="s">
        <v>669</v>
      </c>
      <c r="BC50" s="98" t="s">
        <v>669</v>
      </c>
      <c r="BD50" s="98" t="s">
        <v>669</v>
      </c>
      <c r="BE50" s="98" t="s">
        <v>669</v>
      </c>
      <c r="BF50" s="98" t="s">
        <v>669</v>
      </c>
      <c r="BG50" s="98" t="s">
        <v>669</v>
      </c>
      <c r="BH50" s="98" t="s">
        <v>669</v>
      </c>
      <c r="BI50" s="98" t="s">
        <v>669</v>
      </c>
      <c r="BJ50" s="98" t="s">
        <v>669</v>
      </c>
      <c r="BK50" s="98" t="s">
        <v>669</v>
      </c>
      <c r="BL50" s="98" t="s">
        <v>669</v>
      </c>
      <c r="BM50" s="98" t="s">
        <v>669</v>
      </c>
      <c r="BN50" s="98" t="s">
        <v>669</v>
      </c>
      <c r="BO50" s="98" t="s">
        <v>669</v>
      </c>
      <c r="BP50" s="98" t="s">
        <v>669</v>
      </c>
      <c r="BQ50" s="98" t="s">
        <v>669</v>
      </c>
      <c r="BR50" s="98" t="s">
        <v>669</v>
      </c>
      <c r="BS50" s="98" t="s">
        <v>669</v>
      </c>
      <c r="BT50" s="98" t="s">
        <v>669</v>
      </c>
      <c r="BU50" s="98" t="s">
        <v>669</v>
      </c>
      <c r="BV50" s="98" t="s">
        <v>669</v>
      </c>
      <c r="BW50" s="98" t="s">
        <v>669</v>
      </c>
      <c r="BX50" s="98" t="s">
        <v>669</v>
      </c>
      <c r="BY50" s="98" t="s">
        <v>669</v>
      </c>
      <c r="BZ50" s="98" t="s">
        <v>669</v>
      </c>
      <c r="CA50" s="98" t="s">
        <v>669</v>
      </c>
      <c r="CB50" s="98" t="s">
        <v>669</v>
      </c>
      <c r="CC50" s="98" t="s">
        <v>669</v>
      </c>
      <c r="CD50" s="98" t="s">
        <v>669</v>
      </c>
      <c r="CE50" s="98" t="s">
        <v>669</v>
      </c>
      <c r="CF50" s="98" t="s">
        <v>669</v>
      </c>
      <c r="CG50" s="98" t="s">
        <v>669</v>
      </c>
      <c r="CH50" s="98" t="s">
        <v>669</v>
      </c>
      <c r="CI50" s="98" t="s">
        <v>669</v>
      </c>
      <c r="CJ50" s="98" t="s">
        <v>669</v>
      </c>
      <c r="CK50" s="98" t="s">
        <v>669</v>
      </c>
      <c r="CL50" s="98" t="s">
        <v>669</v>
      </c>
      <c r="CM50" s="98" t="s">
        <v>669</v>
      </c>
      <c r="CN50" s="98" t="s">
        <v>669</v>
      </c>
      <c r="CO50" s="98" t="s">
        <v>669</v>
      </c>
      <c r="CP50" s="98" t="s">
        <v>669</v>
      </c>
      <c r="CQ50" s="98" t="s">
        <v>669</v>
      </c>
      <c r="CR50" s="98" t="s">
        <v>669</v>
      </c>
      <c r="CS50" s="98" t="s">
        <v>669</v>
      </c>
      <c r="CT50" s="98" t="s">
        <v>669</v>
      </c>
      <c r="CU50" s="98" t="s">
        <v>669</v>
      </c>
      <c r="CV50" s="98" t="s">
        <v>669</v>
      </c>
      <c r="CW50" s="98" t="s">
        <v>669</v>
      </c>
      <c r="CX50" s="98" t="s">
        <v>669</v>
      </c>
      <c r="CY50" s="98" t="s">
        <v>669</v>
      </c>
      <c r="CZ50" s="98" t="s">
        <v>669</v>
      </c>
      <c r="DA50" s="98" t="s">
        <v>669</v>
      </c>
      <c r="DB50" s="98" t="s">
        <v>669</v>
      </c>
      <c r="DC50" s="98" t="s">
        <v>669</v>
      </c>
      <c r="DD50" s="98" t="s">
        <v>669</v>
      </c>
      <c r="DE50" s="98" t="s">
        <v>669</v>
      </c>
      <c r="DF50" s="98" t="s">
        <v>669</v>
      </c>
      <c r="DG50" s="98" t="s">
        <v>669</v>
      </c>
      <c r="DH50" s="98" t="s">
        <v>669</v>
      </c>
      <c r="DI50" s="98" t="s">
        <v>669</v>
      </c>
      <c r="DJ50" s="98" t="s">
        <v>669</v>
      </c>
      <c r="DK50" s="98" t="s">
        <v>669</v>
      </c>
      <c r="DL50" s="98" t="s">
        <v>669</v>
      </c>
      <c r="DM50" s="98" t="s">
        <v>669</v>
      </c>
      <c r="DN50" s="98" t="s">
        <v>669</v>
      </c>
      <c r="DO50" s="98" t="s">
        <v>669</v>
      </c>
      <c r="DP50" s="98" t="s">
        <v>669</v>
      </c>
      <c r="DQ50" s="98" t="s">
        <v>669</v>
      </c>
      <c r="DR50" s="98" t="s">
        <v>669</v>
      </c>
      <c r="DS50" s="98" t="s">
        <v>669</v>
      </c>
      <c r="DT50" s="98" t="s">
        <v>669</v>
      </c>
      <c r="DU50" s="98" t="s">
        <v>669</v>
      </c>
      <c r="DV50" s="98" t="s">
        <v>669</v>
      </c>
      <c r="DW50" s="98" t="s">
        <v>669</v>
      </c>
      <c r="DX50" s="98" t="s">
        <v>669</v>
      </c>
      <c r="DY50" s="98" t="s">
        <v>669</v>
      </c>
      <c r="DZ50" s="98" t="s">
        <v>669</v>
      </c>
      <c r="EA50" s="98" t="s">
        <v>669</v>
      </c>
      <c r="EB50" s="98" t="s">
        <v>669</v>
      </c>
      <c r="EC50" s="98" t="s">
        <v>669</v>
      </c>
      <c r="ED50" s="98" t="s">
        <v>669</v>
      </c>
      <c r="EE50" s="98" t="s">
        <v>669</v>
      </c>
      <c r="EF50" s="98" t="s">
        <v>669</v>
      </c>
      <c r="EG50" s="98" t="s">
        <v>669</v>
      </c>
      <c r="EH50" s="98" t="s">
        <v>669</v>
      </c>
      <c r="EI50" s="98" t="s">
        <v>669</v>
      </c>
      <c r="EJ50" s="98" t="s">
        <v>669</v>
      </c>
      <c r="EK50" s="98" t="s">
        <v>669</v>
      </c>
      <c r="EL50" s="98" t="s">
        <v>669</v>
      </c>
      <c r="EM50" s="98" t="s">
        <v>669</v>
      </c>
      <c r="EN50" s="98" t="s">
        <v>669</v>
      </c>
      <c r="EO50" s="98" t="s">
        <v>669</v>
      </c>
      <c r="EP50" s="98" t="s">
        <v>669</v>
      </c>
      <c r="EQ50" s="98" t="s">
        <v>669</v>
      </c>
      <c r="ER50" s="98" t="s">
        <v>669</v>
      </c>
      <c r="ES50" s="98" t="s">
        <v>669</v>
      </c>
      <c r="ET50" s="98" t="s">
        <v>669</v>
      </c>
      <c r="EU50" s="98" t="s">
        <v>669</v>
      </c>
      <c r="EV50" s="98" t="s">
        <v>669</v>
      </c>
      <c r="EW50" s="98" t="s">
        <v>669</v>
      </c>
      <c r="EX50" s="98" t="s">
        <v>669</v>
      </c>
      <c r="EY50" s="98" t="s">
        <v>669</v>
      </c>
      <c r="EZ50" s="98" t="s">
        <v>669</v>
      </c>
      <c r="FA50" s="98" t="s">
        <v>669</v>
      </c>
      <c r="FB50" s="98" t="s">
        <v>669</v>
      </c>
      <c r="FC50" s="98" t="s">
        <v>669</v>
      </c>
      <c r="FD50" s="98" t="s">
        <v>669</v>
      </c>
      <c r="FE50" s="98" t="s">
        <v>669</v>
      </c>
      <c r="FF50" s="98" t="s">
        <v>669</v>
      </c>
      <c r="FG50" s="98" t="s">
        <v>669</v>
      </c>
      <c r="FH50" s="98" t="s">
        <v>669</v>
      </c>
      <c r="FI50" s="98" t="s">
        <v>669</v>
      </c>
      <c r="FJ50" s="98" t="s">
        <v>669</v>
      </c>
      <c r="FK50" s="98" t="s">
        <v>669</v>
      </c>
      <c r="FL50" s="98" t="s">
        <v>669</v>
      </c>
      <c r="FM50" s="98" t="s">
        <v>669</v>
      </c>
      <c r="FN50" s="98" t="s">
        <v>669</v>
      </c>
      <c r="FO50" s="98" t="s">
        <v>669</v>
      </c>
      <c r="FP50" s="98" t="s">
        <v>669</v>
      </c>
      <c r="FQ50" s="98" t="s">
        <v>669</v>
      </c>
      <c r="FR50" s="98" t="s">
        <v>669</v>
      </c>
      <c r="FS50" s="98" t="s">
        <v>669</v>
      </c>
      <c r="FT50" s="98" t="s">
        <v>669</v>
      </c>
      <c r="FU50" s="98" t="s">
        <v>669</v>
      </c>
      <c r="FV50" s="98" t="s">
        <v>669</v>
      </c>
      <c r="FW50" s="98" t="s">
        <v>669</v>
      </c>
      <c r="FX50" s="98" t="s">
        <v>669</v>
      </c>
      <c r="FY50" s="98" t="s">
        <v>669</v>
      </c>
      <c r="FZ50" s="98" t="s">
        <v>669</v>
      </c>
      <c r="GA50" s="98" t="s">
        <v>669</v>
      </c>
      <c r="GB50" s="98" t="s">
        <v>669</v>
      </c>
      <c r="GC50" s="98" t="s">
        <v>669</v>
      </c>
      <c r="GD50" s="98" t="s">
        <v>669</v>
      </c>
      <c r="GE50" s="98" t="s">
        <v>669</v>
      </c>
      <c r="GF50" s="98" t="s">
        <v>669</v>
      </c>
      <c r="GG50" s="98" t="s">
        <v>669</v>
      </c>
      <c r="GH50" s="98" t="s">
        <v>669</v>
      </c>
      <c r="GI50" s="98" t="s">
        <v>669</v>
      </c>
      <c r="GJ50" s="98" t="s">
        <v>669</v>
      </c>
      <c r="GK50" s="98" t="s">
        <v>669</v>
      </c>
      <c r="GL50" s="98" t="s">
        <v>669</v>
      </c>
      <c r="GM50" s="98" t="s">
        <v>669</v>
      </c>
      <c r="GN50" s="98" t="s">
        <v>669</v>
      </c>
      <c r="GO50" s="98" t="s">
        <v>669</v>
      </c>
      <c r="GP50" s="98" t="s">
        <v>669</v>
      </c>
      <c r="GQ50" s="98" t="s">
        <v>669</v>
      </c>
      <c r="GR50" s="98" t="s">
        <v>669</v>
      </c>
      <c r="GS50" s="98" t="s">
        <v>669</v>
      </c>
      <c r="GT50" s="98" t="s">
        <v>669</v>
      </c>
      <c r="GU50" s="98" t="s">
        <v>669</v>
      </c>
      <c r="GV50" s="98" t="s">
        <v>669</v>
      </c>
      <c r="GW50" s="98" t="s">
        <v>669</v>
      </c>
      <c r="GX50" s="98" t="s">
        <v>669</v>
      </c>
      <c r="GY50" s="98" t="s">
        <v>669</v>
      </c>
      <c r="GZ50" s="98" t="s">
        <v>669</v>
      </c>
      <c r="HA50" s="98" t="s">
        <v>669</v>
      </c>
      <c r="HB50" s="98" t="s">
        <v>669</v>
      </c>
      <c r="HC50" s="98" t="s">
        <v>669</v>
      </c>
      <c r="HD50" s="98" t="s">
        <v>669</v>
      </c>
      <c r="HE50" s="98" t="s">
        <v>669</v>
      </c>
      <c r="HF50" s="98" t="s">
        <v>669</v>
      </c>
      <c r="HG50" s="98" t="s">
        <v>669</v>
      </c>
      <c r="HH50" s="98" t="s">
        <v>669</v>
      </c>
      <c r="HI50" s="98" t="s">
        <v>669</v>
      </c>
      <c r="HJ50" s="98" t="s">
        <v>669</v>
      </c>
      <c r="HK50" s="98" t="s">
        <v>669</v>
      </c>
      <c r="HL50" s="98" t="s">
        <v>669</v>
      </c>
      <c r="HM50" s="98" t="s">
        <v>669</v>
      </c>
      <c r="HN50" s="98" t="s">
        <v>669</v>
      </c>
      <c r="HO50" s="98" t="s">
        <v>669</v>
      </c>
      <c r="HP50" s="98" t="s">
        <v>669</v>
      </c>
      <c r="HQ50" s="98" t="s">
        <v>669</v>
      </c>
      <c r="HR50" s="98" t="s">
        <v>669</v>
      </c>
      <c r="HS50" s="98" t="s">
        <v>669</v>
      </c>
      <c r="HT50" s="98" t="s">
        <v>669</v>
      </c>
      <c r="HU50" s="98" t="s">
        <v>669</v>
      </c>
      <c r="HV50" s="98" t="s">
        <v>669</v>
      </c>
      <c r="HW50" s="98" t="s">
        <v>669</v>
      </c>
      <c r="HX50" s="98" t="s">
        <v>669</v>
      </c>
      <c r="HY50" s="98" t="s">
        <v>669</v>
      </c>
      <c r="HZ50" s="98" t="s">
        <v>669</v>
      </c>
      <c r="IA50" s="98" t="s">
        <v>669</v>
      </c>
      <c r="IB50" s="98" t="s">
        <v>669</v>
      </c>
      <c r="IC50" s="98" t="s">
        <v>669</v>
      </c>
      <c r="ID50" s="98" t="s">
        <v>669</v>
      </c>
      <c r="IE50" s="98" t="s">
        <v>669</v>
      </c>
      <c r="IF50" s="98" t="s">
        <v>669</v>
      </c>
      <c r="IG50" s="98" t="s">
        <v>669</v>
      </c>
      <c r="IH50" s="98" t="s">
        <v>669</v>
      </c>
      <c r="II50" s="98" t="s">
        <v>669</v>
      </c>
      <c r="IJ50" s="98" t="s">
        <v>669</v>
      </c>
      <c r="IK50" s="98" t="s">
        <v>669</v>
      </c>
      <c r="IL50" s="98" t="s">
        <v>669</v>
      </c>
      <c r="IM50" s="98" t="s">
        <v>669</v>
      </c>
      <c r="IN50" s="98" t="s">
        <v>669</v>
      </c>
      <c r="IO50" s="98" t="s">
        <v>669</v>
      </c>
      <c r="IP50" s="98" t="s">
        <v>669</v>
      </c>
      <c r="IQ50" s="98" t="s">
        <v>669</v>
      </c>
      <c r="IR50" s="98" t="s">
        <v>669</v>
      </c>
      <c r="IS50" s="98" t="s">
        <v>669</v>
      </c>
      <c r="IT50" s="98" t="s">
        <v>669</v>
      </c>
      <c r="IU50" s="98" t="s">
        <v>669</v>
      </c>
      <c r="IV50" s="98" t="s">
        <v>669</v>
      </c>
      <c r="IW50" s="98" t="s">
        <v>669</v>
      </c>
      <c r="IX50" s="98" t="s">
        <v>669</v>
      </c>
      <c r="IY50" s="98" t="s">
        <v>669</v>
      </c>
      <c r="IZ50" s="98" t="s">
        <v>669</v>
      </c>
      <c r="JA50" s="98" t="s">
        <v>669</v>
      </c>
      <c r="JB50" s="98" t="s">
        <v>669</v>
      </c>
      <c r="JC50" s="98" t="s">
        <v>669</v>
      </c>
      <c r="JD50" s="98" t="s">
        <v>669</v>
      </c>
      <c r="JE50" s="98" t="s">
        <v>669</v>
      </c>
      <c r="JF50" s="98" t="s">
        <v>669</v>
      </c>
      <c r="JG50" s="98" t="s">
        <v>669</v>
      </c>
      <c r="JH50" s="98" t="s">
        <v>669</v>
      </c>
      <c r="JI50" s="98" t="s">
        <v>669</v>
      </c>
      <c r="JJ50" s="98" t="s">
        <v>669</v>
      </c>
      <c r="JK50" s="98" t="s">
        <v>669</v>
      </c>
      <c r="JL50" s="98" t="s">
        <v>669</v>
      </c>
      <c r="JM50" s="98" t="s">
        <v>669</v>
      </c>
      <c r="JN50" s="98" t="s">
        <v>669</v>
      </c>
      <c r="JO50" s="98" t="s">
        <v>669</v>
      </c>
      <c r="JP50" s="98" t="s">
        <v>669</v>
      </c>
      <c r="JQ50" s="98" t="s">
        <v>669</v>
      </c>
      <c r="JR50" s="98" t="s">
        <v>669</v>
      </c>
      <c r="JS50" s="98" t="s">
        <v>669</v>
      </c>
      <c r="JT50" s="98" t="s">
        <v>669</v>
      </c>
      <c r="JU50" s="98" t="s">
        <v>669</v>
      </c>
      <c r="JV50" s="98" t="s">
        <v>669</v>
      </c>
      <c r="JW50" s="98" t="s">
        <v>669</v>
      </c>
      <c r="JX50" s="98" t="s">
        <v>669</v>
      </c>
      <c r="JY50" s="98" t="s">
        <v>669</v>
      </c>
      <c r="JZ50" s="98" t="s">
        <v>669</v>
      </c>
      <c r="KA50" s="98" t="s">
        <v>669</v>
      </c>
      <c r="KB50" s="98" t="s">
        <v>669</v>
      </c>
      <c r="KC50" s="98" t="s">
        <v>669</v>
      </c>
      <c r="KD50" s="98" t="s">
        <v>669</v>
      </c>
      <c r="KE50" s="98" t="s">
        <v>669</v>
      </c>
      <c r="KF50" s="98" t="s">
        <v>669</v>
      </c>
      <c r="KG50" s="98" t="s">
        <v>669</v>
      </c>
      <c r="KH50" s="98" t="s">
        <v>669</v>
      </c>
      <c r="KI50" s="98" t="s">
        <v>669</v>
      </c>
      <c r="KJ50" s="98" t="s">
        <v>669</v>
      </c>
      <c r="KK50" s="98" t="s">
        <v>669</v>
      </c>
      <c r="KL50" s="98" t="s">
        <v>669</v>
      </c>
      <c r="KM50" s="98" t="s">
        <v>669</v>
      </c>
      <c r="KN50" s="98" t="s">
        <v>669</v>
      </c>
      <c r="KO50" s="98" t="s">
        <v>669</v>
      </c>
      <c r="KP50" s="98" t="s">
        <v>669</v>
      </c>
      <c r="KQ50" s="98" t="s">
        <v>669</v>
      </c>
      <c r="KR50" s="98" t="s">
        <v>669</v>
      </c>
      <c r="KS50" s="98" t="s">
        <v>669</v>
      </c>
      <c r="KT50" s="98" t="s">
        <v>669</v>
      </c>
      <c r="KU50" s="98" t="s">
        <v>669</v>
      </c>
      <c r="KV50" s="98" t="s">
        <v>669</v>
      </c>
      <c r="KW50" s="98" t="s">
        <v>669</v>
      </c>
      <c r="KX50" s="98" t="s">
        <v>669</v>
      </c>
      <c r="KY50" s="98" t="s">
        <v>669</v>
      </c>
      <c r="KZ50" s="98" t="s">
        <v>669</v>
      </c>
      <c r="LA50" s="98" t="s">
        <v>669</v>
      </c>
      <c r="LB50" s="98" t="s">
        <v>669</v>
      </c>
      <c r="LC50" s="98" t="s">
        <v>669</v>
      </c>
      <c r="LD50" s="98" t="s">
        <v>669</v>
      </c>
      <c r="LE50" s="98" t="s">
        <v>669</v>
      </c>
      <c r="LF50" s="98" t="s">
        <v>669</v>
      </c>
      <c r="LG50" s="98" t="s">
        <v>669</v>
      </c>
      <c r="LH50" s="98" t="s">
        <v>669</v>
      </c>
      <c r="LI50" s="98" t="s">
        <v>669</v>
      </c>
      <c r="LJ50" s="98" t="s">
        <v>669</v>
      </c>
      <c r="LK50" s="98" t="s">
        <v>669</v>
      </c>
      <c r="LL50" s="98" t="s">
        <v>669</v>
      </c>
      <c r="LM50" s="98" t="s">
        <v>669</v>
      </c>
      <c r="LN50" s="98" t="s">
        <v>669</v>
      </c>
      <c r="LO50" s="98" t="s">
        <v>669</v>
      </c>
      <c r="LP50" s="98" t="s">
        <v>669</v>
      </c>
      <c r="LQ50" s="98" t="s">
        <v>669</v>
      </c>
      <c r="LR50" s="98" t="s">
        <v>669</v>
      </c>
      <c r="LS50" s="98" t="s">
        <v>669</v>
      </c>
      <c r="LT50" s="98" t="s">
        <v>669</v>
      </c>
      <c r="LU50" s="98" t="s">
        <v>669</v>
      </c>
      <c r="LV50" s="98" t="s">
        <v>669</v>
      </c>
      <c r="LW50" s="98" t="s">
        <v>669</v>
      </c>
      <c r="LX50" s="98" t="s">
        <v>669</v>
      </c>
      <c r="LY50" s="98" t="s">
        <v>669</v>
      </c>
      <c r="LZ50" s="98" t="s">
        <v>669</v>
      </c>
      <c r="MA50" s="98" t="s">
        <v>669</v>
      </c>
      <c r="MB50" s="98" t="s">
        <v>669</v>
      </c>
      <c r="MC50" s="98" t="s">
        <v>669</v>
      </c>
      <c r="MD50" s="98" t="s">
        <v>669</v>
      </c>
      <c r="ME50" s="98" t="s">
        <v>669</v>
      </c>
      <c r="MF50" s="98" t="s">
        <v>669</v>
      </c>
      <c r="MG50" s="98" t="s">
        <v>669</v>
      </c>
      <c r="MH50" s="98" t="s">
        <v>669</v>
      </c>
      <c r="MI50" s="98" t="s">
        <v>669</v>
      </c>
      <c r="MJ50" s="98" t="s">
        <v>669</v>
      </c>
      <c r="MK50" s="98" t="s">
        <v>669</v>
      </c>
      <c r="ML50" s="98" t="s">
        <v>669</v>
      </c>
      <c r="MM50" s="98" t="s">
        <v>669</v>
      </c>
      <c r="MN50" s="98" t="s">
        <v>669</v>
      </c>
      <c r="MO50" s="98" t="s">
        <v>669</v>
      </c>
      <c r="MP50" s="98" t="s">
        <v>669</v>
      </c>
      <c r="MQ50" s="98" t="s">
        <v>669</v>
      </c>
      <c r="MR50" s="98" t="s">
        <v>669</v>
      </c>
      <c r="MS50" s="98" t="s">
        <v>669</v>
      </c>
      <c r="MT50" s="98" t="s">
        <v>669</v>
      </c>
      <c r="MU50" s="98" t="s">
        <v>669</v>
      </c>
      <c r="MV50" s="98" t="s">
        <v>669</v>
      </c>
      <c r="MW50" s="98" t="s">
        <v>669</v>
      </c>
      <c r="MX50" s="98" t="s">
        <v>669</v>
      </c>
      <c r="MY50" s="98" t="s">
        <v>669</v>
      </c>
      <c r="MZ50" s="98" t="s">
        <v>669</v>
      </c>
      <c r="NA50" s="98" t="s">
        <v>669</v>
      </c>
      <c r="NB50" s="98" t="s">
        <v>669</v>
      </c>
      <c r="NC50" s="98" t="s">
        <v>669</v>
      </c>
      <c r="ND50" s="98" t="s">
        <v>669</v>
      </c>
      <c r="NE50" s="98" t="s">
        <v>669</v>
      </c>
      <c r="NF50" s="98" t="s">
        <v>669</v>
      </c>
      <c r="NG50" s="98" t="s">
        <v>669</v>
      </c>
      <c r="NH50" s="98" t="s">
        <v>669</v>
      </c>
      <c r="NI50" s="98" t="s">
        <v>669</v>
      </c>
      <c r="NJ50" s="98" t="s">
        <v>669</v>
      </c>
      <c r="NK50" s="98" t="s">
        <v>669</v>
      </c>
      <c r="NL50" s="98" t="s">
        <v>669</v>
      </c>
      <c r="NM50" s="98" t="s">
        <v>669</v>
      </c>
      <c r="NN50" s="98" t="s">
        <v>669</v>
      </c>
      <c r="NO50" s="98" t="s">
        <v>669</v>
      </c>
      <c r="NP50" s="98" t="s">
        <v>669</v>
      </c>
      <c r="NQ50" s="98" t="s">
        <v>669</v>
      </c>
      <c r="NR50" s="98" t="s">
        <v>669</v>
      </c>
      <c r="NS50" s="98" t="s">
        <v>669</v>
      </c>
      <c r="NT50" s="98" t="s">
        <v>669</v>
      </c>
      <c r="NU50" s="98" t="s">
        <v>669</v>
      </c>
      <c r="NV50" s="98" t="s">
        <v>669</v>
      </c>
      <c r="NW50" s="98" t="s">
        <v>669</v>
      </c>
      <c r="NX50" s="98" t="s">
        <v>669</v>
      </c>
      <c r="NY50" s="98" t="s">
        <v>669</v>
      </c>
      <c r="NZ50" s="98" t="s">
        <v>669</v>
      </c>
      <c r="OA50" s="98" t="s">
        <v>669</v>
      </c>
      <c r="OB50" s="98" t="s">
        <v>669</v>
      </c>
      <c r="OC50" s="98" t="s">
        <v>669</v>
      </c>
      <c r="OD50" s="98" t="s">
        <v>669</v>
      </c>
      <c r="OE50" s="98" t="s">
        <v>669</v>
      </c>
      <c r="OF50" s="98" t="s">
        <v>669</v>
      </c>
      <c r="OG50" s="98" t="s">
        <v>669</v>
      </c>
      <c r="OH50" s="98" t="s">
        <v>669</v>
      </c>
      <c r="OI50" s="98" t="s">
        <v>669</v>
      </c>
      <c r="OJ50" s="98" t="s">
        <v>669</v>
      </c>
      <c r="OK50" s="98" t="s">
        <v>669</v>
      </c>
      <c r="OL50" s="98" t="s">
        <v>669</v>
      </c>
      <c r="OM50" s="98" t="s">
        <v>669</v>
      </c>
      <c r="ON50" s="98" t="s">
        <v>669</v>
      </c>
      <c r="OO50" s="98" t="s">
        <v>669</v>
      </c>
      <c r="OP50" s="98" t="s">
        <v>669</v>
      </c>
      <c r="OQ50" s="98" t="s">
        <v>669</v>
      </c>
      <c r="OR50" s="98" t="s">
        <v>669</v>
      </c>
      <c r="OS50" s="98" t="s">
        <v>669</v>
      </c>
      <c r="OT50" s="98" t="s">
        <v>669</v>
      </c>
      <c r="OU50" s="98" t="s">
        <v>669</v>
      </c>
      <c r="OV50" s="98" t="s">
        <v>669</v>
      </c>
      <c r="OW50" s="98" t="s">
        <v>669</v>
      </c>
      <c r="OX50" s="98" t="s">
        <v>669</v>
      </c>
      <c r="OY50" s="98" t="s">
        <v>669</v>
      </c>
      <c r="OZ50" s="98" t="s">
        <v>669</v>
      </c>
      <c r="PA50" s="98" t="s">
        <v>669</v>
      </c>
      <c r="PB50" s="98" t="s">
        <v>669</v>
      </c>
      <c r="PC50" s="98" t="s">
        <v>669</v>
      </c>
      <c r="PD50" s="98" t="s">
        <v>669</v>
      </c>
      <c r="PE50" s="98" t="s">
        <v>669</v>
      </c>
      <c r="PF50" s="98" t="s">
        <v>669</v>
      </c>
      <c r="PG50" s="98" t="s">
        <v>669</v>
      </c>
      <c r="PH50" s="98" t="s">
        <v>669</v>
      </c>
      <c r="PI50" s="98" t="s">
        <v>669</v>
      </c>
      <c r="PJ50" s="98" t="s">
        <v>669</v>
      </c>
      <c r="PK50" s="98" t="s">
        <v>669</v>
      </c>
      <c r="PL50" s="98" t="s">
        <v>669</v>
      </c>
      <c r="PM50" s="98" t="s">
        <v>669</v>
      </c>
      <c r="PN50" s="98" t="s">
        <v>669</v>
      </c>
      <c r="PO50" s="98" t="s">
        <v>669</v>
      </c>
      <c r="PP50" s="98" t="s">
        <v>669</v>
      </c>
      <c r="PQ50" s="98" t="s">
        <v>669</v>
      </c>
      <c r="PR50" s="98" t="s">
        <v>669</v>
      </c>
      <c r="PS50" s="98" t="s">
        <v>669</v>
      </c>
      <c r="PT50" s="98" t="s">
        <v>669</v>
      </c>
      <c r="PU50" s="98" t="s">
        <v>669</v>
      </c>
      <c r="PV50" s="98" t="s">
        <v>669</v>
      </c>
      <c r="PW50" s="98" t="s">
        <v>669</v>
      </c>
      <c r="PX50" s="98" t="s">
        <v>669</v>
      </c>
      <c r="PY50" s="98" t="s">
        <v>669</v>
      </c>
      <c r="PZ50" s="98" t="s">
        <v>669</v>
      </c>
      <c r="QA50" s="98" t="s">
        <v>669</v>
      </c>
      <c r="QB50" s="98" t="s">
        <v>669</v>
      </c>
      <c r="QC50" s="98" t="s">
        <v>669</v>
      </c>
      <c r="QD50" s="98" t="s">
        <v>669</v>
      </c>
      <c r="QE50" s="98" t="s">
        <v>669</v>
      </c>
      <c r="QF50" s="98" t="s">
        <v>669</v>
      </c>
      <c r="QG50" s="98" t="s">
        <v>669</v>
      </c>
      <c r="QH50" s="98" t="s">
        <v>669</v>
      </c>
      <c r="QI50" s="98" t="s">
        <v>669</v>
      </c>
      <c r="QJ50" s="98" t="s">
        <v>669</v>
      </c>
      <c r="QK50" s="98" t="s">
        <v>669</v>
      </c>
      <c r="QL50" s="98" t="s">
        <v>669</v>
      </c>
      <c r="QM50" s="98" t="s">
        <v>669</v>
      </c>
      <c r="QN50" s="98" t="s">
        <v>669</v>
      </c>
      <c r="QO50" s="98" t="s">
        <v>669</v>
      </c>
      <c r="QP50" s="98" t="s">
        <v>669</v>
      </c>
      <c r="QQ50" s="98" t="s">
        <v>669</v>
      </c>
      <c r="QR50" s="98" t="s">
        <v>669</v>
      </c>
      <c r="QS50" s="98" t="s">
        <v>669</v>
      </c>
      <c r="QT50" s="98" t="s">
        <v>669</v>
      </c>
      <c r="QU50" s="98" t="s">
        <v>669</v>
      </c>
      <c r="QV50" s="98" t="s">
        <v>669</v>
      </c>
      <c r="QW50" s="98" t="s">
        <v>669</v>
      </c>
      <c r="QX50" s="98" t="s">
        <v>669</v>
      </c>
      <c r="QY50" s="98" t="s">
        <v>669</v>
      </c>
      <c r="QZ50" s="98" t="s">
        <v>669</v>
      </c>
      <c r="RA50" s="98" t="s">
        <v>669</v>
      </c>
      <c r="RB50" s="98" t="s">
        <v>669</v>
      </c>
      <c r="RC50" s="98" t="s">
        <v>669</v>
      </c>
      <c r="RD50" s="98" t="s">
        <v>669</v>
      </c>
      <c r="RE50" s="98" t="s">
        <v>669</v>
      </c>
      <c r="RF50" s="98" t="s">
        <v>669</v>
      </c>
      <c r="RG50" s="98" t="s">
        <v>669</v>
      </c>
      <c r="RH50" s="98" t="s">
        <v>669</v>
      </c>
      <c r="RI50" s="98" t="s">
        <v>669</v>
      </c>
      <c r="RJ50" s="98" t="s">
        <v>669</v>
      </c>
      <c r="RK50" s="98" t="s">
        <v>669</v>
      </c>
      <c r="RL50" s="98" t="s">
        <v>669</v>
      </c>
      <c r="RM50" s="98" t="s">
        <v>669</v>
      </c>
      <c r="RN50" s="98" t="s">
        <v>669</v>
      </c>
      <c r="RO50" s="98" t="s">
        <v>669</v>
      </c>
      <c r="RP50" s="98" t="s">
        <v>669</v>
      </c>
      <c r="RQ50" s="98" t="s">
        <v>669</v>
      </c>
      <c r="RR50" s="98" t="s">
        <v>669</v>
      </c>
      <c r="RS50" s="98" t="s">
        <v>669</v>
      </c>
      <c r="RT50" s="98" t="s">
        <v>669</v>
      </c>
      <c r="RU50" s="98" t="s">
        <v>669</v>
      </c>
      <c r="RV50" s="98" t="s">
        <v>669</v>
      </c>
      <c r="RW50" s="98" t="s">
        <v>669</v>
      </c>
      <c r="RX50" s="98" t="s">
        <v>669</v>
      </c>
      <c r="RY50" s="98" t="s">
        <v>669</v>
      </c>
      <c r="RZ50" s="98" t="s">
        <v>669</v>
      </c>
      <c r="SA50" s="98" t="s">
        <v>669</v>
      </c>
      <c r="SB50" s="98" t="s">
        <v>669</v>
      </c>
      <c r="SC50" s="98" t="s">
        <v>669</v>
      </c>
      <c r="SD50" s="98" t="s">
        <v>669</v>
      </c>
      <c r="SE50" s="98" t="s">
        <v>669</v>
      </c>
      <c r="SF50" s="98" t="s">
        <v>669</v>
      </c>
      <c r="SG50" s="98" t="s">
        <v>669</v>
      </c>
      <c r="SH50" s="98" t="s">
        <v>669</v>
      </c>
      <c r="SI50" s="98" t="s">
        <v>669</v>
      </c>
      <c r="SJ50" s="98" t="s">
        <v>669</v>
      </c>
      <c r="SK50" s="98" t="s">
        <v>669</v>
      </c>
      <c r="SL50" s="98" t="s">
        <v>669</v>
      </c>
      <c r="SM50" s="98" t="s">
        <v>669</v>
      </c>
      <c r="SN50" s="98" t="s">
        <v>669</v>
      </c>
      <c r="SO50" s="98" t="s">
        <v>669</v>
      </c>
      <c r="SP50" s="98" t="s">
        <v>669</v>
      </c>
      <c r="SQ50" s="98" t="s">
        <v>669</v>
      </c>
      <c r="SR50" s="98" t="s">
        <v>669</v>
      </c>
      <c r="SS50" s="98" t="s">
        <v>669</v>
      </c>
      <c r="ST50" s="98" t="s">
        <v>669</v>
      </c>
      <c r="SU50" s="98" t="s">
        <v>669</v>
      </c>
      <c r="SV50" s="98" t="s">
        <v>669</v>
      </c>
      <c r="SW50" s="98" t="s">
        <v>669</v>
      </c>
      <c r="SX50" s="98" t="s">
        <v>669</v>
      </c>
      <c r="SY50" s="98" t="s">
        <v>669</v>
      </c>
      <c r="SZ50" s="98" t="s">
        <v>669</v>
      </c>
      <c r="TA50" s="98" t="s">
        <v>669</v>
      </c>
      <c r="TB50" s="98" t="s">
        <v>669</v>
      </c>
      <c r="TC50" s="98" t="s">
        <v>669</v>
      </c>
      <c r="TD50" s="98" t="s">
        <v>669</v>
      </c>
      <c r="TE50" s="98" t="s">
        <v>669</v>
      </c>
      <c r="TF50" s="98" t="s">
        <v>669</v>
      </c>
      <c r="TG50" s="98" t="s">
        <v>669</v>
      </c>
      <c r="TH50" s="98" t="s">
        <v>669</v>
      </c>
      <c r="TI50" s="98" t="s">
        <v>669</v>
      </c>
      <c r="TJ50" s="98" t="s">
        <v>669</v>
      </c>
      <c r="TK50" s="98" t="s">
        <v>669</v>
      </c>
      <c r="TL50" s="98" t="s">
        <v>669</v>
      </c>
      <c r="TM50" s="98" t="s">
        <v>669</v>
      </c>
      <c r="TN50" s="98" t="s">
        <v>669</v>
      </c>
      <c r="TO50" s="98" t="s">
        <v>669</v>
      </c>
      <c r="TP50" s="98" t="s">
        <v>669</v>
      </c>
      <c r="TQ50" s="98" t="s">
        <v>669</v>
      </c>
      <c r="TR50" s="98" t="s">
        <v>669</v>
      </c>
      <c r="TS50" s="98" t="s">
        <v>669</v>
      </c>
      <c r="TT50" s="98" t="s">
        <v>669</v>
      </c>
      <c r="TU50" s="98" t="s">
        <v>669</v>
      </c>
      <c r="TV50" s="98" t="s">
        <v>669</v>
      </c>
      <c r="TW50" s="98" t="s">
        <v>669</v>
      </c>
      <c r="TX50" s="98" t="s">
        <v>669</v>
      </c>
      <c r="TY50" s="98" t="s">
        <v>669</v>
      </c>
      <c r="TZ50" s="98" t="s">
        <v>669</v>
      </c>
      <c r="UA50" s="98" t="s">
        <v>669</v>
      </c>
      <c r="UB50" s="98" t="s">
        <v>669</v>
      </c>
      <c r="UC50" s="98" t="s">
        <v>669</v>
      </c>
      <c r="UD50" s="98" t="s">
        <v>669</v>
      </c>
      <c r="UE50" s="98" t="s">
        <v>669</v>
      </c>
      <c r="UF50" s="98" t="s">
        <v>669</v>
      </c>
      <c r="UG50" s="98" t="s">
        <v>669</v>
      </c>
      <c r="UH50" s="98" t="s">
        <v>669</v>
      </c>
      <c r="UI50" s="98" t="s">
        <v>669</v>
      </c>
      <c r="UJ50" s="98" t="s">
        <v>669</v>
      </c>
      <c r="UK50" s="98" t="s">
        <v>669</v>
      </c>
      <c r="UL50" s="98" t="s">
        <v>669</v>
      </c>
      <c r="UM50" s="98" t="s">
        <v>669</v>
      </c>
      <c r="UN50" s="98" t="s">
        <v>669</v>
      </c>
      <c r="UO50" s="98" t="s">
        <v>669</v>
      </c>
      <c r="UP50" s="98" t="s">
        <v>669</v>
      </c>
      <c r="UQ50" s="98" t="s">
        <v>669</v>
      </c>
      <c r="UR50" s="98" t="s">
        <v>669</v>
      </c>
      <c r="US50" s="98" t="s">
        <v>669</v>
      </c>
      <c r="UT50" s="98" t="s">
        <v>669</v>
      </c>
      <c r="UU50" s="98" t="s">
        <v>669</v>
      </c>
      <c r="UV50" s="98" t="s">
        <v>669</v>
      </c>
      <c r="UW50" s="98" t="s">
        <v>669</v>
      </c>
      <c r="UX50" s="98" t="s">
        <v>669</v>
      </c>
      <c r="UY50" s="98" t="s">
        <v>669</v>
      </c>
      <c r="UZ50" s="98" t="s">
        <v>669</v>
      </c>
      <c r="VA50" s="98" t="s">
        <v>669</v>
      </c>
      <c r="VB50" s="98" t="s">
        <v>669</v>
      </c>
      <c r="VC50" s="98" t="s">
        <v>669</v>
      </c>
      <c r="VD50" s="98" t="s">
        <v>669</v>
      </c>
      <c r="VE50" s="98" t="s">
        <v>669</v>
      </c>
      <c r="VF50" s="98" t="s">
        <v>669</v>
      </c>
      <c r="VG50" s="98" t="s">
        <v>669</v>
      </c>
      <c r="VH50" s="98" t="s">
        <v>669</v>
      </c>
      <c r="VI50" s="98" t="s">
        <v>669</v>
      </c>
      <c r="VJ50" s="98" t="s">
        <v>669</v>
      </c>
      <c r="VK50" s="98" t="s">
        <v>669</v>
      </c>
      <c r="VL50" s="98" t="s">
        <v>669</v>
      </c>
      <c r="VM50" s="98" t="s">
        <v>669</v>
      </c>
      <c r="VN50" s="98" t="s">
        <v>669</v>
      </c>
      <c r="VO50" s="98" t="s">
        <v>669</v>
      </c>
      <c r="VP50" s="98" t="s">
        <v>669</v>
      </c>
      <c r="VQ50" s="98" t="s">
        <v>669</v>
      </c>
      <c r="VR50" s="98" t="s">
        <v>669</v>
      </c>
      <c r="VS50" s="98" t="s">
        <v>669</v>
      </c>
      <c r="VT50" s="98" t="s">
        <v>669</v>
      </c>
      <c r="VU50" s="98" t="s">
        <v>669</v>
      </c>
      <c r="VV50" s="98" t="s">
        <v>669</v>
      </c>
      <c r="VW50" s="98" t="s">
        <v>669</v>
      </c>
      <c r="VX50" s="98" t="s">
        <v>669</v>
      </c>
      <c r="VY50" s="98" t="s">
        <v>669</v>
      </c>
      <c r="VZ50" s="98" t="s">
        <v>669</v>
      </c>
      <c r="WA50" s="98" t="s">
        <v>669</v>
      </c>
      <c r="WB50" s="98" t="s">
        <v>669</v>
      </c>
      <c r="WC50" s="98" t="s">
        <v>669</v>
      </c>
      <c r="WD50" s="98" t="s">
        <v>669</v>
      </c>
      <c r="WE50" s="98" t="s">
        <v>669</v>
      </c>
      <c r="WF50" s="98" t="s">
        <v>669</v>
      </c>
      <c r="WG50" s="98" t="s">
        <v>669</v>
      </c>
      <c r="WH50" s="98" t="s">
        <v>669</v>
      </c>
      <c r="WI50" s="98" t="s">
        <v>669</v>
      </c>
      <c r="WJ50" s="98" t="s">
        <v>669</v>
      </c>
      <c r="WK50" s="98" t="s">
        <v>669</v>
      </c>
      <c r="WL50" s="98" t="s">
        <v>669</v>
      </c>
      <c r="WM50" s="98" t="s">
        <v>669</v>
      </c>
      <c r="WN50" s="98" t="s">
        <v>669</v>
      </c>
      <c r="WO50" s="98" t="s">
        <v>669</v>
      </c>
      <c r="WP50" s="98" t="s">
        <v>669</v>
      </c>
      <c r="WQ50" s="98" t="s">
        <v>669</v>
      </c>
      <c r="WR50" s="98" t="s">
        <v>669</v>
      </c>
      <c r="WS50" s="98" t="s">
        <v>669</v>
      </c>
      <c r="WT50" s="98" t="s">
        <v>669</v>
      </c>
      <c r="WU50" s="98" t="s">
        <v>669</v>
      </c>
      <c r="WV50" s="98" t="s">
        <v>669</v>
      </c>
      <c r="WW50" s="98" t="s">
        <v>669</v>
      </c>
      <c r="WX50" s="98" t="s">
        <v>669</v>
      </c>
      <c r="WY50" s="98" t="s">
        <v>669</v>
      </c>
      <c r="WZ50" s="98" t="s">
        <v>669</v>
      </c>
      <c r="XA50" s="98" t="s">
        <v>669</v>
      </c>
      <c r="XB50" s="98" t="s">
        <v>669</v>
      </c>
      <c r="XC50" s="98" t="s">
        <v>669</v>
      </c>
      <c r="XD50" s="98" t="s">
        <v>669</v>
      </c>
      <c r="XE50" s="98" t="s">
        <v>669</v>
      </c>
      <c r="XF50" s="98" t="s">
        <v>669</v>
      </c>
      <c r="XG50" s="98" t="s">
        <v>669</v>
      </c>
      <c r="XH50" s="98" t="s">
        <v>669</v>
      </c>
      <c r="XI50" s="98" t="s">
        <v>669</v>
      </c>
      <c r="XJ50" s="98" t="s">
        <v>669</v>
      </c>
      <c r="XK50" s="98" t="s">
        <v>669</v>
      </c>
      <c r="XL50" s="98" t="s">
        <v>669</v>
      </c>
      <c r="XM50" s="98" t="s">
        <v>669</v>
      </c>
      <c r="XN50" s="98" t="s">
        <v>669</v>
      </c>
      <c r="XO50" s="98" t="s">
        <v>669</v>
      </c>
      <c r="XP50" s="98" t="s">
        <v>669</v>
      </c>
      <c r="XQ50" s="98" t="s">
        <v>669</v>
      </c>
      <c r="XR50" s="98" t="s">
        <v>669</v>
      </c>
      <c r="XS50" s="98" t="s">
        <v>669</v>
      </c>
      <c r="XT50" s="98" t="s">
        <v>669</v>
      </c>
      <c r="XU50" s="98" t="s">
        <v>669</v>
      </c>
      <c r="XV50" s="98" t="s">
        <v>669</v>
      </c>
      <c r="XW50" s="98" t="s">
        <v>669</v>
      </c>
      <c r="XX50" s="98" t="s">
        <v>669</v>
      </c>
      <c r="XY50" s="98" t="s">
        <v>669</v>
      </c>
      <c r="XZ50" s="98" t="s">
        <v>669</v>
      </c>
      <c r="YA50" s="98" t="s">
        <v>669</v>
      </c>
      <c r="YB50" s="98" t="s">
        <v>669</v>
      </c>
      <c r="YC50" s="98" t="s">
        <v>669</v>
      </c>
      <c r="YD50" s="98" t="s">
        <v>669</v>
      </c>
      <c r="YE50" s="98" t="s">
        <v>669</v>
      </c>
      <c r="YF50" s="98" t="s">
        <v>669</v>
      </c>
      <c r="YG50" s="98" t="s">
        <v>669</v>
      </c>
      <c r="YH50" s="98" t="s">
        <v>669</v>
      </c>
      <c r="YI50" s="98" t="s">
        <v>669</v>
      </c>
      <c r="YJ50" s="98" t="s">
        <v>669</v>
      </c>
      <c r="YK50" s="98" t="s">
        <v>669</v>
      </c>
      <c r="YL50" s="98" t="s">
        <v>669</v>
      </c>
      <c r="YM50" s="98" t="s">
        <v>669</v>
      </c>
      <c r="YN50" s="98" t="s">
        <v>669</v>
      </c>
      <c r="YO50" s="98" t="s">
        <v>669</v>
      </c>
      <c r="YP50" s="98" t="s">
        <v>669</v>
      </c>
      <c r="YQ50" s="98" t="s">
        <v>669</v>
      </c>
      <c r="YR50" s="98" t="s">
        <v>669</v>
      </c>
      <c r="YS50" s="98" t="s">
        <v>669</v>
      </c>
      <c r="YT50" s="98" t="s">
        <v>669</v>
      </c>
      <c r="YU50" s="98" t="s">
        <v>669</v>
      </c>
      <c r="YV50" s="98" t="s">
        <v>669</v>
      </c>
      <c r="YW50" s="98" t="s">
        <v>669</v>
      </c>
      <c r="YX50" s="98" t="s">
        <v>669</v>
      </c>
      <c r="YY50" s="98" t="s">
        <v>669</v>
      </c>
      <c r="YZ50" s="98" t="s">
        <v>669</v>
      </c>
      <c r="ZA50" s="98" t="s">
        <v>669</v>
      </c>
      <c r="ZB50" s="98" t="s">
        <v>669</v>
      </c>
      <c r="ZC50" s="98" t="s">
        <v>669</v>
      </c>
      <c r="ZD50" s="98" t="s">
        <v>669</v>
      </c>
      <c r="ZE50" s="98" t="s">
        <v>669</v>
      </c>
      <c r="ZF50" s="98" t="s">
        <v>669</v>
      </c>
      <c r="ZG50" s="98" t="s">
        <v>669</v>
      </c>
      <c r="ZH50" s="98" t="s">
        <v>669</v>
      </c>
      <c r="ZI50" s="98" t="s">
        <v>669</v>
      </c>
      <c r="ZJ50" s="98" t="s">
        <v>669</v>
      </c>
      <c r="ZK50" s="98" t="s">
        <v>669</v>
      </c>
      <c r="ZL50" s="98" t="s">
        <v>669</v>
      </c>
      <c r="ZM50" s="98" t="s">
        <v>669</v>
      </c>
      <c r="ZN50" s="98" t="s">
        <v>669</v>
      </c>
      <c r="ZO50" s="98" t="s">
        <v>669</v>
      </c>
      <c r="ZP50" s="98" t="s">
        <v>669</v>
      </c>
      <c r="ZQ50" s="98" t="s">
        <v>669</v>
      </c>
      <c r="ZR50" s="98" t="s">
        <v>669</v>
      </c>
      <c r="ZS50" s="98" t="s">
        <v>669</v>
      </c>
      <c r="ZT50" s="98" t="s">
        <v>669</v>
      </c>
      <c r="ZU50" s="98" t="s">
        <v>669</v>
      </c>
      <c r="ZV50" s="98" t="s">
        <v>669</v>
      </c>
      <c r="ZW50" s="98" t="s">
        <v>669</v>
      </c>
      <c r="ZX50" s="98" t="s">
        <v>669</v>
      </c>
      <c r="ZY50" s="98" t="s">
        <v>669</v>
      </c>
      <c r="ZZ50" s="98" t="s">
        <v>669</v>
      </c>
      <c r="AAA50" s="98" t="s">
        <v>669</v>
      </c>
      <c r="AAB50" s="98" t="s">
        <v>669</v>
      </c>
      <c r="AAC50" s="98" t="s">
        <v>669</v>
      </c>
      <c r="AAD50" s="98" t="s">
        <v>669</v>
      </c>
      <c r="AAE50" s="98" t="s">
        <v>669</v>
      </c>
      <c r="AAF50" s="98" t="s">
        <v>669</v>
      </c>
      <c r="AAG50" s="98" t="s">
        <v>669</v>
      </c>
      <c r="AAH50" s="98" t="s">
        <v>669</v>
      </c>
      <c r="AAI50" s="98" t="s">
        <v>669</v>
      </c>
      <c r="AAJ50" s="98" t="s">
        <v>669</v>
      </c>
      <c r="AAK50" s="98" t="s">
        <v>669</v>
      </c>
      <c r="AAL50" s="98" t="s">
        <v>669</v>
      </c>
      <c r="AAM50" s="98" t="s">
        <v>669</v>
      </c>
      <c r="AAN50" s="98" t="s">
        <v>669</v>
      </c>
      <c r="AAO50" s="98" t="s">
        <v>669</v>
      </c>
      <c r="AAP50" s="98" t="s">
        <v>669</v>
      </c>
      <c r="AAQ50" s="98" t="s">
        <v>669</v>
      </c>
      <c r="AAR50" s="98" t="s">
        <v>669</v>
      </c>
      <c r="AAS50" s="98" t="s">
        <v>669</v>
      </c>
      <c r="AAT50" s="98" t="s">
        <v>669</v>
      </c>
      <c r="AAU50" s="98" t="s">
        <v>669</v>
      </c>
      <c r="AAV50" s="98" t="s">
        <v>669</v>
      </c>
      <c r="AAW50" s="98" t="s">
        <v>669</v>
      </c>
      <c r="AAX50" s="98" t="s">
        <v>669</v>
      </c>
      <c r="AAY50" s="98" t="s">
        <v>669</v>
      </c>
      <c r="AAZ50" s="98" t="s">
        <v>669</v>
      </c>
      <c r="ABA50" s="98" t="s">
        <v>669</v>
      </c>
      <c r="ABB50" s="98" t="s">
        <v>669</v>
      </c>
      <c r="ABC50" s="98" t="s">
        <v>669</v>
      </c>
      <c r="ABD50" s="98" t="s">
        <v>669</v>
      </c>
      <c r="ABE50" s="98" t="s">
        <v>669</v>
      </c>
      <c r="ABF50" s="98" t="s">
        <v>669</v>
      </c>
      <c r="ABG50" s="98" t="s">
        <v>669</v>
      </c>
      <c r="ABH50" s="98" t="s">
        <v>669</v>
      </c>
      <c r="ABI50" s="98" t="s">
        <v>669</v>
      </c>
      <c r="ABJ50" s="98" t="s">
        <v>669</v>
      </c>
      <c r="ABK50" s="98" t="s">
        <v>669</v>
      </c>
      <c r="ABL50" s="98" t="s">
        <v>669</v>
      </c>
      <c r="ABM50" s="98" t="s">
        <v>669</v>
      </c>
      <c r="ABN50" s="98" t="s">
        <v>669</v>
      </c>
      <c r="ABO50" s="98" t="s">
        <v>669</v>
      </c>
      <c r="ABP50" s="98" t="s">
        <v>669</v>
      </c>
      <c r="ABQ50" s="98" t="s">
        <v>669</v>
      </c>
      <c r="ABR50" s="98" t="s">
        <v>669</v>
      </c>
      <c r="ABS50" s="98" t="s">
        <v>669</v>
      </c>
      <c r="ABT50" s="98" t="s">
        <v>669</v>
      </c>
      <c r="ABU50" s="98" t="s">
        <v>669</v>
      </c>
      <c r="ABV50" s="98" t="s">
        <v>669</v>
      </c>
      <c r="ABW50" s="98" t="s">
        <v>669</v>
      </c>
      <c r="ABX50" s="98" t="s">
        <v>669</v>
      </c>
      <c r="ABY50" s="98" t="s">
        <v>669</v>
      </c>
      <c r="ABZ50" s="98" t="s">
        <v>669</v>
      </c>
      <c r="ACA50" s="98" t="s">
        <v>669</v>
      </c>
      <c r="ACB50" s="98" t="s">
        <v>669</v>
      </c>
      <c r="ACC50" s="98" t="s">
        <v>669</v>
      </c>
      <c r="ACD50" s="98" t="s">
        <v>669</v>
      </c>
      <c r="ACE50" s="98" t="s">
        <v>669</v>
      </c>
      <c r="ACF50" s="98" t="s">
        <v>669</v>
      </c>
      <c r="ACG50" s="98" t="s">
        <v>669</v>
      </c>
      <c r="ACH50" s="98" t="s">
        <v>669</v>
      </c>
      <c r="ACI50" s="98" t="s">
        <v>669</v>
      </c>
      <c r="ACJ50" s="98" t="s">
        <v>669</v>
      </c>
      <c r="ACK50" s="98" t="s">
        <v>669</v>
      </c>
      <c r="ACL50" s="98" t="s">
        <v>669</v>
      </c>
      <c r="ACM50" s="98" t="s">
        <v>669</v>
      </c>
      <c r="ACN50" s="98" t="s">
        <v>669</v>
      </c>
      <c r="ACO50" s="98" t="s">
        <v>669</v>
      </c>
      <c r="ACP50" s="98" t="s">
        <v>669</v>
      </c>
      <c r="ACQ50" s="98" t="s">
        <v>669</v>
      </c>
      <c r="ACR50" s="98" t="s">
        <v>669</v>
      </c>
      <c r="ACS50" s="98" t="s">
        <v>669</v>
      </c>
      <c r="ACT50" s="98" t="s">
        <v>669</v>
      </c>
      <c r="ACU50" s="98" t="s">
        <v>669</v>
      </c>
      <c r="ACV50" s="98" t="s">
        <v>669</v>
      </c>
      <c r="ACW50" s="98" t="s">
        <v>669</v>
      </c>
      <c r="ACX50" s="98" t="s">
        <v>669</v>
      </c>
      <c r="ACY50" s="98" t="s">
        <v>669</v>
      </c>
      <c r="ACZ50" s="98" t="s">
        <v>669</v>
      </c>
      <c r="ADA50" s="98" t="s">
        <v>669</v>
      </c>
      <c r="ADB50" s="98" t="s">
        <v>669</v>
      </c>
      <c r="ADC50" s="98" t="s">
        <v>669</v>
      </c>
      <c r="ADD50" s="98" t="s">
        <v>669</v>
      </c>
      <c r="ADE50" s="98" t="s">
        <v>669</v>
      </c>
      <c r="ADF50" s="98" t="s">
        <v>669</v>
      </c>
      <c r="ADG50" s="98" t="s">
        <v>669</v>
      </c>
      <c r="ADH50" s="98" t="s">
        <v>669</v>
      </c>
      <c r="ADI50" s="98" t="s">
        <v>669</v>
      </c>
      <c r="ADJ50" s="98" t="s">
        <v>669</v>
      </c>
      <c r="ADK50" s="98" t="s">
        <v>669</v>
      </c>
      <c r="ADL50" s="98" t="s">
        <v>669</v>
      </c>
      <c r="ADM50" s="98" t="s">
        <v>669</v>
      </c>
      <c r="ADN50" s="98" t="s">
        <v>669</v>
      </c>
      <c r="ADO50" s="98" t="s">
        <v>669</v>
      </c>
      <c r="ADP50" s="98" t="s">
        <v>669</v>
      </c>
      <c r="ADQ50" s="98" t="s">
        <v>669</v>
      </c>
      <c r="ADR50" s="98" t="s">
        <v>669</v>
      </c>
      <c r="ADS50" s="98" t="s">
        <v>669</v>
      </c>
      <c r="ADT50" s="98" t="s">
        <v>669</v>
      </c>
      <c r="ADU50" s="98" t="s">
        <v>669</v>
      </c>
      <c r="ADV50" s="98" t="s">
        <v>669</v>
      </c>
      <c r="ADW50" s="98" t="s">
        <v>669</v>
      </c>
      <c r="ADX50" s="98" t="s">
        <v>669</v>
      </c>
      <c r="ADY50" s="98" t="s">
        <v>669</v>
      </c>
      <c r="ADZ50" s="98" t="s">
        <v>669</v>
      </c>
      <c r="AEA50" s="98" t="s">
        <v>669</v>
      </c>
      <c r="AEB50" s="98" t="s">
        <v>669</v>
      </c>
      <c r="AEC50" s="98" t="s">
        <v>669</v>
      </c>
      <c r="AED50" s="98" t="s">
        <v>669</v>
      </c>
      <c r="AEE50" s="98" t="s">
        <v>669</v>
      </c>
      <c r="AEF50" s="98" t="s">
        <v>669</v>
      </c>
      <c r="AEG50" s="98" t="s">
        <v>669</v>
      </c>
      <c r="AEH50" s="98" t="s">
        <v>669</v>
      </c>
      <c r="AEI50" s="98" t="s">
        <v>669</v>
      </c>
      <c r="AEJ50" s="98" t="s">
        <v>669</v>
      </c>
      <c r="AEK50" s="98" t="s">
        <v>669</v>
      </c>
      <c r="AEL50" s="98" t="s">
        <v>669</v>
      </c>
      <c r="AEM50" s="98" t="s">
        <v>669</v>
      </c>
      <c r="AEN50" s="98" t="s">
        <v>669</v>
      </c>
      <c r="AEO50" s="98" t="s">
        <v>669</v>
      </c>
      <c r="AEP50" s="98" t="s">
        <v>669</v>
      </c>
      <c r="AEQ50" s="98" t="s">
        <v>669</v>
      </c>
      <c r="AER50" s="98" t="s">
        <v>669</v>
      </c>
      <c r="AES50" s="98" t="s">
        <v>669</v>
      </c>
      <c r="AET50" s="98" t="s">
        <v>669</v>
      </c>
      <c r="AEU50" s="98" t="s">
        <v>669</v>
      </c>
      <c r="AEV50" s="98" t="s">
        <v>669</v>
      </c>
      <c r="AEW50" s="98" t="s">
        <v>669</v>
      </c>
      <c r="AEX50" s="98" t="s">
        <v>669</v>
      </c>
      <c r="AEY50" s="98" t="s">
        <v>669</v>
      </c>
      <c r="AEZ50" s="98" t="s">
        <v>669</v>
      </c>
      <c r="AFA50" s="98" t="s">
        <v>669</v>
      </c>
      <c r="AFB50" s="98" t="s">
        <v>669</v>
      </c>
      <c r="AFC50" s="98" t="s">
        <v>669</v>
      </c>
      <c r="AFD50" s="98" t="s">
        <v>669</v>
      </c>
      <c r="AFE50" s="98" t="s">
        <v>669</v>
      </c>
      <c r="AFF50" s="98" t="s">
        <v>669</v>
      </c>
      <c r="AFG50" s="98" t="s">
        <v>669</v>
      </c>
      <c r="AFH50" s="98" t="s">
        <v>669</v>
      </c>
      <c r="AFI50" s="98" t="s">
        <v>669</v>
      </c>
      <c r="AFJ50" s="98" t="s">
        <v>669</v>
      </c>
      <c r="AFK50" s="98" t="s">
        <v>669</v>
      </c>
      <c r="AFL50" s="98" t="s">
        <v>669</v>
      </c>
      <c r="AFM50" s="98" t="s">
        <v>669</v>
      </c>
      <c r="AFN50" s="98" t="s">
        <v>669</v>
      </c>
      <c r="AFO50" s="98" t="s">
        <v>669</v>
      </c>
      <c r="AFP50" s="98" t="s">
        <v>669</v>
      </c>
      <c r="AFQ50" s="98" t="s">
        <v>669</v>
      </c>
      <c r="AFR50" s="98" t="s">
        <v>669</v>
      </c>
      <c r="AFS50" s="98" t="s">
        <v>669</v>
      </c>
      <c r="AFT50" s="98" t="s">
        <v>669</v>
      </c>
      <c r="AFU50" s="98" t="s">
        <v>669</v>
      </c>
      <c r="AFV50" s="98" t="s">
        <v>669</v>
      </c>
      <c r="AFW50" s="98" t="s">
        <v>669</v>
      </c>
      <c r="AFX50" s="98" t="s">
        <v>669</v>
      </c>
      <c r="AFY50" s="98" t="s">
        <v>669</v>
      </c>
      <c r="AFZ50" s="98" t="s">
        <v>669</v>
      </c>
      <c r="AGA50" s="98" t="s">
        <v>669</v>
      </c>
      <c r="AGB50" s="98" t="s">
        <v>669</v>
      </c>
      <c r="AGC50" s="98" t="s">
        <v>669</v>
      </c>
      <c r="AGD50" s="98" t="s">
        <v>669</v>
      </c>
      <c r="AGE50" s="98" t="s">
        <v>669</v>
      </c>
      <c r="AGF50" s="98" t="s">
        <v>669</v>
      </c>
      <c r="AGG50" s="98" t="s">
        <v>669</v>
      </c>
      <c r="AGH50" s="98" t="s">
        <v>669</v>
      </c>
      <c r="AGI50" s="98" t="s">
        <v>669</v>
      </c>
      <c r="AGJ50" s="98" t="s">
        <v>669</v>
      </c>
      <c r="AGK50" s="98" t="s">
        <v>669</v>
      </c>
      <c r="AGL50" s="98" t="s">
        <v>669</v>
      </c>
      <c r="AGM50" s="98" t="s">
        <v>669</v>
      </c>
      <c r="AGN50" s="98" t="s">
        <v>669</v>
      </c>
      <c r="AGO50" s="98" t="s">
        <v>669</v>
      </c>
      <c r="AGP50" s="98" t="s">
        <v>669</v>
      </c>
      <c r="AGQ50" s="98" t="s">
        <v>669</v>
      </c>
      <c r="AGR50" s="98" t="s">
        <v>669</v>
      </c>
      <c r="AGS50" s="98" t="s">
        <v>669</v>
      </c>
      <c r="AGT50" s="98" t="s">
        <v>669</v>
      </c>
      <c r="AGU50" s="98" t="s">
        <v>669</v>
      </c>
      <c r="AGV50" s="98" t="s">
        <v>669</v>
      </c>
      <c r="AGW50" s="98" t="s">
        <v>669</v>
      </c>
      <c r="AGX50" s="98" t="s">
        <v>669</v>
      </c>
      <c r="AGY50" s="98" t="s">
        <v>669</v>
      </c>
      <c r="AGZ50" s="98" t="s">
        <v>669</v>
      </c>
      <c r="AHA50" s="98" t="s">
        <v>669</v>
      </c>
      <c r="AHB50" s="98" t="s">
        <v>669</v>
      </c>
      <c r="AHC50" s="98" t="s">
        <v>669</v>
      </c>
      <c r="AHD50" s="98" t="s">
        <v>669</v>
      </c>
      <c r="AHE50" s="98" t="s">
        <v>669</v>
      </c>
      <c r="AHF50" s="98" t="s">
        <v>669</v>
      </c>
      <c r="AHG50" s="98" t="s">
        <v>669</v>
      </c>
      <c r="AHH50" s="98" t="s">
        <v>669</v>
      </c>
      <c r="AHI50" s="98" t="s">
        <v>669</v>
      </c>
      <c r="AHJ50" s="98" t="s">
        <v>669</v>
      </c>
      <c r="AHK50" s="98" t="s">
        <v>669</v>
      </c>
      <c r="AHL50" s="98" t="s">
        <v>669</v>
      </c>
      <c r="AHM50" s="98" t="s">
        <v>669</v>
      </c>
      <c r="AHN50" s="98" t="s">
        <v>669</v>
      </c>
      <c r="AHO50" s="98" t="s">
        <v>669</v>
      </c>
      <c r="AHP50" s="98" t="s">
        <v>669</v>
      </c>
      <c r="AHQ50" s="98" t="s">
        <v>669</v>
      </c>
      <c r="AHR50" s="98" t="s">
        <v>669</v>
      </c>
      <c r="AHS50" s="98" t="s">
        <v>669</v>
      </c>
      <c r="AHT50" s="98" t="s">
        <v>669</v>
      </c>
      <c r="AHU50" s="98" t="s">
        <v>669</v>
      </c>
      <c r="AHV50" s="98" t="s">
        <v>669</v>
      </c>
      <c r="AHW50" s="98" t="s">
        <v>669</v>
      </c>
      <c r="AHX50" s="98" t="s">
        <v>669</v>
      </c>
      <c r="AHY50" s="98" t="s">
        <v>669</v>
      </c>
      <c r="AHZ50" s="98" t="s">
        <v>669</v>
      </c>
      <c r="AIA50" s="98" t="s">
        <v>669</v>
      </c>
      <c r="AIB50" s="98" t="s">
        <v>669</v>
      </c>
      <c r="AIC50" s="98" t="s">
        <v>669</v>
      </c>
      <c r="AID50" s="98" t="s">
        <v>669</v>
      </c>
      <c r="AIE50" s="98" t="s">
        <v>669</v>
      </c>
      <c r="AIF50" s="98" t="s">
        <v>669</v>
      </c>
      <c r="AIG50" s="98" t="s">
        <v>669</v>
      </c>
      <c r="AIH50" s="98" t="s">
        <v>669</v>
      </c>
      <c r="AII50" s="98" t="s">
        <v>669</v>
      </c>
      <c r="AIJ50" s="98" t="s">
        <v>669</v>
      </c>
      <c r="AIK50" s="98" t="s">
        <v>669</v>
      </c>
      <c r="AIL50" s="98" t="s">
        <v>669</v>
      </c>
      <c r="AIM50" s="98" t="s">
        <v>669</v>
      </c>
      <c r="AIN50" s="98" t="s">
        <v>669</v>
      </c>
      <c r="AIO50" s="98" t="s">
        <v>669</v>
      </c>
      <c r="AIP50" s="98" t="s">
        <v>669</v>
      </c>
      <c r="AIQ50" s="98" t="s">
        <v>669</v>
      </c>
      <c r="AIR50" s="98" t="s">
        <v>669</v>
      </c>
      <c r="AIS50" s="98" t="s">
        <v>669</v>
      </c>
      <c r="AIT50" s="98" t="s">
        <v>669</v>
      </c>
      <c r="AIU50" s="98" t="s">
        <v>669</v>
      </c>
      <c r="AIV50" s="98" t="s">
        <v>669</v>
      </c>
      <c r="AIW50" s="98" t="s">
        <v>669</v>
      </c>
      <c r="AIX50" s="98" t="s">
        <v>669</v>
      </c>
      <c r="AIY50" s="98" t="s">
        <v>669</v>
      </c>
      <c r="AIZ50" s="98" t="s">
        <v>669</v>
      </c>
      <c r="AJA50" s="98" t="s">
        <v>669</v>
      </c>
      <c r="AJB50" s="98" t="s">
        <v>669</v>
      </c>
      <c r="AJC50" s="98" t="s">
        <v>669</v>
      </c>
      <c r="AJD50" s="98" t="s">
        <v>669</v>
      </c>
      <c r="AJE50" s="98" t="s">
        <v>669</v>
      </c>
      <c r="AJF50" s="98" t="s">
        <v>669</v>
      </c>
      <c r="AJG50" s="98" t="s">
        <v>669</v>
      </c>
      <c r="AJH50" s="98" t="s">
        <v>669</v>
      </c>
      <c r="AJI50" s="98" t="s">
        <v>669</v>
      </c>
      <c r="AJJ50" s="98" t="s">
        <v>669</v>
      </c>
      <c r="AJK50" s="98" t="s">
        <v>669</v>
      </c>
      <c r="AJL50" s="98" t="s">
        <v>669</v>
      </c>
      <c r="AJM50" s="98" t="s">
        <v>669</v>
      </c>
      <c r="AJN50" s="98" t="s">
        <v>669</v>
      </c>
      <c r="AJO50" s="98" t="s">
        <v>669</v>
      </c>
      <c r="AJP50" s="98" t="s">
        <v>669</v>
      </c>
      <c r="AJQ50" s="98" t="s">
        <v>669</v>
      </c>
      <c r="AJR50" s="98" t="s">
        <v>669</v>
      </c>
      <c r="AJS50" s="98" t="s">
        <v>669</v>
      </c>
      <c r="AJT50" s="98" t="s">
        <v>669</v>
      </c>
      <c r="AJU50" s="98" t="s">
        <v>669</v>
      </c>
      <c r="AJV50" s="98" t="s">
        <v>669</v>
      </c>
      <c r="AJW50" s="98" t="s">
        <v>669</v>
      </c>
      <c r="AJX50" s="98" t="s">
        <v>669</v>
      </c>
      <c r="AJY50" s="98" t="s">
        <v>669</v>
      </c>
      <c r="AJZ50" s="98" t="s">
        <v>669</v>
      </c>
      <c r="AKA50" s="98" t="s">
        <v>669</v>
      </c>
      <c r="AKB50" s="98" t="s">
        <v>669</v>
      </c>
      <c r="AKC50" s="98" t="s">
        <v>669</v>
      </c>
      <c r="AKD50" s="98" t="s">
        <v>669</v>
      </c>
      <c r="AKE50" s="98" t="s">
        <v>669</v>
      </c>
      <c r="AKF50" s="98" t="s">
        <v>669</v>
      </c>
      <c r="AKG50" s="98" t="s">
        <v>669</v>
      </c>
      <c r="AKH50" s="98" t="s">
        <v>669</v>
      </c>
      <c r="AKI50" s="98" t="s">
        <v>669</v>
      </c>
      <c r="AKJ50" s="98" t="s">
        <v>669</v>
      </c>
      <c r="AKK50" s="98" t="s">
        <v>669</v>
      </c>
      <c r="AKL50" s="98" t="s">
        <v>669</v>
      </c>
      <c r="AKM50" s="98" t="s">
        <v>669</v>
      </c>
      <c r="AKN50" s="98" t="s">
        <v>669</v>
      </c>
      <c r="AKO50" s="98" t="s">
        <v>669</v>
      </c>
      <c r="AKP50" s="98" t="s">
        <v>669</v>
      </c>
      <c r="AKQ50" s="98" t="s">
        <v>669</v>
      </c>
      <c r="AKR50" s="98" t="s">
        <v>669</v>
      </c>
      <c r="AKS50" s="98" t="s">
        <v>669</v>
      </c>
      <c r="AKT50" s="98" t="s">
        <v>669</v>
      </c>
      <c r="AKU50" s="98" t="s">
        <v>669</v>
      </c>
      <c r="AKV50" s="98" t="s">
        <v>669</v>
      </c>
      <c r="AKW50" s="98" t="s">
        <v>669</v>
      </c>
      <c r="AKX50" s="98" t="s">
        <v>669</v>
      </c>
      <c r="AKY50" s="98" t="s">
        <v>669</v>
      </c>
      <c r="AKZ50" s="98" t="s">
        <v>669</v>
      </c>
      <c r="ALA50" s="98" t="s">
        <v>669</v>
      </c>
      <c r="ALB50" s="98" t="s">
        <v>669</v>
      </c>
      <c r="ALC50" s="98" t="s">
        <v>669</v>
      </c>
      <c r="ALD50" s="98" t="s">
        <v>669</v>
      </c>
      <c r="ALE50" s="98" t="s">
        <v>669</v>
      </c>
      <c r="ALF50" s="98" t="s">
        <v>669</v>
      </c>
      <c r="ALG50" s="98" t="s">
        <v>669</v>
      </c>
      <c r="ALH50" s="98" t="s">
        <v>669</v>
      </c>
      <c r="ALI50" s="98" t="s">
        <v>669</v>
      </c>
      <c r="ALJ50" s="98" t="s">
        <v>669</v>
      </c>
      <c r="ALK50" s="98" t="s">
        <v>669</v>
      </c>
      <c r="ALL50" s="98" t="s">
        <v>669</v>
      </c>
      <c r="ALM50" s="98" t="s">
        <v>669</v>
      </c>
      <c r="ALN50" s="98" t="s">
        <v>669</v>
      </c>
      <c r="ALO50" s="98" t="s">
        <v>669</v>
      </c>
      <c r="ALP50" s="98" t="s">
        <v>669</v>
      </c>
      <c r="ALQ50" s="98" t="s">
        <v>669</v>
      </c>
      <c r="ALR50" s="98" t="s">
        <v>669</v>
      </c>
      <c r="ALS50" s="98" t="s">
        <v>669</v>
      </c>
      <c r="ALT50" s="98" t="s">
        <v>669</v>
      </c>
      <c r="ALU50" s="98" t="s">
        <v>669</v>
      </c>
      <c r="ALV50" s="98" t="s">
        <v>669</v>
      </c>
      <c r="ALW50" s="98" t="s">
        <v>669</v>
      </c>
      <c r="ALX50" s="98" t="s">
        <v>669</v>
      </c>
      <c r="ALY50" s="98" t="s">
        <v>669</v>
      </c>
      <c r="ALZ50" s="98" t="s">
        <v>669</v>
      </c>
      <c r="AMA50" s="98" t="s">
        <v>669</v>
      </c>
      <c r="AMB50" s="98" t="s">
        <v>669</v>
      </c>
      <c r="AMC50" s="98" t="s">
        <v>669</v>
      </c>
      <c r="AMD50" s="98" t="s">
        <v>669</v>
      </c>
      <c r="AME50" s="98" t="s">
        <v>669</v>
      </c>
      <c r="AMF50" s="98" t="s">
        <v>669</v>
      </c>
      <c r="AMG50" s="98" t="s">
        <v>669</v>
      </c>
      <c r="AMH50" s="98" t="s">
        <v>669</v>
      </c>
      <c r="AMI50" s="98" t="s">
        <v>669</v>
      </c>
      <c r="AMJ50" s="98" t="s">
        <v>669</v>
      </c>
      <c r="AMK50" s="98" t="s">
        <v>669</v>
      </c>
      <c r="AML50" s="98" t="s">
        <v>669</v>
      </c>
      <c r="AMM50" s="98" t="s">
        <v>669</v>
      </c>
      <c r="AMN50" s="98" t="s">
        <v>669</v>
      </c>
      <c r="AMO50" s="98" t="s">
        <v>669</v>
      </c>
      <c r="AMP50" s="98" t="s">
        <v>669</v>
      </c>
      <c r="AMQ50" s="98" t="s">
        <v>669</v>
      </c>
      <c r="AMR50" s="98" t="s">
        <v>669</v>
      </c>
      <c r="AMS50" s="98" t="s">
        <v>669</v>
      </c>
      <c r="AMT50" s="98" t="s">
        <v>669</v>
      </c>
      <c r="AMU50" s="98" t="s">
        <v>669</v>
      </c>
      <c r="AMV50" s="98" t="s">
        <v>669</v>
      </c>
      <c r="AMW50" s="98" t="s">
        <v>669</v>
      </c>
      <c r="AMX50" s="98" t="s">
        <v>669</v>
      </c>
      <c r="AMY50" s="98" t="s">
        <v>669</v>
      </c>
      <c r="AMZ50" s="98" t="s">
        <v>669</v>
      </c>
      <c r="ANA50" s="98" t="s">
        <v>669</v>
      </c>
      <c r="ANB50" s="98" t="s">
        <v>669</v>
      </c>
      <c r="ANC50" s="98" t="s">
        <v>669</v>
      </c>
      <c r="AND50" s="98" t="s">
        <v>669</v>
      </c>
      <c r="ANE50" s="98" t="s">
        <v>669</v>
      </c>
      <c r="ANF50" s="98" t="s">
        <v>669</v>
      </c>
      <c r="ANG50" s="98" t="s">
        <v>669</v>
      </c>
      <c r="ANH50" s="98" t="s">
        <v>669</v>
      </c>
      <c r="ANI50" s="98" t="s">
        <v>669</v>
      </c>
      <c r="ANJ50" s="98" t="s">
        <v>669</v>
      </c>
      <c r="ANK50" s="98" t="s">
        <v>669</v>
      </c>
      <c r="ANL50" s="98" t="s">
        <v>669</v>
      </c>
      <c r="ANM50" s="98" t="s">
        <v>669</v>
      </c>
      <c r="ANN50" s="98" t="s">
        <v>669</v>
      </c>
      <c r="ANO50" s="98" t="s">
        <v>669</v>
      </c>
      <c r="ANP50" s="98" t="s">
        <v>669</v>
      </c>
      <c r="ANQ50" s="98" t="s">
        <v>669</v>
      </c>
      <c r="ANR50" s="98" t="s">
        <v>669</v>
      </c>
      <c r="ANS50" s="98" t="s">
        <v>669</v>
      </c>
      <c r="ANT50" s="98" t="s">
        <v>669</v>
      </c>
      <c r="ANU50" s="98" t="s">
        <v>669</v>
      </c>
      <c r="ANV50" s="98" t="s">
        <v>669</v>
      </c>
      <c r="ANW50" s="98" t="s">
        <v>669</v>
      </c>
      <c r="ANX50" s="98" t="s">
        <v>669</v>
      </c>
      <c r="ANY50" s="98" t="s">
        <v>669</v>
      </c>
      <c r="ANZ50" s="98" t="s">
        <v>669</v>
      </c>
      <c r="AOA50" s="98" t="s">
        <v>669</v>
      </c>
      <c r="AOB50" s="98" t="s">
        <v>669</v>
      </c>
      <c r="AOC50" s="98" t="s">
        <v>669</v>
      </c>
      <c r="AOD50" s="98" t="s">
        <v>669</v>
      </c>
      <c r="AOE50" s="98" t="s">
        <v>669</v>
      </c>
      <c r="AOF50" s="98" t="s">
        <v>669</v>
      </c>
      <c r="AOG50" s="98" t="s">
        <v>669</v>
      </c>
      <c r="AOH50" s="98" t="s">
        <v>669</v>
      </c>
      <c r="AOI50" s="98" t="s">
        <v>669</v>
      </c>
      <c r="AOJ50" s="98" t="s">
        <v>669</v>
      </c>
      <c r="AOK50" s="98" t="s">
        <v>669</v>
      </c>
      <c r="AOL50" s="98" t="s">
        <v>669</v>
      </c>
      <c r="AOM50" s="98" t="s">
        <v>669</v>
      </c>
      <c r="AON50" s="98" t="s">
        <v>669</v>
      </c>
      <c r="AOO50" s="98" t="s">
        <v>669</v>
      </c>
      <c r="AOP50" s="98" t="s">
        <v>669</v>
      </c>
      <c r="AOQ50" s="98" t="s">
        <v>669</v>
      </c>
      <c r="AOR50" s="98" t="s">
        <v>669</v>
      </c>
      <c r="AOS50" s="98" t="s">
        <v>669</v>
      </c>
      <c r="AOT50" s="98" t="s">
        <v>669</v>
      </c>
      <c r="AOU50" s="98" t="s">
        <v>669</v>
      </c>
      <c r="AOV50" s="98" t="s">
        <v>669</v>
      </c>
      <c r="AOW50" s="98" t="s">
        <v>669</v>
      </c>
      <c r="AOX50" s="98" t="s">
        <v>669</v>
      </c>
      <c r="AOY50" s="98" t="s">
        <v>669</v>
      </c>
      <c r="AOZ50" s="98" t="s">
        <v>669</v>
      </c>
      <c r="APA50" s="98" t="s">
        <v>669</v>
      </c>
      <c r="APB50" s="98" t="s">
        <v>669</v>
      </c>
      <c r="APC50" s="98" t="s">
        <v>669</v>
      </c>
      <c r="APD50" s="98" t="s">
        <v>669</v>
      </c>
      <c r="APE50" s="98" t="s">
        <v>669</v>
      </c>
      <c r="APF50" s="98" t="s">
        <v>669</v>
      </c>
      <c r="APG50" s="98" t="s">
        <v>669</v>
      </c>
      <c r="APH50" s="98" t="s">
        <v>669</v>
      </c>
      <c r="API50" s="98" t="s">
        <v>669</v>
      </c>
      <c r="APJ50" s="98" t="s">
        <v>669</v>
      </c>
      <c r="APK50" s="98" t="s">
        <v>669</v>
      </c>
      <c r="APL50" s="98" t="s">
        <v>669</v>
      </c>
      <c r="APM50" s="98" t="s">
        <v>669</v>
      </c>
      <c r="APN50" s="98" t="s">
        <v>669</v>
      </c>
      <c r="APO50" s="98" t="s">
        <v>669</v>
      </c>
      <c r="APP50" s="98" t="s">
        <v>669</v>
      </c>
      <c r="APQ50" s="98" t="s">
        <v>669</v>
      </c>
      <c r="APR50" s="98" t="s">
        <v>669</v>
      </c>
      <c r="APS50" s="98" t="s">
        <v>669</v>
      </c>
      <c r="APT50" s="98" t="s">
        <v>669</v>
      </c>
      <c r="APU50" s="98" t="s">
        <v>669</v>
      </c>
      <c r="APV50" s="98" t="s">
        <v>669</v>
      </c>
      <c r="APW50" s="98" t="s">
        <v>669</v>
      </c>
      <c r="APX50" s="98" t="s">
        <v>669</v>
      </c>
      <c r="APY50" s="98" t="s">
        <v>669</v>
      </c>
      <c r="APZ50" s="98" t="s">
        <v>669</v>
      </c>
      <c r="AQA50" s="98" t="s">
        <v>669</v>
      </c>
      <c r="AQB50" s="98" t="s">
        <v>669</v>
      </c>
      <c r="AQC50" s="98" t="s">
        <v>669</v>
      </c>
      <c r="AQD50" s="98" t="s">
        <v>669</v>
      </c>
      <c r="AQE50" s="98" t="s">
        <v>669</v>
      </c>
      <c r="AQF50" s="98" t="s">
        <v>669</v>
      </c>
      <c r="AQG50" s="98" t="s">
        <v>669</v>
      </c>
      <c r="AQH50" s="98" t="s">
        <v>669</v>
      </c>
      <c r="AQI50" s="98" t="s">
        <v>669</v>
      </c>
      <c r="AQJ50" s="98" t="s">
        <v>669</v>
      </c>
      <c r="AQK50" s="98" t="s">
        <v>669</v>
      </c>
      <c r="AQL50" s="98" t="s">
        <v>669</v>
      </c>
      <c r="AQM50" s="98" t="s">
        <v>669</v>
      </c>
      <c r="AQN50" s="98" t="s">
        <v>669</v>
      </c>
      <c r="AQO50" s="98" t="s">
        <v>669</v>
      </c>
      <c r="AQP50" s="98" t="s">
        <v>669</v>
      </c>
      <c r="AQQ50" s="98" t="s">
        <v>669</v>
      </c>
      <c r="AQR50" s="98" t="s">
        <v>669</v>
      </c>
      <c r="AQS50" s="98" t="s">
        <v>669</v>
      </c>
      <c r="AQT50" s="98" t="s">
        <v>669</v>
      </c>
      <c r="AQU50" s="98" t="s">
        <v>669</v>
      </c>
      <c r="AQV50" s="98" t="s">
        <v>669</v>
      </c>
      <c r="AQW50" s="98" t="s">
        <v>669</v>
      </c>
      <c r="AQX50" s="98" t="s">
        <v>669</v>
      </c>
      <c r="AQY50" s="98" t="s">
        <v>669</v>
      </c>
      <c r="AQZ50" s="98" t="s">
        <v>669</v>
      </c>
      <c r="ARA50" s="98" t="s">
        <v>669</v>
      </c>
      <c r="ARB50" s="98" t="s">
        <v>669</v>
      </c>
      <c r="ARC50" s="98" t="s">
        <v>669</v>
      </c>
      <c r="ARD50" s="98" t="s">
        <v>669</v>
      </c>
      <c r="ARE50" s="98" t="s">
        <v>669</v>
      </c>
      <c r="ARF50" s="98" t="s">
        <v>669</v>
      </c>
      <c r="ARG50" s="98" t="s">
        <v>669</v>
      </c>
      <c r="ARH50" s="98" t="s">
        <v>669</v>
      </c>
      <c r="ARI50" s="98" t="s">
        <v>669</v>
      </c>
      <c r="ARJ50" s="98" t="s">
        <v>669</v>
      </c>
      <c r="ARK50" s="98" t="s">
        <v>669</v>
      </c>
      <c r="ARL50" s="98" t="s">
        <v>669</v>
      </c>
      <c r="ARM50" s="98" t="s">
        <v>669</v>
      </c>
      <c r="ARN50" s="98" t="s">
        <v>669</v>
      </c>
      <c r="ARO50" s="98" t="s">
        <v>669</v>
      </c>
      <c r="ARP50" s="98" t="s">
        <v>669</v>
      </c>
      <c r="ARQ50" s="98" t="s">
        <v>669</v>
      </c>
      <c r="ARR50" s="98" t="s">
        <v>669</v>
      </c>
      <c r="ARS50" s="98" t="s">
        <v>669</v>
      </c>
      <c r="ART50" s="98" t="s">
        <v>669</v>
      </c>
      <c r="ARU50" s="98" t="s">
        <v>669</v>
      </c>
      <c r="ARV50" s="98" t="s">
        <v>669</v>
      </c>
      <c r="ARW50" s="98" t="s">
        <v>669</v>
      </c>
      <c r="ARX50" s="98" t="s">
        <v>669</v>
      </c>
      <c r="ARY50" s="98" t="s">
        <v>669</v>
      </c>
      <c r="ARZ50" s="98" t="s">
        <v>669</v>
      </c>
      <c r="ASA50" s="98" t="s">
        <v>669</v>
      </c>
      <c r="ASB50" s="98" t="s">
        <v>669</v>
      </c>
      <c r="ASC50" s="98" t="s">
        <v>669</v>
      </c>
      <c r="ASD50" s="98" t="s">
        <v>669</v>
      </c>
      <c r="ASE50" s="98" t="s">
        <v>669</v>
      </c>
      <c r="ASF50" s="98" t="s">
        <v>669</v>
      </c>
      <c r="ASG50" s="98" t="s">
        <v>669</v>
      </c>
      <c r="ASH50" s="98" t="s">
        <v>669</v>
      </c>
      <c r="ASI50" s="98" t="s">
        <v>669</v>
      </c>
      <c r="ASJ50" s="98" t="s">
        <v>669</v>
      </c>
      <c r="ASK50" s="98" t="s">
        <v>669</v>
      </c>
      <c r="ASL50" s="98" t="s">
        <v>669</v>
      </c>
      <c r="ASM50" s="98" t="s">
        <v>669</v>
      </c>
      <c r="ASN50" s="98" t="s">
        <v>669</v>
      </c>
      <c r="ASO50" s="98" t="s">
        <v>669</v>
      </c>
      <c r="ASP50" s="98" t="s">
        <v>669</v>
      </c>
      <c r="ASQ50" s="98" t="s">
        <v>669</v>
      </c>
      <c r="ASR50" s="98" t="s">
        <v>669</v>
      </c>
      <c r="ASS50" s="98" t="s">
        <v>669</v>
      </c>
      <c r="AST50" s="98" t="s">
        <v>669</v>
      </c>
      <c r="ASU50" s="98" t="s">
        <v>669</v>
      </c>
      <c r="ASV50" s="98" t="s">
        <v>669</v>
      </c>
      <c r="ASW50" s="98" t="s">
        <v>669</v>
      </c>
      <c r="ASX50" s="98" t="s">
        <v>669</v>
      </c>
      <c r="ASY50" s="98" t="s">
        <v>669</v>
      </c>
      <c r="ASZ50" s="98" t="s">
        <v>669</v>
      </c>
      <c r="ATA50" s="98" t="s">
        <v>669</v>
      </c>
      <c r="ATB50" s="98" t="s">
        <v>669</v>
      </c>
      <c r="ATC50" s="98" t="s">
        <v>669</v>
      </c>
      <c r="ATD50" s="98" t="s">
        <v>669</v>
      </c>
      <c r="ATE50" s="98" t="s">
        <v>669</v>
      </c>
      <c r="ATF50" s="98" t="s">
        <v>669</v>
      </c>
      <c r="ATG50" s="98" t="s">
        <v>669</v>
      </c>
      <c r="ATH50" s="98" t="s">
        <v>669</v>
      </c>
      <c r="ATI50" s="98" t="s">
        <v>669</v>
      </c>
      <c r="ATJ50" s="98" t="s">
        <v>669</v>
      </c>
      <c r="ATK50" s="98" t="s">
        <v>669</v>
      </c>
      <c r="ATL50" s="98" t="s">
        <v>669</v>
      </c>
      <c r="ATM50" s="98" t="s">
        <v>669</v>
      </c>
      <c r="ATN50" s="98" t="s">
        <v>669</v>
      </c>
      <c r="ATO50" s="98" t="s">
        <v>669</v>
      </c>
      <c r="ATP50" s="98" t="s">
        <v>669</v>
      </c>
      <c r="ATQ50" s="98" t="s">
        <v>669</v>
      </c>
      <c r="ATR50" s="98" t="s">
        <v>669</v>
      </c>
      <c r="ATS50" s="98" t="s">
        <v>669</v>
      </c>
      <c r="ATT50" s="98" t="s">
        <v>669</v>
      </c>
      <c r="ATU50" s="98" t="s">
        <v>669</v>
      </c>
      <c r="ATV50" s="98" t="s">
        <v>669</v>
      </c>
      <c r="ATW50" s="98" t="s">
        <v>669</v>
      </c>
      <c r="ATX50" s="98" t="s">
        <v>669</v>
      </c>
      <c r="ATY50" s="98" t="s">
        <v>669</v>
      </c>
      <c r="ATZ50" s="98" t="s">
        <v>669</v>
      </c>
      <c r="AUA50" s="98" t="s">
        <v>669</v>
      </c>
      <c r="AUB50" s="98" t="s">
        <v>669</v>
      </c>
      <c r="AUC50" s="98" t="s">
        <v>669</v>
      </c>
      <c r="AUD50" s="98" t="s">
        <v>669</v>
      </c>
      <c r="AUE50" s="98" t="s">
        <v>669</v>
      </c>
      <c r="AUF50" s="98" t="s">
        <v>669</v>
      </c>
      <c r="AUG50" s="98" t="s">
        <v>669</v>
      </c>
      <c r="AUH50" s="98" t="s">
        <v>669</v>
      </c>
      <c r="AUI50" s="98" t="s">
        <v>669</v>
      </c>
      <c r="AUJ50" s="98" t="s">
        <v>669</v>
      </c>
      <c r="AUK50" s="98" t="s">
        <v>669</v>
      </c>
      <c r="AUL50" s="98" t="s">
        <v>669</v>
      </c>
      <c r="AUM50" s="98" t="s">
        <v>669</v>
      </c>
      <c r="AUN50" s="98" t="s">
        <v>669</v>
      </c>
      <c r="AUO50" s="98" t="s">
        <v>669</v>
      </c>
      <c r="AUP50" s="98" t="s">
        <v>669</v>
      </c>
      <c r="AUQ50" s="98" t="s">
        <v>669</v>
      </c>
      <c r="AUR50" s="98" t="s">
        <v>669</v>
      </c>
      <c r="AUS50" s="98" t="s">
        <v>669</v>
      </c>
      <c r="AUT50" s="98" t="s">
        <v>669</v>
      </c>
      <c r="AUU50" s="98" t="s">
        <v>669</v>
      </c>
      <c r="AUV50" s="98" t="s">
        <v>669</v>
      </c>
      <c r="AUW50" s="98" t="s">
        <v>669</v>
      </c>
      <c r="AUX50" s="98" t="s">
        <v>669</v>
      </c>
      <c r="AUY50" s="98" t="s">
        <v>669</v>
      </c>
      <c r="AUZ50" s="98" t="s">
        <v>669</v>
      </c>
      <c r="AVA50" s="98" t="s">
        <v>669</v>
      </c>
      <c r="AVB50" s="98" t="s">
        <v>669</v>
      </c>
      <c r="AVC50" s="98" t="s">
        <v>669</v>
      </c>
      <c r="AVD50" s="98" t="s">
        <v>669</v>
      </c>
      <c r="AVE50" s="98" t="s">
        <v>669</v>
      </c>
      <c r="AVF50" s="98" t="s">
        <v>669</v>
      </c>
      <c r="AVG50" s="98" t="s">
        <v>669</v>
      </c>
      <c r="AVH50" s="98" t="s">
        <v>669</v>
      </c>
      <c r="AVI50" s="98" t="s">
        <v>669</v>
      </c>
      <c r="AVJ50" s="98" t="s">
        <v>669</v>
      </c>
      <c r="AVK50" s="98" t="s">
        <v>669</v>
      </c>
      <c r="AVL50" s="98" t="s">
        <v>669</v>
      </c>
      <c r="AVM50" s="98" t="s">
        <v>669</v>
      </c>
      <c r="AVN50" s="98" t="s">
        <v>669</v>
      </c>
      <c r="AVO50" s="98" t="s">
        <v>669</v>
      </c>
      <c r="AVP50" s="98" t="s">
        <v>669</v>
      </c>
      <c r="AVQ50" s="98" t="s">
        <v>669</v>
      </c>
      <c r="AVR50" s="98" t="s">
        <v>669</v>
      </c>
      <c r="AVS50" s="98" t="s">
        <v>669</v>
      </c>
      <c r="AVT50" s="98" t="s">
        <v>669</v>
      </c>
      <c r="AVU50" s="98" t="s">
        <v>669</v>
      </c>
      <c r="AVV50" s="98" t="s">
        <v>669</v>
      </c>
      <c r="AVW50" s="98" t="s">
        <v>669</v>
      </c>
      <c r="AVX50" s="98" t="s">
        <v>669</v>
      </c>
      <c r="AVY50" s="98" t="s">
        <v>669</v>
      </c>
      <c r="AVZ50" s="98" t="s">
        <v>669</v>
      </c>
      <c r="AWA50" s="98" t="s">
        <v>669</v>
      </c>
      <c r="AWB50" s="98" t="s">
        <v>669</v>
      </c>
      <c r="AWC50" s="98" t="s">
        <v>669</v>
      </c>
      <c r="AWD50" s="98" t="s">
        <v>669</v>
      </c>
      <c r="AWE50" s="98" t="s">
        <v>669</v>
      </c>
      <c r="AWF50" s="98" t="s">
        <v>669</v>
      </c>
      <c r="AWG50" s="98" t="s">
        <v>669</v>
      </c>
      <c r="AWH50" s="98" t="s">
        <v>669</v>
      </c>
      <c r="AWI50" s="98" t="s">
        <v>669</v>
      </c>
      <c r="AWJ50" s="98" t="s">
        <v>669</v>
      </c>
      <c r="AWK50" s="98" t="s">
        <v>669</v>
      </c>
      <c r="AWL50" s="98" t="s">
        <v>669</v>
      </c>
      <c r="AWM50" s="98" t="s">
        <v>669</v>
      </c>
      <c r="AWN50" s="98" t="s">
        <v>669</v>
      </c>
      <c r="AWO50" s="98" t="s">
        <v>669</v>
      </c>
      <c r="AWP50" s="98" t="s">
        <v>669</v>
      </c>
      <c r="AWQ50" s="98" t="s">
        <v>669</v>
      </c>
      <c r="AWR50" s="98" t="s">
        <v>669</v>
      </c>
      <c r="AWS50" s="98" t="s">
        <v>669</v>
      </c>
      <c r="AWT50" s="98" t="s">
        <v>669</v>
      </c>
      <c r="AWU50" s="98" t="s">
        <v>669</v>
      </c>
      <c r="AWV50" s="98" t="s">
        <v>669</v>
      </c>
      <c r="AWW50" s="98" t="s">
        <v>669</v>
      </c>
      <c r="AWX50" s="98" t="s">
        <v>669</v>
      </c>
      <c r="AWY50" s="98" t="s">
        <v>669</v>
      </c>
      <c r="AWZ50" s="98" t="s">
        <v>669</v>
      </c>
      <c r="AXA50" s="98" t="s">
        <v>669</v>
      </c>
      <c r="AXB50" s="98" t="s">
        <v>669</v>
      </c>
      <c r="AXC50" s="98" t="s">
        <v>669</v>
      </c>
      <c r="AXD50" s="98" t="s">
        <v>669</v>
      </c>
      <c r="AXE50" s="98" t="s">
        <v>669</v>
      </c>
      <c r="AXF50" s="98" t="s">
        <v>669</v>
      </c>
      <c r="AXG50" s="98" t="s">
        <v>669</v>
      </c>
      <c r="AXH50" s="98" t="s">
        <v>669</v>
      </c>
      <c r="AXI50" s="98" t="s">
        <v>669</v>
      </c>
      <c r="AXJ50" s="98" t="s">
        <v>669</v>
      </c>
      <c r="AXK50" s="98" t="s">
        <v>669</v>
      </c>
      <c r="AXL50" s="98" t="s">
        <v>669</v>
      </c>
      <c r="AXM50" s="98" t="s">
        <v>669</v>
      </c>
      <c r="AXN50" s="98" t="s">
        <v>669</v>
      </c>
      <c r="AXO50" s="98" t="s">
        <v>669</v>
      </c>
      <c r="AXP50" s="98" t="s">
        <v>669</v>
      </c>
      <c r="AXQ50" s="98" t="s">
        <v>669</v>
      </c>
      <c r="AXR50" s="98" t="s">
        <v>669</v>
      </c>
      <c r="AXS50" s="98" t="s">
        <v>669</v>
      </c>
      <c r="AXT50" s="98" t="s">
        <v>669</v>
      </c>
      <c r="AXU50" s="98" t="s">
        <v>669</v>
      </c>
      <c r="AXV50" s="98" t="s">
        <v>669</v>
      </c>
      <c r="AXW50" s="98" t="s">
        <v>669</v>
      </c>
      <c r="AXX50" s="98" t="s">
        <v>669</v>
      </c>
      <c r="AXY50" s="98" t="s">
        <v>669</v>
      </c>
      <c r="AXZ50" s="98" t="s">
        <v>669</v>
      </c>
      <c r="AYA50" s="98" t="s">
        <v>669</v>
      </c>
      <c r="AYB50" s="98" t="s">
        <v>669</v>
      </c>
      <c r="AYC50" s="98" t="s">
        <v>669</v>
      </c>
      <c r="AYD50" s="98" t="s">
        <v>669</v>
      </c>
      <c r="AYE50" s="98" t="s">
        <v>669</v>
      </c>
      <c r="AYF50" s="98" t="s">
        <v>669</v>
      </c>
      <c r="AYG50" s="98" t="s">
        <v>669</v>
      </c>
      <c r="AYH50" s="98" t="s">
        <v>669</v>
      </c>
      <c r="AYI50" s="98" t="s">
        <v>669</v>
      </c>
      <c r="AYJ50" s="98" t="s">
        <v>669</v>
      </c>
      <c r="AYK50" s="98" t="s">
        <v>669</v>
      </c>
      <c r="AYL50" s="98" t="s">
        <v>669</v>
      </c>
      <c r="AYM50" s="98" t="s">
        <v>669</v>
      </c>
      <c r="AYN50" s="98" t="s">
        <v>669</v>
      </c>
      <c r="AYO50" s="98" t="s">
        <v>669</v>
      </c>
      <c r="AYP50" s="98" t="s">
        <v>669</v>
      </c>
      <c r="AYQ50" s="98" t="s">
        <v>669</v>
      </c>
      <c r="AYR50" s="98" t="s">
        <v>669</v>
      </c>
      <c r="AYS50" s="98" t="s">
        <v>669</v>
      </c>
      <c r="AYT50" s="98" t="s">
        <v>669</v>
      </c>
      <c r="AYU50" s="98" t="s">
        <v>669</v>
      </c>
      <c r="AYV50" s="98" t="s">
        <v>669</v>
      </c>
      <c r="AYW50" s="98" t="s">
        <v>669</v>
      </c>
      <c r="AYX50" s="98" t="s">
        <v>669</v>
      </c>
      <c r="AYY50" s="98" t="s">
        <v>669</v>
      </c>
      <c r="AYZ50" s="98" t="s">
        <v>669</v>
      </c>
      <c r="AZA50" s="98" t="s">
        <v>669</v>
      </c>
      <c r="AZB50" s="98" t="s">
        <v>669</v>
      </c>
      <c r="AZC50" s="98" t="s">
        <v>669</v>
      </c>
      <c r="AZD50" s="98" t="s">
        <v>669</v>
      </c>
      <c r="AZE50" s="98" t="s">
        <v>669</v>
      </c>
      <c r="AZF50" s="98" t="s">
        <v>669</v>
      </c>
      <c r="AZG50" s="98" t="s">
        <v>669</v>
      </c>
      <c r="AZH50" s="98" t="s">
        <v>669</v>
      </c>
      <c r="AZI50" s="98" t="s">
        <v>669</v>
      </c>
      <c r="AZJ50" s="98" t="s">
        <v>669</v>
      </c>
      <c r="AZK50" s="98" t="s">
        <v>669</v>
      </c>
      <c r="AZL50" s="98" t="s">
        <v>669</v>
      </c>
      <c r="AZM50" s="98" t="s">
        <v>669</v>
      </c>
      <c r="AZN50" s="98" t="s">
        <v>669</v>
      </c>
      <c r="AZO50" s="98" t="s">
        <v>669</v>
      </c>
      <c r="AZP50" s="98" t="s">
        <v>669</v>
      </c>
      <c r="AZQ50" s="98" t="s">
        <v>669</v>
      </c>
      <c r="AZR50" s="98" t="s">
        <v>669</v>
      </c>
      <c r="AZS50" s="98" t="s">
        <v>669</v>
      </c>
      <c r="AZT50" s="98" t="s">
        <v>669</v>
      </c>
      <c r="AZU50" s="98" t="s">
        <v>669</v>
      </c>
      <c r="AZV50" s="98" t="s">
        <v>669</v>
      </c>
      <c r="AZW50" s="98" t="s">
        <v>669</v>
      </c>
      <c r="AZX50" s="98" t="s">
        <v>669</v>
      </c>
      <c r="AZY50" s="98" t="s">
        <v>669</v>
      </c>
      <c r="AZZ50" s="98" t="s">
        <v>669</v>
      </c>
      <c r="BAA50" s="98" t="s">
        <v>669</v>
      </c>
      <c r="BAB50" s="98" t="s">
        <v>669</v>
      </c>
      <c r="BAC50" s="98" t="s">
        <v>669</v>
      </c>
      <c r="BAD50" s="98" t="s">
        <v>669</v>
      </c>
      <c r="BAE50" s="98" t="s">
        <v>669</v>
      </c>
      <c r="BAF50" s="98" t="s">
        <v>669</v>
      </c>
      <c r="BAG50" s="98" t="s">
        <v>669</v>
      </c>
      <c r="BAH50" s="98" t="s">
        <v>669</v>
      </c>
      <c r="BAI50" s="98" t="s">
        <v>669</v>
      </c>
      <c r="BAJ50" s="98" t="s">
        <v>669</v>
      </c>
      <c r="BAK50" s="98" t="s">
        <v>669</v>
      </c>
      <c r="BAL50" s="98" t="s">
        <v>669</v>
      </c>
      <c r="BAM50" s="98" t="s">
        <v>669</v>
      </c>
      <c r="BAN50" s="98" t="s">
        <v>669</v>
      </c>
      <c r="BAO50" s="98" t="s">
        <v>669</v>
      </c>
      <c r="BAP50" s="98" t="s">
        <v>669</v>
      </c>
      <c r="BAQ50" s="98" t="s">
        <v>669</v>
      </c>
      <c r="BAR50" s="98" t="s">
        <v>669</v>
      </c>
      <c r="BAS50" s="98" t="s">
        <v>669</v>
      </c>
      <c r="BAT50" s="98" t="s">
        <v>669</v>
      </c>
      <c r="BAU50" s="98" t="s">
        <v>669</v>
      </c>
      <c r="BAV50" s="98" t="s">
        <v>669</v>
      </c>
      <c r="BAW50" s="98" t="s">
        <v>669</v>
      </c>
      <c r="BAX50" s="98" t="s">
        <v>669</v>
      </c>
      <c r="BAY50" s="98" t="s">
        <v>669</v>
      </c>
      <c r="BAZ50" s="98" t="s">
        <v>669</v>
      </c>
      <c r="BBA50" s="98" t="s">
        <v>669</v>
      </c>
      <c r="BBB50" s="98" t="s">
        <v>669</v>
      </c>
      <c r="BBC50" s="98" t="s">
        <v>669</v>
      </c>
      <c r="BBD50" s="98" t="s">
        <v>669</v>
      </c>
      <c r="BBE50" s="98" t="s">
        <v>669</v>
      </c>
      <c r="BBF50" s="98" t="s">
        <v>669</v>
      </c>
      <c r="BBG50" s="98" t="s">
        <v>669</v>
      </c>
      <c r="BBH50" s="98" t="s">
        <v>669</v>
      </c>
      <c r="BBI50" s="98" t="s">
        <v>669</v>
      </c>
      <c r="BBJ50" s="98" t="s">
        <v>669</v>
      </c>
      <c r="BBK50" s="98" t="s">
        <v>669</v>
      </c>
      <c r="BBL50" s="98" t="s">
        <v>669</v>
      </c>
      <c r="BBM50" s="98" t="s">
        <v>669</v>
      </c>
      <c r="BBN50" s="98" t="s">
        <v>669</v>
      </c>
      <c r="BBO50" s="98" t="s">
        <v>669</v>
      </c>
      <c r="BBP50" s="98" t="s">
        <v>669</v>
      </c>
      <c r="BBQ50" s="98" t="s">
        <v>669</v>
      </c>
      <c r="BBR50" s="98" t="s">
        <v>669</v>
      </c>
      <c r="BBS50" s="98" t="s">
        <v>669</v>
      </c>
      <c r="BBT50" s="98" t="s">
        <v>669</v>
      </c>
      <c r="BBU50" s="98" t="s">
        <v>669</v>
      </c>
      <c r="BBV50" s="98" t="s">
        <v>669</v>
      </c>
      <c r="BBW50" s="98" t="s">
        <v>669</v>
      </c>
      <c r="BBX50" s="98" t="s">
        <v>669</v>
      </c>
      <c r="BBY50" s="98" t="s">
        <v>669</v>
      </c>
      <c r="BBZ50" s="98" t="s">
        <v>669</v>
      </c>
      <c r="BCA50" s="98" t="s">
        <v>669</v>
      </c>
      <c r="BCB50" s="98" t="s">
        <v>669</v>
      </c>
      <c r="BCC50" s="98" t="s">
        <v>669</v>
      </c>
      <c r="BCD50" s="98" t="s">
        <v>669</v>
      </c>
      <c r="BCE50" s="98" t="s">
        <v>669</v>
      </c>
      <c r="BCF50" s="98" t="s">
        <v>669</v>
      </c>
      <c r="BCG50" s="98" t="s">
        <v>669</v>
      </c>
      <c r="BCH50" s="98" t="s">
        <v>669</v>
      </c>
      <c r="BCI50" s="98" t="s">
        <v>669</v>
      </c>
      <c r="BCJ50" s="98" t="s">
        <v>669</v>
      </c>
      <c r="BCK50" s="98" t="s">
        <v>669</v>
      </c>
      <c r="BCL50" s="98" t="s">
        <v>669</v>
      </c>
      <c r="BCM50" s="98" t="s">
        <v>669</v>
      </c>
      <c r="BCN50" s="98" t="s">
        <v>669</v>
      </c>
      <c r="BCO50" s="98" t="s">
        <v>669</v>
      </c>
      <c r="BCP50" s="98" t="s">
        <v>669</v>
      </c>
      <c r="BCQ50" s="98" t="s">
        <v>669</v>
      </c>
      <c r="BCR50" s="98" t="s">
        <v>669</v>
      </c>
      <c r="BCS50" s="98" t="s">
        <v>669</v>
      </c>
      <c r="BCT50" s="98" t="s">
        <v>669</v>
      </c>
      <c r="BCU50" s="98" t="s">
        <v>669</v>
      </c>
      <c r="BCV50" s="98" t="s">
        <v>669</v>
      </c>
      <c r="BCW50" s="98" t="s">
        <v>669</v>
      </c>
      <c r="BCX50" s="98" t="s">
        <v>669</v>
      </c>
      <c r="BCY50" s="98" t="s">
        <v>669</v>
      </c>
      <c r="BCZ50" s="98" t="s">
        <v>669</v>
      </c>
      <c r="BDA50" s="98" t="s">
        <v>669</v>
      </c>
      <c r="BDB50" s="98" t="s">
        <v>669</v>
      </c>
      <c r="BDC50" s="98" t="s">
        <v>669</v>
      </c>
      <c r="BDD50" s="98" t="s">
        <v>669</v>
      </c>
      <c r="BDE50" s="98" t="s">
        <v>669</v>
      </c>
      <c r="BDF50" s="98" t="s">
        <v>669</v>
      </c>
      <c r="BDG50" s="98" t="s">
        <v>669</v>
      </c>
      <c r="BDH50" s="98" t="s">
        <v>669</v>
      </c>
      <c r="BDI50" s="98" t="s">
        <v>669</v>
      </c>
      <c r="BDJ50" s="98" t="s">
        <v>669</v>
      </c>
      <c r="BDK50" s="98" t="s">
        <v>669</v>
      </c>
      <c r="BDL50" s="98" t="s">
        <v>669</v>
      </c>
      <c r="BDM50" s="98" t="s">
        <v>669</v>
      </c>
      <c r="BDN50" s="98" t="s">
        <v>669</v>
      </c>
      <c r="BDO50" s="98" t="s">
        <v>669</v>
      </c>
      <c r="BDP50" s="98" t="s">
        <v>669</v>
      </c>
      <c r="BDQ50" s="98" t="s">
        <v>669</v>
      </c>
      <c r="BDR50" s="98" t="s">
        <v>669</v>
      </c>
      <c r="BDS50" s="98" t="s">
        <v>669</v>
      </c>
      <c r="BDT50" s="98" t="s">
        <v>669</v>
      </c>
      <c r="BDU50" s="98" t="s">
        <v>669</v>
      </c>
      <c r="BDV50" s="98" t="s">
        <v>669</v>
      </c>
      <c r="BDW50" s="98" t="s">
        <v>669</v>
      </c>
      <c r="BDX50" s="98" t="s">
        <v>669</v>
      </c>
      <c r="BDY50" s="98" t="s">
        <v>669</v>
      </c>
      <c r="BDZ50" s="98" t="s">
        <v>669</v>
      </c>
      <c r="BEA50" s="98" t="s">
        <v>669</v>
      </c>
      <c r="BEB50" s="98" t="s">
        <v>669</v>
      </c>
      <c r="BEC50" s="98" t="s">
        <v>669</v>
      </c>
      <c r="BED50" s="98" t="s">
        <v>669</v>
      </c>
      <c r="BEE50" s="98" t="s">
        <v>669</v>
      </c>
      <c r="BEF50" s="98" t="s">
        <v>669</v>
      </c>
      <c r="BEG50" s="98" t="s">
        <v>669</v>
      </c>
      <c r="BEH50" s="98" t="s">
        <v>669</v>
      </c>
      <c r="BEI50" s="98" t="s">
        <v>669</v>
      </c>
      <c r="BEJ50" s="98" t="s">
        <v>669</v>
      </c>
      <c r="BEK50" s="98" t="s">
        <v>669</v>
      </c>
      <c r="BEL50" s="98" t="s">
        <v>669</v>
      </c>
      <c r="BEM50" s="98" t="s">
        <v>669</v>
      </c>
      <c r="BEN50" s="98" t="s">
        <v>669</v>
      </c>
      <c r="BEO50" s="98" t="s">
        <v>669</v>
      </c>
      <c r="BEP50" s="98" t="s">
        <v>669</v>
      </c>
      <c r="BEQ50" s="98" t="s">
        <v>669</v>
      </c>
      <c r="BER50" s="98" t="s">
        <v>669</v>
      </c>
      <c r="BES50" s="98" t="s">
        <v>669</v>
      </c>
      <c r="BET50" s="98" t="s">
        <v>669</v>
      </c>
      <c r="BEU50" s="98" t="s">
        <v>669</v>
      </c>
      <c r="BEV50" s="98" t="s">
        <v>669</v>
      </c>
      <c r="BEW50" s="98" t="s">
        <v>669</v>
      </c>
      <c r="BEX50" s="98" t="s">
        <v>669</v>
      </c>
      <c r="BEY50" s="98" t="s">
        <v>669</v>
      </c>
      <c r="BEZ50" s="98" t="s">
        <v>669</v>
      </c>
      <c r="BFA50" s="98" t="s">
        <v>669</v>
      </c>
      <c r="BFB50" s="98" t="s">
        <v>669</v>
      </c>
      <c r="BFC50" s="98" t="s">
        <v>669</v>
      </c>
      <c r="BFD50" s="98" t="s">
        <v>669</v>
      </c>
      <c r="BFE50" s="98" t="s">
        <v>669</v>
      </c>
      <c r="BFF50" s="98" t="s">
        <v>669</v>
      </c>
      <c r="BFG50" s="98" t="s">
        <v>669</v>
      </c>
      <c r="BFH50" s="98" t="s">
        <v>669</v>
      </c>
      <c r="BFI50" s="98" t="s">
        <v>669</v>
      </c>
      <c r="BFJ50" s="98" t="s">
        <v>669</v>
      </c>
      <c r="BFK50" s="98" t="s">
        <v>669</v>
      </c>
      <c r="BFL50" s="98" t="s">
        <v>669</v>
      </c>
      <c r="BFM50" s="98" t="s">
        <v>669</v>
      </c>
      <c r="BFN50" s="98" t="s">
        <v>669</v>
      </c>
      <c r="BFO50" s="98" t="s">
        <v>669</v>
      </c>
      <c r="BFP50" s="98" t="s">
        <v>669</v>
      </c>
      <c r="BFQ50" s="98" t="s">
        <v>669</v>
      </c>
      <c r="BFR50" s="98" t="s">
        <v>669</v>
      </c>
      <c r="BFS50" s="98" t="s">
        <v>669</v>
      </c>
      <c r="BFT50" s="98" t="s">
        <v>669</v>
      </c>
      <c r="BFU50" s="98" t="s">
        <v>669</v>
      </c>
      <c r="BFV50" s="98" t="s">
        <v>669</v>
      </c>
      <c r="BFW50" s="98" t="s">
        <v>669</v>
      </c>
      <c r="BFX50" s="98" t="s">
        <v>669</v>
      </c>
      <c r="BFY50" s="98" t="s">
        <v>669</v>
      </c>
      <c r="BFZ50" s="98" t="s">
        <v>669</v>
      </c>
      <c r="BGA50" s="98" t="s">
        <v>669</v>
      </c>
      <c r="BGB50" s="98" t="s">
        <v>669</v>
      </c>
      <c r="BGC50" s="98" t="s">
        <v>669</v>
      </c>
      <c r="BGD50" s="98" t="s">
        <v>669</v>
      </c>
      <c r="BGE50" s="98" t="s">
        <v>669</v>
      </c>
      <c r="BGF50" s="98" t="s">
        <v>669</v>
      </c>
      <c r="BGG50" s="98" t="s">
        <v>669</v>
      </c>
      <c r="BGH50" s="98" t="s">
        <v>669</v>
      </c>
      <c r="BGI50" s="98" t="s">
        <v>669</v>
      </c>
      <c r="BGJ50" s="98" t="s">
        <v>669</v>
      </c>
      <c r="BGK50" s="98" t="s">
        <v>669</v>
      </c>
      <c r="BGL50" s="98" t="s">
        <v>669</v>
      </c>
      <c r="BGM50" s="98" t="s">
        <v>669</v>
      </c>
      <c r="BGN50" s="98" t="s">
        <v>669</v>
      </c>
      <c r="BGO50" s="98" t="s">
        <v>669</v>
      </c>
      <c r="BGP50" s="98" t="s">
        <v>669</v>
      </c>
      <c r="BGQ50" s="98" t="s">
        <v>669</v>
      </c>
      <c r="BGR50" s="98" t="s">
        <v>669</v>
      </c>
      <c r="BGS50" s="98" t="s">
        <v>669</v>
      </c>
      <c r="BGT50" s="98" t="s">
        <v>669</v>
      </c>
      <c r="BGU50" s="98" t="s">
        <v>669</v>
      </c>
      <c r="BGV50" s="98" t="s">
        <v>669</v>
      </c>
      <c r="BGW50" s="98" t="s">
        <v>669</v>
      </c>
      <c r="BGX50" s="98" t="s">
        <v>669</v>
      </c>
      <c r="BGY50" s="98" t="s">
        <v>669</v>
      </c>
      <c r="BGZ50" s="98" t="s">
        <v>669</v>
      </c>
      <c r="BHA50" s="98" t="s">
        <v>669</v>
      </c>
      <c r="BHB50" s="98" t="s">
        <v>669</v>
      </c>
      <c r="BHC50" s="98" t="s">
        <v>669</v>
      </c>
      <c r="BHD50" s="98" t="s">
        <v>669</v>
      </c>
      <c r="BHE50" s="98" t="s">
        <v>669</v>
      </c>
      <c r="BHF50" s="98" t="s">
        <v>669</v>
      </c>
      <c r="BHG50" s="98" t="s">
        <v>669</v>
      </c>
      <c r="BHH50" s="98" t="s">
        <v>669</v>
      </c>
      <c r="BHI50" s="98" t="s">
        <v>669</v>
      </c>
      <c r="BHJ50" s="98" t="s">
        <v>669</v>
      </c>
      <c r="BHK50" s="98" t="s">
        <v>669</v>
      </c>
      <c r="BHL50" s="98" t="s">
        <v>669</v>
      </c>
      <c r="BHM50" s="98" t="s">
        <v>669</v>
      </c>
      <c r="BHN50" s="98" t="s">
        <v>669</v>
      </c>
      <c r="BHO50" s="98" t="s">
        <v>669</v>
      </c>
      <c r="BHP50" s="98" t="s">
        <v>669</v>
      </c>
      <c r="BHQ50" s="98" t="s">
        <v>669</v>
      </c>
      <c r="BHR50" s="98" t="s">
        <v>669</v>
      </c>
      <c r="BHS50" s="98" t="s">
        <v>669</v>
      </c>
      <c r="BHT50" s="98" t="s">
        <v>669</v>
      </c>
      <c r="BHU50" s="98" t="s">
        <v>669</v>
      </c>
      <c r="BHV50" s="98" t="s">
        <v>669</v>
      </c>
      <c r="BHW50" s="98" t="s">
        <v>669</v>
      </c>
      <c r="BHX50" s="98" t="s">
        <v>669</v>
      </c>
      <c r="BHY50" s="98" t="s">
        <v>669</v>
      </c>
      <c r="BHZ50" s="98" t="s">
        <v>669</v>
      </c>
      <c r="BIA50" s="98" t="s">
        <v>669</v>
      </c>
      <c r="BIB50" s="98" t="s">
        <v>669</v>
      </c>
      <c r="BIC50" s="98" t="s">
        <v>669</v>
      </c>
      <c r="BID50" s="98" t="s">
        <v>669</v>
      </c>
      <c r="BIE50" s="98" t="s">
        <v>669</v>
      </c>
      <c r="BIF50" s="98" t="s">
        <v>669</v>
      </c>
      <c r="BIG50" s="98" t="s">
        <v>669</v>
      </c>
      <c r="BIH50" s="98" t="s">
        <v>669</v>
      </c>
      <c r="BII50" s="98" t="s">
        <v>669</v>
      </c>
      <c r="BIJ50" s="98" t="s">
        <v>669</v>
      </c>
      <c r="BIK50" s="98" t="s">
        <v>669</v>
      </c>
      <c r="BIL50" s="98" t="s">
        <v>669</v>
      </c>
      <c r="BIM50" s="98" t="s">
        <v>669</v>
      </c>
      <c r="BIN50" s="98" t="s">
        <v>669</v>
      </c>
      <c r="BIO50" s="98" t="s">
        <v>669</v>
      </c>
      <c r="BIP50" s="98" t="s">
        <v>669</v>
      </c>
      <c r="BIQ50" s="98" t="s">
        <v>669</v>
      </c>
      <c r="BIR50" s="98" t="s">
        <v>669</v>
      </c>
      <c r="BIS50" s="98" t="s">
        <v>669</v>
      </c>
      <c r="BIT50" s="98" t="s">
        <v>669</v>
      </c>
      <c r="BIU50" s="98" t="s">
        <v>669</v>
      </c>
      <c r="BIV50" s="98" t="s">
        <v>669</v>
      </c>
      <c r="BIW50" s="98" t="s">
        <v>669</v>
      </c>
      <c r="BIX50" s="98" t="s">
        <v>669</v>
      </c>
      <c r="BIY50" s="98" t="s">
        <v>669</v>
      </c>
      <c r="BIZ50" s="98" t="s">
        <v>669</v>
      </c>
      <c r="BJA50" s="98" t="s">
        <v>669</v>
      </c>
      <c r="BJB50" s="98" t="s">
        <v>669</v>
      </c>
      <c r="BJC50" s="98" t="s">
        <v>669</v>
      </c>
      <c r="BJD50" s="98" t="s">
        <v>669</v>
      </c>
      <c r="BJE50" s="98" t="s">
        <v>669</v>
      </c>
      <c r="BJF50" s="98" t="s">
        <v>669</v>
      </c>
      <c r="BJG50" s="98" t="s">
        <v>669</v>
      </c>
      <c r="BJH50" s="98" t="s">
        <v>669</v>
      </c>
      <c r="BJI50" s="98" t="s">
        <v>669</v>
      </c>
      <c r="BJJ50" s="98" t="s">
        <v>669</v>
      </c>
      <c r="BJK50" s="98" t="s">
        <v>669</v>
      </c>
      <c r="BJL50" s="98" t="s">
        <v>669</v>
      </c>
      <c r="BJM50" s="98" t="s">
        <v>669</v>
      </c>
      <c r="BJN50" s="98" t="s">
        <v>669</v>
      </c>
      <c r="BJO50" s="98" t="s">
        <v>669</v>
      </c>
      <c r="BJP50" s="98" t="s">
        <v>669</v>
      </c>
      <c r="BJQ50" s="98" t="s">
        <v>669</v>
      </c>
      <c r="BJR50" s="98" t="s">
        <v>669</v>
      </c>
      <c r="BJS50" s="98" t="s">
        <v>669</v>
      </c>
      <c r="BJT50" s="98" t="s">
        <v>669</v>
      </c>
      <c r="BJU50" s="98" t="s">
        <v>669</v>
      </c>
      <c r="BJV50" s="98" t="s">
        <v>669</v>
      </c>
      <c r="BJW50" s="98" t="s">
        <v>669</v>
      </c>
      <c r="BJX50" s="98" t="s">
        <v>669</v>
      </c>
      <c r="BJY50" s="98" t="s">
        <v>669</v>
      </c>
      <c r="BJZ50" s="98" t="s">
        <v>669</v>
      </c>
      <c r="BKA50" s="98" t="s">
        <v>669</v>
      </c>
      <c r="BKB50" s="98" t="s">
        <v>669</v>
      </c>
      <c r="BKC50" s="98" t="s">
        <v>669</v>
      </c>
      <c r="BKD50" s="98" t="s">
        <v>669</v>
      </c>
      <c r="BKE50" s="98" t="s">
        <v>669</v>
      </c>
      <c r="BKF50" s="98" t="s">
        <v>669</v>
      </c>
      <c r="BKG50" s="98" t="s">
        <v>669</v>
      </c>
      <c r="BKH50" s="98" t="s">
        <v>669</v>
      </c>
      <c r="BKI50" s="98" t="s">
        <v>669</v>
      </c>
      <c r="BKJ50" s="98" t="s">
        <v>669</v>
      </c>
      <c r="BKK50" s="98" t="s">
        <v>669</v>
      </c>
      <c r="BKL50" s="98" t="s">
        <v>669</v>
      </c>
      <c r="BKM50" s="98" t="s">
        <v>669</v>
      </c>
      <c r="BKN50" s="98" t="s">
        <v>669</v>
      </c>
      <c r="BKO50" s="98" t="s">
        <v>669</v>
      </c>
      <c r="BKP50" s="98" t="s">
        <v>669</v>
      </c>
      <c r="BKQ50" s="98" t="s">
        <v>669</v>
      </c>
      <c r="BKR50" s="98" t="s">
        <v>669</v>
      </c>
      <c r="BKS50" s="98" t="s">
        <v>669</v>
      </c>
      <c r="BKT50" s="98" t="s">
        <v>669</v>
      </c>
      <c r="BKU50" s="98" t="s">
        <v>669</v>
      </c>
      <c r="BKV50" s="98" t="s">
        <v>669</v>
      </c>
      <c r="BKW50" s="98" t="s">
        <v>669</v>
      </c>
      <c r="BKX50" s="98" t="s">
        <v>669</v>
      </c>
      <c r="BKY50" s="98" t="s">
        <v>669</v>
      </c>
      <c r="BKZ50" s="98" t="s">
        <v>669</v>
      </c>
      <c r="BLA50" s="98" t="s">
        <v>669</v>
      </c>
      <c r="BLB50" s="98" t="s">
        <v>669</v>
      </c>
      <c r="BLC50" s="98" t="s">
        <v>669</v>
      </c>
      <c r="BLD50" s="98" t="s">
        <v>669</v>
      </c>
      <c r="BLE50" s="98" t="s">
        <v>669</v>
      </c>
      <c r="BLF50" s="98" t="s">
        <v>669</v>
      </c>
      <c r="BLG50" s="98" t="s">
        <v>669</v>
      </c>
      <c r="BLH50" s="98" t="s">
        <v>669</v>
      </c>
      <c r="BLI50" s="98" t="s">
        <v>669</v>
      </c>
      <c r="BLJ50" s="98" t="s">
        <v>669</v>
      </c>
      <c r="BLK50" s="98" t="s">
        <v>669</v>
      </c>
      <c r="BLL50" s="98" t="s">
        <v>669</v>
      </c>
      <c r="BLM50" s="98" t="s">
        <v>669</v>
      </c>
      <c r="BLN50" s="98" t="s">
        <v>669</v>
      </c>
      <c r="BLO50" s="98" t="s">
        <v>669</v>
      </c>
      <c r="BLP50" s="98" t="s">
        <v>669</v>
      </c>
      <c r="BLQ50" s="98" t="s">
        <v>669</v>
      </c>
      <c r="BLR50" s="98" t="s">
        <v>669</v>
      </c>
      <c r="BLS50" s="98" t="s">
        <v>669</v>
      </c>
      <c r="BLT50" s="98" t="s">
        <v>669</v>
      </c>
      <c r="BLU50" s="98" t="s">
        <v>669</v>
      </c>
      <c r="BLV50" s="98" t="s">
        <v>669</v>
      </c>
      <c r="BLW50" s="98" t="s">
        <v>669</v>
      </c>
      <c r="BLX50" s="98" t="s">
        <v>669</v>
      </c>
      <c r="BLY50" s="98" t="s">
        <v>669</v>
      </c>
      <c r="BLZ50" s="98" t="s">
        <v>669</v>
      </c>
      <c r="BMA50" s="98" t="s">
        <v>669</v>
      </c>
      <c r="BMB50" s="98" t="s">
        <v>669</v>
      </c>
      <c r="BMC50" s="98" t="s">
        <v>669</v>
      </c>
      <c r="BMD50" s="98" t="s">
        <v>669</v>
      </c>
      <c r="BME50" s="98" t="s">
        <v>669</v>
      </c>
      <c r="BMF50" s="98" t="s">
        <v>669</v>
      </c>
      <c r="BMG50" s="98" t="s">
        <v>669</v>
      </c>
      <c r="BMH50" s="98" t="s">
        <v>669</v>
      </c>
      <c r="BMI50" s="98" t="s">
        <v>669</v>
      </c>
      <c r="BMJ50" s="98" t="s">
        <v>669</v>
      </c>
      <c r="BMK50" s="98" t="s">
        <v>669</v>
      </c>
      <c r="BML50" s="98" t="s">
        <v>669</v>
      </c>
      <c r="BMM50" s="98" t="s">
        <v>669</v>
      </c>
      <c r="BMN50" s="98" t="s">
        <v>669</v>
      </c>
      <c r="BMO50" s="98" t="s">
        <v>669</v>
      </c>
      <c r="BMP50" s="98" t="s">
        <v>669</v>
      </c>
      <c r="BMQ50" s="98" t="s">
        <v>669</v>
      </c>
      <c r="BMR50" s="98" t="s">
        <v>669</v>
      </c>
      <c r="BMS50" s="98" t="s">
        <v>669</v>
      </c>
      <c r="BMT50" s="98" t="s">
        <v>669</v>
      </c>
      <c r="BMU50" s="98" t="s">
        <v>669</v>
      </c>
      <c r="BMV50" s="98" t="s">
        <v>669</v>
      </c>
      <c r="BMW50" s="98" t="s">
        <v>669</v>
      </c>
      <c r="BMX50" s="98" t="s">
        <v>669</v>
      </c>
      <c r="BMY50" s="98" t="s">
        <v>669</v>
      </c>
      <c r="BMZ50" s="98" t="s">
        <v>669</v>
      </c>
      <c r="BNA50" s="98" t="s">
        <v>669</v>
      </c>
      <c r="BNB50" s="98" t="s">
        <v>669</v>
      </c>
      <c r="BNC50" s="98" t="s">
        <v>669</v>
      </c>
      <c r="BND50" s="98" t="s">
        <v>669</v>
      </c>
      <c r="BNE50" s="98" t="s">
        <v>669</v>
      </c>
      <c r="BNF50" s="98" t="s">
        <v>669</v>
      </c>
      <c r="BNG50" s="98" t="s">
        <v>669</v>
      </c>
      <c r="BNH50" s="98" t="s">
        <v>669</v>
      </c>
      <c r="BNI50" s="98" t="s">
        <v>669</v>
      </c>
      <c r="BNJ50" s="98" t="s">
        <v>669</v>
      </c>
      <c r="BNK50" s="98" t="s">
        <v>669</v>
      </c>
      <c r="BNL50" s="98" t="s">
        <v>669</v>
      </c>
      <c r="BNM50" s="98" t="s">
        <v>669</v>
      </c>
      <c r="BNN50" s="98" t="s">
        <v>669</v>
      </c>
      <c r="BNO50" s="98" t="s">
        <v>669</v>
      </c>
      <c r="BNP50" s="98" t="s">
        <v>669</v>
      </c>
      <c r="BNQ50" s="98" t="s">
        <v>669</v>
      </c>
      <c r="BNR50" s="98" t="s">
        <v>669</v>
      </c>
      <c r="BNS50" s="98" t="s">
        <v>669</v>
      </c>
      <c r="BNT50" s="98" t="s">
        <v>669</v>
      </c>
      <c r="BNU50" s="98" t="s">
        <v>669</v>
      </c>
      <c r="BNV50" s="98" t="s">
        <v>669</v>
      </c>
      <c r="BNW50" s="98" t="s">
        <v>669</v>
      </c>
      <c r="BNX50" s="98" t="s">
        <v>669</v>
      </c>
      <c r="BNY50" s="98" t="s">
        <v>669</v>
      </c>
      <c r="BNZ50" s="98" t="s">
        <v>669</v>
      </c>
      <c r="BOA50" s="98" t="s">
        <v>669</v>
      </c>
      <c r="BOB50" s="98" t="s">
        <v>669</v>
      </c>
      <c r="BOC50" s="98" t="s">
        <v>669</v>
      </c>
      <c r="BOD50" s="98" t="s">
        <v>669</v>
      </c>
      <c r="BOE50" s="98" t="s">
        <v>669</v>
      </c>
      <c r="BOF50" s="98" t="s">
        <v>669</v>
      </c>
      <c r="BOG50" s="98" t="s">
        <v>669</v>
      </c>
      <c r="BOH50" s="98" t="s">
        <v>669</v>
      </c>
      <c r="BOI50" s="98" t="s">
        <v>669</v>
      </c>
      <c r="BOJ50" s="98" t="s">
        <v>669</v>
      </c>
      <c r="BOK50" s="98" t="s">
        <v>669</v>
      </c>
      <c r="BOL50" s="98" t="s">
        <v>669</v>
      </c>
      <c r="BOM50" s="98" t="s">
        <v>669</v>
      </c>
      <c r="BON50" s="98" t="s">
        <v>669</v>
      </c>
      <c r="BOO50" s="98" t="s">
        <v>669</v>
      </c>
      <c r="BOP50" s="98" t="s">
        <v>669</v>
      </c>
      <c r="BOQ50" s="98" t="s">
        <v>669</v>
      </c>
      <c r="BOR50" s="98" t="s">
        <v>669</v>
      </c>
      <c r="BOS50" s="98" t="s">
        <v>669</v>
      </c>
      <c r="BOT50" s="98" t="s">
        <v>669</v>
      </c>
      <c r="BOU50" s="98" t="s">
        <v>669</v>
      </c>
      <c r="BOV50" s="98" t="s">
        <v>669</v>
      </c>
      <c r="BOW50" s="98" t="s">
        <v>669</v>
      </c>
      <c r="BOX50" s="98" t="s">
        <v>669</v>
      </c>
      <c r="BOY50" s="98" t="s">
        <v>669</v>
      </c>
      <c r="BOZ50" s="98" t="s">
        <v>669</v>
      </c>
      <c r="BPA50" s="98" t="s">
        <v>669</v>
      </c>
      <c r="BPB50" s="98" t="s">
        <v>669</v>
      </c>
      <c r="BPC50" s="98" t="s">
        <v>669</v>
      </c>
      <c r="BPD50" s="98" t="s">
        <v>669</v>
      </c>
      <c r="BPE50" s="98" t="s">
        <v>669</v>
      </c>
      <c r="BPF50" s="98" t="s">
        <v>669</v>
      </c>
      <c r="BPG50" s="98" t="s">
        <v>669</v>
      </c>
      <c r="BPH50" s="98" t="s">
        <v>669</v>
      </c>
      <c r="BPI50" s="98" t="s">
        <v>669</v>
      </c>
      <c r="BPJ50" s="98" t="s">
        <v>669</v>
      </c>
      <c r="BPK50" s="98" t="s">
        <v>669</v>
      </c>
      <c r="BPL50" s="98" t="s">
        <v>669</v>
      </c>
      <c r="BPM50" s="98" t="s">
        <v>669</v>
      </c>
      <c r="BPN50" s="98" t="s">
        <v>669</v>
      </c>
      <c r="BPO50" s="98" t="s">
        <v>669</v>
      </c>
      <c r="BPP50" s="98" t="s">
        <v>669</v>
      </c>
      <c r="BPQ50" s="98" t="s">
        <v>669</v>
      </c>
      <c r="BPR50" s="98" t="s">
        <v>669</v>
      </c>
      <c r="BPS50" s="98" t="s">
        <v>669</v>
      </c>
      <c r="BPT50" s="98" t="s">
        <v>669</v>
      </c>
      <c r="BPU50" s="98" t="s">
        <v>669</v>
      </c>
      <c r="BPV50" s="98" t="s">
        <v>669</v>
      </c>
      <c r="BPW50" s="98" t="s">
        <v>669</v>
      </c>
      <c r="BPX50" s="98" t="s">
        <v>669</v>
      </c>
      <c r="BPY50" s="98" t="s">
        <v>669</v>
      </c>
      <c r="BPZ50" s="98" t="s">
        <v>669</v>
      </c>
      <c r="BQA50" s="98" t="s">
        <v>669</v>
      </c>
      <c r="BQB50" s="98" t="s">
        <v>669</v>
      </c>
      <c r="BQC50" s="98" t="s">
        <v>669</v>
      </c>
      <c r="BQD50" s="98" t="s">
        <v>669</v>
      </c>
      <c r="BQE50" s="98" t="s">
        <v>669</v>
      </c>
      <c r="BQF50" s="98" t="s">
        <v>669</v>
      </c>
      <c r="BQG50" s="98" t="s">
        <v>669</v>
      </c>
      <c r="BQH50" s="98" t="s">
        <v>669</v>
      </c>
      <c r="BQI50" s="98" t="s">
        <v>669</v>
      </c>
      <c r="BQJ50" s="98" t="s">
        <v>669</v>
      </c>
      <c r="BQK50" s="98" t="s">
        <v>669</v>
      </c>
      <c r="BQL50" s="98" t="s">
        <v>669</v>
      </c>
      <c r="BQM50" s="98" t="s">
        <v>669</v>
      </c>
      <c r="BQN50" s="98" t="s">
        <v>669</v>
      </c>
      <c r="BQO50" s="98" t="s">
        <v>669</v>
      </c>
      <c r="BQP50" s="98" t="s">
        <v>669</v>
      </c>
      <c r="BQQ50" s="98" t="s">
        <v>669</v>
      </c>
      <c r="BQR50" s="98" t="s">
        <v>669</v>
      </c>
      <c r="BQS50" s="98" t="s">
        <v>669</v>
      </c>
      <c r="BQT50" s="98" t="s">
        <v>669</v>
      </c>
      <c r="BQU50" s="98" t="s">
        <v>669</v>
      </c>
      <c r="BQV50" s="98" t="s">
        <v>669</v>
      </c>
      <c r="BQW50" s="98" t="s">
        <v>669</v>
      </c>
      <c r="BQX50" s="98" t="s">
        <v>669</v>
      </c>
      <c r="BQY50" s="98" t="s">
        <v>669</v>
      </c>
      <c r="BQZ50" s="98" t="s">
        <v>669</v>
      </c>
      <c r="BRA50" s="98" t="s">
        <v>669</v>
      </c>
      <c r="BRB50" s="98" t="s">
        <v>669</v>
      </c>
      <c r="BRC50" s="98" t="s">
        <v>669</v>
      </c>
      <c r="BRD50" s="98" t="s">
        <v>669</v>
      </c>
      <c r="BRE50" s="98" t="s">
        <v>669</v>
      </c>
      <c r="BRF50" s="98" t="s">
        <v>669</v>
      </c>
      <c r="BRG50" s="98" t="s">
        <v>669</v>
      </c>
      <c r="BRH50" s="98" t="s">
        <v>669</v>
      </c>
      <c r="BRI50" s="98" t="s">
        <v>669</v>
      </c>
      <c r="BRJ50" s="98" t="s">
        <v>669</v>
      </c>
      <c r="BRK50" s="98" t="s">
        <v>669</v>
      </c>
      <c r="BRL50" s="98" t="s">
        <v>669</v>
      </c>
      <c r="BRM50" s="98" t="s">
        <v>669</v>
      </c>
      <c r="BRN50" s="98" t="s">
        <v>669</v>
      </c>
      <c r="BRO50" s="98" t="s">
        <v>669</v>
      </c>
      <c r="BRP50" s="98" t="s">
        <v>669</v>
      </c>
      <c r="BRQ50" s="98" t="s">
        <v>669</v>
      </c>
      <c r="BRR50" s="98" t="s">
        <v>669</v>
      </c>
      <c r="BRS50" s="98" t="s">
        <v>669</v>
      </c>
      <c r="BRT50" s="98" t="s">
        <v>669</v>
      </c>
      <c r="BRU50" s="98" t="s">
        <v>669</v>
      </c>
      <c r="BRV50" s="98" t="s">
        <v>669</v>
      </c>
      <c r="BRW50" s="98" t="s">
        <v>669</v>
      </c>
      <c r="BRX50" s="98" t="s">
        <v>669</v>
      </c>
      <c r="BRY50" s="98" t="s">
        <v>669</v>
      </c>
      <c r="BRZ50" s="98" t="s">
        <v>669</v>
      </c>
      <c r="BSA50" s="98" t="s">
        <v>669</v>
      </c>
      <c r="BSB50" s="98" t="s">
        <v>669</v>
      </c>
      <c r="BSC50" s="98" t="s">
        <v>669</v>
      </c>
      <c r="BSD50" s="98" t="s">
        <v>669</v>
      </c>
      <c r="BSE50" s="98" t="s">
        <v>669</v>
      </c>
      <c r="BSF50" s="98" t="s">
        <v>669</v>
      </c>
      <c r="BSG50" s="98" t="s">
        <v>669</v>
      </c>
      <c r="BSH50" s="98" t="s">
        <v>669</v>
      </c>
      <c r="BSI50" s="98" t="s">
        <v>669</v>
      </c>
      <c r="BSJ50" s="98" t="s">
        <v>669</v>
      </c>
      <c r="BSK50" s="98" t="s">
        <v>669</v>
      </c>
      <c r="BSL50" s="98" t="s">
        <v>669</v>
      </c>
      <c r="BSM50" s="98" t="s">
        <v>669</v>
      </c>
      <c r="BSN50" s="98" t="s">
        <v>669</v>
      </c>
      <c r="BSO50" s="98" t="s">
        <v>669</v>
      </c>
      <c r="BSP50" s="98" t="s">
        <v>669</v>
      </c>
      <c r="BSQ50" s="98" t="s">
        <v>669</v>
      </c>
      <c r="BSR50" s="98" t="s">
        <v>669</v>
      </c>
      <c r="BSS50" s="98" t="s">
        <v>669</v>
      </c>
      <c r="BST50" s="98" t="s">
        <v>669</v>
      </c>
      <c r="BSU50" s="98" t="s">
        <v>669</v>
      </c>
      <c r="BSV50" s="98" t="s">
        <v>669</v>
      </c>
      <c r="BSW50" s="98" t="s">
        <v>669</v>
      </c>
      <c r="BSX50" s="98" t="s">
        <v>669</v>
      </c>
      <c r="BSY50" s="98" t="s">
        <v>669</v>
      </c>
      <c r="BSZ50" s="98" t="s">
        <v>669</v>
      </c>
      <c r="BTA50" s="98" t="s">
        <v>669</v>
      </c>
      <c r="BTB50" s="98" t="s">
        <v>669</v>
      </c>
      <c r="BTC50" s="98" t="s">
        <v>669</v>
      </c>
      <c r="BTD50" s="98" t="s">
        <v>669</v>
      </c>
      <c r="BTE50" s="98" t="s">
        <v>669</v>
      </c>
      <c r="BTF50" s="98" t="s">
        <v>669</v>
      </c>
      <c r="BTG50" s="98" t="s">
        <v>669</v>
      </c>
      <c r="BTH50" s="98" t="s">
        <v>669</v>
      </c>
      <c r="BTI50" s="98" t="s">
        <v>669</v>
      </c>
      <c r="BTJ50" s="98" t="s">
        <v>669</v>
      </c>
      <c r="BTK50" s="98" t="s">
        <v>669</v>
      </c>
      <c r="BTL50" s="98" t="s">
        <v>669</v>
      </c>
      <c r="BTM50" s="98" t="s">
        <v>669</v>
      </c>
      <c r="BTN50" s="98" t="s">
        <v>669</v>
      </c>
      <c r="BTO50" s="98" t="s">
        <v>669</v>
      </c>
      <c r="BTP50" s="98" t="s">
        <v>669</v>
      </c>
      <c r="BTQ50" s="98" t="s">
        <v>669</v>
      </c>
      <c r="BTR50" s="98" t="s">
        <v>669</v>
      </c>
      <c r="BTS50" s="98" t="s">
        <v>669</v>
      </c>
      <c r="BTT50" s="98" t="s">
        <v>669</v>
      </c>
      <c r="BTU50" s="98" t="s">
        <v>669</v>
      </c>
      <c r="BTV50" s="98" t="s">
        <v>669</v>
      </c>
      <c r="BTW50" s="98" t="s">
        <v>669</v>
      </c>
      <c r="BTX50" s="98" t="s">
        <v>669</v>
      </c>
      <c r="BTY50" s="98" t="s">
        <v>669</v>
      </c>
      <c r="BTZ50" s="98" t="s">
        <v>669</v>
      </c>
      <c r="BUA50" s="98" t="s">
        <v>669</v>
      </c>
      <c r="BUB50" s="98" t="s">
        <v>669</v>
      </c>
      <c r="BUC50" s="98" t="s">
        <v>669</v>
      </c>
      <c r="BUD50" s="98" t="s">
        <v>669</v>
      </c>
      <c r="BUE50" s="98" t="s">
        <v>669</v>
      </c>
      <c r="BUF50" s="98" t="s">
        <v>669</v>
      </c>
      <c r="BUG50" s="98" t="s">
        <v>669</v>
      </c>
      <c r="BUH50" s="98" t="s">
        <v>669</v>
      </c>
      <c r="BUI50" s="98" t="s">
        <v>669</v>
      </c>
      <c r="BUJ50" s="98" t="s">
        <v>669</v>
      </c>
      <c r="BUK50" s="98" t="s">
        <v>669</v>
      </c>
      <c r="BUL50" s="98" t="s">
        <v>669</v>
      </c>
      <c r="BUM50" s="98" t="s">
        <v>669</v>
      </c>
      <c r="BUN50" s="98" t="s">
        <v>669</v>
      </c>
      <c r="BUO50" s="98" t="s">
        <v>669</v>
      </c>
      <c r="BUP50" s="98" t="s">
        <v>669</v>
      </c>
      <c r="BUQ50" s="98" t="s">
        <v>669</v>
      </c>
      <c r="BUR50" s="98" t="s">
        <v>669</v>
      </c>
      <c r="BUS50" s="98" t="s">
        <v>669</v>
      </c>
      <c r="BUT50" s="98" t="s">
        <v>669</v>
      </c>
      <c r="BUU50" s="98" t="s">
        <v>669</v>
      </c>
      <c r="BUV50" s="98" t="s">
        <v>669</v>
      </c>
      <c r="BUW50" s="98" t="s">
        <v>669</v>
      </c>
      <c r="BUX50" s="98" t="s">
        <v>669</v>
      </c>
      <c r="BUY50" s="98" t="s">
        <v>669</v>
      </c>
      <c r="BUZ50" s="98" t="s">
        <v>669</v>
      </c>
      <c r="BVA50" s="98" t="s">
        <v>669</v>
      </c>
      <c r="BVB50" s="98" t="s">
        <v>669</v>
      </c>
      <c r="BVC50" s="98" t="s">
        <v>669</v>
      </c>
      <c r="BVD50" s="98" t="s">
        <v>669</v>
      </c>
      <c r="BVE50" s="98" t="s">
        <v>669</v>
      </c>
      <c r="BVF50" s="98" t="s">
        <v>669</v>
      </c>
      <c r="BVG50" s="98" t="s">
        <v>669</v>
      </c>
      <c r="BVH50" s="98" t="s">
        <v>669</v>
      </c>
      <c r="BVI50" s="98" t="s">
        <v>669</v>
      </c>
      <c r="BVJ50" s="98" t="s">
        <v>669</v>
      </c>
      <c r="BVK50" s="98" t="s">
        <v>669</v>
      </c>
      <c r="BVL50" s="98" t="s">
        <v>669</v>
      </c>
      <c r="BVM50" s="98" t="s">
        <v>669</v>
      </c>
      <c r="BVN50" s="98" t="s">
        <v>669</v>
      </c>
      <c r="BVO50" s="98" t="s">
        <v>669</v>
      </c>
      <c r="BVP50" s="98" t="s">
        <v>669</v>
      </c>
      <c r="BVQ50" s="98" t="s">
        <v>669</v>
      </c>
      <c r="BVR50" s="98" t="s">
        <v>669</v>
      </c>
      <c r="BVS50" s="98" t="s">
        <v>669</v>
      </c>
      <c r="BVT50" s="98" t="s">
        <v>669</v>
      </c>
      <c r="BVU50" s="98" t="s">
        <v>669</v>
      </c>
      <c r="BVV50" s="98" t="s">
        <v>669</v>
      </c>
      <c r="BVW50" s="98" t="s">
        <v>669</v>
      </c>
      <c r="BVX50" s="98" t="s">
        <v>669</v>
      </c>
      <c r="BVY50" s="98" t="s">
        <v>669</v>
      </c>
      <c r="BVZ50" s="98" t="s">
        <v>669</v>
      </c>
      <c r="BWA50" s="98" t="s">
        <v>669</v>
      </c>
      <c r="BWB50" s="98" t="s">
        <v>669</v>
      </c>
      <c r="BWC50" s="98" t="s">
        <v>669</v>
      </c>
      <c r="BWD50" s="98" t="s">
        <v>669</v>
      </c>
      <c r="BWE50" s="98" t="s">
        <v>669</v>
      </c>
      <c r="BWF50" s="98" t="s">
        <v>669</v>
      </c>
      <c r="BWG50" s="98" t="s">
        <v>669</v>
      </c>
      <c r="BWH50" s="98" t="s">
        <v>669</v>
      </c>
      <c r="BWI50" s="98" t="s">
        <v>669</v>
      </c>
      <c r="BWJ50" s="98" t="s">
        <v>669</v>
      </c>
      <c r="BWK50" s="98" t="s">
        <v>669</v>
      </c>
      <c r="BWL50" s="98" t="s">
        <v>669</v>
      </c>
      <c r="BWM50" s="98" t="s">
        <v>669</v>
      </c>
      <c r="BWN50" s="98" t="s">
        <v>669</v>
      </c>
      <c r="BWO50" s="98" t="s">
        <v>669</v>
      </c>
      <c r="BWP50" s="98" t="s">
        <v>669</v>
      </c>
      <c r="BWQ50" s="98" t="s">
        <v>669</v>
      </c>
      <c r="BWR50" s="98" t="s">
        <v>669</v>
      </c>
      <c r="BWS50" s="98" t="s">
        <v>669</v>
      </c>
      <c r="BWT50" s="98" t="s">
        <v>669</v>
      </c>
      <c r="BWU50" s="98" t="s">
        <v>669</v>
      </c>
      <c r="BWV50" s="98" t="s">
        <v>669</v>
      </c>
      <c r="BWW50" s="98" t="s">
        <v>669</v>
      </c>
      <c r="BWX50" s="98" t="s">
        <v>669</v>
      </c>
      <c r="BWY50" s="98" t="s">
        <v>669</v>
      </c>
      <c r="BWZ50" s="98" t="s">
        <v>669</v>
      </c>
      <c r="BXA50" s="98" t="s">
        <v>669</v>
      </c>
      <c r="BXB50" s="98" t="s">
        <v>669</v>
      </c>
      <c r="BXC50" s="98" t="s">
        <v>669</v>
      </c>
      <c r="BXD50" s="98" t="s">
        <v>669</v>
      </c>
      <c r="BXE50" s="98" t="s">
        <v>669</v>
      </c>
      <c r="BXF50" s="98" t="s">
        <v>669</v>
      </c>
      <c r="BXG50" s="98" t="s">
        <v>669</v>
      </c>
      <c r="BXH50" s="98" t="s">
        <v>669</v>
      </c>
      <c r="BXI50" s="98" t="s">
        <v>669</v>
      </c>
      <c r="BXJ50" s="98" t="s">
        <v>669</v>
      </c>
      <c r="BXK50" s="98" t="s">
        <v>669</v>
      </c>
      <c r="BXL50" s="98" t="s">
        <v>669</v>
      </c>
      <c r="BXM50" s="98" t="s">
        <v>669</v>
      </c>
      <c r="BXN50" s="98" t="s">
        <v>669</v>
      </c>
      <c r="BXO50" s="98" t="s">
        <v>669</v>
      </c>
      <c r="BXP50" s="98" t="s">
        <v>669</v>
      </c>
      <c r="BXQ50" s="98" t="s">
        <v>669</v>
      </c>
      <c r="BXR50" s="98" t="s">
        <v>669</v>
      </c>
      <c r="BXS50" s="98" t="s">
        <v>669</v>
      </c>
      <c r="BXT50" s="98" t="s">
        <v>669</v>
      </c>
      <c r="BXU50" s="98" t="s">
        <v>669</v>
      </c>
      <c r="BXV50" s="98" t="s">
        <v>669</v>
      </c>
      <c r="BXW50" s="98" t="s">
        <v>669</v>
      </c>
      <c r="BXX50" s="98" t="s">
        <v>669</v>
      </c>
      <c r="BXY50" s="98" t="s">
        <v>669</v>
      </c>
      <c r="BXZ50" s="98" t="s">
        <v>669</v>
      </c>
      <c r="BYA50" s="98" t="s">
        <v>669</v>
      </c>
      <c r="BYB50" s="98" t="s">
        <v>669</v>
      </c>
      <c r="BYC50" s="98" t="s">
        <v>669</v>
      </c>
      <c r="BYD50" s="98" t="s">
        <v>669</v>
      </c>
      <c r="BYE50" s="98" t="s">
        <v>669</v>
      </c>
      <c r="BYF50" s="98" t="s">
        <v>669</v>
      </c>
      <c r="BYG50" s="98" t="s">
        <v>669</v>
      </c>
      <c r="BYH50" s="98" t="s">
        <v>669</v>
      </c>
      <c r="BYI50" s="98" t="s">
        <v>669</v>
      </c>
      <c r="BYJ50" s="98" t="s">
        <v>669</v>
      </c>
      <c r="BYK50" s="98" t="s">
        <v>669</v>
      </c>
      <c r="BYL50" s="98" t="s">
        <v>669</v>
      </c>
      <c r="BYM50" s="98" t="s">
        <v>669</v>
      </c>
      <c r="BYN50" s="98" t="s">
        <v>669</v>
      </c>
      <c r="BYO50" s="98" t="s">
        <v>669</v>
      </c>
      <c r="BYP50" s="98" t="s">
        <v>669</v>
      </c>
      <c r="BYQ50" s="98" t="s">
        <v>669</v>
      </c>
      <c r="BYR50" s="98" t="s">
        <v>669</v>
      </c>
      <c r="BYS50" s="98" t="s">
        <v>669</v>
      </c>
      <c r="BYT50" s="98" t="s">
        <v>669</v>
      </c>
      <c r="BYU50" s="98" t="s">
        <v>669</v>
      </c>
      <c r="BYV50" s="98" t="s">
        <v>669</v>
      </c>
      <c r="BYW50" s="98" t="s">
        <v>669</v>
      </c>
      <c r="BYX50" s="98" t="s">
        <v>669</v>
      </c>
      <c r="BYY50" s="98" t="s">
        <v>669</v>
      </c>
      <c r="BYZ50" s="98" t="s">
        <v>669</v>
      </c>
      <c r="BZA50" s="98" t="s">
        <v>669</v>
      </c>
      <c r="BZB50" s="98" t="s">
        <v>669</v>
      </c>
      <c r="BZC50" s="98" t="s">
        <v>669</v>
      </c>
      <c r="BZD50" s="98" t="s">
        <v>669</v>
      </c>
      <c r="BZE50" s="98" t="s">
        <v>669</v>
      </c>
      <c r="BZF50" s="98" t="s">
        <v>669</v>
      </c>
      <c r="BZG50" s="98" t="s">
        <v>669</v>
      </c>
      <c r="BZH50" s="98" t="s">
        <v>669</v>
      </c>
      <c r="BZI50" s="98" t="s">
        <v>669</v>
      </c>
      <c r="BZJ50" s="98" t="s">
        <v>669</v>
      </c>
      <c r="BZK50" s="98" t="s">
        <v>669</v>
      </c>
      <c r="BZL50" s="98" t="s">
        <v>669</v>
      </c>
      <c r="BZM50" s="98" t="s">
        <v>669</v>
      </c>
      <c r="BZN50" s="98" t="s">
        <v>669</v>
      </c>
      <c r="BZO50" s="98" t="s">
        <v>669</v>
      </c>
      <c r="BZP50" s="98" t="s">
        <v>669</v>
      </c>
      <c r="BZQ50" s="98" t="s">
        <v>669</v>
      </c>
      <c r="BZR50" s="98" t="s">
        <v>669</v>
      </c>
      <c r="BZS50" s="98" t="s">
        <v>669</v>
      </c>
      <c r="BZT50" s="98" t="s">
        <v>669</v>
      </c>
      <c r="BZU50" s="98" t="s">
        <v>669</v>
      </c>
      <c r="BZV50" s="98" t="s">
        <v>669</v>
      </c>
      <c r="BZW50" s="98" t="s">
        <v>669</v>
      </c>
      <c r="BZX50" s="98" t="s">
        <v>669</v>
      </c>
      <c r="BZY50" s="98" t="s">
        <v>669</v>
      </c>
      <c r="BZZ50" s="98" t="s">
        <v>669</v>
      </c>
      <c r="CAA50" s="98" t="s">
        <v>669</v>
      </c>
      <c r="CAB50" s="98" t="s">
        <v>669</v>
      </c>
      <c r="CAC50" s="98" t="s">
        <v>669</v>
      </c>
      <c r="CAD50" s="98" t="s">
        <v>669</v>
      </c>
      <c r="CAE50" s="98" t="s">
        <v>669</v>
      </c>
      <c r="CAF50" s="98" t="s">
        <v>669</v>
      </c>
      <c r="CAG50" s="98" t="s">
        <v>669</v>
      </c>
      <c r="CAH50" s="98" t="s">
        <v>669</v>
      </c>
      <c r="CAI50" s="98" t="s">
        <v>669</v>
      </c>
      <c r="CAJ50" s="98" t="s">
        <v>669</v>
      </c>
      <c r="CAK50" s="98" t="s">
        <v>669</v>
      </c>
      <c r="CAL50" s="98" t="s">
        <v>669</v>
      </c>
      <c r="CAM50" s="98" t="s">
        <v>669</v>
      </c>
      <c r="CAN50" s="98" t="s">
        <v>669</v>
      </c>
      <c r="CAO50" s="98" t="s">
        <v>669</v>
      </c>
      <c r="CAP50" s="98" t="s">
        <v>669</v>
      </c>
      <c r="CAQ50" s="98" t="s">
        <v>669</v>
      </c>
      <c r="CAR50" s="98" t="s">
        <v>669</v>
      </c>
      <c r="CAS50" s="98" t="s">
        <v>669</v>
      </c>
      <c r="CAT50" s="98" t="s">
        <v>669</v>
      </c>
      <c r="CAU50" s="98" t="s">
        <v>669</v>
      </c>
      <c r="CAV50" s="98" t="s">
        <v>669</v>
      </c>
      <c r="CAW50" s="98" t="s">
        <v>669</v>
      </c>
      <c r="CAX50" s="98" t="s">
        <v>669</v>
      </c>
      <c r="CAY50" s="98" t="s">
        <v>669</v>
      </c>
      <c r="CAZ50" s="98" t="s">
        <v>669</v>
      </c>
      <c r="CBA50" s="98" t="s">
        <v>669</v>
      </c>
      <c r="CBB50" s="98" t="s">
        <v>669</v>
      </c>
      <c r="CBC50" s="98" t="s">
        <v>669</v>
      </c>
      <c r="CBD50" s="98" t="s">
        <v>669</v>
      </c>
      <c r="CBE50" s="98" t="s">
        <v>669</v>
      </c>
      <c r="CBF50" s="98" t="s">
        <v>669</v>
      </c>
      <c r="CBG50" s="98" t="s">
        <v>669</v>
      </c>
      <c r="CBH50" s="98" t="s">
        <v>669</v>
      </c>
      <c r="CBI50" s="98" t="s">
        <v>669</v>
      </c>
      <c r="CBJ50" s="98" t="s">
        <v>669</v>
      </c>
      <c r="CBK50" s="98" t="s">
        <v>669</v>
      </c>
      <c r="CBL50" s="98" t="s">
        <v>669</v>
      </c>
      <c r="CBM50" s="98" t="s">
        <v>669</v>
      </c>
      <c r="CBN50" s="98" t="s">
        <v>669</v>
      </c>
      <c r="CBO50" s="98" t="s">
        <v>669</v>
      </c>
      <c r="CBP50" s="98" t="s">
        <v>669</v>
      </c>
      <c r="CBQ50" s="98" t="s">
        <v>669</v>
      </c>
      <c r="CBR50" s="98" t="s">
        <v>669</v>
      </c>
      <c r="CBS50" s="98" t="s">
        <v>669</v>
      </c>
      <c r="CBT50" s="98" t="s">
        <v>669</v>
      </c>
      <c r="CBU50" s="98" t="s">
        <v>669</v>
      </c>
      <c r="CBV50" s="98" t="s">
        <v>669</v>
      </c>
      <c r="CBW50" s="98" t="s">
        <v>669</v>
      </c>
      <c r="CBX50" s="98" t="s">
        <v>669</v>
      </c>
      <c r="CBY50" s="98" t="s">
        <v>669</v>
      </c>
      <c r="CBZ50" s="98" t="s">
        <v>669</v>
      </c>
      <c r="CCA50" s="98" t="s">
        <v>669</v>
      </c>
      <c r="CCB50" s="98" t="s">
        <v>669</v>
      </c>
      <c r="CCC50" s="98" t="s">
        <v>669</v>
      </c>
      <c r="CCD50" s="98" t="s">
        <v>669</v>
      </c>
      <c r="CCE50" s="98" t="s">
        <v>669</v>
      </c>
      <c r="CCF50" s="98" t="s">
        <v>669</v>
      </c>
      <c r="CCG50" s="98" t="s">
        <v>669</v>
      </c>
      <c r="CCH50" s="98" t="s">
        <v>669</v>
      </c>
      <c r="CCI50" s="98" t="s">
        <v>669</v>
      </c>
      <c r="CCJ50" s="98" t="s">
        <v>669</v>
      </c>
      <c r="CCK50" s="98" t="s">
        <v>669</v>
      </c>
      <c r="CCL50" s="98" t="s">
        <v>669</v>
      </c>
      <c r="CCM50" s="98" t="s">
        <v>669</v>
      </c>
      <c r="CCN50" s="98" t="s">
        <v>669</v>
      </c>
      <c r="CCO50" s="98" t="s">
        <v>669</v>
      </c>
      <c r="CCP50" s="98" t="s">
        <v>669</v>
      </c>
      <c r="CCQ50" s="98" t="s">
        <v>669</v>
      </c>
      <c r="CCR50" s="98" t="s">
        <v>669</v>
      </c>
      <c r="CCS50" s="98" t="s">
        <v>669</v>
      </c>
      <c r="CCT50" s="98" t="s">
        <v>669</v>
      </c>
      <c r="CCU50" s="98" t="s">
        <v>669</v>
      </c>
      <c r="CCV50" s="98" t="s">
        <v>669</v>
      </c>
      <c r="CCW50" s="98" t="s">
        <v>669</v>
      </c>
      <c r="CCX50" s="98" t="s">
        <v>669</v>
      </c>
      <c r="CCY50" s="98" t="s">
        <v>669</v>
      </c>
      <c r="CCZ50" s="98" t="s">
        <v>669</v>
      </c>
      <c r="CDA50" s="98" t="s">
        <v>669</v>
      </c>
      <c r="CDB50" s="98" t="s">
        <v>669</v>
      </c>
      <c r="CDC50" s="98" t="s">
        <v>669</v>
      </c>
      <c r="CDD50" s="98" t="s">
        <v>669</v>
      </c>
      <c r="CDE50" s="98" t="s">
        <v>669</v>
      </c>
      <c r="CDF50" s="98" t="s">
        <v>669</v>
      </c>
      <c r="CDG50" s="98" t="s">
        <v>669</v>
      </c>
      <c r="CDH50" s="98" t="s">
        <v>669</v>
      </c>
      <c r="CDI50" s="98" t="s">
        <v>669</v>
      </c>
      <c r="CDJ50" s="98" t="s">
        <v>669</v>
      </c>
      <c r="CDK50" s="98" t="s">
        <v>669</v>
      </c>
      <c r="CDL50" s="98" t="s">
        <v>669</v>
      </c>
      <c r="CDM50" s="98" t="s">
        <v>669</v>
      </c>
      <c r="CDN50" s="98" t="s">
        <v>669</v>
      </c>
      <c r="CDO50" s="98" t="s">
        <v>669</v>
      </c>
      <c r="CDP50" s="98" t="s">
        <v>669</v>
      </c>
      <c r="CDQ50" s="98" t="s">
        <v>669</v>
      </c>
      <c r="CDR50" s="98" t="s">
        <v>669</v>
      </c>
      <c r="CDS50" s="98" t="s">
        <v>669</v>
      </c>
      <c r="CDT50" s="98" t="s">
        <v>669</v>
      </c>
      <c r="CDU50" s="98" t="s">
        <v>669</v>
      </c>
      <c r="CDV50" s="98" t="s">
        <v>669</v>
      </c>
      <c r="CDW50" s="98" t="s">
        <v>669</v>
      </c>
      <c r="CDX50" s="98" t="s">
        <v>669</v>
      </c>
      <c r="CDY50" s="98" t="s">
        <v>669</v>
      </c>
      <c r="CDZ50" s="98" t="s">
        <v>669</v>
      </c>
      <c r="CEA50" s="98" t="s">
        <v>669</v>
      </c>
      <c r="CEB50" s="98" t="s">
        <v>669</v>
      </c>
      <c r="CEC50" s="98" t="s">
        <v>669</v>
      </c>
      <c r="CED50" s="98" t="s">
        <v>669</v>
      </c>
      <c r="CEE50" s="98" t="s">
        <v>669</v>
      </c>
      <c r="CEF50" s="98" t="s">
        <v>669</v>
      </c>
      <c r="CEG50" s="98" t="s">
        <v>669</v>
      </c>
      <c r="CEH50" s="98" t="s">
        <v>669</v>
      </c>
      <c r="CEI50" s="98" t="s">
        <v>669</v>
      </c>
      <c r="CEJ50" s="98" t="s">
        <v>669</v>
      </c>
      <c r="CEK50" s="98" t="s">
        <v>669</v>
      </c>
      <c r="CEL50" s="98" t="s">
        <v>669</v>
      </c>
      <c r="CEM50" s="98" t="s">
        <v>669</v>
      </c>
      <c r="CEN50" s="98" t="s">
        <v>669</v>
      </c>
      <c r="CEO50" s="98" t="s">
        <v>669</v>
      </c>
      <c r="CEP50" s="98" t="s">
        <v>669</v>
      </c>
      <c r="CEQ50" s="98" t="s">
        <v>669</v>
      </c>
      <c r="CER50" s="98" t="s">
        <v>669</v>
      </c>
      <c r="CES50" s="98" t="s">
        <v>669</v>
      </c>
      <c r="CET50" s="98" t="s">
        <v>669</v>
      </c>
      <c r="CEU50" s="98" t="s">
        <v>669</v>
      </c>
      <c r="CEV50" s="98" t="s">
        <v>669</v>
      </c>
      <c r="CEW50" s="98" t="s">
        <v>669</v>
      </c>
      <c r="CEX50" s="98" t="s">
        <v>669</v>
      </c>
      <c r="CEY50" s="98" t="s">
        <v>669</v>
      </c>
      <c r="CEZ50" s="98" t="s">
        <v>669</v>
      </c>
      <c r="CFA50" s="98" t="s">
        <v>669</v>
      </c>
      <c r="CFB50" s="98" t="s">
        <v>669</v>
      </c>
      <c r="CFC50" s="98" t="s">
        <v>669</v>
      </c>
      <c r="CFD50" s="98" t="s">
        <v>669</v>
      </c>
      <c r="CFE50" s="98" t="s">
        <v>669</v>
      </c>
      <c r="CFF50" s="98" t="s">
        <v>669</v>
      </c>
      <c r="CFG50" s="98" t="s">
        <v>669</v>
      </c>
      <c r="CFH50" s="98" t="s">
        <v>669</v>
      </c>
      <c r="CFI50" s="98" t="s">
        <v>669</v>
      </c>
      <c r="CFJ50" s="98" t="s">
        <v>669</v>
      </c>
      <c r="CFK50" s="98" t="s">
        <v>669</v>
      </c>
      <c r="CFL50" s="98" t="s">
        <v>669</v>
      </c>
      <c r="CFM50" s="98" t="s">
        <v>669</v>
      </c>
      <c r="CFN50" s="98" t="s">
        <v>669</v>
      </c>
      <c r="CFO50" s="98" t="s">
        <v>669</v>
      </c>
      <c r="CFP50" s="98" t="s">
        <v>669</v>
      </c>
      <c r="CFQ50" s="98" t="s">
        <v>669</v>
      </c>
      <c r="CFR50" s="98" t="s">
        <v>669</v>
      </c>
      <c r="CFS50" s="98" t="s">
        <v>669</v>
      </c>
      <c r="CFT50" s="98" t="s">
        <v>669</v>
      </c>
      <c r="CFU50" s="98" t="s">
        <v>669</v>
      </c>
      <c r="CFV50" s="98" t="s">
        <v>669</v>
      </c>
      <c r="CFW50" s="98" t="s">
        <v>669</v>
      </c>
      <c r="CFX50" s="98" t="s">
        <v>669</v>
      </c>
      <c r="CFY50" s="98" t="s">
        <v>669</v>
      </c>
      <c r="CFZ50" s="98" t="s">
        <v>669</v>
      </c>
      <c r="CGA50" s="98" t="s">
        <v>669</v>
      </c>
      <c r="CGB50" s="98" t="s">
        <v>669</v>
      </c>
      <c r="CGC50" s="98" t="s">
        <v>669</v>
      </c>
      <c r="CGD50" s="98" t="s">
        <v>669</v>
      </c>
      <c r="CGE50" s="98" t="s">
        <v>669</v>
      </c>
      <c r="CGF50" s="98" t="s">
        <v>669</v>
      </c>
      <c r="CGG50" s="98" t="s">
        <v>669</v>
      </c>
      <c r="CGH50" s="98" t="s">
        <v>669</v>
      </c>
      <c r="CGI50" s="98" t="s">
        <v>669</v>
      </c>
      <c r="CGJ50" s="98" t="s">
        <v>669</v>
      </c>
      <c r="CGK50" s="98" t="s">
        <v>669</v>
      </c>
      <c r="CGL50" s="98" t="s">
        <v>669</v>
      </c>
      <c r="CGM50" s="98" t="s">
        <v>669</v>
      </c>
      <c r="CGN50" s="98" t="s">
        <v>669</v>
      </c>
      <c r="CGO50" s="98" t="s">
        <v>669</v>
      </c>
      <c r="CGP50" s="98" t="s">
        <v>669</v>
      </c>
      <c r="CGQ50" s="98" t="s">
        <v>669</v>
      </c>
      <c r="CGR50" s="98" t="s">
        <v>669</v>
      </c>
      <c r="CGS50" s="98" t="s">
        <v>669</v>
      </c>
      <c r="CGT50" s="98" t="s">
        <v>669</v>
      </c>
      <c r="CGU50" s="98" t="s">
        <v>669</v>
      </c>
      <c r="CGV50" s="98" t="s">
        <v>669</v>
      </c>
      <c r="CGW50" s="98" t="s">
        <v>669</v>
      </c>
      <c r="CGX50" s="98" t="s">
        <v>669</v>
      </c>
      <c r="CGY50" s="98" t="s">
        <v>669</v>
      </c>
      <c r="CGZ50" s="98" t="s">
        <v>669</v>
      </c>
      <c r="CHA50" s="98" t="s">
        <v>669</v>
      </c>
      <c r="CHB50" s="98" t="s">
        <v>669</v>
      </c>
      <c r="CHC50" s="98" t="s">
        <v>669</v>
      </c>
      <c r="CHD50" s="98" t="s">
        <v>669</v>
      </c>
      <c r="CHE50" s="98" t="s">
        <v>669</v>
      </c>
      <c r="CHF50" s="98" t="s">
        <v>669</v>
      </c>
      <c r="CHG50" s="98" t="s">
        <v>669</v>
      </c>
      <c r="CHH50" s="98" t="s">
        <v>669</v>
      </c>
      <c r="CHI50" s="98" t="s">
        <v>669</v>
      </c>
      <c r="CHJ50" s="98" t="s">
        <v>669</v>
      </c>
      <c r="CHK50" s="98" t="s">
        <v>669</v>
      </c>
      <c r="CHL50" s="98" t="s">
        <v>669</v>
      </c>
      <c r="CHM50" s="98" t="s">
        <v>669</v>
      </c>
      <c r="CHN50" s="98" t="s">
        <v>669</v>
      </c>
      <c r="CHO50" s="98" t="s">
        <v>669</v>
      </c>
      <c r="CHP50" s="98" t="s">
        <v>669</v>
      </c>
      <c r="CHQ50" s="98" t="s">
        <v>669</v>
      </c>
      <c r="CHR50" s="98" t="s">
        <v>669</v>
      </c>
      <c r="CHS50" s="98" t="s">
        <v>669</v>
      </c>
      <c r="CHT50" s="98" t="s">
        <v>669</v>
      </c>
      <c r="CHU50" s="98" t="s">
        <v>669</v>
      </c>
      <c r="CHV50" s="98" t="s">
        <v>669</v>
      </c>
      <c r="CHW50" s="98" t="s">
        <v>669</v>
      </c>
      <c r="CHX50" s="98" t="s">
        <v>669</v>
      </c>
      <c r="CHY50" s="98" t="s">
        <v>669</v>
      </c>
      <c r="CHZ50" s="98" t="s">
        <v>669</v>
      </c>
      <c r="CIA50" s="98" t="s">
        <v>669</v>
      </c>
      <c r="CIB50" s="98" t="s">
        <v>669</v>
      </c>
      <c r="CIC50" s="98" t="s">
        <v>669</v>
      </c>
      <c r="CID50" s="98" t="s">
        <v>669</v>
      </c>
      <c r="CIE50" s="98" t="s">
        <v>669</v>
      </c>
      <c r="CIF50" s="98" t="s">
        <v>669</v>
      </c>
      <c r="CIG50" s="98" t="s">
        <v>669</v>
      </c>
      <c r="CIH50" s="98" t="s">
        <v>669</v>
      </c>
      <c r="CII50" s="98" t="s">
        <v>669</v>
      </c>
      <c r="CIJ50" s="98" t="s">
        <v>669</v>
      </c>
      <c r="CIK50" s="98" t="s">
        <v>669</v>
      </c>
      <c r="CIL50" s="98" t="s">
        <v>669</v>
      </c>
      <c r="CIM50" s="98" t="s">
        <v>669</v>
      </c>
      <c r="CIN50" s="98" t="s">
        <v>669</v>
      </c>
      <c r="CIO50" s="98" t="s">
        <v>669</v>
      </c>
      <c r="CIP50" s="98" t="s">
        <v>669</v>
      </c>
      <c r="CIQ50" s="98" t="s">
        <v>669</v>
      </c>
      <c r="CIR50" s="98" t="s">
        <v>669</v>
      </c>
      <c r="CIS50" s="98" t="s">
        <v>669</v>
      </c>
      <c r="CIT50" s="98" t="s">
        <v>669</v>
      </c>
      <c r="CIU50" s="98" t="s">
        <v>669</v>
      </c>
      <c r="CIV50" s="98" t="s">
        <v>669</v>
      </c>
      <c r="CIW50" s="98" t="s">
        <v>669</v>
      </c>
      <c r="CIX50" s="98" t="s">
        <v>669</v>
      </c>
      <c r="CIY50" s="98" t="s">
        <v>669</v>
      </c>
      <c r="CIZ50" s="98" t="s">
        <v>669</v>
      </c>
      <c r="CJA50" s="98" t="s">
        <v>669</v>
      </c>
      <c r="CJB50" s="98" t="s">
        <v>669</v>
      </c>
      <c r="CJC50" s="98" t="s">
        <v>669</v>
      </c>
      <c r="CJD50" s="98" t="s">
        <v>669</v>
      </c>
      <c r="CJE50" s="98" t="s">
        <v>669</v>
      </c>
      <c r="CJF50" s="98" t="s">
        <v>669</v>
      </c>
      <c r="CJG50" s="98" t="s">
        <v>669</v>
      </c>
      <c r="CJH50" s="98" t="s">
        <v>669</v>
      </c>
      <c r="CJI50" s="98" t="s">
        <v>669</v>
      </c>
      <c r="CJJ50" s="98" t="s">
        <v>669</v>
      </c>
      <c r="CJK50" s="98" t="s">
        <v>669</v>
      </c>
      <c r="CJL50" s="98" t="s">
        <v>669</v>
      </c>
      <c r="CJM50" s="98" t="s">
        <v>669</v>
      </c>
      <c r="CJN50" s="98" t="s">
        <v>669</v>
      </c>
      <c r="CJO50" s="98" t="s">
        <v>669</v>
      </c>
      <c r="CJP50" s="98" t="s">
        <v>669</v>
      </c>
      <c r="CJQ50" s="98" t="s">
        <v>669</v>
      </c>
      <c r="CJR50" s="98" t="s">
        <v>669</v>
      </c>
      <c r="CJS50" s="98" t="s">
        <v>669</v>
      </c>
      <c r="CJT50" s="98" t="s">
        <v>669</v>
      </c>
      <c r="CJU50" s="98" t="s">
        <v>669</v>
      </c>
      <c r="CJV50" s="98" t="s">
        <v>669</v>
      </c>
      <c r="CJW50" s="98" t="s">
        <v>669</v>
      </c>
      <c r="CJX50" s="98" t="s">
        <v>669</v>
      </c>
      <c r="CJY50" s="98" t="s">
        <v>669</v>
      </c>
      <c r="CJZ50" s="98" t="s">
        <v>669</v>
      </c>
      <c r="CKA50" s="98" t="s">
        <v>669</v>
      </c>
      <c r="CKB50" s="98" t="s">
        <v>669</v>
      </c>
      <c r="CKC50" s="98" t="s">
        <v>669</v>
      </c>
      <c r="CKD50" s="98" t="s">
        <v>669</v>
      </c>
      <c r="CKE50" s="98" t="s">
        <v>669</v>
      </c>
      <c r="CKF50" s="98" t="s">
        <v>669</v>
      </c>
      <c r="CKG50" s="98" t="s">
        <v>669</v>
      </c>
      <c r="CKH50" s="98" t="s">
        <v>669</v>
      </c>
      <c r="CKI50" s="98" t="s">
        <v>669</v>
      </c>
      <c r="CKJ50" s="98" t="s">
        <v>669</v>
      </c>
      <c r="CKK50" s="98" t="s">
        <v>669</v>
      </c>
      <c r="CKL50" s="98" t="s">
        <v>669</v>
      </c>
      <c r="CKM50" s="98" t="s">
        <v>669</v>
      </c>
      <c r="CKN50" s="98" t="s">
        <v>669</v>
      </c>
      <c r="CKO50" s="98" t="s">
        <v>669</v>
      </c>
      <c r="CKP50" s="98" t="s">
        <v>669</v>
      </c>
      <c r="CKQ50" s="98" t="s">
        <v>669</v>
      </c>
      <c r="CKR50" s="98" t="s">
        <v>669</v>
      </c>
      <c r="CKS50" s="98" t="s">
        <v>669</v>
      </c>
      <c r="CKT50" s="98" t="s">
        <v>669</v>
      </c>
      <c r="CKU50" s="98" t="s">
        <v>669</v>
      </c>
      <c r="CKV50" s="98" t="s">
        <v>669</v>
      </c>
      <c r="CKW50" s="98" t="s">
        <v>669</v>
      </c>
      <c r="CKX50" s="98" t="s">
        <v>669</v>
      </c>
      <c r="CKY50" s="98" t="s">
        <v>669</v>
      </c>
      <c r="CKZ50" s="98" t="s">
        <v>669</v>
      </c>
      <c r="CLA50" s="98" t="s">
        <v>669</v>
      </c>
      <c r="CLB50" s="98" t="s">
        <v>669</v>
      </c>
      <c r="CLC50" s="98" t="s">
        <v>669</v>
      </c>
      <c r="CLD50" s="98" t="s">
        <v>669</v>
      </c>
      <c r="CLE50" s="98" t="s">
        <v>669</v>
      </c>
      <c r="CLF50" s="98" t="s">
        <v>669</v>
      </c>
      <c r="CLG50" s="98" t="s">
        <v>669</v>
      </c>
      <c r="CLH50" s="98" t="s">
        <v>669</v>
      </c>
      <c r="CLI50" s="98" t="s">
        <v>669</v>
      </c>
      <c r="CLJ50" s="98" t="s">
        <v>669</v>
      </c>
      <c r="CLK50" s="98" t="s">
        <v>669</v>
      </c>
      <c r="CLL50" s="98" t="s">
        <v>669</v>
      </c>
      <c r="CLM50" s="98" t="s">
        <v>669</v>
      </c>
      <c r="CLN50" s="98" t="s">
        <v>669</v>
      </c>
      <c r="CLO50" s="98" t="s">
        <v>669</v>
      </c>
      <c r="CLP50" s="98" t="s">
        <v>669</v>
      </c>
      <c r="CLQ50" s="98" t="s">
        <v>669</v>
      </c>
      <c r="CLR50" s="98" t="s">
        <v>669</v>
      </c>
      <c r="CLS50" s="98" t="s">
        <v>669</v>
      </c>
      <c r="CLT50" s="98" t="s">
        <v>669</v>
      </c>
      <c r="CLU50" s="98" t="s">
        <v>669</v>
      </c>
      <c r="CLV50" s="98" t="s">
        <v>669</v>
      </c>
      <c r="CLW50" s="98" t="s">
        <v>669</v>
      </c>
      <c r="CLX50" s="98" t="s">
        <v>669</v>
      </c>
      <c r="CLY50" s="98" t="s">
        <v>669</v>
      </c>
      <c r="CLZ50" s="98" t="s">
        <v>669</v>
      </c>
      <c r="CMA50" s="98" t="s">
        <v>669</v>
      </c>
      <c r="CMB50" s="98" t="s">
        <v>669</v>
      </c>
      <c r="CMC50" s="98" t="s">
        <v>669</v>
      </c>
      <c r="CMD50" s="98" t="s">
        <v>669</v>
      </c>
      <c r="CME50" s="98" t="s">
        <v>669</v>
      </c>
      <c r="CMF50" s="98" t="s">
        <v>669</v>
      </c>
      <c r="CMG50" s="98" t="s">
        <v>669</v>
      </c>
      <c r="CMH50" s="98" t="s">
        <v>669</v>
      </c>
      <c r="CMI50" s="98" t="s">
        <v>669</v>
      </c>
      <c r="CMJ50" s="98" t="s">
        <v>669</v>
      </c>
      <c r="CMK50" s="98" t="s">
        <v>669</v>
      </c>
      <c r="CML50" s="98" t="s">
        <v>669</v>
      </c>
      <c r="CMM50" s="98" t="s">
        <v>669</v>
      </c>
      <c r="CMN50" s="98" t="s">
        <v>669</v>
      </c>
      <c r="CMO50" s="98" t="s">
        <v>669</v>
      </c>
      <c r="CMP50" s="98" t="s">
        <v>669</v>
      </c>
      <c r="CMQ50" s="98" t="s">
        <v>669</v>
      </c>
      <c r="CMR50" s="98" t="s">
        <v>669</v>
      </c>
      <c r="CMS50" s="98" t="s">
        <v>669</v>
      </c>
      <c r="CMT50" s="98" t="s">
        <v>669</v>
      </c>
      <c r="CMU50" s="98" t="s">
        <v>669</v>
      </c>
      <c r="CMV50" s="98" t="s">
        <v>669</v>
      </c>
      <c r="CMW50" s="98" t="s">
        <v>669</v>
      </c>
      <c r="CMX50" s="98" t="s">
        <v>669</v>
      </c>
      <c r="CMY50" s="98" t="s">
        <v>669</v>
      </c>
      <c r="CMZ50" s="98" t="s">
        <v>669</v>
      </c>
      <c r="CNA50" s="98" t="s">
        <v>669</v>
      </c>
      <c r="CNB50" s="98" t="s">
        <v>669</v>
      </c>
      <c r="CNC50" s="98" t="s">
        <v>669</v>
      </c>
      <c r="CND50" s="98" t="s">
        <v>669</v>
      </c>
      <c r="CNE50" s="98" t="s">
        <v>669</v>
      </c>
      <c r="CNF50" s="98" t="s">
        <v>669</v>
      </c>
      <c r="CNG50" s="98" t="s">
        <v>669</v>
      </c>
      <c r="CNH50" s="98" t="s">
        <v>669</v>
      </c>
      <c r="CNI50" s="98" t="s">
        <v>669</v>
      </c>
      <c r="CNJ50" s="98" t="s">
        <v>669</v>
      </c>
      <c r="CNK50" s="98" t="s">
        <v>669</v>
      </c>
      <c r="CNL50" s="98" t="s">
        <v>669</v>
      </c>
      <c r="CNM50" s="98" t="s">
        <v>669</v>
      </c>
      <c r="CNN50" s="98" t="s">
        <v>669</v>
      </c>
      <c r="CNO50" s="98" t="s">
        <v>669</v>
      </c>
      <c r="CNP50" s="98" t="s">
        <v>669</v>
      </c>
      <c r="CNQ50" s="98" t="s">
        <v>669</v>
      </c>
      <c r="CNR50" s="98" t="s">
        <v>669</v>
      </c>
      <c r="CNS50" s="98" t="s">
        <v>669</v>
      </c>
      <c r="CNT50" s="98" t="s">
        <v>669</v>
      </c>
      <c r="CNU50" s="98" t="s">
        <v>669</v>
      </c>
      <c r="CNV50" s="98" t="s">
        <v>669</v>
      </c>
      <c r="CNW50" s="98" t="s">
        <v>669</v>
      </c>
      <c r="CNX50" s="98" t="s">
        <v>669</v>
      </c>
      <c r="CNY50" s="98" t="s">
        <v>669</v>
      </c>
      <c r="CNZ50" s="98" t="s">
        <v>669</v>
      </c>
      <c r="COA50" s="98" t="s">
        <v>669</v>
      </c>
      <c r="COB50" s="98" t="s">
        <v>669</v>
      </c>
      <c r="COC50" s="98" t="s">
        <v>669</v>
      </c>
      <c r="COD50" s="98" t="s">
        <v>669</v>
      </c>
      <c r="COE50" s="98" t="s">
        <v>669</v>
      </c>
      <c r="COF50" s="98" t="s">
        <v>669</v>
      </c>
      <c r="COG50" s="98" t="s">
        <v>669</v>
      </c>
      <c r="COH50" s="98" t="s">
        <v>669</v>
      </c>
      <c r="COI50" s="98" t="s">
        <v>669</v>
      </c>
      <c r="COJ50" s="98" t="s">
        <v>669</v>
      </c>
      <c r="COK50" s="98" t="s">
        <v>669</v>
      </c>
      <c r="COL50" s="98" t="s">
        <v>669</v>
      </c>
      <c r="COM50" s="98" t="s">
        <v>669</v>
      </c>
      <c r="CON50" s="98" t="s">
        <v>669</v>
      </c>
      <c r="COO50" s="98" t="s">
        <v>669</v>
      </c>
      <c r="COP50" s="98" t="s">
        <v>669</v>
      </c>
      <c r="COQ50" s="98" t="s">
        <v>669</v>
      </c>
      <c r="COR50" s="98" t="s">
        <v>669</v>
      </c>
      <c r="COS50" s="98" t="s">
        <v>669</v>
      </c>
      <c r="COT50" s="98" t="s">
        <v>669</v>
      </c>
      <c r="COU50" s="98" t="s">
        <v>669</v>
      </c>
      <c r="COV50" s="98" t="s">
        <v>669</v>
      </c>
      <c r="COW50" s="98" t="s">
        <v>669</v>
      </c>
      <c r="COX50" s="98" t="s">
        <v>669</v>
      </c>
      <c r="COY50" s="98" t="s">
        <v>669</v>
      </c>
      <c r="COZ50" s="98" t="s">
        <v>669</v>
      </c>
      <c r="CPA50" s="98" t="s">
        <v>669</v>
      </c>
      <c r="CPB50" s="98" t="s">
        <v>669</v>
      </c>
      <c r="CPC50" s="98" t="s">
        <v>669</v>
      </c>
      <c r="CPD50" s="98" t="s">
        <v>669</v>
      </c>
      <c r="CPE50" s="98" t="s">
        <v>669</v>
      </c>
      <c r="CPF50" s="98" t="s">
        <v>669</v>
      </c>
      <c r="CPG50" s="98" t="s">
        <v>669</v>
      </c>
      <c r="CPH50" s="98" t="s">
        <v>669</v>
      </c>
      <c r="CPI50" s="98" t="s">
        <v>669</v>
      </c>
      <c r="CPJ50" s="98" t="s">
        <v>669</v>
      </c>
      <c r="CPK50" s="98" t="s">
        <v>669</v>
      </c>
      <c r="CPL50" s="98" t="s">
        <v>669</v>
      </c>
      <c r="CPM50" s="98" t="s">
        <v>669</v>
      </c>
      <c r="CPN50" s="98" t="s">
        <v>669</v>
      </c>
      <c r="CPO50" s="98" t="s">
        <v>669</v>
      </c>
      <c r="CPP50" s="98" t="s">
        <v>669</v>
      </c>
      <c r="CPQ50" s="98" t="s">
        <v>669</v>
      </c>
      <c r="CPR50" s="98" t="s">
        <v>669</v>
      </c>
      <c r="CPS50" s="98" t="s">
        <v>669</v>
      </c>
      <c r="CPT50" s="98" t="s">
        <v>669</v>
      </c>
      <c r="CPU50" s="98" t="s">
        <v>669</v>
      </c>
      <c r="CPV50" s="98" t="s">
        <v>669</v>
      </c>
      <c r="CPW50" s="98" t="s">
        <v>669</v>
      </c>
      <c r="CPX50" s="98" t="s">
        <v>669</v>
      </c>
      <c r="CPY50" s="98" t="s">
        <v>669</v>
      </c>
      <c r="CPZ50" s="98" t="s">
        <v>669</v>
      </c>
      <c r="CQA50" s="98" t="s">
        <v>669</v>
      </c>
      <c r="CQB50" s="98" t="s">
        <v>669</v>
      </c>
      <c r="CQC50" s="98" t="s">
        <v>669</v>
      </c>
      <c r="CQD50" s="98" t="s">
        <v>669</v>
      </c>
      <c r="CQE50" s="98" t="s">
        <v>669</v>
      </c>
      <c r="CQF50" s="98" t="s">
        <v>669</v>
      </c>
      <c r="CQG50" s="98" t="s">
        <v>669</v>
      </c>
      <c r="CQH50" s="98" t="s">
        <v>669</v>
      </c>
      <c r="CQI50" s="98" t="s">
        <v>669</v>
      </c>
      <c r="CQJ50" s="98" t="s">
        <v>669</v>
      </c>
      <c r="CQK50" s="98" t="s">
        <v>669</v>
      </c>
      <c r="CQL50" s="98" t="s">
        <v>669</v>
      </c>
      <c r="CQM50" s="98" t="s">
        <v>669</v>
      </c>
      <c r="CQN50" s="98" t="s">
        <v>669</v>
      </c>
      <c r="CQO50" s="98" t="s">
        <v>669</v>
      </c>
      <c r="CQP50" s="98" t="s">
        <v>669</v>
      </c>
      <c r="CQQ50" s="98" t="s">
        <v>669</v>
      </c>
      <c r="CQR50" s="98" t="s">
        <v>669</v>
      </c>
      <c r="CQS50" s="98" t="s">
        <v>669</v>
      </c>
      <c r="CQT50" s="98" t="s">
        <v>669</v>
      </c>
      <c r="CQU50" s="98" t="s">
        <v>669</v>
      </c>
      <c r="CQV50" s="98" t="s">
        <v>669</v>
      </c>
      <c r="CQW50" s="98" t="s">
        <v>669</v>
      </c>
      <c r="CQX50" s="98" t="s">
        <v>669</v>
      </c>
      <c r="CQY50" s="98" t="s">
        <v>669</v>
      </c>
      <c r="CQZ50" s="98" t="s">
        <v>669</v>
      </c>
      <c r="CRA50" s="98" t="s">
        <v>669</v>
      </c>
      <c r="CRB50" s="98" t="s">
        <v>669</v>
      </c>
      <c r="CRC50" s="98" t="s">
        <v>669</v>
      </c>
      <c r="CRD50" s="98" t="s">
        <v>669</v>
      </c>
      <c r="CRE50" s="98" t="s">
        <v>669</v>
      </c>
      <c r="CRF50" s="98" t="s">
        <v>669</v>
      </c>
      <c r="CRG50" s="98" t="s">
        <v>669</v>
      </c>
      <c r="CRH50" s="98" t="s">
        <v>669</v>
      </c>
      <c r="CRI50" s="98" t="s">
        <v>669</v>
      </c>
      <c r="CRJ50" s="98" t="s">
        <v>669</v>
      </c>
      <c r="CRK50" s="98" t="s">
        <v>669</v>
      </c>
      <c r="CRL50" s="98" t="s">
        <v>669</v>
      </c>
      <c r="CRM50" s="98" t="s">
        <v>669</v>
      </c>
      <c r="CRN50" s="98" t="s">
        <v>669</v>
      </c>
      <c r="CRO50" s="98" t="s">
        <v>669</v>
      </c>
      <c r="CRP50" s="98" t="s">
        <v>669</v>
      </c>
      <c r="CRQ50" s="98" t="s">
        <v>669</v>
      </c>
      <c r="CRR50" s="98" t="s">
        <v>669</v>
      </c>
      <c r="CRS50" s="98" t="s">
        <v>669</v>
      </c>
      <c r="CRT50" s="98" t="s">
        <v>669</v>
      </c>
      <c r="CRU50" s="98" t="s">
        <v>669</v>
      </c>
      <c r="CRV50" s="98" t="s">
        <v>669</v>
      </c>
      <c r="CRW50" s="98" t="s">
        <v>669</v>
      </c>
      <c r="CRX50" s="98" t="s">
        <v>669</v>
      </c>
      <c r="CRY50" s="98" t="s">
        <v>669</v>
      </c>
      <c r="CRZ50" s="98" t="s">
        <v>669</v>
      </c>
      <c r="CSA50" s="98" t="s">
        <v>669</v>
      </c>
      <c r="CSB50" s="98" t="s">
        <v>669</v>
      </c>
      <c r="CSC50" s="98" t="s">
        <v>669</v>
      </c>
      <c r="CSD50" s="98" t="s">
        <v>669</v>
      </c>
      <c r="CSE50" s="98" t="s">
        <v>669</v>
      </c>
      <c r="CSF50" s="98" t="s">
        <v>669</v>
      </c>
      <c r="CSG50" s="98" t="s">
        <v>669</v>
      </c>
      <c r="CSH50" s="98" t="s">
        <v>669</v>
      </c>
      <c r="CSI50" s="98" t="s">
        <v>669</v>
      </c>
      <c r="CSJ50" s="98" t="s">
        <v>669</v>
      </c>
      <c r="CSK50" s="98" t="s">
        <v>669</v>
      </c>
      <c r="CSL50" s="98" t="s">
        <v>669</v>
      </c>
      <c r="CSM50" s="98" t="s">
        <v>669</v>
      </c>
      <c r="CSN50" s="98" t="s">
        <v>669</v>
      </c>
      <c r="CSO50" s="98" t="s">
        <v>669</v>
      </c>
      <c r="CSP50" s="98" t="s">
        <v>669</v>
      </c>
      <c r="CSQ50" s="98" t="s">
        <v>669</v>
      </c>
      <c r="CSR50" s="98" t="s">
        <v>669</v>
      </c>
      <c r="CSS50" s="98" t="s">
        <v>669</v>
      </c>
      <c r="CST50" s="98" t="s">
        <v>669</v>
      </c>
      <c r="CSU50" s="98" t="s">
        <v>669</v>
      </c>
      <c r="CSV50" s="98" t="s">
        <v>669</v>
      </c>
      <c r="CSW50" s="98" t="s">
        <v>669</v>
      </c>
      <c r="CSX50" s="98" t="s">
        <v>669</v>
      </c>
      <c r="CSY50" s="98" t="s">
        <v>669</v>
      </c>
      <c r="CSZ50" s="98" t="s">
        <v>669</v>
      </c>
      <c r="CTA50" s="98" t="s">
        <v>669</v>
      </c>
      <c r="CTB50" s="98" t="s">
        <v>669</v>
      </c>
      <c r="CTC50" s="98" t="s">
        <v>669</v>
      </c>
      <c r="CTD50" s="98" t="s">
        <v>669</v>
      </c>
      <c r="CTE50" s="98" t="s">
        <v>669</v>
      </c>
      <c r="CTF50" s="98" t="s">
        <v>669</v>
      </c>
      <c r="CTG50" s="98" t="s">
        <v>669</v>
      </c>
      <c r="CTH50" s="98" t="s">
        <v>669</v>
      </c>
      <c r="CTI50" s="98" t="s">
        <v>669</v>
      </c>
      <c r="CTJ50" s="98" t="s">
        <v>669</v>
      </c>
      <c r="CTK50" s="98" t="s">
        <v>669</v>
      </c>
      <c r="CTL50" s="98" t="s">
        <v>669</v>
      </c>
      <c r="CTM50" s="98" t="s">
        <v>669</v>
      </c>
      <c r="CTN50" s="98" t="s">
        <v>669</v>
      </c>
      <c r="CTO50" s="98" t="s">
        <v>669</v>
      </c>
      <c r="CTP50" s="98" t="s">
        <v>669</v>
      </c>
      <c r="CTQ50" s="98" t="s">
        <v>669</v>
      </c>
      <c r="CTR50" s="98" t="s">
        <v>669</v>
      </c>
      <c r="CTS50" s="98" t="s">
        <v>669</v>
      </c>
      <c r="CTT50" s="98" t="s">
        <v>669</v>
      </c>
      <c r="CTU50" s="98" t="s">
        <v>669</v>
      </c>
      <c r="CTV50" s="98" t="s">
        <v>669</v>
      </c>
      <c r="CTW50" s="98" t="s">
        <v>669</v>
      </c>
      <c r="CTX50" s="98" t="s">
        <v>669</v>
      </c>
      <c r="CTY50" s="98" t="s">
        <v>669</v>
      </c>
      <c r="CTZ50" s="98" t="s">
        <v>669</v>
      </c>
      <c r="CUA50" s="98" t="s">
        <v>669</v>
      </c>
      <c r="CUB50" s="98" t="s">
        <v>669</v>
      </c>
      <c r="CUC50" s="98" t="s">
        <v>669</v>
      </c>
      <c r="CUD50" s="98" t="s">
        <v>669</v>
      </c>
      <c r="CUE50" s="98" t="s">
        <v>669</v>
      </c>
      <c r="CUF50" s="98" t="s">
        <v>669</v>
      </c>
      <c r="CUG50" s="98" t="s">
        <v>669</v>
      </c>
      <c r="CUH50" s="98" t="s">
        <v>669</v>
      </c>
      <c r="CUI50" s="98" t="s">
        <v>669</v>
      </c>
      <c r="CUJ50" s="98" t="s">
        <v>669</v>
      </c>
      <c r="CUK50" s="98" t="s">
        <v>669</v>
      </c>
      <c r="CUL50" s="98" t="s">
        <v>669</v>
      </c>
      <c r="CUM50" s="98" t="s">
        <v>669</v>
      </c>
      <c r="CUN50" s="98" t="s">
        <v>669</v>
      </c>
      <c r="CUO50" s="98" t="s">
        <v>669</v>
      </c>
      <c r="CUP50" s="98" t="s">
        <v>669</v>
      </c>
      <c r="CUQ50" s="98" t="s">
        <v>669</v>
      </c>
      <c r="CUR50" s="98" t="s">
        <v>669</v>
      </c>
      <c r="CUS50" s="98" t="s">
        <v>669</v>
      </c>
      <c r="CUT50" s="98" t="s">
        <v>669</v>
      </c>
      <c r="CUU50" s="98" t="s">
        <v>669</v>
      </c>
      <c r="CUV50" s="98" t="s">
        <v>669</v>
      </c>
      <c r="CUW50" s="98" t="s">
        <v>669</v>
      </c>
      <c r="CUX50" s="98" t="s">
        <v>669</v>
      </c>
      <c r="CUY50" s="98" t="s">
        <v>669</v>
      </c>
      <c r="CUZ50" s="98" t="s">
        <v>669</v>
      </c>
      <c r="CVA50" s="98" t="s">
        <v>669</v>
      </c>
      <c r="CVB50" s="98" t="s">
        <v>669</v>
      </c>
      <c r="CVC50" s="98" t="s">
        <v>669</v>
      </c>
      <c r="CVD50" s="98" t="s">
        <v>669</v>
      </c>
      <c r="CVE50" s="98" t="s">
        <v>669</v>
      </c>
      <c r="CVF50" s="98" t="s">
        <v>669</v>
      </c>
      <c r="CVG50" s="98" t="s">
        <v>669</v>
      </c>
      <c r="CVH50" s="98" t="s">
        <v>669</v>
      </c>
      <c r="CVI50" s="98" t="s">
        <v>669</v>
      </c>
      <c r="CVJ50" s="98" t="s">
        <v>669</v>
      </c>
      <c r="CVK50" s="98" t="s">
        <v>669</v>
      </c>
      <c r="CVL50" s="98" t="s">
        <v>669</v>
      </c>
      <c r="CVM50" s="98" t="s">
        <v>669</v>
      </c>
      <c r="CVN50" s="98" t="s">
        <v>669</v>
      </c>
      <c r="CVO50" s="98" t="s">
        <v>669</v>
      </c>
      <c r="CVP50" s="98" t="s">
        <v>669</v>
      </c>
      <c r="CVQ50" s="98" t="s">
        <v>669</v>
      </c>
      <c r="CVR50" s="98" t="s">
        <v>669</v>
      </c>
      <c r="CVS50" s="98" t="s">
        <v>669</v>
      </c>
      <c r="CVT50" s="98" t="s">
        <v>669</v>
      </c>
      <c r="CVU50" s="98" t="s">
        <v>669</v>
      </c>
      <c r="CVV50" s="98" t="s">
        <v>669</v>
      </c>
      <c r="CVW50" s="98" t="s">
        <v>669</v>
      </c>
      <c r="CVX50" s="98" t="s">
        <v>669</v>
      </c>
      <c r="CVY50" s="98" t="s">
        <v>669</v>
      </c>
      <c r="CVZ50" s="98" t="s">
        <v>669</v>
      </c>
      <c r="CWA50" s="98" t="s">
        <v>669</v>
      </c>
      <c r="CWB50" s="98" t="s">
        <v>669</v>
      </c>
      <c r="CWC50" s="98" t="s">
        <v>669</v>
      </c>
      <c r="CWD50" s="98" t="s">
        <v>669</v>
      </c>
      <c r="CWE50" s="98" t="s">
        <v>669</v>
      </c>
      <c r="CWF50" s="98" t="s">
        <v>669</v>
      </c>
      <c r="CWG50" s="98" t="s">
        <v>669</v>
      </c>
      <c r="CWH50" s="98" t="s">
        <v>669</v>
      </c>
      <c r="CWI50" s="98" t="s">
        <v>669</v>
      </c>
      <c r="CWJ50" s="98" t="s">
        <v>669</v>
      </c>
      <c r="CWK50" s="98" t="s">
        <v>669</v>
      </c>
      <c r="CWL50" s="98" t="s">
        <v>669</v>
      </c>
      <c r="CWM50" s="98" t="s">
        <v>669</v>
      </c>
      <c r="CWN50" s="98" t="s">
        <v>669</v>
      </c>
      <c r="CWO50" s="98" t="s">
        <v>669</v>
      </c>
      <c r="CWP50" s="98" t="s">
        <v>669</v>
      </c>
      <c r="CWQ50" s="98" t="s">
        <v>669</v>
      </c>
      <c r="CWR50" s="98" t="s">
        <v>669</v>
      </c>
      <c r="CWS50" s="98" t="s">
        <v>669</v>
      </c>
      <c r="CWT50" s="98" t="s">
        <v>669</v>
      </c>
      <c r="CWU50" s="98" t="s">
        <v>669</v>
      </c>
      <c r="CWV50" s="98" t="s">
        <v>669</v>
      </c>
      <c r="CWW50" s="98" t="s">
        <v>669</v>
      </c>
      <c r="CWX50" s="98" t="s">
        <v>669</v>
      </c>
      <c r="CWY50" s="98" t="s">
        <v>669</v>
      </c>
      <c r="CWZ50" s="98" t="s">
        <v>669</v>
      </c>
      <c r="CXA50" s="98" t="s">
        <v>669</v>
      </c>
      <c r="CXB50" s="98" t="s">
        <v>669</v>
      </c>
      <c r="CXC50" s="98" t="s">
        <v>669</v>
      </c>
      <c r="CXD50" s="98" t="s">
        <v>669</v>
      </c>
      <c r="CXE50" s="98" t="s">
        <v>669</v>
      </c>
      <c r="CXF50" s="98" t="s">
        <v>669</v>
      </c>
      <c r="CXG50" s="98" t="s">
        <v>669</v>
      </c>
      <c r="CXH50" s="98" t="s">
        <v>669</v>
      </c>
      <c r="CXI50" s="98" t="s">
        <v>669</v>
      </c>
      <c r="CXJ50" s="98" t="s">
        <v>669</v>
      </c>
      <c r="CXK50" s="98" t="s">
        <v>669</v>
      </c>
      <c r="CXL50" s="98" t="s">
        <v>669</v>
      </c>
      <c r="CXM50" s="98" t="s">
        <v>669</v>
      </c>
      <c r="CXN50" s="98" t="s">
        <v>669</v>
      </c>
      <c r="CXO50" s="98" t="s">
        <v>669</v>
      </c>
      <c r="CXP50" s="98" t="s">
        <v>669</v>
      </c>
      <c r="CXQ50" s="98" t="s">
        <v>669</v>
      </c>
      <c r="CXR50" s="98" t="s">
        <v>669</v>
      </c>
      <c r="CXS50" s="98" t="s">
        <v>669</v>
      </c>
      <c r="CXT50" s="98" t="s">
        <v>669</v>
      </c>
      <c r="CXU50" s="98" t="s">
        <v>669</v>
      </c>
      <c r="CXV50" s="98" t="s">
        <v>669</v>
      </c>
      <c r="CXW50" s="98" t="s">
        <v>669</v>
      </c>
      <c r="CXX50" s="98" t="s">
        <v>669</v>
      </c>
      <c r="CXY50" s="98" t="s">
        <v>669</v>
      </c>
      <c r="CXZ50" s="98" t="s">
        <v>669</v>
      </c>
      <c r="CYA50" s="98" t="s">
        <v>669</v>
      </c>
      <c r="CYB50" s="98" t="s">
        <v>669</v>
      </c>
      <c r="CYC50" s="98" t="s">
        <v>669</v>
      </c>
      <c r="CYD50" s="98" t="s">
        <v>669</v>
      </c>
      <c r="CYE50" s="98" t="s">
        <v>669</v>
      </c>
      <c r="CYF50" s="98" t="s">
        <v>669</v>
      </c>
      <c r="CYG50" s="98" t="s">
        <v>669</v>
      </c>
      <c r="CYH50" s="98" t="s">
        <v>669</v>
      </c>
      <c r="CYI50" s="98" t="s">
        <v>669</v>
      </c>
      <c r="CYJ50" s="98" t="s">
        <v>669</v>
      </c>
      <c r="CYK50" s="98" t="s">
        <v>669</v>
      </c>
      <c r="CYL50" s="98" t="s">
        <v>669</v>
      </c>
      <c r="CYM50" s="98" t="s">
        <v>669</v>
      </c>
      <c r="CYN50" s="98" t="s">
        <v>669</v>
      </c>
      <c r="CYO50" s="98" t="s">
        <v>669</v>
      </c>
      <c r="CYP50" s="98" t="s">
        <v>669</v>
      </c>
      <c r="CYQ50" s="98" t="s">
        <v>669</v>
      </c>
      <c r="CYR50" s="98" t="s">
        <v>669</v>
      </c>
      <c r="CYS50" s="98" t="s">
        <v>669</v>
      </c>
      <c r="CYT50" s="98" t="s">
        <v>669</v>
      </c>
      <c r="CYU50" s="98" t="s">
        <v>669</v>
      </c>
      <c r="CYV50" s="98" t="s">
        <v>669</v>
      </c>
      <c r="CYW50" s="98" t="s">
        <v>669</v>
      </c>
      <c r="CYX50" s="98" t="s">
        <v>669</v>
      </c>
      <c r="CYY50" s="98" t="s">
        <v>669</v>
      </c>
      <c r="CYZ50" s="98" t="s">
        <v>669</v>
      </c>
      <c r="CZA50" s="98" t="s">
        <v>669</v>
      </c>
      <c r="CZB50" s="98" t="s">
        <v>669</v>
      </c>
      <c r="CZC50" s="98" t="s">
        <v>669</v>
      </c>
      <c r="CZD50" s="98" t="s">
        <v>669</v>
      </c>
      <c r="CZE50" s="98" t="s">
        <v>669</v>
      </c>
      <c r="CZF50" s="98" t="s">
        <v>669</v>
      </c>
      <c r="CZG50" s="98" t="s">
        <v>669</v>
      </c>
      <c r="CZH50" s="98" t="s">
        <v>669</v>
      </c>
      <c r="CZI50" s="98" t="s">
        <v>669</v>
      </c>
      <c r="CZJ50" s="98" t="s">
        <v>669</v>
      </c>
      <c r="CZK50" s="98" t="s">
        <v>669</v>
      </c>
      <c r="CZL50" s="98" t="s">
        <v>669</v>
      </c>
      <c r="CZM50" s="98" t="s">
        <v>669</v>
      </c>
      <c r="CZN50" s="98" t="s">
        <v>669</v>
      </c>
      <c r="CZO50" s="98" t="s">
        <v>669</v>
      </c>
      <c r="CZP50" s="98" t="s">
        <v>669</v>
      </c>
      <c r="CZQ50" s="98" t="s">
        <v>669</v>
      </c>
      <c r="CZR50" s="98" t="s">
        <v>669</v>
      </c>
      <c r="CZS50" s="98" t="s">
        <v>669</v>
      </c>
      <c r="CZT50" s="98" t="s">
        <v>669</v>
      </c>
      <c r="CZU50" s="98" t="s">
        <v>669</v>
      </c>
      <c r="CZV50" s="98" t="s">
        <v>669</v>
      </c>
      <c r="CZW50" s="98" t="s">
        <v>669</v>
      </c>
      <c r="CZX50" s="98" t="s">
        <v>669</v>
      </c>
      <c r="CZY50" s="98" t="s">
        <v>669</v>
      </c>
      <c r="CZZ50" s="98" t="s">
        <v>669</v>
      </c>
      <c r="DAA50" s="98" t="s">
        <v>669</v>
      </c>
      <c r="DAB50" s="98" t="s">
        <v>669</v>
      </c>
      <c r="DAC50" s="98" t="s">
        <v>669</v>
      </c>
      <c r="DAD50" s="98" t="s">
        <v>669</v>
      </c>
      <c r="DAE50" s="98" t="s">
        <v>669</v>
      </c>
      <c r="DAF50" s="98" t="s">
        <v>669</v>
      </c>
      <c r="DAG50" s="98" t="s">
        <v>669</v>
      </c>
      <c r="DAH50" s="98" t="s">
        <v>669</v>
      </c>
      <c r="DAI50" s="98" t="s">
        <v>669</v>
      </c>
      <c r="DAJ50" s="98" t="s">
        <v>669</v>
      </c>
      <c r="DAK50" s="98" t="s">
        <v>669</v>
      </c>
      <c r="DAL50" s="98" t="s">
        <v>669</v>
      </c>
      <c r="DAM50" s="98" t="s">
        <v>669</v>
      </c>
      <c r="DAN50" s="98" t="s">
        <v>669</v>
      </c>
      <c r="DAO50" s="98" t="s">
        <v>669</v>
      </c>
      <c r="DAP50" s="98" t="s">
        <v>669</v>
      </c>
      <c r="DAQ50" s="98" t="s">
        <v>669</v>
      </c>
      <c r="DAR50" s="98" t="s">
        <v>669</v>
      </c>
      <c r="DAS50" s="98" t="s">
        <v>669</v>
      </c>
      <c r="DAT50" s="98" t="s">
        <v>669</v>
      </c>
      <c r="DAU50" s="98" t="s">
        <v>669</v>
      </c>
      <c r="DAV50" s="98" t="s">
        <v>669</v>
      </c>
      <c r="DAW50" s="98" t="s">
        <v>669</v>
      </c>
      <c r="DAX50" s="98" t="s">
        <v>669</v>
      </c>
      <c r="DAY50" s="98" t="s">
        <v>669</v>
      </c>
      <c r="DAZ50" s="98" t="s">
        <v>669</v>
      </c>
      <c r="DBA50" s="98" t="s">
        <v>669</v>
      </c>
      <c r="DBB50" s="98" t="s">
        <v>669</v>
      </c>
      <c r="DBC50" s="98" t="s">
        <v>669</v>
      </c>
      <c r="DBD50" s="98" t="s">
        <v>669</v>
      </c>
      <c r="DBE50" s="98" t="s">
        <v>669</v>
      </c>
      <c r="DBF50" s="98" t="s">
        <v>669</v>
      </c>
      <c r="DBG50" s="98" t="s">
        <v>669</v>
      </c>
      <c r="DBH50" s="98" t="s">
        <v>669</v>
      </c>
      <c r="DBI50" s="98" t="s">
        <v>669</v>
      </c>
      <c r="DBJ50" s="98" t="s">
        <v>669</v>
      </c>
      <c r="DBK50" s="98" t="s">
        <v>669</v>
      </c>
      <c r="DBL50" s="98" t="s">
        <v>669</v>
      </c>
      <c r="DBM50" s="98" t="s">
        <v>669</v>
      </c>
      <c r="DBN50" s="98" t="s">
        <v>669</v>
      </c>
      <c r="DBO50" s="98" t="s">
        <v>669</v>
      </c>
      <c r="DBP50" s="98" t="s">
        <v>669</v>
      </c>
      <c r="DBQ50" s="98" t="s">
        <v>669</v>
      </c>
      <c r="DBR50" s="98" t="s">
        <v>669</v>
      </c>
      <c r="DBS50" s="98" t="s">
        <v>669</v>
      </c>
      <c r="DBT50" s="98" t="s">
        <v>669</v>
      </c>
      <c r="DBU50" s="98" t="s">
        <v>669</v>
      </c>
      <c r="DBV50" s="98" t="s">
        <v>669</v>
      </c>
      <c r="DBW50" s="98" t="s">
        <v>669</v>
      </c>
      <c r="DBX50" s="98" t="s">
        <v>669</v>
      </c>
      <c r="DBY50" s="98" t="s">
        <v>669</v>
      </c>
      <c r="DBZ50" s="98" t="s">
        <v>669</v>
      </c>
      <c r="DCA50" s="98" t="s">
        <v>669</v>
      </c>
      <c r="DCB50" s="98" t="s">
        <v>669</v>
      </c>
      <c r="DCC50" s="98" t="s">
        <v>669</v>
      </c>
      <c r="DCD50" s="98" t="s">
        <v>669</v>
      </c>
      <c r="DCE50" s="98" t="s">
        <v>669</v>
      </c>
      <c r="DCF50" s="98" t="s">
        <v>669</v>
      </c>
      <c r="DCG50" s="98" t="s">
        <v>669</v>
      </c>
      <c r="DCH50" s="98" t="s">
        <v>669</v>
      </c>
      <c r="DCI50" s="98" t="s">
        <v>669</v>
      </c>
      <c r="DCJ50" s="98" t="s">
        <v>669</v>
      </c>
      <c r="DCK50" s="98" t="s">
        <v>669</v>
      </c>
      <c r="DCL50" s="98" t="s">
        <v>669</v>
      </c>
      <c r="DCM50" s="98" t="s">
        <v>669</v>
      </c>
      <c r="DCN50" s="98" t="s">
        <v>669</v>
      </c>
      <c r="DCO50" s="98" t="s">
        <v>669</v>
      </c>
      <c r="DCP50" s="98" t="s">
        <v>669</v>
      </c>
      <c r="DCQ50" s="98" t="s">
        <v>669</v>
      </c>
      <c r="DCR50" s="98" t="s">
        <v>669</v>
      </c>
      <c r="DCS50" s="98" t="s">
        <v>669</v>
      </c>
      <c r="DCT50" s="98" t="s">
        <v>669</v>
      </c>
      <c r="DCU50" s="98" t="s">
        <v>669</v>
      </c>
      <c r="DCV50" s="98" t="s">
        <v>669</v>
      </c>
      <c r="DCW50" s="98" t="s">
        <v>669</v>
      </c>
      <c r="DCX50" s="98" t="s">
        <v>669</v>
      </c>
      <c r="DCY50" s="98" t="s">
        <v>669</v>
      </c>
      <c r="DCZ50" s="98" t="s">
        <v>669</v>
      </c>
      <c r="DDA50" s="98" t="s">
        <v>669</v>
      </c>
      <c r="DDB50" s="98" t="s">
        <v>669</v>
      </c>
      <c r="DDC50" s="98" t="s">
        <v>669</v>
      </c>
      <c r="DDD50" s="98" t="s">
        <v>669</v>
      </c>
      <c r="DDE50" s="98" t="s">
        <v>669</v>
      </c>
      <c r="DDF50" s="98" t="s">
        <v>669</v>
      </c>
      <c r="DDG50" s="98" t="s">
        <v>669</v>
      </c>
      <c r="DDH50" s="98" t="s">
        <v>669</v>
      </c>
      <c r="DDI50" s="98" t="s">
        <v>669</v>
      </c>
      <c r="DDJ50" s="98" t="s">
        <v>669</v>
      </c>
      <c r="DDK50" s="98" t="s">
        <v>669</v>
      </c>
      <c r="DDL50" s="98" t="s">
        <v>669</v>
      </c>
      <c r="DDM50" s="98" t="s">
        <v>669</v>
      </c>
      <c r="DDN50" s="98" t="s">
        <v>669</v>
      </c>
      <c r="DDO50" s="98" t="s">
        <v>669</v>
      </c>
      <c r="DDP50" s="98" t="s">
        <v>669</v>
      </c>
      <c r="DDQ50" s="98" t="s">
        <v>669</v>
      </c>
      <c r="DDR50" s="98" t="s">
        <v>669</v>
      </c>
      <c r="DDS50" s="98" t="s">
        <v>669</v>
      </c>
      <c r="DDT50" s="98" t="s">
        <v>669</v>
      </c>
      <c r="DDU50" s="98" t="s">
        <v>669</v>
      </c>
      <c r="DDV50" s="98" t="s">
        <v>669</v>
      </c>
      <c r="DDW50" s="98" t="s">
        <v>669</v>
      </c>
      <c r="DDX50" s="98" t="s">
        <v>669</v>
      </c>
      <c r="DDY50" s="98" t="s">
        <v>669</v>
      </c>
      <c r="DDZ50" s="98" t="s">
        <v>669</v>
      </c>
      <c r="DEA50" s="98" t="s">
        <v>669</v>
      </c>
      <c r="DEB50" s="98" t="s">
        <v>669</v>
      </c>
      <c r="DEC50" s="98" t="s">
        <v>669</v>
      </c>
      <c r="DED50" s="98" t="s">
        <v>669</v>
      </c>
      <c r="DEE50" s="98" t="s">
        <v>669</v>
      </c>
      <c r="DEF50" s="98" t="s">
        <v>669</v>
      </c>
      <c r="DEG50" s="98" t="s">
        <v>669</v>
      </c>
      <c r="DEH50" s="98" t="s">
        <v>669</v>
      </c>
      <c r="DEI50" s="98" t="s">
        <v>669</v>
      </c>
      <c r="DEJ50" s="98" t="s">
        <v>669</v>
      </c>
      <c r="DEK50" s="98" t="s">
        <v>669</v>
      </c>
      <c r="DEL50" s="98" t="s">
        <v>669</v>
      </c>
      <c r="DEM50" s="98" t="s">
        <v>669</v>
      </c>
      <c r="DEN50" s="98" t="s">
        <v>669</v>
      </c>
      <c r="DEO50" s="98" t="s">
        <v>669</v>
      </c>
      <c r="DEP50" s="98" t="s">
        <v>669</v>
      </c>
      <c r="DEQ50" s="98" t="s">
        <v>669</v>
      </c>
      <c r="DER50" s="98" t="s">
        <v>669</v>
      </c>
      <c r="DES50" s="98" t="s">
        <v>669</v>
      </c>
      <c r="DET50" s="98" t="s">
        <v>669</v>
      </c>
      <c r="DEU50" s="98" t="s">
        <v>669</v>
      </c>
      <c r="DEV50" s="98" t="s">
        <v>669</v>
      </c>
      <c r="DEW50" s="98" t="s">
        <v>669</v>
      </c>
      <c r="DEX50" s="98" t="s">
        <v>669</v>
      </c>
      <c r="DEY50" s="98" t="s">
        <v>669</v>
      </c>
      <c r="DEZ50" s="98" t="s">
        <v>669</v>
      </c>
      <c r="DFA50" s="98" t="s">
        <v>669</v>
      </c>
      <c r="DFB50" s="98" t="s">
        <v>669</v>
      </c>
      <c r="DFC50" s="98" t="s">
        <v>669</v>
      </c>
      <c r="DFD50" s="98" t="s">
        <v>669</v>
      </c>
      <c r="DFE50" s="98" t="s">
        <v>669</v>
      </c>
      <c r="DFF50" s="98" t="s">
        <v>669</v>
      </c>
      <c r="DFG50" s="98" t="s">
        <v>669</v>
      </c>
      <c r="DFH50" s="98" t="s">
        <v>669</v>
      </c>
      <c r="DFI50" s="98" t="s">
        <v>669</v>
      </c>
      <c r="DFJ50" s="98" t="s">
        <v>669</v>
      </c>
      <c r="DFK50" s="98" t="s">
        <v>669</v>
      </c>
      <c r="DFL50" s="98" t="s">
        <v>669</v>
      </c>
      <c r="DFM50" s="98" t="s">
        <v>669</v>
      </c>
      <c r="DFN50" s="98" t="s">
        <v>669</v>
      </c>
      <c r="DFO50" s="98" t="s">
        <v>669</v>
      </c>
      <c r="DFP50" s="98" t="s">
        <v>669</v>
      </c>
      <c r="DFQ50" s="98" t="s">
        <v>669</v>
      </c>
      <c r="DFR50" s="98" t="s">
        <v>669</v>
      </c>
      <c r="DFS50" s="98" t="s">
        <v>669</v>
      </c>
      <c r="DFT50" s="98" t="s">
        <v>669</v>
      </c>
      <c r="DFU50" s="98" t="s">
        <v>669</v>
      </c>
      <c r="DFV50" s="98" t="s">
        <v>669</v>
      </c>
      <c r="DFW50" s="98" t="s">
        <v>669</v>
      </c>
      <c r="DFX50" s="98" t="s">
        <v>669</v>
      </c>
      <c r="DFY50" s="98" t="s">
        <v>669</v>
      </c>
      <c r="DFZ50" s="98" t="s">
        <v>669</v>
      </c>
      <c r="DGA50" s="98" t="s">
        <v>669</v>
      </c>
      <c r="DGB50" s="98" t="s">
        <v>669</v>
      </c>
      <c r="DGC50" s="98" t="s">
        <v>669</v>
      </c>
      <c r="DGD50" s="98" t="s">
        <v>669</v>
      </c>
      <c r="DGE50" s="98" t="s">
        <v>669</v>
      </c>
      <c r="DGF50" s="98" t="s">
        <v>669</v>
      </c>
      <c r="DGG50" s="98" t="s">
        <v>669</v>
      </c>
      <c r="DGH50" s="98" t="s">
        <v>669</v>
      </c>
      <c r="DGI50" s="98" t="s">
        <v>669</v>
      </c>
      <c r="DGJ50" s="98" t="s">
        <v>669</v>
      </c>
      <c r="DGK50" s="98" t="s">
        <v>669</v>
      </c>
      <c r="DGL50" s="98" t="s">
        <v>669</v>
      </c>
      <c r="DGM50" s="98" t="s">
        <v>669</v>
      </c>
      <c r="DGN50" s="98" t="s">
        <v>669</v>
      </c>
      <c r="DGO50" s="98" t="s">
        <v>669</v>
      </c>
      <c r="DGP50" s="98" t="s">
        <v>669</v>
      </c>
      <c r="DGQ50" s="98" t="s">
        <v>669</v>
      </c>
      <c r="DGR50" s="98" t="s">
        <v>669</v>
      </c>
      <c r="DGS50" s="98" t="s">
        <v>669</v>
      </c>
      <c r="DGT50" s="98" t="s">
        <v>669</v>
      </c>
      <c r="DGU50" s="98" t="s">
        <v>669</v>
      </c>
      <c r="DGV50" s="98" t="s">
        <v>669</v>
      </c>
      <c r="DGW50" s="98" t="s">
        <v>669</v>
      </c>
      <c r="DGX50" s="98" t="s">
        <v>669</v>
      </c>
      <c r="DGY50" s="98" t="s">
        <v>669</v>
      </c>
      <c r="DGZ50" s="98" t="s">
        <v>669</v>
      </c>
      <c r="DHA50" s="98" t="s">
        <v>669</v>
      </c>
      <c r="DHB50" s="98" t="s">
        <v>669</v>
      </c>
      <c r="DHC50" s="98" t="s">
        <v>669</v>
      </c>
      <c r="DHD50" s="98" t="s">
        <v>669</v>
      </c>
      <c r="DHE50" s="98" t="s">
        <v>669</v>
      </c>
      <c r="DHF50" s="98" t="s">
        <v>669</v>
      </c>
      <c r="DHG50" s="98" t="s">
        <v>669</v>
      </c>
      <c r="DHH50" s="98" t="s">
        <v>669</v>
      </c>
      <c r="DHI50" s="98" t="s">
        <v>669</v>
      </c>
      <c r="DHJ50" s="98" t="s">
        <v>669</v>
      </c>
      <c r="DHK50" s="98" t="s">
        <v>669</v>
      </c>
      <c r="DHL50" s="98" t="s">
        <v>669</v>
      </c>
      <c r="DHM50" s="98" t="s">
        <v>669</v>
      </c>
      <c r="DHN50" s="98" t="s">
        <v>669</v>
      </c>
      <c r="DHO50" s="98" t="s">
        <v>669</v>
      </c>
      <c r="DHP50" s="98" t="s">
        <v>669</v>
      </c>
      <c r="DHQ50" s="98" t="s">
        <v>669</v>
      </c>
      <c r="DHR50" s="98" t="s">
        <v>669</v>
      </c>
      <c r="DHS50" s="98" t="s">
        <v>669</v>
      </c>
      <c r="DHT50" s="98" t="s">
        <v>669</v>
      </c>
      <c r="DHU50" s="98" t="s">
        <v>669</v>
      </c>
      <c r="DHV50" s="98" t="s">
        <v>669</v>
      </c>
      <c r="DHW50" s="98" t="s">
        <v>669</v>
      </c>
      <c r="DHX50" s="98" t="s">
        <v>669</v>
      </c>
      <c r="DHY50" s="98" t="s">
        <v>669</v>
      </c>
      <c r="DHZ50" s="98" t="s">
        <v>669</v>
      </c>
      <c r="DIA50" s="98" t="s">
        <v>669</v>
      </c>
      <c r="DIB50" s="98" t="s">
        <v>669</v>
      </c>
      <c r="DIC50" s="98" t="s">
        <v>669</v>
      </c>
      <c r="DID50" s="98" t="s">
        <v>669</v>
      </c>
      <c r="DIE50" s="98" t="s">
        <v>669</v>
      </c>
      <c r="DIF50" s="98" t="s">
        <v>669</v>
      </c>
      <c r="DIG50" s="98" t="s">
        <v>669</v>
      </c>
      <c r="DIH50" s="98" t="s">
        <v>669</v>
      </c>
      <c r="DII50" s="98" t="s">
        <v>669</v>
      </c>
      <c r="DIJ50" s="98" t="s">
        <v>669</v>
      </c>
      <c r="DIK50" s="98" t="s">
        <v>669</v>
      </c>
      <c r="DIL50" s="98" t="s">
        <v>669</v>
      </c>
      <c r="DIM50" s="98" t="s">
        <v>669</v>
      </c>
      <c r="DIN50" s="98" t="s">
        <v>669</v>
      </c>
      <c r="DIO50" s="98" t="s">
        <v>669</v>
      </c>
      <c r="DIP50" s="98" t="s">
        <v>669</v>
      </c>
      <c r="DIQ50" s="98" t="s">
        <v>669</v>
      </c>
      <c r="DIR50" s="98" t="s">
        <v>669</v>
      </c>
      <c r="DIS50" s="98" t="s">
        <v>669</v>
      </c>
      <c r="DIT50" s="98" t="s">
        <v>669</v>
      </c>
      <c r="DIU50" s="98" t="s">
        <v>669</v>
      </c>
      <c r="DIV50" s="98" t="s">
        <v>669</v>
      </c>
      <c r="DIW50" s="98" t="s">
        <v>669</v>
      </c>
      <c r="DIX50" s="98" t="s">
        <v>669</v>
      </c>
      <c r="DIY50" s="98" t="s">
        <v>669</v>
      </c>
      <c r="DIZ50" s="98" t="s">
        <v>669</v>
      </c>
      <c r="DJA50" s="98" t="s">
        <v>669</v>
      </c>
      <c r="DJB50" s="98" t="s">
        <v>669</v>
      </c>
      <c r="DJC50" s="98" t="s">
        <v>669</v>
      </c>
      <c r="DJD50" s="98" t="s">
        <v>669</v>
      </c>
      <c r="DJE50" s="98" t="s">
        <v>669</v>
      </c>
      <c r="DJF50" s="98" t="s">
        <v>669</v>
      </c>
      <c r="DJG50" s="98" t="s">
        <v>669</v>
      </c>
      <c r="DJH50" s="98" t="s">
        <v>669</v>
      </c>
      <c r="DJI50" s="98" t="s">
        <v>669</v>
      </c>
      <c r="DJJ50" s="98" t="s">
        <v>669</v>
      </c>
      <c r="DJK50" s="98" t="s">
        <v>669</v>
      </c>
      <c r="DJL50" s="98" t="s">
        <v>669</v>
      </c>
      <c r="DJM50" s="98" t="s">
        <v>669</v>
      </c>
      <c r="DJN50" s="98" t="s">
        <v>669</v>
      </c>
      <c r="DJO50" s="98" t="s">
        <v>669</v>
      </c>
      <c r="DJP50" s="98" t="s">
        <v>669</v>
      </c>
      <c r="DJQ50" s="98" t="s">
        <v>669</v>
      </c>
      <c r="DJR50" s="98" t="s">
        <v>669</v>
      </c>
      <c r="DJS50" s="98" t="s">
        <v>669</v>
      </c>
      <c r="DJT50" s="98" t="s">
        <v>669</v>
      </c>
      <c r="DJU50" s="98" t="s">
        <v>669</v>
      </c>
      <c r="DJV50" s="98" t="s">
        <v>669</v>
      </c>
      <c r="DJW50" s="98" t="s">
        <v>669</v>
      </c>
      <c r="DJX50" s="98" t="s">
        <v>669</v>
      </c>
      <c r="DJY50" s="98" t="s">
        <v>669</v>
      </c>
      <c r="DJZ50" s="98" t="s">
        <v>669</v>
      </c>
      <c r="DKA50" s="98" t="s">
        <v>669</v>
      </c>
      <c r="DKB50" s="98" t="s">
        <v>669</v>
      </c>
      <c r="DKC50" s="98" t="s">
        <v>669</v>
      </c>
      <c r="DKD50" s="98" t="s">
        <v>669</v>
      </c>
      <c r="DKE50" s="98" t="s">
        <v>669</v>
      </c>
      <c r="DKF50" s="98" t="s">
        <v>669</v>
      </c>
      <c r="DKG50" s="98" t="s">
        <v>669</v>
      </c>
      <c r="DKH50" s="98" t="s">
        <v>669</v>
      </c>
      <c r="DKI50" s="98" t="s">
        <v>669</v>
      </c>
      <c r="DKJ50" s="98" t="s">
        <v>669</v>
      </c>
      <c r="DKK50" s="98" t="s">
        <v>669</v>
      </c>
      <c r="DKL50" s="98" t="s">
        <v>669</v>
      </c>
      <c r="DKM50" s="98" t="s">
        <v>669</v>
      </c>
      <c r="DKN50" s="98" t="s">
        <v>669</v>
      </c>
      <c r="DKO50" s="98" t="s">
        <v>669</v>
      </c>
      <c r="DKP50" s="98" t="s">
        <v>669</v>
      </c>
      <c r="DKQ50" s="98" t="s">
        <v>669</v>
      </c>
      <c r="DKR50" s="98" t="s">
        <v>669</v>
      </c>
      <c r="DKS50" s="98" t="s">
        <v>669</v>
      </c>
      <c r="DKT50" s="98" t="s">
        <v>669</v>
      </c>
      <c r="DKU50" s="98" t="s">
        <v>669</v>
      </c>
      <c r="DKV50" s="98" t="s">
        <v>669</v>
      </c>
      <c r="DKW50" s="98" t="s">
        <v>669</v>
      </c>
      <c r="DKX50" s="98" t="s">
        <v>669</v>
      </c>
      <c r="DKY50" s="98" t="s">
        <v>669</v>
      </c>
      <c r="DKZ50" s="98" t="s">
        <v>669</v>
      </c>
      <c r="DLA50" s="98" t="s">
        <v>669</v>
      </c>
      <c r="DLB50" s="98" t="s">
        <v>669</v>
      </c>
      <c r="DLC50" s="98" t="s">
        <v>669</v>
      </c>
      <c r="DLD50" s="98" t="s">
        <v>669</v>
      </c>
      <c r="DLE50" s="98" t="s">
        <v>669</v>
      </c>
      <c r="DLF50" s="98" t="s">
        <v>669</v>
      </c>
      <c r="DLG50" s="98" t="s">
        <v>669</v>
      </c>
      <c r="DLH50" s="98" t="s">
        <v>669</v>
      </c>
      <c r="DLI50" s="98" t="s">
        <v>669</v>
      </c>
      <c r="DLJ50" s="98" t="s">
        <v>669</v>
      </c>
      <c r="DLK50" s="98" t="s">
        <v>669</v>
      </c>
      <c r="DLL50" s="98" t="s">
        <v>669</v>
      </c>
      <c r="DLM50" s="98" t="s">
        <v>669</v>
      </c>
      <c r="DLN50" s="98" t="s">
        <v>669</v>
      </c>
      <c r="DLO50" s="98" t="s">
        <v>669</v>
      </c>
      <c r="DLP50" s="98" t="s">
        <v>669</v>
      </c>
      <c r="DLQ50" s="98" t="s">
        <v>669</v>
      </c>
      <c r="DLR50" s="98" t="s">
        <v>669</v>
      </c>
      <c r="DLS50" s="98" t="s">
        <v>669</v>
      </c>
      <c r="DLT50" s="98" t="s">
        <v>669</v>
      </c>
      <c r="DLU50" s="98" t="s">
        <v>669</v>
      </c>
      <c r="DLV50" s="98" t="s">
        <v>669</v>
      </c>
      <c r="DLW50" s="98" t="s">
        <v>669</v>
      </c>
      <c r="DLX50" s="98" t="s">
        <v>669</v>
      </c>
      <c r="DLY50" s="98" t="s">
        <v>669</v>
      </c>
      <c r="DLZ50" s="98" t="s">
        <v>669</v>
      </c>
      <c r="DMA50" s="98" t="s">
        <v>669</v>
      </c>
      <c r="DMB50" s="98" t="s">
        <v>669</v>
      </c>
      <c r="DMC50" s="98" t="s">
        <v>669</v>
      </c>
      <c r="DMD50" s="98" t="s">
        <v>669</v>
      </c>
      <c r="DME50" s="98" t="s">
        <v>669</v>
      </c>
      <c r="DMF50" s="98" t="s">
        <v>669</v>
      </c>
      <c r="DMG50" s="98" t="s">
        <v>669</v>
      </c>
      <c r="DMH50" s="98" t="s">
        <v>669</v>
      </c>
      <c r="DMI50" s="98" t="s">
        <v>669</v>
      </c>
      <c r="DMJ50" s="98" t="s">
        <v>669</v>
      </c>
      <c r="DMK50" s="98" t="s">
        <v>669</v>
      </c>
      <c r="DML50" s="98" t="s">
        <v>669</v>
      </c>
      <c r="DMM50" s="98" t="s">
        <v>669</v>
      </c>
      <c r="DMN50" s="98" t="s">
        <v>669</v>
      </c>
      <c r="DMO50" s="98" t="s">
        <v>669</v>
      </c>
      <c r="DMP50" s="98" t="s">
        <v>669</v>
      </c>
      <c r="DMQ50" s="98" t="s">
        <v>669</v>
      </c>
      <c r="DMR50" s="98" t="s">
        <v>669</v>
      </c>
      <c r="DMS50" s="98" t="s">
        <v>669</v>
      </c>
      <c r="DMT50" s="98" t="s">
        <v>669</v>
      </c>
      <c r="DMU50" s="98" t="s">
        <v>669</v>
      </c>
      <c r="DMV50" s="98" t="s">
        <v>669</v>
      </c>
      <c r="DMW50" s="98" t="s">
        <v>669</v>
      </c>
      <c r="DMX50" s="98" t="s">
        <v>669</v>
      </c>
      <c r="DMY50" s="98" t="s">
        <v>669</v>
      </c>
      <c r="DMZ50" s="98" t="s">
        <v>669</v>
      </c>
      <c r="DNA50" s="98" t="s">
        <v>669</v>
      </c>
      <c r="DNB50" s="98" t="s">
        <v>669</v>
      </c>
      <c r="DNC50" s="98" t="s">
        <v>669</v>
      </c>
      <c r="DND50" s="98" t="s">
        <v>669</v>
      </c>
      <c r="DNE50" s="98" t="s">
        <v>669</v>
      </c>
      <c r="DNF50" s="98" t="s">
        <v>669</v>
      </c>
      <c r="DNG50" s="98" t="s">
        <v>669</v>
      </c>
      <c r="DNH50" s="98" t="s">
        <v>669</v>
      </c>
      <c r="DNI50" s="98" t="s">
        <v>669</v>
      </c>
      <c r="DNJ50" s="98" t="s">
        <v>669</v>
      </c>
      <c r="DNK50" s="98" t="s">
        <v>669</v>
      </c>
      <c r="DNL50" s="98" t="s">
        <v>669</v>
      </c>
      <c r="DNM50" s="98" t="s">
        <v>669</v>
      </c>
      <c r="DNN50" s="98" t="s">
        <v>669</v>
      </c>
      <c r="DNO50" s="98" t="s">
        <v>669</v>
      </c>
      <c r="DNP50" s="98" t="s">
        <v>669</v>
      </c>
      <c r="DNQ50" s="98" t="s">
        <v>669</v>
      </c>
      <c r="DNR50" s="98" t="s">
        <v>669</v>
      </c>
      <c r="DNS50" s="98" t="s">
        <v>669</v>
      </c>
      <c r="DNT50" s="98" t="s">
        <v>669</v>
      </c>
      <c r="DNU50" s="98" t="s">
        <v>669</v>
      </c>
      <c r="DNV50" s="98" t="s">
        <v>669</v>
      </c>
      <c r="DNW50" s="98" t="s">
        <v>669</v>
      </c>
      <c r="DNX50" s="98" t="s">
        <v>669</v>
      </c>
      <c r="DNY50" s="98" t="s">
        <v>669</v>
      </c>
      <c r="DNZ50" s="98" t="s">
        <v>669</v>
      </c>
      <c r="DOA50" s="98" t="s">
        <v>669</v>
      </c>
      <c r="DOB50" s="98" t="s">
        <v>669</v>
      </c>
      <c r="DOC50" s="98" t="s">
        <v>669</v>
      </c>
      <c r="DOD50" s="98" t="s">
        <v>669</v>
      </c>
      <c r="DOE50" s="98" t="s">
        <v>669</v>
      </c>
      <c r="DOF50" s="98" t="s">
        <v>669</v>
      </c>
      <c r="DOG50" s="98" t="s">
        <v>669</v>
      </c>
      <c r="DOH50" s="98" t="s">
        <v>669</v>
      </c>
      <c r="DOI50" s="98" t="s">
        <v>669</v>
      </c>
      <c r="DOJ50" s="98" t="s">
        <v>669</v>
      </c>
      <c r="DOK50" s="98" t="s">
        <v>669</v>
      </c>
      <c r="DOL50" s="98" t="s">
        <v>669</v>
      </c>
      <c r="DOM50" s="98" t="s">
        <v>669</v>
      </c>
      <c r="DON50" s="98" t="s">
        <v>669</v>
      </c>
      <c r="DOO50" s="98" t="s">
        <v>669</v>
      </c>
      <c r="DOP50" s="98" t="s">
        <v>669</v>
      </c>
      <c r="DOQ50" s="98" t="s">
        <v>669</v>
      </c>
      <c r="DOR50" s="98" t="s">
        <v>669</v>
      </c>
      <c r="DOS50" s="98" t="s">
        <v>669</v>
      </c>
      <c r="DOT50" s="98" t="s">
        <v>669</v>
      </c>
      <c r="DOU50" s="98" t="s">
        <v>669</v>
      </c>
      <c r="DOV50" s="98" t="s">
        <v>669</v>
      </c>
      <c r="DOW50" s="98" t="s">
        <v>669</v>
      </c>
      <c r="DOX50" s="98" t="s">
        <v>669</v>
      </c>
      <c r="DOY50" s="98" t="s">
        <v>669</v>
      </c>
      <c r="DOZ50" s="98" t="s">
        <v>669</v>
      </c>
      <c r="DPA50" s="98" t="s">
        <v>669</v>
      </c>
      <c r="DPB50" s="98" t="s">
        <v>669</v>
      </c>
      <c r="DPC50" s="98" t="s">
        <v>669</v>
      </c>
      <c r="DPD50" s="98" t="s">
        <v>669</v>
      </c>
      <c r="DPE50" s="98" t="s">
        <v>669</v>
      </c>
      <c r="DPF50" s="98" t="s">
        <v>669</v>
      </c>
      <c r="DPG50" s="98" t="s">
        <v>669</v>
      </c>
      <c r="DPH50" s="98" t="s">
        <v>669</v>
      </c>
      <c r="DPI50" s="98" t="s">
        <v>669</v>
      </c>
      <c r="DPJ50" s="98" t="s">
        <v>669</v>
      </c>
      <c r="DPK50" s="98" t="s">
        <v>669</v>
      </c>
      <c r="DPL50" s="98" t="s">
        <v>669</v>
      </c>
      <c r="DPM50" s="98" t="s">
        <v>669</v>
      </c>
      <c r="DPN50" s="98" t="s">
        <v>669</v>
      </c>
      <c r="DPO50" s="98" t="s">
        <v>669</v>
      </c>
      <c r="DPP50" s="98" t="s">
        <v>669</v>
      </c>
      <c r="DPQ50" s="98" t="s">
        <v>669</v>
      </c>
      <c r="DPR50" s="98" t="s">
        <v>669</v>
      </c>
      <c r="DPS50" s="98" t="s">
        <v>669</v>
      </c>
      <c r="DPT50" s="98" t="s">
        <v>669</v>
      </c>
      <c r="DPU50" s="98" t="s">
        <v>669</v>
      </c>
      <c r="DPV50" s="98" t="s">
        <v>669</v>
      </c>
      <c r="DPW50" s="98" t="s">
        <v>669</v>
      </c>
      <c r="DPX50" s="98" t="s">
        <v>669</v>
      </c>
      <c r="DPY50" s="98" t="s">
        <v>669</v>
      </c>
      <c r="DPZ50" s="98" t="s">
        <v>669</v>
      </c>
      <c r="DQA50" s="98" t="s">
        <v>669</v>
      </c>
      <c r="DQB50" s="98" t="s">
        <v>669</v>
      </c>
      <c r="DQC50" s="98" t="s">
        <v>669</v>
      </c>
      <c r="DQD50" s="98" t="s">
        <v>669</v>
      </c>
      <c r="DQE50" s="98" t="s">
        <v>669</v>
      </c>
      <c r="DQF50" s="98" t="s">
        <v>669</v>
      </c>
      <c r="DQG50" s="98" t="s">
        <v>669</v>
      </c>
      <c r="DQH50" s="98" t="s">
        <v>669</v>
      </c>
      <c r="DQI50" s="98" t="s">
        <v>669</v>
      </c>
      <c r="DQJ50" s="98" t="s">
        <v>669</v>
      </c>
      <c r="DQK50" s="98" t="s">
        <v>669</v>
      </c>
      <c r="DQL50" s="98" t="s">
        <v>669</v>
      </c>
      <c r="DQM50" s="98" t="s">
        <v>669</v>
      </c>
      <c r="DQN50" s="98" t="s">
        <v>669</v>
      </c>
      <c r="DQO50" s="98" t="s">
        <v>669</v>
      </c>
      <c r="DQP50" s="98" t="s">
        <v>669</v>
      </c>
      <c r="DQQ50" s="98" t="s">
        <v>669</v>
      </c>
      <c r="DQR50" s="98" t="s">
        <v>669</v>
      </c>
      <c r="DQS50" s="98" t="s">
        <v>669</v>
      </c>
      <c r="DQT50" s="98" t="s">
        <v>669</v>
      </c>
      <c r="DQU50" s="98" t="s">
        <v>669</v>
      </c>
      <c r="DQV50" s="98" t="s">
        <v>669</v>
      </c>
      <c r="DQW50" s="98" t="s">
        <v>669</v>
      </c>
      <c r="DQX50" s="98" t="s">
        <v>669</v>
      </c>
      <c r="DQY50" s="98" t="s">
        <v>669</v>
      </c>
      <c r="DQZ50" s="98" t="s">
        <v>669</v>
      </c>
      <c r="DRA50" s="98" t="s">
        <v>669</v>
      </c>
      <c r="DRB50" s="98" t="s">
        <v>669</v>
      </c>
      <c r="DRC50" s="98" t="s">
        <v>669</v>
      </c>
      <c r="DRD50" s="98" t="s">
        <v>669</v>
      </c>
      <c r="DRE50" s="98" t="s">
        <v>669</v>
      </c>
      <c r="DRF50" s="98" t="s">
        <v>669</v>
      </c>
      <c r="DRG50" s="98" t="s">
        <v>669</v>
      </c>
      <c r="DRH50" s="98" t="s">
        <v>669</v>
      </c>
      <c r="DRI50" s="98" t="s">
        <v>669</v>
      </c>
      <c r="DRJ50" s="98" t="s">
        <v>669</v>
      </c>
      <c r="DRK50" s="98" t="s">
        <v>669</v>
      </c>
      <c r="DRL50" s="98" t="s">
        <v>669</v>
      </c>
      <c r="DRM50" s="98" t="s">
        <v>669</v>
      </c>
      <c r="DRN50" s="98" t="s">
        <v>669</v>
      </c>
      <c r="DRO50" s="98" t="s">
        <v>669</v>
      </c>
      <c r="DRP50" s="98" t="s">
        <v>669</v>
      </c>
      <c r="DRQ50" s="98" t="s">
        <v>669</v>
      </c>
      <c r="DRR50" s="98" t="s">
        <v>669</v>
      </c>
      <c r="DRS50" s="98" t="s">
        <v>669</v>
      </c>
      <c r="DRT50" s="98" t="s">
        <v>669</v>
      </c>
      <c r="DRU50" s="98" t="s">
        <v>669</v>
      </c>
      <c r="DRV50" s="98" t="s">
        <v>669</v>
      </c>
      <c r="DRW50" s="98" t="s">
        <v>669</v>
      </c>
      <c r="DRX50" s="98" t="s">
        <v>669</v>
      </c>
      <c r="DRY50" s="98" t="s">
        <v>669</v>
      </c>
      <c r="DRZ50" s="98" t="s">
        <v>669</v>
      </c>
      <c r="DSA50" s="98" t="s">
        <v>669</v>
      </c>
      <c r="DSB50" s="98" t="s">
        <v>669</v>
      </c>
      <c r="DSC50" s="98" t="s">
        <v>669</v>
      </c>
      <c r="DSD50" s="98" t="s">
        <v>669</v>
      </c>
      <c r="DSE50" s="98" t="s">
        <v>669</v>
      </c>
      <c r="DSF50" s="98" t="s">
        <v>669</v>
      </c>
      <c r="DSG50" s="98" t="s">
        <v>669</v>
      </c>
      <c r="DSH50" s="98" t="s">
        <v>669</v>
      </c>
      <c r="DSI50" s="98" t="s">
        <v>669</v>
      </c>
      <c r="DSJ50" s="98" t="s">
        <v>669</v>
      </c>
      <c r="DSK50" s="98" t="s">
        <v>669</v>
      </c>
      <c r="DSL50" s="98" t="s">
        <v>669</v>
      </c>
      <c r="DSM50" s="98" t="s">
        <v>669</v>
      </c>
      <c r="DSN50" s="98" t="s">
        <v>669</v>
      </c>
      <c r="DSO50" s="98" t="s">
        <v>669</v>
      </c>
      <c r="DSP50" s="98" t="s">
        <v>669</v>
      </c>
      <c r="DSQ50" s="98" t="s">
        <v>669</v>
      </c>
      <c r="DSR50" s="98" t="s">
        <v>669</v>
      </c>
      <c r="DSS50" s="98" t="s">
        <v>669</v>
      </c>
      <c r="DST50" s="98" t="s">
        <v>669</v>
      </c>
      <c r="DSU50" s="98" t="s">
        <v>669</v>
      </c>
      <c r="DSV50" s="98" t="s">
        <v>669</v>
      </c>
      <c r="DSW50" s="98" t="s">
        <v>669</v>
      </c>
      <c r="DSX50" s="98" t="s">
        <v>669</v>
      </c>
      <c r="DSY50" s="98" t="s">
        <v>669</v>
      </c>
      <c r="DSZ50" s="98" t="s">
        <v>669</v>
      </c>
      <c r="DTA50" s="98" t="s">
        <v>669</v>
      </c>
      <c r="DTB50" s="98" t="s">
        <v>669</v>
      </c>
      <c r="DTC50" s="98" t="s">
        <v>669</v>
      </c>
      <c r="DTD50" s="98" t="s">
        <v>669</v>
      </c>
      <c r="DTE50" s="98" t="s">
        <v>669</v>
      </c>
      <c r="DTF50" s="98" t="s">
        <v>669</v>
      </c>
      <c r="DTG50" s="98" t="s">
        <v>669</v>
      </c>
      <c r="DTH50" s="98" t="s">
        <v>669</v>
      </c>
      <c r="DTI50" s="98" t="s">
        <v>669</v>
      </c>
      <c r="DTJ50" s="98" t="s">
        <v>669</v>
      </c>
      <c r="DTK50" s="98" t="s">
        <v>669</v>
      </c>
      <c r="DTL50" s="98" t="s">
        <v>669</v>
      </c>
      <c r="DTM50" s="98" t="s">
        <v>669</v>
      </c>
      <c r="DTN50" s="98" t="s">
        <v>669</v>
      </c>
      <c r="DTO50" s="98" t="s">
        <v>669</v>
      </c>
      <c r="DTP50" s="98" t="s">
        <v>669</v>
      </c>
      <c r="DTQ50" s="98" t="s">
        <v>669</v>
      </c>
      <c r="DTR50" s="98" t="s">
        <v>669</v>
      </c>
      <c r="DTS50" s="98" t="s">
        <v>669</v>
      </c>
      <c r="DTT50" s="98" t="s">
        <v>669</v>
      </c>
      <c r="DTU50" s="98" t="s">
        <v>669</v>
      </c>
      <c r="DTV50" s="98" t="s">
        <v>669</v>
      </c>
      <c r="DTW50" s="98" t="s">
        <v>669</v>
      </c>
      <c r="DTX50" s="98" t="s">
        <v>669</v>
      </c>
      <c r="DTY50" s="98" t="s">
        <v>669</v>
      </c>
      <c r="DTZ50" s="98" t="s">
        <v>669</v>
      </c>
      <c r="DUA50" s="98" t="s">
        <v>669</v>
      </c>
      <c r="DUB50" s="98" t="s">
        <v>669</v>
      </c>
      <c r="DUC50" s="98" t="s">
        <v>669</v>
      </c>
      <c r="DUD50" s="98" t="s">
        <v>669</v>
      </c>
      <c r="DUE50" s="98" t="s">
        <v>669</v>
      </c>
      <c r="DUF50" s="98" t="s">
        <v>669</v>
      </c>
      <c r="DUG50" s="98" t="s">
        <v>669</v>
      </c>
      <c r="DUH50" s="98" t="s">
        <v>669</v>
      </c>
      <c r="DUI50" s="98" t="s">
        <v>669</v>
      </c>
      <c r="DUJ50" s="98" t="s">
        <v>669</v>
      </c>
      <c r="DUK50" s="98" t="s">
        <v>669</v>
      </c>
      <c r="DUL50" s="98" t="s">
        <v>669</v>
      </c>
      <c r="DUM50" s="98" t="s">
        <v>669</v>
      </c>
      <c r="DUN50" s="98" t="s">
        <v>669</v>
      </c>
      <c r="DUO50" s="98" t="s">
        <v>669</v>
      </c>
      <c r="DUP50" s="98" t="s">
        <v>669</v>
      </c>
      <c r="DUQ50" s="98" t="s">
        <v>669</v>
      </c>
      <c r="DUR50" s="98" t="s">
        <v>669</v>
      </c>
      <c r="DUS50" s="98" t="s">
        <v>669</v>
      </c>
      <c r="DUT50" s="98" t="s">
        <v>669</v>
      </c>
      <c r="DUU50" s="98" t="s">
        <v>669</v>
      </c>
      <c r="DUV50" s="98" t="s">
        <v>669</v>
      </c>
      <c r="DUW50" s="98" t="s">
        <v>669</v>
      </c>
      <c r="DUX50" s="98" t="s">
        <v>669</v>
      </c>
      <c r="DUY50" s="98" t="s">
        <v>669</v>
      </c>
      <c r="DUZ50" s="98" t="s">
        <v>669</v>
      </c>
      <c r="DVA50" s="98" t="s">
        <v>669</v>
      </c>
      <c r="DVB50" s="98" t="s">
        <v>669</v>
      </c>
      <c r="DVC50" s="98" t="s">
        <v>669</v>
      </c>
      <c r="DVD50" s="98" t="s">
        <v>669</v>
      </c>
      <c r="DVE50" s="98" t="s">
        <v>669</v>
      </c>
      <c r="DVF50" s="98" t="s">
        <v>669</v>
      </c>
      <c r="DVG50" s="98" t="s">
        <v>669</v>
      </c>
      <c r="DVH50" s="98" t="s">
        <v>669</v>
      </c>
      <c r="DVI50" s="98" t="s">
        <v>669</v>
      </c>
      <c r="DVJ50" s="98" t="s">
        <v>669</v>
      </c>
      <c r="DVK50" s="98" t="s">
        <v>669</v>
      </c>
      <c r="DVL50" s="98" t="s">
        <v>669</v>
      </c>
      <c r="DVM50" s="98" t="s">
        <v>669</v>
      </c>
      <c r="DVN50" s="98" t="s">
        <v>669</v>
      </c>
      <c r="DVO50" s="98" t="s">
        <v>669</v>
      </c>
      <c r="DVP50" s="98" t="s">
        <v>669</v>
      </c>
      <c r="DVQ50" s="98" t="s">
        <v>669</v>
      </c>
      <c r="DVR50" s="98" t="s">
        <v>669</v>
      </c>
      <c r="DVS50" s="98" t="s">
        <v>669</v>
      </c>
      <c r="DVT50" s="98" t="s">
        <v>669</v>
      </c>
      <c r="DVU50" s="98" t="s">
        <v>669</v>
      </c>
      <c r="DVV50" s="98" t="s">
        <v>669</v>
      </c>
      <c r="DVW50" s="98" t="s">
        <v>669</v>
      </c>
      <c r="DVX50" s="98" t="s">
        <v>669</v>
      </c>
      <c r="DVY50" s="98" t="s">
        <v>669</v>
      </c>
      <c r="DVZ50" s="98" t="s">
        <v>669</v>
      </c>
      <c r="DWA50" s="98" t="s">
        <v>669</v>
      </c>
      <c r="DWB50" s="98" t="s">
        <v>669</v>
      </c>
      <c r="DWC50" s="98" t="s">
        <v>669</v>
      </c>
      <c r="DWD50" s="98" t="s">
        <v>669</v>
      </c>
      <c r="DWE50" s="98" t="s">
        <v>669</v>
      </c>
      <c r="DWF50" s="98" t="s">
        <v>669</v>
      </c>
      <c r="DWG50" s="98" t="s">
        <v>669</v>
      </c>
      <c r="DWH50" s="98" t="s">
        <v>669</v>
      </c>
      <c r="DWI50" s="98" t="s">
        <v>669</v>
      </c>
      <c r="DWJ50" s="98" t="s">
        <v>669</v>
      </c>
      <c r="DWK50" s="98" t="s">
        <v>669</v>
      </c>
      <c r="DWL50" s="98" t="s">
        <v>669</v>
      </c>
      <c r="DWM50" s="98" t="s">
        <v>669</v>
      </c>
      <c r="DWN50" s="98" t="s">
        <v>669</v>
      </c>
      <c r="DWO50" s="98" t="s">
        <v>669</v>
      </c>
      <c r="DWP50" s="98" t="s">
        <v>669</v>
      </c>
      <c r="DWQ50" s="98" t="s">
        <v>669</v>
      </c>
      <c r="DWR50" s="98" t="s">
        <v>669</v>
      </c>
      <c r="DWS50" s="98" t="s">
        <v>669</v>
      </c>
      <c r="DWT50" s="98" t="s">
        <v>669</v>
      </c>
      <c r="DWU50" s="98" t="s">
        <v>669</v>
      </c>
      <c r="DWV50" s="98" t="s">
        <v>669</v>
      </c>
      <c r="DWW50" s="98" t="s">
        <v>669</v>
      </c>
      <c r="DWX50" s="98" t="s">
        <v>669</v>
      </c>
      <c r="DWY50" s="98" t="s">
        <v>669</v>
      </c>
      <c r="DWZ50" s="98" t="s">
        <v>669</v>
      </c>
      <c r="DXA50" s="98" t="s">
        <v>669</v>
      </c>
      <c r="DXB50" s="98" t="s">
        <v>669</v>
      </c>
      <c r="DXC50" s="98" t="s">
        <v>669</v>
      </c>
      <c r="DXD50" s="98" t="s">
        <v>669</v>
      </c>
      <c r="DXE50" s="98" t="s">
        <v>669</v>
      </c>
      <c r="DXF50" s="98" t="s">
        <v>669</v>
      </c>
      <c r="DXG50" s="98" t="s">
        <v>669</v>
      </c>
      <c r="DXH50" s="98" t="s">
        <v>669</v>
      </c>
      <c r="DXI50" s="98" t="s">
        <v>669</v>
      </c>
      <c r="DXJ50" s="98" t="s">
        <v>669</v>
      </c>
      <c r="DXK50" s="98" t="s">
        <v>669</v>
      </c>
      <c r="DXL50" s="98" t="s">
        <v>669</v>
      </c>
      <c r="DXM50" s="98" t="s">
        <v>669</v>
      </c>
      <c r="DXN50" s="98" t="s">
        <v>669</v>
      </c>
      <c r="DXO50" s="98" t="s">
        <v>669</v>
      </c>
      <c r="DXP50" s="98" t="s">
        <v>669</v>
      </c>
      <c r="DXQ50" s="98" t="s">
        <v>669</v>
      </c>
      <c r="DXR50" s="98" t="s">
        <v>669</v>
      </c>
      <c r="DXS50" s="98" t="s">
        <v>669</v>
      </c>
      <c r="DXT50" s="98" t="s">
        <v>669</v>
      </c>
      <c r="DXU50" s="98" t="s">
        <v>669</v>
      </c>
      <c r="DXV50" s="98" t="s">
        <v>669</v>
      </c>
      <c r="DXW50" s="98" t="s">
        <v>669</v>
      </c>
      <c r="DXX50" s="98" t="s">
        <v>669</v>
      </c>
      <c r="DXY50" s="98" t="s">
        <v>669</v>
      </c>
      <c r="DXZ50" s="98" t="s">
        <v>669</v>
      </c>
      <c r="DYA50" s="98" t="s">
        <v>669</v>
      </c>
      <c r="DYB50" s="98" t="s">
        <v>669</v>
      </c>
      <c r="DYC50" s="98" t="s">
        <v>669</v>
      </c>
      <c r="DYD50" s="98" t="s">
        <v>669</v>
      </c>
      <c r="DYE50" s="98" t="s">
        <v>669</v>
      </c>
      <c r="DYF50" s="98" t="s">
        <v>669</v>
      </c>
      <c r="DYG50" s="98" t="s">
        <v>669</v>
      </c>
      <c r="DYH50" s="98" t="s">
        <v>669</v>
      </c>
      <c r="DYI50" s="98" t="s">
        <v>669</v>
      </c>
      <c r="DYJ50" s="98" t="s">
        <v>669</v>
      </c>
      <c r="DYK50" s="98" t="s">
        <v>669</v>
      </c>
      <c r="DYL50" s="98" t="s">
        <v>669</v>
      </c>
      <c r="DYM50" s="98" t="s">
        <v>669</v>
      </c>
      <c r="DYN50" s="98" t="s">
        <v>669</v>
      </c>
      <c r="DYO50" s="98" t="s">
        <v>669</v>
      </c>
      <c r="DYP50" s="98" t="s">
        <v>669</v>
      </c>
      <c r="DYQ50" s="98" t="s">
        <v>669</v>
      </c>
      <c r="DYR50" s="98" t="s">
        <v>669</v>
      </c>
      <c r="DYS50" s="98" t="s">
        <v>669</v>
      </c>
      <c r="DYT50" s="98" t="s">
        <v>669</v>
      </c>
      <c r="DYU50" s="98" t="s">
        <v>669</v>
      </c>
      <c r="DYV50" s="98" t="s">
        <v>669</v>
      </c>
      <c r="DYW50" s="98" t="s">
        <v>669</v>
      </c>
      <c r="DYX50" s="98" t="s">
        <v>669</v>
      </c>
      <c r="DYY50" s="98" t="s">
        <v>669</v>
      </c>
      <c r="DYZ50" s="98" t="s">
        <v>669</v>
      </c>
      <c r="DZA50" s="98" t="s">
        <v>669</v>
      </c>
      <c r="DZB50" s="98" t="s">
        <v>669</v>
      </c>
      <c r="DZC50" s="98" t="s">
        <v>669</v>
      </c>
      <c r="DZD50" s="98" t="s">
        <v>669</v>
      </c>
      <c r="DZE50" s="98" t="s">
        <v>669</v>
      </c>
      <c r="DZF50" s="98" t="s">
        <v>669</v>
      </c>
      <c r="DZG50" s="98" t="s">
        <v>669</v>
      </c>
      <c r="DZH50" s="98" t="s">
        <v>669</v>
      </c>
      <c r="DZI50" s="98" t="s">
        <v>669</v>
      </c>
      <c r="DZJ50" s="98" t="s">
        <v>669</v>
      </c>
      <c r="DZK50" s="98" t="s">
        <v>669</v>
      </c>
      <c r="DZL50" s="98" t="s">
        <v>669</v>
      </c>
      <c r="DZM50" s="98" t="s">
        <v>669</v>
      </c>
      <c r="DZN50" s="98" t="s">
        <v>669</v>
      </c>
      <c r="DZO50" s="98" t="s">
        <v>669</v>
      </c>
      <c r="DZP50" s="98" t="s">
        <v>669</v>
      </c>
      <c r="DZQ50" s="98" t="s">
        <v>669</v>
      </c>
      <c r="DZR50" s="98" t="s">
        <v>669</v>
      </c>
      <c r="DZS50" s="98" t="s">
        <v>669</v>
      </c>
      <c r="DZT50" s="98" t="s">
        <v>669</v>
      </c>
      <c r="DZU50" s="98" t="s">
        <v>669</v>
      </c>
      <c r="DZV50" s="98" t="s">
        <v>669</v>
      </c>
      <c r="DZW50" s="98" t="s">
        <v>669</v>
      </c>
      <c r="DZX50" s="98" t="s">
        <v>669</v>
      </c>
      <c r="DZY50" s="98" t="s">
        <v>669</v>
      </c>
      <c r="DZZ50" s="98" t="s">
        <v>669</v>
      </c>
      <c r="EAA50" s="98" t="s">
        <v>669</v>
      </c>
      <c r="EAB50" s="98" t="s">
        <v>669</v>
      </c>
      <c r="EAC50" s="98" t="s">
        <v>669</v>
      </c>
      <c r="EAD50" s="98" t="s">
        <v>669</v>
      </c>
      <c r="EAE50" s="98" t="s">
        <v>669</v>
      </c>
      <c r="EAF50" s="98" t="s">
        <v>669</v>
      </c>
      <c r="EAG50" s="98" t="s">
        <v>669</v>
      </c>
      <c r="EAH50" s="98" t="s">
        <v>669</v>
      </c>
      <c r="EAI50" s="98" t="s">
        <v>669</v>
      </c>
      <c r="EAJ50" s="98" t="s">
        <v>669</v>
      </c>
      <c r="EAK50" s="98" t="s">
        <v>669</v>
      </c>
      <c r="EAL50" s="98" t="s">
        <v>669</v>
      </c>
      <c r="EAM50" s="98" t="s">
        <v>669</v>
      </c>
      <c r="EAN50" s="98" t="s">
        <v>669</v>
      </c>
      <c r="EAO50" s="98" t="s">
        <v>669</v>
      </c>
      <c r="EAP50" s="98" t="s">
        <v>669</v>
      </c>
      <c r="EAQ50" s="98" t="s">
        <v>669</v>
      </c>
      <c r="EAR50" s="98" t="s">
        <v>669</v>
      </c>
      <c r="EAS50" s="98" t="s">
        <v>669</v>
      </c>
      <c r="EAT50" s="98" t="s">
        <v>669</v>
      </c>
      <c r="EAU50" s="98" t="s">
        <v>669</v>
      </c>
      <c r="EAV50" s="98" t="s">
        <v>669</v>
      </c>
      <c r="EAW50" s="98" t="s">
        <v>669</v>
      </c>
      <c r="EAX50" s="98" t="s">
        <v>669</v>
      </c>
      <c r="EAY50" s="98" t="s">
        <v>669</v>
      </c>
      <c r="EAZ50" s="98" t="s">
        <v>669</v>
      </c>
      <c r="EBA50" s="98" t="s">
        <v>669</v>
      </c>
      <c r="EBB50" s="98" t="s">
        <v>669</v>
      </c>
      <c r="EBC50" s="98" t="s">
        <v>669</v>
      </c>
      <c r="EBD50" s="98" t="s">
        <v>669</v>
      </c>
      <c r="EBE50" s="98" t="s">
        <v>669</v>
      </c>
      <c r="EBF50" s="98" t="s">
        <v>669</v>
      </c>
      <c r="EBG50" s="98" t="s">
        <v>669</v>
      </c>
      <c r="EBH50" s="98" t="s">
        <v>669</v>
      </c>
      <c r="EBI50" s="98" t="s">
        <v>669</v>
      </c>
      <c r="EBJ50" s="98" t="s">
        <v>669</v>
      </c>
      <c r="EBK50" s="98" t="s">
        <v>669</v>
      </c>
      <c r="EBL50" s="98" t="s">
        <v>669</v>
      </c>
      <c r="EBM50" s="98" t="s">
        <v>669</v>
      </c>
      <c r="EBN50" s="98" t="s">
        <v>669</v>
      </c>
      <c r="EBO50" s="98" t="s">
        <v>669</v>
      </c>
      <c r="EBP50" s="98" t="s">
        <v>669</v>
      </c>
      <c r="EBQ50" s="98" t="s">
        <v>669</v>
      </c>
      <c r="EBR50" s="98" t="s">
        <v>669</v>
      </c>
      <c r="EBS50" s="98" t="s">
        <v>669</v>
      </c>
      <c r="EBT50" s="98" t="s">
        <v>669</v>
      </c>
      <c r="EBU50" s="98" t="s">
        <v>669</v>
      </c>
      <c r="EBV50" s="98" t="s">
        <v>669</v>
      </c>
      <c r="EBW50" s="98" t="s">
        <v>669</v>
      </c>
      <c r="EBX50" s="98" t="s">
        <v>669</v>
      </c>
      <c r="EBY50" s="98" t="s">
        <v>669</v>
      </c>
      <c r="EBZ50" s="98" t="s">
        <v>669</v>
      </c>
      <c r="ECA50" s="98" t="s">
        <v>669</v>
      </c>
      <c r="ECB50" s="98" t="s">
        <v>669</v>
      </c>
      <c r="ECC50" s="98" t="s">
        <v>669</v>
      </c>
      <c r="ECD50" s="98" t="s">
        <v>669</v>
      </c>
      <c r="ECE50" s="98" t="s">
        <v>669</v>
      </c>
      <c r="ECF50" s="98" t="s">
        <v>669</v>
      </c>
      <c r="ECG50" s="98" t="s">
        <v>669</v>
      </c>
      <c r="ECH50" s="98" t="s">
        <v>669</v>
      </c>
      <c r="ECI50" s="98" t="s">
        <v>669</v>
      </c>
      <c r="ECJ50" s="98" t="s">
        <v>669</v>
      </c>
      <c r="ECK50" s="98" t="s">
        <v>669</v>
      </c>
      <c r="ECL50" s="98" t="s">
        <v>669</v>
      </c>
      <c r="ECM50" s="98" t="s">
        <v>669</v>
      </c>
      <c r="ECN50" s="98" t="s">
        <v>669</v>
      </c>
      <c r="ECO50" s="98" t="s">
        <v>669</v>
      </c>
      <c r="ECP50" s="98" t="s">
        <v>669</v>
      </c>
      <c r="ECQ50" s="98" t="s">
        <v>669</v>
      </c>
      <c r="ECR50" s="98" t="s">
        <v>669</v>
      </c>
      <c r="ECS50" s="98" t="s">
        <v>669</v>
      </c>
      <c r="ECT50" s="98" t="s">
        <v>669</v>
      </c>
      <c r="ECU50" s="98" t="s">
        <v>669</v>
      </c>
      <c r="ECV50" s="98" t="s">
        <v>669</v>
      </c>
      <c r="ECW50" s="98" t="s">
        <v>669</v>
      </c>
      <c r="ECX50" s="98" t="s">
        <v>669</v>
      </c>
      <c r="ECY50" s="98" t="s">
        <v>669</v>
      </c>
      <c r="ECZ50" s="98" t="s">
        <v>669</v>
      </c>
      <c r="EDA50" s="98" t="s">
        <v>669</v>
      </c>
      <c r="EDB50" s="98" t="s">
        <v>669</v>
      </c>
      <c r="EDC50" s="98" t="s">
        <v>669</v>
      </c>
      <c r="EDD50" s="98" t="s">
        <v>669</v>
      </c>
      <c r="EDE50" s="98" t="s">
        <v>669</v>
      </c>
      <c r="EDF50" s="98" t="s">
        <v>669</v>
      </c>
      <c r="EDG50" s="98" t="s">
        <v>669</v>
      </c>
      <c r="EDH50" s="98" t="s">
        <v>669</v>
      </c>
      <c r="EDI50" s="98" t="s">
        <v>669</v>
      </c>
      <c r="EDJ50" s="98" t="s">
        <v>669</v>
      </c>
      <c r="EDK50" s="98" t="s">
        <v>669</v>
      </c>
      <c r="EDL50" s="98" t="s">
        <v>669</v>
      </c>
      <c r="EDM50" s="98" t="s">
        <v>669</v>
      </c>
      <c r="EDN50" s="98" t="s">
        <v>669</v>
      </c>
      <c r="EDO50" s="98" t="s">
        <v>669</v>
      </c>
      <c r="EDP50" s="98" t="s">
        <v>669</v>
      </c>
      <c r="EDQ50" s="98" t="s">
        <v>669</v>
      </c>
      <c r="EDR50" s="98" t="s">
        <v>669</v>
      </c>
      <c r="EDS50" s="98" t="s">
        <v>669</v>
      </c>
      <c r="EDT50" s="98" t="s">
        <v>669</v>
      </c>
      <c r="EDU50" s="98" t="s">
        <v>669</v>
      </c>
      <c r="EDV50" s="98" t="s">
        <v>669</v>
      </c>
      <c r="EDW50" s="98" t="s">
        <v>669</v>
      </c>
      <c r="EDX50" s="98" t="s">
        <v>669</v>
      </c>
      <c r="EDY50" s="98" t="s">
        <v>669</v>
      </c>
      <c r="EDZ50" s="98" t="s">
        <v>669</v>
      </c>
      <c r="EEA50" s="98" t="s">
        <v>669</v>
      </c>
      <c r="EEB50" s="98" t="s">
        <v>669</v>
      </c>
      <c r="EEC50" s="98" t="s">
        <v>669</v>
      </c>
      <c r="EED50" s="98" t="s">
        <v>669</v>
      </c>
      <c r="EEE50" s="98" t="s">
        <v>669</v>
      </c>
      <c r="EEF50" s="98" t="s">
        <v>669</v>
      </c>
      <c r="EEG50" s="98" t="s">
        <v>669</v>
      </c>
      <c r="EEH50" s="98" t="s">
        <v>669</v>
      </c>
      <c r="EEI50" s="98" t="s">
        <v>669</v>
      </c>
      <c r="EEJ50" s="98" t="s">
        <v>669</v>
      </c>
      <c r="EEK50" s="98" t="s">
        <v>669</v>
      </c>
      <c r="EEL50" s="98" t="s">
        <v>669</v>
      </c>
      <c r="EEM50" s="98" t="s">
        <v>669</v>
      </c>
      <c r="EEN50" s="98" t="s">
        <v>669</v>
      </c>
      <c r="EEO50" s="98" t="s">
        <v>669</v>
      </c>
      <c r="EEP50" s="98" t="s">
        <v>669</v>
      </c>
      <c r="EEQ50" s="98" t="s">
        <v>669</v>
      </c>
      <c r="EER50" s="98" t="s">
        <v>669</v>
      </c>
      <c r="EES50" s="98" t="s">
        <v>669</v>
      </c>
      <c r="EET50" s="98" t="s">
        <v>669</v>
      </c>
      <c r="EEU50" s="98" t="s">
        <v>669</v>
      </c>
      <c r="EEV50" s="98" t="s">
        <v>669</v>
      </c>
      <c r="EEW50" s="98" t="s">
        <v>669</v>
      </c>
      <c r="EEX50" s="98" t="s">
        <v>669</v>
      </c>
      <c r="EEY50" s="98" t="s">
        <v>669</v>
      </c>
      <c r="EEZ50" s="98" t="s">
        <v>669</v>
      </c>
      <c r="EFA50" s="98" t="s">
        <v>669</v>
      </c>
      <c r="EFB50" s="98" t="s">
        <v>669</v>
      </c>
      <c r="EFC50" s="98" t="s">
        <v>669</v>
      </c>
      <c r="EFD50" s="98" t="s">
        <v>669</v>
      </c>
      <c r="EFE50" s="98" t="s">
        <v>669</v>
      </c>
      <c r="EFF50" s="98" t="s">
        <v>669</v>
      </c>
      <c r="EFG50" s="98" t="s">
        <v>669</v>
      </c>
      <c r="EFH50" s="98" t="s">
        <v>669</v>
      </c>
      <c r="EFI50" s="98" t="s">
        <v>669</v>
      </c>
      <c r="EFJ50" s="98" t="s">
        <v>669</v>
      </c>
      <c r="EFK50" s="98" t="s">
        <v>669</v>
      </c>
      <c r="EFL50" s="98" t="s">
        <v>669</v>
      </c>
      <c r="EFM50" s="98" t="s">
        <v>669</v>
      </c>
      <c r="EFN50" s="98" t="s">
        <v>669</v>
      </c>
      <c r="EFO50" s="98" t="s">
        <v>669</v>
      </c>
      <c r="EFP50" s="98" t="s">
        <v>669</v>
      </c>
      <c r="EFQ50" s="98" t="s">
        <v>669</v>
      </c>
      <c r="EFR50" s="98" t="s">
        <v>669</v>
      </c>
      <c r="EFS50" s="98" t="s">
        <v>669</v>
      </c>
      <c r="EFT50" s="98" t="s">
        <v>669</v>
      </c>
      <c r="EFU50" s="98" t="s">
        <v>669</v>
      </c>
      <c r="EFV50" s="98" t="s">
        <v>669</v>
      </c>
      <c r="EFW50" s="98" t="s">
        <v>669</v>
      </c>
      <c r="EFX50" s="98" t="s">
        <v>669</v>
      </c>
      <c r="EFY50" s="98" t="s">
        <v>669</v>
      </c>
      <c r="EFZ50" s="98" t="s">
        <v>669</v>
      </c>
      <c r="EGA50" s="98" t="s">
        <v>669</v>
      </c>
      <c r="EGB50" s="98" t="s">
        <v>669</v>
      </c>
      <c r="EGC50" s="98" t="s">
        <v>669</v>
      </c>
      <c r="EGD50" s="98" t="s">
        <v>669</v>
      </c>
      <c r="EGE50" s="98" t="s">
        <v>669</v>
      </c>
      <c r="EGF50" s="98" t="s">
        <v>669</v>
      </c>
      <c r="EGG50" s="98" t="s">
        <v>669</v>
      </c>
      <c r="EGH50" s="98" t="s">
        <v>669</v>
      </c>
      <c r="EGI50" s="98" t="s">
        <v>669</v>
      </c>
      <c r="EGJ50" s="98" t="s">
        <v>669</v>
      </c>
      <c r="EGK50" s="98" t="s">
        <v>669</v>
      </c>
      <c r="EGL50" s="98" t="s">
        <v>669</v>
      </c>
      <c r="EGM50" s="98" t="s">
        <v>669</v>
      </c>
      <c r="EGN50" s="98" t="s">
        <v>669</v>
      </c>
      <c r="EGO50" s="98" t="s">
        <v>669</v>
      </c>
      <c r="EGP50" s="98" t="s">
        <v>669</v>
      </c>
      <c r="EGQ50" s="98" t="s">
        <v>669</v>
      </c>
      <c r="EGR50" s="98" t="s">
        <v>669</v>
      </c>
      <c r="EGS50" s="98" t="s">
        <v>669</v>
      </c>
      <c r="EGT50" s="98" t="s">
        <v>669</v>
      </c>
      <c r="EGU50" s="98" t="s">
        <v>669</v>
      </c>
      <c r="EGV50" s="98" t="s">
        <v>669</v>
      </c>
      <c r="EGW50" s="98" t="s">
        <v>669</v>
      </c>
      <c r="EGX50" s="98" t="s">
        <v>669</v>
      </c>
      <c r="EGY50" s="98" t="s">
        <v>669</v>
      </c>
      <c r="EGZ50" s="98" t="s">
        <v>669</v>
      </c>
      <c r="EHA50" s="98" t="s">
        <v>669</v>
      </c>
      <c r="EHB50" s="98" t="s">
        <v>669</v>
      </c>
      <c r="EHC50" s="98" t="s">
        <v>669</v>
      </c>
      <c r="EHD50" s="98" t="s">
        <v>669</v>
      </c>
      <c r="EHE50" s="98" t="s">
        <v>669</v>
      </c>
      <c r="EHF50" s="98" t="s">
        <v>669</v>
      </c>
      <c r="EHG50" s="98" t="s">
        <v>669</v>
      </c>
      <c r="EHH50" s="98" t="s">
        <v>669</v>
      </c>
      <c r="EHI50" s="98" t="s">
        <v>669</v>
      </c>
      <c r="EHJ50" s="98" t="s">
        <v>669</v>
      </c>
      <c r="EHK50" s="98" t="s">
        <v>669</v>
      </c>
      <c r="EHL50" s="98" t="s">
        <v>669</v>
      </c>
      <c r="EHM50" s="98" t="s">
        <v>669</v>
      </c>
      <c r="EHN50" s="98" t="s">
        <v>669</v>
      </c>
      <c r="EHO50" s="98" t="s">
        <v>669</v>
      </c>
      <c r="EHP50" s="98" t="s">
        <v>669</v>
      </c>
      <c r="EHQ50" s="98" t="s">
        <v>669</v>
      </c>
      <c r="EHR50" s="98" t="s">
        <v>669</v>
      </c>
      <c r="EHS50" s="98" t="s">
        <v>669</v>
      </c>
      <c r="EHT50" s="98" t="s">
        <v>669</v>
      </c>
      <c r="EHU50" s="98" t="s">
        <v>669</v>
      </c>
      <c r="EHV50" s="98" t="s">
        <v>669</v>
      </c>
      <c r="EHW50" s="98" t="s">
        <v>669</v>
      </c>
      <c r="EHX50" s="98" t="s">
        <v>669</v>
      </c>
      <c r="EHY50" s="98" t="s">
        <v>669</v>
      </c>
      <c r="EHZ50" s="98" t="s">
        <v>669</v>
      </c>
      <c r="EIA50" s="98" t="s">
        <v>669</v>
      </c>
      <c r="EIB50" s="98" t="s">
        <v>669</v>
      </c>
      <c r="EIC50" s="98" t="s">
        <v>669</v>
      </c>
      <c r="EID50" s="98" t="s">
        <v>669</v>
      </c>
      <c r="EIE50" s="98" t="s">
        <v>669</v>
      </c>
      <c r="EIF50" s="98" t="s">
        <v>669</v>
      </c>
      <c r="EIG50" s="98" t="s">
        <v>669</v>
      </c>
      <c r="EIH50" s="98" t="s">
        <v>669</v>
      </c>
      <c r="EII50" s="98" t="s">
        <v>669</v>
      </c>
      <c r="EIJ50" s="98" t="s">
        <v>669</v>
      </c>
      <c r="EIK50" s="98" t="s">
        <v>669</v>
      </c>
      <c r="EIL50" s="98" t="s">
        <v>669</v>
      </c>
      <c r="EIM50" s="98" t="s">
        <v>669</v>
      </c>
      <c r="EIN50" s="98" t="s">
        <v>669</v>
      </c>
      <c r="EIO50" s="98" t="s">
        <v>669</v>
      </c>
      <c r="EIP50" s="98" t="s">
        <v>669</v>
      </c>
      <c r="EIQ50" s="98" t="s">
        <v>669</v>
      </c>
      <c r="EIR50" s="98" t="s">
        <v>669</v>
      </c>
      <c r="EIS50" s="98" t="s">
        <v>669</v>
      </c>
      <c r="EIT50" s="98" t="s">
        <v>669</v>
      </c>
      <c r="EIU50" s="98" t="s">
        <v>669</v>
      </c>
      <c r="EIV50" s="98" t="s">
        <v>669</v>
      </c>
      <c r="EIW50" s="98" t="s">
        <v>669</v>
      </c>
      <c r="EIX50" s="98" t="s">
        <v>669</v>
      </c>
      <c r="EIY50" s="98" t="s">
        <v>669</v>
      </c>
      <c r="EIZ50" s="98" t="s">
        <v>669</v>
      </c>
      <c r="EJA50" s="98" t="s">
        <v>669</v>
      </c>
      <c r="EJB50" s="98" t="s">
        <v>669</v>
      </c>
      <c r="EJC50" s="98" t="s">
        <v>669</v>
      </c>
      <c r="EJD50" s="98" t="s">
        <v>669</v>
      </c>
      <c r="EJE50" s="98" t="s">
        <v>669</v>
      </c>
      <c r="EJF50" s="98" t="s">
        <v>669</v>
      </c>
      <c r="EJG50" s="98" t="s">
        <v>669</v>
      </c>
      <c r="EJH50" s="98" t="s">
        <v>669</v>
      </c>
      <c r="EJI50" s="98" t="s">
        <v>669</v>
      </c>
      <c r="EJJ50" s="98" t="s">
        <v>669</v>
      </c>
      <c r="EJK50" s="98" t="s">
        <v>669</v>
      </c>
      <c r="EJL50" s="98" t="s">
        <v>669</v>
      </c>
      <c r="EJM50" s="98" t="s">
        <v>669</v>
      </c>
      <c r="EJN50" s="98" t="s">
        <v>669</v>
      </c>
      <c r="EJO50" s="98" t="s">
        <v>669</v>
      </c>
      <c r="EJP50" s="98" t="s">
        <v>669</v>
      </c>
      <c r="EJQ50" s="98" t="s">
        <v>669</v>
      </c>
      <c r="EJR50" s="98" t="s">
        <v>669</v>
      </c>
      <c r="EJS50" s="98" t="s">
        <v>669</v>
      </c>
      <c r="EJT50" s="98" t="s">
        <v>669</v>
      </c>
      <c r="EJU50" s="98" t="s">
        <v>669</v>
      </c>
      <c r="EJV50" s="98" t="s">
        <v>669</v>
      </c>
      <c r="EJW50" s="98" t="s">
        <v>669</v>
      </c>
      <c r="EJX50" s="98" t="s">
        <v>669</v>
      </c>
      <c r="EJY50" s="98" t="s">
        <v>669</v>
      </c>
      <c r="EJZ50" s="98" t="s">
        <v>669</v>
      </c>
      <c r="EKA50" s="98" t="s">
        <v>669</v>
      </c>
      <c r="EKB50" s="98" t="s">
        <v>669</v>
      </c>
      <c r="EKC50" s="98" t="s">
        <v>669</v>
      </c>
      <c r="EKD50" s="98" t="s">
        <v>669</v>
      </c>
      <c r="EKE50" s="98" t="s">
        <v>669</v>
      </c>
      <c r="EKF50" s="98" t="s">
        <v>669</v>
      </c>
      <c r="EKG50" s="98" t="s">
        <v>669</v>
      </c>
      <c r="EKH50" s="98" t="s">
        <v>669</v>
      </c>
      <c r="EKI50" s="98" t="s">
        <v>669</v>
      </c>
      <c r="EKJ50" s="98" t="s">
        <v>669</v>
      </c>
      <c r="EKK50" s="98" t="s">
        <v>669</v>
      </c>
      <c r="EKL50" s="98" t="s">
        <v>669</v>
      </c>
      <c r="EKM50" s="98" t="s">
        <v>669</v>
      </c>
      <c r="EKN50" s="98" t="s">
        <v>669</v>
      </c>
      <c r="EKO50" s="98" t="s">
        <v>669</v>
      </c>
      <c r="EKP50" s="98" t="s">
        <v>669</v>
      </c>
      <c r="EKQ50" s="98" t="s">
        <v>669</v>
      </c>
      <c r="EKR50" s="98" t="s">
        <v>669</v>
      </c>
      <c r="EKS50" s="98" t="s">
        <v>669</v>
      </c>
      <c r="EKT50" s="98" t="s">
        <v>669</v>
      </c>
      <c r="EKU50" s="98" t="s">
        <v>669</v>
      </c>
      <c r="EKV50" s="98" t="s">
        <v>669</v>
      </c>
      <c r="EKW50" s="98" t="s">
        <v>669</v>
      </c>
      <c r="EKX50" s="98" t="s">
        <v>669</v>
      </c>
      <c r="EKY50" s="98" t="s">
        <v>669</v>
      </c>
      <c r="EKZ50" s="98" t="s">
        <v>669</v>
      </c>
      <c r="ELA50" s="98" t="s">
        <v>669</v>
      </c>
      <c r="ELB50" s="98" t="s">
        <v>669</v>
      </c>
      <c r="ELC50" s="98" t="s">
        <v>669</v>
      </c>
      <c r="ELD50" s="98" t="s">
        <v>669</v>
      </c>
      <c r="ELE50" s="98" t="s">
        <v>669</v>
      </c>
      <c r="ELF50" s="98" t="s">
        <v>669</v>
      </c>
      <c r="ELG50" s="98" t="s">
        <v>669</v>
      </c>
      <c r="ELH50" s="98" t="s">
        <v>669</v>
      </c>
      <c r="ELI50" s="98" t="s">
        <v>669</v>
      </c>
      <c r="ELJ50" s="98" t="s">
        <v>669</v>
      </c>
      <c r="ELK50" s="98" t="s">
        <v>669</v>
      </c>
      <c r="ELL50" s="98" t="s">
        <v>669</v>
      </c>
      <c r="ELM50" s="98" t="s">
        <v>669</v>
      </c>
      <c r="ELN50" s="98" t="s">
        <v>669</v>
      </c>
      <c r="ELO50" s="98" t="s">
        <v>669</v>
      </c>
      <c r="ELP50" s="98" t="s">
        <v>669</v>
      </c>
      <c r="ELQ50" s="98" t="s">
        <v>669</v>
      </c>
      <c r="ELR50" s="98" t="s">
        <v>669</v>
      </c>
      <c r="ELS50" s="98" t="s">
        <v>669</v>
      </c>
      <c r="ELT50" s="98" t="s">
        <v>669</v>
      </c>
      <c r="ELU50" s="98" t="s">
        <v>669</v>
      </c>
      <c r="ELV50" s="98" t="s">
        <v>669</v>
      </c>
      <c r="ELW50" s="98" t="s">
        <v>669</v>
      </c>
      <c r="ELX50" s="98" t="s">
        <v>669</v>
      </c>
      <c r="ELY50" s="98" t="s">
        <v>669</v>
      </c>
      <c r="ELZ50" s="98" t="s">
        <v>669</v>
      </c>
      <c r="EMA50" s="98" t="s">
        <v>669</v>
      </c>
      <c r="EMB50" s="98" t="s">
        <v>669</v>
      </c>
      <c r="EMC50" s="98" t="s">
        <v>669</v>
      </c>
      <c r="EMD50" s="98" t="s">
        <v>669</v>
      </c>
      <c r="EME50" s="98" t="s">
        <v>669</v>
      </c>
      <c r="EMF50" s="98" t="s">
        <v>669</v>
      </c>
      <c r="EMG50" s="98" t="s">
        <v>669</v>
      </c>
      <c r="EMH50" s="98" t="s">
        <v>669</v>
      </c>
      <c r="EMI50" s="98" t="s">
        <v>669</v>
      </c>
      <c r="EMJ50" s="98" t="s">
        <v>669</v>
      </c>
      <c r="EMK50" s="98" t="s">
        <v>669</v>
      </c>
      <c r="EML50" s="98" t="s">
        <v>669</v>
      </c>
      <c r="EMM50" s="98" t="s">
        <v>669</v>
      </c>
      <c r="EMN50" s="98" t="s">
        <v>669</v>
      </c>
      <c r="EMO50" s="98" t="s">
        <v>669</v>
      </c>
      <c r="EMP50" s="98" t="s">
        <v>669</v>
      </c>
      <c r="EMQ50" s="98" t="s">
        <v>669</v>
      </c>
      <c r="EMR50" s="98" t="s">
        <v>669</v>
      </c>
      <c r="EMS50" s="98" t="s">
        <v>669</v>
      </c>
      <c r="EMT50" s="98" t="s">
        <v>669</v>
      </c>
      <c r="EMU50" s="98" t="s">
        <v>669</v>
      </c>
      <c r="EMV50" s="98" t="s">
        <v>669</v>
      </c>
      <c r="EMW50" s="98" t="s">
        <v>669</v>
      </c>
      <c r="EMX50" s="98" t="s">
        <v>669</v>
      </c>
      <c r="EMY50" s="98" t="s">
        <v>669</v>
      </c>
      <c r="EMZ50" s="98" t="s">
        <v>669</v>
      </c>
      <c r="ENA50" s="98" t="s">
        <v>669</v>
      </c>
      <c r="ENB50" s="98" t="s">
        <v>669</v>
      </c>
      <c r="ENC50" s="98" t="s">
        <v>669</v>
      </c>
      <c r="END50" s="98" t="s">
        <v>669</v>
      </c>
      <c r="ENE50" s="98" t="s">
        <v>669</v>
      </c>
      <c r="ENF50" s="98" t="s">
        <v>669</v>
      </c>
      <c r="ENG50" s="98" t="s">
        <v>669</v>
      </c>
      <c r="ENH50" s="98" t="s">
        <v>669</v>
      </c>
      <c r="ENI50" s="98" t="s">
        <v>669</v>
      </c>
      <c r="ENJ50" s="98" t="s">
        <v>669</v>
      </c>
      <c r="ENK50" s="98" t="s">
        <v>669</v>
      </c>
      <c r="ENL50" s="98" t="s">
        <v>669</v>
      </c>
      <c r="ENM50" s="98" t="s">
        <v>669</v>
      </c>
      <c r="ENN50" s="98" t="s">
        <v>669</v>
      </c>
      <c r="ENO50" s="98" t="s">
        <v>669</v>
      </c>
      <c r="ENP50" s="98" t="s">
        <v>669</v>
      </c>
      <c r="ENQ50" s="98" t="s">
        <v>669</v>
      </c>
      <c r="ENR50" s="98" t="s">
        <v>669</v>
      </c>
      <c r="ENS50" s="98" t="s">
        <v>669</v>
      </c>
      <c r="ENT50" s="98" t="s">
        <v>669</v>
      </c>
      <c r="ENU50" s="98" t="s">
        <v>669</v>
      </c>
      <c r="ENV50" s="98" t="s">
        <v>669</v>
      </c>
      <c r="ENW50" s="98" t="s">
        <v>669</v>
      </c>
      <c r="ENX50" s="98" t="s">
        <v>669</v>
      </c>
      <c r="ENY50" s="98" t="s">
        <v>669</v>
      </c>
      <c r="ENZ50" s="98" t="s">
        <v>669</v>
      </c>
      <c r="EOA50" s="98" t="s">
        <v>669</v>
      </c>
      <c r="EOB50" s="98" t="s">
        <v>669</v>
      </c>
      <c r="EOC50" s="98" t="s">
        <v>669</v>
      </c>
      <c r="EOD50" s="98" t="s">
        <v>669</v>
      </c>
      <c r="EOE50" s="98" t="s">
        <v>669</v>
      </c>
      <c r="EOF50" s="98" t="s">
        <v>669</v>
      </c>
      <c r="EOG50" s="98" t="s">
        <v>669</v>
      </c>
      <c r="EOH50" s="98" t="s">
        <v>669</v>
      </c>
      <c r="EOI50" s="98" t="s">
        <v>669</v>
      </c>
      <c r="EOJ50" s="98" t="s">
        <v>669</v>
      </c>
      <c r="EOK50" s="98" t="s">
        <v>669</v>
      </c>
      <c r="EOL50" s="98" t="s">
        <v>669</v>
      </c>
      <c r="EOM50" s="98" t="s">
        <v>669</v>
      </c>
      <c r="EON50" s="98" t="s">
        <v>669</v>
      </c>
      <c r="EOO50" s="98" t="s">
        <v>669</v>
      </c>
      <c r="EOP50" s="98" t="s">
        <v>669</v>
      </c>
      <c r="EOQ50" s="98" t="s">
        <v>669</v>
      </c>
      <c r="EOR50" s="98" t="s">
        <v>669</v>
      </c>
      <c r="EOS50" s="98" t="s">
        <v>669</v>
      </c>
      <c r="EOT50" s="98" t="s">
        <v>669</v>
      </c>
      <c r="EOU50" s="98" t="s">
        <v>669</v>
      </c>
      <c r="EOV50" s="98" t="s">
        <v>669</v>
      </c>
      <c r="EOW50" s="98" t="s">
        <v>669</v>
      </c>
      <c r="EOX50" s="98" t="s">
        <v>669</v>
      </c>
      <c r="EOY50" s="98" t="s">
        <v>669</v>
      </c>
      <c r="EOZ50" s="98" t="s">
        <v>669</v>
      </c>
      <c r="EPA50" s="98" t="s">
        <v>669</v>
      </c>
      <c r="EPB50" s="98" t="s">
        <v>669</v>
      </c>
      <c r="EPC50" s="98" t="s">
        <v>669</v>
      </c>
      <c r="EPD50" s="98" t="s">
        <v>669</v>
      </c>
      <c r="EPE50" s="98" t="s">
        <v>669</v>
      </c>
      <c r="EPF50" s="98" t="s">
        <v>669</v>
      </c>
      <c r="EPG50" s="98" t="s">
        <v>669</v>
      </c>
      <c r="EPH50" s="98" t="s">
        <v>669</v>
      </c>
      <c r="EPI50" s="98" t="s">
        <v>669</v>
      </c>
      <c r="EPJ50" s="98" t="s">
        <v>669</v>
      </c>
      <c r="EPK50" s="98" t="s">
        <v>669</v>
      </c>
      <c r="EPL50" s="98" t="s">
        <v>669</v>
      </c>
      <c r="EPM50" s="98" t="s">
        <v>669</v>
      </c>
      <c r="EPN50" s="98" t="s">
        <v>669</v>
      </c>
      <c r="EPO50" s="98" t="s">
        <v>669</v>
      </c>
      <c r="EPP50" s="98" t="s">
        <v>669</v>
      </c>
      <c r="EPQ50" s="98" t="s">
        <v>669</v>
      </c>
      <c r="EPR50" s="98" t="s">
        <v>669</v>
      </c>
      <c r="EPS50" s="98" t="s">
        <v>669</v>
      </c>
      <c r="EPT50" s="98" t="s">
        <v>669</v>
      </c>
      <c r="EPU50" s="98" t="s">
        <v>669</v>
      </c>
      <c r="EPV50" s="98" t="s">
        <v>669</v>
      </c>
      <c r="EPW50" s="98" t="s">
        <v>669</v>
      </c>
      <c r="EPX50" s="98" t="s">
        <v>669</v>
      </c>
      <c r="EPY50" s="98" t="s">
        <v>669</v>
      </c>
      <c r="EPZ50" s="98" t="s">
        <v>669</v>
      </c>
      <c r="EQA50" s="98" t="s">
        <v>669</v>
      </c>
      <c r="EQB50" s="98" t="s">
        <v>669</v>
      </c>
      <c r="EQC50" s="98" t="s">
        <v>669</v>
      </c>
      <c r="EQD50" s="98" t="s">
        <v>669</v>
      </c>
      <c r="EQE50" s="98" t="s">
        <v>669</v>
      </c>
      <c r="EQF50" s="98" t="s">
        <v>669</v>
      </c>
      <c r="EQG50" s="98" t="s">
        <v>669</v>
      </c>
      <c r="EQH50" s="98" t="s">
        <v>669</v>
      </c>
      <c r="EQI50" s="98" t="s">
        <v>669</v>
      </c>
      <c r="EQJ50" s="98" t="s">
        <v>669</v>
      </c>
      <c r="EQK50" s="98" t="s">
        <v>669</v>
      </c>
      <c r="EQL50" s="98" t="s">
        <v>669</v>
      </c>
      <c r="EQM50" s="98" t="s">
        <v>669</v>
      </c>
      <c r="EQN50" s="98" t="s">
        <v>669</v>
      </c>
      <c r="EQO50" s="98" t="s">
        <v>669</v>
      </c>
      <c r="EQP50" s="98" t="s">
        <v>669</v>
      </c>
      <c r="EQQ50" s="98" t="s">
        <v>669</v>
      </c>
      <c r="EQR50" s="98" t="s">
        <v>669</v>
      </c>
      <c r="EQS50" s="98" t="s">
        <v>669</v>
      </c>
      <c r="EQT50" s="98" t="s">
        <v>669</v>
      </c>
      <c r="EQU50" s="98" t="s">
        <v>669</v>
      </c>
      <c r="EQV50" s="98" t="s">
        <v>669</v>
      </c>
      <c r="EQW50" s="98" t="s">
        <v>669</v>
      </c>
      <c r="EQX50" s="98" t="s">
        <v>669</v>
      </c>
      <c r="EQY50" s="98" t="s">
        <v>669</v>
      </c>
      <c r="EQZ50" s="98" t="s">
        <v>669</v>
      </c>
      <c r="ERA50" s="98" t="s">
        <v>669</v>
      </c>
      <c r="ERB50" s="98" t="s">
        <v>669</v>
      </c>
      <c r="ERC50" s="98" t="s">
        <v>669</v>
      </c>
      <c r="ERD50" s="98" t="s">
        <v>669</v>
      </c>
      <c r="ERE50" s="98" t="s">
        <v>669</v>
      </c>
      <c r="ERF50" s="98" t="s">
        <v>669</v>
      </c>
      <c r="ERG50" s="98" t="s">
        <v>669</v>
      </c>
      <c r="ERH50" s="98" t="s">
        <v>669</v>
      </c>
      <c r="ERI50" s="98" t="s">
        <v>669</v>
      </c>
      <c r="ERJ50" s="98" t="s">
        <v>669</v>
      </c>
      <c r="ERK50" s="98" t="s">
        <v>669</v>
      </c>
      <c r="ERL50" s="98" t="s">
        <v>669</v>
      </c>
      <c r="ERM50" s="98" t="s">
        <v>669</v>
      </c>
      <c r="ERN50" s="98" t="s">
        <v>669</v>
      </c>
      <c r="ERO50" s="98" t="s">
        <v>669</v>
      </c>
      <c r="ERP50" s="98" t="s">
        <v>669</v>
      </c>
      <c r="ERQ50" s="98" t="s">
        <v>669</v>
      </c>
      <c r="ERR50" s="98" t="s">
        <v>669</v>
      </c>
      <c r="ERS50" s="98" t="s">
        <v>669</v>
      </c>
      <c r="ERT50" s="98" t="s">
        <v>669</v>
      </c>
      <c r="ERU50" s="98" t="s">
        <v>669</v>
      </c>
      <c r="ERV50" s="98" t="s">
        <v>669</v>
      </c>
      <c r="ERW50" s="98" t="s">
        <v>669</v>
      </c>
      <c r="ERX50" s="98" t="s">
        <v>669</v>
      </c>
      <c r="ERY50" s="98" t="s">
        <v>669</v>
      </c>
      <c r="ERZ50" s="98" t="s">
        <v>669</v>
      </c>
      <c r="ESA50" s="98" t="s">
        <v>669</v>
      </c>
      <c r="ESB50" s="98" t="s">
        <v>669</v>
      </c>
      <c r="ESC50" s="98" t="s">
        <v>669</v>
      </c>
      <c r="ESD50" s="98" t="s">
        <v>669</v>
      </c>
      <c r="ESE50" s="98" t="s">
        <v>669</v>
      </c>
      <c r="ESF50" s="98" t="s">
        <v>669</v>
      </c>
      <c r="ESG50" s="98" t="s">
        <v>669</v>
      </c>
      <c r="ESH50" s="98" t="s">
        <v>669</v>
      </c>
      <c r="ESI50" s="98" t="s">
        <v>669</v>
      </c>
      <c r="ESJ50" s="98" t="s">
        <v>669</v>
      </c>
      <c r="ESK50" s="98" t="s">
        <v>669</v>
      </c>
      <c r="ESL50" s="98" t="s">
        <v>669</v>
      </c>
      <c r="ESM50" s="98" t="s">
        <v>669</v>
      </c>
      <c r="ESN50" s="98" t="s">
        <v>669</v>
      </c>
      <c r="ESO50" s="98" t="s">
        <v>669</v>
      </c>
      <c r="ESP50" s="98" t="s">
        <v>669</v>
      </c>
      <c r="ESQ50" s="98" t="s">
        <v>669</v>
      </c>
      <c r="ESR50" s="98" t="s">
        <v>669</v>
      </c>
      <c r="ESS50" s="98" t="s">
        <v>669</v>
      </c>
      <c r="EST50" s="98" t="s">
        <v>669</v>
      </c>
      <c r="ESU50" s="98" t="s">
        <v>669</v>
      </c>
      <c r="ESV50" s="98" t="s">
        <v>669</v>
      </c>
      <c r="ESW50" s="98" t="s">
        <v>669</v>
      </c>
      <c r="ESX50" s="98" t="s">
        <v>669</v>
      </c>
      <c r="ESY50" s="98" t="s">
        <v>669</v>
      </c>
      <c r="ESZ50" s="98" t="s">
        <v>669</v>
      </c>
      <c r="ETA50" s="98" t="s">
        <v>669</v>
      </c>
      <c r="ETB50" s="98" t="s">
        <v>669</v>
      </c>
      <c r="ETC50" s="98" t="s">
        <v>669</v>
      </c>
      <c r="ETD50" s="98" t="s">
        <v>669</v>
      </c>
      <c r="ETE50" s="98" t="s">
        <v>669</v>
      </c>
      <c r="ETF50" s="98" t="s">
        <v>669</v>
      </c>
      <c r="ETG50" s="98" t="s">
        <v>669</v>
      </c>
      <c r="ETH50" s="98" t="s">
        <v>669</v>
      </c>
      <c r="ETI50" s="98" t="s">
        <v>669</v>
      </c>
      <c r="ETJ50" s="98" t="s">
        <v>669</v>
      </c>
      <c r="ETK50" s="98" t="s">
        <v>669</v>
      </c>
      <c r="ETL50" s="98" t="s">
        <v>669</v>
      </c>
      <c r="ETM50" s="98" t="s">
        <v>669</v>
      </c>
      <c r="ETN50" s="98" t="s">
        <v>669</v>
      </c>
      <c r="ETO50" s="98" t="s">
        <v>669</v>
      </c>
      <c r="ETP50" s="98" t="s">
        <v>669</v>
      </c>
      <c r="ETQ50" s="98" t="s">
        <v>669</v>
      </c>
      <c r="ETR50" s="98" t="s">
        <v>669</v>
      </c>
      <c r="ETS50" s="98" t="s">
        <v>669</v>
      </c>
      <c r="ETT50" s="98" t="s">
        <v>669</v>
      </c>
      <c r="ETU50" s="98" t="s">
        <v>669</v>
      </c>
      <c r="ETV50" s="98" t="s">
        <v>669</v>
      </c>
      <c r="ETW50" s="98" t="s">
        <v>669</v>
      </c>
      <c r="ETX50" s="98" t="s">
        <v>669</v>
      </c>
      <c r="ETY50" s="98" t="s">
        <v>669</v>
      </c>
      <c r="ETZ50" s="98" t="s">
        <v>669</v>
      </c>
      <c r="EUA50" s="98" t="s">
        <v>669</v>
      </c>
      <c r="EUB50" s="98" t="s">
        <v>669</v>
      </c>
      <c r="EUC50" s="98" t="s">
        <v>669</v>
      </c>
      <c r="EUD50" s="98" t="s">
        <v>669</v>
      </c>
      <c r="EUE50" s="98" t="s">
        <v>669</v>
      </c>
      <c r="EUF50" s="98" t="s">
        <v>669</v>
      </c>
      <c r="EUG50" s="98" t="s">
        <v>669</v>
      </c>
      <c r="EUH50" s="98" t="s">
        <v>669</v>
      </c>
      <c r="EUI50" s="98" t="s">
        <v>669</v>
      </c>
      <c r="EUJ50" s="98" t="s">
        <v>669</v>
      </c>
      <c r="EUK50" s="98" t="s">
        <v>669</v>
      </c>
      <c r="EUL50" s="98" t="s">
        <v>669</v>
      </c>
      <c r="EUM50" s="98" t="s">
        <v>669</v>
      </c>
      <c r="EUN50" s="98" t="s">
        <v>669</v>
      </c>
      <c r="EUO50" s="98" t="s">
        <v>669</v>
      </c>
      <c r="EUP50" s="98" t="s">
        <v>669</v>
      </c>
      <c r="EUQ50" s="98" t="s">
        <v>669</v>
      </c>
      <c r="EUR50" s="98" t="s">
        <v>669</v>
      </c>
      <c r="EUS50" s="98" t="s">
        <v>669</v>
      </c>
      <c r="EUT50" s="98" t="s">
        <v>669</v>
      </c>
      <c r="EUU50" s="98" t="s">
        <v>669</v>
      </c>
      <c r="EUV50" s="98" t="s">
        <v>669</v>
      </c>
      <c r="EUW50" s="98" t="s">
        <v>669</v>
      </c>
      <c r="EUX50" s="98" t="s">
        <v>669</v>
      </c>
      <c r="EUY50" s="98" t="s">
        <v>669</v>
      </c>
      <c r="EUZ50" s="98" t="s">
        <v>669</v>
      </c>
      <c r="EVA50" s="98" t="s">
        <v>669</v>
      </c>
      <c r="EVB50" s="98" t="s">
        <v>669</v>
      </c>
      <c r="EVC50" s="98" t="s">
        <v>669</v>
      </c>
      <c r="EVD50" s="98" t="s">
        <v>669</v>
      </c>
      <c r="EVE50" s="98" t="s">
        <v>669</v>
      </c>
      <c r="EVF50" s="98" t="s">
        <v>669</v>
      </c>
      <c r="EVG50" s="98" t="s">
        <v>669</v>
      </c>
      <c r="EVH50" s="98" t="s">
        <v>669</v>
      </c>
      <c r="EVI50" s="98" t="s">
        <v>669</v>
      </c>
      <c r="EVJ50" s="98" t="s">
        <v>669</v>
      </c>
      <c r="EVK50" s="98" t="s">
        <v>669</v>
      </c>
      <c r="EVL50" s="98" t="s">
        <v>669</v>
      </c>
      <c r="EVM50" s="98" t="s">
        <v>669</v>
      </c>
      <c r="EVN50" s="98" t="s">
        <v>669</v>
      </c>
      <c r="EVO50" s="98" t="s">
        <v>669</v>
      </c>
      <c r="EVP50" s="98" t="s">
        <v>669</v>
      </c>
      <c r="EVQ50" s="98" t="s">
        <v>669</v>
      </c>
      <c r="EVR50" s="98" t="s">
        <v>669</v>
      </c>
      <c r="EVS50" s="98" t="s">
        <v>669</v>
      </c>
      <c r="EVT50" s="98" t="s">
        <v>669</v>
      </c>
      <c r="EVU50" s="98" t="s">
        <v>669</v>
      </c>
      <c r="EVV50" s="98" t="s">
        <v>669</v>
      </c>
      <c r="EVW50" s="98" t="s">
        <v>669</v>
      </c>
      <c r="EVX50" s="98" t="s">
        <v>669</v>
      </c>
      <c r="EVY50" s="98" t="s">
        <v>669</v>
      </c>
      <c r="EVZ50" s="98" t="s">
        <v>669</v>
      </c>
      <c r="EWA50" s="98" t="s">
        <v>669</v>
      </c>
      <c r="EWB50" s="98" t="s">
        <v>669</v>
      </c>
      <c r="EWC50" s="98" t="s">
        <v>669</v>
      </c>
      <c r="EWD50" s="98" t="s">
        <v>669</v>
      </c>
      <c r="EWE50" s="98" t="s">
        <v>669</v>
      </c>
      <c r="EWF50" s="98" t="s">
        <v>669</v>
      </c>
      <c r="EWG50" s="98" t="s">
        <v>669</v>
      </c>
      <c r="EWH50" s="98" t="s">
        <v>669</v>
      </c>
      <c r="EWI50" s="98" t="s">
        <v>669</v>
      </c>
      <c r="EWJ50" s="98" t="s">
        <v>669</v>
      </c>
      <c r="EWK50" s="98" t="s">
        <v>669</v>
      </c>
      <c r="EWL50" s="98" t="s">
        <v>669</v>
      </c>
      <c r="EWM50" s="98" t="s">
        <v>669</v>
      </c>
      <c r="EWN50" s="98" t="s">
        <v>669</v>
      </c>
      <c r="EWO50" s="98" t="s">
        <v>669</v>
      </c>
      <c r="EWP50" s="98" t="s">
        <v>669</v>
      </c>
      <c r="EWQ50" s="98" t="s">
        <v>669</v>
      </c>
      <c r="EWR50" s="98" t="s">
        <v>669</v>
      </c>
      <c r="EWS50" s="98" t="s">
        <v>669</v>
      </c>
      <c r="EWT50" s="98" t="s">
        <v>669</v>
      </c>
      <c r="EWU50" s="98" t="s">
        <v>669</v>
      </c>
      <c r="EWV50" s="98" t="s">
        <v>669</v>
      </c>
      <c r="EWW50" s="98" t="s">
        <v>669</v>
      </c>
      <c r="EWX50" s="98" t="s">
        <v>669</v>
      </c>
      <c r="EWY50" s="98" t="s">
        <v>669</v>
      </c>
      <c r="EWZ50" s="98" t="s">
        <v>669</v>
      </c>
      <c r="EXA50" s="98" t="s">
        <v>669</v>
      </c>
      <c r="EXB50" s="98" t="s">
        <v>669</v>
      </c>
      <c r="EXC50" s="98" t="s">
        <v>669</v>
      </c>
      <c r="EXD50" s="98" t="s">
        <v>669</v>
      </c>
      <c r="EXE50" s="98" t="s">
        <v>669</v>
      </c>
      <c r="EXF50" s="98" t="s">
        <v>669</v>
      </c>
      <c r="EXG50" s="98" t="s">
        <v>669</v>
      </c>
      <c r="EXH50" s="98" t="s">
        <v>669</v>
      </c>
      <c r="EXI50" s="98" t="s">
        <v>669</v>
      </c>
      <c r="EXJ50" s="98" t="s">
        <v>669</v>
      </c>
      <c r="EXK50" s="98" t="s">
        <v>669</v>
      </c>
      <c r="EXL50" s="98" t="s">
        <v>669</v>
      </c>
      <c r="EXM50" s="98" t="s">
        <v>669</v>
      </c>
      <c r="EXN50" s="98" t="s">
        <v>669</v>
      </c>
      <c r="EXO50" s="98" t="s">
        <v>669</v>
      </c>
      <c r="EXP50" s="98" t="s">
        <v>669</v>
      </c>
      <c r="EXQ50" s="98" t="s">
        <v>669</v>
      </c>
      <c r="EXR50" s="98" t="s">
        <v>669</v>
      </c>
      <c r="EXS50" s="98" t="s">
        <v>669</v>
      </c>
      <c r="EXT50" s="98" t="s">
        <v>669</v>
      </c>
      <c r="EXU50" s="98" t="s">
        <v>669</v>
      </c>
      <c r="EXV50" s="98" t="s">
        <v>669</v>
      </c>
      <c r="EXW50" s="98" t="s">
        <v>669</v>
      </c>
      <c r="EXX50" s="98" t="s">
        <v>669</v>
      </c>
      <c r="EXY50" s="98" t="s">
        <v>669</v>
      </c>
      <c r="EXZ50" s="98" t="s">
        <v>669</v>
      </c>
      <c r="EYA50" s="98" t="s">
        <v>669</v>
      </c>
      <c r="EYB50" s="98" t="s">
        <v>669</v>
      </c>
      <c r="EYC50" s="98" t="s">
        <v>669</v>
      </c>
      <c r="EYD50" s="98" t="s">
        <v>669</v>
      </c>
      <c r="EYE50" s="98" t="s">
        <v>669</v>
      </c>
      <c r="EYF50" s="98" t="s">
        <v>669</v>
      </c>
      <c r="EYG50" s="98" t="s">
        <v>669</v>
      </c>
      <c r="EYH50" s="98" t="s">
        <v>669</v>
      </c>
      <c r="EYI50" s="98" t="s">
        <v>669</v>
      </c>
      <c r="EYJ50" s="98" t="s">
        <v>669</v>
      </c>
      <c r="EYK50" s="98" t="s">
        <v>669</v>
      </c>
      <c r="EYL50" s="98" t="s">
        <v>669</v>
      </c>
      <c r="EYM50" s="98" t="s">
        <v>669</v>
      </c>
      <c r="EYN50" s="98" t="s">
        <v>669</v>
      </c>
      <c r="EYO50" s="98" t="s">
        <v>669</v>
      </c>
      <c r="EYP50" s="98" t="s">
        <v>669</v>
      </c>
      <c r="EYQ50" s="98" t="s">
        <v>669</v>
      </c>
      <c r="EYR50" s="98" t="s">
        <v>669</v>
      </c>
      <c r="EYS50" s="98" t="s">
        <v>669</v>
      </c>
      <c r="EYT50" s="98" t="s">
        <v>669</v>
      </c>
      <c r="EYU50" s="98" t="s">
        <v>669</v>
      </c>
      <c r="EYV50" s="98" t="s">
        <v>669</v>
      </c>
      <c r="EYW50" s="98" t="s">
        <v>669</v>
      </c>
      <c r="EYX50" s="98" t="s">
        <v>669</v>
      </c>
      <c r="EYY50" s="98" t="s">
        <v>669</v>
      </c>
      <c r="EYZ50" s="98" t="s">
        <v>669</v>
      </c>
      <c r="EZA50" s="98" t="s">
        <v>669</v>
      </c>
      <c r="EZB50" s="98" t="s">
        <v>669</v>
      </c>
      <c r="EZC50" s="98" t="s">
        <v>669</v>
      </c>
      <c r="EZD50" s="98" t="s">
        <v>669</v>
      </c>
      <c r="EZE50" s="98" t="s">
        <v>669</v>
      </c>
      <c r="EZF50" s="98" t="s">
        <v>669</v>
      </c>
      <c r="EZG50" s="98" t="s">
        <v>669</v>
      </c>
      <c r="EZH50" s="98" t="s">
        <v>669</v>
      </c>
      <c r="EZI50" s="98" t="s">
        <v>669</v>
      </c>
      <c r="EZJ50" s="98" t="s">
        <v>669</v>
      </c>
      <c r="EZK50" s="98" t="s">
        <v>669</v>
      </c>
      <c r="EZL50" s="98" t="s">
        <v>669</v>
      </c>
      <c r="EZM50" s="98" t="s">
        <v>669</v>
      </c>
      <c r="EZN50" s="98" t="s">
        <v>669</v>
      </c>
      <c r="EZO50" s="98" t="s">
        <v>669</v>
      </c>
      <c r="EZP50" s="98" t="s">
        <v>669</v>
      </c>
      <c r="EZQ50" s="98" t="s">
        <v>669</v>
      </c>
      <c r="EZR50" s="98" t="s">
        <v>669</v>
      </c>
      <c r="EZS50" s="98" t="s">
        <v>669</v>
      </c>
      <c r="EZT50" s="98" t="s">
        <v>669</v>
      </c>
      <c r="EZU50" s="98" t="s">
        <v>669</v>
      </c>
      <c r="EZV50" s="98" t="s">
        <v>669</v>
      </c>
      <c r="EZW50" s="98" t="s">
        <v>669</v>
      </c>
      <c r="EZX50" s="98" t="s">
        <v>669</v>
      </c>
      <c r="EZY50" s="98" t="s">
        <v>669</v>
      </c>
      <c r="EZZ50" s="98" t="s">
        <v>669</v>
      </c>
      <c r="FAA50" s="98" t="s">
        <v>669</v>
      </c>
      <c r="FAB50" s="98" t="s">
        <v>669</v>
      </c>
      <c r="FAC50" s="98" t="s">
        <v>669</v>
      </c>
      <c r="FAD50" s="98" t="s">
        <v>669</v>
      </c>
      <c r="FAE50" s="98" t="s">
        <v>669</v>
      </c>
      <c r="FAF50" s="98" t="s">
        <v>669</v>
      </c>
      <c r="FAG50" s="98" t="s">
        <v>669</v>
      </c>
      <c r="FAH50" s="98" t="s">
        <v>669</v>
      </c>
      <c r="FAI50" s="98" t="s">
        <v>669</v>
      </c>
      <c r="FAJ50" s="98" t="s">
        <v>669</v>
      </c>
      <c r="FAK50" s="98" t="s">
        <v>669</v>
      </c>
      <c r="FAL50" s="98" t="s">
        <v>669</v>
      </c>
      <c r="FAM50" s="98" t="s">
        <v>669</v>
      </c>
      <c r="FAN50" s="98" t="s">
        <v>669</v>
      </c>
      <c r="FAO50" s="98" t="s">
        <v>669</v>
      </c>
      <c r="FAP50" s="98" t="s">
        <v>669</v>
      </c>
      <c r="FAQ50" s="98" t="s">
        <v>669</v>
      </c>
      <c r="FAR50" s="98" t="s">
        <v>669</v>
      </c>
      <c r="FAS50" s="98" t="s">
        <v>669</v>
      </c>
      <c r="FAT50" s="98" t="s">
        <v>669</v>
      </c>
      <c r="FAU50" s="98" t="s">
        <v>669</v>
      </c>
      <c r="FAV50" s="98" t="s">
        <v>669</v>
      </c>
      <c r="FAW50" s="98" t="s">
        <v>669</v>
      </c>
      <c r="FAX50" s="98" t="s">
        <v>669</v>
      </c>
      <c r="FAY50" s="98" t="s">
        <v>669</v>
      </c>
      <c r="FAZ50" s="98" t="s">
        <v>669</v>
      </c>
      <c r="FBA50" s="98" t="s">
        <v>669</v>
      </c>
      <c r="FBB50" s="98" t="s">
        <v>669</v>
      </c>
      <c r="FBC50" s="98" t="s">
        <v>669</v>
      </c>
      <c r="FBD50" s="98" t="s">
        <v>669</v>
      </c>
      <c r="FBE50" s="98" t="s">
        <v>669</v>
      </c>
      <c r="FBF50" s="98" t="s">
        <v>669</v>
      </c>
      <c r="FBG50" s="98" t="s">
        <v>669</v>
      </c>
      <c r="FBH50" s="98" t="s">
        <v>669</v>
      </c>
      <c r="FBI50" s="98" t="s">
        <v>669</v>
      </c>
      <c r="FBJ50" s="98" t="s">
        <v>669</v>
      </c>
      <c r="FBK50" s="98" t="s">
        <v>669</v>
      </c>
      <c r="FBL50" s="98" t="s">
        <v>669</v>
      </c>
      <c r="FBM50" s="98" t="s">
        <v>669</v>
      </c>
      <c r="FBN50" s="98" t="s">
        <v>669</v>
      </c>
      <c r="FBO50" s="98" t="s">
        <v>669</v>
      </c>
      <c r="FBP50" s="98" t="s">
        <v>669</v>
      </c>
      <c r="FBQ50" s="98" t="s">
        <v>669</v>
      </c>
      <c r="FBR50" s="98" t="s">
        <v>669</v>
      </c>
      <c r="FBS50" s="98" t="s">
        <v>669</v>
      </c>
      <c r="FBT50" s="98" t="s">
        <v>669</v>
      </c>
      <c r="FBU50" s="98" t="s">
        <v>669</v>
      </c>
      <c r="FBV50" s="98" t="s">
        <v>669</v>
      </c>
      <c r="FBW50" s="98" t="s">
        <v>669</v>
      </c>
      <c r="FBX50" s="98" t="s">
        <v>669</v>
      </c>
      <c r="FBY50" s="98" t="s">
        <v>669</v>
      </c>
      <c r="FBZ50" s="98" t="s">
        <v>669</v>
      </c>
      <c r="FCA50" s="98" t="s">
        <v>669</v>
      </c>
      <c r="FCB50" s="98" t="s">
        <v>669</v>
      </c>
      <c r="FCC50" s="98" t="s">
        <v>669</v>
      </c>
      <c r="FCD50" s="98" t="s">
        <v>669</v>
      </c>
      <c r="FCE50" s="98" t="s">
        <v>669</v>
      </c>
      <c r="FCF50" s="98" t="s">
        <v>669</v>
      </c>
      <c r="FCG50" s="98" t="s">
        <v>669</v>
      </c>
      <c r="FCH50" s="98" t="s">
        <v>669</v>
      </c>
      <c r="FCI50" s="98" t="s">
        <v>669</v>
      </c>
      <c r="FCJ50" s="98" t="s">
        <v>669</v>
      </c>
      <c r="FCK50" s="98" t="s">
        <v>669</v>
      </c>
      <c r="FCL50" s="98" t="s">
        <v>669</v>
      </c>
      <c r="FCM50" s="98" t="s">
        <v>669</v>
      </c>
      <c r="FCN50" s="98" t="s">
        <v>669</v>
      </c>
      <c r="FCO50" s="98" t="s">
        <v>669</v>
      </c>
      <c r="FCP50" s="98" t="s">
        <v>669</v>
      </c>
      <c r="FCQ50" s="98" t="s">
        <v>669</v>
      </c>
      <c r="FCR50" s="98" t="s">
        <v>669</v>
      </c>
      <c r="FCS50" s="98" t="s">
        <v>669</v>
      </c>
      <c r="FCT50" s="98" t="s">
        <v>669</v>
      </c>
      <c r="FCU50" s="98" t="s">
        <v>669</v>
      </c>
      <c r="FCV50" s="98" t="s">
        <v>669</v>
      </c>
      <c r="FCW50" s="98" t="s">
        <v>669</v>
      </c>
      <c r="FCX50" s="98" t="s">
        <v>669</v>
      </c>
      <c r="FCY50" s="98" t="s">
        <v>669</v>
      </c>
      <c r="FCZ50" s="98" t="s">
        <v>669</v>
      </c>
      <c r="FDA50" s="98" t="s">
        <v>669</v>
      </c>
      <c r="FDB50" s="98" t="s">
        <v>669</v>
      </c>
      <c r="FDC50" s="98" t="s">
        <v>669</v>
      </c>
      <c r="FDD50" s="98" t="s">
        <v>669</v>
      </c>
      <c r="FDE50" s="98" t="s">
        <v>669</v>
      </c>
      <c r="FDF50" s="98" t="s">
        <v>669</v>
      </c>
      <c r="FDG50" s="98" t="s">
        <v>669</v>
      </c>
      <c r="FDH50" s="98" t="s">
        <v>669</v>
      </c>
      <c r="FDI50" s="98" t="s">
        <v>669</v>
      </c>
      <c r="FDJ50" s="98" t="s">
        <v>669</v>
      </c>
      <c r="FDK50" s="98" t="s">
        <v>669</v>
      </c>
      <c r="FDL50" s="98" t="s">
        <v>669</v>
      </c>
      <c r="FDM50" s="98" t="s">
        <v>669</v>
      </c>
      <c r="FDN50" s="98" t="s">
        <v>669</v>
      </c>
      <c r="FDO50" s="98" t="s">
        <v>669</v>
      </c>
      <c r="FDP50" s="98" t="s">
        <v>669</v>
      </c>
      <c r="FDQ50" s="98" t="s">
        <v>669</v>
      </c>
      <c r="FDR50" s="98" t="s">
        <v>669</v>
      </c>
      <c r="FDS50" s="98" t="s">
        <v>669</v>
      </c>
      <c r="FDT50" s="98" t="s">
        <v>669</v>
      </c>
      <c r="FDU50" s="98" t="s">
        <v>669</v>
      </c>
      <c r="FDV50" s="98" t="s">
        <v>669</v>
      </c>
      <c r="FDW50" s="98" t="s">
        <v>669</v>
      </c>
      <c r="FDX50" s="98" t="s">
        <v>669</v>
      </c>
      <c r="FDY50" s="98" t="s">
        <v>669</v>
      </c>
      <c r="FDZ50" s="98" t="s">
        <v>669</v>
      </c>
      <c r="FEA50" s="98" t="s">
        <v>669</v>
      </c>
      <c r="FEB50" s="98" t="s">
        <v>669</v>
      </c>
      <c r="FEC50" s="98" t="s">
        <v>669</v>
      </c>
      <c r="FED50" s="98" t="s">
        <v>669</v>
      </c>
      <c r="FEE50" s="98" t="s">
        <v>669</v>
      </c>
      <c r="FEF50" s="98" t="s">
        <v>669</v>
      </c>
      <c r="FEG50" s="98" t="s">
        <v>669</v>
      </c>
      <c r="FEH50" s="98" t="s">
        <v>669</v>
      </c>
      <c r="FEI50" s="98" t="s">
        <v>669</v>
      </c>
      <c r="FEJ50" s="98" t="s">
        <v>669</v>
      </c>
      <c r="FEK50" s="98" t="s">
        <v>669</v>
      </c>
      <c r="FEL50" s="98" t="s">
        <v>669</v>
      </c>
      <c r="FEM50" s="98" t="s">
        <v>669</v>
      </c>
      <c r="FEN50" s="98" t="s">
        <v>669</v>
      </c>
      <c r="FEO50" s="98" t="s">
        <v>669</v>
      </c>
      <c r="FEP50" s="98" t="s">
        <v>669</v>
      </c>
      <c r="FEQ50" s="98" t="s">
        <v>669</v>
      </c>
      <c r="FER50" s="98" t="s">
        <v>669</v>
      </c>
      <c r="FES50" s="98" t="s">
        <v>669</v>
      </c>
      <c r="FET50" s="98" t="s">
        <v>669</v>
      </c>
      <c r="FEU50" s="98" t="s">
        <v>669</v>
      </c>
      <c r="FEV50" s="98" t="s">
        <v>669</v>
      </c>
      <c r="FEW50" s="98" t="s">
        <v>669</v>
      </c>
      <c r="FEX50" s="98" t="s">
        <v>669</v>
      </c>
      <c r="FEY50" s="98" t="s">
        <v>669</v>
      </c>
      <c r="FEZ50" s="98" t="s">
        <v>669</v>
      </c>
      <c r="FFA50" s="98" t="s">
        <v>669</v>
      </c>
      <c r="FFB50" s="98" t="s">
        <v>669</v>
      </c>
      <c r="FFC50" s="98" t="s">
        <v>669</v>
      </c>
      <c r="FFD50" s="98" t="s">
        <v>669</v>
      </c>
      <c r="FFE50" s="98" t="s">
        <v>669</v>
      </c>
      <c r="FFF50" s="98" t="s">
        <v>669</v>
      </c>
      <c r="FFG50" s="98" t="s">
        <v>669</v>
      </c>
      <c r="FFH50" s="98" t="s">
        <v>669</v>
      </c>
      <c r="FFI50" s="98" t="s">
        <v>669</v>
      </c>
      <c r="FFJ50" s="98" t="s">
        <v>669</v>
      </c>
      <c r="FFK50" s="98" t="s">
        <v>669</v>
      </c>
      <c r="FFL50" s="98" t="s">
        <v>669</v>
      </c>
      <c r="FFM50" s="98" t="s">
        <v>669</v>
      </c>
      <c r="FFN50" s="98" t="s">
        <v>669</v>
      </c>
      <c r="FFO50" s="98" t="s">
        <v>669</v>
      </c>
      <c r="FFP50" s="98" t="s">
        <v>669</v>
      </c>
      <c r="FFQ50" s="98" t="s">
        <v>669</v>
      </c>
      <c r="FFR50" s="98" t="s">
        <v>669</v>
      </c>
      <c r="FFS50" s="98" t="s">
        <v>669</v>
      </c>
      <c r="FFT50" s="98" t="s">
        <v>669</v>
      </c>
      <c r="FFU50" s="98" t="s">
        <v>669</v>
      </c>
      <c r="FFV50" s="98" t="s">
        <v>669</v>
      </c>
      <c r="FFW50" s="98" t="s">
        <v>669</v>
      </c>
      <c r="FFX50" s="98" t="s">
        <v>669</v>
      </c>
      <c r="FFY50" s="98" t="s">
        <v>669</v>
      </c>
      <c r="FFZ50" s="98" t="s">
        <v>669</v>
      </c>
      <c r="FGA50" s="98" t="s">
        <v>669</v>
      </c>
      <c r="FGB50" s="98" t="s">
        <v>669</v>
      </c>
      <c r="FGC50" s="98" t="s">
        <v>669</v>
      </c>
      <c r="FGD50" s="98" t="s">
        <v>669</v>
      </c>
      <c r="FGE50" s="98" t="s">
        <v>669</v>
      </c>
      <c r="FGF50" s="98" t="s">
        <v>669</v>
      </c>
      <c r="FGG50" s="98" t="s">
        <v>669</v>
      </c>
      <c r="FGH50" s="98" t="s">
        <v>669</v>
      </c>
      <c r="FGI50" s="98" t="s">
        <v>669</v>
      </c>
      <c r="FGJ50" s="98" t="s">
        <v>669</v>
      </c>
      <c r="FGK50" s="98" t="s">
        <v>669</v>
      </c>
      <c r="FGL50" s="98" t="s">
        <v>669</v>
      </c>
      <c r="FGM50" s="98" t="s">
        <v>669</v>
      </c>
      <c r="FGN50" s="98" t="s">
        <v>669</v>
      </c>
      <c r="FGO50" s="98" t="s">
        <v>669</v>
      </c>
      <c r="FGP50" s="98" t="s">
        <v>669</v>
      </c>
      <c r="FGQ50" s="98" t="s">
        <v>669</v>
      </c>
      <c r="FGR50" s="98" t="s">
        <v>669</v>
      </c>
      <c r="FGS50" s="98" t="s">
        <v>669</v>
      </c>
      <c r="FGT50" s="98" t="s">
        <v>669</v>
      </c>
      <c r="FGU50" s="98" t="s">
        <v>669</v>
      </c>
      <c r="FGV50" s="98" t="s">
        <v>669</v>
      </c>
      <c r="FGW50" s="98" t="s">
        <v>669</v>
      </c>
      <c r="FGX50" s="98" t="s">
        <v>669</v>
      </c>
      <c r="FGY50" s="98" t="s">
        <v>669</v>
      </c>
      <c r="FGZ50" s="98" t="s">
        <v>669</v>
      </c>
      <c r="FHA50" s="98" t="s">
        <v>669</v>
      </c>
      <c r="FHB50" s="98" t="s">
        <v>669</v>
      </c>
      <c r="FHC50" s="98" t="s">
        <v>669</v>
      </c>
      <c r="FHD50" s="98" t="s">
        <v>669</v>
      </c>
      <c r="FHE50" s="98" t="s">
        <v>669</v>
      </c>
      <c r="FHF50" s="98" t="s">
        <v>669</v>
      </c>
      <c r="FHG50" s="98" t="s">
        <v>669</v>
      </c>
      <c r="FHH50" s="98" t="s">
        <v>669</v>
      </c>
      <c r="FHI50" s="98" t="s">
        <v>669</v>
      </c>
      <c r="FHJ50" s="98" t="s">
        <v>669</v>
      </c>
      <c r="FHK50" s="98" t="s">
        <v>669</v>
      </c>
      <c r="FHL50" s="98" t="s">
        <v>669</v>
      </c>
      <c r="FHM50" s="98" t="s">
        <v>669</v>
      </c>
      <c r="FHN50" s="98" t="s">
        <v>669</v>
      </c>
      <c r="FHO50" s="98" t="s">
        <v>669</v>
      </c>
      <c r="FHP50" s="98" t="s">
        <v>669</v>
      </c>
      <c r="FHQ50" s="98" t="s">
        <v>669</v>
      </c>
      <c r="FHR50" s="98" t="s">
        <v>669</v>
      </c>
      <c r="FHS50" s="98" t="s">
        <v>669</v>
      </c>
      <c r="FHT50" s="98" t="s">
        <v>669</v>
      </c>
      <c r="FHU50" s="98" t="s">
        <v>669</v>
      </c>
      <c r="FHV50" s="98" t="s">
        <v>669</v>
      </c>
      <c r="FHW50" s="98" t="s">
        <v>669</v>
      </c>
      <c r="FHX50" s="98" t="s">
        <v>669</v>
      </c>
      <c r="FHY50" s="98" t="s">
        <v>669</v>
      </c>
      <c r="FHZ50" s="98" t="s">
        <v>669</v>
      </c>
      <c r="FIA50" s="98" t="s">
        <v>669</v>
      </c>
      <c r="FIB50" s="98" t="s">
        <v>669</v>
      </c>
      <c r="FIC50" s="98" t="s">
        <v>669</v>
      </c>
      <c r="FID50" s="98" t="s">
        <v>669</v>
      </c>
      <c r="FIE50" s="98" t="s">
        <v>669</v>
      </c>
      <c r="FIF50" s="98" t="s">
        <v>669</v>
      </c>
      <c r="FIG50" s="98" t="s">
        <v>669</v>
      </c>
      <c r="FIH50" s="98" t="s">
        <v>669</v>
      </c>
      <c r="FII50" s="98" t="s">
        <v>669</v>
      </c>
      <c r="FIJ50" s="98" t="s">
        <v>669</v>
      </c>
      <c r="FIK50" s="98" t="s">
        <v>669</v>
      </c>
      <c r="FIL50" s="98" t="s">
        <v>669</v>
      </c>
      <c r="FIM50" s="98" t="s">
        <v>669</v>
      </c>
      <c r="FIN50" s="98" t="s">
        <v>669</v>
      </c>
      <c r="FIO50" s="98" t="s">
        <v>669</v>
      </c>
      <c r="FIP50" s="98" t="s">
        <v>669</v>
      </c>
      <c r="FIQ50" s="98" t="s">
        <v>669</v>
      </c>
      <c r="FIR50" s="98" t="s">
        <v>669</v>
      </c>
      <c r="FIS50" s="98" t="s">
        <v>669</v>
      </c>
      <c r="FIT50" s="98" t="s">
        <v>669</v>
      </c>
      <c r="FIU50" s="98" t="s">
        <v>669</v>
      </c>
      <c r="FIV50" s="98" t="s">
        <v>669</v>
      </c>
      <c r="FIW50" s="98" t="s">
        <v>669</v>
      </c>
      <c r="FIX50" s="98" t="s">
        <v>669</v>
      </c>
      <c r="FIY50" s="98" t="s">
        <v>669</v>
      </c>
      <c r="FIZ50" s="98" t="s">
        <v>669</v>
      </c>
      <c r="FJA50" s="98" t="s">
        <v>669</v>
      </c>
      <c r="FJB50" s="98" t="s">
        <v>669</v>
      </c>
      <c r="FJC50" s="98" t="s">
        <v>669</v>
      </c>
      <c r="FJD50" s="98" t="s">
        <v>669</v>
      </c>
      <c r="FJE50" s="98" t="s">
        <v>669</v>
      </c>
      <c r="FJF50" s="98" t="s">
        <v>669</v>
      </c>
      <c r="FJG50" s="98" t="s">
        <v>669</v>
      </c>
      <c r="FJH50" s="98" t="s">
        <v>669</v>
      </c>
      <c r="FJI50" s="98" t="s">
        <v>669</v>
      </c>
      <c r="FJJ50" s="98" t="s">
        <v>669</v>
      </c>
      <c r="FJK50" s="98" t="s">
        <v>669</v>
      </c>
      <c r="FJL50" s="98" t="s">
        <v>669</v>
      </c>
      <c r="FJM50" s="98" t="s">
        <v>669</v>
      </c>
      <c r="FJN50" s="98" t="s">
        <v>669</v>
      </c>
      <c r="FJO50" s="98" t="s">
        <v>669</v>
      </c>
      <c r="FJP50" s="98" t="s">
        <v>669</v>
      </c>
      <c r="FJQ50" s="98" t="s">
        <v>669</v>
      </c>
      <c r="FJR50" s="98" t="s">
        <v>669</v>
      </c>
      <c r="FJS50" s="98" t="s">
        <v>669</v>
      </c>
      <c r="FJT50" s="98" t="s">
        <v>669</v>
      </c>
      <c r="FJU50" s="98" t="s">
        <v>669</v>
      </c>
      <c r="FJV50" s="98" t="s">
        <v>669</v>
      </c>
      <c r="FJW50" s="98" t="s">
        <v>669</v>
      </c>
      <c r="FJX50" s="98" t="s">
        <v>669</v>
      </c>
      <c r="FJY50" s="98" t="s">
        <v>669</v>
      </c>
      <c r="FJZ50" s="98" t="s">
        <v>669</v>
      </c>
      <c r="FKA50" s="98" t="s">
        <v>669</v>
      </c>
      <c r="FKB50" s="98" t="s">
        <v>669</v>
      </c>
      <c r="FKC50" s="98" t="s">
        <v>669</v>
      </c>
      <c r="FKD50" s="98" t="s">
        <v>669</v>
      </c>
      <c r="FKE50" s="98" t="s">
        <v>669</v>
      </c>
      <c r="FKF50" s="98" t="s">
        <v>669</v>
      </c>
      <c r="FKG50" s="98" t="s">
        <v>669</v>
      </c>
      <c r="FKH50" s="98" t="s">
        <v>669</v>
      </c>
      <c r="FKI50" s="98" t="s">
        <v>669</v>
      </c>
      <c r="FKJ50" s="98" t="s">
        <v>669</v>
      </c>
      <c r="FKK50" s="98" t="s">
        <v>669</v>
      </c>
      <c r="FKL50" s="98" t="s">
        <v>669</v>
      </c>
      <c r="FKM50" s="98" t="s">
        <v>669</v>
      </c>
      <c r="FKN50" s="98" t="s">
        <v>669</v>
      </c>
      <c r="FKO50" s="98" t="s">
        <v>669</v>
      </c>
      <c r="FKP50" s="98" t="s">
        <v>669</v>
      </c>
      <c r="FKQ50" s="98" t="s">
        <v>669</v>
      </c>
      <c r="FKR50" s="98" t="s">
        <v>669</v>
      </c>
      <c r="FKS50" s="98" t="s">
        <v>669</v>
      </c>
      <c r="FKT50" s="98" t="s">
        <v>669</v>
      </c>
      <c r="FKU50" s="98" t="s">
        <v>669</v>
      </c>
      <c r="FKV50" s="98" t="s">
        <v>669</v>
      </c>
      <c r="FKW50" s="98" t="s">
        <v>669</v>
      </c>
      <c r="FKX50" s="98" t="s">
        <v>669</v>
      </c>
      <c r="FKY50" s="98" t="s">
        <v>669</v>
      </c>
      <c r="FKZ50" s="98" t="s">
        <v>669</v>
      </c>
      <c r="FLA50" s="98" t="s">
        <v>669</v>
      </c>
      <c r="FLB50" s="98" t="s">
        <v>669</v>
      </c>
      <c r="FLC50" s="98" t="s">
        <v>669</v>
      </c>
      <c r="FLD50" s="98" t="s">
        <v>669</v>
      </c>
      <c r="FLE50" s="98" t="s">
        <v>669</v>
      </c>
      <c r="FLF50" s="98" t="s">
        <v>669</v>
      </c>
      <c r="FLG50" s="98" t="s">
        <v>669</v>
      </c>
      <c r="FLH50" s="98" t="s">
        <v>669</v>
      </c>
      <c r="FLI50" s="98" t="s">
        <v>669</v>
      </c>
      <c r="FLJ50" s="98" t="s">
        <v>669</v>
      </c>
      <c r="FLK50" s="98" t="s">
        <v>669</v>
      </c>
      <c r="FLL50" s="98" t="s">
        <v>669</v>
      </c>
      <c r="FLM50" s="98" t="s">
        <v>669</v>
      </c>
      <c r="FLN50" s="98" t="s">
        <v>669</v>
      </c>
      <c r="FLO50" s="98" t="s">
        <v>669</v>
      </c>
      <c r="FLP50" s="98" t="s">
        <v>669</v>
      </c>
      <c r="FLQ50" s="98" t="s">
        <v>669</v>
      </c>
      <c r="FLR50" s="98" t="s">
        <v>669</v>
      </c>
      <c r="FLS50" s="98" t="s">
        <v>669</v>
      </c>
      <c r="FLT50" s="98" t="s">
        <v>669</v>
      </c>
      <c r="FLU50" s="98" t="s">
        <v>669</v>
      </c>
      <c r="FLV50" s="98" t="s">
        <v>669</v>
      </c>
      <c r="FLW50" s="98" t="s">
        <v>669</v>
      </c>
      <c r="FLX50" s="98" t="s">
        <v>669</v>
      </c>
      <c r="FLY50" s="98" t="s">
        <v>669</v>
      </c>
      <c r="FLZ50" s="98" t="s">
        <v>669</v>
      </c>
      <c r="FMA50" s="98" t="s">
        <v>669</v>
      </c>
      <c r="FMB50" s="98" t="s">
        <v>669</v>
      </c>
      <c r="FMC50" s="98" t="s">
        <v>669</v>
      </c>
      <c r="FMD50" s="98" t="s">
        <v>669</v>
      </c>
      <c r="FME50" s="98" t="s">
        <v>669</v>
      </c>
      <c r="FMF50" s="98" t="s">
        <v>669</v>
      </c>
      <c r="FMG50" s="98" t="s">
        <v>669</v>
      </c>
      <c r="FMH50" s="98" t="s">
        <v>669</v>
      </c>
      <c r="FMI50" s="98" t="s">
        <v>669</v>
      </c>
      <c r="FMJ50" s="98" t="s">
        <v>669</v>
      </c>
      <c r="FMK50" s="98" t="s">
        <v>669</v>
      </c>
      <c r="FML50" s="98" t="s">
        <v>669</v>
      </c>
      <c r="FMM50" s="98" t="s">
        <v>669</v>
      </c>
      <c r="FMN50" s="98" t="s">
        <v>669</v>
      </c>
      <c r="FMO50" s="98" t="s">
        <v>669</v>
      </c>
      <c r="FMP50" s="98" t="s">
        <v>669</v>
      </c>
      <c r="FMQ50" s="98" t="s">
        <v>669</v>
      </c>
      <c r="FMR50" s="98" t="s">
        <v>669</v>
      </c>
      <c r="FMS50" s="98" t="s">
        <v>669</v>
      </c>
      <c r="FMT50" s="98" t="s">
        <v>669</v>
      </c>
      <c r="FMU50" s="98" t="s">
        <v>669</v>
      </c>
      <c r="FMV50" s="98" t="s">
        <v>669</v>
      </c>
      <c r="FMW50" s="98" t="s">
        <v>669</v>
      </c>
      <c r="FMX50" s="98" t="s">
        <v>669</v>
      </c>
      <c r="FMY50" s="98" t="s">
        <v>669</v>
      </c>
      <c r="FMZ50" s="98" t="s">
        <v>669</v>
      </c>
      <c r="FNA50" s="98" t="s">
        <v>669</v>
      </c>
      <c r="FNB50" s="98" t="s">
        <v>669</v>
      </c>
      <c r="FNC50" s="98" t="s">
        <v>669</v>
      </c>
      <c r="FND50" s="98" t="s">
        <v>669</v>
      </c>
      <c r="FNE50" s="98" t="s">
        <v>669</v>
      </c>
      <c r="FNF50" s="98" t="s">
        <v>669</v>
      </c>
      <c r="FNG50" s="98" t="s">
        <v>669</v>
      </c>
      <c r="FNH50" s="98" t="s">
        <v>669</v>
      </c>
      <c r="FNI50" s="98" t="s">
        <v>669</v>
      </c>
      <c r="FNJ50" s="98" t="s">
        <v>669</v>
      </c>
      <c r="FNK50" s="98" t="s">
        <v>669</v>
      </c>
      <c r="FNL50" s="98" t="s">
        <v>669</v>
      </c>
      <c r="FNM50" s="98" t="s">
        <v>669</v>
      </c>
      <c r="FNN50" s="98" t="s">
        <v>669</v>
      </c>
      <c r="FNO50" s="98" t="s">
        <v>669</v>
      </c>
      <c r="FNP50" s="98" t="s">
        <v>669</v>
      </c>
      <c r="FNQ50" s="98" t="s">
        <v>669</v>
      </c>
      <c r="FNR50" s="98" t="s">
        <v>669</v>
      </c>
      <c r="FNS50" s="98" t="s">
        <v>669</v>
      </c>
      <c r="FNT50" s="98" t="s">
        <v>669</v>
      </c>
      <c r="FNU50" s="98" t="s">
        <v>669</v>
      </c>
      <c r="FNV50" s="98" t="s">
        <v>669</v>
      </c>
      <c r="FNW50" s="98" t="s">
        <v>669</v>
      </c>
      <c r="FNX50" s="98" t="s">
        <v>669</v>
      </c>
      <c r="FNY50" s="98" t="s">
        <v>669</v>
      </c>
      <c r="FNZ50" s="98" t="s">
        <v>669</v>
      </c>
      <c r="FOA50" s="98" t="s">
        <v>669</v>
      </c>
      <c r="FOB50" s="98" t="s">
        <v>669</v>
      </c>
      <c r="FOC50" s="98" t="s">
        <v>669</v>
      </c>
      <c r="FOD50" s="98" t="s">
        <v>669</v>
      </c>
      <c r="FOE50" s="98" t="s">
        <v>669</v>
      </c>
      <c r="FOF50" s="98" t="s">
        <v>669</v>
      </c>
      <c r="FOG50" s="98" t="s">
        <v>669</v>
      </c>
      <c r="FOH50" s="98" t="s">
        <v>669</v>
      </c>
      <c r="FOI50" s="98" t="s">
        <v>669</v>
      </c>
      <c r="FOJ50" s="98" t="s">
        <v>669</v>
      </c>
      <c r="FOK50" s="98" t="s">
        <v>669</v>
      </c>
      <c r="FOL50" s="98" t="s">
        <v>669</v>
      </c>
      <c r="FOM50" s="98" t="s">
        <v>669</v>
      </c>
      <c r="FON50" s="98" t="s">
        <v>669</v>
      </c>
      <c r="FOO50" s="98" t="s">
        <v>669</v>
      </c>
      <c r="FOP50" s="98" t="s">
        <v>669</v>
      </c>
      <c r="FOQ50" s="98" t="s">
        <v>669</v>
      </c>
      <c r="FOR50" s="98" t="s">
        <v>669</v>
      </c>
      <c r="FOS50" s="98" t="s">
        <v>669</v>
      </c>
      <c r="FOT50" s="98" t="s">
        <v>669</v>
      </c>
      <c r="FOU50" s="98" t="s">
        <v>669</v>
      </c>
      <c r="FOV50" s="98" t="s">
        <v>669</v>
      </c>
      <c r="FOW50" s="98" t="s">
        <v>669</v>
      </c>
      <c r="FOX50" s="98" t="s">
        <v>669</v>
      </c>
      <c r="FOY50" s="98" t="s">
        <v>669</v>
      </c>
      <c r="FOZ50" s="98" t="s">
        <v>669</v>
      </c>
      <c r="FPA50" s="98" t="s">
        <v>669</v>
      </c>
      <c r="FPB50" s="98" t="s">
        <v>669</v>
      </c>
      <c r="FPC50" s="98" t="s">
        <v>669</v>
      </c>
      <c r="FPD50" s="98" t="s">
        <v>669</v>
      </c>
      <c r="FPE50" s="98" t="s">
        <v>669</v>
      </c>
      <c r="FPF50" s="98" t="s">
        <v>669</v>
      </c>
      <c r="FPG50" s="98" t="s">
        <v>669</v>
      </c>
      <c r="FPH50" s="98" t="s">
        <v>669</v>
      </c>
      <c r="FPI50" s="98" t="s">
        <v>669</v>
      </c>
      <c r="FPJ50" s="98" t="s">
        <v>669</v>
      </c>
      <c r="FPK50" s="98" t="s">
        <v>669</v>
      </c>
      <c r="FPL50" s="98" t="s">
        <v>669</v>
      </c>
      <c r="FPM50" s="98" t="s">
        <v>669</v>
      </c>
      <c r="FPN50" s="98" t="s">
        <v>669</v>
      </c>
      <c r="FPO50" s="98" t="s">
        <v>669</v>
      </c>
      <c r="FPP50" s="98" t="s">
        <v>669</v>
      </c>
      <c r="FPQ50" s="98" t="s">
        <v>669</v>
      </c>
      <c r="FPR50" s="98" t="s">
        <v>669</v>
      </c>
      <c r="FPS50" s="98" t="s">
        <v>669</v>
      </c>
      <c r="FPT50" s="98" t="s">
        <v>669</v>
      </c>
      <c r="FPU50" s="98" t="s">
        <v>669</v>
      </c>
      <c r="FPV50" s="98" t="s">
        <v>669</v>
      </c>
      <c r="FPW50" s="98" t="s">
        <v>669</v>
      </c>
      <c r="FPX50" s="98" t="s">
        <v>669</v>
      </c>
      <c r="FPY50" s="98" t="s">
        <v>669</v>
      </c>
      <c r="FPZ50" s="98" t="s">
        <v>669</v>
      </c>
      <c r="FQA50" s="98" t="s">
        <v>669</v>
      </c>
      <c r="FQB50" s="98" t="s">
        <v>669</v>
      </c>
      <c r="FQC50" s="98" t="s">
        <v>669</v>
      </c>
      <c r="FQD50" s="98" t="s">
        <v>669</v>
      </c>
      <c r="FQE50" s="98" t="s">
        <v>669</v>
      </c>
      <c r="FQF50" s="98" t="s">
        <v>669</v>
      </c>
      <c r="FQG50" s="98" t="s">
        <v>669</v>
      </c>
      <c r="FQH50" s="98" t="s">
        <v>669</v>
      </c>
      <c r="FQI50" s="98" t="s">
        <v>669</v>
      </c>
      <c r="FQJ50" s="98" t="s">
        <v>669</v>
      </c>
      <c r="FQK50" s="98" t="s">
        <v>669</v>
      </c>
      <c r="FQL50" s="98" t="s">
        <v>669</v>
      </c>
      <c r="FQM50" s="98" t="s">
        <v>669</v>
      </c>
      <c r="FQN50" s="98" t="s">
        <v>669</v>
      </c>
      <c r="FQO50" s="98" t="s">
        <v>669</v>
      </c>
      <c r="FQP50" s="98" t="s">
        <v>669</v>
      </c>
      <c r="FQQ50" s="98" t="s">
        <v>669</v>
      </c>
      <c r="FQR50" s="98" t="s">
        <v>669</v>
      </c>
      <c r="FQS50" s="98" t="s">
        <v>669</v>
      </c>
      <c r="FQT50" s="98" t="s">
        <v>669</v>
      </c>
      <c r="FQU50" s="98" t="s">
        <v>669</v>
      </c>
      <c r="FQV50" s="98" t="s">
        <v>669</v>
      </c>
      <c r="FQW50" s="98" t="s">
        <v>669</v>
      </c>
      <c r="FQX50" s="98" t="s">
        <v>669</v>
      </c>
      <c r="FQY50" s="98" t="s">
        <v>669</v>
      </c>
      <c r="FQZ50" s="98" t="s">
        <v>669</v>
      </c>
      <c r="FRA50" s="98" t="s">
        <v>669</v>
      </c>
      <c r="FRB50" s="98" t="s">
        <v>669</v>
      </c>
      <c r="FRC50" s="98" t="s">
        <v>669</v>
      </c>
      <c r="FRD50" s="98" t="s">
        <v>669</v>
      </c>
      <c r="FRE50" s="98" t="s">
        <v>669</v>
      </c>
      <c r="FRF50" s="98" t="s">
        <v>669</v>
      </c>
      <c r="FRG50" s="98" t="s">
        <v>669</v>
      </c>
      <c r="FRH50" s="98" t="s">
        <v>669</v>
      </c>
      <c r="FRI50" s="98" t="s">
        <v>669</v>
      </c>
      <c r="FRJ50" s="98" t="s">
        <v>669</v>
      </c>
      <c r="FRK50" s="98" t="s">
        <v>669</v>
      </c>
      <c r="FRL50" s="98" t="s">
        <v>669</v>
      </c>
      <c r="FRM50" s="98" t="s">
        <v>669</v>
      </c>
      <c r="FRN50" s="98" t="s">
        <v>669</v>
      </c>
      <c r="FRO50" s="98" t="s">
        <v>669</v>
      </c>
      <c r="FRP50" s="98" t="s">
        <v>669</v>
      </c>
      <c r="FRQ50" s="98" t="s">
        <v>669</v>
      </c>
      <c r="FRR50" s="98" t="s">
        <v>669</v>
      </c>
      <c r="FRS50" s="98" t="s">
        <v>669</v>
      </c>
      <c r="FRT50" s="98" t="s">
        <v>669</v>
      </c>
      <c r="FRU50" s="98" t="s">
        <v>669</v>
      </c>
      <c r="FRV50" s="98" t="s">
        <v>669</v>
      </c>
      <c r="FRW50" s="98" t="s">
        <v>669</v>
      </c>
      <c r="FRX50" s="98" t="s">
        <v>669</v>
      </c>
      <c r="FRY50" s="98" t="s">
        <v>669</v>
      </c>
      <c r="FRZ50" s="98" t="s">
        <v>669</v>
      </c>
      <c r="FSA50" s="98" t="s">
        <v>669</v>
      </c>
      <c r="FSB50" s="98" t="s">
        <v>669</v>
      </c>
      <c r="FSC50" s="98" t="s">
        <v>669</v>
      </c>
      <c r="FSD50" s="98" t="s">
        <v>669</v>
      </c>
      <c r="FSE50" s="98" t="s">
        <v>669</v>
      </c>
      <c r="FSF50" s="98" t="s">
        <v>669</v>
      </c>
      <c r="FSG50" s="98" t="s">
        <v>669</v>
      </c>
      <c r="FSH50" s="98" t="s">
        <v>669</v>
      </c>
      <c r="FSI50" s="98" t="s">
        <v>669</v>
      </c>
      <c r="FSJ50" s="98" t="s">
        <v>669</v>
      </c>
      <c r="FSK50" s="98" t="s">
        <v>669</v>
      </c>
      <c r="FSL50" s="98" t="s">
        <v>669</v>
      </c>
      <c r="FSM50" s="98" t="s">
        <v>669</v>
      </c>
      <c r="FSN50" s="98" t="s">
        <v>669</v>
      </c>
      <c r="FSO50" s="98" t="s">
        <v>669</v>
      </c>
      <c r="FSP50" s="98" t="s">
        <v>669</v>
      </c>
      <c r="FSQ50" s="98" t="s">
        <v>669</v>
      </c>
      <c r="FSR50" s="98" t="s">
        <v>669</v>
      </c>
      <c r="FSS50" s="98" t="s">
        <v>669</v>
      </c>
      <c r="FST50" s="98" t="s">
        <v>669</v>
      </c>
      <c r="FSU50" s="98" t="s">
        <v>669</v>
      </c>
      <c r="FSV50" s="98" t="s">
        <v>669</v>
      </c>
      <c r="FSW50" s="98" t="s">
        <v>669</v>
      </c>
      <c r="FSX50" s="98" t="s">
        <v>669</v>
      </c>
      <c r="FSY50" s="98" t="s">
        <v>669</v>
      </c>
      <c r="FSZ50" s="98" t="s">
        <v>669</v>
      </c>
      <c r="FTA50" s="98" t="s">
        <v>669</v>
      </c>
      <c r="FTB50" s="98" t="s">
        <v>669</v>
      </c>
      <c r="FTC50" s="98" t="s">
        <v>669</v>
      </c>
      <c r="FTD50" s="98" t="s">
        <v>669</v>
      </c>
      <c r="FTE50" s="98" t="s">
        <v>669</v>
      </c>
      <c r="FTF50" s="98" t="s">
        <v>669</v>
      </c>
      <c r="FTG50" s="98" t="s">
        <v>669</v>
      </c>
      <c r="FTH50" s="98" t="s">
        <v>669</v>
      </c>
      <c r="FTI50" s="98" t="s">
        <v>669</v>
      </c>
      <c r="FTJ50" s="98" t="s">
        <v>669</v>
      </c>
      <c r="FTK50" s="98" t="s">
        <v>669</v>
      </c>
      <c r="FTL50" s="98" t="s">
        <v>669</v>
      </c>
      <c r="FTM50" s="98" t="s">
        <v>669</v>
      </c>
      <c r="FTN50" s="98" t="s">
        <v>669</v>
      </c>
      <c r="FTO50" s="98" t="s">
        <v>669</v>
      </c>
      <c r="FTP50" s="98" t="s">
        <v>669</v>
      </c>
      <c r="FTQ50" s="98" t="s">
        <v>669</v>
      </c>
      <c r="FTR50" s="98" t="s">
        <v>669</v>
      </c>
      <c r="FTS50" s="98" t="s">
        <v>669</v>
      </c>
      <c r="FTT50" s="98" t="s">
        <v>669</v>
      </c>
      <c r="FTU50" s="98" t="s">
        <v>669</v>
      </c>
      <c r="FTV50" s="98" t="s">
        <v>669</v>
      </c>
      <c r="FTW50" s="98" t="s">
        <v>669</v>
      </c>
      <c r="FTX50" s="98" t="s">
        <v>669</v>
      </c>
      <c r="FTY50" s="98" t="s">
        <v>669</v>
      </c>
      <c r="FTZ50" s="98" t="s">
        <v>669</v>
      </c>
      <c r="FUA50" s="98" t="s">
        <v>669</v>
      </c>
      <c r="FUB50" s="98" t="s">
        <v>669</v>
      </c>
      <c r="FUC50" s="98" t="s">
        <v>669</v>
      </c>
      <c r="FUD50" s="98" t="s">
        <v>669</v>
      </c>
      <c r="FUE50" s="98" t="s">
        <v>669</v>
      </c>
      <c r="FUF50" s="98" t="s">
        <v>669</v>
      </c>
      <c r="FUG50" s="98" t="s">
        <v>669</v>
      </c>
      <c r="FUH50" s="98" t="s">
        <v>669</v>
      </c>
      <c r="FUI50" s="98" t="s">
        <v>669</v>
      </c>
      <c r="FUJ50" s="98" t="s">
        <v>669</v>
      </c>
      <c r="FUK50" s="98" t="s">
        <v>669</v>
      </c>
      <c r="FUL50" s="98" t="s">
        <v>669</v>
      </c>
      <c r="FUM50" s="98" t="s">
        <v>669</v>
      </c>
      <c r="FUN50" s="98" t="s">
        <v>669</v>
      </c>
      <c r="FUO50" s="98" t="s">
        <v>669</v>
      </c>
      <c r="FUP50" s="98" t="s">
        <v>669</v>
      </c>
      <c r="FUQ50" s="98" t="s">
        <v>669</v>
      </c>
      <c r="FUR50" s="98" t="s">
        <v>669</v>
      </c>
      <c r="FUS50" s="98" t="s">
        <v>669</v>
      </c>
      <c r="FUT50" s="98" t="s">
        <v>669</v>
      </c>
      <c r="FUU50" s="98" t="s">
        <v>669</v>
      </c>
      <c r="FUV50" s="98" t="s">
        <v>669</v>
      </c>
      <c r="FUW50" s="98" t="s">
        <v>669</v>
      </c>
      <c r="FUX50" s="98" t="s">
        <v>669</v>
      </c>
      <c r="FUY50" s="98" t="s">
        <v>669</v>
      </c>
      <c r="FUZ50" s="98" t="s">
        <v>669</v>
      </c>
      <c r="FVA50" s="98" t="s">
        <v>669</v>
      </c>
      <c r="FVB50" s="98" t="s">
        <v>669</v>
      </c>
      <c r="FVC50" s="98" t="s">
        <v>669</v>
      </c>
      <c r="FVD50" s="98" t="s">
        <v>669</v>
      </c>
      <c r="FVE50" s="98" t="s">
        <v>669</v>
      </c>
      <c r="FVF50" s="98" t="s">
        <v>669</v>
      </c>
      <c r="FVG50" s="98" t="s">
        <v>669</v>
      </c>
      <c r="FVH50" s="98" t="s">
        <v>669</v>
      </c>
      <c r="FVI50" s="98" t="s">
        <v>669</v>
      </c>
      <c r="FVJ50" s="98" t="s">
        <v>669</v>
      </c>
      <c r="FVK50" s="98" t="s">
        <v>669</v>
      </c>
      <c r="FVL50" s="98" t="s">
        <v>669</v>
      </c>
      <c r="FVM50" s="98" t="s">
        <v>669</v>
      </c>
      <c r="FVN50" s="98" t="s">
        <v>669</v>
      </c>
      <c r="FVO50" s="98" t="s">
        <v>669</v>
      </c>
      <c r="FVP50" s="98" t="s">
        <v>669</v>
      </c>
      <c r="FVQ50" s="98" t="s">
        <v>669</v>
      </c>
      <c r="FVR50" s="98" t="s">
        <v>669</v>
      </c>
      <c r="FVS50" s="98" t="s">
        <v>669</v>
      </c>
      <c r="FVT50" s="98" t="s">
        <v>669</v>
      </c>
      <c r="FVU50" s="98" t="s">
        <v>669</v>
      </c>
      <c r="FVV50" s="98" t="s">
        <v>669</v>
      </c>
      <c r="FVW50" s="98" t="s">
        <v>669</v>
      </c>
      <c r="FVX50" s="98" t="s">
        <v>669</v>
      </c>
      <c r="FVY50" s="98" t="s">
        <v>669</v>
      </c>
      <c r="FVZ50" s="98" t="s">
        <v>669</v>
      </c>
      <c r="FWA50" s="98" t="s">
        <v>669</v>
      </c>
      <c r="FWB50" s="98" t="s">
        <v>669</v>
      </c>
      <c r="FWC50" s="98" t="s">
        <v>669</v>
      </c>
      <c r="FWD50" s="98" t="s">
        <v>669</v>
      </c>
      <c r="FWE50" s="98" t="s">
        <v>669</v>
      </c>
      <c r="FWF50" s="98" t="s">
        <v>669</v>
      </c>
      <c r="FWG50" s="98" t="s">
        <v>669</v>
      </c>
      <c r="FWH50" s="98" t="s">
        <v>669</v>
      </c>
      <c r="FWI50" s="98" t="s">
        <v>669</v>
      </c>
      <c r="FWJ50" s="98" t="s">
        <v>669</v>
      </c>
      <c r="FWK50" s="98" t="s">
        <v>669</v>
      </c>
      <c r="FWL50" s="98" t="s">
        <v>669</v>
      </c>
      <c r="FWM50" s="98" t="s">
        <v>669</v>
      </c>
      <c r="FWN50" s="98" t="s">
        <v>669</v>
      </c>
      <c r="FWO50" s="98" t="s">
        <v>669</v>
      </c>
      <c r="FWP50" s="98" t="s">
        <v>669</v>
      </c>
      <c r="FWQ50" s="98" t="s">
        <v>669</v>
      </c>
      <c r="FWR50" s="98" t="s">
        <v>669</v>
      </c>
      <c r="FWS50" s="98" t="s">
        <v>669</v>
      </c>
      <c r="FWT50" s="98" t="s">
        <v>669</v>
      </c>
      <c r="FWU50" s="98" t="s">
        <v>669</v>
      </c>
      <c r="FWV50" s="98" t="s">
        <v>669</v>
      </c>
      <c r="FWW50" s="98" t="s">
        <v>669</v>
      </c>
      <c r="FWX50" s="98" t="s">
        <v>669</v>
      </c>
      <c r="FWY50" s="98" t="s">
        <v>669</v>
      </c>
      <c r="FWZ50" s="98" t="s">
        <v>669</v>
      </c>
      <c r="FXA50" s="98" t="s">
        <v>669</v>
      </c>
      <c r="FXB50" s="98" t="s">
        <v>669</v>
      </c>
      <c r="FXC50" s="98" t="s">
        <v>669</v>
      </c>
      <c r="FXD50" s="98" t="s">
        <v>669</v>
      </c>
      <c r="FXE50" s="98" t="s">
        <v>669</v>
      </c>
      <c r="FXF50" s="98" t="s">
        <v>669</v>
      </c>
      <c r="FXG50" s="98" t="s">
        <v>669</v>
      </c>
      <c r="FXH50" s="98" t="s">
        <v>669</v>
      </c>
      <c r="FXI50" s="98" t="s">
        <v>669</v>
      </c>
      <c r="FXJ50" s="98" t="s">
        <v>669</v>
      </c>
      <c r="FXK50" s="98" t="s">
        <v>669</v>
      </c>
      <c r="FXL50" s="98" t="s">
        <v>669</v>
      </c>
      <c r="FXM50" s="98" t="s">
        <v>669</v>
      </c>
      <c r="FXN50" s="98" t="s">
        <v>669</v>
      </c>
      <c r="FXO50" s="98" t="s">
        <v>669</v>
      </c>
      <c r="FXP50" s="98" t="s">
        <v>669</v>
      </c>
      <c r="FXQ50" s="98" t="s">
        <v>669</v>
      </c>
      <c r="FXR50" s="98" t="s">
        <v>669</v>
      </c>
      <c r="FXS50" s="98" t="s">
        <v>669</v>
      </c>
      <c r="FXT50" s="98" t="s">
        <v>669</v>
      </c>
      <c r="FXU50" s="98" t="s">
        <v>669</v>
      </c>
      <c r="FXV50" s="98" t="s">
        <v>669</v>
      </c>
      <c r="FXW50" s="98" t="s">
        <v>669</v>
      </c>
      <c r="FXX50" s="98" t="s">
        <v>669</v>
      </c>
      <c r="FXY50" s="98" t="s">
        <v>669</v>
      </c>
      <c r="FXZ50" s="98" t="s">
        <v>669</v>
      </c>
      <c r="FYA50" s="98" t="s">
        <v>669</v>
      </c>
      <c r="FYB50" s="98" t="s">
        <v>669</v>
      </c>
      <c r="FYC50" s="98" t="s">
        <v>669</v>
      </c>
      <c r="FYD50" s="98" t="s">
        <v>669</v>
      </c>
      <c r="FYE50" s="98" t="s">
        <v>669</v>
      </c>
      <c r="FYF50" s="98" t="s">
        <v>669</v>
      </c>
      <c r="FYG50" s="98" t="s">
        <v>669</v>
      </c>
      <c r="FYH50" s="98" t="s">
        <v>669</v>
      </c>
      <c r="FYI50" s="98" t="s">
        <v>669</v>
      </c>
      <c r="FYJ50" s="98" t="s">
        <v>669</v>
      </c>
      <c r="FYK50" s="98" t="s">
        <v>669</v>
      </c>
      <c r="FYL50" s="98" t="s">
        <v>669</v>
      </c>
      <c r="FYM50" s="98" t="s">
        <v>669</v>
      </c>
      <c r="FYN50" s="98" t="s">
        <v>669</v>
      </c>
      <c r="FYO50" s="98" t="s">
        <v>669</v>
      </c>
      <c r="FYP50" s="98" t="s">
        <v>669</v>
      </c>
      <c r="FYQ50" s="98" t="s">
        <v>669</v>
      </c>
      <c r="FYR50" s="98" t="s">
        <v>669</v>
      </c>
      <c r="FYS50" s="98" t="s">
        <v>669</v>
      </c>
      <c r="FYT50" s="98" t="s">
        <v>669</v>
      </c>
      <c r="FYU50" s="98" t="s">
        <v>669</v>
      </c>
      <c r="FYV50" s="98" t="s">
        <v>669</v>
      </c>
      <c r="FYW50" s="98" t="s">
        <v>669</v>
      </c>
      <c r="FYX50" s="98" t="s">
        <v>669</v>
      </c>
      <c r="FYY50" s="98" t="s">
        <v>669</v>
      </c>
      <c r="FYZ50" s="98" t="s">
        <v>669</v>
      </c>
      <c r="FZA50" s="98" t="s">
        <v>669</v>
      </c>
      <c r="FZB50" s="98" t="s">
        <v>669</v>
      </c>
      <c r="FZC50" s="98" t="s">
        <v>669</v>
      </c>
      <c r="FZD50" s="98" t="s">
        <v>669</v>
      </c>
      <c r="FZE50" s="98" t="s">
        <v>669</v>
      </c>
      <c r="FZF50" s="98" t="s">
        <v>669</v>
      </c>
      <c r="FZG50" s="98" t="s">
        <v>669</v>
      </c>
      <c r="FZH50" s="98" t="s">
        <v>669</v>
      </c>
      <c r="FZI50" s="98" t="s">
        <v>669</v>
      </c>
      <c r="FZJ50" s="98" t="s">
        <v>669</v>
      </c>
      <c r="FZK50" s="98" t="s">
        <v>669</v>
      </c>
      <c r="FZL50" s="98" t="s">
        <v>669</v>
      </c>
      <c r="FZM50" s="98" t="s">
        <v>669</v>
      </c>
      <c r="FZN50" s="98" t="s">
        <v>669</v>
      </c>
      <c r="FZO50" s="98" t="s">
        <v>669</v>
      </c>
      <c r="FZP50" s="98" t="s">
        <v>669</v>
      </c>
      <c r="FZQ50" s="98" t="s">
        <v>669</v>
      </c>
      <c r="FZR50" s="98" t="s">
        <v>669</v>
      </c>
      <c r="FZS50" s="98" t="s">
        <v>669</v>
      </c>
      <c r="FZT50" s="98" t="s">
        <v>669</v>
      </c>
      <c r="FZU50" s="98" t="s">
        <v>669</v>
      </c>
      <c r="FZV50" s="98" t="s">
        <v>669</v>
      </c>
      <c r="FZW50" s="98" t="s">
        <v>669</v>
      </c>
      <c r="FZX50" s="98" t="s">
        <v>669</v>
      </c>
      <c r="FZY50" s="98" t="s">
        <v>669</v>
      </c>
      <c r="FZZ50" s="98" t="s">
        <v>669</v>
      </c>
      <c r="GAA50" s="98" t="s">
        <v>669</v>
      </c>
      <c r="GAB50" s="98" t="s">
        <v>669</v>
      </c>
      <c r="GAC50" s="98" t="s">
        <v>669</v>
      </c>
      <c r="GAD50" s="98" t="s">
        <v>669</v>
      </c>
      <c r="GAE50" s="98" t="s">
        <v>669</v>
      </c>
      <c r="GAF50" s="98" t="s">
        <v>669</v>
      </c>
      <c r="GAG50" s="98" t="s">
        <v>669</v>
      </c>
      <c r="GAH50" s="98" t="s">
        <v>669</v>
      </c>
      <c r="GAI50" s="98" t="s">
        <v>669</v>
      </c>
      <c r="GAJ50" s="98" t="s">
        <v>669</v>
      </c>
      <c r="GAK50" s="98" t="s">
        <v>669</v>
      </c>
      <c r="GAL50" s="98" t="s">
        <v>669</v>
      </c>
      <c r="GAM50" s="98" t="s">
        <v>669</v>
      </c>
      <c r="GAN50" s="98" t="s">
        <v>669</v>
      </c>
      <c r="GAO50" s="98" t="s">
        <v>669</v>
      </c>
      <c r="GAP50" s="98" t="s">
        <v>669</v>
      </c>
      <c r="GAQ50" s="98" t="s">
        <v>669</v>
      </c>
      <c r="GAR50" s="98" t="s">
        <v>669</v>
      </c>
      <c r="GAS50" s="98" t="s">
        <v>669</v>
      </c>
      <c r="GAT50" s="98" t="s">
        <v>669</v>
      </c>
      <c r="GAU50" s="98" t="s">
        <v>669</v>
      </c>
      <c r="GAV50" s="98" t="s">
        <v>669</v>
      </c>
      <c r="GAW50" s="98" t="s">
        <v>669</v>
      </c>
      <c r="GAX50" s="98" t="s">
        <v>669</v>
      </c>
      <c r="GAY50" s="98" t="s">
        <v>669</v>
      </c>
      <c r="GAZ50" s="98" t="s">
        <v>669</v>
      </c>
      <c r="GBA50" s="98" t="s">
        <v>669</v>
      </c>
      <c r="GBB50" s="98" t="s">
        <v>669</v>
      </c>
      <c r="GBC50" s="98" t="s">
        <v>669</v>
      </c>
      <c r="GBD50" s="98" t="s">
        <v>669</v>
      </c>
      <c r="GBE50" s="98" t="s">
        <v>669</v>
      </c>
      <c r="GBF50" s="98" t="s">
        <v>669</v>
      </c>
      <c r="GBG50" s="98" t="s">
        <v>669</v>
      </c>
      <c r="GBH50" s="98" t="s">
        <v>669</v>
      </c>
      <c r="GBI50" s="98" t="s">
        <v>669</v>
      </c>
      <c r="GBJ50" s="98" t="s">
        <v>669</v>
      </c>
      <c r="GBK50" s="98" t="s">
        <v>669</v>
      </c>
      <c r="GBL50" s="98" t="s">
        <v>669</v>
      </c>
      <c r="GBM50" s="98" t="s">
        <v>669</v>
      </c>
      <c r="GBN50" s="98" t="s">
        <v>669</v>
      </c>
      <c r="GBO50" s="98" t="s">
        <v>669</v>
      </c>
      <c r="GBP50" s="98" t="s">
        <v>669</v>
      </c>
      <c r="GBQ50" s="98" t="s">
        <v>669</v>
      </c>
      <c r="GBR50" s="98" t="s">
        <v>669</v>
      </c>
      <c r="GBS50" s="98" t="s">
        <v>669</v>
      </c>
      <c r="GBT50" s="98" t="s">
        <v>669</v>
      </c>
      <c r="GBU50" s="98" t="s">
        <v>669</v>
      </c>
      <c r="GBV50" s="98" t="s">
        <v>669</v>
      </c>
      <c r="GBW50" s="98" t="s">
        <v>669</v>
      </c>
      <c r="GBX50" s="98" t="s">
        <v>669</v>
      </c>
      <c r="GBY50" s="98" t="s">
        <v>669</v>
      </c>
      <c r="GBZ50" s="98" t="s">
        <v>669</v>
      </c>
      <c r="GCA50" s="98" t="s">
        <v>669</v>
      </c>
      <c r="GCB50" s="98" t="s">
        <v>669</v>
      </c>
      <c r="GCC50" s="98" t="s">
        <v>669</v>
      </c>
      <c r="GCD50" s="98" t="s">
        <v>669</v>
      </c>
      <c r="GCE50" s="98" t="s">
        <v>669</v>
      </c>
      <c r="GCF50" s="98" t="s">
        <v>669</v>
      </c>
      <c r="GCG50" s="98" t="s">
        <v>669</v>
      </c>
      <c r="GCH50" s="98" t="s">
        <v>669</v>
      </c>
      <c r="GCI50" s="98" t="s">
        <v>669</v>
      </c>
      <c r="GCJ50" s="98" t="s">
        <v>669</v>
      </c>
      <c r="GCK50" s="98" t="s">
        <v>669</v>
      </c>
      <c r="GCL50" s="98" t="s">
        <v>669</v>
      </c>
      <c r="GCM50" s="98" t="s">
        <v>669</v>
      </c>
      <c r="GCN50" s="98" t="s">
        <v>669</v>
      </c>
      <c r="GCO50" s="98" t="s">
        <v>669</v>
      </c>
      <c r="GCP50" s="98" t="s">
        <v>669</v>
      </c>
      <c r="GCQ50" s="98" t="s">
        <v>669</v>
      </c>
      <c r="GCR50" s="98" t="s">
        <v>669</v>
      </c>
      <c r="GCS50" s="98" t="s">
        <v>669</v>
      </c>
      <c r="GCT50" s="98" t="s">
        <v>669</v>
      </c>
      <c r="GCU50" s="98" t="s">
        <v>669</v>
      </c>
      <c r="GCV50" s="98" t="s">
        <v>669</v>
      </c>
      <c r="GCW50" s="98" t="s">
        <v>669</v>
      </c>
      <c r="GCX50" s="98" t="s">
        <v>669</v>
      </c>
      <c r="GCY50" s="98" t="s">
        <v>669</v>
      </c>
      <c r="GCZ50" s="98" t="s">
        <v>669</v>
      </c>
      <c r="GDA50" s="98" t="s">
        <v>669</v>
      </c>
      <c r="GDB50" s="98" t="s">
        <v>669</v>
      </c>
      <c r="GDC50" s="98" t="s">
        <v>669</v>
      </c>
      <c r="GDD50" s="98" t="s">
        <v>669</v>
      </c>
      <c r="GDE50" s="98" t="s">
        <v>669</v>
      </c>
      <c r="GDF50" s="98" t="s">
        <v>669</v>
      </c>
      <c r="GDG50" s="98" t="s">
        <v>669</v>
      </c>
      <c r="GDH50" s="98" t="s">
        <v>669</v>
      </c>
      <c r="GDI50" s="98" t="s">
        <v>669</v>
      </c>
      <c r="GDJ50" s="98" t="s">
        <v>669</v>
      </c>
      <c r="GDK50" s="98" t="s">
        <v>669</v>
      </c>
      <c r="GDL50" s="98" t="s">
        <v>669</v>
      </c>
      <c r="GDM50" s="98" t="s">
        <v>669</v>
      </c>
      <c r="GDN50" s="98" t="s">
        <v>669</v>
      </c>
      <c r="GDO50" s="98" t="s">
        <v>669</v>
      </c>
      <c r="GDP50" s="98" t="s">
        <v>669</v>
      </c>
      <c r="GDQ50" s="98" t="s">
        <v>669</v>
      </c>
      <c r="GDR50" s="98" t="s">
        <v>669</v>
      </c>
      <c r="GDS50" s="98" t="s">
        <v>669</v>
      </c>
      <c r="GDT50" s="98" t="s">
        <v>669</v>
      </c>
      <c r="GDU50" s="98" t="s">
        <v>669</v>
      </c>
      <c r="GDV50" s="98" t="s">
        <v>669</v>
      </c>
      <c r="GDW50" s="98" t="s">
        <v>669</v>
      </c>
      <c r="GDX50" s="98" t="s">
        <v>669</v>
      </c>
      <c r="GDY50" s="98" t="s">
        <v>669</v>
      </c>
      <c r="GDZ50" s="98" t="s">
        <v>669</v>
      </c>
      <c r="GEA50" s="98" t="s">
        <v>669</v>
      </c>
      <c r="GEB50" s="98" t="s">
        <v>669</v>
      </c>
      <c r="GEC50" s="98" t="s">
        <v>669</v>
      </c>
      <c r="GED50" s="98" t="s">
        <v>669</v>
      </c>
      <c r="GEE50" s="98" t="s">
        <v>669</v>
      </c>
      <c r="GEF50" s="98" t="s">
        <v>669</v>
      </c>
      <c r="GEG50" s="98" t="s">
        <v>669</v>
      </c>
      <c r="GEH50" s="98" t="s">
        <v>669</v>
      </c>
      <c r="GEI50" s="98" t="s">
        <v>669</v>
      </c>
      <c r="GEJ50" s="98" t="s">
        <v>669</v>
      </c>
      <c r="GEK50" s="98" t="s">
        <v>669</v>
      </c>
      <c r="GEL50" s="98" t="s">
        <v>669</v>
      </c>
      <c r="GEM50" s="98" t="s">
        <v>669</v>
      </c>
      <c r="GEN50" s="98" t="s">
        <v>669</v>
      </c>
      <c r="GEO50" s="98" t="s">
        <v>669</v>
      </c>
      <c r="GEP50" s="98" t="s">
        <v>669</v>
      </c>
      <c r="GEQ50" s="98" t="s">
        <v>669</v>
      </c>
      <c r="GER50" s="98" t="s">
        <v>669</v>
      </c>
      <c r="GES50" s="98" t="s">
        <v>669</v>
      </c>
      <c r="GET50" s="98" t="s">
        <v>669</v>
      </c>
      <c r="GEU50" s="98" t="s">
        <v>669</v>
      </c>
      <c r="GEV50" s="98" t="s">
        <v>669</v>
      </c>
      <c r="GEW50" s="98" t="s">
        <v>669</v>
      </c>
      <c r="GEX50" s="98" t="s">
        <v>669</v>
      </c>
      <c r="GEY50" s="98" t="s">
        <v>669</v>
      </c>
      <c r="GEZ50" s="98" t="s">
        <v>669</v>
      </c>
      <c r="GFA50" s="98" t="s">
        <v>669</v>
      </c>
      <c r="GFB50" s="98" t="s">
        <v>669</v>
      </c>
      <c r="GFC50" s="98" t="s">
        <v>669</v>
      </c>
      <c r="GFD50" s="98" t="s">
        <v>669</v>
      </c>
      <c r="GFE50" s="98" t="s">
        <v>669</v>
      </c>
      <c r="GFF50" s="98" t="s">
        <v>669</v>
      </c>
      <c r="GFG50" s="98" t="s">
        <v>669</v>
      </c>
      <c r="GFH50" s="98" t="s">
        <v>669</v>
      </c>
      <c r="GFI50" s="98" t="s">
        <v>669</v>
      </c>
      <c r="GFJ50" s="98" t="s">
        <v>669</v>
      </c>
      <c r="GFK50" s="98" t="s">
        <v>669</v>
      </c>
      <c r="GFL50" s="98" t="s">
        <v>669</v>
      </c>
      <c r="GFM50" s="98" t="s">
        <v>669</v>
      </c>
      <c r="GFN50" s="98" t="s">
        <v>669</v>
      </c>
      <c r="GFO50" s="98" t="s">
        <v>669</v>
      </c>
      <c r="GFP50" s="98" t="s">
        <v>669</v>
      </c>
      <c r="GFQ50" s="98" t="s">
        <v>669</v>
      </c>
      <c r="GFR50" s="98" t="s">
        <v>669</v>
      </c>
      <c r="GFS50" s="98" t="s">
        <v>669</v>
      </c>
      <c r="GFT50" s="98" t="s">
        <v>669</v>
      </c>
      <c r="GFU50" s="98" t="s">
        <v>669</v>
      </c>
      <c r="GFV50" s="98" t="s">
        <v>669</v>
      </c>
      <c r="GFW50" s="98" t="s">
        <v>669</v>
      </c>
      <c r="GFX50" s="98" t="s">
        <v>669</v>
      </c>
      <c r="GFY50" s="98" t="s">
        <v>669</v>
      </c>
      <c r="GFZ50" s="98" t="s">
        <v>669</v>
      </c>
      <c r="GGA50" s="98" t="s">
        <v>669</v>
      </c>
      <c r="GGB50" s="98" t="s">
        <v>669</v>
      </c>
      <c r="GGC50" s="98" t="s">
        <v>669</v>
      </c>
      <c r="GGD50" s="98" t="s">
        <v>669</v>
      </c>
      <c r="GGE50" s="98" t="s">
        <v>669</v>
      </c>
      <c r="GGF50" s="98" t="s">
        <v>669</v>
      </c>
      <c r="GGG50" s="98" t="s">
        <v>669</v>
      </c>
      <c r="GGH50" s="98" t="s">
        <v>669</v>
      </c>
      <c r="GGI50" s="98" t="s">
        <v>669</v>
      </c>
      <c r="GGJ50" s="98" t="s">
        <v>669</v>
      </c>
      <c r="GGK50" s="98" t="s">
        <v>669</v>
      </c>
      <c r="GGL50" s="98" t="s">
        <v>669</v>
      </c>
      <c r="GGM50" s="98" t="s">
        <v>669</v>
      </c>
      <c r="GGN50" s="98" t="s">
        <v>669</v>
      </c>
      <c r="GGO50" s="98" t="s">
        <v>669</v>
      </c>
      <c r="GGP50" s="98" t="s">
        <v>669</v>
      </c>
      <c r="GGQ50" s="98" t="s">
        <v>669</v>
      </c>
      <c r="GGR50" s="98" t="s">
        <v>669</v>
      </c>
      <c r="GGS50" s="98" t="s">
        <v>669</v>
      </c>
      <c r="GGT50" s="98" t="s">
        <v>669</v>
      </c>
      <c r="GGU50" s="98" t="s">
        <v>669</v>
      </c>
      <c r="GGV50" s="98" t="s">
        <v>669</v>
      </c>
      <c r="GGW50" s="98" t="s">
        <v>669</v>
      </c>
      <c r="GGX50" s="98" t="s">
        <v>669</v>
      </c>
      <c r="GGY50" s="98" t="s">
        <v>669</v>
      </c>
      <c r="GGZ50" s="98" t="s">
        <v>669</v>
      </c>
      <c r="GHA50" s="98" t="s">
        <v>669</v>
      </c>
      <c r="GHB50" s="98" t="s">
        <v>669</v>
      </c>
      <c r="GHC50" s="98" t="s">
        <v>669</v>
      </c>
      <c r="GHD50" s="98" t="s">
        <v>669</v>
      </c>
      <c r="GHE50" s="98" t="s">
        <v>669</v>
      </c>
      <c r="GHF50" s="98" t="s">
        <v>669</v>
      </c>
      <c r="GHG50" s="98" t="s">
        <v>669</v>
      </c>
      <c r="GHH50" s="98" t="s">
        <v>669</v>
      </c>
      <c r="GHI50" s="98" t="s">
        <v>669</v>
      </c>
      <c r="GHJ50" s="98" t="s">
        <v>669</v>
      </c>
      <c r="GHK50" s="98" t="s">
        <v>669</v>
      </c>
      <c r="GHL50" s="98" t="s">
        <v>669</v>
      </c>
      <c r="GHM50" s="98" t="s">
        <v>669</v>
      </c>
      <c r="GHN50" s="98" t="s">
        <v>669</v>
      </c>
      <c r="GHO50" s="98" t="s">
        <v>669</v>
      </c>
      <c r="GHP50" s="98" t="s">
        <v>669</v>
      </c>
      <c r="GHQ50" s="98" t="s">
        <v>669</v>
      </c>
      <c r="GHR50" s="98" t="s">
        <v>669</v>
      </c>
      <c r="GHS50" s="98" t="s">
        <v>669</v>
      </c>
      <c r="GHT50" s="98" t="s">
        <v>669</v>
      </c>
      <c r="GHU50" s="98" t="s">
        <v>669</v>
      </c>
      <c r="GHV50" s="98" t="s">
        <v>669</v>
      </c>
      <c r="GHW50" s="98" t="s">
        <v>669</v>
      </c>
      <c r="GHX50" s="98" t="s">
        <v>669</v>
      </c>
      <c r="GHY50" s="98" t="s">
        <v>669</v>
      </c>
      <c r="GHZ50" s="98" t="s">
        <v>669</v>
      </c>
      <c r="GIA50" s="98" t="s">
        <v>669</v>
      </c>
      <c r="GIB50" s="98" t="s">
        <v>669</v>
      </c>
      <c r="GIC50" s="98" t="s">
        <v>669</v>
      </c>
      <c r="GID50" s="98" t="s">
        <v>669</v>
      </c>
      <c r="GIE50" s="98" t="s">
        <v>669</v>
      </c>
      <c r="GIF50" s="98" t="s">
        <v>669</v>
      </c>
      <c r="GIG50" s="98" t="s">
        <v>669</v>
      </c>
      <c r="GIH50" s="98" t="s">
        <v>669</v>
      </c>
      <c r="GII50" s="98" t="s">
        <v>669</v>
      </c>
      <c r="GIJ50" s="98" t="s">
        <v>669</v>
      </c>
      <c r="GIK50" s="98" t="s">
        <v>669</v>
      </c>
      <c r="GIL50" s="98" t="s">
        <v>669</v>
      </c>
      <c r="GIM50" s="98" t="s">
        <v>669</v>
      </c>
      <c r="GIN50" s="98" t="s">
        <v>669</v>
      </c>
      <c r="GIO50" s="98" t="s">
        <v>669</v>
      </c>
      <c r="GIP50" s="98" t="s">
        <v>669</v>
      </c>
      <c r="GIQ50" s="98" t="s">
        <v>669</v>
      </c>
      <c r="GIR50" s="98" t="s">
        <v>669</v>
      </c>
      <c r="GIS50" s="98" t="s">
        <v>669</v>
      </c>
      <c r="GIT50" s="98" t="s">
        <v>669</v>
      </c>
      <c r="GIU50" s="98" t="s">
        <v>669</v>
      </c>
      <c r="GIV50" s="98" t="s">
        <v>669</v>
      </c>
      <c r="GIW50" s="98" t="s">
        <v>669</v>
      </c>
      <c r="GIX50" s="98" t="s">
        <v>669</v>
      </c>
      <c r="GIY50" s="98" t="s">
        <v>669</v>
      </c>
      <c r="GIZ50" s="98" t="s">
        <v>669</v>
      </c>
      <c r="GJA50" s="98" t="s">
        <v>669</v>
      </c>
      <c r="GJB50" s="98" t="s">
        <v>669</v>
      </c>
      <c r="GJC50" s="98" t="s">
        <v>669</v>
      </c>
      <c r="GJD50" s="98" t="s">
        <v>669</v>
      </c>
      <c r="GJE50" s="98" t="s">
        <v>669</v>
      </c>
      <c r="GJF50" s="98" t="s">
        <v>669</v>
      </c>
      <c r="GJG50" s="98" t="s">
        <v>669</v>
      </c>
      <c r="GJH50" s="98" t="s">
        <v>669</v>
      </c>
      <c r="GJI50" s="98" t="s">
        <v>669</v>
      </c>
      <c r="GJJ50" s="98" t="s">
        <v>669</v>
      </c>
      <c r="GJK50" s="98" t="s">
        <v>669</v>
      </c>
      <c r="GJL50" s="98" t="s">
        <v>669</v>
      </c>
      <c r="GJM50" s="98" t="s">
        <v>669</v>
      </c>
      <c r="GJN50" s="98" t="s">
        <v>669</v>
      </c>
      <c r="GJO50" s="98" t="s">
        <v>669</v>
      </c>
      <c r="GJP50" s="98" t="s">
        <v>669</v>
      </c>
      <c r="GJQ50" s="98" t="s">
        <v>669</v>
      </c>
      <c r="GJR50" s="98" t="s">
        <v>669</v>
      </c>
      <c r="GJS50" s="98" t="s">
        <v>669</v>
      </c>
      <c r="GJT50" s="98" t="s">
        <v>669</v>
      </c>
      <c r="GJU50" s="98" t="s">
        <v>669</v>
      </c>
      <c r="GJV50" s="98" t="s">
        <v>669</v>
      </c>
      <c r="GJW50" s="98" t="s">
        <v>669</v>
      </c>
      <c r="GJX50" s="98" t="s">
        <v>669</v>
      </c>
      <c r="GJY50" s="98" t="s">
        <v>669</v>
      </c>
      <c r="GJZ50" s="98" t="s">
        <v>669</v>
      </c>
      <c r="GKA50" s="98" t="s">
        <v>669</v>
      </c>
      <c r="GKB50" s="98" t="s">
        <v>669</v>
      </c>
      <c r="GKC50" s="98" t="s">
        <v>669</v>
      </c>
      <c r="GKD50" s="98" t="s">
        <v>669</v>
      </c>
      <c r="GKE50" s="98" t="s">
        <v>669</v>
      </c>
      <c r="GKF50" s="98" t="s">
        <v>669</v>
      </c>
      <c r="GKG50" s="98" t="s">
        <v>669</v>
      </c>
      <c r="GKH50" s="98" t="s">
        <v>669</v>
      </c>
      <c r="GKI50" s="98" t="s">
        <v>669</v>
      </c>
      <c r="GKJ50" s="98" t="s">
        <v>669</v>
      </c>
      <c r="GKK50" s="98" t="s">
        <v>669</v>
      </c>
      <c r="GKL50" s="98" t="s">
        <v>669</v>
      </c>
      <c r="GKM50" s="98" t="s">
        <v>669</v>
      </c>
      <c r="GKN50" s="98" t="s">
        <v>669</v>
      </c>
      <c r="GKO50" s="98" t="s">
        <v>669</v>
      </c>
      <c r="GKP50" s="98" t="s">
        <v>669</v>
      </c>
      <c r="GKQ50" s="98" t="s">
        <v>669</v>
      </c>
      <c r="GKR50" s="98" t="s">
        <v>669</v>
      </c>
      <c r="GKS50" s="98" t="s">
        <v>669</v>
      </c>
      <c r="GKT50" s="98" t="s">
        <v>669</v>
      </c>
      <c r="GKU50" s="98" t="s">
        <v>669</v>
      </c>
      <c r="GKV50" s="98" t="s">
        <v>669</v>
      </c>
      <c r="GKW50" s="98" t="s">
        <v>669</v>
      </c>
      <c r="GKX50" s="98" t="s">
        <v>669</v>
      </c>
      <c r="GKY50" s="98" t="s">
        <v>669</v>
      </c>
      <c r="GKZ50" s="98" t="s">
        <v>669</v>
      </c>
      <c r="GLA50" s="98" t="s">
        <v>669</v>
      </c>
      <c r="GLB50" s="98" t="s">
        <v>669</v>
      </c>
      <c r="GLC50" s="98" t="s">
        <v>669</v>
      </c>
      <c r="GLD50" s="98" t="s">
        <v>669</v>
      </c>
      <c r="GLE50" s="98" t="s">
        <v>669</v>
      </c>
      <c r="GLF50" s="98" t="s">
        <v>669</v>
      </c>
      <c r="GLG50" s="98" t="s">
        <v>669</v>
      </c>
      <c r="GLH50" s="98" t="s">
        <v>669</v>
      </c>
      <c r="GLI50" s="98" t="s">
        <v>669</v>
      </c>
      <c r="GLJ50" s="98" t="s">
        <v>669</v>
      </c>
      <c r="GLK50" s="98" t="s">
        <v>669</v>
      </c>
      <c r="GLL50" s="98" t="s">
        <v>669</v>
      </c>
      <c r="GLM50" s="98" t="s">
        <v>669</v>
      </c>
      <c r="GLN50" s="98" t="s">
        <v>669</v>
      </c>
      <c r="GLO50" s="98" t="s">
        <v>669</v>
      </c>
      <c r="GLP50" s="98" t="s">
        <v>669</v>
      </c>
      <c r="GLQ50" s="98" t="s">
        <v>669</v>
      </c>
      <c r="GLR50" s="98" t="s">
        <v>669</v>
      </c>
      <c r="GLS50" s="98" t="s">
        <v>669</v>
      </c>
      <c r="GLT50" s="98" t="s">
        <v>669</v>
      </c>
      <c r="GLU50" s="98" t="s">
        <v>669</v>
      </c>
      <c r="GLV50" s="98" t="s">
        <v>669</v>
      </c>
      <c r="GLW50" s="98" t="s">
        <v>669</v>
      </c>
      <c r="GLX50" s="98" t="s">
        <v>669</v>
      </c>
      <c r="GLY50" s="98" t="s">
        <v>669</v>
      </c>
      <c r="GLZ50" s="98" t="s">
        <v>669</v>
      </c>
      <c r="GMA50" s="98" t="s">
        <v>669</v>
      </c>
      <c r="GMB50" s="98" t="s">
        <v>669</v>
      </c>
      <c r="GMC50" s="98" t="s">
        <v>669</v>
      </c>
      <c r="GMD50" s="98" t="s">
        <v>669</v>
      </c>
      <c r="GME50" s="98" t="s">
        <v>669</v>
      </c>
      <c r="GMF50" s="98" t="s">
        <v>669</v>
      </c>
      <c r="GMG50" s="98" t="s">
        <v>669</v>
      </c>
      <c r="GMH50" s="98" t="s">
        <v>669</v>
      </c>
      <c r="GMI50" s="98" t="s">
        <v>669</v>
      </c>
      <c r="GMJ50" s="98" t="s">
        <v>669</v>
      </c>
      <c r="GMK50" s="98" t="s">
        <v>669</v>
      </c>
      <c r="GML50" s="98" t="s">
        <v>669</v>
      </c>
      <c r="GMM50" s="98" t="s">
        <v>669</v>
      </c>
      <c r="GMN50" s="98" t="s">
        <v>669</v>
      </c>
      <c r="GMO50" s="98" t="s">
        <v>669</v>
      </c>
      <c r="GMP50" s="98" t="s">
        <v>669</v>
      </c>
      <c r="GMQ50" s="98" t="s">
        <v>669</v>
      </c>
      <c r="GMR50" s="98" t="s">
        <v>669</v>
      </c>
      <c r="GMS50" s="98" t="s">
        <v>669</v>
      </c>
      <c r="GMT50" s="98" t="s">
        <v>669</v>
      </c>
      <c r="GMU50" s="98" t="s">
        <v>669</v>
      </c>
      <c r="GMV50" s="98" t="s">
        <v>669</v>
      </c>
      <c r="GMW50" s="98" t="s">
        <v>669</v>
      </c>
      <c r="GMX50" s="98" t="s">
        <v>669</v>
      </c>
      <c r="GMY50" s="98" t="s">
        <v>669</v>
      </c>
      <c r="GMZ50" s="98" t="s">
        <v>669</v>
      </c>
      <c r="GNA50" s="98" t="s">
        <v>669</v>
      </c>
      <c r="GNB50" s="98" t="s">
        <v>669</v>
      </c>
      <c r="GNC50" s="98" t="s">
        <v>669</v>
      </c>
      <c r="GND50" s="98" t="s">
        <v>669</v>
      </c>
      <c r="GNE50" s="98" t="s">
        <v>669</v>
      </c>
      <c r="GNF50" s="98" t="s">
        <v>669</v>
      </c>
      <c r="GNG50" s="98" t="s">
        <v>669</v>
      </c>
      <c r="GNH50" s="98" t="s">
        <v>669</v>
      </c>
      <c r="GNI50" s="98" t="s">
        <v>669</v>
      </c>
      <c r="GNJ50" s="98" t="s">
        <v>669</v>
      </c>
      <c r="GNK50" s="98" t="s">
        <v>669</v>
      </c>
      <c r="GNL50" s="98" t="s">
        <v>669</v>
      </c>
      <c r="GNM50" s="98" t="s">
        <v>669</v>
      </c>
      <c r="GNN50" s="98" t="s">
        <v>669</v>
      </c>
      <c r="GNO50" s="98" t="s">
        <v>669</v>
      </c>
      <c r="GNP50" s="98" t="s">
        <v>669</v>
      </c>
      <c r="GNQ50" s="98" t="s">
        <v>669</v>
      </c>
      <c r="GNR50" s="98" t="s">
        <v>669</v>
      </c>
      <c r="GNS50" s="98" t="s">
        <v>669</v>
      </c>
      <c r="GNT50" s="98" t="s">
        <v>669</v>
      </c>
      <c r="GNU50" s="98" t="s">
        <v>669</v>
      </c>
      <c r="GNV50" s="98" t="s">
        <v>669</v>
      </c>
      <c r="GNW50" s="98" t="s">
        <v>669</v>
      </c>
      <c r="GNX50" s="98" t="s">
        <v>669</v>
      </c>
      <c r="GNY50" s="98" t="s">
        <v>669</v>
      </c>
      <c r="GNZ50" s="98" t="s">
        <v>669</v>
      </c>
      <c r="GOA50" s="98" t="s">
        <v>669</v>
      </c>
      <c r="GOB50" s="98" t="s">
        <v>669</v>
      </c>
      <c r="GOC50" s="98" t="s">
        <v>669</v>
      </c>
      <c r="GOD50" s="98" t="s">
        <v>669</v>
      </c>
      <c r="GOE50" s="98" t="s">
        <v>669</v>
      </c>
      <c r="GOF50" s="98" t="s">
        <v>669</v>
      </c>
      <c r="GOG50" s="98" t="s">
        <v>669</v>
      </c>
      <c r="GOH50" s="98" t="s">
        <v>669</v>
      </c>
      <c r="GOI50" s="98" t="s">
        <v>669</v>
      </c>
      <c r="GOJ50" s="98" t="s">
        <v>669</v>
      </c>
      <c r="GOK50" s="98" t="s">
        <v>669</v>
      </c>
      <c r="GOL50" s="98" t="s">
        <v>669</v>
      </c>
      <c r="GOM50" s="98" t="s">
        <v>669</v>
      </c>
      <c r="GON50" s="98" t="s">
        <v>669</v>
      </c>
      <c r="GOO50" s="98" t="s">
        <v>669</v>
      </c>
      <c r="GOP50" s="98" t="s">
        <v>669</v>
      </c>
      <c r="GOQ50" s="98" t="s">
        <v>669</v>
      </c>
      <c r="GOR50" s="98" t="s">
        <v>669</v>
      </c>
      <c r="GOS50" s="98" t="s">
        <v>669</v>
      </c>
      <c r="GOT50" s="98" t="s">
        <v>669</v>
      </c>
      <c r="GOU50" s="98" t="s">
        <v>669</v>
      </c>
      <c r="GOV50" s="98" t="s">
        <v>669</v>
      </c>
      <c r="GOW50" s="98" t="s">
        <v>669</v>
      </c>
      <c r="GOX50" s="98" t="s">
        <v>669</v>
      </c>
      <c r="GOY50" s="98" t="s">
        <v>669</v>
      </c>
      <c r="GOZ50" s="98" t="s">
        <v>669</v>
      </c>
      <c r="GPA50" s="98" t="s">
        <v>669</v>
      </c>
      <c r="GPB50" s="98" t="s">
        <v>669</v>
      </c>
      <c r="GPC50" s="98" t="s">
        <v>669</v>
      </c>
      <c r="GPD50" s="98" t="s">
        <v>669</v>
      </c>
      <c r="GPE50" s="98" t="s">
        <v>669</v>
      </c>
      <c r="GPF50" s="98" t="s">
        <v>669</v>
      </c>
      <c r="GPG50" s="98" t="s">
        <v>669</v>
      </c>
      <c r="GPH50" s="98" t="s">
        <v>669</v>
      </c>
      <c r="GPI50" s="98" t="s">
        <v>669</v>
      </c>
      <c r="GPJ50" s="98" t="s">
        <v>669</v>
      </c>
      <c r="GPK50" s="98" t="s">
        <v>669</v>
      </c>
      <c r="GPL50" s="98" t="s">
        <v>669</v>
      </c>
      <c r="GPM50" s="98" t="s">
        <v>669</v>
      </c>
      <c r="GPN50" s="98" t="s">
        <v>669</v>
      </c>
      <c r="GPO50" s="98" t="s">
        <v>669</v>
      </c>
      <c r="GPP50" s="98" t="s">
        <v>669</v>
      </c>
      <c r="GPQ50" s="98" t="s">
        <v>669</v>
      </c>
      <c r="GPR50" s="98" t="s">
        <v>669</v>
      </c>
      <c r="GPS50" s="98" t="s">
        <v>669</v>
      </c>
      <c r="GPT50" s="98" t="s">
        <v>669</v>
      </c>
      <c r="GPU50" s="98" t="s">
        <v>669</v>
      </c>
      <c r="GPV50" s="98" t="s">
        <v>669</v>
      </c>
      <c r="GPW50" s="98" t="s">
        <v>669</v>
      </c>
      <c r="GPX50" s="98" t="s">
        <v>669</v>
      </c>
      <c r="GPY50" s="98" t="s">
        <v>669</v>
      </c>
      <c r="GPZ50" s="98" t="s">
        <v>669</v>
      </c>
      <c r="GQA50" s="98" t="s">
        <v>669</v>
      </c>
      <c r="GQB50" s="98" t="s">
        <v>669</v>
      </c>
      <c r="GQC50" s="98" t="s">
        <v>669</v>
      </c>
      <c r="GQD50" s="98" t="s">
        <v>669</v>
      </c>
      <c r="GQE50" s="98" t="s">
        <v>669</v>
      </c>
      <c r="GQF50" s="98" t="s">
        <v>669</v>
      </c>
      <c r="GQG50" s="98" t="s">
        <v>669</v>
      </c>
      <c r="GQH50" s="98" t="s">
        <v>669</v>
      </c>
      <c r="GQI50" s="98" t="s">
        <v>669</v>
      </c>
      <c r="GQJ50" s="98" t="s">
        <v>669</v>
      </c>
      <c r="GQK50" s="98" t="s">
        <v>669</v>
      </c>
      <c r="GQL50" s="98" t="s">
        <v>669</v>
      </c>
      <c r="GQM50" s="98" t="s">
        <v>669</v>
      </c>
      <c r="GQN50" s="98" t="s">
        <v>669</v>
      </c>
      <c r="GQO50" s="98" t="s">
        <v>669</v>
      </c>
      <c r="GQP50" s="98" t="s">
        <v>669</v>
      </c>
      <c r="GQQ50" s="98" t="s">
        <v>669</v>
      </c>
      <c r="GQR50" s="98" t="s">
        <v>669</v>
      </c>
      <c r="GQS50" s="98" t="s">
        <v>669</v>
      </c>
      <c r="GQT50" s="98" t="s">
        <v>669</v>
      </c>
      <c r="GQU50" s="98" t="s">
        <v>669</v>
      </c>
      <c r="GQV50" s="98" t="s">
        <v>669</v>
      </c>
      <c r="GQW50" s="98" t="s">
        <v>669</v>
      </c>
      <c r="GQX50" s="98" t="s">
        <v>669</v>
      </c>
      <c r="GQY50" s="98" t="s">
        <v>669</v>
      </c>
      <c r="GQZ50" s="98" t="s">
        <v>669</v>
      </c>
      <c r="GRA50" s="98" t="s">
        <v>669</v>
      </c>
      <c r="GRB50" s="98" t="s">
        <v>669</v>
      </c>
      <c r="GRC50" s="98" t="s">
        <v>669</v>
      </c>
      <c r="GRD50" s="98" t="s">
        <v>669</v>
      </c>
      <c r="GRE50" s="98" t="s">
        <v>669</v>
      </c>
      <c r="GRF50" s="98" t="s">
        <v>669</v>
      </c>
      <c r="GRG50" s="98" t="s">
        <v>669</v>
      </c>
      <c r="GRH50" s="98" t="s">
        <v>669</v>
      </c>
      <c r="GRI50" s="98" t="s">
        <v>669</v>
      </c>
      <c r="GRJ50" s="98" t="s">
        <v>669</v>
      </c>
      <c r="GRK50" s="98" t="s">
        <v>669</v>
      </c>
      <c r="GRL50" s="98" t="s">
        <v>669</v>
      </c>
      <c r="GRM50" s="98" t="s">
        <v>669</v>
      </c>
      <c r="GRN50" s="98" t="s">
        <v>669</v>
      </c>
      <c r="GRO50" s="98" t="s">
        <v>669</v>
      </c>
      <c r="GRP50" s="98" t="s">
        <v>669</v>
      </c>
      <c r="GRQ50" s="98" t="s">
        <v>669</v>
      </c>
      <c r="GRR50" s="98" t="s">
        <v>669</v>
      </c>
      <c r="GRS50" s="98" t="s">
        <v>669</v>
      </c>
      <c r="GRT50" s="98" t="s">
        <v>669</v>
      </c>
      <c r="GRU50" s="98" t="s">
        <v>669</v>
      </c>
      <c r="GRV50" s="98" t="s">
        <v>669</v>
      </c>
      <c r="GRW50" s="98" t="s">
        <v>669</v>
      </c>
      <c r="GRX50" s="98" t="s">
        <v>669</v>
      </c>
      <c r="GRY50" s="98" t="s">
        <v>669</v>
      </c>
      <c r="GRZ50" s="98" t="s">
        <v>669</v>
      </c>
      <c r="GSA50" s="98" t="s">
        <v>669</v>
      </c>
      <c r="GSB50" s="98" t="s">
        <v>669</v>
      </c>
      <c r="GSC50" s="98" t="s">
        <v>669</v>
      </c>
      <c r="GSD50" s="98" t="s">
        <v>669</v>
      </c>
      <c r="GSE50" s="98" t="s">
        <v>669</v>
      </c>
      <c r="GSF50" s="98" t="s">
        <v>669</v>
      </c>
      <c r="GSG50" s="98" t="s">
        <v>669</v>
      </c>
      <c r="GSH50" s="98" t="s">
        <v>669</v>
      </c>
      <c r="GSI50" s="98" t="s">
        <v>669</v>
      </c>
      <c r="GSJ50" s="98" t="s">
        <v>669</v>
      </c>
      <c r="GSK50" s="98" t="s">
        <v>669</v>
      </c>
      <c r="GSL50" s="98" t="s">
        <v>669</v>
      </c>
      <c r="GSM50" s="98" t="s">
        <v>669</v>
      </c>
      <c r="GSN50" s="98" t="s">
        <v>669</v>
      </c>
      <c r="GSO50" s="98" t="s">
        <v>669</v>
      </c>
      <c r="GSP50" s="98" t="s">
        <v>669</v>
      </c>
      <c r="GSQ50" s="98" t="s">
        <v>669</v>
      </c>
      <c r="GSR50" s="98" t="s">
        <v>669</v>
      </c>
      <c r="GSS50" s="98" t="s">
        <v>669</v>
      </c>
      <c r="GST50" s="98" t="s">
        <v>669</v>
      </c>
      <c r="GSU50" s="98" t="s">
        <v>669</v>
      </c>
      <c r="GSV50" s="98" t="s">
        <v>669</v>
      </c>
      <c r="GSW50" s="98" t="s">
        <v>669</v>
      </c>
      <c r="GSX50" s="98" t="s">
        <v>669</v>
      </c>
      <c r="GSY50" s="98" t="s">
        <v>669</v>
      </c>
      <c r="GSZ50" s="98" t="s">
        <v>669</v>
      </c>
      <c r="GTA50" s="98" t="s">
        <v>669</v>
      </c>
      <c r="GTB50" s="98" t="s">
        <v>669</v>
      </c>
      <c r="GTC50" s="98" t="s">
        <v>669</v>
      </c>
      <c r="GTD50" s="98" t="s">
        <v>669</v>
      </c>
      <c r="GTE50" s="98" t="s">
        <v>669</v>
      </c>
      <c r="GTF50" s="98" t="s">
        <v>669</v>
      </c>
      <c r="GTG50" s="98" t="s">
        <v>669</v>
      </c>
      <c r="GTH50" s="98" t="s">
        <v>669</v>
      </c>
      <c r="GTI50" s="98" t="s">
        <v>669</v>
      </c>
      <c r="GTJ50" s="98" t="s">
        <v>669</v>
      </c>
      <c r="GTK50" s="98" t="s">
        <v>669</v>
      </c>
      <c r="GTL50" s="98" t="s">
        <v>669</v>
      </c>
      <c r="GTM50" s="98" t="s">
        <v>669</v>
      </c>
      <c r="GTN50" s="98" t="s">
        <v>669</v>
      </c>
      <c r="GTO50" s="98" t="s">
        <v>669</v>
      </c>
      <c r="GTP50" s="98" t="s">
        <v>669</v>
      </c>
      <c r="GTQ50" s="98" t="s">
        <v>669</v>
      </c>
      <c r="GTR50" s="98" t="s">
        <v>669</v>
      </c>
      <c r="GTS50" s="98" t="s">
        <v>669</v>
      </c>
      <c r="GTT50" s="98" t="s">
        <v>669</v>
      </c>
      <c r="GTU50" s="98" t="s">
        <v>669</v>
      </c>
      <c r="GTV50" s="98" t="s">
        <v>669</v>
      </c>
      <c r="GTW50" s="98" t="s">
        <v>669</v>
      </c>
      <c r="GTX50" s="98" t="s">
        <v>669</v>
      </c>
      <c r="GTY50" s="98" t="s">
        <v>669</v>
      </c>
      <c r="GTZ50" s="98" t="s">
        <v>669</v>
      </c>
      <c r="GUA50" s="98" t="s">
        <v>669</v>
      </c>
      <c r="GUB50" s="98" t="s">
        <v>669</v>
      </c>
      <c r="GUC50" s="98" t="s">
        <v>669</v>
      </c>
      <c r="GUD50" s="98" t="s">
        <v>669</v>
      </c>
      <c r="GUE50" s="98" t="s">
        <v>669</v>
      </c>
      <c r="GUF50" s="98" t="s">
        <v>669</v>
      </c>
      <c r="GUG50" s="98" t="s">
        <v>669</v>
      </c>
      <c r="GUH50" s="98" t="s">
        <v>669</v>
      </c>
      <c r="GUI50" s="98" t="s">
        <v>669</v>
      </c>
      <c r="GUJ50" s="98" t="s">
        <v>669</v>
      </c>
      <c r="GUK50" s="98" t="s">
        <v>669</v>
      </c>
      <c r="GUL50" s="98" t="s">
        <v>669</v>
      </c>
      <c r="GUM50" s="98" t="s">
        <v>669</v>
      </c>
      <c r="GUN50" s="98" t="s">
        <v>669</v>
      </c>
      <c r="GUO50" s="98" t="s">
        <v>669</v>
      </c>
      <c r="GUP50" s="98" t="s">
        <v>669</v>
      </c>
      <c r="GUQ50" s="98" t="s">
        <v>669</v>
      </c>
      <c r="GUR50" s="98" t="s">
        <v>669</v>
      </c>
      <c r="GUS50" s="98" t="s">
        <v>669</v>
      </c>
      <c r="GUT50" s="98" t="s">
        <v>669</v>
      </c>
      <c r="GUU50" s="98" t="s">
        <v>669</v>
      </c>
      <c r="GUV50" s="98" t="s">
        <v>669</v>
      </c>
      <c r="GUW50" s="98" t="s">
        <v>669</v>
      </c>
      <c r="GUX50" s="98" t="s">
        <v>669</v>
      </c>
      <c r="GUY50" s="98" t="s">
        <v>669</v>
      </c>
      <c r="GUZ50" s="98" t="s">
        <v>669</v>
      </c>
      <c r="GVA50" s="98" t="s">
        <v>669</v>
      </c>
      <c r="GVB50" s="98" t="s">
        <v>669</v>
      </c>
      <c r="GVC50" s="98" t="s">
        <v>669</v>
      </c>
      <c r="GVD50" s="98" t="s">
        <v>669</v>
      </c>
      <c r="GVE50" s="98" t="s">
        <v>669</v>
      </c>
      <c r="GVF50" s="98" t="s">
        <v>669</v>
      </c>
      <c r="GVG50" s="98" t="s">
        <v>669</v>
      </c>
      <c r="GVH50" s="98" t="s">
        <v>669</v>
      </c>
      <c r="GVI50" s="98" t="s">
        <v>669</v>
      </c>
      <c r="GVJ50" s="98" t="s">
        <v>669</v>
      </c>
      <c r="GVK50" s="98" t="s">
        <v>669</v>
      </c>
      <c r="GVL50" s="98" t="s">
        <v>669</v>
      </c>
      <c r="GVM50" s="98" t="s">
        <v>669</v>
      </c>
      <c r="GVN50" s="98" t="s">
        <v>669</v>
      </c>
      <c r="GVO50" s="98" t="s">
        <v>669</v>
      </c>
      <c r="GVP50" s="98" t="s">
        <v>669</v>
      </c>
      <c r="GVQ50" s="98" t="s">
        <v>669</v>
      </c>
      <c r="GVR50" s="98" t="s">
        <v>669</v>
      </c>
      <c r="GVS50" s="98" t="s">
        <v>669</v>
      </c>
      <c r="GVT50" s="98" t="s">
        <v>669</v>
      </c>
      <c r="GVU50" s="98" t="s">
        <v>669</v>
      </c>
      <c r="GVV50" s="98" t="s">
        <v>669</v>
      </c>
      <c r="GVW50" s="98" t="s">
        <v>669</v>
      </c>
      <c r="GVX50" s="98" t="s">
        <v>669</v>
      </c>
      <c r="GVY50" s="98" t="s">
        <v>669</v>
      </c>
      <c r="GVZ50" s="98" t="s">
        <v>669</v>
      </c>
      <c r="GWA50" s="98" t="s">
        <v>669</v>
      </c>
      <c r="GWB50" s="98" t="s">
        <v>669</v>
      </c>
      <c r="GWC50" s="98" t="s">
        <v>669</v>
      </c>
      <c r="GWD50" s="98" t="s">
        <v>669</v>
      </c>
      <c r="GWE50" s="98" t="s">
        <v>669</v>
      </c>
      <c r="GWF50" s="98" t="s">
        <v>669</v>
      </c>
      <c r="GWG50" s="98" t="s">
        <v>669</v>
      </c>
      <c r="GWH50" s="98" t="s">
        <v>669</v>
      </c>
      <c r="GWI50" s="98" t="s">
        <v>669</v>
      </c>
      <c r="GWJ50" s="98" t="s">
        <v>669</v>
      </c>
      <c r="GWK50" s="98" t="s">
        <v>669</v>
      </c>
      <c r="GWL50" s="98" t="s">
        <v>669</v>
      </c>
      <c r="GWM50" s="98" t="s">
        <v>669</v>
      </c>
      <c r="GWN50" s="98" t="s">
        <v>669</v>
      </c>
      <c r="GWO50" s="98" t="s">
        <v>669</v>
      </c>
      <c r="GWP50" s="98" t="s">
        <v>669</v>
      </c>
      <c r="GWQ50" s="98" t="s">
        <v>669</v>
      </c>
      <c r="GWR50" s="98" t="s">
        <v>669</v>
      </c>
      <c r="GWS50" s="98" t="s">
        <v>669</v>
      </c>
      <c r="GWT50" s="98" t="s">
        <v>669</v>
      </c>
      <c r="GWU50" s="98" t="s">
        <v>669</v>
      </c>
      <c r="GWV50" s="98" t="s">
        <v>669</v>
      </c>
      <c r="GWW50" s="98" t="s">
        <v>669</v>
      </c>
      <c r="GWX50" s="98" t="s">
        <v>669</v>
      </c>
      <c r="GWY50" s="98" t="s">
        <v>669</v>
      </c>
      <c r="GWZ50" s="98" t="s">
        <v>669</v>
      </c>
      <c r="GXA50" s="98" t="s">
        <v>669</v>
      </c>
      <c r="GXB50" s="98" t="s">
        <v>669</v>
      </c>
      <c r="GXC50" s="98" t="s">
        <v>669</v>
      </c>
      <c r="GXD50" s="98" t="s">
        <v>669</v>
      </c>
      <c r="GXE50" s="98" t="s">
        <v>669</v>
      </c>
      <c r="GXF50" s="98" t="s">
        <v>669</v>
      </c>
      <c r="GXG50" s="98" t="s">
        <v>669</v>
      </c>
      <c r="GXH50" s="98" t="s">
        <v>669</v>
      </c>
      <c r="GXI50" s="98" t="s">
        <v>669</v>
      </c>
      <c r="GXJ50" s="98" t="s">
        <v>669</v>
      </c>
      <c r="GXK50" s="98" t="s">
        <v>669</v>
      </c>
      <c r="GXL50" s="98" t="s">
        <v>669</v>
      </c>
      <c r="GXM50" s="98" t="s">
        <v>669</v>
      </c>
      <c r="GXN50" s="98" t="s">
        <v>669</v>
      </c>
      <c r="GXO50" s="98" t="s">
        <v>669</v>
      </c>
      <c r="GXP50" s="98" t="s">
        <v>669</v>
      </c>
      <c r="GXQ50" s="98" t="s">
        <v>669</v>
      </c>
      <c r="GXR50" s="98" t="s">
        <v>669</v>
      </c>
      <c r="GXS50" s="98" t="s">
        <v>669</v>
      </c>
      <c r="GXT50" s="98" t="s">
        <v>669</v>
      </c>
      <c r="GXU50" s="98" t="s">
        <v>669</v>
      </c>
      <c r="GXV50" s="98" t="s">
        <v>669</v>
      </c>
      <c r="GXW50" s="98" t="s">
        <v>669</v>
      </c>
      <c r="GXX50" s="98" t="s">
        <v>669</v>
      </c>
      <c r="GXY50" s="98" t="s">
        <v>669</v>
      </c>
      <c r="GXZ50" s="98" t="s">
        <v>669</v>
      </c>
      <c r="GYA50" s="98" t="s">
        <v>669</v>
      </c>
      <c r="GYB50" s="98" t="s">
        <v>669</v>
      </c>
      <c r="GYC50" s="98" t="s">
        <v>669</v>
      </c>
      <c r="GYD50" s="98" t="s">
        <v>669</v>
      </c>
      <c r="GYE50" s="98" t="s">
        <v>669</v>
      </c>
      <c r="GYF50" s="98" t="s">
        <v>669</v>
      </c>
      <c r="GYG50" s="98" t="s">
        <v>669</v>
      </c>
      <c r="GYH50" s="98" t="s">
        <v>669</v>
      </c>
      <c r="GYI50" s="98" t="s">
        <v>669</v>
      </c>
      <c r="GYJ50" s="98" t="s">
        <v>669</v>
      </c>
      <c r="GYK50" s="98" t="s">
        <v>669</v>
      </c>
      <c r="GYL50" s="98" t="s">
        <v>669</v>
      </c>
      <c r="GYM50" s="98" t="s">
        <v>669</v>
      </c>
      <c r="GYN50" s="98" t="s">
        <v>669</v>
      </c>
      <c r="GYO50" s="98" t="s">
        <v>669</v>
      </c>
      <c r="GYP50" s="98" t="s">
        <v>669</v>
      </c>
      <c r="GYQ50" s="98" t="s">
        <v>669</v>
      </c>
      <c r="GYR50" s="98" t="s">
        <v>669</v>
      </c>
      <c r="GYS50" s="98" t="s">
        <v>669</v>
      </c>
      <c r="GYT50" s="98" t="s">
        <v>669</v>
      </c>
      <c r="GYU50" s="98" t="s">
        <v>669</v>
      </c>
      <c r="GYV50" s="98" t="s">
        <v>669</v>
      </c>
      <c r="GYW50" s="98" t="s">
        <v>669</v>
      </c>
      <c r="GYX50" s="98" t="s">
        <v>669</v>
      </c>
      <c r="GYY50" s="98" t="s">
        <v>669</v>
      </c>
      <c r="GYZ50" s="98" t="s">
        <v>669</v>
      </c>
      <c r="GZA50" s="98" t="s">
        <v>669</v>
      </c>
      <c r="GZB50" s="98" t="s">
        <v>669</v>
      </c>
      <c r="GZC50" s="98" t="s">
        <v>669</v>
      </c>
      <c r="GZD50" s="98" t="s">
        <v>669</v>
      </c>
      <c r="GZE50" s="98" t="s">
        <v>669</v>
      </c>
      <c r="GZF50" s="98" t="s">
        <v>669</v>
      </c>
      <c r="GZG50" s="98" t="s">
        <v>669</v>
      </c>
      <c r="GZH50" s="98" t="s">
        <v>669</v>
      </c>
      <c r="GZI50" s="98" t="s">
        <v>669</v>
      </c>
      <c r="GZJ50" s="98" t="s">
        <v>669</v>
      </c>
      <c r="GZK50" s="98" t="s">
        <v>669</v>
      </c>
      <c r="GZL50" s="98" t="s">
        <v>669</v>
      </c>
      <c r="GZM50" s="98" t="s">
        <v>669</v>
      </c>
      <c r="GZN50" s="98" t="s">
        <v>669</v>
      </c>
      <c r="GZO50" s="98" t="s">
        <v>669</v>
      </c>
      <c r="GZP50" s="98" t="s">
        <v>669</v>
      </c>
      <c r="GZQ50" s="98" t="s">
        <v>669</v>
      </c>
      <c r="GZR50" s="98" t="s">
        <v>669</v>
      </c>
      <c r="GZS50" s="98" t="s">
        <v>669</v>
      </c>
      <c r="GZT50" s="98" t="s">
        <v>669</v>
      </c>
      <c r="GZU50" s="98" t="s">
        <v>669</v>
      </c>
      <c r="GZV50" s="98" t="s">
        <v>669</v>
      </c>
      <c r="GZW50" s="98" t="s">
        <v>669</v>
      </c>
      <c r="GZX50" s="98" t="s">
        <v>669</v>
      </c>
      <c r="GZY50" s="98" t="s">
        <v>669</v>
      </c>
      <c r="GZZ50" s="98" t="s">
        <v>669</v>
      </c>
      <c r="HAA50" s="98" t="s">
        <v>669</v>
      </c>
      <c r="HAB50" s="98" t="s">
        <v>669</v>
      </c>
      <c r="HAC50" s="98" t="s">
        <v>669</v>
      </c>
      <c r="HAD50" s="98" t="s">
        <v>669</v>
      </c>
      <c r="HAE50" s="98" t="s">
        <v>669</v>
      </c>
      <c r="HAF50" s="98" t="s">
        <v>669</v>
      </c>
      <c r="HAG50" s="98" t="s">
        <v>669</v>
      </c>
      <c r="HAH50" s="98" t="s">
        <v>669</v>
      </c>
      <c r="HAI50" s="98" t="s">
        <v>669</v>
      </c>
      <c r="HAJ50" s="98" t="s">
        <v>669</v>
      </c>
      <c r="HAK50" s="98" t="s">
        <v>669</v>
      </c>
      <c r="HAL50" s="98" t="s">
        <v>669</v>
      </c>
      <c r="HAM50" s="98" t="s">
        <v>669</v>
      </c>
      <c r="HAN50" s="98" t="s">
        <v>669</v>
      </c>
      <c r="HAO50" s="98" t="s">
        <v>669</v>
      </c>
      <c r="HAP50" s="98" t="s">
        <v>669</v>
      </c>
      <c r="HAQ50" s="98" t="s">
        <v>669</v>
      </c>
      <c r="HAR50" s="98" t="s">
        <v>669</v>
      </c>
      <c r="HAS50" s="98" t="s">
        <v>669</v>
      </c>
      <c r="HAT50" s="98" t="s">
        <v>669</v>
      </c>
      <c r="HAU50" s="98" t="s">
        <v>669</v>
      </c>
      <c r="HAV50" s="98" t="s">
        <v>669</v>
      </c>
      <c r="HAW50" s="98" t="s">
        <v>669</v>
      </c>
      <c r="HAX50" s="98" t="s">
        <v>669</v>
      </c>
      <c r="HAY50" s="98" t="s">
        <v>669</v>
      </c>
      <c r="HAZ50" s="98" t="s">
        <v>669</v>
      </c>
      <c r="HBA50" s="98" t="s">
        <v>669</v>
      </c>
      <c r="HBB50" s="98" t="s">
        <v>669</v>
      </c>
      <c r="HBC50" s="98" t="s">
        <v>669</v>
      </c>
      <c r="HBD50" s="98" t="s">
        <v>669</v>
      </c>
      <c r="HBE50" s="98" t="s">
        <v>669</v>
      </c>
      <c r="HBF50" s="98" t="s">
        <v>669</v>
      </c>
      <c r="HBG50" s="98" t="s">
        <v>669</v>
      </c>
      <c r="HBH50" s="98" t="s">
        <v>669</v>
      </c>
      <c r="HBI50" s="98" t="s">
        <v>669</v>
      </c>
      <c r="HBJ50" s="98" t="s">
        <v>669</v>
      </c>
      <c r="HBK50" s="98" t="s">
        <v>669</v>
      </c>
      <c r="HBL50" s="98" t="s">
        <v>669</v>
      </c>
      <c r="HBM50" s="98" t="s">
        <v>669</v>
      </c>
      <c r="HBN50" s="98" t="s">
        <v>669</v>
      </c>
      <c r="HBO50" s="98" t="s">
        <v>669</v>
      </c>
      <c r="HBP50" s="98" t="s">
        <v>669</v>
      </c>
      <c r="HBQ50" s="98" t="s">
        <v>669</v>
      </c>
      <c r="HBR50" s="98" t="s">
        <v>669</v>
      </c>
      <c r="HBS50" s="98" t="s">
        <v>669</v>
      </c>
      <c r="HBT50" s="98" t="s">
        <v>669</v>
      </c>
      <c r="HBU50" s="98" t="s">
        <v>669</v>
      </c>
      <c r="HBV50" s="98" t="s">
        <v>669</v>
      </c>
      <c r="HBW50" s="98" t="s">
        <v>669</v>
      </c>
      <c r="HBX50" s="98" t="s">
        <v>669</v>
      </c>
      <c r="HBY50" s="98" t="s">
        <v>669</v>
      </c>
      <c r="HBZ50" s="98" t="s">
        <v>669</v>
      </c>
      <c r="HCA50" s="98" t="s">
        <v>669</v>
      </c>
      <c r="HCB50" s="98" t="s">
        <v>669</v>
      </c>
      <c r="HCC50" s="98" t="s">
        <v>669</v>
      </c>
      <c r="HCD50" s="98" t="s">
        <v>669</v>
      </c>
      <c r="HCE50" s="98" t="s">
        <v>669</v>
      </c>
      <c r="HCF50" s="98" t="s">
        <v>669</v>
      </c>
      <c r="HCG50" s="98" t="s">
        <v>669</v>
      </c>
      <c r="HCH50" s="98" t="s">
        <v>669</v>
      </c>
      <c r="HCI50" s="98" t="s">
        <v>669</v>
      </c>
      <c r="HCJ50" s="98" t="s">
        <v>669</v>
      </c>
      <c r="HCK50" s="98" t="s">
        <v>669</v>
      </c>
      <c r="HCL50" s="98" t="s">
        <v>669</v>
      </c>
      <c r="HCM50" s="98" t="s">
        <v>669</v>
      </c>
      <c r="HCN50" s="98" t="s">
        <v>669</v>
      </c>
      <c r="HCO50" s="98" t="s">
        <v>669</v>
      </c>
      <c r="HCP50" s="98" t="s">
        <v>669</v>
      </c>
      <c r="HCQ50" s="98" t="s">
        <v>669</v>
      </c>
      <c r="HCR50" s="98" t="s">
        <v>669</v>
      </c>
      <c r="HCS50" s="98" t="s">
        <v>669</v>
      </c>
      <c r="HCT50" s="98" t="s">
        <v>669</v>
      </c>
      <c r="HCU50" s="98" t="s">
        <v>669</v>
      </c>
      <c r="HCV50" s="98" t="s">
        <v>669</v>
      </c>
      <c r="HCW50" s="98" t="s">
        <v>669</v>
      </c>
      <c r="HCX50" s="98" t="s">
        <v>669</v>
      </c>
      <c r="HCY50" s="98" t="s">
        <v>669</v>
      </c>
      <c r="HCZ50" s="98" t="s">
        <v>669</v>
      </c>
      <c r="HDA50" s="98" t="s">
        <v>669</v>
      </c>
      <c r="HDB50" s="98" t="s">
        <v>669</v>
      </c>
      <c r="HDC50" s="98" t="s">
        <v>669</v>
      </c>
      <c r="HDD50" s="98" t="s">
        <v>669</v>
      </c>
      <c r="HDE50" s="98" t="s">
        <v>669</v>
      </c>
      <c r="HDF50" s="98" t="s">
        <v>669</v>
      </c>
      <c r="HDG50" s="98" t="s">
        <v>669</v>
      </c>
      <c r="HDH50" s="98" t="s">
        <v>669</v>
      </c>
      <c r="HDI50" s="98" t="s">
        <v>669</v>
      </c>
      <c r="HDJ50" s="98" t="s">
        <v>669</v>
      </c>
      <c r="HDK50" s="98" t="s">
        <v>669</v>
      </c>
      <c r="HDL50" s="98" t="s">
        <v>669</v>
      </c>
      <c r="HDM50" s="98" t="s">
        <v>669</v>
      </c>
      <c r="HDN50" s="98" t="s">
        <v>669</v>
      </c>
      <c r="HDO50" s="98" t="s">
        <v>669</v>
      </c>
      <c r="HDP50" s="98" t="s">
        <v>669</v>
      </c>
      <c r="HDQ50" s="98" t="s">
        <v>669</v>
      </c>
      <c r="HDR50" s="98" t="s">
        <v>669</v>
      </c>
      <c r="HDS50" s="98" t="s">
        <v>669</v>
      </c>
      <c r="HDT50" s="98" t="s">
        <v>669</v>
      </c>
      <c r="HDU50" s="98" t="s">
        <v>669</v>
      </c>
      <c r="HDV50" s="98" t="s">
        <v>669</v>
      </c>
      <c r="HDW50" s="98" t="s">
        <v>669</v>
      </c>
      <c r="HDX50" s="98" t="s">
        <v>669</v>
      </c>
      <c r="HDY50" s="98" t="s">
        <v>669</v>
      </c>
      <c r="HDZ50" s="98" t="s">
        <v>669</v>
      </c>
      <c r="HEA50" s="98" t="s">
        <v>669</v>
      </c>
      <c r="HEB50" s="98" t="s">
        <v>669</v>
      </c>
      <c r="HEC50" s="98" t="s">
        <v>669</v>
      </c>
      <c r="HED50" s="98" t="s">
        <v>669</v>
      </c>
      <c r="HEE50" s="98" t="s">
        <v>669</v>
      </c>
      <c r="HEF50" s="98" t="s">
        <v>669</v>
      </c>
      <c r="HEG50" s="98" t="s">
        <v>669</v>
      </c>
      <c r="HEH50" s="98" t="s">
        <v>669</v>
      </c>
      <c r="HEI50" s="98" t="s">
        <v>669</v>
      </c>
      <c r="HEJ50" s="98" t="s">
        <v>669</v>
      </c>
      <c r="HEK50" s="98" t="s">
        <v>669</v>
      </c>
      <c r="HEL50" s="98" t="s">
        <v>669</v>
      </c>
      <c r="HEM50" s="98" t="s">
        <v>669</v>
      </c>
      <c r="HEN50" s="98" t="s">
        <v>669</v>
      </c>
      <c r="HEO50" s="98" t="s">
        <v>669</v>
      </c>
      <c r="HEP50" s="98" t="s">
        <v>669</v>
      </c>
      <c r="HEQ50" s="98" t="s">
        <v>669</v>
      </c>
      <c r="HER50" s="98" t="s">
        <v>669</v>
      </c>
      <c r="HES50" s="98" t="s">
        <v>669</v>
      </c>
      <c r="HET50" s="98" t="s">
        <v>669</v>
      </c>
      <c r="HEU50" s="98" t="s">
        <v>669</v>
      </c>
      <c r="HEV50" s="98" t="s">
        <v>669</v>
      </c>
      <c r="HEW50" s="98" t="s">
        <v>669</v>
      </c>
      <c r="HEX50" s="98" t="s">
        <v>669</v>
      </c>
      <c r="HEY50" s="98" t="s">
        <v>669</v>
      </c>
      <c r="HEZ50" s="98" t="s">
        <v>669</v>
      </c>
      <c r="HFA50" s="98" t="s">
        <v>669</v>
      </c>
      <c r="HFB50" s="98" t="s">
        <v>669</v>
      </c>
      <c r="HFC50" s="98" t="s">
        <v>669</v>
      </c>
      <c r="HFD50" s="98" t="s">
        <v>669</v>
      </c>
      <c r="HFE50" s="98" t="s">
        <v>669</v>
      </c>
      <c r="HFF50" s="98" t="s">
        <v>669</v>
      </c>
      <c r="HFG50" s="98" t="s">
        <v>669</v>
      </c>
      <c r="HFH50" s="98" t="s">
        <v>669</v>
      </c>
      <c r="HFI50" s="98" t="s">
        <v>669</v>
      </c>
      <c r="HFJ50" s="98" t="s">
        <v>669</v>
      </c>
      <c r="HFK50" s="98" t="s">
        <v>669</v>
      </c>
      <c r="HFL50" s="98" t="s">
        <v>669</v>
      </c>
      <c r="HFM50" s="98" t="s">
        <v>669</v>
      </c>
      <c r="HFN50" s="98" t="s">
        <v>669</v>
      </c>
      <c r="HFO50" s="98" t="s">
        <v>669</v>
      </c>
      <c r="HFP50" s="98" t="s">
        <v>669</v>
      </c>
      <c r="HFQ50" s="98" t="s">
        <v>669</v>
      </c>
      <c r="HFR50" s="98" t="s">
        <v>669</v>
      </c>
      <c r="HFS50" s="98" t="s">
        <v>669</v>
      </c>
      <c r="HFT50" s="98" t="s">
        <v>669</v>
      </c>
      <c r="HFU50" s="98" t="s">
        <v>669</v>
      </c>
      <c r="HFV50" s="98" t="s">
        <v>669</v>
      </c>
      <c r="HFW50" s="98" t="s">
        <v>669</v>
      </c>
      <c r="HFX50" s="98" t="s">
        <v>669</v>
      </c>
      <c r="HFY50" s="98" t="s">
        <v>669</v>
      </c>
      <c r="HFZ50" s="98" t="s">
        <v>669</v>
      </c>
      <c r="HGA50" s="98" t="s">
        <v>669</v>
      </c>
      <c r="HGB50" s="98" t="s">
        <v>669</v>
      </c>
      <c r="HGC50" s="98" t="s">
        <v>669</v>
      </c>
      <c r="HGD50" s="98" t="s">
        <v>669</v>
      </c>
      <c r="HGE50" s="98" t="s">
        <v>669</v>
      </c>
      <c r="HGF50" s="98" t="s">
        <v>669</v>
      </c>
      <c r="HGG50" s="98" t="s">
        <v>669</v>
      </c>
      <c r="HGH50" s="98" t="s">
        <v>669</v>
      </c>
      <c r="HGI50" s="98" t="s">
        <v>669</v>
      </c>
      <c r="HGJ50" s="98" t="s">
        <v>669</v>
      </c>
      <c r="HGK50" s="98" t="s">
        <v>669</v>
      </c>
      <c r="HGL50" s="98" t="s">
        <v>669</v>
      </c>
      <c r="HGM50" s="98" t="s">
        <v>669</v>
      </c>
      <c r="HGN50" s="98" t="s">
        <v>669</v>
      </c>
      <c r="HGO50" s="98" t="s">
        <v>669</v>
      </c>
      <c r="HGP50" s="98" t="s">
        <v>669</v>
      </c>
      <c r="HGQ50" s="98" t="s">
        <v>669</v>
      </c>
      <c r="HGR50" s="98" t="s">
        <v>669</v>
      </c>
      <c r="HGS50" s="98" t="s">
        <v>669</v>
      </c>
      <c r="HGT50" s="98" t="s">
        <v>669</v>
      </c>
      <c r="HGU50" s="98" t="s">
        <v>669</v>
      </c>
      <c r="HGV50" s="98" t="s">
        <v>669</v>
      </c>
      <c r="HGW50" s="98" t="s">
        <v>669</v>
      </c>
      <c r="HGX50" s="98" t="s">
        <v>669</v>
      </c>
      <c r="HGY50" s="98" t="s">
        <v>669</v>
      </c>
      <c r="HGZ50" s="98" t="s">
        <v>669</v>
      </c>
      <c r="HHA50" s="98" t="s">
        <v>669</v>
      </c>
      <c r="HHB50" s="98" t="s">
        <v>669</v>
      </c>
      <c r="HHC50" s="98" t="s">
        <v>669</v>
      </c>
      <c r="HHD50" s="98" t="s">
        <v>669</v>
      </c>
      <c r="HHE50" s="98" t="s">
        <v>669</v>
      </c>
      <c r="HHF50" s="98" t="s">
        <v>669</v>
      </c>
      <c r="HHG50" s="98" t="s">
        <v>669</v>
      </c>
      <c r="HHH50" s="98" t="s">
        <v>669</v>
      </c>
      <c r="HHI50" s="98" t="s">
        <v>669</v>
      </c>
      <c r="HHJ50" s="98" t="s">
        <v>669</v>
      </c>
      <c r="HHK50" s="98" t="s">
        <v>669</v>
      </c>
      <c r="HHL50" s="98" t="s">
        <v>669</v>
      </c>
      <c r="HHM50" s="98" t="s">
        <v>669</v>
      </c>
      <c r="HHN50" s="98" t="s">
        <v>669</v>
      </c>
      <c r="HHO50" s="98" t="s">
        <v>669</v>
      </c>
      <c r="HHP50" s="98" t="s">
        <v>669</v>
      </c>
      <c r="HHQ50" s="98" t="s">
        <v>669</v>
      </c>
      <c r="HHR50" s="98" t="s">
        <v>669</v>
      </c>
      <c r="HHS50" s="98" t="s">
        <v>669</v>
      </c>
      <c r="HHT50" s="98" t="s">
        <v>669</v>
      </c>
      <c r="HHU50" s="98" t="s">
        <v>669</v>
      </c>
      <c r="HHV50" s="98" t="s">
        <v>669</v>
      </c>
      <c r="HHW50" s="98" t="s">
        <v>669</v>
      </c>
      <c r="HHX50" s="98" t="s">
        <v>669</v>
      </c>
      <c r="HHY50" s="98" t="s">
        <v>669</v>
      </c>
      <c r="HHZ50" s="98" t="s">
        <v>669</v>
      </c>
      <c r="HIA50" s="98" t="s">
        <v>669</v>
      </c>
      <c r="HIB50" s="98" t="s">
        <v>669</v>
      </c>
      <c r="HIC50" s="98" t="s">
        <v>669</v>
      </c>
      <c r="HID50" s="98" t="s">
        <v>669</v>
      </c>
      <c r="HIE50" s="98" t="s">
        <v>669</v>
      </c>
      <c r="HIF50" s="98" t="s">
        <v>669</v>
      </c>
      <c r="HIG50" s="98" t="s">
        <v>669</v>
      </c>
      <c r="HIH50" s="98" t="s">
        <v>669</v>
      </c>
      <c r="HII50" s="98" t="s">
        <v>669</v>
      </c>
      <c r="HIJ50" s="98" t="s">
        <v>669</v>
      </c>
      <c r="HIK50" s="98" t="s">
        <v>669</v>
      </c>
      <c r="HIL50" s="98" t="s">
        <v>669</v>
      </c>
      <c r="HIM50" s="98" t="s">
        <v>669</v>
      </c>
      <c r="HIN50" s="98" t="s">
        <v>669</v>
      </c>
      <c r="HIO50" s="98" t="s">
        <v>669</v>
      </c>
      <c r="HIP50" s="98" t="s">
        <v>669</v>
      </c>
      <c r="HIQ50" s="98" t="s">
        <v>669</v>
      </c>
      <c r="HIR50" s="98" t="s">
        <v>669</v>
      </c>
      <c r="HIS50" s="98" t="s">
        <v>669</v>
      </c>
      <c r="HIT50" s="98" t="s">
        <v>669</v>
      </c>
      <c r="HIU50" s="98" t="s">
        <v>669</v>
      </c>
      <c r="HIV50" s="98" t="s">
        <v>669</v>
      </c>
      <c r="HIW50" s="98" t="s">
        <v>669</v>
      </c>
      <c r="HIX50" s="98" t="s">
        <v>669</v>
      </c>
      <c r="HIY50" s="98" t="s">
        <v>669</v>
      </c>
      <c r="HIZ50" s="98" t="s">
        <v>669</v>
      </c>
      <c r="HJA50" s="98" t="s">
        <v>669</v>
      </c>
      <c r="HJB50" s="98" t="s">
        <v>669</v>
      </c>
      <c r="HJC50" s="98" t="s">
        <v>669</v>
      </c>
      <c r="HJD50" s="98" t="s">
        <v>669</v>
      </c>
      <c r="HJE50" s="98" t="s">
        <v>669</v>
      </c>
      <c r="HJF50" s="98" t="s">
        <v>669</v>
      </c>
      <c r="HJG50" s="98" t="s">
        <v>669</v>
      </c>
      <c r="HJH50" s="98" t="s">
        <v>669</v>
      </c>
      <c r="HJI50" s="98" t="s">
        <v>669</v>
      </c>
      <c r="HJJ50" s="98" t="s">
        <v>669</v>
      </c>
      <c r="HJK50" s="98" t="s">
        <v>669</v>
      </c>
      <c r="HJL50" s="98" t="s">
        <v>669</v>
      </c>
      <c r="HJM50" s="98" t="s">
        <v>669</v>
      </c>
      <c r="HJN50" s="98" t="s">
        <v>669</v>
      </c>
      <c r="HJO50" s="98" t="s">
        <v>669</v>
      </c>
      <c r="HJP50" s="98" t="s">
        <v>669</v>
      </c>
      <c r="HJQ50" s="98" t="s">
        <v>669</v>
      </c>
      <c r="HJR50" s="98" t="s">
        <v>669</v>
      </c>
      <c r="HJS50" s="98" t="s">
        <v>669</v>
      </c>
      <c r="HJT50" s="98" t="s">
        <v>669</v>
      </c>
      <c r="HJU50" s="98" t="s">
        <v>669</v>
      </c>
      <c r="HJV50" s="98" t="s">
        <v>669</v>
      </c>
      <c r="HJW50" s="98" t="s">
        <v>669</v>
      </c>
      <c r="HJX50" s="98" t="s">
        <v>669</v>
      </c>
      <c r="HJY50" s="98" t="s">
        <v>669</v>
      </c>
      <c r="HJZ50" s="98" t="s">
        <v>669</v>
      </c>
      <c r="HKA50" s="98" t="s">
        <v>669</v>
      </c>
      <c r="HKB50" s="98" t="s">
        <v>669</v>
      </c>
      <c r="HKC50" s="98" t="s">
        <v>669</v>
      </c>
      <c r="HKD50" s="98" t="s">
        <v>669</v>
      </c>
      <c r="HKE50" s="98" t="s">
        <v>669</v>
      </c>
      <c r="HKF50" s="98" t="s">
        <v>669</v>
      </c>
      <c r="HKG50" s="98" t="s">
        <v>669</v>
      </c>
      <c r="HKH50" s="98" t="s">
        <v>669</v>
      </c>
      <c r="HKI50" s="98" t="s">
        <v>669</v>
      </c>
      <c r="HKJ50" s="98" t="s">
        <v>669</v>
      </c>
      <c r="HKK50" s="98" t="s">
        <v>669</v>
      </c>
      <c r="HKL50" s="98" t="s">
        <v>669</v>
      </c>
      <c r="HKM50" s="98" t="s">
        <v>669</v>
      </c>
      <c r="HKN50" s="98" t="s">
        <v>669</v>
      </c>
      <c r="HKO50" s="98" t="s">
        <v>669</v>
      </c>
      <c r="HKP50" s="98" t="s">
        <v>669</v>
      </c>
      <c r="HKQ50" s="98" t="s">
        <v>669</v>
      </c>
      <c r="HKR50" s="98" t="s">
        <v>669</v>
      </c>
      <c r="HKS50" s="98" t="s">
        <v>669</v>
      </c>
      <c r="HKT50" s="98" t="s">
        <v>669</v>
      </c>
      <c r="HKU50" s="98" t="s">
        <v>669</v>
      </c>
      <c r="HKV50" s="98" t="s">
        <v>669</v>
      </c>
      <c r="HKW50" s="98" t="s">
        <v>669</v>
      </c>
      <c r="HKX50" s="98" t="s">
        <v>669</v>
      </c>
      <c r="HKY50" s="98" t="s">
        <v>669</v>
      </c>
      <c r="HKZ50" s="98" t="s">
        <v>669</v>
      </c>
      <c r="HLA50" s="98" t="s">
        <v>669</v>
      </c>
      <c r="HLB50" s="98" t="s">
        <v>669</v>
      </c>
      <c r="HLC50" s="98" t="s">
        <v>669</v>
      </c>
      <c r="HLD50" s="98" t="s">
        <v>669</v>
      </c>
      <c r="HLE50" s="98" t="s">
        <v>669</v>
      </c>
      <c r="HLF50" s="98" t="s">
        <v>669</v>
      </c>
      <c r="HLG50" s="98" t="s">
        <v>669</v>
      </c>
      <c r="HLH50" s="98" t="s">
        <v>669</v>
      </c>
      <c r="HLI50" s="98" t="s">
        <v>669</v>
      </c>
      <c r="HLJ50" s="98" t="s">
        <v>669</v>
      </c>
      <c r="HLK50" s="98" t="s">
        <v>669</v>
      </c>
      <c r="HLL50" s="98" t="s">
        <v>669</v>
      </c>
      <c r="HLM50" s="98" t="s">
        <v>669</v>
      </c>
      <c r="HLN50" s="98" t="s">
        <v>669</v>
      </c>
      <c r="HLO50" s="98" t="s">
        <v>669</v>
      </c>
      <c r="HLP50" s="98" t="s">
        <v>669</v>
      </c>
      <c r="HLQ50" s="98" t="s">
        <v>669</v>
      </c>
      <c r="HLR50" s="98" t="s">
        <v>669</v>
      </c>
      <c r="HLS50" s="98" t="s">
        <v>669</v>
      </c>
      <c r="HLT50" s="98" t="s">
        <v>669</v>
      </c>
      <c r="HLU50" s="98" t="s">
        <v>669</v>
      </c>
      <c r="HLV50" s="98" t="s">
        <v>669</v>
      </c>
      <c r="HLW50" s="98" t="s">
        <v>669</v>
      </c>
      <c r="HLX50" s="98" t="s">
        <v>669</v>
      </c>
      <c r="HLY50" s="98" t="s">
        <v>669</v>
      </c>
      <c r="HLZ50" s="98" t="s">
        <v>669</v>
      </c>
      <c r="HMA50" s="98" t="s">
        <v>669</v>
      </c>
      <c r="HMB50" s="98" t="s">
        <v>669</v>
      </c>
      <c r="HMC50" s="98" t="s">
        <v>669</v>
      </c>
      <c r="HMD50" s="98" t="s">
        <v>669</v>
      </c>
      <c r="HME50" s="98" t="s">
        <v>669</v>
      </c>
      <c r="HMF50" s="98" t="s">
        <v>669</v>
      </c>
      <c r="HMG50" s="98" t="s">
        <v>669</v>
      </c>
      <c r="HMH50" s="98" t="s">
        <v>669</v>
      </c>
      <c r="HMI50" s="98" t="s">
        <v>669</v>
      </c>
      <c r="HMJ50" s="98" t="s">
        <v>669</v>
      </c>
      <c r="HMK50" s="98" t="s">
        <v>669</v>
      </c>
      <c r="HML50" s="98" t="s">
        <v>669</v>
      </c>
      <c r="HMM50" s="98" t="s">
        <v>669</v>
      </c>
      <c r="HMN50" s="98" t="s">
        <v>669</v>
      </c>
      <c r="HMO50" s="98" t="s">
        <v>669</v>
      </c>
      <c r="HMP50" s="98" t="s">
        <v>669</v>
      </c>
      <c r="HMQ50" s="98" t="s">
        <v>669</v>
      </c>
      <c r="HMR50" s="98" t="s">
        <v>669</v>
      </c>
      <c r="HMS50" s="98" t="s">
        <v>669</v>
      </c>
      <c r="HMT50" s="98" t="s">
        <v>669</v>
      </c>
      <c r="HMU50" s="98" t="s">
        <v>669</v>
      </c>
      <c r="HMV50" s="98" t="s">
        <v>669</v>
      </c>
      <c r="HMW50" s="98" t="s">
        <v>669</v>
      </c>
      <c r="HMX50" s="98" t="s">
        <v>669</v>
      </c>
      <c r="HMY50" s="98" t="s">
        <v>669</v>
      </c>
      <c r="HMZ50" s="98" t="s">
        <v>669</v>
      </c>
      <c r="HNA50" s="98" t="s">
        <v>669</v>
      </c>
      <c r="HNB50" s="98" t="s">
        <v>669</v>
      </c>
      <c r="HNC50" s="98" t="s">
        <v>669</v>
      </c>
      <c r="HND50" s="98" t="s">
        <v>669</v>
      </c>
      <c r="HNE50" s="98" t="s">
        <v>669</v>
      </c>
      <c r="HNF50" s="98" t="s">
        <v>669</v>
      </c>
      <c r="HNG50" s="98" t="s">
        <v>669</v>
      </c>
      <c r="HNH50" s="98" t="s">
        <v>669</v>
      </c>
      <c r="HNI50" s="98" t="s">
        <v>669</v>
      </c>
      <c r="HNJ50" s="98" t="s">
        <v>669</v>
      </c>
      <c r="HNK50" s="98" t="s">
        <v>669</v>
      </c>
      <c r="HNL50" s="98" t="s">
        <v>669</v>
      </c>
      <c r="HNM50" s="98" t="s">
        <v>669</v>
      </c>
      <c r="HNN50" s="98" t="s">
        <v>669</v>
      </c>
      <c r="HNO50" s="98" t="s">
        <v>669</v>
      </c>
      <c r="HNP50" s="98" t="s">
        <v>669</v>
      </c>
      <c r="HNQ50" s="98" t="s">
        <v>669</v>
      </c>
      <c r="HNR50" s="98" t="s">
        <v>669</v>
      </c>
      <c r="HNS50" s="98" t="s">
        <v>669</v>
      </c>
      <c r="HNT50" s="98" t="s">
        <v>669</v>
      </c>
      <c r="HNU50" s="98" t="s">
        <v>669</v>
      </c>
      <c r="HNV50" s="98" t="s">
        <v>669</v>
      </c>
      <c r="HNW50" s="98" t="s">
        <v>669</v>
      </c>
      <c r="HNX50" s="98" t="s">
        <v>669</v>
      </c>
      <c r="HNY50" s="98" t="s">
        <v>669</v>
      </c>
      <c r="HNZ50" s="98" t="s">
        <v>669</v>
      </c>
      <c r="HOA50" s="98" t="s">
        <v>669</v>
      </c>
      <c r="HOB50" s="98" t="s">
        <v>669</v>
      </c>
      <c r="HOC50" s="98" t="s">
        <v>669</v>
      </c>
      <c r="HOD50" s="98" t="s">
        <v>669</v>
      </c>
      <c r="HOE50" s="98" t="s">
        <v>669</v>
      </c>
      <c r="HOF50" s="98" t="s">
        <v>669</v>
      </c>
      <c r="HOG50" s="98" t="s">
        <v>669</v>
      </c>
      <c r="HOH50" s="98" t="s">
        <v>669</v>
      </c>
      <c r="HOI50" s="98" t="s">
        <v>669</v>
      </c>
      <c r="HOJ50" s="98" t="s">
        <v>669</v>
      </c>
      <c r="HOK50" s="98" t="s">
        <v>669</v>
      </c>
      <c r="HOL50" s="98" t="s">
        <v>669</v>
      </c>
      <c r="HOM50" s="98" t="s">
        <v>669</v>
      </c>
      <c r="HON50" s="98" t="s">
        <v>669</v>
      </c>
      <c r="HOO50" s="98" t="s">
        <v>669</v>
      </c>
      <c r="HOP50" s="98" t="s">
        <v>669</v>
      </c>
      <c r="HOQ50" s="98" t="s">
        <v>669</v>
      </c>
      <c r="HOR50" s="98" t="s">
        <v>669</v>
      </c>
      <c r="HOS50" s="98" t="s">
        <v>669</v>
      </c>
      <c r="HOT50" s="98" t="s">
        <v>669</v>
      </c>
      <c r="HOU50" s="98" t="s">
        <v>669</v>
      </c>
      <c r="HOV50" s="98" t="s">
        <v>669</v>
      </c>
      <c r="HOW50" s="98" t="s">
        <v>669</v>
      </c>
      <c r="HOX50" s="98" t="s">
        <v>669</v>
      </c>
      <c r="HOY50" s="98" t="s">
        <v>669</v>
      </c>
      <c r="HOZ50" s="98" t="s">
        <v>669</v>
      </c>
      <c r="HPA50" s="98" t="s">
        <v>669</v>
      </c>
      <c r="HPB50" s="98" t="s">
        <v>669</v>
      </c>
      <c r="HPC50" s="98" t="s">
        <v>669</v>
      </c>
      <c r="HPD50" s="98" t="s">
        <v>669</v>
      </c>
      <c r="HPE50" s="98" t="s">
        <v>669</v>
      </c>
      <c r="HPF50" s="98" t="s">
        <v>669</v>
      </c>
      <c r="HPG50" s="98" t="s">
        <v>669</v>
      </c>
      <c r="HPH50" s="98" t="s">
        <v>669</v>
      </c>
      <c r="HPI50" s="98" t="s">
        <v>669</v>
      </c>
      <c r="HPJ50" s="98" t="s">
        <v>669</v>
      </c>
      <c r="HPK50" s="98" t="s">
        <v>669</v>
      </c>
      <c r="HPL50" s="98" t="s">
        <v>669</v>
      </c>
      <c r="HPM50" s="98" t="s">
        <v>669</v>
      </c>
      <c r="HPN50" s="98" t="s">
        <v>669</v>
      </c>
      <c r="HPO50" s="98" t="s">
        <v>669</v>
      </c>
      <c r="HPP50" s="98" t="s">
        <v>669</v>
      </c>
      <c r="HPQ50" s="98" t="s">
        <v>669</v>
      </c>
      <c r="HPR50" s="98" t="s">
        <v>669</v>
      </c>
      <c r="HPS50" s="98" t="s">
        <v>669</v>
      </c>
      <c r="HPT50" s="98" t="s">
        <v>669</v>
      </c>
      <c r="HPU50" s="98" t="s">
        <v>669</v>
      </c>
      <c r="HPV50" s="98" t="s">
        <v>669</v>
      </c>
      <c r="HPW50" s="98" t="s">
        <v>669</v>
      </c>
      <c r="HPX50" s="98" t="s">
        <v>669</v>
      </c>
      <c r="HPY50" s="98" t="s">
        <v>669</v>
      </c>
      <c r="HPZ50" s="98" t="s">
        <v>669</v>
      </c>
      <c r="HQA50" s="98" t="s">
        <v>669</v>
      </c>
      <c r="HQB50" s="98" t="s">
        <v>669</v>
      </c>
      <c r="HQC50" s="98" t="s">
        <v>669</v>
      </c>
      <c r="HQD50" s="98" t="s">
        <v>669</v>
      </c>
      <c r="HQE50" s="98" t="s">
        <v>669</v>
      </c>
      <c r="HQF50" s="98" t="s">
        <v>669</v>
      </c>
      <c r="HQG50" s="98" t="s">
        <v>669</v>
      </c>
      <c r="HQH50" s="98" t="s">
        <v>669</v>
      </c>
      <c r="HQI50" s="98" t="s">
        <v>669</v>
      </c>
      <c r="HQJ50" s="98" t="s">
        <v>669</v>
      </c>
      <c r="HQK50" s="98" t="s">
        <v>669</v>
      </c>
      <c r="HQL50" s="98" t="s">
        <v>669</v>
      </c>
      <c r="HQM50" s="98" t="s">
        <v>669</v>
      </c>
      <c r="HQN50" s="98" t="s">
        <v>669</v>
      </c>
      <c r="HQO50" s="98" t="s">
        <v>669</v>
      </c>
      <c r="HQP50" s="98" t="s">
        <v>669</v>
      </c>
      <c r="HQQ50" s="98" t="s">
        <v>669</v>
      </c>
      <c r="HQR50" s="98" t="s">
        <v>669</v>
      </c>
      <c r="HQS50" s="98" t="s">
        <v>669</v>
      </c>
      <c r="HQT50" s="98" t="s">
        <v>669</v>
      </c>
      <c r="HQU50" s="98" t="s">
        <v>669</v>
      </c>
      <c r="HQV50" s="98" t="s">
        <v>669</v>
      </c>
      <c r="HQW50" s="98" t="s">
        <v>669</v>
      </c>
      <c r="HQX50" s="98" t="s">
        <v>669</v>
      </c>
      <c r="HQY50" s="98" t="s">
        <v>669</v>
      </c>
      <c r="HQZ50" s="98" t="s">
        <v>669</v>
      </c>
      <c r="HRA50" s="98" t="s">
        <v>669</v>
      </c>
      <c r="HRB50" s="98" t="s">
        <v>669</v>
      </c>
      <c r="HRC50" s="98" t="s">
        <v>669</v>
      </c>
      <c r="HRD50" s="98" t="s">
        <v>669</v>
      </c>
      <c r="HRE50" s="98" t="s">
        <v>669</v>
      </c>
      <c r="HRF50" s="98" t="s">
        <v>669</v>
      </c>
      <c r="HRG50" s="98" t="s">
        <v>669</v>
      </c>
      <c r="HRH50" s="98" t="s">
        <v>669</v>
      </c>
      <c r="HRI50" s="98" t="s">
        <v>669</v>
      </c>
      <c r="HRJ50" s="98" t="s">
        <v>669</v>
      </c>
      <c r="HRK50" s="98" t="s">
        <v>669</v>
      </c>
      <c r="HRL50" s="98" t="s">
        <v>669</v>
      </c>
      <c r="HRM50" s="98" t="s">
        <v>669</v>
      </c>
      <c r="HRN50" s="98" t="s">
        <v>669</v>
      </c>
      <c r="HRO50" s="98" t="s">
        <v>669</v>
      </c>
      <c r="HRP50" s="98" t="s">
        <v>669</v>
      </c>
      <c r="HRQ50" s="98" t="s">
        <v>669</v>
      </c>
      <c r="HRR50" s="98" t="s">
        <v>669</v>
      </c>
      <c r="HRS50" s="98" t="s">
        <v>669</v>
      </c>
      <c r="HRT50" s="98" t="s">
        <v>669</v>
      </c>
      <c r="HRU50" s="98" t="s">
        <v>669</v>
      </c>
      <c r="HRV50" s="98" t="s">
        <v>669</v>
      </c>
      <c r="HRW50" s="98" t="s">
        <v>669</v>
      </c>
      <c r="HRX50" s="98" t="s">
        <v>669</v>
      </c>
      <c r="HRY50" s="98" t="s">
        <v>669</v>
      </c>
      <c r="HRZ50" s="98" t="s">
        <v>669</v>
      </c>
      <c r="HSA50" s="98" t="s">
        <v>669</v>
      </c>
      <c r="HSB50" s="98" t="s">
        <v>669</v>
      </c>
      <c r="HSC50" s="98" t="s">
        <v>669</v>
      </c>
      <c r="HSD50" s="98" t="s">
        <v>669</v>
      </c>
      <c r="HSE50" s="98" t="s">
        <v>669</v>
      </c>
      <c r="HSF50" s="98" t="s">
        <v>669</v>
      </c>
      <c r="HSG50" s="98" t="s">
        <v>669</v>
      </c>
      <c r="HSH50" s="98" t="s">
        <v>669</v>
      </c>
      <c r="HSI50" s="98" t="s">
        <v>669</v>
      </c>
      <c r="HSJ50" s="98" t="s">
        <v>669</v>
      </c>
      <c r="HSK50" s="98" t="s">
        <v>669</v>
      </c>
      <c r="HSL50" s="98" t="s">
        <v>669</v>
      </c>
      <c r="HSM50" s="98" t="s">
        <v>669</v>
      </c>
      <c r="HSN50" s="98" t="s">
        <v>669</v>
      </c>
      <c r="HSO50" s="98" t="s">
        <v>669</v>
      </c>
      <c r="HSP50" s="98" t="s">
        <v>669</v>
      </c>
      <c r="HSQ50" s="98" t="s">
        <v>669</v>
      </c>
      <c r="HSR50" s="98" t="s">
        <v>669</v>
      </c>
      <c r="HSS50" s="98" t="s">
        <v>669</v>
      </c>
      <c r="HST50" s="98" t="s">
        <v>669</v>
      </c>
      <c r="HSU50" s="98" t="s">
        <v>669</v>
      </c>
      <c r="HSV50" s="98" t="s">
        <v>669</v>
      </c>
      <c r="HSW50" s="98" t="s">
        <v>669</v>
      </c>
      <c r="HSX50" s="98" t="s">
        <v>669</v>
      </c>
      <c r="HSY50" s="98" t="s">
        <v>669</v>
      </c>
      <c r="HSZ50" s="98" t="s">
        <v>669</v>
      </c>
      <c r="HTA50" s="98" t="s">
        <v>669</v>
      </c>
      <c r="HTB50" s="98" t="s">
        <v>669</v>
      </c>
      <c r="HTC50" s="98" t="s">
        <v>669</v>
      </c>
      <c r="HTD50" s="98" t="s">
        <v>669</v>
      </c>
      <c r="HTE50" s="98" t="s">
        <v>669</v>
      </c>
      <c r="HTF50" s="98" t="s">
        <v>669</v>
      </c>
      <c r="HTG50" s="98" t="s">
        <v>669</v>
      </c>
      <c r="HTH50" s="98" t="s">
        <v>669</v>
      </c>
      <c r="HTI50" s="98" t="s">
        <v>669</v>
      </c>
      <c r="HTJ50" s="98" t="s">
        <v>669</v>
      </c>
      <c r="HTK50" s="98" t="s">
        <v>669</v>
      </c>
      <c r="HTL50" s="98" t="s">
        <v>669</v>
      </c>
      <c r="HTM50" s="98" t="s">
        <v>669</v>
      </c>
      <c r="HTN50" s="98" t="s">
        <v>669</v>
      </c>
      <c r="HTO50" s="98" t="s">
        <v>669</v>
      </c>
      <c r="HTP50" s="98" t="s">
        <v>669</v>
      </c>
      <c r="HTQ50" s="98" t="s">
        <v>669</v>
      </c>
      <c r="HTR50" s="98" t="s">
        <v>669</v>
      </c>
      <c r="HTS50" s="98" t="s">
        <v>669</v>
      </c>
      <c r="HTT50" s="98" t="s">
        <v>669</v>
      </c>
      <c r="HTU50" s="98" t="s">
        <v>669</v>
      </c>
      <c r="HTV50" s="98" t="s">
        <v>669</v>
      </c>
      <c r="HTW50" s="98" t="s">
        <v>669</v>
      </c>
      <c r="HTX50" s="98" t="s">
        <v>669</v>
      </c>
      <c r="HTY50" s="98" t="s">
        <v>669</v>
      </c>
      <c r="HTZ50" s="98" t="s">
        <v>669</v>
      </c>
      <c r="HUA50" s="98" t="s">
        <v>669</v>
      </c>
      <c r="HUB50" s="98" t="s">
        <v>669</v>
      </c>
      <c r="HUC50" s="98" t="s">
        <v>669</v>
      </c>
      <c r="HUD50" s="98" t="s">
        <v>669</v>
      </c>
      <c r="HUE50" s="98" t="s">
        <v>669</v>
      </c>
      <c r="HUF50" s="98" t="s">
        <v>669</v>
      </c>
      <c r="HUG50" s="98" t="s">
        <v>669</v>
      </c>
      <c r="HUH50" s="98" t="s">
        <v>669</v>
      </c>
      <c r="HUI50" s="98" t="s">
        <v>669</v>
      </c>
      <c r="HUJ50" s="98" t="s">
        <v>669</v>
      </c>
      <c r="HUK50" s="98" t="s">
        <v>669</v>
      </c>
      <c r="HUL50" s="98" t="s">
        <v>669</v>
      </c>
      <c r="HUM50" s="98" t="s">
        <v>669</v>
      </c>
      <c r="HUN50" s="98" t="s">
        <v>669</v>
      </c>
      <c r="HUO50" s="98" t="s">
        <v>669</v>
      </c>
      <c r="HUP50" s="98" t="s">
        <v>669</v>
      </c>
      <c r="HUQ50" s="98" t="s">
        <v>669</v>
      </c>
      <c r="HUR50" s="98" t="s">
        <v>669</v>
      </c>
      <c r="HUS50" s="98" t="s">
        <v>669</v>
      </c>
      <c r="HUT50" s="98" t="s">
        <v>669</v>
      </c>
      <c r="HUU50" s="98" t="s">
        <v>669</v>
      </c>
      <c r="HUV50" s="98" t="s">
        <v>669</v>
      </c>
      <c r="HUW50" s="98" t="s">
        <v>669</v>
      </c>
      <c r="HUX50" s="98" t="s">
        <v>669</v>
      </c>
      <c r="HUY50" s="98" t="s">
        <v>669</v>
      </c>
      <c r="HUZ50" s="98" t="s">
        <v>669</v>
      </c>
      <c r="HVA50" s="98" t="s">
        <v>669</v>
      </c>
      <c r="HVB50" s="98" t="s">
        <v>669</v>
      </c>
      <c r="HVC50" s="98" t="s">
        <v>669</v>
      </c>
      <c r="HVD50" s="98" t="s">
        <v>669</v>
      </c>
      <c r="HVE50" s="98" t="s">
        <v>669</v>
      </c>
      <c r="HVF50" s="98" t="s">
        <v>669</v>
      </c>
      <c r="HVG50" s="98" t="s">
        <v>669</v>
      </c>
      <c r="HVH50" s="98" t="s">
        <v>669</v>
      </c>
      <c r="HVI50" s="98" t="s">
        <v>669</v>
      </c>
      <c r="HVJ50" s="98" t="s">
        <v>669</v>
      </c>
      <c r="HVK50" s="98" t="s">
        <v>669</v>
      </c>
      <c r="HVL50" s="98" t="s">
        <v>669</v>
      </c>
      <c r="HVM50" s="98" t="s">
        <v>669</v>
      </c>
      <c r="HVN50" s="98" t="s">
        <v>669</v>
      </c>
      <c r="HVO50" s="98" t="s">
        <v>669</v>
      </c>
      <c r="HVP50" s="98" t="s">
        <v>669</v>
      </c>
      <c r="HVQ50" s="98" t="s">
        <v>669</v>
      </c>
      <c r="HVR50" s="98" t="s">
        <v>669</v>
      </c>
      <c r="HVS50" s="98" t="s">
        <v>669</v>
      </c>
      <c r="HVT50" s="98" t="s">
        <v>669</v>
      </c>
      <c r="HVU50" s="98" t="s">
        <v>669</v>
      </c>
      <c r="HVV50" s="98" t="s">
        <v>669</v>
      </c>
      <c r="HVW50" s="98" t="s">
        <v>669</v>
      </c>
      <c r="HVX50" s="98" t="s">
        <v>669</v>
      </c>
      <c r="HVY50" s="98" t="s">
        <v>669</v>
      </c>
      <c r="HVZ50" s="98" t="s">
        <v>669</v>
      </c>
      <c r="HWA50" s="98" t="s">
        <v>669</v>
      </c>
      <c r="HWB50" s="98" t="s">
        <v>669</v>
      </c>
      <c r="HWC50" s="98" t="s">
        <v>669</v>
      </c>
      <c r="HWD50" s="98" t="s">
        <v>669</v>
      </c>
      <c r="HWE50" s="98" t="s">
        <v>669</v>
      </c>
      <c r="HWF50" s="98" t="s">
        <v>669</v>
      </c>
      <c r="HWG50" s="98" t="s">
        <v>669</v>
      </c>
      <c r="HWH50" s="98" t="s">
        <v>669</v>
      </c>
      <c r="HWI50" s="98" t="s">
        <v>669</v>
      </c>
      <c r="HWJ50" s="98" t="s">
        <v>669</v>
      </c>
      <c r="HWK50" s="98" t="s">
        <v>669</v>
      </c>
      <c r="HWL50" s="98" t="s">
        <v>669</v>
      </c>
      <c r="HWM50" s="98" t="s">
        <v>669</v>
      </c>
      <c r="HWN50" s="98" t="s">
        <v>669</v>
      </c>
      <c r="HWO50" s="98" t="s">
        <v>669</v>
      </c>
      <c r="HWP50" s="98" t="s">
        <v>669</v>
      </c>
      <c r="HWQ50" s="98" t="s">
        <v>669</v>
      </c>
      <c r="HWR50" s="98" t="s">
        <v>669</v>
      </c>
      <c r="HWS50" s="98" t="s">
        <v>669</v>
      </c>
      <c r="HWT50" s="98" t="s">
        <v>669</v>
      </c>
      <c r="HWU50" s="98" t="s">
        <v>669</v>
      </c>
      <c r="HWV50" s="98" t="s">
        <v>669</v>
      </c>
      <c r="HWW50" s="98" t="s">
        <v>669</v>
      </c>
      <c r="HWX50" s="98" t="s">
        <v>669</v>
      </c>
      <c r="HWY50" s="98" t="s">
        <v>669</v>
      </c>
      <c r="HWZ50" s="98" t="s">
        <v>669</v>
      </c>
      <c r="HXA50" s="98" t="s">
        <v>669</v>
      </c>
      <c r="HXB50" s="98" t="s">
        <v>669</v>
      </c>
      <c r="HXC50" s="98" t="s">
        <v>669</v>
      </c>
      <c r="HXD50" s="98" t="s">
        <v>669</v>
      </c>
      <c r="HXE50" s="98" t="s">
        <v>669</v>
      </c>
      <c r="HXF50" s="98" t="s">
        <v>669</v>
      </c>
      <c r="HXG50" s="98" t="s">
        <v>669</v>
      </c>
      <c r="HXH50" s="98" t="s">
        <v>669</v>
      </c>
      <c r="HXI50" s="98" t="s">
        <v>669</v>
      </c>
      <c r="HXJ50" s="98" t="s">
        <v>669</v>
      </c>
      <c r="HXK50" s="98" t="s">
        <v>669</v>
      </c>
      <c r="HXL50" s="98" t="s">
        <v>669</v>
      </c>
      <c r="HXM50" s="98" t="s">
        <v>669</v>
      </c>
      <c r="HXN50" s="98" t="s">
        <v>669</v>
      </c>
      <c r="HXO50" s="98" t="s">
        <v>669</v>
      </c>
      <c r="HXP50" s="98" t="s">
        <v>669</v>
      </c>
      <c r="HXQ50" s="98" t="s">
        <v>669</v>
      </c>
      <c r="HXR50" s="98" t="s">
        <v>669</v>
      </c>
      <c r="HXS50" s="98" t="s">
        <v>669</v>
      </c>
      <c r="HXT50" s="98" t="s">
        <v>669</v>
      </c>
      <c r="HXU50" s="98" t="s">
        <v>669</v>
      </c>
      <c r="HXV50" s="98" t="s">
        <v>669</v>
      </c>
      <c r="HXW50" s="98" t="s">
        <v>669</v>
      </c>
      <c r="HXX50" s="98" t="s">
        <v>669</v>
      </c>
      <c r="HXY50" s="98" t="s">
        <v>669</v>
      </c>
      <c r="HXZ50" s="98" t="s">
        <v>669</v>
      </c>
      <c r="HYA50" s="98" t="s">
        <v>669</v>
      </c>
      <c r="HYB50" s="98" t="s">
        <v>669</v>
      </c>
      <c r="HYC50" s="98" t="s">
        <v>669</v>
      </c>
      <c r="HYD50" s="98" t="s">
        <v>669</v>
      </c>
      <c r="HYE50" s="98" t="s">
        <v>669</v>
      </c>
      <c r="HYF50" s="98" t="s">
        <v>669</v>
      </c>
      <c r="HYG50" s="98" t="s">
        <v>669</v>
      </c>
      <c r="HYH50" s="98" t="s">
        <v>669</v>
      </c>
      <c r="HYI50" s="98" t="s">
        <v>669</v>
      </c>
      <c r="HYJ50" s="98" t="s">
        <v>669</v>
      </c>
      <c r="HYK50" s="98" t="s">
        <v>669</v>
      </c>
      <c r="HYL50" s="98" t="s">
        <v>669</v>
      </c>
      <c r="HYM50" s="98" t="s">
        <v>669</v>
      </c>
      <c r="HYN50" s="98" t="s">
        <v>669</v>
      </c>
      <c r="HYO50" s="98" t="s">
        <v>669</v>
      </c>
      <c r="HYP50" s="98" t="s">
        <v>669</v>
      </c>
      <c r="HYQ50" s="98" t="s">
        <v>669</v>
      </c>
      <c r="HYR50" s="98" t="s">
        <v>669</v>
      </c>
      <c r="HYS50" s="98" t="s">
        <v>669</v>
      </c>
      <c r="HYT50" s="98" t="s">
        <v>669</v>
      </c>
      <c r="HYU50" s="98" t="s">
        <v>669</v>
      </c>
      <c r="HYV50" s="98" t="s">
        <v>669</v>
      </c>
      <c r="HYW50" s="98" t="s">
        <v>669</v>
      </c>
      <c r="HYX50" s="98" t="s">
        <v>669</v>
      </c>
      <c r="HYY50" s="98" t="s">
        <v>669</v>
      </c>
      <c r="HYZ50" s="98" t="s">
        <v>669</v>
      </c>
      <c r="HZA50" s="98" t="s">
        <v>669</v>
      </c>
      <c r="HZB50" s="98" t="s">
        <v>669</v>
      </c>
      <c r="HZC50" s="98" t="s">
        <v>669</v>
      </c>
      <c r="HZD50" s="98" t="s">
        <v>669</v>
      </c>
      <c r="HZE50" s="98" t="s">
        <v>669</v>
      </c>
      <c r="HZF50" s="98" t="s">
        <v>669</v>
      </c>
      <c r="HZG50" s="98" t="s">
        <v>669</v>
      </c>
      <c r="HZH50" s="98" t="s">
        <v>669</v>
      </c>
      <c r="HZI50" s="98" t="s">
        <v>669</v>
      </c>
      <c r="HZJ50" s="98" t="s">
        <v>669</v>
      </c>
      <c r="HZK50" s="98" t="s">
        <v>669</v>
      </c>
      <c r="HZL50" s="98" t="s">
        <v>669</v>
      </c>
      <c r="HZM50" s="98" t="s">
        <v>669</v>
      </c>
      <c r="HZN50" s="98" t="s">
        <v>669</v>
      </c>
      <c r="HZO50" s="98" t="s">
        <v>669</v>
      </c>
      <c r="HZP50" s="98" t="s">
        <v>669</v>
      </c>
      <c r="HZQ50" s="98" t="s">
        <v>669</v>
      </c>
      <c r="HZR50" s="98" t="s">
        <v>669</v>
      </c>
      <c r="HZS50" s="98" t="s">
        <v>669</v>
      </c>
      <c r="HZT50" s="98" t="s">
        <v>669</v>
      </c>
      <c r="HZU50" s="98" t="s">
        <v>669</v>
      </c>
      <c r="HZV50" s="98" t="s">
        <v>669</v>
      </c>
      <c r="HZW50" s="98" t="s">
        <v>669</v>
      </c>
      <c r="HZX50" s="98" t="s">
        <v>669</v>
      </c>
      <c r="HZY50" s="98" t="s">
        <v>669</v>
      </c>
      <c r="HZZ50" s="98" t="s">
        <v>669</v>
      </c>
      <c r="IAA50" s="98" t="s">
        <v>669</v>
      </c>
      <c r="IAB50" s="98" t="s">
        <v>669</v>
      </c>
      <c r="IAC50" s="98" t="s">
        <v>669</v>
      </c>
      <c r="IAD50" s="98" t="s">
        <v>669</v>
      </c>
      <c r="IAE50" s="98" t="s">
        <v>669</v>
      </c>
      <c r="IAF50" s="98" t="s">
        <v>669</v>
      </c>
      <c r="IAG50" s="98" t="s">
        <v>669</v>
      </c>
      <c r="IAH50" s="98" t="s">
        <v>669</v>
      </c>
      <c r="IAI50" s="98" t="s">
        <v>669</v>
      </c>
      <c r="IAJ50" s="98" t="s">
        <v>669</v>
      </c>
      <c r="IAK50" s="98" t="s">
        <v>669</v>
      </c>
      <c r="IAL50" s="98" t="s">
        <v>669</v>
      </c>
      <c r="IAM50" s="98" t="s">
        <v>669</v>
      </c>
      <c r="IAN50" s="98" t="s">
        <v>669</v>
      </c>
      <c r="IAO50" s="98" t="s">
        <v>669</v>
      </c>
      <c r="IAP50" s="98" t="s">
        <v>669</v>
      </c>
      <c r="IAQ50" s="98" t="s">
        <v>669</v>
      </c>
      <c r="IAR50" s="98" t="s">
        <v>669</v>
      </c>
      <c r="IAS50" s="98" t="s">
        <v>669</v>
      </c>
      <c r="IAT50" s="98" t="s">
        <v>669</v>
      </c>
      <c r="IAU50" s="98" t="s">
        <v>669</v>
      </c>
      <c r="IAV50" s="98" t="s">
        <v>669</v>
      </c>
      <c r="IAW50" s="98" t="s">
        <v>669</v>
      </c>
      <c r="IAX50" s="98" t="s">
        <v>669</v>
      </c>
      <c r="IAY50" s="98" t="s">
        <v>669</v>
      </c>
      <c r="IAZ50" s="98" t="s">
        <v>669</v>
      </c>
      <c r="IBA50" s="98" t="s">
        <v>669</v>
      </c>
      <c r="IBB50" s="98" t="s">
        <v>669</v>
      </c>
      <c r="IBC50" s="98" t="s">
        <v>669</v>
      </c>
      <c r="IBD50" s="98" t="s">
        <v>669</v>
      </c>
      <c r="IBE50" s="98" t="s">
        <v>669</v>
      </c>
      <c r="IBF50" s="98" t="s">
        <v>669</v>
      </c>
      <c r="IBG50" s="98" t="s">
        <v>669</v>
      </c>
      <c r="IBH50" s="98" t="s">
        <v>669</v>
      </c>
      <c r="IBI50" s="98" t="s">
        <v>669</v>
      </c>
      <c r="IBJ50" s="98" t="s">
        <v>669</v>
      </c>
      <c r="IBK50" s="98" t="s">
        <v>669</v>
      </c>
      <c r="IBL50" s="98" t="s">
        <v>669</v>
      </c>
      <c r="IBM50" s="98" t="s">
        <v>669</v>
      </c>
      <c r="IBN50" s="98" t="s">
        <v>669</v>
      </c>
      <c r="IBO50" s="98" t="s">
        <v>669</v>
      </c>
      <c r="IBP50" s="98" t="s">
        <v>669</v>
      </c>
      <c r="IBQ50" s="98" t="s">
        <v>669</v>
      </c>
      <c r="IBR50" s="98" t="s">
        <v>669</v>
      </c>
      <c r="IBS50" s="98" t="s">
        <v>669</v>
      </c>
      <c r="IBT50" s="98" t="s">
        <v>669</v>
      </c>
      <c r="IBU50" s="98" t="s">
        <v>669</v>
      </c>
      <c r="IBV50" s="98" t="s">
        <v>669</v>
      </c>
      <c r="IBW50" s="98" t="s">
        <v>669</v>
      </c>
      <c r="IBX50" s="98" t="s">
        <v>669</v>
      </c>
      <c r="IBY50" s="98" t="s">
        <v>669</v>
      </c>
      <c r="IBZ50" s="98" t="s">
        <v>669</v>
      </c>
      <c r="ICA50" s="98" t="s">
        <v>669</v>
      </c>
      <c r="ICB50" s="98" t="s">
        <v>669</v>
      </c>
      <c r="ICC50" s="98" t="s">
        <v>669</v>
      </c>
      <c r="ICD50" s="98" t="s">
        <v>669</v>
      </c>
      <c r="ICE50" s="98" t="s">
        <v>669</v>
      </c>
      <c r="ICF50" s="98" t="s">
        <v>669</v>
      </c>
      <c r="ICG50" s="98" t="s">
        <v>669</v>
      </c>
      <c r="ICH50" s="98" t="s">
        <v>669</v>
      </c>
      <c r="ICI50" s="98" t="s">
        <v>669</v>
      </c>
      <c r="ICJ50" s="98" t="s">
        <v>669</v>
      </c>
      <c r="ICK50" s="98" t="s">
        <v>669</v>
      </c>
      <c r="ICL50" s="98" t="s">
        <v>669</v>
      </c>
      <c r="ICM50" s="98" t="s">
        <v>669</v>
      </c>
      <c r="ICN50" s="98" t="s">
        <v>669</v>
      </c>
      <c r="ICO50" s="98" t="s">
        <v>669</v>
      </c>
      <c r="ICP50" s="98" t="s">
        <v>669</v>
      </c>
      <c r="ICQ50" s="98" t="s">
        <v>669</v>
      </c>
      <c r="ICR50" s="98" t="s">
        <v>669</v>
      </c>
      <c r="ICS50" s="98" t="s">
        <v>669</v>
      </c>
      <c r="ICT50" s="98" t="s">
        <v>669</v>
      </c>
      <c r="ICU50" s="98" t="s">
        <v>669</v>
      </c>
      <c r="ICV50" s="98" t="s">
        <v>669</v>
      </c>
      <c r="ICW50" s="98" t="s">
        <v>669</v>
      </c>
      <c r="ICX50" s="98" t="s">
        <v>669</v>
      </c>
      <c r="ICY50" s="98" t="s">
        <v>669</v>
      </c>
      <c r="ICZ50" s="98" t="s">
        <v>669</v>
      </c>
      <c r="IDA50" s="98" t="s">
        <v>669</v>
      </c>
      <c r="IDB50" s="98" t="s">
        <v>669</v>
      </c>
      <c r="IDC50" s="98" t="s">
        <v>669</v>
      </c>
      <c r="IDD50" s="98" t="s">
        <v>669</v>
      </c>
      <c r="IDE50" s="98" t="s">
        <v>669</v>
      </c>
      <c r="IDF50" s="98" t="s">
        <v>669</v>
      </c>
      <c r="IDG50" s="98" t="s">
        <v>669</v>
      </c>
      <c r="IDH50" s="98" t="s">
        <v>669</v>
      </c>
      <c r="IDI50" s="98" t="s">
        <v>669</v>
      </c>
      <c r="IDJ50" s="98" t="s">
        <v>669</v>
      </c>
      <c r="IDK50" s="98" t="s">
        <v>669</v>
      </c>
      <c r="IDL50" s="98" t="s">
        <v>669</v>
      </c>
      <c r="IDM50" s="98" t="s">
        <v>669</v>
      </c>
      <c r="IDN50" s="98" t="s">
        <v>669</v>
      </c>
      <c r="IDO50" s="98" t="s">
        <v>669</v>
      </c>
      <c r="IDP50" s="98" t="s">
        <v>669</v>
      </c>
      <c r="IDQ50" s="98" t="s">
        <v>669</v>
      </c>
      <c r="IDR50" s="98" t="s">
        <v>669</v>
      </c>
      <c r="IDS50" s="98" t="s">
        <v>669</v>
      </c>
      <c r="IDT50" s="98" t="s">
        <v>669</v>
      </c>
      <c r="IDU50" s="98" t="s">
        <v>669</v>
      </c>
      <c r="IDV50" s="98" t="s">
        <v>669</v>
      </c>
      <c r="IDW50" s="98" t="s">
        <v>669</v>
      </c>
      <c r="IDX50" s="98" t="s">
        <v>669</v>
      </c>
      <c r="IDY50" s="98" t="s">
        <v>669</v>
      </c>
      <c r="IDZ50" s="98" t="s">
        <v>669</v>
      </c>
      <c r="IEA50" s="98" t="s">
        <v>669</v>
      </c>
      <c r="IEB50" s="98" t="s">
        <v>669</v>
      </c>
      <c r="IEC50" s="98" t="s">
        <v>669</v>
      </c>
      <c r="IED50" s="98" t="s">
        <v>669</v>
      </c>
      <c r="IEE50" s="98" t="s">
        <v>669</v>
      </c>
      <c r="IEF50" s="98" t="s">
        <v>669</v>
      </c>
      <c r="IEG50" s="98" t="s">
        <v>669</v>
      </c>
      <c r="IEH50" s="98" t="s">
        <v>669</v>
      </c>
      <c r="IEI50" s="98" t="s">
        <v>669</v>
      </c>
      <c r="IEJ50" s="98" t="s">
        <v>669</v>
      </c>
      <c r="IEK50" s="98" t="s">
        <v>669</v>
      </c>
      <c r="IEL50" s="98" t="s">
        <v>669</v>
      </c>
      <c r="IEM50" s="98" t="s">
        <v>669</v>
      </c>
      <c r="IEN50" s="98" t="s">
        <v>669</v>
      </c>
      <c r="IEO50" s="98" t="s">
        <v>669</v>
      </c>
      <c r="IEP50" s="98" t="s">
        <v>669</v>
      </c>
      <c r="IEQ50" s="98" t="s">
        <v>669</v>
      </c>
      <c r="IER50" s="98" t="s">
        <v>669</v>
      </c>
      <c r="IES50" s="98" t="s">
        <v>669</v>
      </c>
      <c r="IET50" s="98" t="s">
        <v>669</v>
      </c>
      <c r="IEU50" s="98" t="s">
        <v>669</v>
      </c>
      <c r="IEV50" s="98" t="s">
        <v>669</v>
      </c>
      <c r="IEW50" s="98" t="s">
        <v>669</v>
      </c>
      <c r="IEX50" s="98" t="s">
        <v>669</v>
      </c>
      <c r="IEY50" s="98" t="s">
        <v>669</v>
      </c>
      <c r="IEZ50" s="98" t="s">
        <v>669</v>
      </c>
      <c r="IFA50" s="98" t="s">
        <v>669</v>
      </c>
      <c r="IFB50" s="98" t="s">
        <v>669</v>
      </c>
      <c r="IFC50" s="98" t="s">
        <v>669</v>
      </c>
      <c r="IFD50" s="98" t="s">
        <v>669</v>
      </c>
      <c r="IFE50" s="98" t="s">
        <v>669</v>
      </c>
      <c r="IFF50" s="98" t="s">
        <v>669</v>
      </c>
      <c r="IFG50" s="98" t="s">
        <v>669</v>
      </c>
      <c r="IFH50" s="98" t="s">
        <v>669</v>
      </c>
      <c r="IFI50" s="98" t="s">
        <v>669</v>
      </c>
      <c r="IFJ50" s="98" t="s">
        <v>669</v>
      </c>
      <c r="IFK50" s="98" t="s">
        <v>669</v>
      </c>
      <c r="IFL50" s="98" t="s">
        <v>669</v>
      </c>
      <c r="IFM50" s="98" t="s">
        <v>669</v>
      </c>
      <c r="IFN50" s="98" t="s">
        <v>669</v>
      </c>
      <c r="IFO50" s="98" t="s">
        <v>669</v>
      </c>
      <c r="IFP50" s="98" t="s">
        <v>669</v>
      </c>
      <c r="IFQ50" s="98" t="s">
        <v>669</v>
      </c>
      <c r="IFR50" s="98" t="s">
        <v>669</v>
      </c>
      <c r="IFS50" s="98" t="s">
        <v>669</v>
      </c>
      <c r="IFT50" s="98" t="s">
        <v>669</v>
      </c>
      <c r="IFU50" s="98" t="s">
        <v>669</v>
      </c>
      <c r="IFV50" s="98" t="s">
        <v>669</v>
      </c>
      <c r="IFW50" s="98" t="s">
        <v>669</v>
      </c>
      <c r="IFX50" s="98" t="s">
        <v>669</v>
      </c>
      <c r="IFY50" s="98" t="s">
        <v>669</v>
      </c>
      <c r="IFZ50" s="98" t="s">
        <v>669</v>
      </c>
      <c r="IGA50" s="98" t="s">
        <v>669</v>
      </c>
      <c r="IGB50" s="98" t="s">
        <v>669</v>
      </c>
      <c r="IGC50" s="98" t="s">
        <v>669</v>
      </c>
      <c r="IGD50" s="98" t="s">
        <v>669</v>
      </c>
      <c r="IGE50" s="98" t="s">
        <v>669</v>
      </c>
      <c r="IGF50" s="98" t="s">
        <v>669</v>
      </c>
      <c r="IGG50" s="98" t="s">
        <v>669</v>
      </c>
      <c r="IGH50" s="98" t="s">
        <v>669</v>
      </c>
      <c r="IGI50" s="98" t="s">
        <v>669</v>
      </c>
      <c r="IGJ50" s="98" t="s">
        <v>669</v>
      </c>
      <c r="IGK50" s="98" t="s">
        <v>669</v>
      </c>
      <c r="IGL50" s="98" t="s">
        <v>669</v>
      </c>
      <c r="IGM50" s="98" t="s">
        <v>669</v>
      </c>
      <c r="IGN50" s="98" t="s">
        <v>669</v>
      </c>
      <c r="IGO50" s="98" t="s">
        <v>669</v>
      </c>
      <c r="IGP50" s="98" t="s">
        <v>669</v>
      </c>
      <c r="IGQ50" s="98" t="s">
        <v>669</v>
      </c>
      <c r="IGR50" s="98" t="s">
        <v>669</v>
      </c>
      <c r="IGS50" s="98" t="s">
        <v>669</v>
      </c>
      <c r="IGT50" s="98" t="s">
        <v>669</v>
      </c>
      <c r="IGU50" s="98" t="s">
        <v>669</v>
      </c>
      <c r="IGV50" s="98" t="s">
        <v>669</v>
      </c>
      <c r="IGW50" s="98" t="s">
        <v>669</v>
      </c>
      <c r="IGX50" s="98" t="s">
        <v>669</v>
      </c>
      <c r="IGY50" s="98" t="s">
        <v>669</v>
      </c>
      <c r="IGZ50" s="98" t="s">
        <v>669</v>
      </c>
      <c r="IHA50" s="98" t="s">
        <v>669</v>
      </c>
      <c r="IHB50" s="98" t="s">
        <v>669</v>
      </c>
      <c r="IHC50" s="98" t="s">
        <v>669</v>
      </c>
      <c r="IHD50" s="98" t="s">
        <v>669</v>
      </c>
      <c r="IHE50" s="98" t="s">
        <v>669</v>
      </c>
      <c r="IHF50" s="98" t="s">
        <v>669</v>
      </c>
      <c r="IHG50" s="98" t="s">
        <v>669</v>
      </c>
      <c r="IHH50" s="98" t="s">
        <v>669</v>
      </c>
      <c r="IHI50" s="98" t="s">
        <v>669</v>
      </c>
      <c r="IHJ50" s="98" t="s">
        <v>669</v>
      </c>
      <c r="IHK50" s="98" t="s">
        <v>669</v>
      </c>
      <c r="IHL50" s="98" t="s">
        <v>669</v>
      </c>
      <c r="IHM50" s="98" t="s">
        <v>669</v>
      </c>
      <c r="IHN50" s="98" t="s">
        <v>669</v>
      </c>
      <c r="IHO50" s="98" t="s">
        <v>669</v>
      </c>
      <c r="IHP50" s="98" t="s">
        <v>669</v>
      </c>
      <c r="IHQ50" s="98" t="s">
        <v>669</v>
      </c>
      <c r="IHR50" s="98" t="s">
        <v>669</v>
      </c>
      <c r="IHS50" s="98" t="s">
        <v>669</v>
      </c>
      <c r="IHT50" s="98" t="s">
        <v>669</v>
      </c>
      <c r="IHU50" s="98" t="s">
        <v>669</v>
      </c>
      <c r="IHV50" s="98" t="s">
        <v>669</v>
      </c>
      <c r="IHW50" s="98" t="s">
        <v>669</v>
      </c>
      <c r="IHX50" s="98" t="s">
        <v>669</v>
      </c>
      <c r="IHY50" s="98" t="s">
        <v>669</v>
      </c>
      <c r="IHZ50" s="98" t="s">
        <v>669</v>
      </c>
      <c r="IIA50" s="98" t="s">
        <v>669</v>
      </c>
      <c r="IIB50" s="98" t="s">
        <v>669</v>
      </c>
      <c r="IIC50" s="98" t="s">
        <v>669</v>
      </c>
      <c r="IID50" s="98" t="s">
        <v>669</v>
      </c>
      <c r="IIE50" s="98" t="s">
        <v>669</v>
      </c>
      <c r="IIF50" s="98" t="s">
        <v>669</v>
      </c>
      <c r="IIG50" s="98" t="s">
        <v>669</v>
      </c>
      <c r="IIH50" s="98" t="s">
        <v>669</v>
      </c>
      <c r="III50" s="98" t="s">
        <v>669</v>
      </c>
      <c r="IIJ50" s="98" t="s">
        <v>669</v>
      </c>
      <c r="IIK50" s="98" t="s">
        <v>669</v>
      </c>
      <c r="IIL50" s="98" t="s">
        <v>669</v>
      </c>
      <c r="IIM50" s="98" t="s">
        <v>669</v>
      </c>
      <c r="IIN50" s="98" t="s">
        <v>669</v>
      </c>
      <c r="IIO50" s="98" t="s">
        <v>669</v>
      </c>
      <c r="IIP50" s="98" t="s">
        <v>669</v>
      </c>
      <c r="IIQ50" s="98" t="s">
        <v>669</v>
      </c>
      <c r="IIR50" s="98" t="s">
        <v>669</v>
      </c>
      <c r="IIS50" s="98" t="s">
        <v>669</v>
      </c>
      <c r="IIT50" s="98" t="s">
        <v>669</v>
      </c>
      <c r="IIU50" s="98" t="s">
        <v>669</v>
      </c>
      <c r="IIV50" s="98" t="s">
        <v>669</v>
      </c>
      <c r="IIW50" s="98" t="s">
        <v>669</v>
      </c>
      <c r="IIX50" s="98" t="s">
        <v>669</v>
      </c>
      <c r="IIY50" s="98" t="s">
        <v>669</v>
      </c>
      <c r="IIZ50" s="98" t="s">
        <v>669</v>
      </c>
      <c r="IJA50" s="98" t="s">
        <v>669</v>
      </c>
      <c r="IJB50" s="98" t="s">
        <v>669</v>
      </c>
      <c r="IJC50" s="98" t="s">
        <v>669</v>
      </c>
      <c r="IJD50" s="98" t="s">
        <v>669</v>
      </c>
      <c r="IJE50" s="98" t="s">
        <v>669</v>
      </c>
      <c r="IJF50" s="98" t="s">
        <v>669</v>
      </c>
      <c r="IJG50" s="98" t="s">
        <v>669</v>
      </c>
      <c r="IJH50" s="98" t="s">
        <v>669</v>
      </c>
      <c r="IJI50" s="98" t="s">
        <v>669</v>
      </c>
      <c r="IJJ50" s="98" t="s">
        <v>669</v>
      </c>
      <c r="IJK50" s="98" t="s">
        <v>669</v>
      </c>
      <c r="IJL50" s="98" t="s">
        <v>669</v>
      </c>
      <c r="IJM50" s="98" t="s">
        <v>669</v>
      </c>
      <c r="IJN50" s="98" t="s">
        <v>669</v>
      </c>
      <c r="IJO50" s="98" t="s">
        <v>669</v>
      </c>
      <c r="IJP50" s="98" t="s">
        <v>669</v>
      </c>
      <c r="IJQ50" s="98" t="s">
        <v>669</v>
      </c>
      <c r="IJR50" s="98" t="s">
        <v>669</v>
      </c>
      <c r="IJS50" s="98" t="s">
        <v>669</v>
      </c>
      <c r="IJT50" s="98" t="s">
        <v>669</v>
      </c>
      <c r="IJU50" s="98" t="s">
        <v>669</v>
      </c>
      <c r="IJV50" s="98" t="s">
        <v>669</v>
      </c>
      <c r="IJW50" s="98" t="s">
        <v>669</v>
      </c>
      <c r="IJX50" s="98" t="s">
        <v>669</v>
      </c>
      <c r="IJY50" s="98" t="s">
        <v>669</v>
      </c>
      <c r="IJZ50" s="98" t="s">
        <v>669</v>
      </c>
      <c r="IKA50" s="98" t="s">
        <v>669</v>
      </c>
      <c r="IKB50" s="98" t="s">
        <v>669</v>
      </c>
      <c r="IKC50" s="98" t="s">
        <v>669</v>
      </c>
      <c r="IKD50" s="98" t="s">
        <v>669</v>
      </c>
      <c r="IKE50" s="98" t="s">
        <v>669</v>
      </c>
      <c r="IKF50" s="98" t="s">
        <v>669</v>
      </c>
      <c r="IKG50" s="98" t="s">
        <v>669</v>
      </c>
      <c r="IKH50" s="98" t="s">
        <v>669</v>
      </c>
      <c r="IKI50" s="98" t="s">
        <v>669</v>
      </c>
      <c r="IKJ50" s="98" t="s">
        <v>669</v>
      </c>
      <c r="IKK50" s="98" t="s">
        <v>669</v>
      </c>
      <c r="IKL50" s="98" t="s">
        <v>669</v>
      </c>
      <c r="IKM50" s="98" t="s">
        <v>669</v>
      </c>
      <c r="IKN50" s="98" t="s">
        <v>669</v>
      </c>
      <c r="IKO50" s="98" t="s">
        <v>669</v>
      </c>
      <c r="IKP50" s="98" t="s">
        <v>669</v>
      </c>
      <c r="IKQ50" s="98" t="s">
        <v>669</v>
      </c>
      <c r="IKR50" s="98" t="s">
        <v>669</v>
      </c>
      <c r="IKS50" s="98" t="s">
        <v>669</v>
      </c>
      <c r="IKT50" s="98" t="s">
        <v>669</v>
      </c>
      <c r="IKU50" s="98" t="s">
        <v>669</v>
      </c>
      <c r="IKV50" s="98" t="s">
        <v>669</v>
      </c>
      <c r="IKW50" s="98" t="s">
        <v>669</v>
      </c>
      <c r="IKX50" s="98" t="s">
        <v>669</v>
      </c>
      <c r="IKY50" s="98" t="s">
        <v>669</v>
      </c>
      <c r="IKZ50" s="98" t="s">
        <v>669</v>
      </c>
      <c r="ILA50" s="98" t="s">
        <v>669</v>
      </c>
      <c r="ILB50" s="98" t="s">
        <v>669</v>
      </c>
      <c r="ILC50" s="98" t="s">
        <v>669</v>
      </c>
      <c r="ILD50" s="98" t="s">
        <v>669</v>
      </c>
      <c r="ILE50" s="98" t="s">
        <v>669</v>
      </c>
      <c r="ILF50" s="98" t="s">
        <v>669</v>
      </c>
      <c r="ILG50" s="98" t="s">
        <v>669</v>
      </c>
      <c r="ILH50" s="98" t="s">
        <v>669</v>
      </c>
      <c r="ILI50" s="98" t="s">
        <v>669</v>
      </c>
      <c r="ILJ50" s="98" t="s">
        <v>669</v>
      </c>
      <c r="ILK50" s="98" t="s">
        <v>669</v>
      </c>
      <c r="ILL50" s="98" t="s">
        <v>669</v>
      </c>
      <c r="ILM50" s="98" t="s">
        <v>669</v>
      </c>
      <c r="ILN50" s="98" t="s">
        <v>669</v>
      </c>
      <c r="ILO50" s="98" t="s">
        <v>669</v>
      </c>
      <c r="ILP50" s="98" t="s">
        <v>669</v>
      </c>
      <c r="ILQ50" s="98" t="s">
        <v>669</v>
      </c>
      <c r="ILR50" s="98" t="s">
        <v>669</v>
      </c>
      <c r="ILS50" s="98" t="s">
        <v>669</v>
      </c>
      <c r="ILT50" s="98" t="s">
        <v>669</v>
      </c>
      <c r="ILU50" s="98" t="s">
        <v>669</v>
      </c>
      <c r="ILV50" s="98" t="s">
        <v>669</v>
      </c>
      <c r="ILW50" s="98" t="s">
        <v>669</v>
      </c>
      <c r="ILX50" s="98" t="s">
        <v>669</v>
      </c>
      <c r="ILY50" s="98" t="s">
        <v>669</v>
      </c>
      <c r="ILZ50" s="98" t="s">
        <v>669</v>
      </c>
      <c r="IMA50" s="98" t="s">
        <v>669</v>
      </c>
      <c r="IMB50" s="98" t="s">
        <v>669</v>
      </c>
      <c r="IMC50" s="98" t="s">
        <v>669</v>
      </c>
      <c r="IMD50" s="98" t="s">
        <v>669</v>
      </c>
      <c r="IME50" s="98" t="s">
        <v>669</v>
      </c>
      <c r="IMF50" s="98" t="s">
        <v>669</v>
      </c>
      <c r="IMG50" s="98" t="s">
        <v>669</v>
      </c>
      <c r="IMH50" s="98" t="s">
        <v>669</v>
      </c>
      <c r="IMI50" s="98" t="s">
        <v>669</v>
      </c>
      <c r="IMJ50" s="98" t="s">
        <v>669</v>
      </c>
      <c r="IMK50" s="98" t="s">
        <v>669</v>
      </c>
      <c r="IML50" s="98" t="s">
        <v>669</v>
      </c>
      <c r="IMM50" s="98" t="s">
        <v>669</v>
      </c>
      <c r="IMN50" s="98" t="s">
        <v>669</v>
      </c>
      <c r="IMO50" s="98" t="s">
        <v>669</v>
      </c>
      <c r="IMP50" s="98" t="s">
        <v>669</v>
      </c>
      <c r="IMQ50" s="98" t="s">
        <v>669</v>
      </c>
      <c r="IMR50" s="98" t="s">
        <v>669</v>
      </c>
      <c r="IMS50" s="98" t="s">
        <v>669</v>
      </c>
      <c r="IMT50" s="98" t="s">
        <v>669</v>
      </c>
      <c r="IMU50" s="98" t="s">
        <v>669</v>
      </c>
      <c r="IMV50" s="98" t="s">
        <v>669</v>
      </c>
      <c r="IMW50" s="98" t="s">
        <v>669</v>
      </c>
      <c r="IMX50" s="98" t="s">
        <v>669</v>
      </c>
      <c r="IMY50" s="98" t="s">
        <v>669</v>
      </c>
      <c r="IMZ50" s="98" t="s">
        <v>669</v>
      </c>
      <c r="INA50" s="98" t="s">
        <v>669</v>
      </c>
      <c r="INB50" s="98" t="s">
        <v>669</v>
      </c>
      <c r="INC50" s="98" t="s">
        <v>669</v>
      </c>
      <c r="IND50" s="98" t="s">
        <v>669</v>
      </c>
      <c r="INE50" s="98" t="s">
        <v>669</v>
      </c>
      <c r="INF50" s="98" t="s">
        <v>669</v>
      </c>
      <c r="ING50" s="98" t="s">
        <v>669</v>
      </c>
      <c r="INH50" s="98" t="s">
        <v>669</v>
      </c>
      <c r="INI50" s="98" t="s">
        <v>669</v>
      </c>
      <c r="INJ50" s="98" t="s">
        <v>669</v>
      </c>
      <c r="INK50" s="98" t="s">
        <v>669</v>
      </c>
      <c r="INL50" s="98" t="s">
        <v>669</v>
      </c>
      <c r="INM50" s="98" t="s">
        <v>669</v>
      </c>
      <c r="INN50" s="98" t="s">
        <v>669</v>
      </c>
      <c r="INO50" s="98" t="s">
        <v>669</v>
      </c>
      <c r="INP50" s="98" t="s">
        <v>669</v>
      </c>
      <c r="INQ50" s="98" t="s">
        <v>669</v>
      </c>
      <c r="INR50" s="98" t="s">
        <v>669</v>
      </c>
      <c r="INS50" s="98" t="s">
        <v>669</v>
      </c>
      <c r="INT50" s="98" t="s">
        <v>669</v>
      </c>
      <c r="INU50" s="98" t="s">
        <v>669</v>
      </c>
      <c r="INV50" s="98" t="s">
        <v>669</v>
      </c>
      <c r="INW50" s="98" t="s">
        <v>669</v>
      </c>
      <c r="INX50" s="98" t="s">
        <v>669</v>
      </c>
      <c r="INY50" s="98" t="s">
        <v>669</v>
      </c>
      <c r="INZ50" s="98" t="s">
        <v>669</v>
      </c>
      <c r="IOA50" s="98" t="s">
        <v>669</v>
      </c>
      <c r="IOB50" s="98" t="s">
        <v>669</v>
      </c>
      <c r="IOC50" s="98" t="s">
        <v>669</v>
      </c>
      <c r="IOD50" s="98" t="s">
        <v>669</v>
      </c>
      <c r="IOE50" s="98" t="s">
        <v>669</v>
      </c>
      <c r="IOF50" s="98" t="s">
        <v>669</v>
      </c>
      <c r="IOG50" s="98" t="s">
        <v>669</v>
      </c>
      <c r="IOH50" s="98" t="s">
        <v>669</v>
      </c>
      <c r="IOI50" s="98" t="s">
        <v>669</v>
      </c>
      <c r="IOJ50" s="98" t="s">
        <v>669</v>
      </c>
      <c r="IOK50" s="98" t="s">
        <v>669</v>
      </c>
      <c r="IOL50" s="98" t="s">
        <v>669</v>
      </c>
      <c r="IOM50" s="98" t="s">
        <v>669</v>
      </c>
      <c r="ION50" s="98" t="s">
        <v>669</v>
      </c>
      <c r="IOO50" s="98" t="s">
        <v>669</v>
      </c>
      <c r="IOP50" s="98" t="s">
        <v>669</v>
      </c>
      <c r="IOQ50" s="98" t="s">
        <v>669</v>
      </c>
      <c r="IOR50" s="98" t="s">
        <v>669</v>
      </c>
      <c r="IOS50" s="98" t="s">
        <v>669</v>
      </c>
      <c r="IOT50" s="98" t="s">
        <v>669</v>
      </c>
      <c r="IOU50" s="98" t="s">
        <v>669</v>
      </c>
      <c r="IOV50" s="98" t="s">
        <v>669</v>
      </c>
      <c r="IOW50" s="98" t="s">
        <v>669</v>
      </c>
      <c r="IOX50" s="98" t="s">
        <v>669</v>
      </c>
      <c r="IOY50" s="98" t="s">
        <v>669</v>
      </c>
      <c r="IOZ50" s="98" t="s">
        <v>669</v>
      </c>
      <c r="IPA50" s="98" t="s">
        <v>669</v>
      </c>
      <c r="IPB50" s="98" t="s">
        <v>669</v>
      </c>
      <c r="IPC50" s="98" t="s">
        <v>669</v>
      </c>
      <c r="IPD50" s="98" t="s">
        <v>669</v>
      </c>
      <c r="IPE50" s="98" t="s">
        <v>669</v>
      </c>
      <c r="IPF50" s="98" t="s">
        <v>669</v>
      </c>
      <c r="IPG50" s="98" t="s">
        <v>669</v>
      </c>
      <c r="IPH50" s="98" t="s">
        <v>669</v>
      </c>
      <c r="IPI50" s="98" t="s">
        <v>669</v>
      </c>
      <c r="IPJ50" s="98" t="s">
        <v>669</v>
      </c>
      <c r="IPK50" s="98" t="s">
        <v>669</v>
      </c>
      <c r="IPL50" s="98" t="s">
        <v>669</v>
      </c>
      <c r="IPM50" s="98" t="s">
        <v>669</v>
      </c>
      <c r="IPN50" s="98" t="s">
        <v>669</v>
      </c>
      <c r="IPO50" s="98" t="s">
        <v>669</v>
      </c>
      <c r="IPP50" s="98" t="s">
        <v>669</v>
      </c>
      <c r="IPQ50" s="98" t="s">
        <v>669</v>
      </c>
      <c r="IPR50" s="98" t="s">
        <v>669</v>
      </c>
      <c r="IPS50" s="98" t="s">
        <v>669</v>
      </c>
      <c r="IPT50" s="98" t="s">
        <v>669</v>
      </c>
      <c r="IPU50" s="98" t="s">
        <v>669</v>
      </c>
      <c r="IPV50" s="98" t="s">
        <v>669</v>
      </c>
      <c r="IPW50" s="98" t="s">
        <v>669</v>
      </c>
      <c r="IPX50" s="98" t="s">
        <v>669</v>
      </c>
      <c r="IPY50" s="98" t="s">
        <v>669</v>
      </c>
      <c r="IPZ50" s="98" t="s">
        <v>669</v>
      </c>
      <c r="IQA50" s="98" t="s">
        <v>669</v>
      </c>
      <c r="IQB50" s="98" t="s">
        <v>669</v>
      </c>
      <c r="IQC50" s="98" t="s">
        <v>669</v>
      </c>
      <c r="IQD50" s="98" t="s">
        <v>669</v>
      </c>
      <c r="IQE50" s="98" t="s">
        <v>669</v>
      </c>
      <c r="IQF50" s="98" t="s">
        <v>669</v>
      </c>
      <c r="IQG50" s="98" t="s">
        <v>669</v>
      </c>
      <c r="IQH50" s="98" t="s">
        <v>669</v>
      </c>
      <c r="IQI50" s="98" t="s">
        <v>669</v>
      </c>
      <c r="IQJ50" s="98" t="s">
        <v>669</v>
      </c>
      <c r="IQK50" s="98" t="s">
        <v>669</v>
      </c>
      <c r="IQL50" s="98" t="s">
        <v>669</v>
      </c>
      <c r="IQM50" s="98" t="s">
        <v>669</v>
      </c>
      <c r="IQN50" s="98" t="s">
        <v>669</v>
      </c>
      <c r="IQO50" s="98" t="s">
        <v>669</v>
      </c>
      <c r="IQP50" s="98" t="s">
        <v>669</v>
      </c>
      <c r="IQQ50" s="98" t="s">
        <v>669</v>
      </c>
      <c r="IQR50" s="98" t="s">
        <v>669</v>
      </c>
      <c r="IQS50" s="98" t="s">
        <v>669</v>
      </c>
      <c r="IQT50" s="98" t="s">
        <v>669</v>
      </c>
      <c r="IQU50" s="98" t="s">
        <v>669</v>
      </c>
      <c r="IQV50" s="98" t="s">
        <v>669</v>
      </c>
      <c r="IQW50" s="98" t="s">
        <v>669</v>
      </c>
      <c r="IQX50" s="98" t="s">
        <v>669</v>
      </c>
      <c r="IQY50" s="98" t="s">
        <v>669</v>
      </c>
      <c r="IQZ50" s="98" t="s">
        <v>669</v>
      </c>
      <c r="IRA50" s="98" t="s">
        <v>669</v>
      </c>
      <c r="IRB50" s="98" t="s">
        <v>669</v>
      </c>
      <c r="IRC50" s="98" t="s">
        <v>669</v>
      </c>
      <c r="IRD50" s="98" t="s">
        <v>669</v>
      </c>
      <c r="IRE50" s="98" t="s">
        <v>669</v>
      </c>
      <c r="IRF50" s="98" t="s">
        <v>669</v>
      </c>
      <c r="IRG50" s="98" t="s">
        <v>669</v>
      </c>
      <c r="IRH50" s="98" t="s">
        <v>669</v>
      </c>
      <c r="IRI50" s="98" t="s">
        <v>669</v>
      </c>
      <c r="IRJ50" s="98" t="s">
        <v>669</v>
      </c>
      <c r="IRK50" s="98" t="s">
        <v>669</v>
      </c>
      <c r="IRL50" s="98" t="s">
        <v>669</v>
      </c>
      <c r="IRM50" s="98" t="s">
        <v>669</v>
      </c>
      <c r="IRN50" s="98" t="s">
        <v>669</v>
      </c>
      <c r="IRO50" s="98" t="s">
        <v>669</v>
      </c>
      <c r="IRP50" s="98" t="s">
        <v>669</v>
      </c>
      <c r="IRQ50" s="98" t="s">
        <v>669</v>
      </c>
      <c r="IRR50" s="98" t="s">
        <v>669</v>
      </c>
      <c r="IRS50" s="98" t="s">
        <v>669</v>
      </c>
      <c r="IRT50" s="98" t="s">
        <v>669</v>
      </c>
      <c r="IRU50" s="98" t="s">
        <v>669</v>
      </c>
      <c r="IRV50" s="98" t="s">
        <v>669</v>
      </c>
      <c r="IRW50" s="98" t="s">
        <v>669</v>
      </c>
      <c r="IRX50" s="98" t="s">
        <v>669</v>
      </c>
      <c r="IRY50" s="98" t="s">
        <v>669</v>
      </c>
      <c r="IRZ50" s="98" t="s">
        <v>669</v>
      </c>
      <c r="ISA50" s="98" t="s">
        <v>669</v>
      </c>
      <c r="ISB50" s="98" t="s">
        <v>669</v>
      </c>
      <c r="ISC50" s="98" t="s">
        <v>669</v>
      </c>
      <c r="ISD50" s="98" t="s">
        <v>669</v>
      </c>
      <c r="ISE50" s="98" t="s">
        <v>669</v>
      </c>
      <c r="ISF50" s="98" t="s">
        <v>669</v>
      </c>
      <c r="ISG50" s="98" t="s">
        <v>669</v>
      </c>
      <c r="ISH50" s="98" t="s">
        <v>669</v>
      </c>
      <c r="ISI50" s="98" t="s">
        <v>669</v>
      </c>
      <c r="ISJ50" s="98" t="s">
        <v>669</v>
      </c>
      <c r="ISK50" s="98" t="s">
        <v>669</v>
      </c>
      <c r="ISL50" s="98" t="s">
        <v>669</v>
      </c>
      <c r="ISM50" s="98" t="s">
        <v>669</v>
      </c>
      <c r="ISN50" s="98" t="s">
        <v>669</v>
      </c>
      <c r="ISO50" s="98" t="s">
        <v>669</v>
      </c>
      <c r="ISP50" s="98" t="s">
        <v>669</v>
      </c>
      <c r="ISQ50" s="98" t="s">
        <v>669</v>
      </c>
      <c r="ISR50" s="98" t="s">
        <v>669</v>
      </c>
      <c r="ISS50" s="98" t="s">
        <v>669</v>
      </c>
      <c r="IST50" s="98" t="s">
        <v>669</v>
      </c>
      <c r="ISU50" s="98" t="s">
        <v>669</v>
      </c>
      <c r="ISV50" s="98" t="s">
        <v>669</v>
      </c>
      <c r="ISW50" s="98" t="s">
        <v>669</v>
      </c>
      <c r="ISX50" s="98" t="s">
        <v>669</v>
      </c>
      <c r="ISY50" s="98" t="s">
        <v>669</v>
      </c>
      <c r="ISZ50" s="98" t="s">
        <v>669</v>
      </c>
      <c r="ITA50" s="98" t="s">
        <v>669</v>
      </c>
      <c r="ITB50" s="98" t="s">
        <v>669</v>
      </c>
      <c r="ITC50" s="98" t="s">
        <v>669</v>
      </c>
      <c r="ITD50" s="98" t="s">
        <v>669</v>
      </c>
      <c r="ITE50" s="98" t="s">
        <v>669</v>
      </c>
      <c r="ITF50" s="98" t="s">
        <v>669</v>
      </c>
      <c r="ITG50" s="98" t="s">
        <v>669</v>
      </c>
      <c r="ITH50" s="98" t="s">
        <v>669</v>
      </c>
      <c r="ITI50" s="98" t="s">
        <v>669</v>
      </c>
      <c r="ITJ50" s="98" t="s">
        <v>669</v>
      </c>
      <c r="ITK50" s="98" t="s">
        <v>669</v>
      </c>
      <c r="ITL50" s="98" t="s">
        <v>669</v>
      </c>
      <c r="ITM50" s="98" t="s">
        <v>669</v>
      </c>
      <c r="ITN50" s="98" t="s">
        <v>669</v>
      </c>
      <c r="ITO50" s="98" t="s">
        <v>669</v>
      </c>
      <c r="ITP50" s="98" t="s">
        <v>669</v>
      </c>
      <c r="ITQ50" s="98" t="s">
        <v>669</v>
      </c>
      <c r="ITR50" s="98" t="s">
        <v>669</v>
      </c>
      <c r="ITS50" s="98" t="s">
        <v>669</v>
      </c>
      <c r="ITT50" s="98" t="s">
        <v>669</v>
      </c>
      <c r="ITU50" s="98" t="s">
        <v>669</v>
      </c>
      <c r="ITV50" s="98" t="s">
        <v>669</v>
      </c>
      <c r="ITW50" s="98" t="s">
        <v>669</v>
      </c>
      <c r="ITX50" s="98" t="s">
        <v>669</v>
      </c>
      <c r="ITY50" s="98" t="s">
        <v>669</v>
      </c>
      <c r="ITZ50" s="98" t="s">
        <v>669</v>
      </c>
      <c r="IUA50" s="98" t="s">
        <v>669</v>
      </c>
      <c r="IUB50" s="98" t="s">
        <v>669</v>
      </c>
      <c r="IUC50" s="98" t="s">
        <v>669</v>
      </c>
      <c r="IUD50" s="98" t="s">
        <v>669</v>
      </c>
      <c r="IUE50" s="98" t="s">
        <v>669</v>
      </c>
      <c r="IUF50" s="98" t="s">
        <v>669</v>
      </c>
      <c r="IUG50" s="98" t="s">
        <v>669</v>
      </c>
      <c r="IUH50" s="98" t="s">
        <v>669</v>
      </c>
      <c r="IUI50" s="98" t="s">
        <v>669</v>
      </c>
      <c r="IUJ50" s="98" t="s">
        <v>669</v>
      </c>
      <c r="IUK50" s="98" t="s">
        <v>669</v>
      </c>
      <c r="IUL50" s="98" t="s">
        <v>669</v>
      </c>
      <c r="IUM50" s="98" t="s">
        <v>669</v>
      </c>
      <c r="IUN50" s="98" t="s">
        <v>669</v>
      </c>
      <c r="IUO50" s="98" t="s">
        <v>669</v>
      </c>
      <c r="IUP50" s="98" t="s">
        <v>669</v>
      </c>
      <c r="IUQ50" s="98" t="s">
        <v>669</v>
      </c>
      <c r="IUR50" s="98" t="s">
        <v>669</v>
      </c>
      <c r="IUS50" s="98" t="s">
        <v>669</v>
      </c>
      <c r="IUT50" s="98" t="s">
        <v>669</v>
      </c>
      <c r="IUU50" s="98" t="s">
        <v>669</v>
      </c>
      <c r="IUV50" s="98" t="s">
        <v>669</v>
      </c>
      <c r="IUW50" s="98" t="s">
        <v>669</v>
      </c>
      <c r="IUX50" s="98" t="s">
        <v>669</v>
      </c>
      <c r="IUY50" s="98" t="s">
        <v>669</v>
      </c>
      <c r="IUZ50" s="98" t="s">
        <v>669</v>
      </c>
      <c r="IVA50" s="98" t="s">
        <v>669</v>
      </c>
      <c r="IVB50" s="98" t="s">
        <v>669</v>
      </c>
      <c r="IVC50" s="98" t="s">
        <v>669</v>
      </c>
      <c r="IVD50" s="98" t="s">
        <v>669</v>
      </c>
      <c r="IVE50" s="98" t="s">
        <v>669</v>
      </c>
      <c r="IVF50" s="98" t="s">
        <v>669</v>
      </c>
      <c r="IVG50" s="98" t="s">
        <v>669</v>
      </c>
      <c r="IVH50" s="98" t="s">
        <v>669</v>
      </c>
      <c r="IVI50" s="98" t="s">
        <v>669</v>
      </c>
      <c r="IVJ50" s="98" t="s">
        <v>669</v>
      </c>
      <c r="IVK50" s="98" t="s">
        <v>669</v>
      </c>
      <c r="IVL50" s="98" t="s">
        <v>669</v>
      </c>
      <c r="IVM50" s="98" t="s">
        <v>669</v>
      </c>
      <c r="IVN50" s="98" t="s">
        <v>669</v>
      </c>
      <c r="IVO50" s="98" t="s">
        <v>669</v>
      </c>
      <c r="IVP50" s="98" t="s">
        <v>669</v>
      </c>
      <c r="IVQ50" s="98" t="s">
        <v>669</v>
      </c>
      <c r="IVR50" s="98" t="s">
        <v>669</v>
      </c>
      <c r="IVS50" s="98" t="s">
        <v>669</v>
      </c>
      <c r="IVT50" s="98" t="s">
        <v>669</v>
      </c>
      <c r="IVU50" s="98" t="s">
        <v>669</v>
      </c>
      <c r="IVV50" s="98" t="s">
        <v>669</v>
      </c>
      <c r="IVW50" s="98" t="s">
        <v>669</v>
      </c>
      <c r="IVX50" s="98" t="s">
        <v>669</v>
      </c>
      <c r="IVY50" s="98" t="s">
        <v>669</v>
      </c>
      <c r="IVZ50" s="98" t="s">
        <v>669</v>
      </c>
      <c r="IWA50" s="98" t="s">
        <v>669</v>
      </c>
      <c r="IWB50" s="98" t="s">
        <v>669</v>
      </c>
      <c r="IWC50" s="98" t="s">
        <v>669</v>
      </c>
      <c r="IWD50" s="98" t="s">
        <v>669</v>
      </c>
      <c r="IWE50" s="98" t="s">
        <v>669</v>
      </c>
      <c r="IWF50" s="98" t="s">
        <v>669</v>
      </c>
      <c r="IWG50" s="98" t="s">
        <v>669</v>
      </c>
      <c r="IWH50" s="98" t="s">
        <v>669</v>
      </c>
      <c r="IWI50" s="98" t="s">
        <v>669</v>
      </c>
      <c r="IWJ50" s="98" t="s">
        <v>669</v>
      </c>
      <c r="IWK50" s="98" t="s">
        <v>669</v>
      </c>
      <c r="IWL50" s="98" t="s">
        <v>669</v>
      </c>
      <c r="IWM50" s="98" t="s">
        <v>669</v>
      </c>
      <c r="IWN50" s="98" t="s">
        <v>669</v>
      </c>
      <c r="IWO50" s="98" t="s">
        <v>669</v>
      </c>
      <c r="IWP50" s="98" t="s">
        <v>669</v>
      </c>
      <c r="IWQ50" s="98" t="s">
        <v>669</v>
      </c>
      <c r="IWR50" s="98" t="s">
        <v>669</v>
      </c>
      <c r="IWS50" s="98" t="s">
        <v>669</v>
      </c>
      <c r="IWT50" s="98" t="s">
        <v>669</v>
      </c>
      <c r="IWU50" s="98" t="s">
        <v>669</v>
      </c>
      <c r="IWV50" s="98" t="s">
        <v>669</v>
      </c>
      <c r="IWW50" s="98" t="s">
        <v>669</v>
      </c>
      <c r="IWX50" s="98" t="s">
        <v>669</v>
      </c>
      <c r="IWY50" s="98" t="s">
        <v>669</v>
      </c>
      <c r="IWZ50" s="98" t="s">
        <v>669</v>
      </c>
      <c r="IXA50" s="98" t="s">
        <v>669</v>
      </c>
      <c r="IXB50" s="98" t="s">
        <v>669</v>
      </c>
      <c r="IXC50" s="98" t="s">
        <v>669</v>
      </c>
      <c r="IXD50" s="98" t="s">
        <v>669</v>
      </c>
      <c r="IXE50" s="98" t="s">
        <v>669</v>
      </c>
      <c r="IXF50" s="98" t="s">
        <v>669</v>
      </c>
      <c r="IXG50" s="98" t="s">
        <v>669</v>
      </c>
      <c r="IXH50" s="98" t="s">
        <v>669</v>
      </c>
      <c r="IXI50" s="98" t="s">
        <v>669</v>
      </c>
      <c r="IXJ50" s="98" t="s">
        <v>669</v>
      </c>
      <c r="IXK50" s="98" t="s">
        <v>669</v>
      </c>
      <c r="IXL50" s="98" t="s">
        <v>669</v>
      </c>
      <c r="IXM50" s="98" t="s">
        <v>669</v>
      </c>
      <c r="IXN50" s="98" t="s">
        <v>669</v>
      </c>
      <c r="IXO50" s="98" t="s">
        <v>669</v>
      </c>
      <c r="IXP50" s="98" t="s">
        <v>669</v>
      </c>
      <c r="IXQ50" s="98" t="s">
        <v>669</v>
      </c>
      <c r="IXR50" s="98" t="s">
        <v>669</v>
      </c>
      <c r="IXS50" s="98" t="s">
        <v>669</v>
      </c>
      <c r="IXT50" s="98" t="s">
        <v>669</v>
      </c>
      <c r="IXU50" s="98" t="s">
        <v>669</v>
      </c>
      <c r="IXV50" s="98" t="s">
        <v>669</v>
      </c>
      <c r="IXW50" s="98" t="s">
        <v>669</v>
      </c>
      <c r="IXX50" s="98" t="s">
        <v>669</v>
      </c>
      <c r="IXY50" s="98" t="s">
        <v>669</v>
      </c>
      <c r="IXZ50" s="98" t="s">
        <v>669</v>
      </c>
      <c r="IYA50" s="98" t="s">
        <v>669</v>
      </c>
      <c r="IYB50" s="98" t="s">
        <v>669</v>
      </c>
      <c r="IYC50" s="98" t="s">
        <v>669</v>
      </c>
      <c r="IYD50" s="98" t="s">
        <v>669</v>
      </c>
      <c r="IYE50" s="98" t="s">
        <v>669</v>
      </c>
      <c r="IYF50" s="98" t="s">
        <v>669</v>
      </c>
      <c r="IYG50" s="98" t="s">
        <v>669</v>
      </c>
      <c r="IYH50" s="98" t="s">
        <v>669</v>
      </c>
      <c r="IYI50" s="98" t="s">
        <v>669</v>
      </c>
      <c r="IYJ50" s="98" t="s">
        <v>669</v>
      </c>
      <c r="IYK50" s="98" t="s">
        <v>669</v>
      </c>
      <c r="IYL50" s="98" t="s">
        <v>669</v>
      </c>
      <c r="IYM50" s="98" t="s">
        <v>669</v>
      </c>
      <c r="IYN50" s="98" t="s">
        <v>669</v>
      </c>
      <c r="IYO50" s="98" t="s">
        <v>669</v>
      </c>
      <c r="IYP50" s="98" t="s">
        <v>669</v>
      </c>
      <c r="IYQ50" s="98" t="s">
        <v>669</v>
      </c>
      <c r="IYR50" s="98" t="s">
        <v>669</v>
      </c>
      <c r="IYS50" s="98" t="s">
        <v>669</v>
      </c>
      <c r="IYT50" s="98" t="s">
        <v>669</v>
      </c>
      <c r="IYU50" s="98" t="s">
        <v>669</v>
      </c>
      <c r="IYV50" s="98" t="s">
        <v>669</v>
      </c>
      <c r="IYW50" s="98" t="s">
        <v>669</v>
      </c>
      <c r="IYX50" s="98" t="s">
        <v>669</v>
      </c>
      <c r="IYY50" s="98" t="s">
        <v>669</v>
      </c>
      <c r="IYZ50" s="98" t="s">
        <v>669</v>
      </c>
      <c r="IZA50" s="98" t="s">
        <v>669</v>
      </c>
      <c r="IZB50" s="98" t="s">
        <v>669</v>
      </c>
      <c r="IZC50" s="98" t="s">
        <v>669</v>
      </c>
      <c r="IZD50" s="98" t="s">
        <v>669</v>
      </c>
      <c r="IZE50" s="98" t="s">
        <v>669</v>
      </c>
      <c r="IZF50" s="98" t="s">
        <v>669</v>
      </c>
      <c r="IZG50" s="98" t="s">
        <v>669</v>
      </c>
      <c r="IZH50" s="98" t="s">
        <v>669</v>
      </c>
      <c r="IZI50" s="98" t="s">
        <v>669</v>
      </c>
      <c r="IZJ50" s="98" t="s">
        <v>669</v>
      </c>
      <c r="IZK50" s="98" t="s">
        <v>669</v>
      </c>
      <c r="IZL50" s="98" t="s">
        <v>669</v>
      </c>
      <c r="IZM50" s="98" t="s">
        <v>669</v>
      </c>
      <c r="IZN50" s="98" t="s">
        <v>669</v>
      </c>
      <c r="IZO50" s="98" t="s">
        <v>669</v>
      </c>
      <c r="IZP50" s="98" t="s">
        <v>669</v>
      </c>
      <c r="IZQ50" s="98" t="s">
        <v>669</v>
      </c>
      <c r="IZR50" s="98" t="s">
        <v>669</v>
      </c>
      <c r="IZS50" s="98" t="s">
        <v>669</v>
      </c>
      <c r="IZT50" s="98" t="s">
        <v>669</v>
      </c>
      <c r="IZU50" s="98" t="s">
        <v>669</v>
      </c>
      <c r="IZV50" s="98" t="s">
        <v>669</v>
      </c>
      <c r="IZW50" s="98" t="s">
        <v>669</v>
      </c>
      <c r="IZX50" s="98" t="s">
        <v>669</v>
      </c>
      <c r="IZY50" s="98" t="s">
        <v>669</v>
      </c>
      <c r="IZZ50" s="98" t="s">
        <v>669</v>
      </c>
      <c r="JAA50" s="98" t="s">
        <v>669</v>
      </c>
      <c r="JAB50" s="98" t="s">
        <v>669</v>
      </c>
      <c r="JAC50" s="98" t="s">
        <v>669</v>
      </c>
      <c r="JAD50" s="98" t="s">
        <v>669</v>
      </c>
      <c r="JAE50" s="98" t="s">
        <v>669</v>
      </c>
      <c r="JAF50" s="98" t="s">
        <v>669</v>
      </c>
      <c r="JAG50" s="98" t="s">
        <v>669</v>
      </c>
      <c r="JAH50" s="98" t="s">
        <v>669</v>
      </c>
      <c r="JAI50" s="98" t="s">
        <v>669</v>
      </c>
      <c r="JAJ50" s="98" t="s">
        <v>669</v>
      </c>
      <c r="JAK50" s="98" t="s">
        <v>669</v>
      </c>
      <c r="JAL50" s="98" t="s">
        <v>669</v>
      </c>
      <c r="JAM50" s="98" t="s">
        <v>669</v>
      </c>
      <c r="JAN50" s="98" t="s">
        <v>669</v>
      </c>
      <c r="JAO50" s="98" t="s">
        <v>669</v>
      </c>
      <c r="JAP50" s="98" t="s">
        <v>669</v>
      </c>
      <c r="JAQ50" s="98" t="s">
        <v>669</v>
      </c>
      <c r="JAR50" s="98" t="s">
        <v>669</v>
      </c>
      <c r="JAS50" s="98" t="s">
        <v>669</v>
      </c>
      <c r="JAT50" s="98" t="s">
        <v>669</v>
      </c>
      <c r="JAU50" s="98" t="s">
        <v>669</v>
      </c>
      <c r="JAV50" s="98" t="s">
        <v>669</v>
      </c>
      <c r="JAW50" s="98" t="s">
        <v>669</v>
      </c>
      <c r="JAX50" s="98" t="s">
        <v>669</v>
      </c>
      <c r="JAY50" s="98" t="s">
        <v>669</v>
      </c>
      <c r="JAZ50" s="98" t="s">
        <v>669</v>
      </c>
      <c r="JBA50" s="98" t="s">
        <v>669</v>
      </c>
      <c r="JBB50" s="98" t="s">
        <v>669</v>
      </c>
      <c r="JBC50" s="98" t="s">
        <v>669</v>
      </c>
      <c r="JBD50" s="98" t="s">
        <v>669</v>
      </c>
      <c r="JBE50" s="98" t="s">
        <v>669</v>
      </c>
      <c r="JBF50" s="98" t="s">
        <v>669</v>
      </c>
      <c r="JBG50" s="98" t="s">
        <v>669</v>
      </c>
      <c r="JBH50" s="98" t="s">
        <v>669</v>
      </c>
      <c r="JBI50" s="98" t="s">
        <v>669</v>
      </c>
      <c r="JBJ50" s="98" t="s">
        <v>669</v>
      </c>
      <c r="JBK50" s="98" t="s">
        <v>669</v>
      </c>
      <c r="JBL50" s="98" t="s">
        <v>669</v>
      </c>
      <c r="JBM50" s="98" t="s">
        <v>669</v>
      </c>
      <c r="JBN50" s="98" t="s">
        <v>669</v>
      </c>
      <c r="JBO50" s="98" t="s">
        <v>669</v>
      </c>
      <c r="JBP50" s="98" t="s">
        <v>669</v>
      </c>
      <c r="JBQ50" s="98" t="s">
        <v>669</v>
      </c>
      <c r="JBR50" s="98" t="s">
        <v>669</v>
      </c>
      <c r="JBS50" s="98" t="s">
        <v>669</v>
      </c>
      <c r="JBT50" s="98" t="s">
        <v>669</v>
      </c>
      <c r="JBU50" s="98" t="s">
        <v>669</v>
      </c>
      <c r="JBV50" s="98" t="s">
        <v>669</v>
      </c>
      <c r="JBW50" s="98" t="s">
        <v>669</v>
      </c>
      <c r="JBX50" s="98" t="s">
        <v>669</v>
      </c>
      <c r="JBY50" s="98" t="s">
        <v>669</v>
      </c>
      <c r="JBZ50" s="98" t="s">
        <v>669</v>
      </c>
      <c r="JCA50" s="98" t="s">
        <v>669</v>
      </c>
      <c r="JCB50" s="98" t="s">
        <v>669</v>
      </c>
      <c r="JCC50" s="98" t="s">
        <v>669</v>
      </c>
      <c r="JCD50" s="98" t="s">
        <v>669</v>
      </c>
      <c r="JCE50" s="98" t="s">
        <v>669</v>
      </c>
      <c r="JCF50" s="98" t="s">
        <v>669</v>
      </c>
      <c r="JCG50" s="98" t="s">
        <v>669</v>
      </c>
      <c r="JCH50" s="98" t="s">
        <v>669</v>
      </c>
      <c r="JCI50" s="98" t="s">
        <v>669</v>
      </c>
      <c r="JCJ50" s="98" t="s">
        <v>669</v>
      </c>
      <c r="JCK50" s="98" t="s">
        <v>669</v>
      </c>
      <c r="JCL50" s="98" t="s">
        <v>669</v>
      </c>
      <c r="JCM50" s="98" t="s">
        <v>669</v>
      </c>
      <c r="JCN50" s="98" t="s">
        <v>669</v>
      </c>
      <c r="JCO50" s="98" t="s">
        <v>669</v>
      </c>
      <c r="JCP50" s="98" t="s">
        <v>669</v>
      </c>
      <c r="JCQ50" s="98" t="s">
        <v>669</v>
      </c>
      <c r="JCR50" s="98" t="s">
        <v>669</v>
      </c>
      <c r="JCS50" s="98" t="s">
        <v>669</v>
      </c>
      <c r="JCT50" s="98" t="s">
        <v>669</v>
      </c>
      <c r="JCU50" s="98" t="s">
        <v>669</v>
      </c>
      <c r="JCV50" s="98" t="s">
        <v>669</v>
      </c>
      <c r="JCW50" s="98" t="s">
        <v>669</v>
      </c>
      <c r="JCX50" s="98" t="s">
        <v>669</v>
      </c>
      <c r="JCY50" s="98" t="s">
        <v>669</v>
      </c>
      <c r="JCZ50" s="98" t="s">
        <v>669</v>
      </c>
      <c r="JDA50" s="98" t="s">
        <v>669</v>
      </c>
      <c r="JDB50" s="98" t="s">
        <v>669</v>
      </c>
      <c r="JDC50" s="98" t="s">
        <v>669</v>
      </c>
      <c r="JDD50" s="98" t="s">
        <v>669</v>
      </c>
      <c r="JDE50" s="98" t="s">
        <v>669</v>
      </c>
      <c r="JDF50" s="98" t="s">
        <v>669</v>
      </c>
      <c r="JDG50" s="98" t="s">
        <v>669</v>
      </c>
      <c r="JDH50" s="98" t="s">
        <v>669</v>
      </c>
      <c r="JDI50" s="98" t="s">
        <v>669</v>
      </c>
      <c r="JDJ50" s="98" t="s">
        <v>669</v>
      </c>
      <c r="JDK50" s="98" t="s">
        <v>669</v>
      </c>
      <c r="JDL50" s="98" t="s">
        <v>669</v>
      </c>
      <c r="JDM50" s="98" t="s">
        <v>669</v>
      </c>
      <c r="JDN50" s="98" t="s">
        <v>669</v>
      </c>
      <c r="JDO50" s="98" t="s">
        <v>669</v>
      </c>
      <c r="JDP50" s="98" t="s">
        <v>669</v>
      </c>
      <c r="JDQ50" s="98" t="s">
        <v>669</v>
      </c>
      <c r="JDR50" s="98" t="s">
        <v>669</v>
      </c>
      <c r="JDS50" s="98" t="s">
        <v>669</v>
      </c>
      <c r="JDT50" s="98" t="s">
        <v>669</v>
      </c>
      <c r="JDU50" s="98" t="s">
        <v>669</v>
      </c>
      <c r="JDV50" s="98" t="s">
        <v>669</v>
      </c>
      <c r="JDW50" s="98" t="s">
        <v>669</v>
      </c>
      <c r="JDX50" s="98" t="s">
        <v>669</v>
      </c>
      <c r="JDY50" s="98" t="s">
        <v>669</v>
      </c>
      <c r="JDZ50" s="98" t="s">
        <v>669</v>
      </c>
      <c r="JEA50" s="98" t="s">
        <v>669</v>
      </c>
      <c r="JEB50" s="98" t="s">
        <v>669</v>
      </c>
      <c r="JEC50" s="98" t="s">
        <v>669</v>
      </c>
      <c r="JED50" s="98" t="s">
        <v>669</v>
      </c>
      <c r="JEE50" s="98" t="s">
        <v>669</v>
      </c>
      <c r="JEF50" s="98" t="s">
        <v>669</v>
      </c>
      <c r="JEG50" s="98" t="s">
        <v>669</v>
      </c>
      <c r="JEH50" s="98" t="s">
        <v>669</v>
      </c>
      <c r="JEI50" s="98" t="s">
        <v>669</v>
      </c>
      <c r="JEJ50" s="98" t="s">
        <v>669</v>
      </c>
      <c r="JEK50" s="98" t="s">
        <v>669</v>
      </c>
      <c r="JEL50" s="98" t="s">
        <v>669</v>
      </c>
      <c r="JEM50" s="98" t="s">
        <v>669</v>
      </c>
      <c r="JEN50" s="98" t="s">
        <v>669</v>
      </c>
      <c r="JEO50" s="98" t="s">
        <v>669</v>
      </c>
      <c r="JEP50" s="98" t="s">
        <v>669</v>
      </c>
      <c r="JEQ50" s="98" t="s">
        <v>669</v>
      </c>
      <c r="JER50" s="98" t="s">
        <v>669</v>
      </c>
      <c r="JES50" s="98" t="s">
        <v>669</v>
      </c>
      <c r="JET50" s="98" t="s">
        <v>669</v>
      </c>
      <c r="JEU50" s="98" t="s">
        <v>669</v>
      </c>
      <c r="JEV50" s="98" t="s">
        <v>669</v>
      </c>
      <c r="JEW50" s="98" t="s">
        <v>669</v>
      </c>
      <c r="JEX50" s="98" t="s">
        <v>669</v>
      </c>
      <c r="JEY50" s="98" t="s">
        <v>669</v>
      </c>
      <c r="JEZ50" s="98" t="s">
        <v>669</v>
      </c>
      <c r="JFA50" s="98" t="s">
        <v>669</v>
      </c>
      <c r="JFB50" s="98" t="s">
        <v>669</v>
      </c>
      <c r="JFC50" s="98" t="s">
        <v>669</v>
      </c>
      <c r="JFD50" s="98" t="s">
        <v>669</v>
      </c>
      <c r="JFE50" s="98" t="s">
        <v>669</v>
      </c>
      <c r="JFF50" s="98" t="s">
        <v>669</v>
      </c>
      <c r="JFG50" s="98" t="s">
        <v>669</v>
      </c>
      <c r="JFH50" s="98" t="s">
        <v>669</v>
      </c>
      <c r="JFI50" s="98" t="s">
        <v>669</v>
      </c>
      <c r="JFJ50" s="98" t="s">
        <v>669</v>
      </c>
      <c r="JFK50" s="98" t="s">
        <v>669</v>
      </c>
      <c r="JFL50" s="98" t="s">
        <v>669</v>
      </c>
      <c r="JFM50" s="98" t="s">
        <v>669</v>
      </c>
      <c r="JFN50" s="98" t="s">
        <v>669</v>
      </c>
      <c r="JFO50" s="98" t="s">
        <v>669</v>
      </c>
      <c r="JFP50" s="98" t="s">
        <v>669</v>
      </c>
      <c r="JFQ50" s="98" t="s">
        <v>669</v>
      </c>
      <c r="JFR50" s="98" t="s">
        <v>669</v>
      </c>
      <c r="JFS50" s="98" t="s">
        <v>669</v>
      </c>
      <c r="JFT50" s="98" t="s">
        <v>669</v>
      </c>
      <c r="JFU50" s="98" t="s">
        <v>669</v>
      </c>
      <c r="JFV50" s="98" t="s">
        <v>669</v>
      </c>
      <c r="JFW50" s="98" t="s">
        <v>669</v>
      </c>
      <c r="JFX50" s="98" t="s">
        <v>669</v>
      </c>
      <c r="JFY50" s="98" t="s">
        <v>669</v>
      </c>
      <c r="JFZ50" s="98" t="s">
        <v>669</v>
      </c>
      <c r="JGA50" s="98" t="s">
        <v>669</v>
      </c>
      <c r="JGB50" s="98" t="s">
        <v>669</v>
      </c>
      <c r="JGC50" s="98" t="s">
        <v>669</v>
      </c>
      <c r="JGD50" s="98" t="s">
        <v>669</v>
      </c>
      <c r="JGE50" s="98" t="s">
        <v>669</v>
      </c>
      <c r="JGF50" s="98" t="s">
        <v>669</v>
      </c>
      <c r="JGG50" s="98" t="s">
        <v>669</v>
      </c>
      <c r="JGH50" s="98" t="s">
        <v>669</v>
      </c>
      <c r="JGI50" s="98" t="s">
        <v>669</v>
      </c>
      <c r="JGJ50" s="98" t="s">
        <v>669</v>
      </c>
      <c r="JGK50" s="98" t="s">
        <v>669</v>
      </c>
      <c r="JGL50" s="98" t="s">
        <v>669</v>
      </c>
      <c r="JGM50" s="98" t="s">
        <v>669</v>
      </c>
      <c r="JGN50" s="98" t="s">
        <v>669</v>
      </c>
      <c r="JGO50" s="98" t="s">
        <v>669</v>
      </c>
      <c r="JGP50" s="98" t="s">
        <v>669</v>
      </c>
      <c r="JGQ50" s="98" t="s">
        <v>669</v>
      </c>
      <c r="JGR50" s="98" t="s">
        <v>669</v>
      </c>
      <c r="JGS50" s="98" t="s">
        <v>669</v>
      </c>
      <c r="JGT50" s="98" t="s">
        <v>669</v>
      </c>
      <c r="JGU50" s="98" t="s">
        <v>669</v>
      </c>
      <c r="JGV50" s="98" t="s">
        <v>669</v>
      </c>
      <c r="JGW50" s="98" t="s">
        <v>669</v>
      </c>
      <c r="JGX50" s="98" t="s">
        <v>669</v>
      </c>
      <c r="JGY50" s="98" t="s">
        <v>669</v>
      </c>
      <c r="JGZ50" s="98" t="s">
        <v>669</v>
      </c>
      <c r="JHA50" s="98" t="s">
        <v>669</v>
      </c>
      <c r="JHB50" s="98" t="s">
        <v>669</v>
      </c>
      <c r="JHC50" s="98" t="s">
        <v>669</v>
      </c>
      <c r="JHD50" s="98" t="s">
        <v>669</v>
      </c>
      <c r="JHE50" s="98" t="s">
        <v>669</v>
      </c>
      <c r="JHF50" s="98" t="s">
        <v>669</v>
      </c>
      <c r="JHG50" s="98" t="s">
        <v>669</v>
      </c>
      <c r="JHH50" s="98" t="s">
        <v>669</v>
      </c>
      <c r="JHI50" s="98" t="s">
        <v>669</v>
      </c>
      <c r="JHJ50" s="98" t="s">
        <v>669</v>
      </c>
      <c r="JHK50" s="98" t="s">
        <v>669</v>
      </c>
      <c r="JHL50" s="98" t="s">
        <v>669</v>
      </c>
      <c r="JHM50" s="98" t="s">
        <v>669</v>
      </c>
      <c r="JHN50" s="98" t="s">
        <v>669</v>
      </c>
      <c r="JHO50" s="98" t="s">
        <v>669</v>
      </c>
      <c r="JHP50" s="98" t="s">
        <v>669</v>
      </c>
      <c r="JHQ50" s="98" t="s">
        <v>669</v>
      </c>
      <c r="JHR50" s="98" t="s">
        <v>669</v>
      </c>
      <c r="JHS50" s="98" t="s">
        <v>669</v>
      </c>
      <c r="JHT50" s="98" t="s">
        <v>669</v>
      </c>
      <c r="JHU50" s="98" t="s">
        <v>669</v>
      </c>
      <c r="JHV50" s="98" t="s">
        <v>669</v>
      </c>
      <c r="JHW50" s="98" t="s">
        <v>669</v>
      </c>
      <c r="JHX50" s="98" t="s">
        <v>669</v>
      </c>
      <c r="JHY50" s="98" t="s">
        <v>669</v>
      </c>
      <c r="JHZ50" s="98" t="s">
        <v>669</v>
      </c>
      <c r="JIA50" s="98" t="s">
        <v>669</v>
      </c>
      <c r="JIB50" s="98" t="s">
        <v>669</v>
      </c>
      <c r="JIC50" s="98" t="s">
        <v>669</v>
      </c>
      <c r="JID50" s="98" t="s">
        <v>669</v>
      </c>
      <c r="JIE50" s="98" t="s">
        <v>669</v>
      </c>
      <c r="JIF50" s="98" t="s">
        <v>669</v>
      </c>
      <c r="JIG50" s="98" t="s">
        <v>669</v>
      </c>
      <c r="JIH50" s="98" t="s">
        <v>669</v>
      </c>
      <c r="JII50" s="98" t="s">
        <v>669</v>
      </c>
      <c r="JIJ50" s="98" t="s">
        <v>669</v>
      </c>
      <c r="JIK50" s="98" t="s">
        <v>669</v>
      </c>
      <c r="JIL50" s="98" t="s">
        <v>669</v>
      </c>
      <c r="JIM50" s="98" t="s">
        <v>669</v>
      </c>
      <c r="JIN50" s="98" t="s">
        <v>669</v>
      </c>
      <c r="JIO50" s="98" t="s">
        <v>669</v>
      </c>
      <c r="JIP50" s="98" t="s">
        <v>669</v>
      </c>
      <c r="JIQ50" s="98" t="s">
        <v>669</v>
      </c>
      <c r="JIR50" s="98" t="s">
        <v>669</v>
      </c>
      <c r="JIS50" s="98" t="s">
        <v>669</v>
      </c>
      <c r="JIT50" s="98" t="s">
        <v>669</v>
      </c>
      <c r="JIU50" s="98" t="s">
        <v>669</v>
      </c>
      <c r="JIV50" s="98" t="s">
        <v>669</v>
      </c>
      <c r="JIW50" s="98" t="s">
        <v>669</v>
      </c>
      <c r="JIX50" s="98" t="s">
        <v>669</v>
      </c>
      <c r="JIY50" s="98" t="s">
        <v>669</v>
      </c>
      <c r="JIZ50" s="98" t="s">
        <v>669</v>
      </c>
      <c r="JJA50" s="98" t="s">
        <v>669</v>
      </c>
      <c r="JJB50" s="98" t="s">
        <v>669</v>
      </c>
      <c r="JJC50" s="98" t="s">
        <v>669</v>
      </c>
      <c r="JJD50" s="98" t="s">
        <v>669</v>
      </c>
      <c r="JJE50" s="98" t="s">
        <v>669</v>
      </c>
      <c r="JJF50" s="98" t="s">
        <v>669</v>
      </c>
      <c r="JJG50" s="98" t="s">
        <v>669</v>
      </c>
      <c r="JJH50" s="98" t="s">
        <v>669</v>
      </c>
      <c r="JJI50" s="98" t="s">
        <v>669</v>
      </c>
      <c r="JJJ50" s="98" t="s">
        <v>669</v>
      </c>
      <c r="JJK50" s="98" t="s">
        <v>669</v>
      </c>
      <c r="JJL50" s="98" t="s">
        <v>669</v>
      </c>
      <c r="JJM50" s="98" t="s">
        <v>669</v>
      </c>
      <c r="JJN50" s="98" t="s">
        <v>669</v>
      </c>
      <c r="JJO50" s="98" t="s">
        <v>669</v>
      </c>
      <c r="JJP50" s="98" t="s">
        <v>669</v>
      </c>
      <c r="JJQ50" s="98" t="s">
        <v>669</v>
      </c>
      <c r="JJR50" s="98" t="s">
        <v>669</v>
      </c>
      <c r="JJS50" s="98" t="s">
        <v>669</v>
      </c>
      <c r="JJT50" s="98" t="s">
        <v>669</v>
      </c>
      <c r="JJU50" s="98" t="s">
        <v>669</v>
      </c>
      <c r="JJV50" s="98" t="s">
        <v>669</v>
      </c>
      <c r="JJW50" s="98" t="s">
        <v>669</v>
      </c>
      <c r="JJX50" s="98" t="s">
        <v>669</v>
      </c>
      <c r="JJY50" s="98" t="s">
        <v>669</v>
      </c>
      <c r="JJZ50" s="98" t="s">
        <v>669</v>
      </c>
      <c r="JKA50" s="98" t="s">
        <v>669</v>
      </c>
      <c r="JKB50" s="98" t="s">
        <v>669</v>
      </c>
      <c r="JKC50" s="98" t="s">
        <v>669</v>
      </c>
      <c r="JKD50" s="98" t="s">
        <v>669</v>
      </c>
      <c r="JKE50" s="98" t="s">
        <v>669</v>
      </c>
      <c r="JKF50" s="98" t="s">
        <v>669</v>
      </c>
      <c r="JKG50" s="98" t="s">
        <v>669</v>
      </c>
      <c r="JKH50" s="98" t="s">
        <v>669</v>
      </c>
      <c r="JKI50" s="98" t="s">
        <v>669</v>
      </c>
      <c r="JKJ50" s="98" t="s">
        <v>669</v>
      </c>
      <c r="JKK50" s="98" t="s">
        <v>669</v>
      </c>
      <c r="JKL50" s="98" t="s">
        <v>669</v>
      </c>
      <c r="JKM50" s="98" t="s">
        <v>669</v>
      </c>
      <c r="JKN50" s="98" t="s">
        <v>669</v>
      </c>
      <c r="JKO50" s="98" t="s">
        <v>669</v>
      </c>
      <c r="JKP50" s="98" t="s">
        <v>669</v>
      </c>
      <c r="JKQ50" s="98" t="s">
        <v>669</v>
      </c>
      <c r="JKR50" s="98" t="s">
        <v>669</v>
      </c>
      <c r="JKS50" s="98" t="s">
        <v>669</v>
      </c>
      <c r="JKT50" s="98" t="s">
        <v>669</v>
      </c>
      <c r="JKU50" s="98" t="s">
        <v>669</v>
      </c>
      <c r="JKV50" s="98" t="s">
        <v>669</v>
      </c>
      <c r="JKW50" s="98" t="s">
        <v>669</v>
      </c>
      <c r="JKX50" s="98" t="s">
        <v>669</v>
      </c>
      <c r="JKY50" s="98" t="s">
        <v>669</v>
      </c>
      <c r="JKZ50" s="98" t="s">
        <v>669</v>
      </c>
      <c r="JLA50" s="98" t="s">
        <v>669</v>
      </c>
      <c r="JLB50" s="98" t="s">
        <v>669</v>
      </c>
      <c r="JLC50" s="98" t="s">
        <v>669</v>
      </c>
      <c r="JLD50" s="98" t="s">
        <v>669</v>
      </c>
      <c r="JLE50" s="98" t="s">
        <v>669</v>
      </c>
      <c r="JLF50" s="98" t="s">
        <v>669</v>
      </c>
      <c r="JLG50" s="98" t="s">
        <v>669</v>
      </c>
      <c r="JLH50" s="98" t="s">
        <v>669</v>
      </c>
      <c r="JLI50" s="98" t="s">
        <v>669</v>
      </c>
      <c r="JLJ50" s="98" t="s">
        <v>669</v>
      </c>
      <c r="JLK50" s="98" t="s">
        <v>669</v>
      </c>
      <c r="JLL50" s="98" t="s">
        <v>669</v>
      </c>
      <c r="JLM50" s="98" t="s">
        <v>669</v>
      </c>
      <c r="JLN50" s="98" t="s">
        <v>669</v>
      </c>
      <c r="JLO50" s="98" t="s">
        <v>669</v>
      </c>
      <c r="JLP50" s="98" t="s">
        <v>669</v>
      </c>
      <c r="JLQ50" s="98" t="s">
        <v>669</v>
      </c>
      <c r="JLR50" s="98" t="s">
        <v>669</v>
      </c>
      <c r="JLS50" s="98" t="s">
        <v>669</v>
      </c>
      <c r="JLT50" s="98" t="s">
        <v>669</v>
      </c>
      <c r="JLU50" s="98" t="s">
        <v>669</v>
      </c>
      <c r="JLV50" s="98" t="s">
        <v>669</v>
      </c>
      <c r="JLW50" s="98" t="s">
        <v>669</v>
      </c>
      <c r="JLX50" s="98" t="s">
        <v>669</v>
      </c>
      <c r="JLY50" s="98" t="s">
        <v>669</v>
      </c>
      <c r="JLZ50" s="98" t="s">
        <v>669</v>
      </c>
      <c r="JMA50" s="98" t="s">
        <v>669</v>
      </c>
      <c r="JMB50" s="98" t="s">
        <v>669</v>
      </c>
      <c r="JMC50" s="98" t="s">
        <v>669</v>
      </c>
      <c r="JMD50" s="98" t="s">
        <v>669</v>
      </c>
      <c r="JME50" s="98" t="s">
        <v>669</v>
      </c>
      <c r="JMF50" s="98" t="s">
        <v>669</v>
      </c>
      <c r="JMG50" s="98" t="s">
        <v>669</v>
      </c>
      <c r="JMH50" s="98" t="s">
        <v>669</v>
      </c>
      <c r="JMI50" s="98" t="s">
        <v>669</v>
      </c>
      <c r="JMJ50" s="98" t="s">
        <v>669</v>
      </c>
      <c r="JMK50" s="98" t="s">
        <v>669</v>
      </c>
      <c r="JML50" s="98" t="s">
        <v>669</v>
      </c>
      <c r="JMM50" s="98" t="s">
        <v>669</v>
      </c>
      <c r="JMN50" s="98" t="s">
        <v>669</v>
      </c>
      <c r="JMO50" s="98" t="s">
        <v>669</v>
      </c>
      <c r="JMP50" s="98" t="s">
        <v>669</v>
      </c>
      <c r="JMQ50" s="98" t="s">
        <v>669</v>
      </c>
      <c r="JMR50" s="98" t="s">
        <v>669</v>
      </c>
      <c r="JMS50" s="98" t="s">
        <v>669</v>
      </c>
      <c r="JMT50" s="98" t="s">
        <v>669</v>
      </c>
      <c r="JMU50" s="98" t="s">
        <v>669</v>
      </c>
      <c r="JMV50" s="98" t="s">
        <v>669</v>
      </c>
      <c r="JMW50" s="98" t="s">
        <v>669</v>
      </c>
      <c r="JMX50" s="98" t="s">
        <v>669</v>
      </c>
      <c r="JMY50" s="98" t="s">
        <v>669</v>
      </c>
      <c r="JMZ50" s="98" t="s">
        <v>669</v>
      </c>
      <c r="JNA50" s="98" t="s">
        <v>669</v>
      </c>
      <c r="JNB50" s="98" t="s">
        <v>669</v>
      </c>
      <c r="JNC50" s="98" t="s">
        <v>669</v>
      </c>
      <c r="JND50" s="98" t="s">
        <v>669</v>
      </c>
      <c r="JNE50" s="98" t="s">
        <v>669</v>
      </c>
      <c r="JNF50" s="98" t="s">
        <v>669</v>
      </c>
      <c r="JNG50" s="98" t="s">
        <v>669</v>
      </c>
      <c r="JNH50" s="98" t="s">
        <v>669</v>
      </c>
      <c r="JNI50" s="98" t="s">
        <v>669</v>
      </c>
      <c r="JNJ50" s="98" t="s">
        <v>669</v>
      </c>
      <c r="JNK50" s="98" t="s">
        <v>669</v>
      </c>
      <c r="JNL50" s="98" t="s">
        <v>669</v>
      </c>
      <c r="JNM50" s="98" t="s">
        <v>669</v>
      </c>
      <c r="JNN50" s="98" t="s">
        <v>669</v>
      </c>
      <c r="JNO50" s="98" t="s">
        <v>669</v>
      </c>
      <c r="JNP50" s="98" t="s">
        <v>669</v>
      </c>
      <c r="JNQ50" s="98" t="s">
        <v>669</v>
      </c>
      <c r="JNR50" s="98" t="s">
        <v>669</v>
      </c>
      <c r="JNS50" s="98" t="s">
        <v>669</v>
      </c>
      <c r="JNT50" s="98" t="s">
        <v>669</v>
      </c>
      <c r="JNU50" s="98" t="s">
        <v>669</v>
      </c>
      <c r="JNV50" s="98" t="s">
        <v>669</v>
      </c>
      <c r="JNW50" s="98" t="s">
        <v>669</v>
      </c>
      <c r="JNX50" s="98" t="s">
        <v>669</v>
      </c>
      <c r="JNY50" s="98" t="s">
        <v>669</v>
      </c>
      <c r="JNZ50" s="98" t="s">
        <v>669</v>
      </c>
      <c r="JOA50" s="98" t="s">
        <v>669</v>
      </c>
      <c r="JOB50" s="98" t="s">
        <v>669</v>
      </c>
      <c r="JOC50" s="98" t="s">
        <v>669</v>
      </c>
      <c r="JOD50" s="98" t="s">
        <v>669</v>
      </c>
      <c r="JOE50" s="98" t="s">
        <v>669</v>
      </c>
      <c r="JOF50" s="98" t="s">
        <v>669</v>
      </c>
      <c r="JOG50" s="98" t="s">
        <v>669</v>
      </c>
      <c r="JOH50" s="98" t="s">
        <v>669</v>
      </c>
      <c r="JOI50" s="98" t="s">
        <v>669</v>
      </c>
      <c r="JOJ50" s="98" t="s">
        <v>669</v>
      </c>
      <c r="JOK50" s="98" t="s">
        <v>669</v>
      </c>
      <c r="JOL50" s="98" t="s">
        <v>669</v>
      </c>
      <c r="JOM50" s="98" t="s">
        <v>669</v>
      </c>
      <c r="JON50" s="98" t="s">
        <v>669</v>
      </c>
      <c r="JOO50" s="98" t="s">
        <v>669</v>
      </c>
      <c r="JOP50" s="98" t="s">
        <v>669</v>
      </c>
      <c r="JOQ50" s="98" t="s">
        <v>669</v>
      </c>
      <c r="JOR50" s="98" t="s">
        <v>669</v>
      </c>
      <c r="JOS50" s="98" t="s">
        <v>669</v>
      </c>
      <c r="JOT50" s="98" t="s">
        <v>669</v>
      </c>
      <c r="JOU50" s="98" t="s">
        <v>669</v>
      </c>
      <c r="JOV50" s="98" t="s">
        <v>669</v>
      </c>
      <c r="JOW50" s="98" t="s">
        <v>669</v>
      </c>
      <c r="JOX50" s="98" t="s">
        <v>669</v>
      </c>
      <c r="JOY50" s="98" t="s">
        <v>669</v>
      </c>
      <c r="JOZ50" s="98" t="s">
        <v>669</v>
      </c>
      <c r="JPA50" s="98" t="s">
        <v>669</v>
      </c>
      <c r="JPB50" s="98" t="s">
        <v>669</v>
      </c>
      <c r="JPC50" s="98" t="s">
        <v>669</v>
      </c>
      <c r="JPD50" s="98" t="s">
        <v>669</v>
      </c>
      <c r="JPE50" s="98" t="s">
        <v>669</v>
      </c>
      <c r="JPF50" s="98" t="s">
        <v>669</v>
      </c>
      <c r="JPG50" s="98" t="s">
        <v>669</v>
      </c>
      <c r="JPH50" s="98" t="s">
        <v>669</v>
      </c>
      <c r="JPI50" s="98" t="s">
        <v>669</v>
      </c>
      <c r="JPJ50" s="98" t="s">
        <v>669</v>
      </c>
      <c r="JPK50" s="98" t="s">
        <v>669</v>
      </c>
      <c r="JPL50" s="98" t="s">
        <v>669</v>
      </c>
      <c r="JPM50" s="98" t="s">
        <v>669</v>
      </c>
      <c r="JPN50" s="98" t="s">
        <v>669</v>
      </c>
      <c r="JPO50" s="98" t="s">
        <v>669</v>
      </c>
      <c r="JPP50" s="98" t="s">
        <v>669</v>
      </c>
      <c r="JPQ50" s="98" t="s">
        <v>669</v>
      </c>
      <c r="JPR50" s="98" t="s">
        <v>669</v>
      </c>
      <c r="JPS50" s="98" t="s">
        <v>669</v>
      </c>
      <c r="JPT50" s="98" t="s">
        <v>669</v>
      </c>
      <c r="JPU50" s="98" t="s">
        <v>669</v>
      </c>
      <c r="JPV50" s="98" t="s">
        <v>669</v>
      </c>
      <c r="JPW50" s="98" t="s">
        <v>669</v>
      </c>
      <c r="JPX50" s="98" t="s">
        <v>669</v>
      </c>
      <c r="JPY50" s="98" t="s">
        <v>669</v>
      </c>
      <c r="JPZ50" s="98" t="s">
        <v>669</v>
      </c>
      <c r="JQA50" s="98" t="s">
        <v>669</v>
      </c>
      <c r="JQB50" s="98" t="s">
        <v>669</v>
      </c>
      <c r="JQC50" s="98" t="s">
        <v>669</v>
      </c>
      <c r="JQD50" s="98" t="s">
        <v>669</v>
      </c>
      <c r="JQE50" s="98" t="s">
        <v>669</v>
      </c>
      <c r="JQF50" s="98" t="s">
        <v>669</v>
      </c>
      <c r="JQG50" s="98" t="s">
        <v>669</v>
      </c>
      <c r="JQH50" s="98" t="s">
        <v>669</v>
      </c>
      <c r="JQI50" s="98" t="s">
        <v>669</v>
      </c>
      <c r="JQJ50" s="98" t="s">
        <v>669</v>
      </c>
      <c r="JQK50" s="98" t="s">
        <v>669</v>
      </c>
      <c r="JQL50" s="98" t="s">
        <v>669</v>
      </c>
      <c r="JQM50" s="98" t="s">
        <v>669</v>
      </c>
      <c r="JQN50" s="98" t="s">
        <v>669</v>
      </c>
      <c r="JQO50" s="98" t="s">
        <v>669</v>
      </c>
      <c r="JQP50" s="98" t="s">
        <v>669</v>
      </c>
      <c r="JQQ50" s="98" t="s">
        <v>669</v>
      </c>
      <c r="JQR50" s="98" t="s">
        <v>669</v>
      </c>
      <c r="JQS50" s="98" t="s">
        <v>669</v>
      </c>
      <c r="JQT50" s="98" t="s">
        <v>669</v>
      </c>
      <c r="JQU50" s="98" t="s">
        <v>669</v>
      </c>
      <c r="JQV50" s="98" t="s">
        <v>669</v>
      </c>
      <c r="JQW50" s="98" t="s">
        <v>669</v>
      </c>
      <c r="JQX50" s="98" t="s">
        <v>669</v>
      </c>
      <c r="JQY50" s="98" t="s">
        <v>669</v>
      </c>
      <c r="JQZ50" s="98" t="s">
        <v>669</v>
      </c>
      <c r="JRA50" s="98" t="s">
        <v>669</v>
      </c>
      <c r="JRB50" s="98" t="s">
        <v>669</v>
      </c>
      <c r="JRC50" s="98" t="s">
        <v>669</v>
      </c>
      <c r="JRD50" s="98" t="s">
        <v>669</v>
      </c>
      <c r="JRE50" s="98" t="s">
        <v>669</v>
      </c>
      <c r="JRF50" s="98" t="s">
        <v>669</v>
      </c>
      <c r="JRG50" s="98" t="s">
        <v>669</v>
      </c>
      <c r="JRH50" s="98" t="s">
        <v>669</v>
      </c>
      <c r="JRI50" s="98" t="s">
        <v>669</v>
      </c>
      <c r="JRJ50" s="98" t="s">
        <v>669</v>
      </c>
      <c r="JRK50" s="98" t="s">
        <v>669</v>
      </c>
      <c r="JRL50" s="98" t="s">
        <v>669</v>
      </c>
      <c r="JRM50" s="98" t="s">
        <v>669</v>
      </c>
      <c r="JRN50" s="98" t="s">
        <v>669</v>
      </c>
      <c r="JRO50" s="98" t="s">
        <v>669</v>
      </c>
      <c r="JRP50" s="98" t="s">
        <v>669</v>
      </c>
      <c r="JRQ50" s="98" t="s">
        <v>669</v>
      </c>
      <c r="JRR50" s="98" t="s">
        <v>669</v>
      </c>
      <c r="JRS50" s="98" t="s">
        <v>669</v>
      </c>
      <c r="JRT50" s="98" t="s">
        <v>669</v>
      </c>
      <c r="JRU50" s="98" t="s">
        <v>669</v>
      </c>
      <c r="JRV50" s="98" t="s">
        <v>669</v>
      </c>
      <c r="JRW50" s="98" t="s">
        <v>669</v>
      </c>
      <c r="JRX50" s="98" t="s">
        <v>669</v>
      </c>
      <c r="JRY50" s="98" t="s">
        <v>669</v>
      </c>
      <c r="JRZ50" s="98" t="s">
        <v>669</v>
      </c>
      <c r="JSA50" s="98" t="s">
        <v>669</v>
      </c>
      <c r="JSB50" s="98" t="s">
        <v>669</v>
      </c>
      <c r="JSC50" s="98" t="s">
        <v>669</v>
      </c>
      <c r="JSD50" s="98" t="s">
        <v>669</v>
      </c>
      <c r="JSE50" s="98" t="s">
        <v>669</v>
      </c>
      <c r="JSF50" s="98" t="s">
        <v>669</v>
      </c>
      <c r="JSG50" s="98" t="s">
        <v>669</v>
      </c>
      <c r="JSH50" s="98" t="s">
        <v>669</v>
      </c>
      <c r="JSI50" s="98" t="s">
        <v>669</v>
      </c>
      <c r="JSJ50" s="98" t="s">
        <v>669</v>
      </c>
      <c r="JSK50" s="98" t="s">
        <v>669</v>
      </c>
      <c r="JSL50" s="98" t="s">
        <v>669</v>
      </c>
      <c r="JSM50" s="98" t="s">
        <v>669</v>
      </c>
      <c r="JSN50" s="98" t="s">
        <v>669</v>
      </c>
      <c r="JSO50" s="98" t="s">
        <v>669</v>
      </c>
      <c r="JSP50" s="98" t="s">
        <v>669</v>
      </c>
      <c r="JSQ50" s="98" t="s">
        <v>669</v>
      </c>
      <c r="JSR50" s="98" t="s">
        <v>669</v>
      </c>
      <c r="JSS50" s="98" t="s">
        <v>669</v>
      </c>
      <c r="JST50" s="98" t="s">
        <v>669</v>
      </c>
      <c r="JSU50" s="98" t="s">
        <v>669</v>
      </c>
      <c r="JSV50" s="98" t="s">
        <v>669</v>
      </c>
      <c r="JSW50" s="98" t="s">
        <v>669</v>
      </c>
      <c r="JSX50" s="98" t="s">
        <v>669</v>
      </c>
      <c r="JSY50" s="98" t="s">
        <v>669</v>
      </c>
      <c r="JSZ50" s="98" t="s">
        <v>669</v>
      </c>
      <c r="JTA50" s="98" t="s">
        <v>669</v>
      </c>
      <c r="JTB50" s="98" t="s">
        <v>669</v>
      </c>
      <c r="JTC50" s="98" t="s">
        <v>669</v>
      </c>
      <c r="JTD50" s="98" t="s">
        <v>669</v>
      </c>
      <c r="JTE50" s="98" t="s">
        <v>669</v>
      </c>
      <c r="JTF50" s="98" t="s">
        <v>669</v>
      </c>
      <c r="JTG50" s="98" t="s">
        <v>669</v>
      </c>
      <c r="JTH50" s="98" t="s">
        <v>669</v>
      </c>
      <c r="JTI50" s="98" t="s">
        <v>669</v>
      </c>
      <c r="JTJ50" s="98" t="s">
        <v>669</v>
      </c>
      <c r="JTK50" s="98" t="s">
        <v>669</v>
      </c>
      <c r="JTL50" s="98" t="s">
        <v>669</v>
      </c>
      <c r="JTM50" s="98" t="s">
        <v>669</v>
      </c>
      <c r="JTN50" s="98" t="s">
        <v>669</v>
      </c>
      <c r="JTO50" s="98" t="s">
        <v>669</v>
      </c>
      <c r="JTP50" s="98" t="s">
        <v>669</v>
      </c>
      <c r="JTQ50" s="98" t="s">
        <v>669</v>
      </c>
      <c r="JTR50" s="98" t="s">
        <v>669</v>
      </c>
      <c r="JTS50" s="98" t="s">
        <v>669</v>
      </c>
      <c r="JTT50" s="98" t="s">
        <v>669</v>
      </c>
      <c r="JTU50" s="98" t="s">
        <v>669</v>
      </c>
      <c r="JTV50" s="98" t="s">
        <v>669</v>
      </c>
      <c r="JTW50" s="98" t="s">
        <v>669</v>
      </c>
      <c r="JTX50" s="98" t="s">
        <v>669</v>
      </c>
      <c r="JTY50" s="98" t="s">
        <v>669</v>
      </c>
      <c r="JTZ50" s="98" t="s">
        <v>669</v>
      </c>
      <c r="JUA50" s="98" t="s">
        <v>669</v>
      </c>
      <c r="JUB50" s="98" t="s">
        <v>669</v>
      </c>
      <c r="JUC50" s="98" t="s">
        <v>669</v>
      </c>
      <c r="JUD50" s="98" t="s">
        <v>669</v>
      </c>
      <c r="JUE50" s="98" t="s">
        <v>669</v>
      </c>
      <c r="JUF50" s="98" t="s">
        <v>669</v>
      </c>
      <c r="JUG50" s="98" t="s">
        <v>669</v>
      </c>
      <c r="JUH50" s="98" t="s">
        <v>669</v>
      </c>
      <c r="JUI50" s="98" t="s">
        <v>669</v>
      </c>
      <c r="JUJ50" s="98" t="s">
        <v>669</v>
      </c>
      <c r="JUK50" s="98" t="s">
        <v>669</v>
      </c>
      <c r="JUL50" s="98" t="s">
        <v>669</v>
      </c>
      <c r="JUM50" s="98" t="s">
        <v>669</v>
      </c>
      <c r="JUN50" s="98" t="s">
        <v>669</v>
      </c>
      <c r="JUO50" s="98" t="s">
        <v>669</v>
      </c>
      <c r="JUP50" s="98" t="s">
        <v>669</v>
      </c>
      <c r="JUQ50" s="98" t="s">
        <v>669</v>
      </c>
      <c r="JUR50" s="98" t="s">
        <v>669</v>
      </c>
      <c r="JUS50" s="98" t="s">
        <v>669</v>
      </c>
      <c r="JUT50" s="98" t="s">
        <v>669</v>
      </c>
      <c r="JUU50" s="98" t="s">
        <v>669</v>
      </c>
      <c r="JUV50" s="98" t="s">
        <v>669</v>
      </c>
      <c r="JUW50" s="98" t="s">
        <v>669</v>
      </c>
      <c r="JUX50" s="98" t="s">
        <v>669</v>
      </c>
      <c r="JUY50" s="98" t="s">
        <v>669</v>
      </c>
      <c r="JUZ50" s="98" t="s">
        <v>669</v>
      </c>
      <c r="JVA50" s="98" t="s">
        <v>669</v>
      </c>
      <c r="JVB50" s="98" t="s">
        <v>669</v>
      </c>
      <c r="JVC50" s="98" t="s">
        <v>669</v>
      </c>
      <c r="JVD50" s="98" t="s">
        <v>669</v>
      </c>
      <c r="JVE50" s="98" t="s">
        <v>669</v>
      </c>
      <c r="JVF50" s="98" t="s">
        <v>669</v>
      </c>
      <c r="JVG50" s="98" t="s">
        <v>669</v>
      </c>
      <c r="JVH50" s="98" t="s">
        <v>669</v>
      </c>
      <c r="JVI50" s="98" t="s">
        <v>669</v>
      </c>
      <c r="JVJ50" s="98" t="s">
        <v>669</v>
      </c>
      <c r="JVK50" s="98" t="s">
        <v>669</v>
      </c>
      <c r="JVL50" s="98" t="s">
        <v>669</v>
      </c>
      <c r="JVM50" s="98" t="s">
        <v>669</v>
      </c>
      <c r="JVN50" s="98" t="s">
        <v>669</v>
      </c>
      <c r="JVO50" s="98" t="s">
        <v>669</v>
      </c>
      <c r="JVP50" s="98" t="s">
        <v>669</v>
      </c>
      <c r="JVQ50" s="98" t="s">
        <v>669</v>
      </c>
      <c r="JVR50" s="98" t="s">
        <v>669</v>
      </c>
      <c r="JVS50" s="98" t="s">
        <v>669</v>
      </c>
      <c r="JVT50" s="98" t="s">
        <v>669</v>
      </c>
      <c r="JVU50" s="98" t="s">
        <v>669</v>
      </c>
      <c r="JVV50" s="98" t="s">
        <v>669</v>
      </c>
      <c r="JVW50" s="98" t="s">
        <v>669</v>
      </c>
      <c r="JVX50" s="98" t="s">
        <v>669</v>
      </c>
      <c r="JVY50" s="98" t="s">
        <v>669</v>
      </c>
      <c r="JVZ50" s="98" t="s">
        <v>669</v>
      </c>
      <c r="JWA50" s="98" t="s">
        <v>669</v>
      </c>
      <c r="JWB50" s="98" t="s">
        <v>669</v>
      </c>
      <c r="JWC50" s="98" t="s">
        <v>669</v>
      </c>
      <c r="JWD50" s="98" t="s">
        <v>669</v>
      </c>
      <c r="JWE50" s="98" t="s">
        <v>669</v>
      </c>
      <c r="JWF50" s="98" t="s">
        <v>669</v>
      </c>
      <c r="JWG50" s="98" t="s">
        <v>669</v>
      </c>
      <c r="JWH50" s="98" t="s">
        <v>669</v>
      </c>
      <c r="JWI50" s="98" t="s">
        <v>669</v>
      </c>
      <c r="JWJ50" s="98" t="s">
        <v>669</v>
      </c>
      <c r="JWK50" s="98" t="s">
        <v>669</v>
      </c>
      <c r="JWL50" s="98" t="s">
        <v>669</v>
      </c>
      <c r="JWM50" s="98" t="s">
        <v>669</v>
      </c>
      <c r="JWN50" s="98" t="s">
        <v>669</v>
      </c>
      <c r="JWO50" s="98" t="s">
        <v>669</v>
      </c>
      <c r="JWP50" s="98" t="s">
        <v>669</v>
      </c>
      <c r="JWQ50" s="98" t="s">
        <v>669</v>
      </c>
      <c r="JWR50" s="98" t="s">
        <v>669</v>
      </c>
      <c r="JWS50" s="98" t="s">
        <v>669</v>
      </c>
      <c r="JWT50" s="98" t="s">
        <v>669</v>
      </c>
      <c r="JWU50" s="98" t="s">
        <v>669</v>
      </c>
      <c r="JWV50" s="98" t="s">
        <v>669</v>
      </c>
      <c r="JWW50" s="98" t="s">
        <v>669</v>
      </c>
      <c r="JWX50" s="98" t="s">
        <v>669</v>
      </c>
      <c r="JWY50" s="98" t="s">
        <v>669</v>
      </c>
      <c r="JWZ50" s="98" t="s">
        <v>669</v>
      </c>
      <c r="JXA50" s="98" t="s">
        <v>669</v>
      </c>
      <c r="JXB50" s="98" t="s">
        <v>669</v>
      </c>
      <c r="JXC50" s="98" t="s">
        <v>669</v>
      </c>
      <c r="JXD50" s="98" t="s">
        <v>669</v>
      </c>
      <c r="JXE50" s="98" t="s">
        <v>669</v>
      </c>
      <c r="JXF50" s="98" t="s">
        <v>669</v>
      </c>
      <c r="JXG50" s="98" t="s">
        <v>669</v>
      </c>
      <c r="JXH50" s="98" t="s">
        <v>669</v>
      </c>
      <c r="JXI50" s="98" t="s">
        <v>669</v>
      </c>
      <c r="JXJ50" s="98" t="s">
        <v>669</v>
      </c>
      <c r="JXK50" s="98" t="s">
        <v>669</v>
      </c>
      <c r="JXL50" s="98" t="s">
        <v>669</v>
      </c>
      <c r="JXM50" s="98" t="s">
        <v>669</v>
      </c>
      <c r="JXN50" s="98" t="s">
        <v>669</v>
      </c>
      <c r="JXO50" s="98" t="s">
        <v>669</v>
      </c>
      <c r="JXP50" s="98" t="s">
        <v>669</v>
      </c>
      <c r="JXQ50" s="98" t="s">
        <v>669</v>
      </c>
      <c r="JXR50" s="98" t="s">
        <v>669</v>
      </c>
      <c r="JXS50" s="98" t="s">
        <v>669</v>
      </c>
      <c r="JXT50" s="98" t="s">
        <v>669</v>
      </c>
      <c r="JXU50" s="98" t="s">
        <v>669</v>
      </c>
      <c r="JXV50" s="98" t="s">
        <v>669</v>
      </c>
      <c r="JXW50" s="98" t="s">
        <v>669</v>
      </c>
      <c r="JXX50" s="98" t="s">
        <v>669</v>
      </c>
      <c r="JXY50" s="98" t="s">
        <v>669</v>
      </c>
      <c r="JXZ50" s="98" t="s">
        <v>669</v>
      </c>
      <c r="JYA50" s="98" t="s">
        <v>669</v>
      </c>
      <c r="JYB50" s="98" t="s">
        <v>669</v>
      </c>
      <c r="JYC50" s="98" t="s">
        <v>669</v>
      </c>
      <c r="JYD50" s="98" t="s">
        <v>669</v>
      </c>
      <c r="JYE50" s="98" t="s">
        <v>669</v>
      </c>
      <c r="JYF50" s="98" t="s">
        <v>669</v>
      </c>
      <c r="JYG50" s="98" t="s">
        <v>669</v>
      </c>
      <c r="JYH50" s="98" t="s">
        <v>669</v>
      </c>
      <c r="JYI50" s="98" t="s">
        <v>669</v>
      </c>
      <c r="JYJ50" s="98" t="s">
        <v>669</v>
      </c>
      <c r="JYK50" s="98" t="s">
        <v>669</v>
      </c>
      <c r="JYL50" s="98" t="s">
        <v>669</v>
      </c>
      <c r="JYM50" s="98" t="s">
        <v>669</v>
      </c>
      <c r="JYN50" s="98" t="s">
        <v>669</v>
      </c>
      <c r="JYO50" s="98" t="s">
        <v>669</v>
      </c>
      <c r="JYP50" s="98" t="s">
        <v>669</v>
      </c>
      <c r="JYQ50" s="98" t="s">
        <v>669</v>
      </c>
      <c r="JYR50" s="98" t="s">
        <v>669</v>
      </c>
      <c r="JYS50" s="98" t="s">
        <v>669</v>
      </c>
      <c r="JYT50" s="98" t="s">
        <v>669</v>
      </c>
      <c r="JYU50" s="98" t="s">
        <v>669</v>
      </c>
      <c r="JYV50" s="98" t="s">
        <v>669</v>
      </c>
      <c r="JYW50" s="98" t="s">
        <v>669</v>
      </c>
      <c r="JYX50" s="98" t="s">
        <v>669</v>
      </c>
      <c r="JYY50" s="98" t="s">
        <v>669</v>
      </c>
      <c r="JYZ50" s="98" t="s">
        <v>669</v>
      </c>
      <c r="JZA50" s="98" t="s">
        <v>669</v>
      </c>
      <c r="JZB50" s="98" t="s">
        <v>669</v>
      </c>
      <c r="JZC50" s="98" t="s">
        <v>669</v>
      </c>
      <c r="JZD50" s="98" t="s">
        <v>669</v>
      </c>
      <c r="JZE50" s="98" t="s">
        <v>669</v>
      </c>
      <c r="JZF50" s="98" t="s">
        <v>669</v>
      </c>
      <c r="JZG50" s="98" t="s">
        <v>669</v>
      </c>
      <c r="JZH50" s="98" t="s">
        <v>669</v>
      </c>
      <c r="JZI50" s="98" t="s">
        <v>669</v>
      </c>
      <c r="JZJ50" s="98" t="s">
        <v>669</v>
      </c>
      <c r="JZK50" s="98" t="s">
        <v>669</v>
      </c>
      <c r="JZL50" s="98" t="s">
        <v>669</v>
      </c>
      <c r="JZM50" s="98" t="s">
        <v>669</v>
      </c>
      <c r="JZN50" s="98" t="s">
        <v>669</v>
      </c>
      <c r="JZO50" s="98" t="s">
        <v>669</v>
      </c>
      <c r="JZP50" s="98" t="s">
        <v>669</v>
      </c>
      <c r="JZQ50" s="98" t="s">
        <v>669</v>
      </c>
      <c r="JZR50" s="98" t="s">
        <v>669</v>
      </c>
      <c r="JZS50" s="98" t="s">
        <v>669</v>
      </c>
      <c r="JZT50" s="98" t="s">
        <v>669</v>
      </c>
      <c r="JZU50" s="98" t="s">
        <v>669</v>
      </c>
      <c r="JZV50" s="98" t="s">
        <v>669</v>
      </c>
      <c r="JZW50" s="98" t="s">
        <v>669</v>
      </c>
      <c r="JZX50" s="98" t="s">
        <v>669</v>
      </c>
      <c r="JZY50" s="98" t="s">
        <v>669</v>
      </c>
      <c r="JZZ50" s="98" t="s">
        <v>669</v>
      </c>
      <c r="KAA50" s="98" t="s">
        <v>669</v>
      </c>
      <c r="KAB50" s="98" t="s">
        <v>669</v>
      </c>
      <c r="KAC50" s="98" t="s">
        <v>669</v>
      </c>
      <c r="KAD50" s="98" t="s">
        <v>669</v>
      </c>
      <c r="KAE50" s="98" t="s">
        <v>669</v>
      </c>
      <c r="KAF50" s="98" t="s">
        <v>669</v>
      </c>
      <c r="KAG50" s="98" t="s">
        <v>669</v>
      </c>
      <c r="KAH50" s="98" t="s">
        <v>669</v>
      </c>
      <c r="KAI50" s="98" t="s">
        <v>669</v>
      </c>
      <c r="KAJ50" s="98" t="s">
        <v>669</v>
      </c>
      <c r="KAK50" s="98" t="s">
        <v>669</v>
      </c>
      <c r="KAL50" s="98" t="s">
        <v>669</v>
      </c>
      <c r="KAM50" s="98" t="s">
        <v>669</v>
      </c>
      <c r="KAN50" s="98" t="s">
        <v>669</v>
      </c>
      <c r="KAO50" s="98" t="s">
        <v>669</v>
      </c>
      <c r="KAP50" s="98" t="s">
        <v>669</v>
      </c>
      <c r="KAQ50" s="98" t="s">
        <v>669</v>
      </c>
      <c r="KAR50" s="98" t="s">
        <v>669</v>
      </c>
      <c r="KAS50" s="98" t="s">
        <v>669</v>
      </c>
      <c r="KAT50" s="98" t="s">
        <v>669</v>
      </c>
      <c r="KAU50" s="98" t="s">
        <v>669</v>
      </c>
      <c r="KAV50" s="98" t="s">
        <v>669</v>
      </c>
      <c r="KAW50" s="98" t="s">
        <v>669</v>
      </c>
      <c r="KAX50" s="98" t="s">
        <v>669</v>
      </c>
      <c r="KAY50" s="98" t="s">
        <v>669</v>
      </c>
      <c r="KAZ50" s="98" t="s">
        <v>669</v>
      </c>
      <c r="KBA50" s="98" t="s">
        <v>669</v>
      </c>
      <c r="KBB50" s="98" t="s">
        <v>669</v>
      </c>
      <c r="KBC50" s="98" t="s">
        <v>669</v>
      </c>
      <c r="KBD50" s="98" t="s">
        <v>669</v>
      </c>
      <c r="KBE50" s="98" t="s">
        <v>669</v>
      </c>
      <c r="KBF50" s="98" t="s">
        <v>669</v>
      </c>
      <c r="KBG50" s="98" t="s">
        <v>669</v>
      </c>
      <c r="KBH50" s="98" t="s">
        <v>669</v>
      </c>
      <c r="KBI50" s="98" t="s">
        <v>669</v>
      </c>
      <c r="KBJ50" s="98" t="s">
        <v>669</v>
      </c>
      <c r="KBK50" s="98" t="s">
        <v>669</v>
      </c>
      <c r="KBL50" s="98" t="s">
        <v>669</v>
      </c>
      <c r="KBM50" s="98" t="s">
        <v>669</v>
      </c>
      <c r="KBN50" s="98" t="s">
        <v>669</v>
      </c>
      <c r="KBO50" s="98" t="s">
        <v>669</v>
      </c>
      <c r="KBP50" s="98" t="s">
        <v>669</v>
      </c>
      <c r="KBQ50" s="98" t="s">
        <v>669</v>
      </c>
      <c r="KBR50" s="98" t="s">
        <v>669</v>
      </c>
      <c r="KBS50" s="98" t="s">
        <v>669</v>
      </c>
      <c r="KBT50" s="98" t="s">
        <v>669</v>
      </c>
      <c r="KBU50" s="98" t="s">
        <v>669</v>
      </c>
      <c r="KBV50" s="98" t="s">
        <v>669</v>
      </c>
      <c r="KBW50" s="98" t="s">
        <v>669</v>
      </c>
      <c r="KBX50" s="98" t="s">
        <v>669</v>
      </c>
      <c r="KBY50" s="98" t="s">
        <v>669</v>
      </c>
      <c r="KBZ50" s="98" t="s">
        <v>669</v>
      </c>
      <c r="KCA50" s="98" t="s">
        <v>669</v>
      </c>
      <c r="KCB50" s="98" t="s">
        <v>669</v>
      </c>
      <c r="KCC50" s="98" t="s">
        <v>669</v>
      </c>
      <c r="KCD50" s="98" t="s">
        <v>669</v>
      </c>
      <c r="KCE50" s="98" t="s">
        <v>669</v>
      </c>
      <c r="KCF50" s="98" t="s">
        <v>669</v>
      </c>
      <c r="KCG50" s="98" t="s">
        <v>669</v>
      </c>
      <c r="KCH50" s="98" t="s">
        <v>669</v>
      </c>
      <c r="KCI50" s="98" t="s">
        <v>669</v>
      </c>
      <c r="KCJ50" s="98" t="s">
        <v>669</v>
      </c>
      <c r="KCK50" s="98" t="s">
        <v>669</v>
      </c>
      <c r="KCL50" s="98" t="s">
        <v>669</v>
      </c>
      <c r="KCM50" s="98" t="s">
        <v>669</v>
      </c>
      <c r="KCN50" s="98" t="s">
        <v>669</v>
      </c>
      <c r="KCO50" s="98" t="s">
        <v>669</v>
      </c>
      <c r="KCP50" s="98" t="s">
        <v>669</v>
      </c>
      <c r="KCQ50" s="98" t="s">
        <v>669</v>
      </c>
      <c r="KCR50" s="98" t="s">
        <v>669</v>
      </c>
      <c r="KCS50" s="98" t="s">
        <v>669</v>
      </c>
      <c r="KCT50" s="98" t="s">
        <v>669</v>
      </c>
      <c r="KCU50" s="98" t="s">
        <v>669</v>
      </c>
      <c r="KCV50" s="98" t="s">
        <v>669</v>
      </c>
      <c r="KCW50" s="98" t="s">
        <v>669</v>
      </c>
      <c r="KCX50" s="98" t="s">
        <v>669</v>
      </c>
      <c r="KCY50" s="98" t="s">
        <v>669</v>
      </c>
      <c r="KCZ50" s="98" t="s">
        <v>669</v>
      </c>
      <c r="KDA50" s="98" t="s">
        <v>669</v>
      </c>
      <c r="KDB50" s="98" t="s">
        <v>669</v>
      </c>
      <c r="KDC50" s="98" t="s">
        <v>669</v>
      </c>
      <c r="KDD50" s="98" t="s">
        <v>669</v>
      </c>
      <c r="KDE50" s="98" t="s">
        <v>669</v>
      </c>
      <c r="KDF50" s="98" t="s">
        <v>669</v>
      </c>
      <c r="KDG50" s="98" t="s">
        <v>669</v>
      </c>
      <c r="KDH50" s="98" t="s">
        <v>669</v>
      </c>
      <c r="KDI50" s="98" t="s">
        <v>669</v>
      </c>
      <c r="KDJ50" s="98" t="s">
        <v>669</v>
      </c>
      <c r="KDK50" s="98" t="s">
        <v>669</v>
      </c>
      <c r="KDL50" s="98" t="s">
        <v>669</v>
      </c>
      <c r="KDM50" s="98" t="s">
        <v>669</v>
      </c>
      <c r="KDN50" s="98" t="s">
        <v>669</v>
      </c>
      <c r="KDO50" s="98" t="s">
        <v>669</v>
      </c>
      <c r="KDP50" s="98" t="s">
        <v>669</v>
      </c>
      <c r="KDQ50" s="98" t="s">
        <v>669</v>
      </c>
      <c r="KDR50" s="98" t="s">
        <v>669</v>
      </c>
      <c r="KDS50" s="98" t="s">
        <v>669</v>
      </c>
      <c r="KDT50" s="98" t="s">
        <v>669</v>
      </c>
      <c r="KDU50" s="98" t="s">
        <v>669</v>
      </c>
      <c r="KDV50" s="98" t="s">
        <v>669</v>
      </c>
      <c r="KDW50" s="98" t="s">
        <v>669</v>
      </c>
      <c r="KDX50" s="98" t="s">
        <v>669</v>
      </c>
      <c r="KDY50" s="98" t="s">
        <v>669</v>
      </c>
      <c r="KDZ50" s="98" t="s">
        <v>669</v>
      </c>
      <c r="KEA50" s="98" t="s">
        <v>669</v>
      </c>
      <c r="KEB50" s="98" t="s">
        <v>669</v>
      </c>
      <c r="KEC50" s="98" t="s">
        <v>669</v>
      </c>
      <c r="KED50" s="98" t="s">
        <v>669</v>
      </c>
      <c r="KEE50" s="98" t="s">
        <v>669</v>
      </c>
      <c r="KEF50" s="98" t="s">
        <v>669</v>
      </c>
      <c r="KEG50" s="98" t="s">
        <v>669</v>
      </c>
      <c r="KEH50" s="98" t="s">
        <v>669</v>
      </c>
      <c r="KEI50" s="98" t="s">
        <v>669</v>
      </c>
      <c r="KEJ50" s="98" t="s">
        <v>669</v>
      </c>
      <c r="KEK50" s="98" t="s">
        <v>669</v>
      </c>
      <c r="KEL50" s="98" t="s">
        <v>669</v>
      </c>
      <c r="KEM50" s="98" t="s">
        <v>669</v>
      </c>
      <c r="KEN50" s="98" t="s">
        <v>669</v>
      </c>
      <c r="KEO50" s="98" t="s">
        <v>669</v>
      </c>
      <c r="KEP50" s="98" t="s">
        <v>669</v>
      </c>
      <c r="KEQ50" s="98" t="s">
        <v>669</v>
      </c>
      <c r="KER50" s="98" t="s">
        <v>669</v>
      </c>
      <c r="KES50" s="98" t="s">
        <v>669</v>
      </c>
      <c r="KET50" s="98" t="s">
        <v>669</v>
      </c>
      <c r="KEU50" s="98" t="s">
        <v>669</v>
      </c>
      <c r="KEV50" s="98" t="s">
        <v>669</v>
      </c>
      <c r="KEW50" s="98" t="s">
        <v>669</v>
      </c>
      <c r="KEX50" s="98" t="s">
        <v>669</v>
      </c>
      <c r="KEY50" s="98" t="s">
        <v>669</v>
      </c>
      <c r="KEZ50" s="98" t="s">
        <v>669</v>
      </c>
      <c r="KFA50" s="98" t="s">
        <v>669</v>
      </c>
      <c r="KFB50" s="98" t="s">
        <v>669</v>
      </c>
      <c r="KFC50" s="98" t="s">
        <v>669</v>
      </c>
      <c r="KFD50" s="98" t="s">
        <v>669</v>
      </c>
      <c r="KFE50" s="98" t="s">
        <v>669</v>
      </c>
      <c r="KFF50" s="98" t="s">
        <v>669</v>
      </c>
      <c r="KFG50" s="98" t="s">
        <v>669</v>
      </c>
      <c r="KFH50" s="98" t="s">
        <v>669</v>
      </c>
      <c r="KFI50" s="98" t="s">
        <v>669</v>
      </c>
      <c r="KFJ50" s="98" t="s">
        <v>669</v>
      </c>
      <c r="KFK50" s="98" t="s">
        <v>669</v>
      </c>
      <c r="KFL50" s="98" t="s">
        <v>669</v>
      </c>
      <c r="KFM50" s="98" t="s">
        <v>669</v>
      </c>
      <c r="KFN50" s="98" t="s">
        <v>669</v>
      </c>
      <c r="KFO50" s="98" t="s">
        <v>669</v>
      </c>
      <c r="KFP50" s="98" t="s">
        <v>669</v>
      </c>
      <c r="KFQ50" s="98" t="s">
        <v>669</v>
      </c>
      <c r="KFR50" s="98" t="s">
        <v>669</v>
      </c>
      <c r="KFS50" s="98" t="s">
        <v>669</v>
      </c>
      <c r="KFT50" s="98" t="s">
        <v>669</v>
      </c>
      <c r="KFU50" s="98" t="s">
        <v>669</v>
      </c>
      <c r="KFV50" s="98" t="s">
        <v>669</v>
      </c>
      <c r="KFW50" s="98" t="s">
        <v>669</v>
      </c>
      <c r="KFX50" s="98" t="s">
        <v>669</v>
      </c>
      <c r="KFY50" s="98" t="s">
        <v>669</v>
      </c>
      <c r="KFZ50" s="98" t="s">
        <v>669</v>
      </c>
      <c r="KGA50" s="98" t="s">
        <v>669</v>
      </c>
      <c r="KGB50" s="98" t="s">
        <v>669</v>
      </c>
      <c r="KGC50" s="98" t="s">
        <v>669</v>
      </c>
      <c r="KGD50" s="98" t="s">
        <v>669</v>
      </c>
      <c r="KGE50" s="98" t="s">
        <v>669</v>
      </c>
      <c r="KGF50" s="98" t="s">
        <v>669</v>
      </c>
      <c r="KGG50" s="98" t="s">
        <v>669</v>
      </c>
      <c r="KGH50" s="98" t="s">
        <v>669</v>
      </c>
      <c r="KGI50" s="98" t="s">
        <v>669</v>
      </c>
      <c r="KGJ50" s="98" t="s">
        <v>669</v>
      </c>
      <c r="KGK50" s="98" t="s">
        <v>669</v>
      </c>
      <c r="KGL50" s="98" t="s">
        <v>669</v>
      </c>
      <c r="KGM50" s="98" t="s">
        <v>669</v>
      </c>
      <c r="KGN50" s="98" t="s">
        <v>669</v>
      </c>
      <c r="KGO50" s="98" t="s">
        <v>669</v>
      </c>
      <c r="KGP50" s="98" t="s">
        <v>669</v>
      </c>
      <c r="KGQ50" s="98" t="s">
        <v>669</v>
      </c>
      <c r="KGR50" s="98" t="s">
        <v>669</v>
      </c>
      <c r="KGS50" s="98" t="s">
        <v>669</v>
      </c>
      <c r="KGT50" s="98" t="s">
        <v>669</v>
      </c>
      <c r="KGU50" s="98" t="s">
        <v>669</v>
      </c>
      <c r="KGV50" s="98" t="s">
        <v>669</v>
      </c>
      <c r="KGW50" s="98" t="s">
        <v>669</v>
      </c>
      <c r="KGX50" s="98" t="s">
        <v>669</v>
      </c>
      <c r="KGY50" s="98" t="s">
        <v>669</v>
      </c>
      <c r="KGZ50" s="98" t="s">
        <v>669</v>
      </c>
      <c r="KHA50" s="98" t="s">
        <v>669</v>
      </c>
      <c r="KHB50" s="98" t="s">
        <v>669</v>
      </c>
      <c r="KHC50" s="98" t="s">
        <v>669</v>
      </c>
      <c r="KHD50" s="98" t="s">
        <v>669</v>
      </c>
      <c r="KHE50" s="98" t="s">
        <v>669</v>
      </c>
      <c r="KHF50" s="98" t="s">
        <v>669</v>
      </c>
      <c r="KHG50" s="98" t="s">
        <v>669</v>
      </c>
      <c r="KHH50" s="98" t="s">
        <v>669</v>
      </c>
      <c r="KHI50" s="98" t="s">
        <v>669</v>
      </c>
      <c r="KHJ50" s="98" t="s">
        <v>669</v>
      </c>
      <c r="KHK50" s="98" t="s">
        <v>669</v>
      </c>
      <c r="KHL50" s="98" t="s">
        <v>669</v>
      </c>
      <c r="KHM50" s="98" t="s">
        <v>669</v>
      </c>
      <c r="KHN50" s="98" t="s">
        <v>669</v>
      </c>
      <c r="KHO50" s="98" t="s">
        <v>669</v>
      </c>
      <c r="KHP50" s="98" t="s">
        <v>669</v>
      </c>
      <c r="KHQ50" s="98" t="s">
        <v>669</v>
      </c>
      <c r="KHR50" s="98" t="s">
        <v>669</v>
      </c>
      <c r="KHS50" s="98" t="s">
        <v>669</v>
      </c>
      <c r="KHT50" s="98" t="s">
        <v>669</v>
      </c>
      <c r="KHU50" s="98" t="s">
        <v>669</v>
      </c>
      <c r="KHV50" s="98" t="s">
        <v>669</v>
      </c>
      <c r="KHW50" s="98" t="s">
        <v>669</v>
      </c>
      <c r="KHX50" s="98" t="s">
        <v>669</v>
      </c>
      <c r="KHY50" s="98" t="s">
        <v>669</v>
      </c>
      <c r="KHZ50" s="98" t="s">
        <v>669</v>
      </c>
      <c r="KIA50" s="98" t="s">
        <v>669</v>
      </c>
      <c r="KIB50" s="98" t="s">
        <v>669</v>
      </c>
      <c r="KIC50" s="98" t="s">
        <v>669</v>
      </c>
      <c r="KID50" s="98" t="s">
        <v>669</v>
      </c>
      <c r="KIE50" s="98" t="s">
        <v>669</v>
      </c>
      <c r="KIF50" s="98" t="s">
        <v>669</v>
      </c>
      <c r="KIG50" s="98" t="s">
        <v>669</v>
      </c>
      <c r="KIH50" s="98" t="s">
        <v>669</v>
      </c>
      <c r="KII50" s="98" t="s">
        <v>669</v>
      </c>
      <c r="KIJ50" s="98" t="s">
        <v>669</v>
      </c>
      <c r="KIK50" s="98" t="s">
        <v>669</v>
      </c>
      <c r="KIL50" s="98" t="s">
        <v>669</v>
      </c>
      <c r="KIM50" s="98" t="s">
        <v>669</v>
      </c>
      <c r="KIN50" s="98" t="s">
        <v>669</v>
      </c>
      <c r="KIO50" s="98" t="s">
        <v>669</v>
      </c>
      <c r="KIP50" s="98" t="s">
        <v>669</v>
      </c>
      <c r="KIQ50" s="98" t="s">
        <v>669</v>
      </c>
      <c r="KIR50" s="98" t="s">
        <v>669</v>
      </c>
      <c r="KIS50" s="98" t="s">
        <v>669</v>
      </c>
      <c r="KIT50" s="98" t="s">
        <v>669</v>
      </c>
      <c r="KIU50" s="98" t="s">
        <v>669</v>
      </c>
      <c r="KIV50" s="98" t="s">
        <v>669</v>
      </c>
      <c r="KIW50" s="98" t="s">
        <v>669</v>
      </c>
      <c r="KIX50" s="98" t="s">
        <v>669</v>
      </c>
      <c r="KIY50" s="98" t="s">
        <v>669</v>
      </c>
      <c r="KIZ50" s="98" t="s">
        <v>669</v>
      </c>
      <c r="KJA50" s="98" t="s">
        <v>669</v>
      </c>
      <c r="KJB50" s="98" t="s">
        <v>669</v>
      </c>
      <c r="KJC50" s="98" t="s">
        <v>669</v>
      </c>
      <c r="KJD50" s="98" t="s">
        <v>669</v>
      </c>
      <c r="KJE50" s="98" t="s">
        <v>669</v>
      </c>
      <c r="KJF50" s="98" t="s">
        <v>669</v>
      </c>
      <c r="KJG50" s="98" t="s">
        <v>669</v>
      </c>
      <c r="KJH50" s="98" t="s">
        <v>669</v>
      </c>
      <c r="KJI50" s="98" t="s">
        <v>669</v>
      </c>
      <c r="KJJ50" s="98" t="s">
        <v>669</v>
      </c>
      <c r="KJK50" s="98" t="s">
        <v>669</v>
      </c>
      <c r="KJL50" s="98" t="s">
        <v>669</v>
      </c>
      <c r="KJM50" s="98" t="s">
        <v>669</v>
      </c>
      <c r="KJN50" s="98" t="s">
        <v>669</v>
      </c>
      <c r="KJO50" s="98" t="s">
        <v>669</v>
      </c>
      <c r="KJP50" s="98" t="s">
        <v>669</v>
      </c>
      <c r="KJQ50" s="98" t="s">
        <v>669</v>
      </c>
      <c r="KJR50" s="98" t="s">
        <v>669</v>
      </c>
      <c r="KJS50" s="98" t="s">
        <v>669</v>
      </c>
      <c r="KJT50" s="98" t="s">
        <v>669</v>
      </c>
      <c r="KJU50" s="98" t="s">
        <v>669</v>
      </c>
      <c r="KJV50" s="98" t="s">
        <v>669</v>
      </c>
      <c r="KJW50" s="98" t="s">
        <v>669</v>
      </c>
      <c r="KJX50" s="98" t="s">
        <v>669</v>
      </c>
      <c r="KJY50" s="98" t="s">
        <v>669</v>
      </c>
      <c r="KJZ50" s="98" t="s">
        <v>669</v>
      </c>
      <c r="KKA50" s="98" t="s">
        <v>669</v>
      </c>
      <c r="KKB50" s="98" t="s">
        <v>669</v>
      </c>
      <c r="KKC50" s="98" t="s">
        <v>669</v>
      </c>
      <c r="KKD50" s="98" t="s">
        <v>669</v>
      </c>
      <c r="KKE50" s="98" t="s">
        <v>669</v>
      </c>
      <c r="KKF50" s="98" t="s">
        <v>669</v>
      </c>
      <c r="KKG50" s="98" t="s">
        <v>669</v>
      </c>
      <c r="KKH50" s="98" t="s">
        <v>669</v>
      </c>
      <c r="KKI50" s="98" t="s">
        <v>669</v>
      </c>
      <c r="KKJ50" s="98" t="s">
        <v>669</v>
      </c>
      <c r="KKK50" s="98" t="s">
        <v>669</v>
      </c>
      <c r="KKL50" s="98" t="s">
        <v>669</v>
      </c>
      <c r="KKM50" s="98" t="s">
        <v>669</v>
      </c>
      <c r="KKN50" s="98" t="s">
        <v>669</v>
      </c>
      <c r="KKO50" s="98" t="s">
        <v>669</v>
      </c>
      <c r="KKP50" s="98" t="s">
        <v>669</v>
      </c>
      <c r="KKQ50" s="98" t="s">
        <v>669</v>
      </c>
      <c r="KKR50" s="98" t="s">
        <v>669</v>
      </c>
      <c r="KKS50" s="98" t="s">
        <v>669</v>
      </c>
      <c r="KKT50" s="98" t="s">
        <v>669</v>
      </c>
      <c r="KKU50" s="98" t="s">
        <v>669</v>
      </c>
      <c r="KKV50" s="98" t="s">
        <v>669</v>
      </c>
      <c r="KKW50" s="98" t="s">
        <v>669</v>
      </c>
      <c r="KKX50" s="98" t="s">
        <v>669</v>
      </c>
      <c r="KKY50" s="98" t="s">
        <v>669</v>
      </c>
      <c r="KKZ50" s="98" t="s">
        <v>669</v>
      </c>
      <c r="KLA50" s="98" t="s">
        <v>669</v>
      </c>
      <c r="KLB50" s="98" t="s">
        <v>669</v>
      </c>
      <c r="KLC50" s="98" t="s">
        <v>669</v>
      </c>
      <c r="KLD50" s="98" t="s">
        <v>669</v>
      </c>
      <c r="KLE50" s="98" t="s">
        <v>669</v>
      </c>
      <c r="KLF50" s="98" t="s">
        <v>669</v>
      </c>
      <c r="KLG50" s="98" t="s">
        <v>669</v>
      </c>
      <c r="KLH50" s="98" t="s">
        <v>669</v>
      </c>
      <c r="KLI50" s="98" t="s">
        <v>669</v>
      </c>
      <c r="KLJ50" s="98" t="s">
        <v>669</v>
      </c>
      <c r="KLK50" s="98" t="s">
        <v>669</v>
      </c>
      <c r="KLL50" s="98" t="s">
        <v>669</v>
      </c>
      <c r="KLM50" s="98" t="s">
        <v>669</v>
      </c>
      <c r="KLN50" s="98" t="s">
        <v>669</v>
      </c>
      <c r="KLO50" s="98" t="s">
        <v>669</v>
      </c>
      <c r="KLP50" s="98" t="s">
        <v>669</v>
      </c>
      <c r="KLQ50" s="98" t="s">
        <v>669</v>
      </c>
      <c r="KLR50" s="98" t="s">
        <v>669</v>
      </c>
      <c r="KLS50" s="98" t="s">
        <v>669</v>
      </c>
      <c r="KLT50" s="98" t="s">
        <v>669</v>
      </c>
      <c r="KLU50" s="98" t="s">
        <v>669</v>
      </c>
      <c r="KLV50" s="98" t="s">
        <v>669</v>
      </c>
      <c r="KLW50" s="98" t="s">
        <v>669</v>
      </c>
      <c r="KLX50" s="98" t="s">
        <v>669</v>
      </c>
      <c r="KLY50" s="98" t="s">
        <v>669</v>
      </c>
      <c r="KLZ50" s="98" t="s">
        <v>669</v>
      </c>
      <c r="KMA50" s="98" t="s">
        <v>669</v>
      </c>
      <c r="KMB50" s="98" t="s">
        <v>669</v>
      </c>
      <c r="KMC50" s="98" t="s">
        <v>669</v>
      </c>
      <c r="KMD50" s="98" t="s">
        <v>669</v>
      </c>
      <c r="KME50" s="98" t="s">
        <v>669</v>
      </c>
      <c r="KMF50" s="98" t="s">
        <v>669</v>
      </c>
      <c r="KMG50" s="98" t="s">
        <v>669</v>
      </c>
      <c r="KMH50" s="98" t="s">
        <v>669</v>
      </c>
      <c r="KMI50" s="98" t="s">
        <v>669</v>
      </c>
      <c r="KMJ50" s="98" t="s">
        <v>669</v>
      </c>
      <c r="KMK50" s="98" t="s">
        <v>669</v>
      </c>
      <c r="KML50" s="98" t="s">
        <v>669</v>
      </c>
      <c r="KMM50" s="98" t="s">
        <v>669</v>
      </c>
      <c r="KMN50" s="98" t="s">
        <v>669</v>
      </c>
      <c r="KMO50" s="98" t="s">
        <v>669</v>
      </c>
      <c r="KMP50" s="98" t="s">
        <v>669</v>
      </c>
      <c r="KMQ50" s="98" t="s">
        <v>669</v>
      </c>
      <c r="KMR50" s="98" t="s">
        <v>669</v>
      </c>
      <c r="KMS50" s="98" t="s">
        <v>669</v>
      </c>
      <c r="KMT50" s="98" t="s">
        <v>669</v>
      </c>
      <c r="KMU50" s="98" t="s">
        <v>669</v>
      </c>
      <c r="KMV50" s="98" t="s">
        <v>669</v>
      </c>
      <c r="KMW50" s="98" t="s">
        <v>669</v>
      </c>
      <c r="KMX50" s="98" t="s">
        <v>669</v>
      </c>
      <c r="KMY50" s="98" t="s">
        <v>669</v>
      </c>
      <c r="KMZ50" s="98" t="s">
        <v>669</v>
      </c>
      <c r="KNA50" s="98" t="s">
        <v>669</v>
      </c>
      <c r="KNB50" s="98" t="s">
        <v>669</v>
      </c>
      <c r="KNC50" s="98" t="s">
        <v>669</v>
      </c>
      <c r="KND50" s="98" t="s">
        <v>669</v>
      </c>
      <c r="KNE50" s="98" t="s">
        <v>669</v>
      </c>
      <c r="KNF50" s="98" t="s">
        <v>669</v>
      </c>
      <c r="KNG50" s="98" t="s">
        <v>669</v>
      </c>
      <c r="KNH50" s="98" t="s">
        <v>669</v>
      </c>
      <c r="KNI50" s="98" t="s">
        <v>669</v>
      </c>
      <c r="KNJ50" s="98" t="s">
        <v>669</v>
      </c>
      <c r="KNK50" s="98" t="s">
        <v>669</v>
      </c>
      <c r="KNL50" s="98" t="s">
        <v>669</v>
      </c>
      <c r="KNM50" s="98" t="s">
        <v>669</v>
      </c>
      <c r="KNN50" s="98" t="s">
        <v>669</v>
      </c>
      <c r="KNO50" s="98" t="s">
        <v>669</v>
      </c>
      <c r="KNP50" s="98" t="s">
        <v>669</v>
      </c>
      <c r="KNQ50" s="98" t="s">
        <v>669</v>
      </c>
      <c r="KNR50" s="98" t="s">
        <v>669</v>
      </c>
      <c r="KNS50" s="98" t="s">
        <v>669</v>
      </c>
      <c r="KNT50" s="98" t="s">
        <v>669</v>
      </c>
      <c r="KNU50" s="98" t="s">
        <v>669</v>
      </c>
      <c r="KNV50" s="98" t="s">
        <v>669</v>
      </c>
      <c r="KNW50" s="98" t="s">
        <v>669</v>
      </c>
      <c r="KNX50" s="98" t="s">
        <v>669</v>
      </c>
      <c r="KNY50" s="98" t="s">
        <v>669</v>
      </c>
      <c r="KNZ50" s="98" t="s">
        <v>669</v>
      </c>
      <c r="KOA50" s="98" t="s">
        <v>669</v>
      </c>
      <c r="KOB50" s="98" t="s">
        <v>669</v>
      </c>
      <c r="KOC50" s="98" t="s">
        <v>669</v>
      </c>
      <c r="KOD50" s="98" t="s">
        <v>669</v>
      </c>
      <c r="KOE50" s="98" t="s">
        <v>669</v>
      </c>
      <c r="KOF50" s="98" t="s">
        <v>669</v>
      </c>
      <c r="KOG50" s="98" t="s">
        <v>669</v>
      </c>
      <c r="KOH50" s="98" t="s">
        <v>669</v>
      </c>
      <c r="KOI50" s="98" t="s">
        <v>669</v>
      </c>
      <c r="KOJ50" s="98" t="s">
        <v>669</v>
      </c>
      <c r="KOK50" s="98" t="s">
        <v>669</v>
      </c>
      <c r="KOL50" s="98" t="s">
        <v>669</v>
      </c>
      <c r="KOM50" s="98" t="s">
        <v>669</v>
      </c>
      <c r="KON50" s="98" t="s">
        <v>669</v>
      </c>
      <c r="KOO50" s="98" t="s">
        <v>669</v>
      </c>
      <c r="KOP50" s="98" t="s">
        <v>669</v>
      </c>
      <c r="KOQ50" s="98" t="s">
        <v>669</v>
      </c>
      <c r="KOR50" s="98" t="s">
        <v>669</v>
      </c>
      <c r="KOS50" s="98" t="s">
        <v>669</v>
      </c>
      <c r="KOT50" s="98" t="s">
        <v>669</v>
      </c>
      <c r="KOU50" s="98" t="s">
        <v>669</v>
      </c>
      <c r="KOV50" s="98" t="s">
        <v>669</v>
      </c>
      <c r="KOW50" s="98" t="s">
        <v>669</v>
      </c>
      <c r="KOX50" s="98" t="s">
        <v>669</v>
      </c>
      <c r="KOY50" s="98" t="s">
        <v>669</v>
      </c>
      <c r="KOZ50" s="98" t="s">
        <v>669</v>
      </c>
      <c r="KPA50" s="98" t="s">
        <v>669</v>
      </c>
      <c r="KPB50" s="98" t="s">
        <v>669</v>
      </c>
      <c r="KPC50" s="98" t="s">
        <v>669</v>
      </c>
      <c r="KPD50" s="98" t="s">
        <v>669</v>
      </c>
      <c r="KPE50" s="98" t="s">
        <v>669</v>
      </c>
      <c r="KPF50" s="98" t="s">
        <v>669</v>
      </c>
      <c r="KPG50" s="98" t="s">
        <v>669</v>
      </c>
      <c r="KPH50" s="98" t="s">
        <v>669</v>
      </c>
      <c r="KPI50" s="98" t="s">
        <v>669</v>
      </c>
      <c r="KPJ50" s="98" t="s">
        <v>669</v>
      </c>
      <c r="KPK50" s="98" t="s">
        <v>669</v>
      </c>
      <c r="KPL50" s="98" t="s">
        <v>669</v>
      </c>
      <c r="KPM50" s="98" t="s">
        <v>669</v>
      </c>
      <c r="KPN50" s="98" t="s">
        <v>669</v>
      </c>
      <c r="KPO50" s="98" t="s">
        <v>669</v>
      </c>
      <c r="KPP50" s="98" t="s">
        <v>669</v>
      </c>
      <c r="KPQ50" s="98" t="s">
        <v>669</v>
      </c>
      <c r="KPR50" s="98" t="s">
        <v>669</v>
      </c>
      <c r="KPS50" s="98" t="s">
        <v>669</v>
      </c>
      <c r="KPT50" s="98" t="s">
        <v>669</v>
      </c>
      <c r="KPU50" s="98" t="s">
        <v>669</v>
      </c>
      <c r="KPV50" s="98" t="s">
        <v>669</v>
      </c>
      <c r="KPW50" s="98" t="s">
        <v>669</v>
      </c>
      <c r="KPX50" s="98" t="s">
        <v>669</v>
      </c>
      <c r="KPY50" s="98" t="s">
        <v>669</v>
      </c>
      <c r="KPZ50" s="98" t="s">
        <v>669</v>
      </c>
      <c r="KQA50" s="98" t="s">
        <v>669</v>
      </c>
      <c r="KQB50" s="98" t="s">
        <v>669</v>
      </c>
      <c r="KQC50" s="98" t="s">
        <v>669</v>
      </c>
      <c r="KQD50" s="98" t="s">
        <v>669</v>
      </c>
      <c r="KQE50" s="98" t="s">
        <v>669</v>
      </c>
      <c r="KQF50" s="98" t="s">
        <v>669</v>
      </c>
      <c r="KQG50" s="98" t="s">
        <v>669</v>
      </c>
      <c r="KQH50" s="98" t="s">
        <v>669</v>
      </c>
      <c r="KQI50" s="98" t="s">
        <v>669</v>
      </c>
      <c r="KQJ50" s="98" t="s">
        <v>669</v>
      </c>
      <c r="KQK50" s="98" t="s">
        <v>669</v>
      </c>
      <c r="KQL50" s="98" t="s">
        <v>669</v>
      </c>
      <c r="KQM50" s="98" t="s">
        <v>669</v>
      </c>
      <c r="KQN50" s="98" t="s">
        <v>669</v>
      </c>
      <c r="KQO50" s="98" t="s">
        <v>669</v>
      </c>
      <c r="KQP50" s="98" t="s">
        <v>669</v>
      </c>
      <c r="KQQ50" s="98" t="s">
        <v>669</v>
      </c>
      <c r="KQR50" s="98" t="s">
        <v>669</v>
      </c>
      <c r="KQS50" s="98" t="s">
        <v>669</v>
      </c>
      <c r="KQT50" s="98" t="s">
        <v>669</v>
      </c>
      <c r="KQU50" s="98" t="s">
        <v>669</v>
      </c>
      <c r="KQV50" s="98" t="s">
        <v>669</v>
      </c>
      <c r="KQW50" s="98" t="s">
        <v>669</v>
      </c>
      <c r="KQX50" s="98" t="s">
        <v>669</v>
      </c>
      <c r="KQY50" s="98" t="s">
        <v>669</v>
      </c>
      <c r="KQZ50" s="98" t="s">
        <v>669</v>
      </c>
      <c r="KRA50" s="98" t="s">
        <v>669</v>
      </c>
      <c r="KRB50" s="98" t="s">
        <v>669</v>
      </c>
      <c r="KRC50" s="98" t="s">
        <v>669</v>
      </c>
      <c r="KRD50" s="98" t="s">
        <v>669</v>
      </c>
      <c r="KRE50" s="98" t="s">
        <v>669</v>
      </c>
      <c r="KRF50" s="98" t="s">
        <v>669</v>
      </c>
      <c r="KRG50" s="98" t="s">
        <v>669</v>
      </c>
      <c r="KRH50" s="98" t="s">
        <v>669</v>
      </c>
      <c r="KRI50" s="98" t="s">
        <v>669</v>
      </c>
      <c r="KRJ50" s="98" t="s">
        <v>669</v>
      </c>
      <c r="KRK50" s="98" t="s">
        <v>669</v>
      </c>
      <c r="KRL50" s="98" t="s">
        <v>669</v>
      </c>
      <c r="KRM50" s="98" t="s">
        <v>669</v>
      </c>
      <c r="KRN50" s="98" t="s">
        <v>669</v>
      </c>
      <c r="KRO50" s="98" t="s">
        <v>669</v>
      </c>
      <c r="KRP50" s="98" t="s">
        <v>669</v>
      </c>
      <c r="KRQ50" s="98" t="s">
        <v>669</v>
      </c>
      <c r="KRR50" s="98" t="s">
        <v>669</v>
      </c>
      <c r="KRS50" s="98" t="s">
        <v>669</v>
      </c>
      <c r="KRT50" s="98" t="s">
        <v>669</v>
      </c>
      <c r="KRU50" s="98" t="s">
        <v>669</v>
      </c>
      <c r="KRV50" s="98" t="s">
        <v>669</v>
      </c>
      <c r="KRW50" s="98" t="s">
        <v>669</v>
      </c>
      <c r="KRX50" s="98" t="s">
        <v>669</v>
      </c>
      <c r="KRY50" s="98" t="s">
        <v>669</v>
      </c>
      <c r="KRZ50" s="98" t="s">
        <v>669</v>
      </c>
      <c r="KSA50" s="98" t="s">
        <v>669</v>
      </c>
      <c r="KSB50" s="98" t="s">
        <v>669</v>
      </c>
      <c r="KSC50" s="98" t="s">
        <v>669</v>
      </c>
      <c r="KSD50" s="98" t="s">
        <v>669</v>
      </c>
      <c r="KSE50" s="98" t="s">
        <v>669</v>
      </c>
      <c r="KSF50" s="98" t="s">
        <v>669</v>
      </c>
      <c r="KSG50" s="98" t="s">
        <v>669</v>
      </c>
      <c r="KSH50" s="98" t="s">
        <v>669</v>
      </c>
      <c r="KSI50" s="98" t="s">
        <v>669</v>
      </c>
      <c r="KSJ50" s="98" t="s">
        <v>669</v>
      </c>
      <c r="KSK50" s="98" t="s">
        <v>669</v>
      </c>
      <c r="KSL50" s="98" t="s">
        <v>669</v>
      </c>
      <c r="KSM50" s="98" t="s">
        <v>669</v>
      </c>
      <c r="KSN50" s="98" t="s">
        <v>669</v>
      </c>
      <c r="KSO50" s="98" t="s">
        <v>669</v>
      </c>
      <c r="KSP50" s="98" t="s">
        <v>669</v>
      </c>
      <c r="KSQ50" s="98" t="s">
        <v>669</v>
      </c>
      <c r="KSR50" s="98" t="s">
        <v>669</v>
      </c>
      <c r="KSS50" s="98" t="s">
        <v>669</v>
      </c>
      <c r="KST50" s="98" t="s">
        <v>669</v>
      </c>
      <c r="KSU50" s="98" t="s">
        <v>669</v>
      </c>
      <c r="KSV50" s="98" t="s">
        <v>669</v>
      </c>
      <c r="KSW50" s="98" t="s">
        <v>669</v>
      </c>
      <c r="KSX50" s="98" t="s">
        <v>669</v>
      </c>
      <c r="KSY50" s="98" t="s">
        <v>669</v>
      </c>
      <c r="KSZ50" s="98" t="s">
        <v>669</v>
      </c>
      <c r="KTA50" s="98" t="s">
        <v>669</v>
      </c>
      <c r="KTB50" s="98" t="s">
        <v>669</v>
      </c>
      <c r="KTC50" s="98" t="s">
        <v>669</v>
      </c>
      <c r="KTD50" s="98" t="s">
        <v>669</v>
      </c>
      <c r="KTE50" s="98" t="s">
        <v>669</v>
      </c>
      <c r="KTF50" s="98" t="s">
        <v>669</v>
      </c>
      <c r="KTG50" s="98" t="s">
        <v>669</v>
      </c>
      <c r="KTH50" s="98" t="s">
        <v>669</v>
      </c>
      <c r="KTI50" s="98" t="s">
        <v>669</v>
      </c>
      <c r="KTJ50" s="98" t="s">
        <v>669</v>
      </c>
      <c r="KTK50" s="98" t="s">
        <v>669</v>
      </c>
      <c r="KTL50" s="98" t="s">
        <v>669</v>
      </c>
      <c r="KTM50" s="98" t="s">
        <v>669</v>
      </c>
      <c r="KTN50" s="98" t="s">
        <v>669</v>
      </c>
      <c r="KTO50" s="98" t="s">
        <v>669</v>
      </c>
      <c r="KTP50" s="98" t="s">
        <v>669</v>
      </c>
      <c r="KTQ50" s="98" t="s">
        <v>669</v>
      </c>
      <c r="KTR50" s="98" t="s">
        <v>669</v>
      </c>
      <c r="KTS50" s="98" t="s">
        <v>669</v>
      </c>
      <c r="KTT50" s="98" t="s">
        <v>669</v>
      </c>
      <c r="KTU50" s="98" t="s">
        <v>669</v>
      </c>
      <c r="KTV50" s="98" t="s">
        <v>669</v>
      </c>
      <c r="KTW50" s="98" t="s">
        <v>669</v>
      </c>
      <c r="KTX50" s="98" t="s">
        <v>669</v>
      </c>
      <c r="KTY50" s="98" t="s">
        <v>669</v>
      </c>
      <c r="KTZ50" s="98" t="s">
        <v>669</v>
      </c>
      <c r="KUA50" s="98" t="s">
        <v>669</v>
      </c>
      <c r="KUB50" s="98" t="s">
        <v>669</v>
      </c>
      <c r="KUC50" s="98" t="s">
        <v>669</v>
      </c>
      <c r="KUD50" s="98" t="s">
        <v>669</v>
      </c>
      <c r="KUE50" s="98" t="s">
        <v>669</v>
      </c>
      <c r="KUF50" s="98" t="s">
        <v>669</v>
      </c>
      <c r="KUG50" s="98" t="s">
        <v>669</v>
      </c>
      <c r="KUH50" s="98" t="s">
        <v>669</v>
      </c>
      <c r="KUI50" s="98" t="s">
        <v>669</v>
      </c>
      <c r="KUJ50" s="98" t="s">
        <v>669</v>
      </c>
      <c r="KUK50" s="98" t="s">
        <v>669</v>
      </c>
      <c r="KUL50" s="98" t="s">
        <v>669</v>
      </c>
      <c r="KUM50" s="98" t="s">
        <v>669</v>
      </c>
      <c r="KUN50" s="98" t="s">
        <v>669</v>
      </c>
      <c r="KUO50" s="98" t="s">
        <v>669</v>
      </c>
      <c r="KUP50" s="98" t="s">
        <v>669</v>
      </c>
      <c r="KUQ50" s="98" t="s">
        <v>669</v>
      </c>
      <c r="KUR50" s="98" t="s">
        <v>669</v>
      </c>
      <c r="KUS50" s="98" t="s">
        <v>669</v>
      </c>
      <c r="KUT50" s="98" t="s">
        <v>669</v>
      </c>
      <c r="KUU50" s="98" t="s">
        <v>669</v>
      </c>
      <c r="KUV50" s="98" t="s">
        <v>669</v>
      </c>
      <c r="KUW50" s="98" t="s">
        <v>669</v>
      </c>
      <c r="KUX50" s="98" t="s">
        <v>669</v>
      </c>
      <c r="KUY50" s="98" t="s">
        <v>669</v>
      </c>
      <c r="KUZ50" s="98" t="s">
        <v>669</v>
      </c>
      <c r="KVA50" s="98" t="s">
        <v>669</v>
      </c>
      <c r="KVB50" s="98" t="s">
        <v>669</v>
      </c>
      <c r="KVC50" s="98" t="s">
        <v>669</v>
      </c>
      <c r="KVD50" s="98" t="s">
        <v>669</v>
      </c>
      <c r="KVE50" s="98" t="s">
        <v>669</v>
      </c>
      <c r="KVF50" s="98" t="s">
        <v>669</v>
      </c>
      <c r="KVG50" s="98" t="s">
        <v>669</v>
      </c>
      <c r="KVH50" s="98" t="s">
        <v>669</v>
      </c>
      <c r="KVI50" s="98" t="s">
        <v>669</v>
      </c>
      <c r="KVJ50" s="98" t="s">
        <v>669</v>
      </c>
      <c r="KVK50" s="98" t="s">
        <v>669</v>
      </c>
      <c r="KVL50" s="98" t="s">
        <v>669</v>
      </c>
      <c r="KVM50" s="98" t="s">
        <v>669</v>
      </c>
      <c r="KVN50" s="98" t="s">
        <v>669</v>
      </c>
      <c r="KVO50" s="98" t="s">
        <v>669</v>
      </c>
      <c r="KVP50" s="98" t="s">
        <v>669</v>
      </c>
      <c r="KVQ50" s="98" t="s">
        <v>669</v>
      </c>
      <c r="KVR50" s="98" t="s">
        <v>669</v>
      </c>
      <c r="KVS50" s="98" t="s">
        <v>669</v>
      </c>
      <c r="KVT50" s="98" t="s">
        <v>669</v>
      </c>
      <c r="KVU50" s="98" t="s">
        <v>669</v>
      </c>
      <c r="KVV50" s="98" t="s">
        <v>669</v>
      </c>
      <c r="KVW50" s="98" t="s">
        <v>669</v>
      </c>
      <c r="KVX50" s="98" t="s">
        <v>669</v>
      </c>
      <c r="KVY50" s="98" t="s">
        <v>669</v>
      </c>
      <c r="KVZ50" s="98" t="s">
        <v>669</v>
      </c>
      <c r="KWA50" s="98" t="s">
        <v>669</v>
      </c>
      <c r="KWB50" s="98" t="s">
        <v>669</v>
      </c>
      <c r="KWC50" s="98" t="s">
        <v>669</v>
      </c>
      <c r="KWD50" s="98" t="s">
        <v>669</v>
      </c>
      <c r="KWE50" s="98" t="s">
        <v>669</v>
      </c>
      <c r="KWF50" s="98" t="s">
        <v>669</v>
      </c>
      <c r="KWG50" s="98" t="s">
        <v>669</v>
      </c>
      <c r="KWH50" s="98" t="s">
        <v>669</v>
      </c>
      <c r="KWI50" s="98" t="s">
        <v>669</v>
      </c>
      <c r="KWJ50" s="98" t="s">
        <v>669</v>
      </c>
      <c r="KWK50" s="98" t="s">
        <v>669</v>
      </c>
      <c r="KWL50" s="98" t="s">
        <v>669</v>
      </c>
      <c r="KWM50" s="98" t="s">
        <v>669</v>
      </c>
      <c r="KWN50" s="98" t="s">
        <v>669</v>
      </c>
      <c r="KWO50" s="98" t="s">
        <v>669</v>
      </c>
      <c r="KWP50" s="98" t="s">
        <v>669</v>
      </c>
      <c r="KWQ50" s="98" t="s">
        <v>669</v>
      </c>
      <c r="KWR50" s="98" t="s">
        <v>669</v>
      </c>
      <c r="KWS50" s="98" t="s">
        <v>669</v>
      </c>
      <c r="KWT50" s="98" t="s">
        <v>669</v>
      </c>
      <c r="KWU50" s="98" t="s">
        <v>669</v>
      </c>
      <c r="KWV50" s="98" t="s">
        <v>669</v>
      </c>
      <c r="KWW50" s="98" t="s">
        <v>669</v>
      </c>
      <c r="KWX50" s="98" t="s">
        <v>669</v>
      </c>
      <c r="KWY50" s="98" t="s">
        <v>669</v>
      </c>
      <c r="KWZ50" s="98" t="s">
        <v>669</v>
      </c>
      <c r="KXA50" s="98" t="s">
        <v>669</v>
      </c>
      <c r="KXB50" s="98" t="s">
        <v>669</v>
      </c>
      <c r="KXC50" s="98" t="s">
        <v>669</v>
      </c>
      <c r="KXD50" s="98" t="s">
        <v>669</v>
      </c>
      <c r="KXE50" s="98" t="s">
        <v>669</v>
      </c>
      <c r="KXF50" s="98" t="s">
        <v>669</v>
      </c>
      <c r="KXG50" s="98" t="s">
        <v>669</v>
      </c>
      <c r="KXH50" s="98" t="s">
        <v>669</v>
      </c>
      <c r="KXI50" s="98" t="s">
        <v>669</v>
      </c>
      <c r="KXJ50" s="98" t="s">
        <v>669</v>
      </c>
      <c r="KXK50" s="98" t="s">
        <v>669</v>
      </c>
      <c r="KXL50" s="98" t="s">
        <v>669</v>
      </c>
      <c r="KXM50" s="98" t="s">
        <v>669</v>
      </c>
      <c r="KXN50" s="98" t="s">
        <v>669</v>
      </c>
      <c r="KXO50" s="98" t="s">
        <v>669</v>
      </c>
      <c r="KXP50" s="98" t="s">
        <v>669</v>
      </c>
      <c r="KXQ50" s="98" t="s">
        <v>669</v>
      </c>
      <c r="KXR50" s="98" t="s">
        <v>669</v>
      </c>
      <c r="KXS50" s="98" t="s">
        <v>669</v>
      </c>
      <c r="KXT50" s="98" t="s">
        <v>669</v>
      </c>
      <c r="KXU50" s="98" t="s">
        <v>669</v>
      </c>
      <c r="KXV50" s="98" t="s">
        <v>669</v>
      </c>
      <c r="KXW50" s="98" t="s">
        <v>669</v>
      </c>
      <c r="KXX50" s="98" t="s">
        <v>669</v>
      </c>
      <c r="KXY50" s="98" t="s">
        <v>669</v>
      </c>
      <c r="KXZ50" s="98" t="s">
        <v>669</v>
      </c>
      <c r="KYA50" s="98" t="s">
        <v>669</v>
      </c>
      <c r="KYB50" s="98" t="s">
        <v>669</v>
      </c>
      <c r="KYC50" s="98" t="s">
        <v>669</v>
      </c>
      <c r="KYD50" s="98" t="s">
        <v>669</v>
      </c>
      <c r="KYE50" s="98" t="s">
        <v>669</v>
      </c>
      <c r="KYF50" s="98" t="s">
        <v>669</v>
      </c>
      <c r="KYG50" s="98" t="s">
        <v>669</v>
      </c>
      <c r="KYH50" s="98" t="s">
        <v>669</v>
      </c>
      <c r="KYI50" s="98" t="s">
        <v>669</v>
      </c>
      <c r="KYJ50" s="98" t="s">
        <v>669</v>
      </c>
      <c r="KYK50" s="98" t="s">
        <v>669</v>
      </c>
      <c r="KYL50" s="98" t="s">
        <v>669</v>
      </c>
      <c r="KYM50" s="98" t="s">
        <v>669</v>
      </c>
      <c r="KYN50" s="98" t="s">
        <v>669</v>
      </c>
      <c r="KYO50" s="98" t="s">
        <v>669</v>
      </c>
      <c r="KYP50" s="98" t="s">
        <v>669</v>
      </c>
      <c r="KYQ50" s="98" t="s">
        <v>669</v>
      </c>
      <c r="KYR50" s="98" t="s">
        <v>669</v>
      </c>
      <c r="KYS50" s="98" t="s">
        <v>669</v>
      </c>
      <c r="KYT50" s="98" t="s">
        <v>669</v>
      </c>
      <c r="KYU50" s="98" t="s">
        <v>669</v>
      </c>
      <c r="KYV50" s="98" t="s">
        <v>669</v>
      </c>
      <c r="KYW50" s="98" t="s">
        <v>669</v>
      </c>
      <c r="KYX50" s="98" t="s">
        <v>669</v>
      </c>
      <c r="KYY50" s="98" t="s">
        <v>669</v>
      </c>
      <c r="KYZ50" s="98" t="s">
        <v>669</v>
      </c>
      <c r="KZA50" s="98" t="s">
        <v>669</v>
      </c>
      <c r="KZB50" s="98" t="s">
        <v>669</v>
      </c>
      <c r="KZC50" s="98" t="s">
        <v>669</v>
      </c>
      <c r="KZD50" s="98" t="s">
        <v>669</v>
      </c>
      <c r="KZE50" s="98" t="s">
        <v>669</v>
      </c>
      <c r="KZF50" s="98" t="s">
        <v>669</v>
      </c>
      <c r="KZG50" s="98" t="s">
        <v>669</v>
      </c>
      <c r="KZH50" s="98" t="s">
        <v>669</v>
      </c>
      <c r="KZI50" s="98" t="s">
        <v>669</v>
      </c>
      <c r="KZJ50" s="98" t="s">
        <v>669</v>
      </c>
      <c r="KZK50" s="98" t="s">
        <v>669</v>
      </c>
      <c r="KZL50" s="98" t="s">
        <v>669</v>
      </c>
      <c r="KZM50" s="98" t="s">
        <v>669</v>
      </c>
      <c r="KZN50" s="98" t="s">
        <v>669</v>
      </c>
      <c r="KZO50" s="98" t="s">
        <v>669</v>
      </c>
      <c r="KZP50" s="98" t="s">
        <v>669</v>
      </c>
      <c r="KZQ50" s="98" t="s">
        <v>669</v>
      </c>
      <c r="KZR50" s="98" t="s">
        <v>669</v>
      </c>
      <c r="KZS50" s="98" t="s">
        <v>669</v>
      </c>
      <c r="KZT50" s="98" t="s">
        <v>669</v>
      </c>
      <c r="KZU50" s="98" t="s">
        <v>669</v>
      </c>
      <c r="KZV50" s="98" t="s">
        <v>669</v>
      </c>
      <c r="KZW50" s="98" t="s">
        <v>669</v>
      </c>
      <c r="KZX50" s="98" t="s">
        <v>669</v>
      </c>
      <c r="KZY50" s="98" t="s">
        <v>669</v>
      </c>
      <c r="KZZ50" s="98" t="s">
        <v>669</v>
      </c>
      <c r="LAA50" s="98" t="s">
        <v>669</v>
      </c>
      <c r="LAB50" s="98" t="s">
        <v>669</v>
      </c>
      <c r="LAC50" s="98" t="s">
        <v>669</v>
      </c>
      <c r="LAD50" s="98" t="s">
        <v>669</v>
      </c>
      <c r="LAE50" s="98" t="s">
        <v>669</v>
      </c>
      <c r="LAF50" s="98" t="s">
        <v>669</v>
      </c>
      <c r="LAG50" s="98" t="s">
        <v>669</v>
      </c>
      <c r="LAH50" s="98" t="s">
        <v>669</v>
      </c>
      <c r="LAI50" s="98" t="s">
        <v>669</v>
      </c>
      <c r="LAJ50" s="98" t="s">
        <v>669</v>
      </c>
      <c r="LAK50" s="98" t="s">
        <v>669</v>
      </c>
      <c r="LAL50" s="98" t="s">
        <v>669</v>
      </c>
      <c r="LAM50" s="98" t="s">
        <v>669</v>
      </c>
      <c r="LAN50" s="98" t="s">
        <v>669</v>
      </c>
      <c r="LAO50" s="98" t="s">
        <v>669</v>
      </c>
      <c r="LAP50" s="98" t="s">
        <v>669</v>
      </c>
      <c r="LAQ50" s="98" t="s">
        <v>669</v>
      </c>
      <c r="LAR50" s="98" t="s">
        <v>669</v>
      </c>
      <c r="LAS50" s="98" t="s">
        <v>669</v>
      </c>
      <c r="LAT50" s="98" t="s">
        <v>669</v>
      </c>
      <c r="LAU50" s="98" t="s">
        <v>669</v>
      </c>
      <c r="LAV50" s="98" t="s">
        <v>669</v>
      </c>
      <c r="LAW50" s="98" t="s">
        <v>669</v>
      </c>
      <c r="LAX50" s="98" t="s">
        <v>669</v>
      </c>
      <c r="LAY50" s="98" t="s">
        <v>669</v>
      </c>
      <c r="LAZ50" s="98" t="s">
        <v>669</v>
      </c>
      <c r="LBA50" s="98" t="s">
        <v>669</v>
      </c>
      <c r="LBB50" s="98" t="s">
        <v>669</v>
      </c>
      <c r="LBC50" s="98" t="s">
        <v>669</v>
      </c>
      <c r="LBD50" s="98" t="s">
        <v>669</v>
      </c>
      <c r="LBE50" s="98" t="s">
        <v>669</v>
      </c>
      <c r="LBF50" s="98" t="s">
        <v>669</v>
      </c>
      <c r="LBG50" s="98" t="s">
        <v>669</v>
      </c>
      <c r="LBH50" s="98" t="s">
        <v>669</v>
      </c>
      <c r="LBI50" s="98" t="s">
        <v>669</v>
      </c>
      <c r="LBJ50" s="98" t="s">
        <v>669</v>
      </c>
      <c r="LBK50" s="98" t="s">
        <v>669</v>
      </c>
      <c r="LBL50" s="98" t="s">
        <v>669</v>
      </c>
      <c r="LBM50" s="98" t="s">
        <v>669</v>
      </c>
      <c r="LBN50" s="98" t="s">
        <v>669</v>
      </c>
      <c r="LBO50" s="98" t="s">
        <v>669</v>
      </c>
      <c r="LBP50" s="98" t="s">
        <v>669</v>
      </c>
      <c r="LBQ50" s="98" t="s">
        <v>669</v>
      </c>
      <c r="LBR50" s="98" t="s">
        <v>669</v>
      </c>
      <c r="LBS50" s="98" t="s">
        <v>669</v>
      </c>
      <c r="LBT50" s="98" t="s">
        <v>669</v>
      </c>
      <c r="LBU50" s="98" t="s">
        <v>669</v>
      </c>
      <c r="LBV50" s="98" t="s">
        <v>669</v>
      </c>
      <c r="LBW50" s="98" t="s">
        <v>669</v>
      </c>
      <c r="LBX50" s="98" t="s">
        <v>669</v>
      </c>
      <c r="LBY50" s="98" t="s">
        <v>669</v>
      </c>
      <c r="LBZ50" s="98" t="s">
        <v>669</v>
      </c>
      <c r="LCA50" s="98" t="s">
        <v>669</v>
      </c>
      <c r="LCB50" s="98" t="s">
        <v>669</v>
      </c>
      <c r="LCC50" s="98" t="s">
        <v>669</v>
      </c>
      <c r="LCD50" s="98" t="s">
        <v>669</v>
      </c>
      <c r="LCE50" s="98" t="s">
        <v>669</v>
      </c>
      <c r="LCF50" s="98" t="s">
        <v>669</v>
      </c>
      <c r="LCG50" s="98" t="s">
        <v>669</v>
      </c>
      <c r="LCH50" s="98" t="s">
        <v>669</v>
      </c>
      <c r="LCI50" s="98" t="s">
        <v>669</v>
      </c>
      <c r="LCJ50" s="98" t="s">
        <v>669</v>
      </c>
      <c r="LCK50" s="98" t="s">
        <v>669</v>
      </c>
      <c r="LCL50" s="98" t="s">
        <v>669</v>
      </c>
      <c r="LCM50" s="98" t="s">
        <v>669</v>
      </c>
      <c r="LCN50" s="98" t="s">
        <v>669</v>
      </c>
      <c r="LCO50" s="98" t="s">
        <v>669</v>
      </c>
      <c r="LCP50" s="98" t="s">
        <v>669</v>
      </c>
      <c r="LCQ50" s="98" t="s">
        <v>669</v>
      </c>
      <c r="LCR50" s="98" t="s">
        <v>669</v>
      </c>
      <c r="LCS50" s="98" t="s">
        <v>669</v>
      </c>
      <c r="LCT50" s="98" t="s">
        <v>669</v>
      </c>
      <c r="LCU50" s="98" t="s">
        <v>669</v>
      </c>
      <c r="LCV50" s="98" t="s">
        <v>669</v>
      </c>
      <c r="LCW50" s="98" t="s">
        <v>669</v>
      </c>
      <c r="LCX50" s="98" t="s">
        <v>669</v>
      </c>
      <c r="LCY50" s="98" t="s">
        <v>669</v>
      </c>
      <c r="LCZ50" s="98" t="s">
        <v>669</v>
      </c>
      <c r="LDA50" s="98" t="s">
        <v>669</v>
      </c>
      <c r="LDB50" s="98" t="s">
        <v>669</v>
      </c>
      <c r="LDC50" s="98" t="s">
        <v>669</v>
      </c>
      <c r="LDD50" s="98" t="s">
        <v>669</v>
      </c>
      <c r="LDE50" s="98" t="s">
        <v>669</v>
      </c>
      <c r="LDF50" s="98" t="s">
        <v>669</v>
      </c>
      <c r="LDG50" s="98" t="s">
        <v>669</v>
      </c>
      <c r="LDH50" s="98" t="s">
        <v>669</v>
      </c>
      <c r="LDI50" s="98" t="s">
        <v>669</v>
      </c>
      <c r="LDJ50" s="98" t="s">
        <v>669</v>
      </c>
      <c r="LDK50" s="98" t="s">
        <v>669</v>
      </c>
      <c r="LDL50" s="98" t="s">
        <v>669</v>
      </c>
      <c r="LDM50" s="98" t="s">
        <v>669</v>
      </c>
      <c r="LDN50" s="98" t="s">
        <v>669</v>
      </c>
      <c r="LDO50" s="98" t="s">
        <v>669</v>
      </c>
      <c r="LDP50" s="98" t="s">
        <v>669</v>
      </c>
      <c r="LDQ50" s="98" t="s">
        <v>669</v>
      </c>
      <c r="LDR50" s="98" t="s">
        <v>669</v>
      </c>
      <c r="LDS50" s="98" t="s">
        <v>669</v>
      </c>
      <c r="LDT50" s="98" t="s">
        <v>669</v>
      </c>
      <c r="LDU50" s="98" t="s">
        <v>669</v>
      </c>
      <c r="LDV50" s="98" t="s">
        <v>669</v>
      </c>
      <c r="LDW50" s="98" t="s">
        <v>669</v>
      </c>
      <c r="LDX50" s="98" t="s">
        <v>669</v>
      </c>
      <c r="LDY50" s="98" t="s">
        <v>669</v>
      </c>
      <c r="LDZ50" s="98" t="s">
        <v>669</v>
      </c>
      <c r="LEA50" s="98" t="s">
        <v>669</v>
      </c>
      <c r="LEB50" s="98" t="s">
        <v>669</v>
      </c>
      <c r="LEC50" s="98" t="s">
        <v>669</v>
      </c>
      <c r="LED50" s="98" t="s">
        <v>669</v>
      </c>
      <c r="LEE50" s="98" t="s">
        <v>669</v>
      </c>
      <c r="LEF50" s="98" t="s">
        <v>669</v>
      </c>
      <c r="LEG50" s="98" t="s">
        <v>669</v>
      </c>
      <c r="LEH50" s="98" t="s">
        <v>669</v>
      </c>
      <c r="LEI50" s="98" t="s">
        <v>669</v>
      </c>
      <c r="LEJ50" s="98" t="s">
        <v>669</v>
      </c>
      <c r="LEK50" s="98" t="s">
        <v>669</v>
      </c>
      <c r="LEL50" s="98" t="s">
        <v>669</v>
      </c>
      <c r="LEM50" s="98" t="s">
        <v>669</v>
      </c>
      <c r="LEN50" s="98" t="s">
        <v>669</v>
      </c>
      <c r="LEO50" s="98" t="s">
        <v>669</v>
      </c>
      <c r="LEP50" s="98" t="s">
        <v>669</v>
      </c>
      <c r="LEQ50" s="98" t="s">
        <v>669</v>
      </c>
      <c r="LER50" s="98" t="s">
        <v>669</v>
      </c>
      <c r="LES50" s="98" t="s">
        <v>669</v>
      </c>
      <c r="LET50" s="98" t="s">
        <v>669</v>
      </c>
      <c r="LEU50" s="98" t="s">
        <v>669</v>
      </c>
      <c r="LEV50" s="98" t="s">
        <v>669</v>
      </c>
      <c r="LEW50" s="98" t="s">
        <v>669</v>
      </c>
      <c r="LEX50" s="98" t="s">
        <v>669</v>
      </c>
      <c r="LEY50" s="98" t="s">
        <v>669</v>
      </c>
      <c r="LEZ50" s="98" t="s">
        <v>669</v>
      </c>
      <c r="LFA50" s="98" t="s">
        <v>669</v>
      </c>
      <c r="LFB50" s="98" t="s">
        <v>669</v>
      </c>
      <c r="LFC50" s="98" t="s">
        <v>669</v>
      </c>
      <c r="LFD50" s="98" t="s">
        <v>669</v>
      </c>
      <c r="LFE50" s="98" t="s">
        <v>669</v>
      </c>
      <c r="LFF50" s="98" t="s">
        <v>669</v>
      </c>
      <c r="LFG50" s="98" t="s">
        <v>669</v>
      </c>
      <c r="LFH50" s="98" t="s">
        <v>669</v>
      </c>
      <c r="LFI50" s="98" t="s">
        <v>669</v>
      </c>
      <c r="LFJ50" s="98" t="s">
        <v>669</v>
      </c>
      <c r="LFK50" s="98" t="s">
        <v>669</v>
      </c>
      <c r="LFL50" s="98" t="s">
        <v>669</v>
      </c>
      <c r="LFM50" s="98" t="s">
        <v>669</v>
      </c>
      <c r="LFN50" s="98" t="s">
        <v>669</v>
      </c>
      <c r="LFO50" s="98" t="s">
        <v>669</v>
      </c>
      <c r="LFP50" s="98" t="s">
        <v>669</v>
      </c>
      <c r="LFQ50" s="98" t="s">
        <v>669</v>
      </c>
      <c r="LFR50" s="98" t="s">
        <v>669</v>
      </c>
      <c r="LFS50" s="98" t="s">
        <v>669</v>
      </c>
      <c r="LFT50" s="98" t="s">
        <v>669</v>
      </c>
      <c r="LFU50" s="98" t="s">
        <v>669</v>
      </c>
      <c r="LFV50" s="98" t="s">
        <v>669</v>
      </c>
      <c r="LFW50" s="98" t="s">
        <v>669</v>
      </c>
      <c r="LFX50" s="98" t="s">
        <v>669</v>
      </c>
      <c r="LFY50" s="98" t="s">
        <v>669</v>
      </c>
      <c r="LFZ50" s="98" t="s">
        <v>669</v>
      </c>
      <c r="LGA50" s="98" t="s">
        <v>669</v>
      </c>
      <c r="LGB50" s="98" t="s">
        <v>669</v>
      </c>
      <c r="LGC50" s="98" t="s">
        <v>669</v>
      </c>
      <c r="LGD50" s="98" t="s">
        <v>669</v>
      </c>
      <c r="LGE50" s="98" t="s">
        <v>669</v>
      </c>
      <c r="LGF50" s="98" t="s">
        <v>669</v>
      </c>
      <c r="LGG50" s="98" t="s">
        <v>669</v>
      </c>
      <c r="LGH50" s="98" t="s">
        <v>669</v>
      </c>
      <c r="LGI50" s="98" t="s">
        <v>669</v>
      </c>
      <c r="LGJ50" s="98" t="s">
        <v>669</v>
      </c>
      <c r="LGK50" s="98" t="s">
        <v>669</v>
      </c>
      <c r="LGL50" s="98" t="s">
        <v>669</v>
      </c>
      <c r="LGM50" s="98" t="s">
        <v>669</v>
      </c>
      <c r="LGN50" s="98" t="s">
        <v>669</v>
      </c>
      <c r="LGO50" s="98" t="s">
        <v>669</v>
      </c>
      <c r="LGP50" s="98" t="s">
        <v>669</v>
      </c>
      <c r="LGQ50" s="98" t="s">
        <v>669</v>
      </c>
      <c r="LGR50" s="98" t="s">
        <v>669</v>
      </c>
      <c r="LGS50" s="98" t="s">
        <v>669</v>
      </c>
      <c r="LGT50" s="98" t="s">
        <v>669</v>
      </c>
      <c r="LGU50" s="98" t="s">
        <v>669</v>
      </c>
      <c r="LGV50" s="98" t="s">
        <v>669</v>
      </c>
      <c r="LGW50" s="98" t="s">
        <v>669</v>
      </c>
      <c r="LGX50" s="98" t="s">
        <v>669</v>
      </c>
      <c r="LGY50" s="98" t="s">
        <v>669</v>
      </c>
      <c r="LGZ50" s="98" t="s">
        <v>669</v>
      </c>
      <c r="LHA50" s="98" t="s">
        <v>669</v>
      </c>
      <c r="LHB50" s="98" t="s">
        <v>669</v>
      </c>
      <c r="LHC50" s="98" t="s">
        <v>669</v>
      </c>
      <c r="LHD50" s="98" t="s">
        <v>669</v>
      </c>
      <c r="LHE50" s="98" t="s">
        <v>669</v>
      </c>
      <c r="LHF50" s="98" t="s">
        <v>669</v>
      </c>
      <c r="LHG50" s="98" t="s">
        <v>669</v>
      </c>
      <c r="LHH50" s="98" t="s">
        <v>669</v>
      </c>
      <c r="LHI50" s="98" t="s">
        <v>669</v>
      </c>
      <c r="LHJ50" s="98" t="s">
        <v>669</v>
      </c>
      <c r="LHK50" s="98" t="s">
        <v>669</v>
      </c>
      <c r="LHL50" s="98" t="s">
        <v>669</v>
      </c>
      <c r="LHM50" s="98" t="s">
        <v>669</v>
      </c>
      <c r="LHN50" s="98" t="s">
        <v>669</v>
      </c>
      <c r="LHO50" s="98" t="s">
        <v>669</v>
      </c>
      <c r="LHP50" s="98" t="s">
        <v>669</v>
      </c>
      <c r="LHQ50" s="98" t="s">
        <v>669</v>
      </c>
      <c r="LHR50" s="98" t="s">
        <v>669</v>
      </c>
      <c r="LHS50" s="98" t="s">
        <v>669</v>
      </c>
      <c r="LHT50" s="98" t="s">
        <v>669</v>
      </c>
      <c r="LHU50" s="98" t="s">
        <v>669</v>
      </c>
      <c r="LHV50" s="98" t="s">
        <v>669</v>
      </c>
      <c r="LHW50" s="98" t="s">
        <v>669</v>
      </c>
      <c r="LHX50" s="98" t="s">
        <v>669</v>
      </c>
      <c r="LHY50" s="98" t="s">
        <v>669</v>
      </c>
      <c r="LHZ50" s="98" t="s">
        <v>669</v>
      </c>
      <c r="LIA50" s="98" t="s">
        <v>669</v>
      </c>
      <c r="LIB50" s="98" t="s">
        <v>669</v>
      </c>
      <c r="LIC50" s="98" t="s">
        <v>669</v>
      </c>
      <c r="LID50" s="98" t="s">
        <v>669</v>
      </c>
      <c r="LIE50" s="98" t="s">
        <v>669</v>
      </c>
      <c r="LIF50" s="98" t="s">
        <v>669</v>
      </c>
      <c r="LIG50" s="98" t="s">
        <v>669</v>
      </c>
      <c r="LIH50" s="98" t="s">
        <v>669</v>
      </c>
      <c r="LII50" s="98" t="s">
        <v>669</v>
      </c>
      <c r="LIJ50" s="98" t="s">
        <v>669</v>
      </c>
      <c r="LIK50" s="98" t="s">
        <v>669</v>
      </c>
      <c r="LIL50" s="98" t="s">
        <v>669</v>
      </c>
      <c r="LIM50" s="98" t="s">
        <v>669</v>
      </c>
      <c r="LIN50" s="98" t="s">
        <v>669</v>
      </c>
      <c r="LIO50" s="98" t="s">
        <v>669</v>
      </c>
      <c r="LIP50" s="98" t="s">
        <v>669</v>
      </c>
      <c r="LIQ50" s="98" t="s">
        <v>669</v>
      </c>
      <c r="LIR50" s="98" t="s">
        <v>669</v>
      </c>
      <c r="LIS50" s="98" t="s">
        <v>669</v>
      </c>
      <c r="LIT50" s="98" t="s">
        <v>669</v>
      </c>
      <c r="LIU50" s="98" t="s">
        <v>669</v>
      </c>
      <c r="LIV50" s="98" t="s">
        <v>669</v>
      </c>
      <c r="LIW50" s="98" t="s">
        <v>669</v>
      </c>
      <c r="LIX50" s="98" t="s">
        <v>669</v>
      </c>
      <c r="LIY50" s="98" t="s">
        <v>669</v>
      </c>
      <c r="LIZ50" s="98" t="s">
        <v>669</v>
      </c>
      <c r="LJA50" s="98" t="s">
        <v>669</v>
      </c>
      <c r="LJB50" s="98" t="s">
        <v>669</v>
      </c>
      <c r="LJC50" s="98" t="s">
        <v>669</v>
      </c>
      <c r="LJD50" s="98" t="s">
        <v>669</v>
      </c>
      <c r="LJE50" s="98" t="s">
        <v>669</v>
      </c>
      <c r="LJF50" s="98" t="s">
        <v>669</v>
      </c>
      <c r="LJG50" s="98" t="s">
        <v>669</v>
      </c>
      <c r="LJH50" s="98" t="s">
        <v>669</v>
      </c>
      <c r="LJI50" s="98" t="s">
        <v>669</v>
      </c>
      <c r="LJJ50" s="98" t="s">
        <v>669</v>
      </c>
      <c r="LJK50" s="98" t="s">
        <v>669</v>
      </c>
      <c r="LJL50" s="98" t="s">
        <v>669</v>
      </c>
      <c r="LJM50" s="98" t="s">
        <v>669</v>
      </c>
      <c r="LJN50" s="98" t="s">
        <v>669</v>
      </c>
      <c r="LJO50" s="98" t="s">
        <v>669</v>
      </c>
      <c r="LJP50" s="98" t="s">
        <v>669</v>
      </c>
      <c r="LJQ50" s="98" t="s">
        <v>669</v>
      </c>
      <c r="LJR50" s="98" t="s">
        <v>669</v>
      </c>
      <c r="LJS50" s="98" t="s">
        <v>669</v>
      </c>
      <c r="LJT50" s="98" t="s">
        <v>669</v>
      </c>
      <c r="LJU50" s="98" t="s">
        <v>669</v>
      </c>
      <c r="LJV50" s="98" t="s">
        <v>669</v>
      </c>
      <c r="LJW50" s="98" t="s">
        <v>669</v>
      </c>
      <c r="LJX50" s="98" t="s">
        <v>669</v>
      </c>
      <c r="LJY50" s="98" t="s">
        <v>669</v>
      </c>
      <c r="LJZ50" s="98" t="s">
        <v>669</v>
      </c>
      <c r="LKA50" s="98" t="s">
        <v>669</v>
      </c>
      <c r="LKB50" s="98" t="s">
        <v>669</v>
      </c>
      <c r="LKC50" s="98" t="s">
        <v>669</v>
      </c>
      <c r="LKD50" s="98" t="s">
        <v>669</v>
      </c>
      <c r="LKE50" s="98" t="s">
        <v>669</v>
      </c>
      <c r="LKF50" s="98" t="s">
        <v>669</v>
      </c>
      <c r="LKG50" s="98" t="s">
        <v>669</v>
      </c>
      <c r="LKH50" s="98" t="s">
        <v>669</v>
      </c>
      <c r="LKI50" s="98" t="s">
        <v>669</v>
      </c>
      <c r="LKJ50" s="98" t="s">
        <v>669</v>
      </c>
      <c r="LKK50" s="98" t="s">
        <v>669</v>
      </c>
      <c r="LKL50" s="98" t="s">
        <v>669</v>
      </c>
      <c r="LKM50" s="98" t="s">
        <v>669</v>
      </c>
      <c r="LKN50" s="98" t="s">
        <v>669</v>
      </c>
      <c r="LKO50" s="98" t="s">
        <v>669</v>
      </c>
      <c r="LKP50" s="98" t="s">
        <v>669</v>
      </c>
      <c r="LKQ50" s="98" t="s">
        <v>669</v>
      </c>
      <c r="LKR50" s="98" t="s">
        <v>669</v>
      </c>
      <c r="LKS50" s="98" t="s">
        <v>669</v>
      </c>
      <c r="LKT50" s="98" t="s">
        <v>669</v>
      </c>
      <c r="LKU50" s="98" t="s">
        <v>669</v>
      </c>
      <c r="LKV50" s="98" t="s">
        <v>669</v>
      </c>
      <c r="LKW50" s="98" t="s">
        <v>669</v>
      </c>
      <c r="LKX50" s="98" t="s">
        <v>669</v>
      </c>
      <c r="LKY50" s="98" t="s">
        <v>669</v>
      </c>
      <c r="LKZ50" s="98" t="s">
        <v>669</v>
      </c>
      <c r="LLA50" s="98" t="s">
        <v>669</v>
      </c>
      <c r="LLB50" s="98" t="s">
        <v>669</v>
      </c>
      <c r="LLC50" s="98" t="s">
        <v>669</v>
      </c>
      <c r="LLD50" s="98" t="s">
        <v>669</v>
      </c>
      <c r="LLE50" s="98" t="s">
        <v>669</v>
      </c>
      <c r="LLF50" s="98" t="s">
        <v>669</v>
      </c>
      <c r="LLG50" s="98" t="s">
        <v>669</v>
      </c>
      <c r="LLH50" s="98" t="s">
        <v>669</v>
      </c>
      <c r="LLI50" s="98" t="s">
        <v>669</v>
      </c>
      <c r="LLJ50" s="98" t="s">
        <v>669</v>
      </c>
      <c r="LLK50" s="98" t="s">
        <v>669</v>
      </c>
      <c r="LLL50" s="98" t="s">
        <v>669</v>
      </c>
      <c r="LLM50" s="98" t="s">
        <v>669</v>
      </c>
      <c r="LLN50" s="98" t="s">
        <v>669</v>
      </c>
      <c r="LLO50" s="98" t="s">
        <v>669</v>
      </c>
      <c r="LLP50" s="98" t="s">
        <v>669</v>
      </c>
      <c r="LLQ50" s="98" t="s">
        <v>669</v>
      </c>
      <c r="LLR50" s="98" t="s">
        <v>669</v>
      </c>
      <c r="LLS50" s="98" t="s">
        <v>669</v>
      </c>
      <c r="LLT50" s="98" t="s">
        <v>669</v>
      </c>
      <c r="LLU50" s="98" t="s">
        <v>669</v>
      </c>
      <c r="LLV50" s="98" t="s">
        <v>669</v>
      </c>
      <c r="LLW50" s="98" t="s">
        <v>669</v>
      </c>
      <c r="LLX50" s="98" t="s">
        <v>669</v>
      </c>
      <c r="LLY50" s="98" t="s">
        <v>669</v>
      </c>
      <c r="LLZ50" s="98" t="s">
        <v>669</v>
      </c>
      <c r="LMA50" s="98" t="s">
        <v>669</v>
      </c>
      <c r="LMB50" s="98" t="s">
        <v>669</v>
      </c>
      <c r="LMC50" s="98" t="s">
        <v>669</v>
      </c>
      <c r="LMD50" s="98" t="s">
        <v>669</v>
      </c>
      <c r="LME50" s="98" t="s">
        <v>669</v>
      </c>
      <c r="LMF50" s="98" t="s">
        <v>669</v>
      </c>
      <c r="LMG50" s="98" t="s">
        <v>669</v>
      </c>
      <c r="LMH50" s="98" t="s">
        <v>669</v>
      </c>
      <c r="LMI50" s="98" t="s">
        <v>669</v>
      </c>
      <c r="LMJ50" s="98" t="s">
        <v>669</v>
      </c>
      <c r="LMK50" s="98" t="s">
        <v>669</v>
      </c>
      <c r="LML50" s="98" t="s">
        <v>669</v>
      </c>
      <c r="LMM50" s="98" t="s">
        <v>669</v>
      </c>
      <c r="LMN50" s="98" t="s">
        <v>669</v>
      </c>
      <c r="LMO50" s="98" t="s">
        <v>669</v>
      </c>
      <c r="LMP50" s="98" t="s">
        <v>669</v>
      </c>
      <c r="LMQ50" s="98" t="s">
        <v>669</v>
      </c>
      <c r="LMR50" s="98" t="s">
        <v>669</v>
      </c>
      <c r="LMS50" s="98" t="s">
        <v>669</v>
      </c>
      <c r="LMT50" s="98" t="s">
        <v>669</v>
      </c>
      <c r="LMU50" s="98" t="s">
        <v>669</v>
      </c>
      <c r="LMV50" s="98" t="s">
        <v>669</v>
      </c>
      <c r="LMW50" s="98" t="s">
        <v>669</v>
      </c>
      <c r="LMX50" s="98" t="s">
        <v>669</v>
      </c>
      <c r="LMY50" s="98" t="s">
        <v>669</v>
      </c>
      <c r="LMZ50" s="98" t="s">
        <v>669</v>
      </c>
      <c r="LNA50" s="98" t="s">
        <v>669</v>
      </c>
      <c r="LNB50" s="98" t="s">
        <v>669</v>
      </c>
      <c r="LNC50" s="98" t="s">
        <v>669</v>
      </c>
      <c r="LND50" s="98" t="s">
        <v>669</v>
      </c>
      <c r="LNE50" s="98" t="s">
        <v>669</v>
      </c>
      <c r="LNF50" s="98" t="s">
        <v>669</v>
      </c>
      <c r="LNG50" s="98" t="s">
        <v>669</v>
      </c>
      <c r="LNH50" s="98" t="s">
        <v>669</v>
      </c>
      <c r="LNI50" s="98" t="s">
        <v>669</v>
      </c>
      <c r="LNJ50" s="98" t="s">
        <v>669</v>
      </c>
      <c r="LNK50" s="98" t="s">
        <v>669</v>
      </c>
      <c r="LNL50" s="98" t="s">
        <v>669</v>
      </c>
      <c r="LNM50" s="98" t="s">
        <v>669</v>
      </c>
      <c r="LNN50" s="98" t="s">
        <v>669</v>
      </c>
      <c r="LNO50" s="98" t="s">
        <v>669</v>
      </c>
      <c r="LNP50" s="98" t="s">
        <v>669</v>
      </c>
      <c r="LNQ50" s="98" t="s">
        <v>669</v>
      </c>
      <c r="LNR50" s="98" t="s">
        <v>669</v>
      </c>
      <c r="LNS50" s="98" t="s">
        <v>669</v>
      </c>
      <c r="LNT50" s="98" t="s">
        <v>669</v>
      </c>
      <c r="LNU50" s="98" t="s">
        <v>669</v>
      </c>
      <c r="LNV50" s="98" t="s">
        <v>669</v>
      </c>
      <c r="LNW50" s="98" t="s">
        <v>669</v>
      </c>
      <c r="LNX50" s="98" t="s">
        <v>669</v>
      </c>
      <c r="LNY50" s="98" t="s">
        <v>669</v>
      </c>
      <c r="LNZ50" s="98" t="s">
        <v>669</v>
      </c>
      <c r="LOA50" s="98" t="s">
        <v>669</v>
      </c>
      <c r="LOB50" s="98" t="s">
        <v>669</v>
      </c>
      <c r="LOC50" s="98" t="s">
        <v>669</v>
      </c>
      <c r="LOD50" s="98" t="s">
        <v>669</v>
      </c>
      <c r="LOE50" s="98" t="s">
        <v>669</v>
      </c>
      <c r="LOF50" s="98" t="s">
        <v>669</v>
      </c>
      <c r="LOG50" s="98" t="s">
        <v>669</v>
      </c>
      <c r="LOH50" s="98" t="s">
        <v>669</v>
      </c>
      <c r="LOI50" s="98" t="s">
        <v>669</v>
      </c>
      <c r="LOJ50" s="98" t="s">
        <v>669</v>
      </c>
      <c r="LOK50" s="98" t="s">
        <v>669</v>
      </c>
      <c r="LOL50" s="98" t="s">
        <v>669</v>
      </c>
      <c r="LOM50" s="98" t="s">
        <v>669</v>
      </c>
      <c r="LON50" s="98" t="s">
        <v>669</v>
      </c>
      <c r="LOO50" s="98" t="s">
        <v>669</v>
      </c>
      <c r="LOP50" s="98" t="s">
        <v>669</v>
      </c>
      <c r="LOQ50" s="98" t="s">
        <v>669</v>
      </c>
      <c r="LOR50" s="98" t="s">
        <v>669</v>
      </c>
      <c r="LOS50" s="98" t="s">
        <v>669</v>
      </c>
      <c r="LOT50" s="98" t="s">
        <v>669</v>
      </c>
      <c r="LOU50" s="98" t="s">
        <v>669</v>
      </c>
      <c r="LOV50" s="98" t="s">
        <v>669</v>
      </c>
      <c r="LOW50" s="98" t="s">
        <v>669</v>
      </c>
      <c r="LOX50" s="98" t="s">
        <v>669</v>
      </c>
      <c r="LOY50" s="98" t="s">
        <v>669</v>
      </c>
      <c r="LOZ50" s="98" t="s">
        <v>669</v>
      </c>
      <c r="LPA50" s="98" t="s">
        <v>669</v>
      </c>
      <c r="LPB50" s="98" t="s">
        <v>669</v>
      </c>
      <c r="LPC50" s="98" t="s">
        <v>669</v>
      </c>
      <c r="LPD50" s="98" t="s">
        <v>669</v>
      </c>
      <c r="LPE50" s="98" t="s">
        <v>669</v>
      </c>
      <c r="LPF50" s="98" t="s">
        <v>669</v>
      </c>
      <c r="LPG50" s="98" t="s">
        <v>669</v>
      </c>
      <c r="LPH50" s="98" t="s">
        <v>669</v>
      </c>
      <c r="LPI50" s="98" t="s">
        <v>669</v>
      </c>
      <c r="LPJ50" s="98" t="s">
        <v>669</v>
      </c>
      <c r="LPK50" s="98" t="s">
        <v>669</v>
      </c>
      <c r="LPL50" s="98" t="s">
        <v>669</v>
      </c>
      <c r="LPM50" s="98" t="s">
        <v>669</v>
      </c>
      <c r="LPN50" s="98" t="s">
        <v>669</v>
      </c>
      <c r="LPO50" s="98" t="s">
        <v>669</v>
      </c>
      <c r="LPP50" s="98" t="s">
        <v>669</v>
      </c>
      <c r="LPQ50" s="98" t="s">
        <v>669</v>
      </c>
      <c r="LPR50" s="98" t="s">
        <v>669</v>
      </c>
      <c r="LPS50" s="98" t="s">
        <v>669</v>
      </c>
      <c r="LPT50" s="98" t="s">
        <v>669</v>
      </c>
      <c r="LPU50" s="98" t="s">
        <v>669</v>
      </c>
      <c r="LPV50" s="98" t="s">
        <v>669</v>
      </c>
      <c r="LPW50" s="98" t="s">
        <v>669</v>
      </c>
      <c r="LPX50" s="98" t="s">
        <v>669</v>
      </c>
      <c r="LPY50" s="98" t="s">
        <v>669</v>
      </c>
      <c r="LPZ50" s="98" t="s">
        <v>669</v>
      </c>
      <c r="LQA50" s="98" t="s">
        <v>669</v>
      </c>
      <c r="LQB50" s="98" t="s">
        <v>669</v>
      </c>
      <c r="LQC50" s="98" t="s">
        <v>669</v>
      </c>
      <c r="LQD50" s="98" t="s">
        <v>669</v>
      </c>
      <c r="LQE50" s="98" t="s">
        <v>669</v>
      </c>
      <c r="LQF50" s="98" t="s">
        <v>669</v>
      </c>
      <c r="LQG50" s="98" t="s">
        <v>669</v>
      </c>
      <c r="LQH50" s="98" t="s">
        <v>669</v>
      </c>
      <c r="LQI50" s="98" t="s">
        <v>669</v>
      </c>
      <c r="LQJ50" s="98" t="s">
        <v>669</v>
      </c>
      <c r="LQK50" s="98" t="s">
        <v>669</v>
      </c>
      <c r="LQL50" s="98" t="s">
        <v>669</v>
      </c>
      <c r="LQM50" s="98" t="s">
        <v>669</v>
      </c>
      <c r="LQN50" s="98" t="s">
        <v>669</v>
      </c>
      <c r="LQO50" s="98" t="s">
        <v>669</v>
      </c>
      <c r="LQP50" s="98" t="s">
        <v>669</v>
      </c>
      <c r="LQQ50" s="98" t="s">
        <v>669</v>
      </c>
      <c r="LQR50" s="98" t="s">
        <v>669</v>
      </c>
      <c r="LQS50" s="98" t="s">
        <v>669</v>
      </c>
      <c r="LQT50" s="98" t="s">
        <v>669</v>
      </c>
      <c r="LQU50" s="98" t="s">
        <v>669</v>
      </c>
      <c r="LQV50" s="98" t="s">
        <v>669</v>
      </c>
      <c r="LQW50" s="98" t="s">
        <v>669</v>
      </c>
      <c r="LQX50" s="98" t="s">
        <v>669</v>
      </c>
      <c r="LQY50" s="98" t="s">
        <v>669</v>
      </c>
      <c r="LQZ50" s="98" t="s">
        <v>669</v>
      </c>
      <c r="LRA50" s="98" t="s">
        <v>669</v>
      </c>
      <c r="LRB50" s="98" t="s">
        <v>669</v>
      </c>
      <c r="LRC50" s="98" t="s">
        <v>669</v>
      </c>
      <c r="LRD50" s="98" t="s">
        <v>669</v>
      </c>
      <c r="LRE50" s="98" t="s">
        <v>669</v>
      </c>
      <c r="LRF50" s="98" t="s">
        <v>669</v>
      </c>
      <c r="LRG50" s="98" t="s">
        <v>669</v>
      </c>
      <c r="LRH50" s="98" t="s">
        <v>669</v>
      </c>
      <c r="LRI50" s="98" t="s">
        <v>669</v>
      </c>
      <c r="LRJ50" s="98" t="s">
        <v>669</v>
      </c>
      <c r="LRK50" s="98" t="s">
        <v>669</v>
      </c>
      <c r="LRL50" s="98" t="s">
        <v>669</v>
      </c>
      <c r="LRM50" s="98" t="s">
        <v>669</v>
      </c>
      <c r="LRN50" s="98" t="s">
        <v>669</v>
      </c>
      <c r="LRO50" s="98" t="s">
        <v>669</v>
      </c>
      <c r="LRP50" s="98" t="s">
        <v>669</v>
      </c>
      <c r="LRQ50" s="98" t="s">
        <v>669</v>
      </c>
      <c r="LRR50" s="98" t="s">
        <v>669</v>
      </c>
      <c r="LRS50" s="98" t="s">
        <v>669</v>
      </c>
      <c r="LRT50" s="98" t="s">
        <v>669</v>
      </c>
      <c r="LRU50" s="98" t="s">
        <v>669</v>
      </c>
      <c r="LRV50" s="98" t="s">
        <v>669</v>
      </c>
      <c r="LRW50" s="98" t="s">
        <v>669</v>
      </c>
      <c r="LRX50" s="98" t="s">
        <v>669</v>
      </c>
      <c r="LRY50" s="98" t="s">
        <v>669</v>
      </c>
      <c r="LRZ50" s="98" t="s">
        <v>669</v>
      </c>
      <c r="LSA50" s="98" t="s">
        <v>669</v>
      </c>
      <c r="LSB50" s="98" t="s">
        <v>669</v>
      </c>
      <c r="LSC50" s="98" t="s">
        <v>669</v>
      </c>
      <c r="LSD50" s="98" t="s">
        <v>669</v>
      </c>
      <c r="LSE50" s="98" t="s">
        <v>669</v>
      </c>
      <c r="LSF50" s="98" t="s">
        <v>669</v>
      </c>
      <c r="LSG50" s="98" t="s">
        <v>669</v>
      </c>
      <c r="LSH50" s="98" t="s">
        <v>669</v>
      </c>
      <c r="LSI50" s="98" t="s">
        <v>669</v>
      </c>
      <c r="LSJ50" s="98" t="s">
        <v>669</v>
      </c>
      <c r="LSK50" s="98" t="s">
        <v>669</v>
      </c>
      <c r="LSL50" s="98" t="s">
        <v>669</v>
      </c>
      <c r="LSM50" s="98" t="s">
        <v>669</v>
      </c>
      <c r="LSN50" s="98" t="s">
        <v>669</v>
      </c>
      <c r="LSO50" s="98" t="s">
        <v>669</v>
      </c>
      <c r="LSP50" s="98" t="s">
        <v>669</v>
      </c>
      <c r="LSQ50" s="98" t="s">
        <v>669</v>
      </c>
      <c r="LSR50" s="98" t="s">
        <v>669</v>
      </c>
      <c r="LSS50" s="98" t="s">
        <v>669</v>
      </c>
      <c r="LST50" s="98" t="s">
        <v>669</v>
      </c>
      <c r="LSU50" s="98" t="s">
        <v>669</v>
      </c>
      <c r="LSV50" s="98" t="s">
        <v>669</v>
      </c>
      <c r="LSW50" s="98" t="s">
        <v>669</v>
      </c>
      <c r="LSX50" s="98" t="s">
        <v>669</v>
      </c>
      <c r="LSY50" s="98" t="s">
        <v>669</v>
      </c>
      <c r="LSZ50" s="98" t="s">
        <v>669</v>
      </c>
      <c r="LTA50" s="98" t="s">
        <v>669</v>
      </c>
      <c r="LTB50" s="98" t="s">
        <v>669</v>
      </c>
      <c r="LTC50" s="98" t="s">
        <v>669</v>
      </c>
      <c r="LTD50" s="98" t="s">
        <v>669</v>
      </c>
      <c r="LTE50" s="98" t="s">
        <v>669</v>
      </c>
      <c r="LTF50" s="98" t="s">
        <v>669</v>
      </c>
      <c r="LTG50" s="98" t="s">
        <v>669</v>
      </c>
      <c r="LTH50" s="98" t="s">
        <v>669</v>
      </c>
      <c r="LTI50" s="98" t="s">
        <v>669</v>
      </c>
      <c r="LTJ50" s="98" t="s">
        <v>669</v>
      </c>
      <c r="LTK50" s="98" t="s">
        <v>669</v>
      </c>
      <c r="LTL50" s="98" t="s">
        <v>669</v>
      </c>
      <c r="LTM50" s="98" t="s">
        <v>669</v>
      </c>
      <c r="LTN50" s="98" t="s">
        <v>669</v>
      </c>
      <c r="LTO50" s="98" t="s">
        <v>669</v>
      </c>
      <c r="LTP50" s="98" t="s">
        <v>669</v>
      </c>
      <c r="LTQ50" s="98" t="s">
        <v>669</v>
      </c>
      <c r="LTR50" s="98" t="s">
        <v>669</v>
      </c>
      <c r="LTS50" s="98" t="s">
        <v>669</v>
      </c>
      <c r="LTT50" s="98" t="s">
        <v>669</v>
      </c>
      <c r="LTU50" s="98" t="s">
        <v>669</v>
      </c>
      <c r="LTV50" s="98" t="s">
        <v>669</v>
      </c>
      <c r="LTW50" s="98" t="s">
        <v>669</v>
      </c>
      <c r="LTX50" s="98" t="s">
        <v>669</v>
      </c>
      <c r="LTY50" s="98" t="s">
        <v>669</v>
      </c>
      <c r="LTZ50" s="98" t="s">
        <v>669</v>
      </c>
      <c r="LUA50" s="98" t="s">
        <v>669</v>
      </c>
      <c r="LUB50" s="98" t="s">
        <v>669</v>
      </c>
      <c r="LUC50" s="98" t="s">
        <v>669</v>
      </c>
      <c r="LUD50" s="98" t="s">
        <v>669</v>
      </c>
      <c r="LUE50" s="98" t="s">
        <v>669</v>
      </c>
      <c r="LUF50" s="98" t="s">
        <v>669</v>
      </c>
      <c r="LUG50" s="98" t="s">
        <v>669</v>
      </c>
      <c r="LUH50" s="98" t="s">
        <v>669</v>
      </c>
      <c r="LUI50" s="98" t="s">
        <v>669</v>
      </c>
      <c r="LUJ50" s="98" t="s">
        <v>669</v>
      </c>
      <c r="LUK50" s="98" t="s">
        <v>669</v>
      </c>
      <c r="LUL50" s="98" t="s">
        <v>669</v>
      </c>
      <c r="LUM50" s="98" t="s">
        <v>669</v>
      </c>
      <c r="LUN50" s="98" t="s">
        <v>669</v>
      </c>
      <c r="LUO50" s="98" t="s">
        <v>669</v>
      </c>
      <c r="LUP50" s="98" t="s">
        <v>669</v>
      </c>
      <c r="LUQ50" s="98" t="s">
        <v>669</v>
      </c>
      <c r="LUR50" s="98" t="s">
        <v>669</v>
      </c>
      <c r="LUS50" s="98" t="s">
        <v>669</v>
      </c>
      <c r="LUT50" s="98" t="s">
        <v>669</v>
      </c>
      <c r="LUU50" s="98" t="s">
        <v>669</v>
      </c>
      <c r="LUV50" s="98" t="s">
        <v>669</v>
      </c>
      <c r="LUW50" s="98" t="s">
        <v>669</v>
      </c>
      <c r="LUX50" s="98" t="s">
        <v>669</v>
      </c>
      <c r="LUY50" s="98" t="s">
        <v>669</v>
      </c>
      <c r="LUZ50" s="98" t="s">
        <v>669</v>
      </c>
      <c r="LVA50" s="98" t="s">
        <v>669</v>
      </c>
      <c r="LVB50" s="98" t="s">
        <v>669</v>
      </c>
      <c r="LVC50" s="98" t="s">
        <v>669</v>
      </c>
      <c r="LVD50" s="98" t="s">
        <v>669</v>
      </c>
      <c r="LVE50" s="98" t="s">
        <v>669</v>
      </c>
      <c r="LVF50" s="98" t="s">
        <v>669</v>
      </c>
      <c r="LVG50" s="98" t="s">
        <v>669</v>
      </c>
      <c r="LVH50" s="98" t="s">
        <v>669</v>
      </c>
      <c r="LVI50" s="98" t="s">
        <v>669</v>
      </c>
      <c r="LVJ50" s="98" t="s">
        <v>669</v>
      </c>
      <c r="LVK50" s="98" t="s">
        <v>669</v>
      </c>
      <c r="LVL50" s="98" t="s">
        <v>669</v>
      </c>
      <c r="LVM50" s="98" t="s">
        <v>669</v>
      </c>
      <c r="LVN50" s="98" t="s">
        <v>669</v>
      </c>
      <c r="LVO50" s="98" t="s">
        <v>669</v>
      </c>
      <c r="LVP50" s="98" t="s">
        <v>669</v>
      </c>
      <c r="LVQ50" s="98" t="s">
        <v>669</v>
      </c>
      <c r="LVR50" s="98" t="s">
        <v>669</v>
      </c>
      <c r="LVS50" s="98" t="s">
        <v>669</v>
      </c>
      <c r="LVT50" s="98" t="s">
        <v>669</v>
      </c>
      <c r="LVU50" s="98" t="s">
        <v>669</v>
      </c>
      <c r="LVV50" s="98" t="s">
        <v>669</v>
      </c>
      <c r="LVW50" s="98" t="s">
        <v>669</v>
      </c>
      <c r="LVX50" s="98" t="s">
        <v>669</v>
      </c>
      <c r="LVY50" s="98" t="s">
        <v>669</v>
      </c>
      <c r="LVZ50" s="98" t="s">
        <v>669</v>
      </c>
      <c r="LWA50" s="98" t="s">
        <v>669</v>
      </c>
      <c r="LWB50" s="98" t="s">
        <v>669</v>
      </c>
      <c r="LWC50" s="98" t="s">
        <v>669</v>
      </c>
      <c r="LWD50" s="98" t="s">
        <v>669</v>
      </c>
      <c r="LWE50" s="98" t="s">
        <v>669</v>
      </c>
      <c r="LWF50" s="98" t="s">
        <v>669</v>
      </c>
      <c r="LWG50" s="98" t="s">
        <v>669</v>
      </c>
      <c r="LWH50" s="98" t="s">
        <v>669</v>
      </c>
      <c r="LWI50" s="98" t="s">
        <v>669</v>
      </c>
      <c r="LWJ50" s="98" t="s">
        <v>669</v>
      </c>
      <c r="LWK50" s="98" t="s">
        <v>669</v>
      </c>
      <c r="LWL50" s="98" t="s">
        <v>669</v>
      </c>
      <c r="LWM50" s="98" t="s">
        <v>669</v>
      </c>
      <c r="LWN50" s="98" t="s">
        <v>669</v>
      </c>
      <c r="LWO50" s="98" t="s">
        <v>669</v>
      </c>
      <c r="LWP50" s="98" t="s">
        <v>669</v>
      </c>
      <c r="LWQ50" s="98" t="s">
        <v>669</v>
      </c>
      <c r="LWR50" s="98" t="s">
        <v>669</v>
      </c>
      <c r="LWS50" s="98" t="s">
        <v>669</v>
      </c>
      <c r="LWT50" s="98" t="s">
        <v>669</v>
      </c>
      <c r="LWU50" s="98" t="s">
        <v>669</v>
      </c>
      <c r="LWV50" s="98" t="s">
        <v>669</v>
      </c>
      <c r="LWW50" s="98" t="s">
        <v>669</v>
      </c>
      <c r="LWX50" s="98" t="s">
        <v>669</v>
      </c>
      <c r="LWY50" s="98" t="s">
        <v>669</v>
      </c>
      <c r="LWZ50" s="98" t="s">
        <v>669</v>
      </c>
      <c r="LXA50" s="98" t="s">
        <v>669</v>
      </c>
      <c r="LXB50" s="98" t="s">
        <v>669</v>
      </c>
      <c r="LXC50" s="98" t="s">
        <v>669</v>
      </c>
      <c r="LXD50" s="98" t="s">
        <v>669</v>
      </c>
      <c r="LXE50" s="98" t="s">
        <v>669</v>
      </c>
      <c r="LXF50" s="98" t="s">
        <v>669</v>
      </c>
      <c r="LXG50" s="98" t="s">
        <v>669</v>
      </c>
      <c r="LXH50" s="98" t="s">
        <v>669</v>
      </c>
      <c r="LXI50" s="98" t="s">
        <v>669</v>
      </c>
      <c r="LXJ50" s="98" t="s">
        <v>669</v>
      </c>
      <c r="LXK50" s="98" t="s">
        <v>669</v>
      </c>
      <c r="LXL50" s="98" t="s">
        <v>669</v>
      </c>
      <c r="LXM50" s="98" t="s">
        <v>669</v>
      </c>
      <c r="LXN50" s="98" t="s">
        <v>669</v>
      </c>
      <c r="LXO50" s="98" t="s">
        <v>669</v>
      </c>
      <c r="LXP50" s="98" t="s">
        <v>669</v>
      </c>
      <c r="LXQ50" s="98" t="s">
        <v>669</v>
      </c>
      <c r="LXR50" s="98" t="s">
        <v>669</v>
      </c>
      <c r="LXS50" s="98" t="s">
        <v>669</v>
      </c>
      <c r="LXT50" s="98" t="s">
        <v>669</v>
      </c>
      <c r="LXU50" s="98" t="s">
        <v>669</v>
      </c>
      <c r="LXV50" s="98" t="s">
        <v>669</v>
      </c>
      <c r="LXW50" s="98" t="s">
        <v>669</v>
      </c>
      <c r="LXX50" s="98" t="s">
        <v>669</v>
      </c>
      <c r="LXY50" s="98" t="s">
        <v>669</v>
      </c>
      <c r="LXZ50" s="98" t="s">
        <v>669</v>
      </c>
      <c r="LYA50" s="98" t="s">
        <v>669</v>
      </c>
      <c r="LYB50" s="98" t="s">
        <v>669</v>
      </c>
      <c r="LYC50" s="98" t="s">
        <v>669</v>
      </c>
      <c r="LYD50" s="98" t="s">
        <v>669</v>
      </c>
      <c r="LYE50" s="98" t="s">
        <v>669</v>
      </c>
      <c r="LYF50" s="98" t="s">
        <v>669</v>
      </c>
      <c r="LYG50" s="98" t="s">
        <v>669</v>
      </c>
      <c r="LYH50" s="98" t="s">
        <v>669</v>
      </c>
      <c r="LYI50" s="98" t="s">
        <v>669</v>
      </c>
      <c r="LYJ50" s="98" t="s">
        <v>669</v>
      </c>
      <c r="LYK50" s="98" t="s">
        <v>669</v>
      </c>
      <c r="LYL50" s="98" t="s">
        <v>669</v>
      </c>
      <c r="LYM50" s="98" t="s">
        <v>669</v>
      </c>
      <c r="LYN50" s="98" t="s">
        <v>669</v>
      </c>
      <c r="LYO50" s="98" t="s">
        <v>669</v>
      </c>
      <c r="LYP50" s="98" t="s">
        <v>669</v>
      </c>
      <c r="LYQ50" s="98" t="s">
        <v>669</v>
      </c>
      <c r="LYR50" s="98" t="s">
        <v>669</v>
      </c>
      <c r="LYS50" s="98" t="s">
        <v>669</v>
      </c>
      <c r="LYT50" s="98" t="s">
        <v>669</v>
      </c>
      <c r="LYU50" s="98" t="s">
        <v>669</v>
      </c>
      <c r="LYV50" s="98" t="s">
        <v>669</v>
      </c>
      <c r="LYW50" s="98" t="s">
        <v>669</v>
      </c>
      <c r="LYX50" s="98" t="s">
        <v>669</v>
      </c>
      <c r="LYY50" s="98" t="s">
        <v>669</v>
      </c>
      <c r="LYZ50" s="98" t="s">
        <v>669</v>
      </c>
      <c r="LZA50" s="98" t="s">
        <v>669</v>
      </c>
      <c r="LZB50" s="98" t="s">
        <v>669</v>
      </c>
      <c r="LZC50" s="98" t="s">
        <v>669</v>
      </c>
      <c r="LZD50" s="98" t="s">
        <v>669</v>
      </c>
      <c r="LZE50" s="98" t="s">
        <v>669</v>
      </c>
      <c r="LZF50" s="98" t="s">
        <v>669</v>
      </c>
      <c r="LZG50" s="98" t="s">
        <v>669</v>
      </c>
      <c r="LZH50" s="98" t="s">
        <v>669</v>
      </c>
      <c r="LZI50" s="98" t="s">
        <v>669</v>
      </c>
      <c r="LZJ50" s="98" t="s">
        <v>669</v>
      </c>
      <c r="LZK50" s="98" t="s">
        <v>669</v>
      </c>
      <c r="LZL50" s="98" t="s">
        <v>669</v>
      </c>
      <c r="LZM50" s="98" t="s">
        <v>669</v>
      </c>
      <c r="LZN50" s="98" t="s">
        <v>669</v>
      </c>
      <c r="LZO50" s="98" t="s">
        <v>669</v>
      </c>
      <c r="LZP50" s="98" t="s">
        <v>669</v>
      </c>
      <c r="LZQ50" s="98" t="s">
        <v>669</v>
      </c>
      <c r="LZR50" s="98" t="s">
        <v>669</v>
      </c>
      <c r="LZS50" s="98" t="s">
        <v>669</v>
      </c>
      <c r="LZT50" s="98" t="s">
        <v>669</v>
      </c>
      <c r="LZU50" s="98" t="s">
        <v>669</v>
      </c>
      <c r="LZV50" s="98" t="s">
        <v>669</v>
      </c>
      <c r="LZW50" s="98" t="s">
        <v>669</v>
      </c>
      <c r="LZX50" s="98" t="s">
        <v>669</v>
      </c>
      <c r="LZY50" s="98" t="s">
        <v>669</v>
      </c>
      <c r="LZZ50" s="98" t="s">
        <v>669</v>
      </c>
      <c r="MAA50" s="98" t="s">
        <v>669</v>
      </c>
      <c r="MAB50" s="98" t="s">
        <v>669</v>
      </c>
      <c r="MAC50" s="98" t="s">
        <v>669</v>
      </c>
      <c r="MAD50" s="98" t="s">
        <v>669</v>
      </c>
      <c r="MAE50" s="98" t="s">
        <v>669</v>
      </c>
      <c r="MAF50" s="98" t="s">
        <v>669</v>
      </c>
      <c r="MAG50" s="98" t="s">
        <v>669</v>
      </c>
      <c r="MAH50" s="98" t="s">
        <v>669</v>
      </c>
      <c r="MAI50" s="98" t="s">
        <v>669</v>
      </c>
      <c r="MAJ50" s="98" t="s">
        <v>669</v>
      </c>
      <c r="MAK50" s="98" t="s">
        <v>669</v>
      </c>
      <c r="MAL50" s="98" t="s">
        <v>669</v>
      </c>
      <c r="MAM50" s="98" t="s">
        <v>669</v>
      </c>
      <c r="MAN50" s="98" t="s">
        <v>669</v>
      </c>
      <c r="MAO50" s="98" t="s">
        <v>669</v>
      </c>
      <c r="MAP50" s="98" t="s">
        <v>669</v>
      </c>
      <c r="MAQ50" s="98" t="s">
        <v>669</v>
      </c>
      <c r="MAR50" s="98" t="s">
        <v>669</v>
      </c>
      <c r="MAS50" s="98" t="s">
        <v>669</v>
      </c>
      <c r="MAT50" s="98" t="s">
        <v>669</v>
      </c>
      <c r="MAU50" s="98" t="s">
        <v>669</v>
      </c>
      <c r="MAV50" s="98" t="s">
        <v>669</v>
      </c>
      <c r="MAW50" s="98" t="s">
        <v>669</v>
      </c>
      <c r="MAX50" s="98" t="s">
        <v>669</v>
      </c>
      <c r="MAY50" s="98" t="s">
        <v>669</v>
      </c>
      <c r="MAZ50" s="98" t="s">
        <v>669</v>
      </c>
      <c r="MBA50" s="98" t="s">
        <v>669</v>
      </c>
      <c r="MBB50" s="98" t="s">
        <v>669</v>
      </c>
      <c r="MBC50" s="98" t="s">
        <v>669</v>
      </c>
      <c r="MBD50" s="98" t="s">
        <v>669</v>
      </c>
      <c r="MBE50" s="98" t="s">
        <v>669</v>
      </c>
      <c r="MBF50" s="98" t="s">
        <v>669</v>
      </c>
      <c r="MBG50" s="98" t="s">
        <v>669</v>
      </c>
      <c r="MBH50" s="98" t="s">
        <v>669</v>
      </c>
      <c r="MBI50" s="98" t="s">
        <v>669</v>
      </c>
      <c r="MBJ50" s="98" t="s">
        <v>669</v>
      </c>
      <c r="MBK50" s="98" t="s">
        <v>669</v>
      </c>
      <c r="MBL50" s="98" t="s">
        <v>669</v>
      </c>
      <c r="MBM50" s="98" t="s">
        <v>669</v>
      </c>
      <c r="MBN50" s="98" t="s">
        <v>669</v>
      </c>
      <c r="MBO50" s="98" t="s">
        <v>669</v>
      </c>
      <c r="MBP50" s="98" t="s">
        <v>669</v>
      </c>
      <c r="MBQ50" s="98" t="s">
        <v>669</v>
      </c>
      <c r="MBR50" s="98" t="s">
        <v>669</v>
      </c>
      <c r="MBS50" s="98" t="s">
        <v>669</v>
      </c>
      <c r="MBT50" s="98" t="s">
        <v>669</v>
      </c>
      <c r="MBU50" s="98" t="s">
        <v>669</v>
      </c>
      <c r="MBV50" s="98" t="s">
        <v>669</v>
      </c>
      <c r="MBW50" s="98" t="s">
        <v>669</v>
      </c>
      <c r="MBX50" s="98" t="s">
        <v>669</v>
      </c>
      <c r="MBY50" s="98" t="s">
        <v>669</v>
      </c>
      <c r="MBZ50" s="98" t="s">
        <v>669</v>
      </c>
      <c r="MCA50" s="98" t="s">
        <v>669</v>
      </c>
      <c r="MCB50" s="98" t="s">
        <v>669</v>
      </c>
      <c r="MCC50" s="98" t="s">
        <v>669</v>
      </c>
      <c r="MCD50" s="98" t="s">
        <v>669</v>
      </c>
      <c r="MCE50" s="98" t="s">
        <v>669</v>
      </c>
      <c r="MCF50" s="98" t="s">
        <v>669</v>
      </c>
      <c r="MCG50" s="98" t="s">
        <v>669</v>
      </c>
      <c r="MCH50" s="98" t="s">
        <v>669</v>
      </c>
      <c r="MCI50" s="98" t="s">
        <v>669</v>
      </c>
      <c r="MCJ50" s="98" t="s">
        <v>669</v>
      </c>
      <c r="MCK50" s="98" t="s">
        <v>669</v>
      </c>
      <c r="MCL50" s="98" t="s">
        <v>669</v>
      </c>
      <c r="MCM50" s="98" t="s">
        <v>669</v>
      </c>
      <c r="MCN50" s="98" t="s">
        <v>669</v>
      </c>
      <c r="MCO50" s="98" t="s">
        <v>669</v>
      </c>
      <c r="MCP50" s="98" t="s">
        <v>669</v>
      </c>
      <c r="MCQ50" s="98" t="s">
        <v>669</v>
      </c>
      <c r="MCR50" s="98" t="s">
        <v>669</v>
      </c>
      <c r="MCS50" s="98" t="s">
        <v>669</v>
      </c>
      <c r="MCT50" s="98" t="s">
        <v>669</v>
      </c>
      <c r="MCU50" s="98" t="s">
        <v>669</v>
      </c>
      <c r="MCV50" s="98" t="s">
        <v>669</v>
      </c>
      <c r="MCW50" s="98" t="s">
        <v>669</v>
      </c>
      <c r="MCX50" s="98" t="s">
        <v>669</v>
      </c>
      <c r="MCY50" s="98" t="s">
        <v>669</v>
      </c>
      <c r="MCZ50" s="98" t="s">
        <v>669</v>
      </c>
      <c r="MDA50" s="98" t="s">
        <v>669</v>
      </c>
      <c r="MDB50" s="98" t="s">
        <v>669</v>
      </c>
      <c r="MDC50" s="98" t="s">
        <v>669</v>
      </c>
      <c r="MDD50" s="98" t="s">
        <v>669</v>
      </c>
      <c r="MDE50" s="98" t="s">
        <v>669</v>
      </c>
      <c r="MDF50" s="98" t="s">
        <v>669</v>
      </c>
      <c r="MDG50" s="98" t="s">
        <v>669</v>
      </c>
      <c r="MDH50" s="98" t="s">
        <v>669</v>
      </c>
      <c r="MDI50" s="98" t="s">
        <v>669</v>
      </c>
      <c r="MDJ50" s="98" t="s">
        <v>669</v>
      </c>
      <c r="MDK50" s="98" t="s">
        <v>669</v>
      </c>
      <c r="MDL50" s="98" t="s">
        <v>669</v>
      </c>
      <c r="MDM50" s="98" t="s">
        <v>669</v>
      </c>
      <c r="MDN50" s="98" t="s">
        <v>669</v>
      </c>
      <c r="MDO50" s="98" t="s">
        <v>669</v>
      </c>
      <c r="MDP50" s="98" t="s">
        <v>669</v>
      </c>
      <c r="MDQ50" s="98" t="s">
        <v>669</v>
      </c>
      <c r="MDR50" s="98" t="s">
        <v>669</v>
      </c>
      <c r="MDS50" s="98" t="s">
        <v>669</v>
      </c>
      <c r="MDT50" s="98" t="s">
        <v>669</v>
      </c>
      <c r="MDU50" s="98" t="s">
        <v>669</v>
      </c>
      <c r="MDV50" s="98" t="s">
        <v>669</v>
      </c>
      <c r="MDW50" s="98" t="s">
        <v>669</v>
      </c>
      <c r="MDX50" s="98" t="s">
        <v>669</v>
      </c>
      <c r="MDY50" s="98" t="s">
        <v>669</v>
      </c>
      <c r="MDZ50" s="98" t="s">
        <v>669</v>
      </c>
      <c r="MEA50" s="98" t="s">
        <v>669</v>
      </c>
      <c r="MEB50" s="98" t="s">
        <v>669</v>
      </c>
      <c r="MEC50" s="98" t="s">
        <v>669</v>
      </c>
      <c r="MED50" s="98" t="s">
        <v>669</v>
      </c>
      <c r="MEE50" s="98" t="s">
        <v>669</v>
      </c>
      <c r="MEF50" s="98" t="s">
        <v>669</v>
      </c>
      <c r="MEG50" s="98" t="s">
        <v>669</v>
      </c>
      <c r="MEH50" s="98" t="s">
        <v>669</v>
      </c>
      <c r="MEI50" s="98" t="s">
        <v>669</v>
      </c>
      <c r="MEJ50" s="98" t="s">
        <v>669</v>
      </c>
      <c r="MEK50" s="98" t="s">
        <v>669</v>
      </c>
      <c r="MEL50" s="98" t="s">
        <v>669</v>
      </c>
      <c r="MEM50" s="98" t="s">
        <v>669</v>
      </c>
      <c r="MEN50" s="98" t="s">
        <v>669</v>
      </c>
      <c r="MEO50" s="98" t="s">
        <v>669</v>
      </c>
      <c r="MEP50" s="98" t="s">
        <v>669</v>
      </c>
      <c r="MEQ50" s="98" t="s">
        <v>669</v>
      </c>
      <c r="MER50" s="98" t="s">
        <v>669</v>
      </c>
      <c r="MES50" s="98" t="s">
        <v>669</v>
      </c>
      <c r="MET50" s="98" t="s">
        <v>669</v>
      </c>
      <c r="MEU50" s="98" t="s">
        <v>669</v>
      </c>
      <c r="MEV50" s="98" t="s">
        <v>669</v>
      </c>
      <c r="MEW50" s="98" t="s">
        <v>669</v>
      </c>
      <c r="MEX50" s="98" t="s">
        <v>669</v>
      </c>
      <c r="MEY50" s="98" t="s">
        <v>669</v>
      </c>
      <c r="MEZ50" s="98" t="s">
        <v>669</v>
      </c>
      <c r="MFA50" s="98" t="s">
        <v>669</v>
      </c>
      <c r="MFB50" s="98" t="s">
        <v>669</v>
      </c>
      <c r="MFC50" s="98" t="s">
        <v>669</v>
      </c>
      <c r="MFD50" s="98" t="s">
        <v>669</v>
      </c>
      <c r="MFE50" s="98" t="s">
        <v>669</v>
      </c>
      <c r="MFF50" s="98" t="s">
        <v>669</v>
      </c>
      <c r="MFG50" s="98" t="s">
        <v>669</v>
      </c>
      <c r="MFH50" s="98" t="s">
        <v>669</v>
      </c>
      <c r="MFI50" s="98" t="s">
        <v>669</v>
      </c>
      <c r="MFJ50" s="98" t="s">
        <v>669</v>
      </c>
      <c r="MFK50" s="98" t="s">
        <v>669</v>
      </c>
      <c r="MFL50" s="98" t="s">
        <v>669</v>
      </c>
      <c r="MFM50" s="98" t="s">
        <v>669</v>
      </c>
      <c r="MFN50" s="98" t="s">
        <v>669</v>
      </c>
      <c r="MFO50" s="98" t="s">
        <v>669</v>
      </c>
      <c r="MFP50" s="98" t="s">
        <v>669</v>
      </c>
      <c r="MFQ50" s="98" t="s">
        <v>669</v>
      </c>
      <c r="MFR50" s="98" t="s">
        <v>669</v>
      </c>
      <c r="MFS50" s="98" t="s">
        <v>669</v>
      </c>
      <c r="MFT50" s="98" t="s">
        <v>669</v>
      </c>
      <c r="MFU50" s="98" t="s">
        <v>669</v>
      </c>
      <c r="MFV50" s="98" t="s">
        <v>669</v>
      </c>
      <c r="MFW50" s="98" t="s">
        <v>669</v>
      </c>
      <c r="MFX50" s="98" t="s">
        <v>669</v>
      </c>
      <c r="MFY50" s="98" t="s">
        <v>669</v>
      </c>
      <c r="MFZ50" s="98" t="s">
        <v>669</v>
      </c>
      <c r="MGA50" s="98" t="s">
        <v>669</v>
      </c>
      <c r="MGB50" s="98" t="s">
        <v>669</v>
      </c>
      <c r="MGC50" s="98" t="s">
        <v>669</v>
      </c>
      <c r="MGD50" s="98" t="s">
        <v>669</v>
      </c>
      <c r="MGE50" s="98" t="s">
        <v>669</v>
      </c>
      <c r="MGF50" s="98" t="s">
        <v>669</v>
      </c>
      <c r="MGG50" s="98" t="s">
        <v>669</v>
      </c>
      <c r="MGH50" s="98" t="s">
        <v>669</v>
      </c>
      <c r="MGI50" s="98" t="s">
        <v>669</v>
      </c>
      <c r="MGJ50" s="98" t="s">
        <v>669</v>
      </c>
      <c r="MGK50" s="98" t="s">
        <v>669</v>
      </c>
      <c r="MGL50" s="98" t="s">
        <v>669</v>
      </c>
      <c r="MGM50" s="98" t="s">
        <v>669</v>
      </c>
      <c r="MGN50" s="98" t="s">
        <v>669</v>
      </c>
      <c r="MGO50" s="98" t="s">
        <v>669</v>
      </c>
      <c r="MGP50" s="98" t="s">
        <v>669</v>
      </c>
      <c r="MGQ50" s="98" t="s">
        <v>669</v>
      </c>
      <c r="MGR50" s="98" t="s">
        <v>669</v>
      </c>
      <c r="MGS50" s="98" t="s">
        <v>669</v>
      </c>
      <c r="MGT50" s="98" t="s">
        <v>669</v>
      </c>
      <c r="MGU50" s="98" t="s">
        <v>669</v>
      </c>
      <c r="MGV50" s="98" t="s">
        <v>669</v>
      </c>
      <c r="MGW50" s="98" t="s">
        <v>669</v>
      </c>
      <c r="MGX50" s="98" t="s">
        <v>669</v>
      </c>
      <c r="MGY50" s="98" t="s">
        <v>669</v>
      </c>
      <c r="MGZ50" s="98" t="s">
        <v>669</v>
      </c>
      <c r="MHA50" s="98" t="s">
        <v>669</v>
      </c>
      <c r="MHB50" s="98" t="s">
        <v>669</v>
      </c>
      <c r="MHC50" s="98" t="s">
        <v>669</v>
      </c>
      <c r="MHD50" s="98" t="s">
        <v>669</v>
      </c>
      <c r="MHE50" s="98" t="s">
        <v>669</v>
      </c>
      <c r="MHF50" s="98" t="s">
        <v>669</v>
      </c>
      <c r="MHG50" s="98" t="s">
        <v>669</v>
      </c>
      <c r="MHH50" s="98" t="s">
        <v>669</v>
      </c>
      <c r="MHI50" s="98" t="s">
        <v>669</v>
      </c>
      <c r="MHJ50" s="98" t="s">
        <v>669</v>
      </c>
      <c r="MHK50" s="98" t="s">
        <v>669</v>
      </c>
      <c r="MHL50" s="98" t="s">
        <v>669</v>
      </c>
      <c r="MHM50" s="98" t="s">
        <v>669</v>
      </c>
      <c r="MHN50" s="98" t="s">
        <v>669</v>
      </c>
      <c r="MHO50" s="98" t="s">
        <v>669</v>
      </c>
      <c r="MHP50" s="98" t="s">
        <v>669</v>
      </c>
      <c r="MHQ50" s="98" t="s">
        <v>669</v>
      </c>
      <c r="MHR50" s="98" t="s">
        <v>669</v>
      </c>
      <c r="MHS50" s="98" t="s">
        <v>669</v>
      </c>
      <c r="MHT50" s="98" t="s">
        <v>669</v>
      </c>
      <c r="MHU50" s="98" t="s">
        <v>669</v>
      </c>
      <c r="MHV50" s="98" t="s">
        <v>669</v>
      </c>
      <c r="MHW50" s="98" t="s">
        <v>669</v>
      </c>
      <c r="MHX50" s="98" t="s">
        <v>669</v>
      </c>
      <c r="MHY50" s="98" t="s">
        <v>669</v>
      </c>
      <c r="MHZ50" s="98" t="s">
        <v>669</v>
      </c>
      <c r="MIA50" s="98" t="s">
        <v>669</v>
      </c>
      <c r="MIB50" s="98" t="s">
        <v>669</v>
      </c>
      <c r="MIC50" s="98" t="s">
        <v>669</v>
      </c>
      <c r="MID50" s="98" t="s">
        <v>669</v>
      </c>
      <c r="MIE50" s="98" t="s">
        <v>669</v>
      </c>
      <c r="MIF50" s="98" t="s">
        <v>669</v>
      </c>
      <c r="MIG50" s="98" t="s">
        <v>669</v>
      </c>
      <c r="MIH50" s="98" t="s">
        <v>669</v>
      </c>
      <c r="MII50" s="98" t="s">
        <v>669</v>
      </c>
      <c r="MIJ50" s="98" t="s">
        <v>669</v>
      </c>
      <c r="MIK50" s="98" t="s">
        <v>669</v>
      </c>
      <c r="MIL50" s="98" t="s">
        <v>669</v>
      </c>
      <c r="MIM50" s="98" t="s">
        <v>669</v>
      </c>
      <c r="MIN50" s="98" t="s">
        <v>669</v>
      </c>
      <c r="MIO50" s="98" t="s">
        <v>669</v>
      </c>
      <c r="MIP50" s="98" t="s">
        <v>669</v>
      </c>
      <c r="MIQ50" s="98" t="s">
        <v>669</v>
      </c>
      <c r="MIR50" s="98" t="s">
        <v>669</v>
      </c>
      <c r="MIS50" s="98" t="s">
        <v>669</v>
      </c>
      <c r="MIT50" s="98" t="s">
        <v>669</v>
      </c>
      <c r="MIU50" s="98" t="s">
        <v>669</v>
      </c>
      <c r="MIV50" s="98" t="s">
        <v>669</v>
      </c>
      <c r="MIW50" s="98" t="s">
        <v>669</v>
      </c>
      <c r="MIX50" s="98" t="s">
        <v>669</v>
      </c>
      <c r="MIY50" s="98" t="s">
        <v>669</v>
      </c>
      <c r="MIZ50" s="98" t="s">
        <v>669</v>
      </c>
      <c r="MJA50" s="98" t="s">
        <v>669</v>
      </c>
      <c r="MJB50" s="98" t="s">
        <v>669</v>
      </c>
      <c r="MJC50" s="98" t="s">
        <v>669</v>
      </c>
      <c r="MJD50" s="98" t="s">
        <v>669</v>
      </c>
      <c r="MJE50" s="98" t="s">
        <v>669</v>
      </c>
      <c r="MJF50" s="98" t="s">
        <v>669</v>
      </c>
      <c r="MJG50" s="98" t="s">
        <v>669</v>
      </c>
      <c r="MJH50" s="98" t="s">
        <v>669</v>
      </c>
      <c r="MJI50" s="98" t="s">
        <v>669</v>
      </c>
      <c r="MJJ50" s="98" t="s">
        <v>669</v>
      </c>
      <c r="MJK50" s="98" t="s">
        <v>669</v>
      </c>
      <c r="MJL50" s="98" t="s">
        <v>669</v>
      </c>
      <c r="MJM50" s="98" t="s">
        <v>669</v>
      </c>
      <c r="MJN50" s="98" t="s">
        <v>669</v>
      </c>
      <c r="MJO50" s="98" t="s">
        <v>669</v>
      </c>
      <c r="MJP50" s="98" t="s">
        <v>669</v>
      </c>
      <c r="MJQ50" s="98" t="s">
        <v>669</v>
      </c>
      <c r="MJR50" s="98" t="s">
        <v>669</v>
      </c>
      <c r="MJS50" s="98" t="s">
        <v>669</v>
      </c>
      <c r="MJT50" s="98" t="s">
        <v>669</v>
      </c>
      <c r="MJU50" s="98" t="s">
        <v>669</v>
      </c>
      <c r="MJV50" s="98" t="s">
        <v>669</v>
      </c>
      <c r="MJW50" s="98" t="s">
        <v>669</v>
      </c>
      <c r="MJX50" s="98" t="s">
        <v>669</v>
      </c>
      <c r="MJY50" s="98" t="s">
        <v>669</v>
      </c>
      <c r="MJZ50" s="98" t="s">
        <v>669</v>
      </c>
      <c r="MKA50" s="98" t="s">
        <v>669</v>
      </c>
      <c r="MKB50" s="98" t="s">
        <v>669</v>
      </c>
      <c r="MKC50" s="98" t="s">
        <v>669</v>
      </c>
      <c r="MKD50" s="98" t="s">
        <v>669</v>
      </c>
      <c r="MKE50" s="98" t="s">
        <v>669</v>
      </c>
      <c r="MKF50" s="98" t="s">
        <v>669</v>
      </c>
      <c r="MKG50" s="98" t="s">
        <v>669</v>
      </c>
      <c r="MKH50" s="98" t="s">
        <v>669</v>
      </c>
      <c r="MKI50" s="98" t="s">
        <v>669</v>
      </c>
      <c r="MKJ50" s="98" t="s">
        <v>669</v>
      </c>
      <c r="MKK50" s="98" t="s">
        <v>669</v>
      </c>
      <c r="MKL50" s="98" t="s">
        <v>669</v>
      </c>
      <c r="MKM50" s="98" t="s">
        <v>669</v>
      </c>
      <c r="MKN50" s="98" t="s">
        <v>669</v>
      </c>
      <c r="MKO50" s="98" t="s">
        <v>669</v>
      </c>
      <c r="MKP50" s="98" t="s">
        <v>669</v>
      </c>
      <c r="MKQ50" s="98" t="s">
        <v>669</v>
      </c>
      <c r="MKR50" s="98" t="s">
        <v>669</v>
      </c>
      <c r="MKS50" s="98" t="s">
        <v>669</v>
      </c>
      <c r="MKT50" s="98" t="s">
        <v>669</v>
      </c>
      <c r="MKU50" s="98" t="s">
        <v>669</v>
      </c>
      <c r="MKV50" s="98" t="s">
        <v>669</v>
      </c>
      <c r="MKW50" s="98" t="s">
        <v>669</v>
      </c>
      <c r="MKX50" s="98" t="s">
        <v>669</v>
      </c>
      <c r="MKY50" s="98" t="s">
        <v>669</v>
      </c>
      <c r="MKZ50" s="98" t="s">
        <v>669</v>
      </c>
      <c r="MLA50" s="98" t="s">
        <v>669</v>
      </c>
      <c r="MLB50" s="98" t="s">
        <v>669</v>
      </c>
      <c r="MLC50" s="98" t="s">
        <v>669</v>
      </c>
      <c r="MLD50" s="98" t="s">
        <v>669</v>
      </c>
      <c r="MLE50" s="98" t="s">
        <v>669</v>
      </c>
      <c r="MLF50" s="98" t="s">
        <v>669</v>
      </c>
      <c r="MLG50" s="98" t="s">
        <v>669</v>
      </c>
      <c r="MLH50" s="98" t="s">
        <v>669</v>
      </c>
      <c r="MLI50" s="98" t="s">
        <v>669</v>
      </c>
      <c r="MLJ50" s="98" t="s">
        <v>669</v>
      </c>
      <c r="MLK50" s="98" t="s">
        <v>669</v>
      </c>
      <c r="MLL50" s="98" t="s">
        <v>669</v>
      </c>
      <c r="MLM50" s="98" t="s">
        <v>669</v>
      </c>
      <c r="MLN50" s="98" t="s">
        <v>669</v>
      </c>
      <c r="MLO50" s="98" t="s">
        <v>669</v>
      </c>
      <c r="MLP50" s="98" t="s">
        <v>669</v>
      </c>
      <c r="MLQ50" s="98" t="s">
        <v>669</v>
      </c>
      <c r="MLR50" s="98" t="s">
        <v>669</v>
      </c>
      <c r="MLS50" s="98" t="s">
        <v>669</v>
      </c>
      <c r="MLT50" s="98" t="s">
        <v>669</v>
      </c>
      <c r="MLU50" s="98" t="s">
        <v>669</v>
      </c>
      <c r="MLV50" s="98" t="s">
        <v>669</v>
      </c>
      <c r="MLW50" s="98" t="s">
        <v>669</v>
      </c>
      <c r="MLX50" s="98" t="s">
        <v>669</v>
      </c>
      <c r="MLY50" s="98" t="s">
        <v>669</v>
      </c>
      <c r="MLZ50" s="98" t="s">
        <v>669</v>
      </c>
      <c r="MMA50" s="98" t="s">
        <v>669</v>
      </c>
      <c r="MMB50" s="98" t="s">
        <v>669</v>
      </c>
      <c r="MMC50" s="98" t="s">
        <v>669</v>
      </c>
      <c r="MMD50" s="98" t="s">
        <v>669</v>
      </c>
      <c r="MME50" s="98" t="s">
        <v>669</v>
      </c>
      <c r="MMF50" s="98" t="s">
        <v>669</v>
      </c>
      <c r="MMG50" s="98" t="s">
        <v>669</v>
      </c>
      <c r="MMH50" s="98" t="s">
        <v>669</v>
      </c>
      <c r="MMI50" s="98" t="s">
        <v>669</v>
      </c>
      <c r="MMJ50" s="98" t="s">
        <v>669</v>
      </c>
      <c r="MMK50" s="98" t="s">
        <v>669</v>
      </c>
      <c r="MML50" s="98" t="s">
        <v>669</v>
      </c>
      <c r="MMM50" s="98" t="s">
        <v>669</v>
      </c>
      <c r="MMN50" s="98" t="s">
        <v>669</v>
      </c>
      <c r="MMO50" s="98" t="s">
        <v>669</v>
      </c>
      <c r="MMP50" s="98" t="s">
        <v>669</v>
      </c>
      <c r="MMQ50" s="98" t="s">
        <v>669</v>
      </c>
      <c r="MMR50" s="98" t="s">
        <v>669</v>
      </c>
      <c r="MMS50" s="98" t="s">
        <v>669</v>
      </c>
      <c r="MMT50" s="98" t="s">
        <v>669</v>
      </c>
      <c r="MMU50" s="98" t="s">
        <v>669</v>
      </c>
      <c r="MMV50" s="98" t="s">
        <v>669</v>
      </c>
      <c r="MMW50" s="98" t="s">
        <v>669</v>
      </c>
      <c r="MMX50" s="98" t="s">
        <v>669</v>
      </c>
      <c r="MMY50" s="98" t="s">
        <v>669</v>
      </c>
      <c r="MMZ50" s="98" t="s">
        <v>669</v>
      </c>
      <c r="MNA50" s="98" t="s">
        <v>669</v>
      </c>
      <c r="MNB50" s="98" t="s">
        <v>669</v>
      </c>
      <c r="MNC50" s="98" t="s">
        <v>669</v>
      </c>
      <c r="MND50" s="98" t="s">
        <v>669</v>
      </c>
      <c r="MNE50" s="98" t="s">
        <v>669</v>
      </c>
      <c r="MNF50" s="98" t="s">
        <v>669</v>
      </c>
      <c r="MNG50" s="98" t="s">
        <v>669</v>
      </c>
      <c r="MNH50" s="98" t="s">
        <v>669</v>
      </c>
      <c r="MNI50" s="98" t="s">
        <v>669</v>
      </c>
      <c r="MNJ50" s="98" t="s">
        <v>669</v>
      </c>
      <c r="MNK50" s="98" t="s">
        <v>669</v>
      </c>
      <c r="MNL50" s="98" t="s">
        <v>669</v>
      </c>
      <c r="MNM50" s="98" t="s">
        <v>669</v>
      </c>
      <c r="MNN50" s="98" t="s">
        <v>669</v>
      </c>
      <c r="MNO50" s="98" t="s">
        <v>669</v>
      </c>
      <c r="MNP50" s="98" t="s">
        <v>669</v>
      </c>
      <c r="MNQ50" s="98" t="s">
        <v>669</v>
      </c>
      <c r="MNR50" s="98" t="s">
        <v>669</v>
      </c>
      <c r="MNS50" s="98" t="s">
        <v>669</v>
      </c>
      <c r="MNT50" s="98" t="s">
        <v>669</v>
      </c>
      <c r="MNU50" s="98" t="s">
        <v>669</v>
      </c>
      <c r="MNV50" s="98" t="s">
        <v>669</v>
      </c>
      <c r="MNW50" s="98" t="s">
        <v>669</v>
      </c>
      <c r="MNX50" s="98" t="s">
        <v>669</v>
      </c>
      <c r="MNY50" s="98" t="s">
        <v>669</v>
      </c>
      <c r="MNZ50" s="98" t="s">
        <v>669</v>
      </c>
      <c r="MOA50" s="98" t="s">
        <v>669</v>
      </c>
      <c r="MOB50" s="98" t="s">
        <v>669</v>
      </c>
      <c r="MOC50" s="98" t="s">
        <v>669</v>
      </c>
      <c r="MOD50" s="98" t="s">
        <v>669</v>
      </c>
      <c r="MOE50" s="98" t="s">
        <v>669</v>
      </c>
      <c r="MOF50" s="98" t="s">
        <v>669</v>
      </c>
      <c r="MOG50" s="98" t="s">
        <v>669</v>
      </c>
      <c r="MOH50" s="98" t="s">
        <v>669</v>
      </c>
      <c r="MOI50" s="98" t="s">
        <v>669</v>
      </c>
      <c r="MOJ50" s="98" t="s">
        <v>669</v>
      </c>
      <c r="MOK50" s="98" t="s">
        <v>669</v>
      </c>
      <c r="MOL50" s="98" t="s">
        <v>669</v>
      </c>
      <c r="MOM50" s="98" t="s">
        <v>669</v>
      </c>
      <c r="MON50" s="98" t="s">
        <v>669</v>
      </c>
      <c r="MOO50" s="98" t="s">
        <v>669</v>
      </c>
      <c r="MOP50" s="98" t="s">
        <v>669</v>
      </c>
      <c r="MOQ50" s="98" t="s">
        <v>669</v>
      </c>
      <c r="MOR50" s="98" t="s">
        <v>669</v>
      </c>
      <c r="MOS50" s="98" t="s">
        <v>669</v>
      </c>
      <c r="MOT50" s="98" t="s">
        <v>669</v>
      </c>
      <c r="MOU50" s="98" t="s">
        <v>669</v>
      </c>
      <c r="MOV50" s="98" t="s">
        <v>669</v>
      </c>
      <c r="MOW50" s="98" t="s">
        <v>669</v>
      </c>
      <c r="MOX50" s="98" t="s">
        <v>669</v>
      </c>
      <c r="MOY50" s="98" t="s">
        <v>669</v>
      </c>
      <c r="MOZ50" s="98" t="s">
        <v>669</v>
      </c>
      <c r="MPA50" s="98" t="s">
        <v>669</v>
      </c>
      <c r="MPB50" s="98" t="s">
        <v>669</v>
      </c>
      <c r="MPC50" s="98" t="s">
        <v>669</v>
      </c>
      <c r="MPD50" s="98" t="s">
        <v>669</v>
      </c>
      <c r="MPE50" s="98" t="s">
        <v>669</v>
      </c>
      <c r="MPF50" s="98" t="s">
        <v>669</v>
      </c>
      <c r="MPG50" s="98" t="s">
        <v>669</v>
      </c>
      <c r="MPH50" s="98" t="s">
        <v>669</v>
      </c>
      <c r="MPI50" s="98" t="s">
        <v>669</v>
      </c>
      <c r="MPJ50" s="98" t="s">
        <v>669</v>
      </c>
      <c r="MPK50" s="98" t="s">
        <v>669</v>
      </c>
      <c r="MPL50" s="98" t="s">
        <v>669</v>
      </c>
      <c r="MPM50" s="98" t="s">
        <v>669</v>
      </c>
      <c r="MPN50" s="98" t="s">
        <v>669</v>
      </c>
      <c r="MPO50" s="98" t="s">
        <v>669</v>
      </c>
      <c r="MPP50" s="98" t="s">
        <v>669</v>
      </c>
      <c r="MPQ50" s="98" t="s">
        <v>669</v>
      </c>
      <c r="MPR50" s="98" t="s">
        <v>669</v>
      </c>
      <c r="MPS50" s="98" t="s">
        <v>669</v>
      </c>
      <c r="MPT50" s="98" t="s">
        <v>669</v>
      </c>
      <c r="MPU50" s="98" t="s">
        <v>669</v>
      </c>
      <c r="MPV50" s="98" t="s">
        <v>669</v>
      </c>
      <c r="MPW50" s="98" t="s">
        <v>669</v>
      </c>
      <c r="MPX50" s="98" t="s">
        <v>669</v>
      </c>
      <c r="MPY50" s="98" t="s">
        <v>669</v>
      </c>
      <c r="MPZ50" s="98" t="s">
        <v>669</v>
      </c>
      <c r="MQA50" s="98" t="s">
        <v>669</v>
      </c>
      <c r="MQB50" s="98" t="s">
        <v>669</v>
      </c>
      <c r="MQC50" s="98" t="s">
        <v>669</v>
      </c>
      <c r="MQD50" s="98" t="s">
        <v>669</v>
      </c>
      <c r="MQE50" s="98" t="s">
        <v>669</v>
      </c>
      <c r="MQF50" s="98" t="s">
        <v>669</v>
      </c>
      <c r="MQG50" s="98" t="s">
        <v>669</v>
      </c>
      <c r="MQH50" s="98" t="s">
        <v>669</v>
      </c>
      <c r="MQI50" s="98" t="s">
        <v>669</v>
      </c>
      <c r="MQJ50" s="98" t="s">
        <v>669</v>
      </c>
      <c r="MQK50" s="98" t="s">
        <v>669</v>
      </c>
      <c r="MQL50" s="98" t="s">
        <v>669</v>
      </c>
      <c r="MQM50" s="98" t="s">
        <v>669</v>
      </c>
      <c r="MQN50" s="98" t="s">
        <v>669</v>
      </c>
      <c r="MQO50" s="98" t="s">
        <v>669</v>
      </c>
      <c r="MQP50" s="98" t="s">
        <v>669</v>
      </c>
      <c r="MQQ50" s="98" t="s">
        <v>669</v>
      </c>
      <c r="MQR50" s="98" t="s">
        <v>669</v>
      </c>
      <c r="MQS50" s="98" t="s">
        <v>669</v>
      </c>
      <c r="MQT50" s="98" t="s">
        <v>669</v>
      </c>
      <c r="MQU50" s="98" t="s">
        <v>669</v>
      </c>
      <c r="MQV50" s="98" t="s">
        <v>669</v>
      </c>
      <c r="MQW50" s="98" t="s">
        <v>669</v>
      </c>
      <c r="MQX50" s="98" t="s">
        <v>669</v>
      </c>
      <c r="MQY50" s="98" t="s">
        <v>669</v>
      </c>
      <c r="MQZ50" s="98" t="s">
        <v>669</v>
      </c>
      <c r="MRA50" s="98" t="s">
        <v>669</v>
      </c>
      <c r="MRB50" s="98" t="s">
        <v>669</v>
      </c>
      <c r="MRC50" s="98" t="s">
        <v>669</v>
      </c>
      <c r="MRD50" s="98" t="s">
        <v>669</v>
      </c>
      <c r="MRE50" s="98" t="s">
        <v>669</v>
      </c>
      <c r="MRF50" s="98" t="s">
        <v>669</v>
      </c>
      <c r="MRG50" s="98" t="s">
        <v>669</v>
      </c>
      <c r="MRH50" s="98" t="s">
        <v>669</v>
      </c>
      <c r="MRI50" s="98" t="s">
        <v>669</v>
      </c>
      <c r="MRJ50" s="98" t="s">
        <v>669</v>
      </c>
      <c r="MRK50" s="98" t="s">
        <v>669</v>
      </c>
      <c r="MRL50" s="98" t="s">
        <v>669</v>
      </c>
      <c r="MRM50" s="98" t="s">
        <v>669</v>
      </c>
      <c r="MRN50" s="98" t="s">
        <v>669</v>
      </c>
      <c r="MRO50" s="98" t="s">
        <v>669</v>
      </c>
      <c r="MRP50" s="98" t="s">
        <v>669</v>
      </c>
      <c r="MRQ50" s="98" t="s">
        <v>669</v>
      </c>
      <c r="MRR50" s="98" t="s">
        <v>669</v>
      </c>
      <c r="MRS50" s="98" t="s">
        <v>669</v>
      </c>
      <c r="MRT50" s="98" t="s">
        <v>669</v>
      </c>
      <c r="MRU50" s="98" t="s">
        <v>669</v>
      </c>
      <c r="MRV50" s="98" t="s">
        <v>669</v>
      </c>
      <c r="MRW50" s="98" t="s">
        <v>669</v>
      </c>
      <c r="MRX50" s="98" t="s">
        <v>669</v>
      </c>
      <c r="MRY50" s="98" t="s">
        <v>669</v>
      </c>
      <c r="MRZ50" s="98" t="s">
        <v>669</v>
      </c>
      <c r="MSA50" s="98" t="s">
        <v>669</v>
      </c>
      <c r="MSB50" s="98" t="s">
        <v>669</v>
      </c>
      <c r="MSC50" s="98" t="s">
        <v>669</v>
      </c>
      <c r="MSD50" s="98" t="s">
        <v>669</v>
      </c>
      <c r="MSE50" s="98" t="s">
        <v>669</v>
      </c>
      <c r="MSF50" s="98" t="s">
        <v>669</v>
      </c>
      <c r="MSG50" s="98" t="s">
        <v>669</v>
      </c>
      <c r="MSH50" s="98" t="s">
        <v>669</v>
      </c>
      <c r="MSI50" s="98" t="s">
        <v>669</v>
      </c>
      <c r="MSJ50" s="98" t="s">
        <v>669</v>
      </c>
      <c r="MSK50" s="98" t="s">
        <v>669</v>
      </c>
      <c r="MSL50" s="98" t="s">
        <v>669</v>
      </c>
      <c r="MSM50" s="98" t="s">
        <v>669</v>
      </c>
      <c r="MSN50" s="98" t="s">
        <v>669</v>
      </c>
      <c r="MSO50" s="98" t="s">
        <v>669</v>
      </c>
      <c r="MSP50" s="98" t="s">
        <v>669</v>
      </c>
      <c r="MSQ50" s="98" t="s">
        <v>669</v>
      </c>
      <c r="MSR50" s="98" t="s">
        <v>669</v>
      </c>
      <c r="MSS50" s="98" t="s">
        <v>669</v>
      </c>
      <c r="MST50" s="98" t="s">
        <v>669</v>
      </c>
      <c r="MSU50" s="98" t="s">
        <v>669</v>
      </c>
      <c r="MSV50" s="98" t="s">
        <v>669</v>
      </c>
      <c r="MSW50" s="98" t="s">
        <v>669</v>
      </c>
      <c r="MSX50" s="98" t="s">
        <v>669</v>
      </c>
      <c r="MSY50" s="98" t="s">
        <v>669</v>
      </c>
      <c r="MSZ50" s="98" t="s">
        <v>669</v>
      </c>
      <c r="MTA50" s="98" t="s">
        <v>669</v>
      </c>
      <c r="MTB50" s="98" t="s">
        <v>669</v>
      </c>
      <c r="MTC50" s="98" t="s">
        <v>669</v>
      </c>
      <c r="MTD50" s="98" t="s">
        <v>669</v>
      </c>
      <c r="MTE50" s="98" t="s">
        <v>669</v>
      </c>
      <c r="MTF50" s="98" t="s">
        <v>669</v>
      </c>
      <c r="MTG50" s="98" t="s">
        <v>669</v>
      </c>
      <c r="MTH50" s="98" t="s">
        <v>669</v>
      </c>
      <c r="MTI50" s="98" t="s">
        <v>669</v>
      </c>
      <c r="MTJ50" s="98" t="s">
        <v>669</v>
      </c>
      <c r="MTK50" s="98" t="s">
        <v>669</v>
      </c>
      <c r="MTL50" s="98" t="s">
        <v>669</v>
      </c>
      <c r="MTM50" s="98" t="s">
        <v>669</v>
      </c>
      <c r="MTN50" s="98" t="s">
        <v>669</v>
      </c>
      <c r="MTO50" s="98" t="s">
        <v>669</v>
      </c>
      <c r="MTP50" s="98" t="s">
        <v>669</v>
      </c>
      <c r="MTQ50" s="98" t="s">
        <v>669</v>
      </c>
      <c r="MTR50" s="98" t="s">
        <v>669</v>
      </c>
      <c r="MTS50" s="98" t="s">
        <v>669</v>
      </c>
      <c r="MTT50" s="98" t="s">
        <v>669</v>
      </c>
      <c r="MTU50" s="98" t="s">
        <v>669</v>
      </c>
      <c r="MTV50" s="98" t="s">
        <v>669</v>
      </c>
      <c r="MTW50" s="98" t="s">
        <v>669</v>
      </c>
      <c r="MTX50" s="98" t="s">
        <v>669</v>
      </c>
      <c r="MTY50" s="98" t="s">
        <v>669</v>
      </c>
      <c r="MTZ50" s="98" t="s">
        <v>669</v>
      </c>
      <c r="MUA50" s="98" t="s">
        <v>669</v>
      </c>
      <c r="MUB50" s="98" t="s">
        <v>669</v>
      </c>
      <c r="MUC50" s="98" t="s">
        <v>669</v>
      </c>
      <c r="MUD50" s="98" t="s">
        <v>669</v>
      </c>
      <c r="MUE50" s="98" t="s">
        <v>669</v>
      </c>
      <c r="MUF50" s="98" t="s">
        <v>669</v>
      </c>
      <c r="MUG50" s="98" t="s">
        <v>669</v>
      </c>
      <c r="MUH50" s="98" t="s">
        <v>669</v>
      </c>
      <c r="MUI50" s="98" t="s">
        <v>669</v>
      </c>
      <c r="MUJ50" s="98" t="s">
        <v>669</v>
      </c>
      <c r="MUK50" s="98" t="s">
        <v>669</v>
      </c>
      <c r="MUL50" s="98" t="s">
        <v>669</v>
      </c>
      <c r="MUM50" s="98" t="s">
        <v>669</v>
      </c>
      <c r="MUN50" s="98" t="s">
        <v>669</v>
      </c>
      <c r="MUO50" s="98" t="s">
        <v>669</v>
      </c>
      <c r="MUP50" s="98" t="s">
        <v>669</v>
      </c>
      <c r="MUQ50" s="98" t="s">
        <v>669</v>
      </c>
      <c r="MUR50" s="98" t="s">
        <v>669</v>
      </c>
      <c r="MUS50" s="98" t="s">
        <v>669</v>
      </c>
      <c r="MUT50" s="98" t="s">
        <v>669</v>
      </c>
      <c r="MUU50" s="98" t="s">
        <v>669</v>
      </c>
      <c r="MUV50" s="98" t="s">
        <v>669</v>
      </c>
      <c r="MUW50" s="98" t="s">
        <v>669</v>
      </c>
      <c r="MUX50" s="98" t="s">
        <v>669</v>
      </c>
      <c r="MUY50" s="98" t="s">
        <v>669</v>
      </c>
      <c r="MUZ50" s="98" t="s">
        <v>669</v>
      </c>
      <c r="MVA50" s="98" t="s">
        <v>669</v>
      </c>
      <c r="MVB50" s="98" t="s">
        <v>669</v>
      </c>
      <c r="MVC50" s="98" t="s">
        <v>669</v>
      </c>
      <c r="MVD50" s="98" t="s">
        <v>669</v>
      </c>
      <c r="MVE50" s="98" t="s">
        <v>669</v>
      </c>
      <c r="MVF50" s="98" t="s">
        <v>669</v>
      </c>
      <c r="MVG50" s="98" t="s">
        <v>669</v>
      </c>
      <c r="MVH50" s="98" t="s">
        <v>669</v>
      </c>
      <c r="MVI50" s="98" t="s">
        <v>669</v>
      </c>
      <c r="MVJ50" s="98" t="s">
        <v>669</v>
      </c>
      <c r="MVK50" s="98" t="s">
        <v>669</v>
      </c>
      <c r="MVL50" s="98" t="s">
        <v>669</v>
      </c>
      <c r="MVM50" s="98" t="s">
        <v>669</v>
      </c>
      <c r="MVN50" s="98" t="s">
        <v>669</v>
      </c>
      <c r="MVO50" s="98" t="s">
        <v>669</v>
      </c>
      <c r="MVP50" s="98" t="s">
        <v>669</v>
      </c>
      <c r="MVQ50" s="98" t="s">
        <v>669</v>
      </c>
      <c r="MVR50" s="98" t="s">
        <v>669</v>
      </c>
      <c r="MVS50" s="98" t="s">
        <v>669</v>
      </c>
      <c r="MVT50" s="98" t="s">
        <v>669</v>
      </c>
      <c r="MVU50" s="98" t="s">
        <v>669</v>
      </c>
      <c r="MVV50" s="98" t="s">
        <v>669</v>
      </c>
      <c r="MVW50" s="98" t="s">
        <v>669</v>
      </c>
      <c r="MVX50" s="98" t="s">
        <v>669</v>
      </c>
      <c r="MVY50" s="98" t="s">
        <v>669</v>
      </c>
      <c r="MVZ50" s="98" t="s">
        <v>669</v>
      </c>
      <c r="MWA50" s="98" t="s">
        <v>669</v>
      </c>
      <c r="MWB50" s="98" t="s">
        <v>669</v>
      </c>
      <c r="MWC50" s="98" t="s">
        <v>669</v>
      </c>
      <c r="MWD50" s="98" t="s">
        <v>669</v>
      </c>
      <c r="MWE50" s="98" t="s">
        <v>669</v>
      </c>
      <c r="MWF50" s="98" t="s">
        <v>669</v>
      </c>
      <c r="MWG50" s="98" t="s">
        <v>669</v>
      </c>
      <c r="MWH50" s="98" t="s">
        <v>669</v>
      </c>
      <c r="MWI50" s="98" t="s">
        <v>669</v>
      </c>
      <c r="MWJ50" s="98" t="s">
        <v>669</v>
      </c>
      <c r="MWK50" s="98" t="s">
        <v>669</v>
      </c>
      <c r="MWL50" s="98" t="s">
        <v>669</v>
      </c>
      <c r="MWM50" s="98" t="s">
        <v>669</v>
      </c>
      <c r="MWN50" s="98" t="s">
        <v>669</v>
      </c>
      <c r="MWO50" s="98" t="s">
        <v>669</v>
      </c>
      <c r="MWP50" s="98" t="s">
        <v>669</v>
      </c>
      <c r="MWQ50" s="98" t="s">
        <v>669</v>
      </c>
      <c r="MWR50" s="98" t="s">
        <v>669</v>
      </c>
      <c r="MWS50" s="98" t="s">
        <v>669</v>
      </c>
      <c r="MWT50" s="98" t="s">
        <v>669</v>
      </c>
      <c r="MWU50" s="98" t="s">
        <v>669</v>
      </c>
      <c r="MWV50" s="98" t="s">
        <v>669</v>
      </c>
      <c r="MWW50" s="98" t="s">
        <v>669</v>
      </c>
      <c r="MWX50" s="98" t="s">
        <v>669</v>
      </c>
      <c r="MWY50" s="98" t="s">
        <v>669</v>
      </c>
      <c r="MWZ50" s="98" t="s">
        <v>669</v>
      </c>
      <c r="MXA50" s="98" t="s">
        <v>669</v>
      </c>
      <c r="MXB50" s="98" t="s">
        <v>669</v>
      </c>
      <c r="MXC50" s="98" t="s">
        <v>669</v>
      </c>
      <c r="MXD50" s="98" t="s">
        <v>669</v>
      </c>
      <c r="MXE50" s="98" t="s">
        <v>669</v>
      </c>
      <c r="MXF50" s="98" t="s">
        <v>669</v>
      </c>
      <c r="MXG50" s="98" t="s">
        <v>669</v>
      </c>
      <c r="MXH50" s="98" t="s">
        <v>669</v>
      </c>
      <c r="MXI50" s="98" t="s">
        <v>669</v>
      </c>
      <c r="MXJ50" s="98" t="s">
        <v>669</v>
      </c>
      <c r="MXK50" s="98" t="s">
        <v>669</v>
      </c>
      <c r="MXL50" s="98" t="s">
        <v>669</v>
      </c>
      <c r="MXM50" s="98" t="s">
        <v>669</v>
      </c>
      <c r="MXN50" s="98" t="s">
        <v>669</v>
      </c>
      <c r="MXO50" s="98" t="s">
        <v>669</v>
      </c>
      <c r="MXP50" s="98" t="s">
        <v>669</v>
      </c>
      <c r="MXQ50" s="98" t="s">
        <v>669</v>
      </c>
      <c r="MXR50" s="98" t="s">
        <v>669</v>
      </c>
      <c r="MXS50" s="98" t="s">
        <v>669</v>
      </c>
      <c r="MXT50" s="98" t="s">
        <v>669</v>
      </c>
      <c r="MXU50" s="98" t="s">
        <v>669</v>
      </c>
      <c r="MXV50" s="98" t="s">
        <v>669</v>
      </c>
      <c r="MXW50" s="98" t="s">
        <v>669</v>
      </c>
      <c r="MXX50" s="98" t="s">
        <v>669</v>
      </c>
      <c r="MXY50" s="98" t="s">
        <v>669</v>
      </c>
      <c r="MXZ50" s="98" t="s">
        <v>669</v>
      </c>
      <c r="MYA50" s="98" t="s">
        <v>669</v>
      </c>
      <c r="MYB50" s="98" t="s">
        <v>669</v>
      </c>
      <c r="MYC50" s="98" t="s">
        <v>669</v>
      </c>
      <c r="MYD50" s="98" t="s">
        <v>669</v>
      </c>
      <c r="MYE50" s="98" t="s">
        <v>669</v>
      </c>
      <c r="MYF50" s="98" t="s">
        <v>669</v>
      </c>
      <c r="MYG50" s="98" t="s">
        <v>669</v>
      </c>
      <c r="MYH50" s="98" t="s">
        <v>669</v>
      </c>
      <c r="MYI50" s="98" t="s">
        <v>669</v>
      </c>
      <c r="MYJ50" s="98" t="s">
        <v>669</v>
      </c>
      <c r="MYK50" s="98" t="s">
        <v>669</v>
      </c>
      <c r="MYL50" s="98" t="s">
        <v>669</v>
      </c>
      <c r="MYM50" s="98" t="s">
        <v>669</v>
      </c>
      <c r="MYN50" s="98" t="s">
        <v>669</v>
      </c>
      <c r="MYO50" s="98" t="s">
        <v>669</v>
      </c>
      <c r="MYP50" s="98" t="s">
        <v>669</v>
      </c>
      <c r="MYQ50" s="98" t="s">
        <v>669</v>
      </c>
      <c r="MYR50" s="98" t="s">
        <v>669</v>
      </c>
      <c r="MYS50" s="98" t="s">
        <v>669</v>
      </c>
      <c r="MYT50" s="98" t="s">
        <v>669</v>
      </c>
      <c r="MYU50" s="98" t="s">
        <v>669</v>
      </c>
      <c r="MYV50" s="98" t="s">
        <v>669</v>
      </c>
      <c r="MYW50" s="98" t="s">
        <v>669</v>
      </c>
      <c r="MYX50" s="98" t="s">
        <v>669</v>
      </c>
      <c r="MYY50" s="98" t="s">
        <v>669</v>
      </c>
      <c r="MYZ50" s="98" t="s">
        <v>669</v>
      </c>
      <c r="MZA50" s="98" t="s">
        <v>669</v>
      </c>
      <c r="MZB50" s="98" t="s">
        <v>669</v>
      </c>
      <c r="MZC50" s="98" t="s">
        <v>669</v>
      </c>
      <c r="MZD50" s="98" t="s">
        <v>669</v>
      </c>
      <c r="MZE50" s="98" t="s">
        <v>669</v>
      </c>
      <c r="MZF50" s="98" t="s">
        <v>669</v>
      </c>
      <c r="MZG50" s="98" t="s">
        <v>669</v>
      </c>
      <c r="MZH50" s="98" t="s">
        <v>669</v>
      </c>
      <c r="MZI50" s="98" t="s">
        <v>669</v>
      </c>
      <c r="MZJ50" s="98" t="s">
        <v>669</v>
      </c>
      <c r="MZK50" s="98" t="s">
        <v>669</v>
      </c>
      <c r="MZL50" s="98" t="s">
        <v>669</v>
      </c>
      <c r="MZM50" s="98" t="s">
        <v>669</v>
      </c>
      <c r="MZN50" s="98" t="s">
        <v>669</v>
      </c>
      <c r="MZO50" s="98" t="s">
        <v>669</v>
      </c>
      <c r="MZP50" s="98" t="s">
        <v>669</v>
      </c>
      <c r="MZQ50" s="98" t="s">
        <v>669</v>
      </c>
      <c r="MZR50" s="98" t="s">
        <v>669</v>
      </c>
      <c r="MZS50" s="98" t="s">
        <v>669</v>
      </c>
      <c r="MZT50" s="98" t="s">
        <v>669</v>
      </c>
      <c r="MZU50" s="98" t="s">
        <v>669</v>
      </c>
      <c r="MZV50" s="98" t="s">
        <v>669</v>
      </c>
      <c r="MZW50" s="98" t="s">
        <v>669</v>
      </c>
      <c r="MZX50" s="98" t="s">
        <v>669</v>
      </c>
      <c r="MZY50" s="98" t="s">
        <v>669</v>
      </c>
      <c r="MZZ50" s="98" t="s">
        <v>669</v>
      </c>
      <c r="NAA50" s="98" t="s">
        <v>669</v>
      </c>
      <c r="NAB50" s="98" t="s">
        <v>669</v>
      </c>
      <c r="NAC50" s="98" t="s">
        <v>669</v>
      </c>
      <c r="NAD50" s="98" t="s">
        <v>669</v>
      </c>
      <c r="NAE50" s="98" t="s">
        <v>669</v>
      </c>
      <c r="NAF50" s="98" t="s">
        <v>669</v>
      </c>
      <c r="NAG50" s="98" t="s">
        <v>669</v>
      </c>
      <c r="NAH50" s="98" t="s">
        <v>669</v>
      </c>
      <c r="NAI50" s="98" t="s">
        <v>669</v>
      </c>
      <c r="NAJ50" s="98" t="s">
        <v>669</v>
      </c>
      <c r="NAK50" s="98" t="s">
        <v>669</v>
      </c>
      <c r="NAL50" s="98" t="s">
        <v>669</v>
      </c>
      <c r="NAM50" s="98" t="s">
        <v>669</v>
      </c>
      <c r="NAN50" s="98" t="s">
        <v>669</v>
      </c>
      <c r="NAO50" s="98" t="s">
        <v>669</v>
      </c>
      <c r="NAP50" s="98" t="s">
        <v>669</v>
      </c>
      <c r="NAQ50" s="98" t="s">
        <v>669</v>
      </c>
      <c r="NAR50" s="98" t="s">
        <v>669</v>
      </c>
      <c r="NAS50" s="98" t="s">
        <v>669</v>
      </c>
      <c r="NAT50" s="98" t="s">
        <v>669</v>
      </c>
      <c r="NAU50" s="98" t="s">
        <v>669</v>
      </c>
      <c r="NAV50" s="98" t="s">
        <v>669</v>
      </c>
      <c r="NAW50" s="98" t="s">
        <v>669</v>
      </c>
      <c r="NAX50" s="98" t="s">
        <v>669</v>
      </c>
      <c r="NAY50" s="98" t="s">
        <v>669</v>
      </c>
      <c r="NAZ50" s="98" t="s">
        <v>669</v>
      </c>
      <c r="NBA50" s="98" t="s">
        <v>669</v>
      </c>
      <c r="NBB50" s="98" t="s">
        <v>669</v>
      </c>
      <c r="NBC50" s="98" t="s">
        <v>669</v>
      </c>
      <c r="NBD50" s="98" t="s">
        <v>669</v>
      </c>
      <c r="NBE50" s="98" t="s">
        <v>669</v>
      </c>
      <c r="NBF50" s="98" t="s">
        <v>669</v>
      </c>
      <c r="NBG50" s="98" t="s">
        <v>669</v>
      </c>
      <c r="NBH50" s="98" t="s">
        <v>669</v>
      </c>
      <c r="NBI50" s="98" t="s">
        <v>669</v>
      </c>
      <c r="NBJ50" s="98" t="s">
        <v>669</v>
      </c>
      <c r="NBK50" s="98" t="s">
        <v>669</v>
      </c>
      <c r="NBL50" s="98" t="s">
        <v>669</v>
      </c>
      <c r="NBM50" s="98" t="s">
        <v>669</v>
      </c>
      <c r="NBN50" s="98" t="s">
        <v>669</v>
      </c>
      <c r="NBO50" s="98" t="s">
        <v>669</v>
      </c>
      <c r="NBP50" s="98" t="s">
        <v>669</v>
      </c>
      <c r="NBQ50" s="98" t="s">
        <v>669</v>
      </c>
      <c r="NBR50" s="98" t="s">
        <v>669</v>
      </c>
      <c r="NBS50" s="98" t="s">
        <v>669</v>
      </c>
      <c r="NBT50" s="98" t="s">
        <v>669</v>
      </c>
      <c r="NBU50" s="98" t="s">
        <v>669</v>
      </c>
      <c r="NBV50" s="98" t="s">
        <v>669</v>
      </c>
      <c r="NBW50" s="98" t="s">
        <v>669</v>
      </c>
      <c r="NBX50" s="98" t="s">
        <v>669</v>
      </c>
      <c r="NBY50" s="98" t="s">
        <v>669</v>
      </c>
      <c r="NBZ50" s="98" t="s">
        <v>669</v>
      </c>
      <c r="NCA50" s="98" t="s">
        <v>669</v>
      </c>
      <c r="NCB50" s="98" t="s">
        <v>669</v>
      </c>
      <c r="NCC50" s="98" t="s">
        <v>669</v>
      </c>
      <c r="NCD50" s="98" t="s">
        <v>669</v>
      </c>
      <c r="NCE50" s="98" t="s">
        <v>669</v>
      </c>
      <c r="NCF50" s="98" t="s">
        <v>669</v>
      </c>
      <c r="NCG50" s="98" t="s">
        <v>669</v>
      </c>
      <c r="NCH50" s="98" t="s">
        <v>669</v>
      </c>
      <c r="NCI50" s="98" t="s">
        <v>669</v>
      </c>
      <c r="NCJ50" s="98" t="s">
        <v>669</v>
      </c>
      <c r="NCK50" s="98" t="s">
        <v>669</v>
      </c>
      <c r="NCL50" s="98" t="s">
        <v>669</v>
      </c>
      <c r="NCM50" s="98" t="s">
        <v>669</v>
      </c>
      <c r="NCN50" s="98" t="s">
        <v>669</v>
      </c>
      <c r="NCO50" s="98" t="s">
        <v>669</v>
      </c>
      <c r="NCP50" s="98" t="s">
        <v>669</v>
      </c>
      <c r="NCQ50" s="98" t="s">
        <v>669</v>
      </c>
      <c r="NCR50" s="98" t="s">
        <v>669</v>
      </c>
      <c r="NCS50" s="98" t="s">
        <v>669</v>
      </c>
      <c r="NCT50" s="98" t="s">
        <v>669</v>
      </c>
      <c r="NCU50" s="98" t="s">
        <v>669</v>
      </c>
      <c r="NCV50" s="98" t="s">
        <v>669</v>
      </c>
      <c r="NCW50" s="98" t="s">
        <v>669</v>
      </c>
      <c r="NCX50" s="98" t="s">
        <v>669</v>
      </c>
      <c r="NCY50" s="98" t="s">
        <v>669</v>
      </c>
      <c r="NCZ50" s="98" t="s">
        <v>669</v>
      </c>
      <c r="NDA50" s="98" t="s">
        <v>669</v>
      </c>
      <c r="NDB50" s="98" t="s">
        <v>669</v>
      </c>
      <c r="NDC50" s="98" t="s">
        <v>669</v>
      </c>
      <c r="NDD50" s="98" t="s">
        <v>669</v>
      </c>
      <c r="NDE50" s="98" t="s">
        <v>669</v>
      </c>
      <c r="NDF50" s="98" t="s">
        <v>669</v>
      </c>
      <c r="NDG50" s="98" t="s">
        <v>669</v>
      </c>
      <c r="NDH50" s="98" t="s">
        <v>669</v>
      </c>
      <c r="NDI50" s="98" t="s">
        <v>669</v>
      </c>
      <c r="NDJ50" s="98" t="s">
        <v>669</v>
      </c>
      <c r="NDK50" s="98" t="s">
        <v>669</v>
      </c>
      <c r="NDL50" s="98" t="s">
        <v>669</v>
      </c>
      <c r="NDM50" s="98" t="s">
        <v>669</v>
      </c>
      <c r="NDN50" s="98" t="s">
        <v>669</v>
      </c>
      <c r="NDO50" s="98" t="s">
        <v>669</v>
      </c>
      <c r="NDP50" s="98" t="s">
        <v>669</v>
      </c>
      <c r="NDQ50" s="98" t="s">
        <v>669</v>
      </c>
      <c r="NDR50" s="98" t="s">
        <v>669</v>
      </c>
      <c r="NDS50" s="98" t="s">
        <v>669</v>
      </c>
      <c r="NDT50" s="98" t="s">
        <v>669</v>
      </c>
      <c r="NDU50" s="98" t="s">
        <v>669</v>
      </c>
      <c r="NDV50" s="98" t="s">
        <v>669</v>
      </c>
      <c r="NDW50" s="98" t="s">
        <v>669</v>
      </c>
      <c r="NDX50" s="98" t="s">
        <v>669</v>
      </c>
      <c r="NDY50" s="98" t="s">
        <v>669</v>
      </c>
      <c r="NDZ50" s="98" t="s">
        <v>669</v>
      </c>
      <c r="NEA50" s="98" t="s">
        <v>669</v>
      </c>
      <c r="NEB50" s="98" t="s">
        <v>669</v>
      </c>
      <c r="NEC50" s="98" t="s">
        <v>669</v>
      </c>
      <c r="NED50" s="98" t="s">
        <v>669</v>
      </c>
      <c r="NEE50" s="98" t="s">
        <v>669</v>
      </c>
      <c r="NEF50" s="98" t="s">
        <v>669</v>
      </c>
      <c r="NEG50" s="98" t="s">
        <v>669</v>
      </c>
      <c r="NEH50" s="98" t="s">
        <v>669</v>
      </c>
      <c r="NEI50" s="98" t="s">
        <v>669</v>
      </c>
      <c r="NEJ50" s="98" t="s">
        <v>669</v>
      </c>
      <c r="NEK50" s="98" t="s">
        <v>669</v>
      </c>
      <c r="NEL50" s="98" t="s">
        <v>669</v>
      </c>
      <c r="NEM50" s="98" t="s">
        <v>669</v>
      </c>
      <c r="NEN50" s="98" t="s">
        <v>669</v>
      </c>
      <c r="NEO50" s="98" t="s">
        <v>669</v>
      </c>
      <c r="NEP50" s="98" t="s">
        <v>669</v>
      </c>
      <c r="NEQ50" s="98" t="s">
        <v>669</v>
      </c>
      <c r="NER50" s="98" t="s">
        <v>669</v>
      </c>
      <c r="NES50" s="98" t="s">
        <v>669</v>
      </c>
      <c r="NET50" s="98" t="s">
        <v>669</v>
      </c>
      <c r="NEU50" s="98" t="s">
        <v>669</v>
      </c>
      <c r="NEV50" s="98" t="s">
        <v>669</v>
      </c>
      <c r="NEW50" s="98" t="s">
        <v>669</v>
      </c>
      <c r="NEX50" s="98" t="s">
        <v>669</v>
      </c>
      <c r="NEY50" s="98" t="s">
        <v>669</v>
      </c>
      <c r="NEZ50" s="98" t="s">
        <v>669</v>
      </c>
      <c r="NFA50" s="98" t="s">
        <v>669</v>
      </c>
      <c r="NFB50" s="98" t="s">
        <v>669</v>
      </c>
      <c r="NFC50" s="98" t="s">
        <v>669</v>
      </c>
      <c r="NFD50" s="98" t="s">
        <v>669</v>
      </c>
      <c r="NFE50" s="98" t="s">
        <v>669</v>
      </c>
      <c r="NFF50" s="98" t="s">
        <v>669</v>
      </c>
      <c r="NFG50" s="98" t="s">
        <v>669</v>
      </c>
      <c r="NFH50" s="98" t="s">
        <v>669</v>
      </c>
      <c r="NFI50" s="98" t="s">
        <v>669</v>
      </c>
      <c r="NFJ50" s="98" t="s">
        <v>669</v>
      </c>
      <c r="NFK50" s="98" t="s">
        <v>669</v>
      </c>
      <c r="NFL50" s="98" t="s">
        <v>669</v>
      </c>
      <c r="NFM50" s="98" t="s">
        <v>669</v>
      </c>
      <c r="NFN50" s="98" t="s">
        <v>669</v>
      </c>
      <c r="NFO50" s="98" t="s">
        <v>669</v>
      </c>
      <c r="NFP50" s="98" t="s">
        <v>669</v>
      </c>
      <c r="NFQ50" s="98" t="s">
        <v>669</v>
      </c>
      <c r="NFR50" s="98" t="s">
        <v>669</v>
      </c>
      <c r="NFS50" s="98" t="s">
        <v>669</v>
      </c>
      <c r="NFT50" s="98" t="s">
        <v>669</v>
      </c>
      <c r="NFU50" s="98" t="s">
        <v>669</v>
      </c>
      <c r="NFV50" s="98" t="s">
        <v>669</v>
      </c>
      <c r="NFW50" s="98" t="s">
        <v>669</v>
      </c>
      <c r="NFX50" s="98" t="s">
        <v>669</v>
      </c>
      <c r="NFY50" s="98" t="s">
        <v>669</v>
      </c>
      <c r="NFZ50" s="98" t="s">
        <v>669</v>
      </c>
      <c r="NGA50" s="98" t="s">
        <v>669</v>
      </c>
      <c r="NGB50" s="98" t="s">
        <v>669</v>
      </c>
      <c r="NGC50" s="98" t="s">
        <v>669</v>
      </c>
      <c r="NGD50" s="98" t="s">
        <v>669</v>
      </c>
      <c r="NGE50" s="98" t="s">
        <v>669</v>
      </c>
      <c r="NGF50" s="98" t="s">
        <v>669</v>
      </c>
      <c r="NGG50" s="98" t="s">
        <v>669</v>
      </c>
      <c r="NGH50" s="98" t="s">
        <v>669</v>
      </c>
      <c r="NGI50" s="98" t="s">
        <v>669</v>
      </c>
      <c r="NGJ50" s="98" t="s">
        <v>669</v>
      </c>
      <c r="NGK50" s="98" t="s">
        <v>669</v>
      </c>
      <c r="NGL50" s="98" t="s">
        <v>669</v>
      </c>
      <c r="NGM50" s="98" t="s">
        <v>669</v>
      </c>
      <c r="NGN50" s="98" t="s">
        <v>669</v>
      </c>
      <c r="NGO50" s="98" t="s">
        <v>669</v>
      </c>
      <c r="NGP50" s="98" t="s">
        <v>669</v>
      </c>
      <c r="NGQ50" s="98" t="s">
        <v>669</v>
      </c>
      <c r="NGR50" s="98" t="s">
        <v>669</v>
      </c>
      <c r="NGS50" s="98" t="s">
        <v>669</v>
      </c>
      <c r="NGT50" s="98" t="s">
        <v>669</v>
      </c>
      <c r="NGU50" s="98" t="s">
        <v>669</v>
      </c>
      <c r="NGV50" s="98" t="s">
        <v>669</v>
      </c>
      <c r="NGW50" s="98" t="s">
        <v>669</v>
      </c>
      <c r="NGX50" s="98" t="s">
        <v>669</v>
      </c>
      <c r="NGY50" s="98" t="s">
        <v>669</v>
      </c>
      <c r="NGZ50" s="98" t="s">
        <v>669</v>
      </c>
      <c r="NHA50" s="98" t="s">
        <v>669</v>
      </c>
      <c r="NHB50" s="98" t="s">
        <v>669</v>
      </c>
      <c r="NHC50" s="98" t="s">
        <v>669</v>
      </c>
      <c r="NHD50" s="98" t="s">
        <v>669</v>
      </c>
      <c r="NHE50" s="98" t="s">
        <v>669</v>
      </c>
      <c r="NHF50" s="98" t="s">
        <v>669</v>
      </c>
      <c r="NHG50" s="98" t="s">
        <v>669</v>
      </c>
      <c r="NHH50" s="98" t="s">
        <v>669</v>
      </c>
      <c r="NHI50" s="98" t="s">
        <v>669</v>
      </c>
      <c r="NHJ50" s="98" t="s">
        <v>669</v>
      </c>
      <c r="NHK50" s="98" t="s">
        <v>669</v>
      </c>
      <c r="NHL50" s="98" t="s">
        <v>669</v>
      </c>
      <c r="NHM50" s="98" t="s">
        <v>669</v>
      </c>
      <c r="NHN50" s="98" t="s">
        <v>669</v>
      </c>
      <c r="NHO50" s="98" t="s">
        <v>669</v>
      </c>
      <c r="NHP50" s="98" t="s">
        <v>669</v>
      </c>
      <c r="NHQ50" s="98" t="s">
        <v>669</v>
      </c>
      <c r="NHR50" s="98" t="s">
        <v>669</v>
      </c>
      <c r="NHS50" s="98" t="s">
        <v>669</v>
      </c>
      <c r="NHT50" s="98" t="s">
        <v>669</v>
      </c>
      <c r="NHU50" s="98" t="s">
        <v>669</v>
      </c>
      <c r="NHV50" s="98" t="s">
        <v>669</v>
      </c>
      <c r="NHW50" s="98" t="s">
        <v>669</v>
      </c>
      <c r="NHX50" s="98" t="s">
        <v>669</v>
      </c>
      <c r="NHY50" s="98" t="s">
        <v>669</v>
      </c>
      <c r="NHZ50" s="98" t="s">
        <v>669</v>
      </c>
      <c r="NIA50" s="98" t="s">
        <v>669</v>
      </c>
      <c r="NIB50" s="98" t="s">
        <v>669</v>
      </c>
      <c r="NIC50" s="98" t="s">
        <v>669</v>
      </c>
      <c r="NID50" s="98" t="s">
        <v>669</v>
      </c>
      <c r="NIE50" s="98" t="s">
        <v>669</v>
      </c>
      <c r="NIF50" s="98" t="s">
        <v>669</v>
      </c>
      <c r="NIG50" s="98" t="s">
        <v>669</v>
      </c>
      <c r="NIH50" s="98" t="s">
        <v>669</v>
      </c>
      <c r="NII50" s="98" t="s">
        <v>669</v>
      </c>
      <c r="NIJ50" s="98" t="s">
        <v>669</v>
      </c>
      <c r="NIK50" s="98" t="s">
        <v>669</v>
      </c>
      <c r="NIL50" s="98" t="s">
        <v>669</v>
      </c>
      <c r="NIM50" s="98" t="s">
        <v>669</v>
      </c>
      <c r="NIN50" s="98" t="s">
        <v>669</v>
      </c>
      <c r="NIO50" s="98" t="s">
        <v>669</v>
      </c>
      <c r="NIP50" s="98" t="s">
        <v>669</v>
      </c>
      <c r="NIQ50" s="98" t="s">
        <v>669</v>
      </c>
      <c r="NIR50" s="98" t="s">
        <v>669</v>
      </c>
      <c r="NIS50" s="98" t="s">
        <v>669</v>
      </c>
      <c r="NIT50" s="98" t="s">
        <v>669</v>
      </c>
      <c r="NIU50" s="98" t="s">
        <v>669</v>
      </c>
      <c r="NIV50" s="98" t="s">
        <v>669</v>
      </c>
      <c r="NIW50" s="98" t="s">
        <v>669</v>
      </c>
      <c r="NIX50" s="98" t="s">
        <v>669</v>
      </c>
      <c r="NIY50" s="98" t="s">
        <v>669</v>
      </c>
      <c r="NIZ50" s="98" t="s">
        <v>669</v>
      </c>
      <c r="NJA50" s="98" t="s">
        <v>669</v>
      </c>
      <c r="NJB50" s="98" t="s">
        <v>669</v>
      </c>
      <c r="NJC50" s="98" t="s">
        <v>669</v>
      </c>
      <c r="NJD50" s="98" t="s">
        <v>669</v>
      </c>
      <c r="NJE50" s="98" t="s">
        <v>669</v>
      </c>
      <c r="NJF50" s="98" t="s">
        <v>669</v>
      </c>
      <c r="NJG50" s="98" t="s">
        <v>669</v>
      </c>
      <c r="NJH50" s="98" t="s">
        <v>669</v>
      </c>
      <c r="NJI50" s="98" t="s">
        <v>669</v>
      </c>
      <c r="NJJ50" s="98" t="s">
        <v>669</v>
      </c>
      <c r="NJK50" s="98" t="s">
        <v>669</v>
      </c>
      <c r="NJL50" s="98" t="s">
        <v>669</v>
      </c>
      <c r="NJM50" s="98" t="s">
        <v>669</v>
      </c>
      <c r="NJN50" s="98" t="s">
        <v>669</v>
      </c>
      <c r="NJO50" s="98" t="s">
        <v>669</v>
      </c>
      <c r="NJP50" s="98" t="s">
        <v>669</v>
      </c>
      <c r="NJQ50" s="98" t="s">
        <v>669</v>
      </c>
      <c r="NJR50" s="98" t="s">
        <v>669</v>
      </c>
      <c r="NJS50" s="98" t="s">
        <v>669</v>
      </c>
      <c r="NJT50" s="98" t="s">
        <v>669</v>
      </c>
      <c r="NJU50" s="98" t="s">
        <v>669</v>
      </c>
      <c r="NJV50" s="98" t="s">
        <v>669</v>
      </c>
      <c r="NJW50" s="98" t="s">
        <v>669</v>
      </c>
      <c r="NJX50" s="98" t="s">
        <v>669</v>
      </c>
      <c r="NJY50" s="98" t="s">
        <v>669</v>
      </c>
      <c r="NJZ50" s="98" t="s">
        <v>669</v>
      </c>
      <c r="NKA50" s="98" t="s">
        <v>669</v>
      </c>
      <c r="NKB50" s="98" t="s">
        <v>669</v>
      </c>
      <c r="NKC50" s="98" t="s">
        <v>669</v>
      </c>
      <c r="NKD50" s="98" t="s">
        <v>669</v>
      </c>
      <c r="NKE50" s="98" t="s">
        <v>669</v>
      </c>
      <c r="NKF50" s="98" t="s">
        <v>669</v>
      </c>
      <c r="NKG50" s="98" t="s">
        <v>669</v>
      </c>
      <c r="NKH50" s="98" t="s">
        <v>669</v>
      </c>
      <c r="NKI50" s="98" t="s">
        <v>669</v>
      </c>
      <c r="NKJ50" s="98" t="s">
        <v>669</v>
      </c>
      <c r="NKK50" s="98" t="s">
        <v>669</v>
      </c>
      <c r="NKL50" s="98" t="s">
        <v>669</v>
      </c>
      <c r="NKM50" s="98" t="s">
        <v>669</v>
      </c>
      <c r="NKN50" s="98" t="s">
        <v>669</v>
      </c>
      <c r="NKO50" s="98" t="s">
        <v>669</v>
      </c>
      <c r="NKP50" s="98" t="s">
        <v>669</v>
      </c>
      <c r="NKQ50" s="98" t="s">
        <v>669</v>
      </c>
      <c r="NKR50" s="98" t="s">
        <v>669</v>
      </c>
      <c r="NKS50" s="98" t="s">
        <v>669</v>
      </c>
      <c r="NKT50" s="98" t="s">
        <v>669</v>
      </c>
      <c r="NKU50" s="98" t="s">
        <v>669</v>
      </c>
      <c r="NKV50" s="98" t="s">
        <v>669</v>
      </c>
      <c r="NKW50" s="98" t="s">
        <v>669</v>
      </c>
      <c r="NKX50" s="98" t="s">
        <v>669</v>
      </c>
      <c r="NKY50" s="98" t="s">
        <v>669</v>
      </c>
      <c r="NKZ50" s="98" t="s">
        <v>669</v>
      </c>
      <c r="NLA50" s="98" t="s">
        <v>669</v>
      </c>
      <c r="NLB50" s="98" t="s">
        <v>669</v>
      </c>
      <c r="NLC50" s="98" t="s">
        <v>669</v>
      </c>
      <c r="NLD50" s="98" t="s">
        <v>669</v>
      </c>
      <c r="NLE50" s="98" t="s">
        <v>669</v>
      </c>
      <c r="NLF50" s="98" t="s">
        <v>669</v>
      </c>
      <c r="NLG50" s="98" t="s">
        <v>669</v>
      </c>
      <c r="NLH50" s="98" t="s">
        <v>669</v>
      </c>
      <c r="NLI50" s="98" t="s">
        <v>669</v>
      </c>
      <c r="NLJ50" s="98" t="s">
        <v>669</v>
      </c>
      <c r="NLK50" s="98" t="s">
        <v>669</v>
      </c>
      <c r="NLL50" s="98" t="s">
        <v>669</v>
      </c>
      <c r="NLM50" s="98" t="s">
        <v>669</v>
      </c>
      <c r="NLN50" s="98" t="s">
        <v>669</v>
      </c>
      <c r="NLO50" s="98" t="s">
        <v>669</v>
      </c>
      <c r="NLP50" s="98" t="s">
        <v>669</v>
      </c>
      <c r="NLQ50" s="98" t="s">
        <v>669</v>
      </c>
      <c r="NLR50" s="98" t="s">
        <v>669</v>
      </c>
      <c r="NLS50" s="98" t="s">
        <v>669</v>
      </c>
      <c r="NLT50" s="98" t="s">
        <v>669</v>
      </c>
      <c r="NLU50" s="98" t="s">
        <v>669</v>
      </c>
      <c r="NLV50" s="98" t="s">
        <v>669</v>
      </c>
      <c r="NLW50" s="98" t="s">
        <v>669</v>
      </c>
      <c r="NLX50" s="98" t="s">
        <v>669</v>
      </c>
      <c r="NLY50" s="98" t="s">
        <v>669</v>
      </c>
      <c r="NLZ50" s="98" t="s">
        <v>669</v>
      </c>
      <c r="NMA50" s="98" t="s">
        <v>669</v>
      </c>
      <c r="NMB50" s="98" t="s">
        <v>669</v>
      </c>
      <c r="NMC50" s="98" t="s">
        <v>669</v>
      </c>
      <c r="NMD50" s="98" t="s">
        <v>669</v>
      </c>
      <c r="NME50" s="98" t="s">
        <v>669</v>
      </c>
      <c r="NMF50" s="98" t="s">
        <v>669</v>
      </c>
      <c r="NMG50" s="98" t="s">
        <v>669</v>
      </c>
      <c r="NMH50" s="98" t="s">
        <v>669</v>
      </c>
      <c r="NMI50" s="98" t="s">
        <v>669</v>
      </c>
      <c r="NMJ50" s="98" t="s">
        <v>669</v>
      </c>
      <c r="NMK50" s="98" t="s">
        <v>669</v>
      </c>
      <c r="NML50" s="98" t="s">
        <v>669</v>
      </c>
      <c r="NMM50" s="98" t="s">
        <v>669</v>
      </c>
      <c r="NMN50" s="98" t="s">
        <v>669</v>
      </c>
      <c r="NMO50" s="98" t="s">
        <v>669</v>
      </c>
      <c r="NMP50" s="98" t="s">
        <v>669</v>
      </c>
      <c r="NMQ50" s="98" t="s">
        <v>669</v>
      </c>
      <c r="NMR50" s="98" t="s">
        <v>669</v>
      </c>
      <c r="NMS50" s="98" t="s">
        <v>669</v>
      </c>
      <c r="NMT50" s="98" t="s">
        <v>669</v>
      </c>
      <c r="NMU50" s="98" t="s">
        <v>669</v>
      </c>
      <c r="NMV50" s="98" t="s">
        <v>669</v>
      </c>
      <c r="NMW50" s="98" t="s">
        <v>669</v>
      </c>
      <c r="NMX50" s="98" t="s">
        <v>669</v>
      </c>
      <c r="NMY50" s="98" t="s">
        <v>669</v>
      </c>
      <c r="NMZ50" s="98" t="s">
        <v>669</v>
      </c>
      <c r="NNA50" s="98" t="s">
        <v>669</v>
      </c>
      <c r="NNB50" s="98" t="s">
        <v>669</v>
      </c>
      <c r="NNC50" s="98" t="s">
        <v>669</v>
      </c>
      <c r="NND50" s="98" t="s">
        <v>669</v>
      </c>
      <c r="NNE50" s="98" t="s">
        <v>669</v>
      </c>
      <c r="NNF50" s="98" t="s">
        <v>669</v>
      </c>
      <c r="NNG50" s="98" t="s">
        <v>669</v>
      </c>
      <c r="NNH50" s="98" t="s">
        <v>669</v>
      </c>
      <c r="NNI50" s="98" t="s">
        <v>669</v>
      </c>
      <c r="NNJ50" s="98" t="s">
        <v>669</v>
      </c>
      <c r="NNK50" s="98" t="s">
        <v>669</v>
      </c>
      <c r="NNL50" s="98" t="s">
        <v>669</v>
      </c>
      <c r="NNM50" s="98" t="s">
        <v>669</v>
      </c>
      <c r="NNN50" s="98" t="s">
        <v>669</v>
      </c>
      <c r="NNO50" s="98" t="s">
        <v>669</v>
      </c>
      <c r="NNP50" s="98" t="s">
        <v>669</v>
      </c>
      <c r="NNQ50" s="98" t="s">
        <v>669</v>
      </c>
      <c r="NNR50" s="98" t="s">
        <v>669</v>
      </c>
      <c r="NNS50" s="98" t="s">
        <v>669</v>
      </c>
      <c r="NNT50" s="98" t="s">
        <v>669</v>
      </c>
      <c r="NNU50" s="98" t="s">
        <v>669</v>
      </c>
      <c r="NNV50" s="98" t="s">
        <v>669</v>
      </c>
      <c r="NNW50" s="98" t="s">
        <v>669</v>
      </c>
      <c r="NNX50" s="98" t="s">
        <v>669</v>
      </c>
      <c r="NNY50" s="98" t="s">
        <v>669</v>
      </c>
      <c r="NNZ50" s="98" t="s">
        <v>669</v>
      </c>
      <c r="NOA50" s="98" t="s">
        <v>669</v>
      </c>
      <c r="NOB50" s="98" t="s">
        <v>669</v>
      </c>
      <c r="NOC50" s="98" t="s">
        <v>669</v>
      </c>
      <c r="NOD50" s="98" t="s">
        <v>669</v>
      </c>
      <c r="NOE50" s="98" t="s">
        <v>669</v>
      </c>
      <c r="NOF50" s="98" t="s">
        <v>669</v>
      </c>
      <c r="NOG50" s="98" t="s">
        <v>669</v>
      </c>
      <c r="NOH50" s="98" t="s">
        <v>669</v>
      </c>
      <c r="NOI50" s="98" t="s">
        <v>669</v>
      </c>
      <c r="NOJ50" s="98" t="s">
        <v>669</v>
      </c>
      <c r="NOK50" s="98" t="s">
        <v>669</v>
      </c>
      <c r="NOL50" s="98" t="s">
        <v>669</v>
      </c>
      <c r="NOM50" s="98" t="s">
        <v>669</v>
      </c>
      <c r="NON50" s="98" t="s">
        <v>669</v>
      </c>
      <c r="NOO50" s="98" t="s">
        <v>669</v>
      </c>
      <c r="NOP50" s="98" t="s">
        <v>669</v>
      </c>
      <c r="NOQ50" s="98" t="s">
        <v>669</v>
      </c>
      <c r="NOR50" s="98" t="s">
        <v>669</v>
      </c>
      <c r="NOS50" s="98" t="s">
        <v>669</v>
      </c>
      <c r="NOT50" s="98" t="s">
        <v>669</v>
      </c>
      <c r="NOU50" s="98" t="s">
        <v>669</v>
      </c>
      <c r="NOV50" s="98" t="s">
        <v>669</v>
      </c>
      <c r="NOW50" s="98" t="s">
        <v>669</v>
      </c>
      <c r="NOX50" s="98" t="s">
        <v>669</v>
      </c>
      <c r="NOY50" s="98" t="s">
        <v>669</v>
      </c>
      <c r="NOZ50" s="98" t="s">
        <v>669</v>
      </c>
      <c r="NPA50" s="98" t="s">
        <v>669</v>
      </c>
      <c r="NPB50" s="98" t="s">
        <v>669</v>
      </c>
      <c r="NPC50" s="98" t="s">
        <v>669</v>
      </c>
      <c r="NPD50" s="98" t="s">
        <v>669</v>
      </c>
      <c r="NPE50" s="98" t="s">
        <v>669</v>
      </c>
      <c r="NPF50" s="98" t="s">
        <v>669</v>
      </c>
      <c r="NPG50" s="98" t="s">
        <v>669</v>
      </c>
      <c r="NPH50" s="98" t="s">
        <v>669</v>
      </c>
      <c r="NPI50" s="98" t="s">
        <v>669</v>
      </c>
      <c r="NPJ50" s="98" t="s">
        <v>669</v>
      </c>
      <c r="NPK50" s="98" t="s">
        <v>669</v>
      </c>
      <c r="NPL50" s="98" t="s">
        <v>669</v>
      </c>
      <c r="NPM50" s="98" t="s">
        <v>669</v>
      </c>
      <c r="NPN50" s="98" t="s">
        <v>669</v>
      </c>
      <c r="NPO50" s="98" t="s">
        <v>669</v>
      </c>
      <c r="NPP50" s="98" t="s">
        <v>669</v>
      </c>
      <c r="NPQ50" s="98" t="s">
        <v>669</v>
      </c>
      <c r="NPR50" s="98" t="s">
        <v>669</v>
      </c>
      <c r="NPS50" s="98" t="s">
        <v>669</v>
      </c>
      <c r="NPT50" s="98" t="s">
        <v>669</v>
      </c>
      <c r="NPU50" s="98" t="s">
        <v>669</v>
      </c>
      <c r="NPV50" s="98" t="s">
        <v>669</v>
      </c>
      <c r="NPW50" s="98" t="s">
        <v>669</v>
      </c>
      <c r="NPX50" s="98" t="s">
        <v>669</v>
      </c>
      <c r="NPY50" s="98" t="s">
        <v>669</v>
      </c>
      <c r="NPZ50" s="98" t="s">
        <v>669</v>
      </c>
      <c r="NQA50" s="98" t="s">
        <v>669</v>
      </c>
      <c r="NQB50" s="98" t="s">
        <v>669</v>
      </c>
      <c r="NQC50" s="98" t="s">
        <v>669</v>
      </c>
      <c r="NQD50" s="98" t="s">
        <v>669</v>
      </c>
      <c r="NQE50" s="98" t="s">
        <v>669</v>
      </c>
      <c r="NQF50" s="98" t="s">
        <v>669</v>
      </c>
      <c r="NQG50" s="98" t="s">
        <v>669</v>
      </c>
      <c r="NQH50" s="98" t="s">
        <v>669</v>
      </c>
      <c r="NQI50" s="98" t="s">
        <v>669</v>
      </c>
      <c r="NQJ50" s="98" t="s">
        <v>669</v>
      </c>
      <c r="NQK50" s="98" t="s">
        <v>669</v>
      </c>
      <c r="NQL50" s="98" t="s">
        <v>669</v>
      </c>
      <c r="NQM50" s="98" t="s">
        <v>669</v>
      </c>
      <c r="NQN50" s="98" t="s">
        <v>669</v>
      </c>
      <c r="NQO50" s="98" t="s">
        <v>669</v>
      </c>
      <c r="NQP50" s="98" t="s">
        <v>669</v>
      </c>
      <c r="NQQ50" s="98" t="s">
        <v>669</v>
      </c>
      <c r="NQR50" s="98" t="s">
        <v>669</v>
      </c>
      <c r="NQS50" s="98" t="s">
        <v>669</v>
      </c>
      <c r="NQT50" s="98" t="s">
        <v>669</v>
      </c>
      <c r="NQU50" s="98" t="s">
        <v>669</v>
      </c>
      <c r="NQV50" s="98" t="s">
        <v>669</v>
      </c>
      <c r="NQW50" s="98" t="s">
        <v>669</v>
      </c>
      <c r="NQX50" s="98" t="s">
        <v>669</v>
      </c>
      <c r="NQY50" s="98" t="s">
        <v>669</v>
      </c>
      <c r="NQZ50" s="98" t="s">
        <v>669</v>
      </c>
      <c r="NRA50" s="98" t="s">
        <v>669</v>
      </c>
      <c r="NRB50" s="98" t="s">
        <v>669</v>
      </c>
      <c r="NRC50" s="98" t="s">
        <v>669</v>
      </c>
      <c r="NRD50" s="98" t="s">
        <v>669</v>
      </c>
      <c r="NRE50" s="98" t="s">
        <v>669</v>
      </c>
      <c r="NRF50" s="98" t="s">
        <v>669</v>
      </c>
      <c r="NRG50" s="98" t="s">
        <v>669</v>
      </c>
      <c r="NRH50" s="98" t="s">
        <v>669</v>
      </c>
      <c r="NRI50" s="98" t="s">
        <v>669</v>
      </c>
      <c r="NRJ50" s="98" t="s">
        <v>669</v>
      </c>
      <c r="NRK50" s="98" t="s">
        <v>669</v>
      </c>
      <c r="NRL50" s="98" t="s">
        <v>669</v>
      </c>
      <c r="NRM50" s="98" t="s">
        <v>669</v>
      </c>
      <c r="NRN50" s="98" t="s">
        <v>669</v>
      </c>
      <c r="NRO50" s="98" t="s">
        <v>669</v>
      </c>
      <c r="NRP50" s="98" t="s">
        <v>669</v>
      </c>
      <c r="NRQ50" s="98" t="s">
        <v>669</v>
      </c>
      <c r="NRR50" s="98" t="s">
        <v>669</v>
      </c>
      <c r="NRS50" s="98" t="s">
        <v>669</v>
      </c>
      <c r="NRT50" s="98" t="s">
        <v>669</v>
      </c>
      <c r="NRU50" s="98" t="s">
        <v>669</v>
      </c>
      <c r="NRV50" s="98" t="s">
        <v>669</v>
      </c>
      <c r="NRW50" s="98" t="s">
        <v>669</v>
      </c>
      <c r="NRX50" s="98" t="s">
        <v>669</v>
      </c>
      <c r="NRY50" s="98" t="s">
        <v>669</v>
      </c>
      <c r="NRZ50" s="98" t="s">
        <v>669</v>
      </c>
      <c r="NSA50" s="98" t="s">
        <v>669</v>
      </c>
      <c r="NSB50" s="98" t="s">
        <v>669</v>
      </c>
      <c r="NSC50" s="98" t="s">
        <v>669</v>
      </c>
      <c r="NSD50" s="98" t="s">
        <v>669</v>
      </c>
      <c r="NSE50" s="98" t="s">
        <v>669</v>
      </c>
      <c r="NSF50" s="98" t="s">
        <v>669</v>
      </c>
      <c r="NSG50" s="98" t="s">
        <v>669</v>
      </c>
      <c r="NSH50" s="98" t="s">
        <v>669</v>
      </c>
      <c r="NSI50" s="98" t="s">
        <v>669</v>
      </c>
      <c r="NSJ50" s="98" t="s">
        <v>669</v>
      </c>
      <c r="NSK50" s="98" t="s">
        <v>669</v>
      </c>
      <c r="NSL50" s="98" t="s">
        <v>669</v>
      </c>
      <c r="NSM50" s="98" t="s">
        <v>669</v>
      </c>
      <c r="NSN50" s="98" t="s">
        <v>669</v>
      </c>
      <c r="NSO50" s="98" t="s">
        <v>669</v>
      </c>
      <c r="NSP50" s="98" t="s">
        <v>669</v>
      </c>
      <c r="NSQ50" s="98" t="s">
        <v>669</v>
      </c>
      <c r="NSR50" s="98" t="s">
        <v>669</v>
      </c>
      <c r="NSS50" s="98" t="s">
        <v>669</v>
      </c>
      <c r="NST50" s="98" t="s">
        <v>669</v>
      </c>
      <c r="NSU50" s="98" t="s">
        <v>669</v>
      </c>
      <c r="NSV50" s="98" t="s">
        <v>669</v>
      </c>
      <c r="NSW50" s="98" t="s">
        <v>669</v>
      </c>
      <c r="NSX50" s="98" t="s">
        <v>669</v>
      </c>
      <c r="NSY50" s="98" t="s">
        <v>669</v>
      </c>
      <c r="NSZ50" s="98" t="s">
        <v>669</v>
      </c>
      <c r="NTA50" s="98" t="s">
        <v>669</v>
      </c>
      <c r="NTB50" s="98" t="s">
        <v>669</v>
      </c>
      <c r="NTC50" s="98" t="s">
        <v>669</v>
      </c>
      <c r="NTD50" s="98" t="s">
        <v>669</v>
      </c>
      <c r="NTE50" s="98" t="s">
        <v>669</v>
      </c>
      <c r="NTF50" s="98" t="s">
        <v>669</v>
      </c>
      <c r="NTG50" s="98" t="s">
        <v>669</v>
      </c>
      <c r="NTH50" s="98" t="s">
        <v>669</v>
      </c>
      <c r="NTI50" s="98" t="s">
        <v>669</v>
      </c>
      <c r="NTJ50" s="98" t="s">
        <v>669</v>
      </c>
      <c r="NTK50" s="98" t="s">
        <v>669</v>
      </c>
      <c r="NTL50" s="98" t="s">
        <v>669</v>
      </c>
      <c r="NTM50" s="98" t="s">
        <v>669</v>
      </c>
      <c r="NTN50" s="98" t="s">
        <v>669</v>
      </c>
      <c r="NTO50" s="98" t="s">
        <v>669</v>
      </c>
      <c r="NTP50" s="98" t="s">
        <v>669</v>
      </c>
      <c r="NTQ50" s="98" t="s">
        <v>669</v>
      </c>
      <c r="NTR50" s="98" t="s">
        <v>669</v>
      </c>
      <c r="NTS50" s="98" t="s">
        <v>669</v>
      </c>
      <c r="NTT50" s="98" t="s">
        <v>669</v>
      </c>
      <c r="NTU50" s="98" t="s">
        <v>669</v>
      </c>
      <c r="NTV50" s="98" t="s">
        <v>669</v>
      </c>
      <c r="NTW50" s="98" t="s">
        <v>669</v>
      </c>
      <c r="NTX50" s="98" t="s">
        <v>669</v>
      </c>
      <c r="NTY50" s="98" t="s">
        <v>669</v>
      </c>
      <c r="NTZ50" s="98" t="s">
        <v>669</v>
      </c>
      <c r="NUA50" s="98" t="s">
        <v>669</v>
      </c>
      <c r="NUB50" s="98" t="s">
        <v>669</v>
      </c>
      <c r="NUC50" s="98" t="s">
        <v>669</v>
      </c>
      <c r="NUD50" s="98" t="s">
        <v>669</v>
      </c>
      <c r="NUE50" s="98" t="s">
        <v>669</v>
      </c>
      <c r="NUF50" s="98" t="s">
        <v>669</v>
      </c>
      <c r="NUG50" s="98" t="s">
        <v>669</v>
      </c>
      <c r="NUH50" s="98" t="s">
        <v>669</v>
      </c>
      <c r="NUI50" s="98" t="s">
        <v>669</v>
      </c>
      <c r="NUJ50" s="98" t="s">
        <v>669</v>
      </c>
      <c r="NUK50" s="98" t="s">
        <v>669</v>
      </c>
      <c r="NUL50" s="98" t="s">
        <v>669</v>
      </c>
      <c r="NUM50" s="98" t="s">
        <v>669</v>
      </c>
      <c r="NUN50" s="98" t="s">
        <v>669</v>
      </c>
      <c r="NUO50" s="98" t="s">
        <v>669</v>
      </c>
      <c r="NUP50" s="98" t="s">
        <v>669</v>
      </c>
      <c r="NUQ50" s="98" t="s">
        <v>669</v>
      </c>
      <c r="NUR50" s="98" t="s">
        <v>669</v>
      </c>
      <c r="NUS50" s="98" t="s">
        <v>669</v>
      </c>
      <c r="NUT50" s="98" t="s">
        <v>669</v>
      </c>
      <c r="NUU50" s="98" t="s">
        <v>669</v>
      </c>
      <c r="NUV50" s="98" t="s">
        <v>669</v>
      </c>
      <c r="NUW50" s="98" t="s">
        <v>669</v>
      </c>
      <c r="NUX50" s="98" t="s">
        <v>669</v>
      </c>
      <c r="NUY50" s="98" t="s">
        <v>669</v>
      </c>
      <c r="NUZ50" s="98" t="s">
        <v>669</v>
      </c>
      <c r="NVA50" s="98" t="s">
        <v>669</v>
      </c>
      <c r="NVB50" s="98" t="s">
        <v>669</v>
      </c>
      <c r="NVC50" s="98" t="s">
        <v>669</v>
      </c>
      <c r="NVD50" s="98" t="s">
        <v>669</v>
      </c>
      <c r="NVE50" s="98" t="s">
        <v>669</v>
      </c>
      <c r="NVF50" s="98" t="s">
        <v>669</v>
      </c>
      <c r="NVG50" s="98" t="s">
        <v>669</v>
      </c>
      <c r="NVH50" s="98" t="s">
        <v>669</v>
      </c>
      <c r="NVI50" s="98" t="s">
        <v>669</v>
      </c>
      <c r="NVJ50" s="98" t="s">
        <v>669</v>
      </c>
      <c r="NVK50" s="98" t="s">
        <v>669</v>
      </c>
      <c r="NVL50" s="98" t="s">
        <v>669</v>
      </c>
      <c r="NVM50" s="98" t="s">
        <v>669</v>
      </c>
      <c r="NVN50" s="98" t="s">
        <v>669</v>
      </c>
      <c r="NVO50" s="98" t="s">
        <v>669</v>
      </c>
      <c r="NVP50" s="98" t="s">
        <v>669</v>
      </c>
      <c r="NVQ50" s="98" t="s">
        <v>669</v>
      </c>
      <c r="NVR50" s="98" t="s">
        <v>669</v>
      </c>
      <c r="NVS50" s="98" t="s">
        <v>669</v>
      </c>
      <c r="NVT50" s="98" t="s">
        <v>669</v>
      </c>
      <c r="NVU50" s="98" t="s">
        <v>669</v>
      </c>
      <c r="NVV50" s="98" t="s">
        <v>669</v>
      </c>
      <c r="NVW50" s="98" t="s">
        <v>669</v>
      </c>
      <c r="NVX50" s="98" t="s">
        <v>669</v>
      </c>
      <c r="NVY50" s="98" t="s">
        <v>669</v>
      </c>
      <c r="NVZ50" s="98" t="s">
        <v>669</v>
      </c>
      <c r="NWA50" s="98" t="s">
        <v>669</v>
      </c>
      <c r="NWB50" s="98" t="s">
        <v>669</v>
      </c>
      <c r="NWC50" s="98" t="s">
        <v>669</v>
      </c>
      <c r="NWD50" s="98" t="s">
        <v>669</v>
      </c>
      <c r="NWE50" s="98" t="s">
        <v>669</v>
      </c>
      <c r="NWF50" s="98" t="s">
        <v>669</v>
      </c>
      <c r="NWG50" s="98" t="s">
        <v>669</v>
      </c>
      <c r="NWH50" s="98" t="s">
        <v>669</v>
      </c>
      <c r="NWI50" s="98" t="s">
        <v>669</v>
      </c>
      <c r="NWJ50" s="98" t="s">
        <v>669</v>
      </c>
      <c r="NWK50" s="98" t="s">
        <v>669</v>
      </c>
      <c r="NWL50" s="98" t="s">
        <v>669</v>
      </c>
      <c r="NWM50" s="98" t="s">
        <v>669</v>
      </c>
      <c r="NWN50" s="98" t="s">
        <v>669</v>
      </c>
      <c r="NWO50" s="98" t="s">
        <v>669</v>
      </c>
      <c r="NWP50" s="98" t="s">
        <v>669</v>
      </c>
      <c r="NWQ50" s="98" t="s">
        <v>669</v>
      </c>
      <c r="NWR50" s="98" t="s">
        <v>669</v>
      </c>
      <c r="NWS50" s="98" t="s">
        <v>669</v>
      </c>
      <c r="NWT50" s="98" t="s">
        <v>669</v>
      </c>
      <c r="NWU50" s="98" t="s">
        <v>669</v>
      </c>
      <c r="NWV50" s="98" t="s">
        <v>669</v>
      </c>
      <c r="NWW50" s="98" t="s">
        <v>669</v>
      </c>
      <c r="NWX50" s="98" t="s">
        <v>669</v>
      </c>
      <c r="NWY50" s="98" t="s">
        <v>669</v>
      </c>
      <c r="NWZ50" s="98" t="s">
        <v>669</v>
      </c>
      <c r="NXA50" s="98" t="s">
        <v>669</v>
      </c>
      <c r="NXB50" s="98" t="s">
        <v>669</v>
      </c>
      <c r="NXC50" s="98" t="s">
        <v>669</v>
      </c>
      <c r="NXD50" s="98" t="s">
        <v>669</v>
      </c>
      <c r="NXE50" s="98" t="s">
        <v>669</v>
      </c>
      <c r="NXF50" s="98" t="s">
        <v>669</v>
      </c>
      <c r="NXG50" s="98" t="s">
        <v>669</v>
      </c>
      <c r="NXH50" s="98" t="s">
        <v>669</v>
      </c>
      <c r="NXI50" s="98" t="s">
        <v>669</v>
      </c>
      <c r="NXJ50" s="98" t="s">
        <v>669</v>
      </c>
      <c r="NXK50" s="98" t="s">
        <v>669</v>
      </c>
      <c r="NXL50" s="98" t="s">
        <v>669</v>
      </c>
      <c r="NXM50" s="98" t="s">
        <v>669</v>
      </c>
      <c r="NXN50" s="98" t="s">
        <v>669</v>
      </c>
      <c r="NXO50" s="98" t="s">
        <v>669</v>
      </c>
      <c r="NXP50" s="98" t="s">
        <v>669</v>
      </c>
      <c r="NXQ50" s="98" t="s">
        <v>669</v>
      </c>
      <c r="NXR50" s="98" t="s">
        <v>669</v>
      </c>
      <c r="NXS50" s="98" t="s">
        <v>669</v>
      </c>
      <c r="NXT50" s="98" t="s">
        <v>669</v>
      </c>
      <c r="NXU50" s="98" t="s">
        <v>669</v>
      </c>
      <c r="NXV50" s="98" t="s">
        <v>669</v>
      </c>
      <c r="NXW50" s="98" t="s">
        <v>669</v>
      </c>
      <c r="NXX50" s="98" t="s">
        <v>669</v>
      </c>
      <c r="NXY50" s="98" t="s">
        <v>669</v>
      </c>
      <c r="NXZ50" s="98" t="s">
        <v>669</v>
      </c>
      <c r="NYA50" s="98" t="s">
        <v>669</v>
      </c>
      <c r="NYB50" s="98" t="s">
        <v>669</v>
      </c>
      <c r="NYC50" s="98" t="s">
        <v>669</v>
      </c>
      <c r="NYD50" s="98" t="s">
        <v>669</v>
      </c>
      <c r="NYE50" s="98" t="s">
        <v>669</v>
      </c>
      <c r="NYF50" s="98" t="s">
        <v>669</v>
      </c>
      <c r="NYG50" s="98" t="s">
        <v>669</v>
      </c>
      <c r="NYH50" s="98" t="s">
        <v>669</v>
      </c>
      <c r="NYI50" s="98" t="s">
        <v>669</v>
      </c>
      <c r="NYJ50" s="98" t="s">
        <v>669</v>
      </c>
      <c r="NYK50" s="98" t="s">
        <v>669</v>
      </c>
      <c r="NYL50" s="98" t="s">
        <v>669</v>
      </c>
      <c r="NYM50" s="98" t="s">
        <v>669</v>
      </c>
      <c r="NYN50" s="98" t="s">
        <v>669</v>
      </c>
      <c r="NYO50" s="98" t="s">
        <v>669</v>
      </c>
      <c r="NYP50" s="98" t="s">
        <v>669</v>
      </c>
      <c r="NYQ50" s="98" t="s">
        <v>669</v>
      </c>
      <c r="NYR50" s="98" t="s">
        <v>669</v>
      </c>
      <c r="NYS50" s="98" t="s">
        <v>669</v>
      </c>
      <c r="NYT50" s="98" t="s">
        <v>669</v>
      </c>
      <c r="NYU50" s="98" t="s">
        <v>669</v>
      </c>
      <c r="NYV50" s="98" t="s">
        <v>669</v>
      </c>
      <c r="NYW50" s="98" t="s">
        <v>669</v>
      </c>
      <c r="NYX50" s="98" t="s">
        <v>669</v>
      </c>
      <c r="NYY50" s="98" t="s">
        <v>669</v>
      </c>
      <c r="NYZ50" s="98" t="s">
        <v>669</v>
      </c>
      <c r="NZA50" s="98" t="s">
        <v>669</v>
      </c>
      <c r="NZB50" s="98" t="s">
        <v>669</v>
      </c>
      <c r="NZC50" s="98" t="s">
        <v>669</v>
      </c>
      <c r="NZD50" s="98" t="s">
        <v>669</v>
      </c>
      <c r="NZE50" s="98" t="s">
        <v>669</v>
      </c>
      <c r="NZF50" s="98" t="s">
        <v>669</v>
      </c>
      <c r="NZG50" s="98" t="s">
        <v>669</v>
      </c>
      <c r="NZH50" s="98" t="s">
        <v>669</v>
      </c>
      <c r="NZI50" s="98" t="s">
        <v>669</v>
      </c>
      <c r="NZJ50" s="98" t="s">
        <v>669</v>
      </c>
      <c r="NZK50" s="98" t="s">
        <v>669</v>
      </c>
      <c r="NZL50" s="98" t="s">
        <v>669</v>
      </c>
      <c r="NZM50" s="98" t="s">
        <v>669</v>
      </c>
      <c r="NZN50" s="98" t="s">
        <v>669</v>
      </c>
      <c r="NZO50" s="98" t="s">
        <v>669</v>
      </c>
      <c r="NZP50" s="98" t="s">
        <v>669</v>
      </c>
      <c r="NZQ50" s="98" t="s">
        <v>669</v>
      </c>
      <c r="NZR50" s="98" t="s">
        <v>669</v>
      </c>
      <c r="NZS50" s="98" t="s">
        <v>669</v>
      </c>
      <c r="NZT50" s="98" t="s">
        <v>669</v>
      </c>
      <c r="NZU50" s="98" t="s">
        <v>669</v>
      </c>
      <c r="NZV50" s="98" t="s">
        <v>669</v>
      </c>
      <c r="NZW50" s="98" t="s">
        <v>669</v>
      </c>
      <c r="NZX50" s="98" t="s">
        <v>669</v>
      </c>
      <c r="NZY50" s="98" t="s">
        <v>669</v>
      </c>
      <c r="NZZ50" s="98" t="s">
        <v>669</v>
      </c>
      <c r="OAA50" s="98" t="s">
        <v>669</v>
      </c>
      <c r="OAB50" s="98" t="s">
        <v>669</v>
      </c>
      <c r="OAC50" s="98" t="s">
        <v>669</v>
      </c>
      <c r="OAD50" s="98" t="s">
        <v>669</v>
      </c>
      <c r="OAE50" s="98" t="s">
        <v>669</v>
      </c>
      <c r="OAF50" s="98" t="s">
        <v>669</v>
      </c>
      <c r="OAG50" s="98" t="s">
        <v>669</v>
      </c>
      <c r="OAH50" s="98" t="s">
        <v>669</v>
      </c>
      <c r="OAI50" s="98" t="s">
        <v>669</v>
      </c>
      <c r="OAJ50" s="98" t="s">
        <v>669</v>
      </c>
      <c r="OAK50" s="98" t="s">
        <v>669</v>
      </c>
      <c r="OAL50" s="98" t="s">
        <v>669</v>
      </c>
      <c r="OAM50" s="98" t="s">
        <v>669</v>
      </c>
      <c r="OAN50" s="98" t="s">
        <v>669</v>
      </c>
      <c r="OAO50" s="98" t="s">
        <v>669</v>
      </c>
      <c r="OAP50" s="98" t="s">
        <v>669</v>
      </c>
      <c r="OAQ50" s="98" t="s">
        <v>669</v>
      </c>
      <c r="OAR50" s="98" t="s">
        <v>669</v>
      </c>
      <c r="OAS50" s="98" t="s">
        <v>669</v>
      </c>
      <c r="OAT50" s="98" t="s">
        <v>669</v>
      </c>
      <c r="OAU50" s="98" t="s">
        <v>669</v>
      </c>
      <c r="OAV50" s="98" t="s">
        <v>669</v>
      </c>
      <c r="OAW50" s="98" t="s">
        <v>669</v>
      </c>
      <c r="OAX50" s="98" t="s">
        <v>669</v>
      </c>
      <c r="OAY50" s="98" t="s">
        <v>669</v>
      </c>
      <c r="OAZ50" s="98" t="s">
        <v>669</v>
      </c>
      <c r="OBA50" s="98" t="s">
        <v>669</v>
      </c>
      <c r="OBB50" s="98" t="s">
        <v>669</v>
      </c>
      <c r="OBC50" s="98" t="s">
        <v>669</v>
      </c>
      <c r="OBD50" s="98" t="s">
        <v>669</v>
      </c>
      <c r="OBE50" s="98" t="s">
        <v>669</v>
      </c>
      <c r="OBF50" s="98" t="s">
        <v>669</v>
      </c>
      <c r="OBG50" s="98" t="s">
        <v>669</v>
      </c>
      <c r="OBH50" s="98" t="s">
        <v>669</v>
      </c>
      <c r="OBI50" s="98" t="s">
        <v>669</v>
      </c>
      <c r="OBJ50" s="98" t="s">
        <v>669</v>
      </c>
      <c r="OBK50" s="98" t="s">
        <v>669</v>
      </c>
      <c r="OBL50" s="98" t="s">
        <v>669</v>
      </c>
      <c r="OBM50" s="98" t="s">
        <v>669</v>
      </c>
      <c r="OBN50" s="98" t="s">
        <v>669</v>
      </c>
      <c r="OBO50" s="98" t="s">
        <v>669</v>
      </c>
      <c r="OBP50" s="98" t="s">
        <v>669</v>
      </c>
      <c r="OBQ50" s="98" t="s">
        <v>669</v>
      </c>
      <c r="OBR50" s="98" t="s">
        <v>669</v>
      </c>
      <c r="OBS50" s="98" t="s">
        <v>669</v>
      </c>
      <c r="OBT50" s="98" t="s">
        <v>669</v>
      </c>
      <c r="OBU50" s="98" t="s">
        <v>669</v>
      </c>
      <c r="OBV50" s="98" t="s">
        <v>669</v>
      </c>
      <c r="OBW50" s="98" t="s">
        <v>669</v>
      </c>
      <c r="OBX50" s="98" t="s">
        <v>669</v>
      </c>
      <c r="OBY50" s="98" t="s">
        <v>669</v>
      </c>
      <c r="OBZ50" s="98" t="s">
        <v>669</v>
      </c>
      <c r="OCA50" s="98" t="s">
        <v>669</v>
      </c>
      <c r="OCB50" s="98" t="s">
        <v>669</v>
      </c>
      <c r="OCC50" s="98" t="s">
        <v>669</v>
      </c>
      <c r="OCD50" s="98" t="s">
        <v>669</v>
      </c>
      <c r="OCE50" s="98" t="s">
        <v>669</v>
      </c>
      <c r="OCF50" s="98" t="s">
        <v>669</v>
      </c>
      <c r="OCG50" s="98" t="s">
        <v>669</v>
      </c>
      <c r="OCH50" s="98" t="s">
        <v>669</v>
      </c>
      <c r="OCI50" s="98" t="s">
        <v>669</v>
      </c>
      <c r="OCJ50" s="98" t="s">
        <v>669</v>
      </c>
      <c r="OCK50" s="98" t="s">
        <v>669</v>
      </c>
      <c r="OCL50" s="98" t="s">
        <v>669</v>
      </c>
      <c r="OCM50" s="98" t="s">
        <v>669</v>
      </c>
      <c r="OCN50" s="98" t="s">
        <v>669</v>
      </c>
      <c r="OCO50" s="98" t="s">
        <v>669</v>
      </c>
      <c r="OCP50" s="98" t="s">
        <v>669</v>
      </c>
      <c r="OCQ50" s="98" t="s">
        <v>669</v>
      </c>
      <c r="OCR50" s="98" t="s">
        <v>669</v>
      </c>
      <c r="OCS50" s="98" t="s">
        <v>669</v>
      </c>
      <c r="OCT50" s="98" t="s">
        <v>669</v>
      </c>
      <c r="OCU50" s="98" t="s">
        <v>669</v>
      </c>
      <c r="OCV50" s="98" t="s">
        <v>669</v>
      </c>
      <c r="OCW50" s="98" t="s">
        <v>669</v>
      </c>
      <c r="OCX50" s="98" t="s">
        <v>669</v>
      </c>
      <c r="OCY50" s="98" t="s">
        <v>669</v>
      </c>
      <c r="OCZ50" s="98" t="s">
        <v>669</v>
      </c>
      <c r="ODA50" s="98" t="s">
        <v>669</v>
      </c>
      <c r="ODB50" s="98" t="s">
        <v>669</v>
      </c>
      <c r="ODC50" s="98" t="s">
        <v>669</v>
      </c>
      <c r="ODD50" s="98" t="s">
        <v>669</v>
      </c>
      <c r="ODE50" s="98" t="s">
        <v>669</v>
      </c>
      <c r="ODF50" s="98" t="s">
        <v>669</v>
      </c>
      <c r="ODG50" s="98" t="s">
        <v>669</v>
      </c>
      <c r="ODH50" s="98" t="s">
        <v>669</v>
      </c>
      <c r="ODI50" s="98" t="s">
        <v>669</v>
      </c>
      <c r="ODJ50" s="98" t="s">
        <v>669</v>
      </c>
      <c r="ODK50" s="98" t="s">
        <v>669</v>
      </c>
      <c r="ODL50" s="98" t="s">
        <v>669</v>
      </c>
      <c r="ODM50" s="98" t="s">
        <v>669</v>
      </c>
      <c r="ODN50" s="98" t="s">
        <v>669</v>
      </c>
      <c r="ODO50" s="98" t="s">
        <v>669</v>
      </c>
      <c r="ODP50" s="98" t="s">
        <v>669</v>
      </c>
      <c r="ODQ50" s="98" t="s">
        <v>669</v>
      </c>
      <c r="ODR50" s="98" t="s">
        <v>669</v>
      </c>
      <c r="ODS50" s="98" t="s">
        <v>669</v>
      </c>
      <c r="ODT50" s="98" t="s">
        <v>669</v>
      </c>
      <c r="ODU50" s="98" t="s">
        <v>669</v>
      </c>
      <c r="ODV50" s="98" t="s">
        <v>669</v>
      </c>
      <c r="ODW50" s="98" t="s">
        <v>669</v>
      </c>
      <c r="ODX50" s="98" t="s">
        <v>669</v>
      </c>
      <c r="ODY50" s="98" t="s">
        <v>669</v>
      </c>
      <c r="ODZ50" s="98" t="s">
        <v>669</v>
      </c>
      <c r="OEA50" s="98" t="s">
        <v>669</v>
      </c>
      <c r="OEB50" s="98" t="s">
        <v>669</v>
      </c>
      <c r="OEC50" s="98" t="s">
        <v>669</v>
      </c>
      <c r="OED50" s="98" t="s">
        <v>669</v>
      </c>
      <c r="OEE50" s="98" t="s">
        <v>669</v>
      </c>
      <c r="OEF50" s="98" t="s">
        <v>669</v>
      </c>
      <c r="OEG50" s="98" t="s">
        <v>669</v>
      </c>
      <c r="OEH50" s="98" t="s">
        <v>669</v>
      </c>
      <c r="OEI50" s="98" t="s">
        <v>669</v>
      </c>
      <c r="OEJ50" s="98" t="s">
        <v>669</v>
      </c>
      <c r="OEK50" s="98" t="s">
        <v>669</v>
      </c>
      <c r="OEL50" s="98" t="s">
        <v>669</v>
      </c>
      <c r="OEM50" s="98" t="s">
        <v>669</v>
      </c>
      <c r="OEN50" s="98" t="s">
        <v>669</v>
      </c>
      <c r="OEO50" s="98" t="s">
        <v>669</v>
      </c>
      <c r="OEP50" s="98" t="s">
        <v>669</v>
      </c>
      <c r="OEQ50" s="98" t="s">
        <v>669</v>
      </c>
      <c r="OER50" s="98" t="s">
        <v>669</v>
      </c>
      <c r="OES50" s="98" t="s">
        <v>669</v>
      </c>
      <c r="OET50" s="98" t="s">
        <v>669</v>
      </c>
      <c r="OEU50" s="98" t="s">
        <v>669</v>
      </c>
      <c r="OEV50" s="98" t="s">
        <v>669</v>
      </c>
      <c r="OEW50" s="98" t="s">
        <v>669</v>
      </c>
      <c r="OEX50" s="98" t="s">
        <v>669</v>
      </c>
      <c r="OEY50" s="98" t="s">
        <v>669</v>
      </c>
      <c r="OEZ50" s="98" t="s">
        <v>669</v>
      </c>
      <c r="OFA50" s="98" t="s">
        <v>669</v>
      </c>
      <c r="OFB50" s="98" t="s">
        <v>669</v>
      </c>
      <c r="OFC50" s="98" t="s">
        <v>669</v>
      </c>
      <c r="OFD50" s="98" t="s">
        <v>669</v>
      </c>
      <c r="OFE50" s="98" t="s">
        <v>669</v>
      </c>
      <c r="OFF50" s="98" t="s">
        <v>669</v>
      </c>
      <c r="OFG50" s="98" t="s">
        <v>669</v>
      </c>
      <c r="OFH50" s="98" t="s">
        <v>669</v>
      </c>
      <c r="OFI50" s="98" t="s">
        <v>669</v>
      </c>
      <c r="OFJ50" s="98" t="s">
        <v>669</v>
      </c>
      <c r="OFK50" s="98" t="s">
        <v>669</v>
      </c>
      <c r="OFL50" s="98" t="s">
        <v>669</v>
      </c>
      <c r="OFM50" s="98" t="s">
        <v>669</v>
      </c>
      <c r="OFN50" s="98" t="s">
        <v>669</v>
      </c>
      <c r="OFO50" s="98" t="s">
        <v>669</v>
      </c>
      <c r="OFP50" s="98" t="s">
        <v>669</v>
      </c>
      <c r="OFQ50" s="98" t="s">
        <v>669</v>
      </c>
      <c r="OFR50" s="98" t="s">
        <v>669</v>
      </c>
      <c r="OFS50" s="98" t="s">
        <v>669</v>
      </c>
      <c r="OFT50" s="98" t="s">
        <v>669</v>
      </c>
      <c r="OFU50" s="98" t="s">
        <v>669</v>
      </c>
      <c r="OFV50" s="98" t="s">
        <v>669</v>
      </c>
      <c r="OFW50" s="98" t="s">
        <v>669</v>
      </c>
      <c r="OFX50" s="98" t="s">
        <v>669</v>
      </c>
      <c r="OFY50" s="98" t="s">
        <v>669</v>
      </c>
      <c r="OFZ50" s="98" t="s">
        <v>669</v>
      </c>
      <c r="OGA50" s="98" t="s">
        <v>669</v>
      </c>
      <c r="OGB50" s="98" t="s">
        <v>669</v>
      </c>
      <c r="OGC50" s="98" t="s">
        <v>669</v>
      </c>
      <c r="OGD50" s="98" t="s">
        <v>669</v>
      </c>
      <c r="OGE50" s="98" t="s">
        <v>669</v>
      </c>
      <c r="OGF50" s="98" t="s">
        <v>669</v>
      </c>
      <c r="OGG50" s="98" t="s">
        <v>669</v>
      </c>
      <c r="OGH50" s="98" t="s">
        <v>669</v>
      </c>
      <c r="OGI50" s="98" t="s">
        <v>669</v>
      </c>
      <c r="OGJ50" s="98" t="s">
        <v>669</v>
      </c>
      <c r="OGK50" s="98" t="s">
        <v>669</v>
      </c>
      <c r="OGL50" s="98" t="s">
        <v>669</v>
      </c>
      <c r="OGM50" s="98" t="s">
        <v>669</v>
      </c>
      <c r="OGN50" s="98" t="s">
        <v>669</v>
      </c>
      <c r="OGO50" s="98" t="s">
        <v>669</v>
      </c>
      <c r="OGP50" s="98" t="s">
        <v>669</v>
      </c>
      <c r="OGQ50" s="98" t="s">
        <v>669</v>
      </c>
      <c r="OGR50" s="98" t="s">
        <v>669</v>
      </c>
      <c r="OGS50" s="98" t="s">
        <v>669</v>
      </c>
      <c r="OGT50" s="98" t="s">
        <v>669</v>
      </c>
      <c r="OGU50" s="98" t="s">
        <v>669</v>
      </c>
      <c r="OGV50" s="98" t="s">
        <v>669</v>
      </c>
      <c r="OGW50" s="98" t="s">
        <v>669</v>
      </c>
      <c r="OGX50" s="98" t="s">
        <v>669</v>
      </c>
      <c r="OGY50" s="98" t="s">
        <v>669</v>
      </c>
      <c r="OGZ50" s="98" t="s">
        <v>669</v>
      </c>
      <c r="OHA50" s="98" t="s">
        <v>669</v>
      </c>
      <c r="OHB50" s="98" t="s">
        <v>669</v>
      </c>
      <c r="OHC50" s="98" t="s">
        <v>669</v>
      </c>
      <c r="OHD50" s="98" t="s">
        <v>669</v>
      </c>
      <c r="OHE50" s="98" t="s">
        <v>669</v>
      </c>
      <c r="OHF50" s="98" t="s">
        <v>669</v>
      </c>
      <c r="OHG50" s="98" t="s">
        <v>669</v>
      </c>
      <c r="OHH50" s="98" t="s">
        <v>669</v>
      </c>
      <c r="OHI50" s="98" t="s">
        <v>669</v>
      </c>
      <c r="OHJ50" s="98" t="s">
        <v>669</v>
      </c>
      <c r="OHK50" s="98" t="s">
        <v>669</v>
      </c>
      <c r="OHL50" s="98" t="s">
        <v>669</v>
      </c>
      <c r="OHM50" s="98" t="s">
        <v>669</v>
      </c>
      <c r="OHN50" s="98" t="s">
        <v>669</v>
      </c>
      <c r="OHO50" s="98" t="s">
        <v>669</v>
      </c>
      <c r="OHP50" s="98" t="s">
        <v>669</v>
      </c>
      <c r="OHQ50" s="98" t="s">
        <v>669</v>
      </c>
      <c r="OHR50" s="98" t="s">
        <v>669</v>
      </c>
      <c r="OHS50" s="98" t="s">
        <v>669</v>
      </c>
      <c r="OHT50" s="98" t="s">
        <v>669</v>
      </c>
      <c r="OHU50" s="98" t="s">
        <v>669</v>
      </c>
      <c r="OHV50" s="98" t="s">
        <v>669</v>
      </c>
      <c r="OHW50" s="98" t="s">
        <v>669</v>
      </c>
      <c r="OHX50" s="98" t="s">
        <v>669</v>
      </c>
      <c r="OHY50" s="98" t="s">
        <v>669</v>
      </c>
      <c r="OHZ50" s="98" t="s">
        <v>669</v>
      </c>
      <c r="OIA50" s="98" t="s">
        <v>669</v>
      </c>
      <c r="OIB50" s="98" t="s">
        <v>669</v>
      </c>
      <c r="OIC50" s="98" t="s">
        <v>669</v>
      </c>
      <c r="OID50" s="98" t="s">
        <v>669</v>
      </c>
      <c r="OIE50" s="98" t="s">
        <v>669</v>
      </c>
      <c r="OIF50" s="98" t="s">
        <v>669</v>
      </c>
      <c r="OIG50" s="98" t="s">
        <v>669</v>
      </c>
      <c r="OIH50" s="98" t="s">
        <v>669</v>
      </c>
      <c r="OII50" s="98" t="s">
        <v>669</v>
      </c>
      <c r="OIJ50" s="98" t="s">
        <v>669</v>
      </c>
      <c r="OIK50" s="98" t="s">
        <v>669</v>
      </c>
      <c r="OIL50" s="98" t="s">
        <v>669</v>
      </c>
      <c r="OIM50" s="98" t="s">
        <v>669</v>
      </c>
      <c r="OIN50" s="98" t="s">
        <v>669</v>
      </c>
      <c r="OIO50" s="98" t="s">
        <v>669</v>
      </c>
      <c r="OIP50" s="98" t="s">
        <v>669</v>
      </c>
      <c r="OIQ50" s="98" t="s">
        <v>669</v>
      </c>
      <c r="OIR50" s="98" t="s">
        <v>669</v>
      </c>
      <c r="OIS50" s="98" t="s">
        <v>669</v>
      </c>
      <c r="OIT50" s="98" t="s">
        <v>669</v>
      </c>
      <c r="OIU50" s="98" t="s">
        <v>669</v>
      </c>
      <c r="OIV50" s="98" t="s">
        <v>669</v>
      </c>
      <c r="OIW50" s="98" t="s">
        <v>669</v>
      </c>
      <c r="OIX50" s="98" t="s">
        <v>669</v>
      </c>
      <c r="OIY50" s="98" t="s">
        <v>669</v>
      </c>
      <c r="OIZ50" s="98" t="s">
        <v>669</v>
      </c>
      <c r="OJA50" s="98" t="s">
        <v>669</v>
      </c>
      <c r="OJB50" s="98" t="s">
        <v>669</v>
      </c>
      <c r="OJC50" s="98" t="s">
        <v>669</v>
      </c>
      <c r="OJD50" s="98" t="s">
        <v>669</v>
      </c>
      <c r="OJE50" s="98" t="s">
        <v>669</v>
      </c>
      <c r="OJF50" s="98" t="s">
        <v>669</v>
      </c>
      <c r="OJG50" s="98" t="s">
        <v>669</v>
      </c>
      <c r="OJH50" s="98" t="s">
        <v>669</v>
      </c>
      <c r="OJI50" s="98" t="s">
        <v>669</v>
      </c>
      <c r="OJJ50" s="98" t="s">
        <v>669</v>
      </c>
      <c r="OJK50" s="98" t="s">
        <v>669</v>
      </c>
      <c r="OJL50" s="98" t="s">
        <v>669</v>
      </c>
      <c r="OJM50" s="98" t="s">
        <v>669</v>
      </c>
      <c r="OJN50" s="98" t="s">
        <v>669</v>
      </c>
      <c r="OJO50" s="98" t="s">
        <v>669</v>
      </c>
      <c r="OJP50" s="98" t="s">
        <v>669</v>
      </c>
      <c r="OJQ50" s="98" t="s">
        <v>669</v>
      </c>
      <c r="OJR50" s="98" t="s">
        <v>669</v>
      </c>
      <c r="OJS50" s="98" t="s">
        <v>669</v>
      </c>
      <c r="OJT50" s="98" t="s">
        <v>669</v>
      </c>
      <c r="OJU50" s="98" t="s">
        <v>669</v>
      </c>
      <c r="OJV50" s="98" t="s">
        <v>669</v>
      </c>
      <c r="OJW50" s="98" t="s">
        <v>669</v>
      </c>
      <c r="OJX50" s="98" t="s">
        <v>669</v>
      </c>
      <c r="OJY50" s="98" t="s">
        <v>669</v>
      </c>
      <c r="OJZ50" s="98" t="s">
        <v>669</v>
      </c>
      <c r="OKA50" s="98" t="s">
        <v>669</v>
      </c>
      <c r="OKB50" s="98" t="s">
        <v>669</v>
      </c>
      <c r="OKC50" s="98" t="s">
        <v>669</v>
      </c>
      <c r="OKD50" s="98" t="s">
        <v>669</v>
      </c>
      <c r="OKE50" s="98" t="s">
        <v>669</v>
      </c>
      <c r="OKF50" s="98" t="s">
        <v>669</v>
      </c>
      <c r="OKG50" s="98" t="s">
        <v>669</v>
      </c>
      <c r="OKH50" s="98" t="s">
        <v>669</v>
      </c>
      <c r="OKI50" s="98" t="s">
        <v>669</v>
      </c>
      <c r="OKJ50" s="98" t="s">
        <v>669</v>
      </c>
      <c r="OKK50" s="98" t="s">
        <v>669</v>
      </c>
      <c r="OKL50" s="98" t="s">
        <v>669</v>
      </c>
      <c r="OKM50" s="98" t="s">
        <v>669</v>
      </c>
      <c r="OKN50" s="98" t="s">
        <v>669</v>
      </c>
      <c r="OKO50" s="98" t="s">
        <v>669</v>
      </c>
      <c r="OKP50" s="98" t="s">
        <v>669</v>
      </c>
      <c r="OKQ50" s="98" t="s">
        <v>669</v>
      </c>
      <c r="OKR50" s="98" t="s">
        <v>669</v>
      </c>
      <c r="OKS50" s="98" t="s">
        <v>669</v>
      </c>
      <c r="OKT50" s="98" t="s">
        <v>669</v>
      </c>
      <c r="OKU50" s="98" t="s">
        <v>669</v>
      </c>
      <c r="OKV50" s="98" t="s">
        <v>669</v>
      </c>
      <c r="OKW50" s="98" t="s">
        <v>669</v>
      </c>
      <c r="OKX50" s="98" t="s">
        <v>669</v>
      </c>
      <c r="OKY50" s="98" t="s">
        <v>669</v>
      </c>
      <c r="OKZ50" s="98" t="s">
        <v>669</v>
      </c>
      <c r="OLA50" s="98" t="s">
        <v>669</v>
      </c>
      <c r="OLB50" s="98" t="s">
        <v>669</v>
      </c>
      <c r="OLC50" s="98" t="s">
        <v>669</v>
      </c>
      <c r="OLD50" s="98" t="s">
        <v>669</v>
      </c>
      <c r="OLE50" s="98" t="s">
        <v>669</v>
      </c>
      <c r="OLF50" s="98" t="s">
        <v>669</v>
      </c>
      <c r="OLG50" s="98" t="s">
        <v>669</v>
      </c>
      <c r="OLH50" s="98" t="s">
        <v>669</v>
      </c>
      <c r="OLI50" s="98" t="s">
        <v>669</v>
      </c>
      <c r="OLJ50" s="98" t="s">
        <v>669</v>
      </c>
      <c r="OLK50" s="98" t="s">
        <v>669</v>
      </c>
      <c r="OLL50" s="98" t="s">
        <v>669</v>
      </c>
      <c r="OLM50" s="98" t="s">
        <v>669</v>
      </c>
      <c r="OLN50" s="98" t="s">
        <v>669</v>
      </c>
      <c r="OLO50" s="98" t="s">
        <v>669</v>
      </c>
      <c r="OLP50" s="98" t="s">
        <v>669</v>
      </c>
      <c r="OLQ50" s="98" t="s">
        <v>669</v>
      </c>
      <c r="OLR50" s="98" t="s">
        <v>669</v>
      </c>
      <c r="OLS50" s="98" t="s">
        <v>669</v>
      </c>
      <c r="OLT50" s="98" t="s">
        <v>669</v>
      </c>
      <c r="OLU50" s="98" t="s">
        <v>669</v>
      </c>
      <c r="OLV50" s="98" t="s">
        <v>669</v>
      </c>
      <c r="OLW50" s="98" t="s">
        <v>669</v>
      </c>
      <c r="OLX50" s="98" t="s">
        <v>669</v>
      </c>
      <c r="OLY50" s="98" t="s">
        <v>669</v>
      </c>
      <c r="OLZ50" s="98" t="s">
        <v>669</v>
      </c>
      <c r="OMA50" s="98" t="s">
        <v>669</v>
      </c>
      <c r="OMB50" s="98" t="s">
        <v>669</v>
      </c>
      <c r="OMC50" s="98" t="s">
        <v>669</v>
      </c>
      <c r="OMD50" s="98" t="s">
        <v>669</v>
      </c>
      <c r="OME50" s="98" t="s">
        <v>669</v>
      </c>
      <c r="OMF50" s="98" t="s">
        <v>669</v>
      </c>
      <c r="OMG50" s="98" t="s">
        <v>669</v>
      </c>
      <c r="OMH50" s="98" t="s">
        <v>669</v>
      </c>
      <c r="OMI50" s="98" t="s">
        <v>669</v>
      </c>
      <c r="OMJ50" s="98" t="s">
        <v>669</v>
      </c>
      <c r="OMK50" s="98" t="s">
        <v>669</v>
      </c>
      <c r="OML50" s="98" t="s">
        <v>669</v>
      </c>
      <c r="OMM50" s="98" t="s">
        <v>669</v>
      </c>
      <c r="OMN50" s="98" t="s">
        <v>669</v>
      </c>
      <c r="OMO50" s="98" t="s">
        <v>669</v>
      </c>
      <c r="OMP50" s="98" t="s">
        <v>669</v>
      </c>
      <c r="OMQ50" s="98" t="s">
        <v>669</v>
      </c>
      <c r="OMR50" s="98" t="s">
        <v>669</v>
      </c>
      <c r="OMS50" s="98" t="s">
        <v>669</v>
      </c>
      <c r="OMT50" s="98" t="s">
        <v>669</v>
      </c>
      <c r="OMU50" s="98" t="s">
        <v>669</v>
      </c>
      <c r="OMV50" s="98" t="s">
        <v>669</v>
      </c>
      <c r="OMW50" s="98" t="s">
        <v>669</v>
      </c>
      <c r="OMX50" s="98" t="s">
        <v>669</v>
      </c>
      <c r="OMY50" s="98" t="s">
        <v>669</v>
      </c>
      <c r="OMZ50" s="98" t="s">
        <v>669</v>
      </c>
      <c r="ONA50" s="98" t="s">
        <v>669</v>
      </c>
      <c r="ONB50" s="98" t="s">
        <v>669</v>
      </c>
      <c r="ONC50" s="98" t="s">
        <v>669</v>
      </c>
      <c r="OND50" s="98" t="s">
        <v>669</v>
      </c>
      <c r="ONE50" s="98" t="s">
        <v>669</v>
      </c>
      <c r="ONF50" s="98" t="s">
        <v>669</v>
      </c>
      <c r="ONG50" s="98" t="s">
        <v>669</v>
      </c>
      <c r="ONH50" s="98" t="s">
        <v>669</v>
      </c>
      <c r="ONI50" s="98" t="s">
        <v>669</v>
      </c>
      <c r="ONJ50" s="98" t="s">
        <v>669</v>
      </c>
      <c r="ONK50" s="98" t="s">
        <v>669</v>
      </c>
      <c r="ONL50" s="98" t="s">
        <v>669</v>
      </c>
      <c r="ONM50" s="98" t="s">
        <v>669</v>
      </c>
      <c r="ONN50" s="98" t="s">
        <v>669</v>
      </c>
      <c r="ONO50" s="98" t="s">
        <v>669</v>
      </c>
      <c r="ONP50" s="98" t="s">
        <v>669</v>
      </c>
      <c r="ONQ50" s="98" t="s">
        <v>669</v>
      </c>
      <c r="ONR50" s="98" t="s">
        <v>669</v>
      </c>
      <c r="ONS50" s="98" t="s">
        <v>669</v>
      </c>
      <c r="ONT50" s="98" t="s">
        <v>669</v>
      </c>
      <c r="ONU50" s="98" t="s">
        <v>669</v>
      </c>
      <c r="ONV50" s="98" t="s">
        <v>669</v>
      </c>
      <c r="ONW50" s="98" t="s">
        <v>669</v>
      </c>
      <c r="ONX50" s="98" t="s">
        <v>669</v>
      </c>
      <c r="ONY50" s="98" t="s">
        <v>669</v>
      </c>
      <c r="ONZ50" s="98" t="s">
        <v>669</v>
      </c>
      <c r="OOA50" s="98" t="s">
        <v>669</v>
      </c>
      <c r="OOB50" s="98" t="s">
        <v>669</v>
      </c>
      <c r="OOC50" s="98" t="s">
        <v>669</v>
      </c>
      <c r="OOD50" s="98" t="s">
        <v>669</v>
      </c>
      <c r="OOE50" s="98" t="s">
        <v>669</v>
      </c>
      <c r="OOF50" s="98" t="s">
        <v>669</v>
      </c>
      <c r="OOG50" s="98" t="s">
        <v>669</v>
      </c>
      <c r="OOH50" s="98" t="s">
        <v>669</v>
      </c>
      <c r="OOI50" s="98" t="s">
        <v>669</v>
      </c>
      <c r="OOJ50" s="98" t="s">
        <v>669</v>
      </c>
      <c r="OOK50" s="98" t="s">
        <v>669</v>
      </c>
      <c r="OOL50" s="98" t="s">
        <v>669</v>
      </c>
      <c r="OOM50" s="98" t="s">
        <v>669</v>
      </c>
      <c r="OON50" s="98" t="s">
        <v>669</v>
      </c>
      <c r="OOO50" s="98" t="s">
        <v>669</v>
      </c>
      <c r="OOP50" s="98" t="s">
        <v>669</v>
      </c>
      <c r="OOQ50" s="98" t="s">
        <v>669</v>
      </c>
      <c r="OOR50" s="98" t="s">
        <v>669</v>
      </c>
      <c r="OOS50" s="98" t="s">
        <v>669</v>
      </c>
      <c r="OOT50" s="98" t="s">
        <v>669</v>
      </c>
      <c r="OOU50" s="98" t="s">
        <v>669</v>
      </c>
      <c r="OOV50" s="98" t="s">
        <v>669</v>
      </c>
      <c r="OOW50" s="98" t="s">
        <v>669</v>
      </c>
      <c r="OOX50" s="98" t="s">
        <v>669</v>
      </c>
      <c r="OOY50" s="98" t="s">
        <v>669</v>
      </c>
      <c r="OOZ50" s="98" t="s">
        <v>669</v>
      </c>
      <c r="OPA50" s="98" t="s">
        <v>669</v>
      </c>
      <c r="OPB50" s="98" t="s">
        <v>669</v>
      </c>
      <c r="OPC50" s="98" t="s">
        <v>669</v>
      </c>
      <c r="OPD50" s="98" t="s">
        <v>669</v>
      </c>
      <c r="OPE50" s="98" t="s">
        <v>669</v>
      </c>
      <c r="OPF50" s="98" t="s">
        <v>669</v>
      </c>
      <c r="OPG50" s="98" t="s">
        <v>669</v>
      </c>
      <c r="OPH50" s="98" t="s">
        <v>669</v>
      </c>
      <c r="OPI50" s="98" t="s">
        <v>669</v>
      </c>
      <c r="OPJ50" s="98" t="s">
        <v>669</v>
      </c>
      <c r="OPK50" s="98" t="s">
        <v>669</v>
      </c>
      <c r="OPL50" s="98" t="s">
        <v>669</v>
      </c>
      <c r="OPM50" s="98" t="s">
        <v>669</v>
      </c>
      <c r="OPN50" s="98" t="s">
        <v>669</v>
      </c>
      <c r="OPO50" s="98" t="s">
        <v>669</v>
      </c>
      <c r="OPP50" s="98" t="s">
        <v>669</v>
      </c>
      <c r="OPQ50" s="98" t="s">
        <v>669</v>
      </c>
      <c r="OPR50" s="98" t="s">
        <v>669</v>
      </c>
      <c r="OPS50" s="98" t="s">
        <v>669</v>
      </c>
      <c r="OPT50" s="98" t="s">
        <v>669</v>
      </c>
      <c r="OPU50" s="98" t="s">
        <v>669</v>
      </c>
      <c r="OPV50" s="98" t="s">
        <v>669</v>
      </c>
      <c r="OPW50" s="98" t="s">
        <v>669</v>
      </c>
      <c r="OPX50" s="98" t="s">
        <v>669</v>
      </c>
      <c r="OPY50" s="98" t="s">
        <v>669</v>
      </c>
      <c r="OPZ50" s="98" t="s">
        <v>669</v>
      </c>
      <c r="OQA50" s="98" t="s">
        <v>669</v>
      </c>
      <c r="OQB50" s="98" t="s">
        <v>669</v>
      </c>
      <c r="OQC50" s="98" t="s">
        <v>669</v>
      </c>
      <c r="OQD50" s="98" t="s">
        <v>669</v>
      </c>
      <c r="OQE50" s="98" t="s">
        <v>669</v>
      </c>
      <c r="OQF50" s="98" t="s">
        <v>669</v>
      </c>
      <c r="OQG50" s="98" t="s">
        <v>669</v>
      </c>
      <c r="OQH50" s="98" t="s">
        <v>669</v>
      </c>
      <c r="OQI50" s="98" t="s">
        <v>669</v>
      </c>
      <c r="OQJ50" s="98" t="s">
        <v>669</v>
      </c>
      <c r="OQK50" s="98" t="s">
        <v>669</v>
      </c>
      <c r="OQL50" s="98" t="s">
        <v>669</v>
      </c>
      <c r="OQM50" s="98" t="s">
        <v>669</v>
      </c>
      <c r="OQN50" s="98" t="s">
        <v>669</v>
      </c>
      <c r="OQO50" s="98" t="s">
        <v>669</v>
      </c>
      <c r="OQP50" s="98" t="s">
        <v>669</v>
      </c>
      <c r="OQQ50" s="98" t="s">
        <v>669</v>
      </c>
      <c r="OQR50" s="98" t="s">
        <v>669</v>
      </c>
      <c r="OQS50" s="98" t="s">
        <v>669</v>
      </c>
      <c r="OQT50" s="98" t="s">
        <v>669</v>
      </c>
      <c r="OQU50" s="98" t="s">
        <v>669</v>
      </c>
      <c r="OQV50" s="98" t="s">
        <v>669</v>
      </c>
      <c r="OQW50" s="98" t="s">
        <v>669</v>
      </c>
      <c r="OQX50" s="98" t="s">
        <v>669</v>
      </c>
      <c r="OQY50" s="98" t="s">
        <v>669</v>
      </c>
      <c r="OQZ50" s="98" t="s">
        <v>669</v>
      </c>
      <c r="ORA50" s="98" t="s">
        <v>669</v>
      </c>
      <c r="ORB50" s="98" t="s">
        <v>669</v>
      </c>
      <c r="ORC50" s="98" t="s">
        <v>669</v>
      </c>
      <c r="ORD50" s="98" t="s">
        <v>669</v>
      </c>
      <c r="ORE50" s="98" t="s">
        <v>669</v>
      </c>
      <c r="ORF50" s="98" t="s">
        <v>669</v>
      </c>
      <c r="ORG50" s="98" t="s">
        <v>669</v>
      </c>
      <c r="ORH50" s="98" t="s">
        <v>669</v>
      </c>
      <c r="ORI50" s="98" t="s">
        <v>669</v>
      </c>
      <c r="ORJ50" s="98" t="s">
        <v>669</v>
      </c>
      <c r="ORK50" s="98" t="s">
        <v>669</v>
      </c>
      <c r="ORL50" s="98" t="s">
        <v>669</v>
      </c>
      <c r="ORM50" s="98" t="s">
        <v>669</v>
      </c>
      <c r="ORN50" s="98" t="s">
        <v>669</v>
      </c>
      <c r="ORO50" s="98" t="s">
        <v>669</v>
      </c>
      <c r="ORP50" s="98" t="s">
        <v>669</v>
      </c>
      <c r="ORQ50" s="98" t="s">
        <v>669</v>
      </c>
      <c r="ORR50" s="98" t="s">
        <v>669</v>
      </c>
      <c r="ORS50" s="98" t="s">
        <v>669</v>
      </c>
      <c r="ORT50" s="98" t="s">
        <v>669</v>
      </c>
      <c r="ORU50" s="98" t="s">
        <v>669</v>
      </c>
      <c r="ORV50" s="98" t="s">
        <v>669</v>
      </c>
      <c r="ORW50" s="98" t="s">
        <v>669</v>
      </c>
      <c r="ORX50" s="98" t="s">
        <v>669</v>
      </c>
      <c r="ORY50" s="98" t="s">
        <v>669</v>
      </c>
      <c r="ORZ50" s="98" t="s">
        <v>669</v>
      </c>
      <c r="OSA50" s="98" t="s">
        <v>669</v>
      </c>
      <c r="OSB50" s="98" t="s">
        <v>669</v>
      </c>
      <c r="OSC50" s="98" t="s">
        <v>669</v>
      </c>
      <c r="OSD50" s="98" t="s">
        <v>669</v>
      </c>
      <c r="OSE50" s="98" t="s">
        <v>669</v>
      </c>
      <c r="OSF50" s="98" t="s">
        <v>669</v>
      </c>
      <c r="OSG50" s="98" t="s">
        <v>669</v>
      </c>
      <c r="OSH50" s="98" t="s">
        <v>669</v>
      </c>
      <c r="OSI50" s="98" t="s">
        <v>669</v>
      </c>
      <c r="OSJ50" s="98" t="s">
        <v>669</v>
      </c>
      <c r="OSK50" s="98" t="s">
        <v>669</v>
      </c>
      <c r="OSL50" s="98" t="s">
        <v>669</v>
      </c>
      <c r="OSM50" s="98" t="s">
        <v>669</v>
      </c>
      <c r="OSN50" s="98" t="s">
        <v>669</v>
      </c>
      <c r="OSO50" s="98" t="s">
        <v>669</v>
      </c>
      <c r="OSP50" s="98" t="s">
        <v>669</v>
      </c>
      <c r="OSQ50" s="98" t="s">
        <v>669</v>
      </c>
      <c r="OSR50" s="98" t="s">
        <v>669</v>
      </c>
      <c r="OSS50" s="98" t="s">
        <v>669</v>
      </c>
      <c r="OST50" s="98" t="s">
        <v>669</v>
      </c>
      <c r="OSU50" s="98" t="s">
        <v>669</v>
      </c>
      <c r="OSV50" s="98" t="s">
        <v>669</v>
      </c>
      <c r="OSW50" s="98" t="s">
        <v>669</v>
      </c>
      <c r="OSX50" s="98" t="s">
        <v>669</v>
      </c>
      <c r="OSY50" s="98" t="s">
        <v>669</v>
      </c>
      <c r="OSZ50" s="98" t="s">
        <v>669</v>
      </c>
      <c r="OTA50" s="98" t="s">
        <v>669</v>
      </c>
      <c r="OTB50" s="98" t="s">
        <v>669</v>
      </c>
      <c r="OTC50" s="98" t="s">
        <v>669</v>
      </c>
      <c r="OTD50" s="98" t="s">
        <v>669</v>
      </c>
      <c r="OTE50" s="98" t="s">
        <v>669</v>
      </c>
      <c r="OTF50" s="98" t="s">
        <v>669</v>
      </c>
      <c r="OTG50" s="98" t="s">
        <v>669</v>
      </c>
      <c r="OTH50" s="98" t="s">
        <v>669</v>
      </c>
      <c r="OTI50" s="98" t="s">
        <v>669</v>
      </c>
      <c r="OTJ50" s="98" t="s">
        <v>669</v>
      </c>
      <c r="OTK50" s="98" t="s">
        <v>669</v>
      </c>
      <c r="OTL50" s="98" t="s">
        <v>669</v>
      </c>
      <c r="OTM50" s="98" t="s">
        <v>669</v>
      </c>
      <c r="OTN50" s="98" t="s">
        <v>669</v>
      </c>
      <c r="OTO50" s="98" t="s">
        <v>669</v>
      </c>
      <c r="OTP50" s="98" t="s">
        <v>669</v>
      </c>
      <c r="OTQ50" s="98" t="s">
        <v>669</v>
      </c>
      <c r="OTR50" s="98" t="s">
        <v>669</v>
      </c>
      <c r="OTS50" s="98" t="s">
        <v>669</v>
      </c>
      <c r="OTT50" s="98" t="s">
        <v>669</v>
      </c>
      <c r="OTU50" s="98" t="s">
        <v>669</v>
      </c>
      <c r="OTV50" s="98" t="s">
        <v>669</v>
      </c>
      <c r="OTW50" s="98" t="s">
        <v>669</v>
      </c>
      <c r="OTX50" s="98" t="s">
        <v>669</v>
      </c>
      <c r="OTY50" s="98" t="s">
        <v>669</v>
      </c>
      <c r="OTZ50" s="98" t="s">
        <v>669</v>
      </c>
      <c r="OUA50" s="98" t="s">
        <v>669</v>
      </c>
      <c r="OUB50" s="98" t="s">
        <v>669</v>
      </c>
      <c r="OUC50" s="98" t="s">
        <v>669</v>
      </c>
      <c r="OUD50" s="98" t="s">
        <v>669</v>
      </c>
      <c r="OUE50" s="98" t="s">
        <v>669</v>
      </c>
      <c r="OUF50" s="98" t="s">
        <v>669</v>
      </c>
      <c r="OUG50" s="98" t="s">
        <v>669</v>
      </c>
      <c r="OUH50" s="98" t="s">
        <v>669</v>
      </c>
      <c r="OUI50" s="98" t="s">
        <v>669</v>
      </c>
      <c r="OUJ50" s="98" t="s">
        <v>669</v>
      </c>
      <c r="OUK50" s="98" t="s">
        <v>669</v>
      </c>
      <c r="OUL50" s="98" t="s">
        <v>669</v>
      </c>
      <c r="OUM50" s="98" t="s">
        <v>669</v>
      </c>
      <c r="OUN50" s="98" t="s">
        <v>669</v>
      </c>
      <c r="OUO50" s="98" t="s">
        <v>669</v>
      </c>
      <c r="OUP50" s="98" t="s">
        <v>669</v>
      </c>
      <c r="OUQ50" s="98" t="s">
        <v>669</v>
      </c>
      <c r="OUR50" s="98" t="s">
        <v>669</v>
      </c>
      <c r="OUS50" s="98" t="s">
        <v>669</v>
      </c>
      <c r="OUT50" s="98" t="s">
        <v>669</v>
      </c>
      <c r="OUU50" s="98" t="s">
        <v>669</v>
      </c>
      <c r="OUV50" s="98" t="s">
        <v>669</v>
      </c>
      <c r="OUW50" s="98" t="s">
        <v>669</v>
      </c>
      <c r="OUX50" s="98" t="s">
        <v>669</v>
      </c>
      <c r="OUY50" s="98" t="s">
        <v>669</v>
      </c>
      <c r="OUZ50" s="98" t="s">
        <v>669</v>
      </c>
      <c r="OVA50" s="98" t="s">
        <v>669</v>
      </c>
      <c r="OVB50" s="98" t="s">
        <v>669</v>
      </c>
      <c r="OVC50" s="98" t="s">
        <v>669</v>
      </c>
      <c r="OVD50" s="98" t="s">
        <v>669</v>
      </c>
      <c r="OVE50" s="98" t="s">
        <v>669</v>
      </c>
      <c r="OVF50" s="98" t="s">
        <v>669</v>
      </c>
      <c r="OVG50" s="98" t="s">
        <v>669</v>
      </c>
      <c r="OVH50" s="98" t="s">
        <v>669</v>
      </c>
      <c r="OVI50" s="98" t="s">
        <v>669</v>
      </c>
      <c r="OVJ50" s="98" t="s">
        <v>669</v>
      </c>
      <c r="OVK50" s="98" t="s">
        <v>669</v>
      </c>
      <c r="OVL50" s="98" t="s">
        <v>669</v>
      </c>
      <c r="OVM50" s="98" t="s">
        <v>669</v>
      </c>
      <c r="OVN50" s="98" t="s">
        <v>669</v>
      </c>
      <c r="OVO50" s="98" t="s">
        <v>669</v>
      </c>
      <c r="OVP50" s="98" t="s">
        <v>669</v>
      </c>
      <c r="OVQ50" s="98" t="s">
        <v>669</v>
      </c>
      <c r="OVR50" s="98" t="s">
        <v>669</v>
      </c>
      <c r="OVS50" s="98" t="s">
        <v>669</v>
      </c>
      <c r="OVT50" s="98" t="s">
        <v>669</v>
      </c>
      <c r="OVU50" s="98" t="s">
        <v>669</v>
      </c>
      <c r="OVV50" s="98" t="s">
        <v>669</v>
      </c>
      <c r="OVW50" s="98" t="s">
        <v>669</v>
      </c>
      <c r="OVX50" s="98" t="s">
        <v>669</v>
      </c>
      <c r="OVY50" s="98" t="s">
        <v>669</v>
      </c>
      <c r="OVZ50" s="98" t="s">
        <v>669</v>
      </c>
      <c r="OWA50" s="98" t="s">
        <v>669</v>
      </c>
      <c r="OWB50" s="98" t="s">
        <v>669</v>
      </c>
      <c r="OWC50" s="98" t="s">
        <v>669</v>
      </c>
      <c r="OWD50" s="98" t="s">
        <v>669</v>
      </c>
      <c r="OWE50" s="98" t="s">
        <v>669</v>
      </c>
      <c r="OWF50" s="98" t="s">
        <v>669</v>
      </c>
      <c r="OWG50" s="98" t="s">
        <v>669</v>
      </c>
      <c r="OWH50" s="98" t="s">
        <v>669</v>
      </c>
      <c r="OWI50" s="98" t="s">
        <v>669</v>
      </c>
      <c r="OWJ50" s="98" t="s">
        <v>669</v>
      </c>
      <c r="OWK50" s="98" t="s">
        <v>669</v>
      </c>
      <c r="OWL50" s="98" t="s">
        <v>669</v>
      </c>
      <c r="OWM50" s="98" t="s">
        <v>669</v>
      </c>
      <c r="OWN50" s="98" t="s">
        <v>669</v>
      </c>
      <c r="OWO50" s="98" t="s">
        <v>669</v>
      </c>
      <c r="OWP50" s="98" t="s">
        <v>669</v>
      </c>
      <c r="OWQ50" s="98" t="s">
        <v>669</v>
      </c>
      <c r="OWR50" s="98" t="s">
        <v>669</v>
      </c>
      <c r="OWS50" s="98" t="s">
        <v>669</v>
      </c>
      <c r="OWT50" s="98" t="s">
        <v>669</v>
      </c>
      <c r="OWU50" s="98" t="s">
        <v>669</v>
      </c>
      <c r="OWV50" s="98" t="s">
        <v>669</v>
      </c>
      <c r="OWW50" s="98" t="s">
        <v>669</v>
      </c>
      <c r="OWX50" s="98" t="s">
        <v>669</v>
      </c>
      <c r="OWY50" s="98" t="s">
        <v>669</v>
      </c>
      <c r="OWZ50" s="98" t="s">
        <v>669</v>
      </c>
      <c r="OXA50" s="98" t="s">
        <v>669</v>
      </c>
      <c r="OXB50" s="98" t="s">
        <v>669</v>
      </c>
      <c r="OXC50" s="98" t="s">
        <v>669</v>
      </c>
      <c r="OXD50" s="98" t="s">
        <v>669</v>
      </c>
      <c r="OXE50" s="98" t="s">
        <v>669</v>
      </c>
      <c r="OXF50" s="98" t="s">
        <v>669</v>
      </c>
      <c r="OXG50" s="98" t="s">
        <v>669</v>
      </c>
      <c r="OXH50" s="98" t="s">
        <v>669</v>
      </c>
      <c r="OXI50" s="98" t="s">
        <v>669</v>
      </c>
      <c r="OXJ50" s="98" t="s">
        <v>669</v>
      </c>
      <c r="OXK50" s="98" t="s">
        <v>669</v>
      </c>
      <c r="OXL50" s="98" t="s">
        <v>669</v>
      </c>
      <c r="OXM50" s="98" t="s">
        <v>669</v>
      </c>
      <c r="OXN50" s="98" t="s">
        <v>669</v>
      </c>
      <c r="OXO50" s="98" t="s">
        <v>669</v>
      </c>
      <c r="OXP50" s="98" t="s">
        <v>669</v>
      </c>
      <c r="OXQ50" s="98" t="s">
        <v>669</v>
      </c>
      <c r="OXR50" s="98" t="s">
        <v>669</v>
      </c>
      <c r="OXS50" s="98" t="s">
        <v>669</v>
      </c>
      <c r="OXT50" s="98" t="s">
        <v>669</v>
      </c>
      <c r="OXU50" s="98" t="s">
        <v>669</v>
      </c>
      <c r="OXV50" s="98" t="s">
        <v>669</v>
      </c>
      <c r="OXW50" s="98" t="s">
        <v>669</v>
      </c>
      <c r="OXX50" s="98" t="s">
        <v>669</v>
      </c>
      <c r="OXY50" s="98" t="s">
        <v>669</v>
      </c>
      <c r="OXZ50" s="98" t="s">
        <v>669</v>
      </c>
      <c r="OYA50" s="98" t="s">
        <v>669</v>
      </c>
      <c r="OYB50" s="98" t="s">
        <v>669</v>
      </c>
      <c r="OYC50" s="98" t="s">
        <v>669</v>
      </c>
      <c r="OYD50" s="98" t="s">
        <v>669</v>
      </c>
      <c r="OYE50" s="98" t="s">
        <v>669</v>
      </c>
      <c r="OYF50" s="98" t="s">
        <v>669</v>
      </c>
      <c r="OYG50" s="98" t="s">
        <v>669</v>
      </c>
      <c r="OYH50" s="98" t="s">
        <v>669</v>
      </c>
      <c r="OYI50" s="98" t="s">
        <v>669</v>
      </c>
      <c r="OYJ50" s="98" t="s">
        <v>669</v>
      </c>
      <c r="OYK50" s="98" t="s">
        <v>669</v>
      </c>
      <c r="OYL50" s="98" t="s">
        <v>669</v>
      </c>
      <c r="OYM50" s="98" t="s">
        <v>669</v>
      </c>
      <c r="OYN50" s="98" t="s">
        <v>669</v>
      </c>
      <c r="OYO50" s="98" t="s">
        <v>669</v>
      </c>
      <c r="OYP50" s="98" t="s">
        <v>669</v>
      </c>
      <c r="OYQ50" s="98" t="s">
        <v>669</v>
      </c>
      <c r="OYR50" s="98" t="s">
        <v>669</v>
      </c>
      <c r="OYS50" s="98" t="s">
        <v>669</v>
      </c>
      <c r="OYT50" s="98" t="s">
        <v>669</v>
      </c>
      <c r="OYU50" s="98" t="s">
        <v>669</v>
      </c>
      <c r="OYV50" s="98" t="s">
        <v>669</v>
      </c>
      <c r="OYW50" s="98" t="s">
        <v>669</v>
      </c>
      <c r="OYX50" s="98" t="s">
        <v>669</v>
      </c>
      <c r="OYY50" s="98" t="s">
        <v>669</v>
      </c>
      <c r="OYZ50" s="98" t="s">
        <v>669</v>
      </c>
      <c r="OZA50" s="98" t="s">
        <v>669</v>
      </c>
      <c r="OZB50" s="98" t="s">
        <v>669</v>
      </c>
      <c r="OZC50" s="98" t="s">
        <v>669</v>
      </c>
      <c r="OZD50" s="98" t="s">
        <v>669</v>
      </c>
      <c r="OZE50" s="98" t="s">
        <v>669</v>
      </c>
      <c r="OZF50" s="98" t="s">
        <v>669</v>
      </c>
      <c r="OZG50" s="98" t="s">
        <v>669</v>
      </c>
      <c r="OZH50" s="98" t="s">
        <v>669</v>
      </c>
      <c r="OZI50" s="98" t="s">
        <v>669</v>
      </c>
      <c r="OZJ50" s="98" t="s">
        <v>669</v>
      </c>
      <c r="OZK50" s="98" t="s">
        <v>669</v>
      </c>
      <c r="OZL50" s="98" t="s">
        <v>669</v>
      </c>
      <c r="OZM50" s="98" t="s">
        <v>669</v>
      </c>
      <c r="OZN50" s="98" t="s">
        <v>669</v>
      </c>
      <c r="OZO50" s="98" t="s">
        <v>669</v>
      </c>
      <c r="OZP50" s="98" t="s">
        <v>669</v>
      </c>
      <c r="OZQ50" s="98" t="s">
        <v>669</v>
      </c>
      <c r="OZR50" s="98" t="s">
        <v>669</v>
      </c>
      <c r="OZS50" s="98" t="s">
        <v>669</v>
      </c>
      <c r="OZT50" s="98" t="s">
        <v>669</v>
      </c>
      <c r="OZU50" s="98" t="s">
        <v>669</v>
      </c>
      <c r="OZV50" s="98" t="s">
        <v>669</v>
      </c>
      <c r="OZW50" s="98" t="s">
        <v>669</v>
      </c>
      <c r="OZX50" s="98" t="s">
        <v>669</v>
      </c>
      <c r="OZY50" s="98" t="s">
        <v>669</v>
      </c>
      <c r="OZZ50" s="98" t="s">
        <v>669</v>
      </c>
      <c r="PAA50" s="98" t="s">
        <v>669</v>
      </c>
      <c r="PAB50" s="98" t="s">
        <v>669</v>
      </c>
      <c r="PAC50" s="98" t="s">
        <v>669</v>
      </c>
      <c r="PAD50" s="98" t="s">
        <v>669</v>
      </c>
      <c r="PAE50" s="98" t="s">
        <v>669</v>
      </c>
      <c r="PAF50" s="98" t="s">
        <v>669</v>
      </c>
      <c r="PAG50" s="98" t="s">
        <v>669</v>
      </c>
      <c r="PAH50" s="98" t="s">
        <v>669</v>
      </c>
      <c r="PAI50" s="98" t="s">
        <v>669</v>
      </c>
      <c r="PAJ50" s="98" t="s">
        <v>669</v>
      </c>
      <c r="PAK50" s="98" t="s">
        <v>669</v>
      </c>
      <c r="PAL50" s="98" t="s">
        <v>669</v>
      </c>
      <c r="PAM50" s="98" t="s">
        <v>669</v>
      </c>
      <c r="PAN50" s="98" t="s">
        <v>669</v>
      </c>
      <c r="PAO50" s="98" t="s">
        <v>669</v>
      </c>
      <c r="PAP50" s="98" t="s">
        <v>669</v>
      </c>
      <c r="PAQ50" s="98" t="s">
        <v>669</v>
      </c>
      <c r="PAR50" s="98" t="s">
        <v>669</v>
      </c>
      <c r="PAS50" s="98" t="s">
        <v>669</v>
      </c>
      <c r="PAT50" s="98" t="s">
        <v>669</v>
      </c>
      <c r="PAU50" s="98" t="s">
        <v>669</v>
      </c>
      <c r="PAV50" s="98" t="s">
        <v>669</v>
      </c>
      <c r="PAW50" s="98" t="s">
        <v>669</v>
      </c>
      <c r="PAX50" s="98" t="s">
        <v>669</v>
      </c>
      <c r="PAY50" s="98" t="s">
        <v>669</v>
      </c>
      <c r="PAZ50" s="98" t="s">
        <v>669</v>
      </c>
      <c r="PBA50" s="98" t="s">
        <v>669</v>
      </c>
      <c r="PBB50" s="98" t="s">
        <v>669</v>
      </c>
      <c r="PBC50" s="98" t="s">
        <v>669</v>
      </c>
      <c r="PBD50" s="98" t="s">
        <v>669</v>
      </c>
      <c r="PBE50" s="98" t="s">
        <v>669</v>
      </c>
      <c r="PBF50" s="98" t="s">
        <v>669</v>
      </c>
      <c r="PBG50" s="98" t="s">
        <v>669</v>
      </c>
      <c r="PBH50" s="98" t="s">
        <v>669</v>
      </c>
      <c r="PBI50" s="98" t="s">
        <v>669</v>
      </c>
      <c r="PBJ50" s="98" t="s">
        <v>669</v>
      </c>
      <c r="PBK50" s="98" t="s">
        <v>669</v>
      </c>
      <c r="PBL50" s="98" t="s">
        <v>669</v>
      </c>
      <c r="PBM50" s="98" t="s">
        <v>669</v>
      </c>
      <c r="PBN50" s="98" t="s">
        <v>669</v>
      </c>
      <c r="PBO50" s="98" t="s">
        <v>669</v>
      </c>
      <c r="PBP50" s="98" t="s">
        <v>669</v>
      </c>
      <c r="PBQ50" s="98" t="s">
        <v>669</v>
      </c>
      <c r="PBR50" s="98" t="s">
        <v>669</v>
      </c>
      <c r="PBS50" s="98" t="s">
        <v>669</v>
      </c>
      <c r="PBT50" s="98" t="s">
        <v>669</v>
      </c>
      <c r="PBU50" s="98" t="s">
        <v>669</v>
      </c>
      <c r="PBV50" s="98" t="s">
        <v>669</v>
      </c>
      <c r="PBW50" s="98" t="s">
        <v>669</v>
      </c>
      <c r="PBX50" s="98" t="s">
        <v>669</v>
      </c>
      <c r="PBY50" s="98" t="s">
        <v>669</v>
      </c>
      <c r="PBZ50" s="98" t="s">
        <v>669</v>
      </c>
      <c r="PCA50" s="98" t="s">
        <v>669</v>
      </c>
      <c r="PCB50" s="98" t="s">
        <v>669</v>
      </c>
      <c r="PCC50" s="98" t="s">
        <v>669</v>
      </c>
      <c r="PCD50" s="98" t="s">
        <v>669</v>
      </c>
      <c r="PCE50" s="98" t="s">
        <v>669</v>
      </c>
      <c r="PCF50" s="98" t="s">
        <v>669</v>
      </c>
      <c r="PCG50" s="98" t="s">
        <v>669</v>
      </c>
      <c r="PCH50" s="98" t="s">
        <v>669</v>
      </c>
      <c r="PCI50" s="98" t="s">
        <v>669</v>
      </c>
      <c r="PCJ50" s="98" t="s">
        <v>669</v>
      </c>
      <c r="PCK50" s="98" t="s">
        <v>669</v>
      </c>
      <c r="PCL50" s="98" t="s">
        <v>669</v>
      </c>
      <c r="PCM50" s="98" t="s">
        <v>669</v>
      </c>
      <c r="PCN50" s="98" t="s">
        <v>669</v>
      </c>
      <c r="PCO50" s="98" t="s">
        <v>669</v>
      </c>
      <c r="PCP50" s="98" t="s">
        <v>669</v>
      </c>
      <c r="PCQ50" s="98" t="s">
        <v>669</v>
      </c>
      <c r="PCR50" s="98" t="s">
        <v>669</v>
      </c>
      <c r="PCS50" s="98" t="s">
        <v>669</v>
      </c>
      <c r="PCT50" s="98" t="s">
        <v>669</v>
      </c>
      <c r="PCU50" s="98" t="s">
        <v>669</v>
      </c>
      <c r="PCV50" s="98" t="s">
        <v>669</v>
      </c>
      <c r="PCW50" s="98" t="s">
        <v>669</v>
      </c>
      <c r="PCX50" s="98" t="s">
        <v>669</v>
      </c>
      <c r="PCY50" s="98" t="s">
        <v>669</v>
      </c>
      <c r="PCZ50" s="98" t="s">
        <v>669</v>
      </c>
      <c r="PDA50" s="98" t="s">
        <v>669</v>
      </c>
      <c r="PDB50" s="98" t="s">
        <v>669</v>
      </c>
      <c r="PDC50" s="98" t="s">
        <v>669</v>
      </c>
      <c r="PDD50" s="98" t="s">
        <v>669</v>
      </c>
      <c r="PDE50" s="98" t="s">
        <v>669</v>
      </c>
      <c r="PDF50" s="98" t="s">
        <v>669</v>
      </c>
      <c r="PDG50" s="98" t="s">
        <v>669</v>
      </c>
      <c r="PDH50" s="98" t="s">
        <v>669</v>
      </c>
      <c r="PDI50" s="98" t="s">
        <v>669</v>
      </c>
      <c r="PDJ50" s="98" t="s">
        <v>669</v>
      </c>
      <c r="PDK50" s="98" t="s">
        <v>669</v>
      </c>
      <c r="PDL50" s="98" t="s">
        <v>669</v>
      </c>
      <c r="PDM50" s="98" t="s">
        <v>669</v>
      </c>
      <c r="PDN50" s="98" t="s">
        <v>669</v>
      </c>
      <c r="PDO50" s="98" t="s">
        <v>669</v>
      </c>
      <c r="PDP50" s="98" t="s">
        <v>669</v>
      </c>
      <c r="PDQ50" s="98" t="s">
        <v>669</v>
      </c>
      <c r="PDR50" s="98" t="s">
        <v>669</v>
      </c>
      <c r="PDS50" s="98" t="s">
        <v>669</v>
      </c>
      <c r="PDT50" s="98" t="s">
        <v>669</v>
      </c>
      <c r="PDU50" s="98" t="s">
        <v>669</v>
      </c>
      <c r="PDV50" s="98" t="s">
        <v>669</v>
      </c>
      <c r="PDW50" s="98" t="s">
        <v>669</v>
      </c>
      <c r="PDX50" s="98" t="s">
        <v>669</v>
      </c>
      <c r="PDY50" s="98" t="s">
        <v>669</v>
      </c>
      <c r="PDZ50" s="98" t="s">
        <v>669</v>
      </c>
      <c r="PEA50" s="98" t="s">
        <v>669</v>
      </c>
      <c r="PEB50" s="98" t="s">
        <v>669</v>
      </c>
      <c r="PEC50" s="98" t="s">
        <v>669</v>
      </c>
      <c r="PED50" s="98" t="s">
        <v>669</v>
      </c>
      <c r="PEE50" s="98" t="s">
        <v>669</v>
      </c>
      <c r="PEF50" s="98" t="s">
        <v>669</v>
      </c>
      <c r="PEG50" s="98" t="s">
        <v>669</v>
      </c>
      <c r="PEH50" s="98" t="s">
        <v>669</v>
      </c>
      <c r="PEI50" s="98" t="s">
        <v>669</v>
      </c>
      <c r="PEJ50" s="98" t="s">
        <v>669</v>
      </c>
      <c r="PEK50" s="98" t="s">
        <v>669</v>
      </c>
      <c r="PEL50" s="98" t="s">
        <v>669</v>
      </c>
      <c r="PEM50" s="98" t="s">
        <v>669</v>
      </c>
      <c r="PEN50" s="98" t="s">
        <v>669</v>
      </c>
      <c r="PEO50" s="98" t="s">
        <v>669</v>
      </c>
      <c r="PEP50" s="98" t="s">
        <v>669</v>
      </c>
      <c r="PEQ50" s="98" t="s">
        <v>669</v>
      </c>
      <c r="PER50" s="98" t="s">
        <v>669</v>
      </c>
      <c r="PES50" s="98" t="s">
        <v>669</v>
      </c>
      <c r="PET50" s="98" t="s">
        <v>669</v>
      </c>
      <c r="PEU50" s="98" t="s">
        <v>669</v>
      </c>
      <c r="PEV50" s="98" t="s">
        <v>669</v>
      </c>
      <c r="PEW50" s="98" t="s">
        <v>669</v>
      </c>
      <c r="PEX50" s="98" t="s">
        <v>669</v>
      </c>
      <c r="PEY50" s="98" t="s">
        <v>669</v>
      </c>
      <c r="PEZ50" s="98" t="s">
        <v>669</v>
      </c>
      <c r="PFA50" s="98" t="s">
        <v>669</v>
      </c>
      <c r="PFB50" s="98" t="s">
        <v>669</v>
      </c>
      <c r="PFC50" s="98" t="s">
        <v>669</v>
      </c>
      <c r="PFD50" s="98" t="s">
        <v>669</v>
      </c>
      <c r="PFE50" s="98" t="s">
        <v>669</v>
      </c>
      <c r="PFF50" s="98" t="s">
        <v>669</v>
      </c>
      <c r="PFG50" s="98" t="s">
        <v>669</v>
      </c>
      <c r="PFH50" s="98" t="s">
        <v>669</v>
      </c>
      <c r="PFI50" s="98" t="s">
        <v>669</v>
      </c>
      <c r="PFJ50" s="98" t="s">
        <v>669</v>
      </c>
      <c r="PFK50" s="98" t="s">
        <v>669</v>
      </c>
      <c r="PFL50" s="98" t="s">
        <v>669</v>
      </c>
      <c r="PFM50" s="98" t="s">
        <v>669</v>
      </c>
      <c r="PFN50" s="98" t="s">
        <v>669</v>
      </c>
      <c r="PFO50" s="98" t="s">
        <v>669</v>
      </c>
      <c r="PFP50" s="98" t="s">
        <v>669</v>
      </c>
      <c r="PFQ50" s="98" t="s">
        <v>669</v>
      </c>
      <c r="PFR50" s="98" t="s">
        <v>669</v>
      </c>
      <c r="PFS50" s="98" t="s">
        <v>669</v>
      </c>
      <c r="PFT50" s="98" t="s">
        <v>669</v>
      </c>
      <c r="PFU50" s="98" t="s">
        <v>669</v>
      </c>
      <c r="PFV50" s="98" t="s">
        <v>669</v>
      </c>
      <c r="PFW50" s="98" t="s">
        <v>669</v>
      </c>
      <c r="PFX50" s="98" t="s">
        <v>669</v>
      </c>
      <c r="PFY50" s="98" t="s">
        <v>669</v>
      </c>
      <c r="PFZ50" s="98" t="s">
        <v>669</v>
      </c>
      <c r="PGA50" s="98" t="s">
        <v>669</v>
      </c>
      <c r="PGB50" s="98" t="s">
        <v>669</v>
      </c>
      <c r="PGC50" s="98" t="s">
        <v>669</v>
      </c>
      <c r="PGD50" s="98" t="s">
        <v>669</v>
      </c>
      <c r="PGE50" s="98" t="s">
        <v>669</v>
      </c>
      <c r="PGF50" s="98" t="s">
        <v>669</v>
      </c>
      <c r="PGG50" s="98" t="s">
        <v>669</v>
      </c>
      <c r="PGH50" s="98" t="s">
        <v>669</v>
      </c>
      <c r="PGI50" s="98" t="s">
        <v>669</v>
      </c>
      <c r="PGJ50" s="98" t="s">
        <v>669</v>
      </c>
      <c r="PGK50" s="98" t="s">
        <v>669</v>
      </c>
      <c r="PGL50" s="98" t="s">
        <v>669</v>
      </c>
      <c r="PGM50" s="98" t="s">
        <v>669</v>
      </c>
      <c r="PGN50" s="98" t="s">
        <v>669</v>
      </c>
      <c r="PGO50" s="98" t="s">
        <v>669</v>
      </c>
      <c r="PGP50" s="98" t="s">
        <v>669</v>
      </c>
      <c r="PGQ50" s="98" t="s">
        <v>669</v>
      </c>
      <c r="PGR50" s="98" t="s">
        <v>669</v>
      </c>
      <c r="PGS50" s="98" t="s">
        <v>669</v>
      </c>
      <c r="PGT50" s="98" t="s">
        <v>669</v>
      </c>
      <c r="PGU50" s="98" t="s">
        <v>669</v>
      </c>
      <c r="PGV50" s="98" t="s">
        <v>669</v>
      </c>
      <c r="PGW50" s="98" t="s">
        <v>669</v>
      </c>
      <c r="PGX50" s="98" t="s">
        <v>669</v>
      </c>
      <c r="PGY50" s="98" t="s">
        <v>669</v>
      </c>
      <c r="PGZ50" s="98" t="s">
        <v>669</v>
      </c>
      <c r="PHA50" s="98" t="s">
        <v>669</v>
      </c>
      <c r="PHB50" s="98" t="s">
        <v>669</v>
      </c>
      <c r="PHC50" s="98" t="s">
        <v>669</v>
      </c>
      <c r="PHD50" s="98" t="s">
        <v>669</v>
      </c>
      <c r="PHE50" s="98" t="s">
        <v>669</v>
      </c>
      <c r="PHF50" s="98" t="s">
        <v>669</v>
      </c>
      <c r="PHG50" s="98" t="s">
        <v>669</v>
      </c>
      <c r="PHH50" s="98" t="s">
        <v>669</v>
      </c>
      <c r="PHI50" s="98" t="s">
        <v>669</v>
      </c>
      <c r="PHJ50" s="98" t="s">
        <v>669</v>
      </c>
      <c r="PHK50" s="98" t="s">
        <v>669</v>
      </c>
      <c r="PHL50" s="98" t="s">
        <v>669</v>
      </c>
      <c r="PHM50" s="98" t="s">
        <v>669</v>
      </c>
      <c r="PHN50" s="98" t="s">
        <v>669</v>
      </c>
      <c r="PHO50" s="98" t="s">
        <v>669</v>
      </c>
      <c r="PHP50" s="98" t="s">
        <v>669</v>
      </c>
      <c r="PHQ50" s="98" t="s">
        <v>669</v>
      </c>
      <c r="PHR50" s="98" t="s">
        <v>669</v>
      </c>
      <c r="PHS50" s="98" t="s">
        <v>669</v>
      </c>
      <c r="PHT50" s="98" t="s">
        <v>669</v>
      </c>
      <c r="PHU50" s="98" t="s">
        <v>669</v>
      </c>
      <c r="PHV50" s="98" t="s">
        <v>669</v>
      </c>
      <c r="PHW50" s="98" t="s">
        <v>669</v>
      </c>
      <c r="PHX50" s="98" t="s">
        <v>669</v>
      </c>
      <c r="PHY50" s="98" t="s">
        <v>669</v>
      </c>
      <c r="PHZ50" s="98" t="s">
        <v>669</v>
      </c>
      <c r="PIA50" s="98" t="s">
        <v>669</v>
      </c>
      <c r="PIB50" s="98" t="s">
        <v>669</v>
      </c>
      <c r="PIC50" s="98" t="s">
        <v>669</v>
      </c>
      <c r="PID50" s="98" t="s">
        <v>669</v>
      </c>
      <c r="PIE50" s="98" t="s">
        <v>669</v>
      </c>
      <c r="PIF50" s="98" t="s">
        <v>669</v>
      </c>
      <c r="PIG50" s="98" t="s">
        <v>669</v>
      </c>
      <c r="PIH50" s="98" t="s">
        <v>669</v>
      </c>
      <c r="PII50" s="98" t="s">
        <v>669</v>
      </c>
      <c r="PIJ50" s="98" t="s">
        <v>669</v>
      </c>
      <c r="PIK50" s="98" t="s">
        <v>669</v>
      </c>
      <c r="PIL50" s="98" t="s">
        <v>669</v>
      </c>
      <c r="PIM50" s="98" t="s">
        <v>669</v>
      </c>
      <c r="PIN50" s="98" t="s">
        <v>669</v>
      </c>
      <c r="PIO50" s="98" t="s">
        <v>669</v>
      </c>
      <c r="PIP50" s="98" t="s">
        <v>669</v>
      </c>
      <c r="PIQ50" s="98" t="s">
        <v>669</v>
      </c>
      <c r="PIR50" s="98" t="s">
        <v>669</v>
      </c>
      <c r="PIS50" s="98" t="s">
        <v>669</v>
      </c>
      <c r="PIT50" s="98" t="s">
        <v>669</v>
      </c>
      <c r="PIU50" s="98" t="s">
        <v>669</v>
      </c>
      <c r="PIV50" s="98" t="s">
        <v>669</v>
      </c>
      <c r="PIW50" s="98" t="s">
        <v>669</v>
      </c>
      <c r="PIX50" s="98" t="s">
        <v>669</v>
      </c>
      <c r="PIY50" s="98" t="s">
        <v>669</v>
      </c>
      <c r="PIZ50" s="98" t="s">
        <v>669</v>
      </c>
      <c r="PJA50" s="98" t="s">
        <v>669</v>
      </c>
      <c r="PJB50" s="98" t="s">
        <v>669</v>
      </c>
      <c r="PJC50" s="98" t="s">
        <v>669</v>
      </c>
      <c r="PJD50" s="98" t="s">
        <v>669</v>
      </c>
      <c r="PJE50" s="98" t="s">
        <v>669</v>
      </c>
      <c r="PJF50" s="98" t="s">
        <v>669</v>
      </c>
      <c r="PJG50" s="98" t="s">
        <v>669</v>
      </c>
      <c r="PJH50" s="98" t="s">
        <v>669</v>
      </c>
      <c r="PJI50" s="98" t="s">
        <v>669</v>
      </c>
      <c r="PJJ50" s="98" t="s">
        <v>669</v>
      </c>
      <c r="PJK50" s="98" t="s">
        <v>669</v>
      </c>
      <c r="PJL50" s="98" t="s">
        <v>669</v>
      </c>
      <c r="PJM50" s="98" t="s">
        <v>669</v>
      </c>
      <c r="PJN50" s="98" t="s">
        <v>669</v>
      </c>
      <c r="PJO50" s="98" t="s">
        <v>669</v>
      </c>
      <c r="PJP50" s="98" t="s">
        <v>669</v>
      </c>
      <c r="PJQ50" s="98" t="s">
        <v>669</v>
      </c>
      <c r="PJR50" s="98" t="s">
        <v>669</v>
      </c>
      <c r="PJS50" s="98" t="s">
        <v>669</v>
      </c>
      <c r="PJT50" s="98" t="s">
        <v>669</v>
      </c>
      <c r="PJU50" s="98" t="s">
        <v>669</v>
      </c>
      <c r="PJV50" s="98" t="s">
        <v>669</v>
      </c>
      <c r="PJW50" s="98" t="s">
        <v>669</v>
      </c>
      <c r="PJX50" s="98" t="s">
        <v>669</v>
      </c>
      <c r="PJY50" s="98" t="s">
        <v>669</v>
      </c>
      <c r="PJZ50" s="98" t="s">
        <v>669</v>
      </c>
      <c r="PKA50" s="98" t="s">
        <v>669</v>
      </c>
      <c r="PKB50" s="98" t="s">
        <v>669</v>
      </c>
      <c r="PKC50" s="98" t="s">
        <v>669</v>
      </c>
      <c r="PKD50" s="98" t="s">
        <v>669</v>
      </c>
      <c r="PKE50" s="98" t="s">
        <v>669</v>
      </c>
      <c r="PKF50" s="98" t="s">
        <v>669</v>
      </c>
      <c r="PKG50" s="98" t="s">
        <v>669</v>
      </c>
      <c r="PKH50" s="98" t="s">
        <v>669</v>
      </c>
      <c r="PKI50" s="98" t="s">
        <v>669</v>
      </c>
      <c r="PKJ50" s="98" t="s">
        <v>669</v>
      </c>
      <c r="PKK50" s="98" t="s">
        <v>669</v>
      </c>
      <c r="PKL50" s="98" t="s">
        <v>669</v>
      </c>
      <c r="PKM50" s="98" t="s">
        <v>669</v>
      </c>
      <c r="PKN50" s="98" t="s">
        <v>669</v>
      </c>
      <c r="PKO50" s="98" t="s">
        <v>669</v>
      </c>
      <c r="PKP50" s="98" t="s">
        <v>669</v>
      </c>
      <c r="PKQ50" s="98" t="s">
        <v>669</v>
      </c>
      <c r="PKR50" s="98" t="s">
        <v>669</v>
      </c>
      <c r="PKS50" s="98" t="s">
        <v>669</v>
      </c>
      <c r="PKT50" s="98" t="s">
        <v>669</v>
      </c>
      <c r="PKU50" s="98" t="s">
        <v>669</v>
      </c>
      <c r="PKV50" s="98" t="s">
        <v>669</v>
      </c>
      <c r="PKW50" s="98" t="s">
        <v>669</v>
      </c>
      <c r="PKX50" s="98" t="s">
        <v>669</v>
      </c>
      <c r="PKY50" s="98" t="s">
        <v>669</v>
      </c>
      <c r="PKZ50" s="98" t="s">
        <v>669</v>
      </c>
      <c r="PLA50" s="98" t="s">
        <v>669</v>
      </c>
      <c r="PLB50" s="98" t="s">
        <v>669</v>
      </c>
      <c r="PLC50" s="98" t="s">
        <v>669</v>
      </c>
      <c r="PLD50" s="98" t="s">
        <v>669</v>
      </c>
      <c r="PLE50" s="98" t="s">
        <v>669</v>
      </c>
      <c r="PLF50" s="98" t="s">
        <v>669</v>
      </c>
      <c r="PLG50" s="98" t="s">
        <v>669</v>
      </c>
      <c r="PLH50" s="98" t="s">
        <v>669</v>
      </c>
      <c r="PLI50" s="98" t="s">
        <v>669</v>
      </c>
      <c r="PLJ50" s="98" t="s">
        <v>669</v>
      </c>
      <c r="PLK50" s="98" t="s">
        <v>669</v>
      </c>
      <c r="PLL50" s="98" t="s">
        <v>669</v>
      </c>
      <c r="PLM50" s="98" t="s">
        <v>669</v>
      </c>
      <c r="PLN50" s="98" t="s">
        <v>669</v>
      </c>
      <c r="PLO50" s="98" t="s">
        <v>669</v>
      </c>
      <c r="PLP50" s="98" t="s">
        <v>669</v>
      </c>
      <c r="PLQ50" s="98" t="s">
        <v>669</v>
      </c>
      <c r="PLR50" s="98" t="s">
        <v>669</v>
      </c>
      <c r="PLS50" s="98" t="s">
        <v>669</v>
      </c>
      <c r="PLT50" s="98" t="s">
        <v>669</v>
      </c>
      <c r="PLU50" s="98" t="s">
        <v>669</v>
      </c>
      <c r="PLV50" s="98" t="s">
        <v>669</v>
      </c>
      <c r="PLW50" s="98" t="s">
        <v>669</v>
      </c>
      <c r="PLX50" s="98" t="s">
        <v>669</v>
      </c>
      <c r="PLY50" s="98" t="s">
        <v>669</v>
      </c>
      <c r="PLZ50" s="98" t="s">
        <v>669</v>
      </c>
      <c r="PMA50" s="98" t="s">
        <v>669</v>
      </c>
      <c r="PMB50" s="98" t="s">
        <v>669</v>
      </c>
      <c r="PMC50" s="98" t="s">
        <v>669</v>
      </c>
      <c r="PMD50" s="98" t="s">
        <v>669</v>
      </c>
      <c r="PME50" s="98" t="s">
        <v>669</v>
      </c>
      <c r="PMF50" s="98" t="s">
        <v>669</v>
      </c>
      <c r="PMG50" s="98" t="s">
        <v>669</v>
      </c>
      <c r="PMH50" s="98" t="s">
        <v>669</v>
      </c>
      <c r="PMI50" s="98" t="s">
        <v>669</v>
      </c>
      <c r="PMJ50" s="98" t="s">
        <v>669</v>
      </c>
      <c r="PMK50" s="98" t="s">
        <v>669</v>
      </c>
      <c r="PML50" s="98" t="s">
        <v>669</v>
      </c>
      <c r="PMM50" s="98" t="s">
        <v>669</v>
      </c>
      <c r="PMN50" s="98" t="s">
        <v>669</v>
      </c>
      <c r="PMO50" s="98" t="s">
        <v>669</v>
      </c>
      <c r="PMP50" s="98" t="s">
        <v>669</v>
      </c>
      <c r="PMQ50" s="98" t="s">
        <v>669</v>
      </c>
      <c r="PMR50" s="98" t="s">
        <v>669</v>
      </c>
      <c r="PMS50" s="98" t="s">
        <v>669</v>
      </c>
      <c r="PMT50" s="98" t="s">
        <v>669</v>
      </c>
      <c r="PMU50" s="98" t="s">
        <v>669</v>
      </c>
      <c r="PMV50" s="98" t="s">
        <v>669</v>
      </c>
      <c r="PMW50" s="98" t="s">
        <v>669</v>
      </c>
      <c r="PMX50" s="98" t="s">
        <v>669</v>
      </c>
      <c r="PMY50" s="98" t="s">
        <v>669</v>
      </c>
      <c r="PMZ50" s="98" t="s">
        <v>669</v>
      </c>
      <c r="PNA50" s="98" t="s">
        <v>669</v>
      </c>
      <c r="PNB50" s="98" t="s">
        <v>669</v>
      </c>
      <c r="PNC50" s="98" t="s">
        <v>669</v>
      </c>
      <c r="PND50" s="98" t="s">
        <v>669</v>
      </c>
      <c r="PNE50" s="98" t="s">
        <v>669</v>
      </c>
      <c r="PNF50" s="98" t="s">
        <v>669</v>
      </c>
      <c r="PNG50" s="98" t="s">
        <v>669</v>
      </c>
      <c r="PNH50" s="98" t="s">
        <v>669</v>
      </c>
      <c r="PNI50" s="98" t="s">
        <v>669</v>
      </c>
      <c r="PNJ50" s="98" t="s">
        <v>669</v>
      </c>
      <c r="PNK50" s="98" t="s">
        <v>669</v>
      </c>
      <c r="PNL50" s="98" t="s">
        <v>669</v>
      </c>
      <c r="PNM50" s="98" t="s">
        <v>669</v>
      </c>
      <c r="PNN50" s="98" t="s">
        <v>669</v>
      </c>
      <c r="PNO50" s="98" t="s">
        <v>669</v>
      </c>
      <c r="PNP50" s="98" t="s">
        <v>669</v>
      </c>
      <c r="PNQ50" s="98" t="s">
        <v>669</v>
      </c>
      <c r="PNR50" s="98" t="s">
        <v>669</v>
      </c>
      <c r="PNS50" s="98" t="s">
        <v>669</v>
      </c>
      <c r="PNT50" s="98" t="s">
        <v>669</v>
      </c>
      <c r="PNU50" s="98" t="s">
        <v>669</v>
      </c>
      <c r="PNV50" s="98" t="s">
        <v>669</v>
      </c>
      <c r="PNW50" s="98" t="s">
        <v>669</v>
      </c>
      <c r="PNX50" s="98" t="s">
        <v>669</v>
      </c>
      <c r="PNY50" s="98" t="s">
        <v>669</v>
      </c>
      <c r="PNZ50" s="98" t="s">
        <v>669</v>
      </c>
      <c r="POA50" s="98" t="s">
        <v>669</v>
      </c>
      <c r="POB50" s="98" t="s">
        <v>669</v>
      </c>
      <c r="POC50" s="98" t="s">
        <v>669</v>
      </c>
      <c r="POD50" s="98" t="s">
        <v>669</v>
      </c>
      <c r="POE50" s="98" t="s">
        <v>669</v>
      </c>
      <c r="POF50" s="98" t="s">
        <v>669</v>
      </c>
      <c r="POG50" s="98" t="s">
        <v>669</v>
      </c>
      <c r="POH50" s="98" t="s">
        <v>669</v>
      </c>
      <c r="POI50" s="98" t="s">
        <v>669</v>
      </c>
      <c r="POJ50" s="98" t="s">
        <v>669</v>
      </c>
      <c r="POK50" s="98" t="s">
        <v>669</v>
      </c>
      <c r="POL50" s="98" t="s">
        <v>669</v>
      </c>
      <c r="POM50" s="98" t="s">
        <v>669</v>
      </c>
      <c r="PON50" s="98" t="s">
        <v>669</v>
      </c>
      <c r="POO50" s="98" t="s">
        <v>669</v>
      </c>
      <c r="POP50" s="98" t="s">
        <v>669</v>
      </c>
      <c r="POQ50" s="98" t="s">
        <v>669</v>
      </c>
      <c r="POR50" s="98" t="s">
        <v>669</v>
      </c>
      <c r="POS50" s="98" t="s">
        <v>669</v>
      </c>
      <c r="POT50" s="98" t="s">
        <v>669</v>
      </c>
      <c r="POU50" s="98" t="s">
        <v>669</v>
      </c>
      <c r="POV50" s="98" t="s">
        <v>669</v>
      </c>
      <c r="POW50" s="98" t="s">
        <v>669</v>
      </c>
      <c r="POX50" s="98" t="s">
        <v>669</v>
      </c>
      <c r="POY50" s="98" t="s">
        <v>669</v>
      </c>
      <c r="POZ50" s="98" t="s">
        <v>669</v>
      </c>
      <c r="PPA50" s="98" t="s">
        <v>669</v>
      </c>
      <c r="PPB50" s="98" t="s">
        <v>669</v>
      </c>
      <c r="PPC50" s="98" t="s">
        <v>669</v>
      </c>
      <c r="PPD50" s="98" t="s">
        <v>669</v>
      </c>
      <c r="PPE50" s="98" t="s">
        <v>669</v>
      </c>
      <c r="PPF50" s="98" t="s">
        <v>669</v>
      </c>
      <c r="PPG50" s="98" t="s">
        <v>669</v>
      </c>
      <c r="PPH50" s="98" t="s">
        <v>669</v>
      </c>
      <c r="PPI50" s="98" t="s">
        <v>669</v>
      </c>
      <c r="PPJ50" s="98" t="s">
        <v>669</v>
      </c>
      <c r="PPK50" s="98" t="s">
        <v>669</v>
      </c>
      <c r="PPL50" s="98" t="s">
        <v>669</v>
      </c>
      <c r="PPM50" s="98" t="s">
        <v>669</v>
      </c>
      <c r="PPN50" s="98" t="s">
        <v>669</v>
      </c>
      <c r="PPO50" s="98" t="s">
        <v>669</v>
      </c>
      <c r="PPP50" s="98" t="s">
        <v>669</v>
      </c>
      <c r="PPQ50" s="98" t="s">
        <v>669</v>
      </c>
      <c r="PPR50" s="98" t="s">
        <v>669</v>
      </c>
      <c r="PPS50" s="98" t="s">
        <v>669</v>
      </c>
      <c r="PPT50" s="98" t="s">
        <v>669</v>
      </c>
      <c r="PPU50" s="98" t="s">
        <v>669</v>
      </c>
      <c r="PPV50" s="98" t="s">
        <v>669</v>
      </c>
      <c r="PPW50" s="98" t="s">
        <v>669</v>
      </c>
      <c r="PPX50" s="98" t="s">
        <v>669</v>
      </c>
      <c r="PPY50" s="98" t="s">
        <v>669</v>
      </c>
      <c r="PPZ50" s="98" t="s">
        <v>669</v>
      </c>
      <c r="PQA50" s="98" t="s">
        <v>669</v>
      </c>
      <c r="PQB50" s="98" t="s">
        <v>669</v>
      </c>
      <c r="PQC50" s="98" t="s">
        <v>669</v>
      </c>
      <c r="PQD50" s="98" t="s">
        <v>669</v>
      </c>
      <c r="PQE50" s="98" t="s">
        <v>669</v>
      </c>
      <c r="PQF50" s="98" t="s">
        <v>669</v>
      </c>
      <c r="PQG50" s="98" t="s">
        <v>669</v>
      </c>
      <c r="PQH50" s="98" t="s">
        <v>669</v>
      </c>
      <c r="PQI50" s="98" t="s">
        <v>669</v>
      </c>
      <c r="PQJ50" s="98" t="s">
        <v>669</v>
      </c>
      <c r="PQK50" s="98" t="s">
        <v>669</v>
      </c>
      <c r="PQL50" s="98" t="s">
        <v>669</v>
      </c>
      <c r="PQM50" s="98" t="s">
        <v>669</v>
      </c>
      <c r="PQN50" s="98" t="s">
        <v>669</v>
      </c>
      <c r="PQO50" s="98" t="s">
        <v>669</v>
      </c>
      <c r="PQP50" s="98" t="s">
        <v>669</v>
      </c>
      <c r="PQQ50" s="98" t="s">
        <v>669</v>
      </c>
      <c r="PQR50" s="98" t="s">
        <v>669</v>
      </c>
      <c r="PQS50" s="98" t="s">
        <v>669</v>
      </c>
      <c r="PQT50" s="98" t="s">
        <v>669</v>
      </c>
      <c r="PQU50" s="98" t="s">
        <v>669</v>
      </c>
      <c r="PQV50" s="98" t="s">
        <v>669</v>
      </c>
      <c r="PQW50" s="98" t="s">
        <v>669</v>
      </c>
      <c r="PQX50" s="98" t="s">
        <v>669</v>
      </c>
      <c r="PQY50" s="98" t="s">
        <v>669</v>
      </c>
      <c r="PQZ50" s="98" t="s">
        <v>669</v>
      </c>
      <c r="PRA50" s="98" t="s">
        <v>669</v>
      </c>
      <c r="PRB50" s="98" t="s">
        <v>669</v>
      </c>
      <c r="PRC50" s="98" t="s">
        <v>669</v>
      </c>
      <c r="PRD50" s="98" t="s">
        <v>669</v>
      </c>
      <c r="PRE50" s="98" t="s">
        <v>669</v>
      </c>
      <c r="PRF50" s="98" t="s">
        <v>669</v>
      </c>
      <c r="PRG50" s="98" t="s">
        <v>669</v>
      </c>
      <c r="PRH50" s="98" t="s">
        <v>669</v>
      </c>
      <c r="PRI50" s="98" t="s">
        <v>669</v>
      </c>
      <c r="PRJ50" s="98" t="s">
        <v>669</v>
      </c>
      <c r="PRK50" s="98" t="s">
        <v>669</v>
      </c>
      <c r="PRL50" s="98" t="s">
        <v>669</v>
      </c>
      <c r="PRM50" s="98" t="s">
        <v>669</v>
      </c>
      <c r="PRN50" s="98" t="s">
        <v>669</v>
      </c>
      <c r="PRO50" s="98" t="s">
        <v>669</v>
      </c>
      <c r="PRP50" s="98" t="s">
        <v>669</v>
      </c>
      <c r="PRQ50" s="98" t="s">
        <v>669</v>
      </c>
      <c r="PRR50" s="98" t="s">
        <v>669</v>
      </c>
      <c r="PRS50" s="98" t="s">
        <v>669</v>
      </c>
      <c r="PRT50" s="98" t="s">
        <v>669</v>
      </c>
      <c r="PRU50" s="98" t="s">
        <v>669</v>
      </c>
      <c r="PRV50" s="98" t="s">
        <v>669</v>
      </c>
      <c r="PRW50" s="98" t="s">
        <v>669</v>
      </c>
      <c r="PRX50" s="98" t="s">
        <v>669</v>
      </c>
      <c r="PRY50" s="98" t="s">
        <v>669</v>
      </c>
      <c r="PRZ50" s="98" t="s">
        <v>669</v>
      </c>
      <c r="PSA50" s="98" t="s">
        <v>669</v>
      </c>
      <c r="PSB50" s="98" t="s">
        <v>669</v>
      </c>
      <c r="PSC50" s="98" t="s">
        <v>669</v>
      </c>
      <c r="PSD50" s="98" t="s">
        <v>669</v>
      </c>
      <c r="PSE50" s="98" t="s">
        <v>669</v>
      </c>
      <c r="PSF50" s="98" t="s">
        <v>669</v>
      </c>
      <c r="PSG50" s="98" t="s">
        <v>669</v>
      </c>
      <c r="PSH50" s="98" t="s">
        <v>669</v>
      </c>
      <c r="PSI50" s="98" t="s">
        <v>669</v>
      </c>
      <c r="PSJ50" s="98" t="s">
        <v>669</v>
      </c>
      <c r="PSK50" s="98" t="s">
        <v>669</v>
      </c>
      <c r="PSL50" s="98" t="s">
        <v>669</v>
      </c>
      <c r="PSM50" s="98" t="s">
        <v>669</v>
      </c>
      <c r="PSN50" s="98" t="s">
        <v>669</v>
      </c>
      <c r="PSO50" s="98" t="s">
        <v>669</v>
      </c>
      <c r="PSP50" s="98" t="s">
        <v>669</v>
      </c>
      <c r="PSQ50" s="98" t="s">
        <v>669</v>
      </c>
      <c r="PSR50" s="98" t="s">
        <v>669</v>
      </c>
      <c r="PSS50" s="98" t="s">
        <v>669</v>
      </c>
      <c r="PST50" s="98" t="s">
        <v>669</v>
      </c>
      <c r="PSU50" s="98" t="s">
        <v>669</v>
      </c>
      <c r="PSV50" s="98" t="s">
        <v>669</v>
      </c>
      <c r="PSW50" s="98" t="s">
        <v>669</v>
      </c>
      <c r="PSX50" s="98" t="s">
        <v>669</v>
      </c>
      <c r="PSY50" s="98" t="s">
        <v>669</v>
      </c>
      <c r="PSZ50" s="98" t="s">
        <v>669</v>
      </c>
      <c r="PTA50" s="98" t="s">
        <v>669</v>
      </c>
      <c r="PTB50" s="98" t="s">
        <v>669</v>
      </c>
      <c r="PTC50" s="98" t="s">
        <v>669</v>
      </c>
      <c r="PTD50" s="98" t="s">
        <v>669</v>
      </c>
      <c r="PTE50" s="98" t="s">
        <v>669</v>
      </c>
      <c r="PTF50" s="98" t="s">
        <v>669</v>
      </c>
      <c r="PTG50" s="98" t="s">
        <v>669</v>
      </c>
      <c r="PTH50" s="98" t="s">
        <v>669</v>
      </c>
      <c r="PTI50" s="98" t="s">
        <v>669</v>
      </c>
      <c r="PTJ50" s="98" t="s">
        <v>669</v>
      </c>
      <c r="PTK50" s="98" t="s">
        <v>669</v>
      </c>
      <c r="PTL50" s="98" t="s">
        <v>669</v>
      </c>
      <c r="PTM50" s="98" t="s">
        <v>669</v>
      </c>
      <c r="PTN50" s="98" t="s">
        <v>669</v>
      </c>
      <c r="PTO50" s="98" t="s">
        <v>669</v>
      </c>
      <c r="PTP50" s="98" t="s">
        <v>669</v>
      </c>
      <c r="PTQ50" s="98" t="s">
        <v>669</v>
      </c>
      <c r="PTR50" s="98" t="s">
        <v>669</v>
      </c>
      <c r="PTS50" s="98" t="s">
        <v>669</v>
      </c>
      <c r="PTT50" s="98" t="s">
        <v>669</v>
      </c>
      <c r="PTU50" s="98" t="s">
        <v>669</v>
      </c>
      <c r="PTV50" s="98" t="s">
        <v>669</v>
      </c>
      <c r="PTW50" s="98" t="s">
        <v>669</v>
      </c>
      <c r="PTX50" s="98" t="s">
        <v>669</v>
      </c>
      <c r="PTY50" s="98" t="s">
        <v>669</v>
      </c>
      <c r="PTZ50" s="98" t="s">
        <v>669</v>
      </c>
      <c r="PUA50" s="98" t="s">
        <v>669</v>
      </c>
      <c r="PUB50" s="98" t="s">
        <v>669</v>
      </c>
      <c r="PUC50" s="98" t="s">
        <v>669</v>
      </c>
      <c r="PUD50" s="98" t="s">
        <v>669</v>
      </c>
      <c r="PUE50" s="98" t="s">
        <v>669</v>
      </c>
      <c r="PUF50" s="98" t="s">
        <v>669</v>
      </c>
      <c r="PUG50" s="98" t="s">
        <v>669</v>
      </c>
      <c r="PUH50" s="98" t="s">
        <v>669</v>
      </c>
      <c r="PUI50" s="98" t="s">
        <v>669</v>
      </c>
      <c r="PUJ50" s="98" t="s">
        <v>669</v>
      </c>
      <c r="PUK50" s="98" t="s">
        <v>669</v>
      </c>
      <c r="PUL50" s="98" t="s">
        <v>669</v>
      </c>
      <c r="PUM50" s="98" t="s">
        <v>669</v>
      </c>
      <c r="PUN50" s="98" t="s">
        <v>669</v>
      </c>
      <c r="PUO50" s="98" t="s">
        <v>669</v>
      </c>
      <c r="PUP50" s="98" t="s">
        <v>669</v>
      </c>
      <c r="PUQ50" s="98" t="s">
        <v>669</v>
      </c>
      <c r="PUR50" s="98" t="s">
        <v>669</v>
      </c>
      <c r="PUS50" s="98" t="s">
        <v>669</v>
      </c>
      <c r="PUT50" s="98" t="s">
        <v>669</v>
      </c>
      <c r="PUU50" s="98" t="s">
        <v>669</v>
      </c>
      <c r="PUV50" s="98" t="s">
        <v>669</v>
      </c>
      <c r="PUW50" s="98" t="s">
        <v>669</v>
      </c>
      <c r="PUX50" s="98" t="s">
        <v>669</v>
      </c>
      <c r="PUY50" s="98" t="s">
        <v>669</v>
      </c>
      <c r="PUZ50" s="98" t="s">
        <v>669</v>
      </c>
      <c r="PVA50" s="98" t="s">
        <v>669</v>
      </c>
      <c r="PVB50" s="98" t="s">
        <v>669</v>
      </c>
      <c r="PVC50" s="98" t="s">
        <v>669</v>
      </c>
      <c r="PVD50" s="98" t="s">
        <v>669</v>
      </c>
      <c r="PVE50" s="98" t="s">
        <v>669</v>
      </c>
      <c r="PVF50" s="98" t="s">
        <v>669</v>
      </c>
      <c r="PVG50" s="98" t="s">
        <v>669</v>
      </c>
      <c r="PVH50" s="98" t="s">
        <v>669</v>
      </c>
      <c r="PVI50" s="98" t="s">
        <v>669</v>
      </c>
      <c r="PVJ50" s="98" t="s">
        <v>669</v>
      </c>
      <c r="PVK50" s="98" t="s">
        <v>669</v>
      </c>
      <c r="PVL50" s="98" t="s">
        <v>669</v>
      </c>
      <c r="PVM50" s="98" t="s">
        <v>669</v>
      </c>
      <c r="PVN50" s="98" t="s">
        <v>669</v>
      </c>
      <c r="PVO50" s="98" t="s">
        <v>669</v>
      </c>
      <c r="PVP50" s="98" t="s">
        <v>669</v>
      </c>
      <c r="PVQ50" s="98" t="s">
        <v>669</v>
      </c>
      <c r="PVR50" s="98" t="s">
        <v>669</v>
      </c>
      <c r="PVS50" s="98" t="s">
        <v>669</v>
      </c>
      <c r="PVT50" s="98" t="s">
        <v>669</v>
      </c>
      <c r="PVU50" s="98" t="s">
        <v>669</v>
      </c>
      <c r="PVV50" s="98" t="s">
        <v>669</v>
      </c>
      <c r="PVW50" s="98" t="s">
        <v>669</v>
      </c>
      <c r="PVX50" s="98" t="s">
        <v>669</v>
      </c>
      <c r="PVY50" s="98" t="s">
        <v>669</v>
      </c>
      <c r="PVZ50" s="98" t="s">
        <v>669</v>
      </c>
      <c r="PWA50" s="98" t="s">
        <v>669</v>
      </c>
      <c r="PWB50" s="98" t="s">
        <v>669</v>
      </c>
      <c r="PWC50" s="98" t="s">
        <v>669</v>
      </c>
      <c r="PWD50" s="98" t="s">
        <v>669</v>
      </c>
      <c r="PWE50" s="98" t="s">
        <v>669</v>
      </c>
      <c r="PWF50" s="98" t="s">
        <v>669</v>
      </c>
      <c r="PWG50" s="98" t="s">
        <v>669</v>
      </c>
      <c r="PWH50" s="98" t="s">
        <v>669</v>
      </c>
      <c r="PWI50" s="98" t="s">
        <v>669</v>
      </c>
      <c r="PWJ50" s="98" t="s">
        <v>669</v>
      </c>
      <c r="PWK50" s="98" t="s">
        <v>669</v>
      </c>
      <c r="PWL50" s="98" t="s">
        <v>669</v>
      </c>
      <c r="PWM50" s="98" t="s">
        <v>669</v>
      </c>
      <c r="PWN50" s="98" t="s">
        <v>669</v>
      </c>
      <c r="PWO50" s="98" t="s">
        <v>669</v>
      </c>
      <c r="PWP50" s="98" t="s">
        <v>669</v>
      </c>
      <c r="PWQ50" s="98" t="s">
        <v>669</v>
      </c>
      <c r="PWR50" s="98" t="s">
        <v>669</v>
      </c>
      <c r="PWS50" s="98" t="s">
        <v>669</v>
      </c>
      <c r="PWT50" s="98" t="s">
        <v>669</v>
      </c>
      <c r="PWU50" s="98" t="s">
        <v>669</v>
      </c>
      <c r="PWV50" s="98" t="s">
        <v>669</v>
      </c>
      <c r="PWW50" s="98" t="s">
        <v>669</v>
      </c>
      <c r="PWX50" s="98" t="s">
        <v>669</v>
      </c>
      <c r="PWY50" s="98" t="s">
        <v>669</v>
      </c>
      <c r="PWZ50" s="98" t="s">
        <v>669</v>
      </c>
      <c r="PXA50" s="98" t="s">
        <v>669</v>
      </c>
      <c r="PXB50" s="98" t="s">
        <v>669</v>
      </c>
      <c r="PXC50" s="98" t="s">
        <v>669</v>
      </c>
      <c r="PXD50" s="98" t="s">
        <v>669</v>
      </c>
      <c r="PXE50" s="98" t="s">
        <v>669</v>
      </c>
      <c r="PXF50" s="98" t="s">
        <v>669</v>
      </c>
      <c r="PXG50" s="98" t="s">
        <v>669</v>
      </c>
      <c r="PXH50" s="98" t="s">
        <v>669</v>
      </c>
      <c r="PXI50" s="98" t="s">
        <v>669</v>
      </c>
      <c r="PXJ50" s="98" t="s">
        <v>669</v>
      </c>
      <c r="PXK50" s="98" t="s">
        <v>669</v>
      </c>
      <c r="PXL50" s="98" t="s">
        <v>669</v>
      </c>
      <c r="PXM50" s="98" t="s">
        <v>669</v>
      </c>
      <c r="PXN50" s="98" t="s">
        <v>669</v>
      </c>
      <c r="PXO50" s="98" t="s">
        <v>669</v>
      </c>
      <c r="PXP50" s="98" t="s">
        <v>669</v>
      </c>
      <c r="PXQ50" s="98" t="s">
        <v>669</v>
      </c>
      <c r="PXR50" s="98" t="s">
        <v>669</v>
      </c>
      <c r="PXS50" s="98" t="s">
        <v>669</v>
      </c>
      <c r="PXT50" s="98" t="s">
        <v>669</v>
      </c>
      <c r="PXU50" s="98" t="s">
        <v>669</v>
      </c>
      <c r="PXV50" s="98" t="s">
        <v>669</v>
      </c>
      <c r="PXW50" s="98" t="s">
        <v>669</v>
      </c>
      <c r="PXX50" s="98" t="s">
        <v>669</v>
      </c>
      <c r="PXY50" s="98" t="s">
        <v>669</v>
      </c>
      <c r="PXZ50" s="98" t="s">
        <v>669</v>
      </c>
      <c r="PYA50" s="98" t="s">
        <v>669</v>
      </c>
      <c r="PYB50" s="98" t="s">
        <v>669</v>
      </c>
      <c r="PYC50" s="98" t="s">
        <v>669</v>
      </c>
      <c r="PYD50" s="98" t="s">
        <v>669</v>
      </c>
      <c r="PYE50" s="98" t="s">
        <v>669</v>
      </c>
      <c r="PYF50" s="98" t="s">
        <v>669</v>
      </c>
      <c r="PYG50" s="98" t="s">
        <v>669</v>
      </c>
      <c r="PYH50" s="98" t="s">
        <v>669</v>
      </c>
      <c r="PYI50" s="98" t="s">
        <v>669</v>
      </c>
      <c r="PYJ50" s="98" t="s">
        <v>669</v>
      </c>
      <c r="PYK50" s="98" t="s">
        <v>669</v>
      </c>
      <c r="PYL50" s="98" t="s">
        <v>669</v>
      </c>
      <c r="PYM50" s="98" t="s">
        <v>669</v>
      </c>
      <c r="PYN50" s="98" t="s">
        <v>669</v>
      </c>
      <c r="PYO50" s="98" t="s">
        <v>669</v>
      </c>
      <c r="PYP50" s="98" t="s">
        <v>669</v>
      </c>
      <c r="PYQ50" s="98" t="s">
        <v>669</v>
      </c>
      <c r="PYR50" s="98" t="s">
        <v>669</v>
      </c>
      <c r="PYS50" s="98" t="s">
        <v>669</v>
      </c>
      <c r="PYT50" s="98" t="s">
        <v>669</v>
      </c>
      <c r="PYU50" s="98" t="s">
        <v>669</v>
      </c>
      <c r="PYV50" s="98" t="s">
        <v>669</v>
      </c>
      <c r="PYW50" s="98" t="s">
        <v>669</v>
      </c>
      <c r="PYX50" s="98" t="s">
        <v>669</v>
      </c>
      <c r="PYY50" s="98" t="s">
        <v>669</v>
      </c>
      <c r="PYZ50" s="98" t="s">
        <v>669</v>
      </c>
      <c r="PZA50" s="98" t="s">
        <v>669</v>
      </c>
      <c r="PZB50" s="98" t="s">
        <v>669</v>
      </c>
      <c r="PZC50" s="98" t="s">
        <v>669</v>
      </c>
      <c r="PZD50" s="98" t="s">
        <v>669</v>
      </c>
      <c r="PZE50" s="98" t="s">
        <v>669</v>
      </c>
      <c r="PZF50" s="98" t="s">
        <v>669</v>
      </c>
      <c r="PZG50" s="98" t="s">
        <v>669</v>
      </c>
      <c r="PZH50" s="98" t="s">
        <v>669</v>
      </c>
      <c r="PZI50" s="98" t="s">
        <v>669</v>
      </c>
      <c r="PZJ50" s="98" t="s">
        <v>669</v>
      </c>
      <c r="PZK50" s="98" t="s">
        <v>669</v>
      </c>
      <c r="PZL50" s="98" t="s">
        <v>669</v>
      </c>
      <c r="PZM50" s="98" t="s">
        <v>669</v>
      </c>
      <c r="PZN50" s="98" t="s">
        <v>669</v>
      </c>
      <c r="PZO50" s="98" t="s">
        <v>669</v>
      </c>
      <c r="PZP50" s="98" t="s">
        <v>669</v>
      </c>
      <c r="PZQ50" s="98" t="s">
        <v>669</v>
      </c>
      <c r="PZR50" s="98" t="s">
        <v>669</v>
      </c>
      <c r="PZS50" s="98" t="s">
        <v>669</v>
      </c>
      <c r="PZT50" s="98" t="s">
        <v>669</v>
      </c>
      <c r="PZU50" s="98" t="s">
        <v>669</v>
      </c>
      <c r="PZV50" s="98" t="s">
        <v>669</v>
      </c>
      <c r="PZW50" s="98" t="s">
        <v>669</v>
      </c>
      <c r="PZX50" s="98" t="s">
        <v>669</v>
      </c>
      <c r="PZY50" s="98" t="s">
        <v>669</v>
      </c>
      <c r="PZZ50" s="98" t="s">
        <v>669</v>
      </c>
      <c r="QAA50" s="98" t="s">
        <v>669</v>
      </c>
      <c r="QAB50" s="98" t="s">
        <v>669</v>
      </c>
      <c r="QAC50" s="98" t="s">
        <v>669</v>
      </c>
      <c r="QAD50" s="98" t="s">
        <v>669</v>
      </c>
      <c r="QAE50" s="98" t="s">
        <v>669</v>
      </c>
      <c r="QAF50" s="98" t="s">
        <v>669</v>
      </c>
      <c r="QAG50" s="98" t="s">
        <v>669</v>
      </c>
      <c r="QAH50" s="98" t="s">
        <v>669</v>
      </c>
      <c r="QAI50" s="98" t="s">
        <v>669</v>
      </c>
      <c r="QAJ50" s="98" t="s">
        <v>669</v>
      </c>
      <c r="QAK50" s="98" t="s">
        <v>669</v>
      </c>
      <c r="QAL50" s="98" t="s">
        <v>669</v>
      </c>
      <c r="QAM50" s="98" t="s">
        <v>669</v>
      </c>
      <c r="QAN50" s="98" t="s">
        <v>669</v>
      </c>
      <c r="QAO50" s="98" t="s">
        <v>669</v>
      </c>
      <c r="QAP50" s="98" t="s">
        <v>669</v>
      </c>
      <c r="QAQ50" s="98" t="s">
        <v>669</v>
      </c>
      <c r="QAR50" s="98" t="s">
        <v>669</v>
      </c>
      <c r="QAS50" s="98" t="s">
        <v>669</v>
      </c>
      <c r="QAT50" s="98" t="s">
        <v>669</v>
      </c>
      <c r="QAU50" s="98" t="s">
        <v>669</v>
      </c>
      <c r="QAV50" s="98" t="s">
        <v>669</v>
      </c>
      <c r="QAW50" s="98" t="s">
        <v>669</v>
      </c>
      <c r="QAX50" s="98" t="s">
        <v>669</v>
      </c>
      <c r="QAY50" s="98" t="s">
        <v>669</v>
      </c>
      <c r="QAZ50" s="98" t="s">
        <v>669</v>
      </c>
      <c r="QBA50" s="98" t="s">
        <v>669</v>
      </c>
      <c r="QBB50" s="98" t="s">
        <v>669</v>
      </c>
      <c r="QBC50" s="98" t="s">
        <v>669</v>
      </c>
      <c r="QBD50" s="98" t="s">
        <v>669</v>
      </c>
      <c r="QBE50" s="98" t="s">
        <v>669</v>
      </c>
      <c r="QBF50" s="98" t="s">
        <v>669</v>
      </c>
      <c r="QBG50" s="98" t="s">
        <v>669</v>
      </c>
      <c r="QBH50" s="98" t="s">
        <v>669</v>
      </c>
      <c r="QBI50" s="98" t="s">
        <v>669</v>
      </c>
      <c r="QBJ50" s="98" t="s">
        <v>669</v>
      </c>
      <c r="QBK50" s="98" t="s">
        <v>669</v>
      </c>
      <c r="QBL50" s="98" t="s">
        <v>669</v>
      </c>
      <c r="QBM50" s="98" t="s">
        <v>669</v>
      </c>
      <c r="QBN50" s="98" t="s">
        <v>669</v>
      </c>
      <c r="QBO50" s="98" t="s">
        <v>669</v>
      </c>
      <c r="QBP50" s="98" t="s">
        <v>669</v>
      </c>
      <c r="QBQ50" s="98" t="s">
        <v>669</v>
      </c>
      <c r="QBR50" s="98" t="s">
        <v>669</v>
      </c>
      <c r="QBS50" s="98" t="s">
        <v>669</v>
      </c>
      <c r="QBT50" s="98" t="s">
        <v>669</v>
      </c>
      <c r="QBU50" s="98" t="s">
        <v>669</v>
      </c>
      <c r="QBV50" s="98" t="s">
        <v>669</v>
      </c>
      <c r="QBW50" s="98" t="s">
        <v>669</v>
      </c>
      <c r="QBX50" s="98" t="s">
        <v>669</v>
      </c>
      <c r="QBY50" s="98" t="s">
        <v>669</v>
      </c>
      <c r="QBZ50" s="98" t="s">
        <v>669</v>
      </c>
      <c r="QCA50" s="98" t="s">
        <v>669</v>
      </c>
      <c r="QCB50" s="98" t="s">
        <v>669</v>
      </c>
      <c r="QCC50" s="98" t="s">
        <v>669</v>
      </c>
      <c r="QCD50" s="98" t="s">
        <v>669</v>
      </c>
      <c r="QCE50" s="98" t="s">
        <v>669</v>
      </c>
      <c r="QCF50" s="98" t="s">
        <v>669</v>
      </c>
      <c r="QCG50" s="98" t="s">
        <v>669</v>
      </c>
      <c r="QCH50" s="98" t="s">
        <v>669</v>
      </c>
      <c r="QCI50" s="98" t="s">
        <v>669</v>
      </c>
      <c r="QCJ50" s="98" t="s">
        <v>669</v>
      </c>
      <c r="QCK50" s="98" t="s">
        <v>669</v>
      </c>
      <c r="QCL50" s="98" t="s">
        <v>669</v>
      </c>
      <c r="QCM50" s="98" t="s">
        <v>669</v>
      </c>
      <c r="QCN50" s="98" t="s">
        <v>669</v>
      </c>
      <c r="QCO50" s="98" t="s">
        <v>669</v>
      </c>
      <c r="QCP50" s="98" t="s">
        <v>669</v>
      </c>
      <c r="QCQ50" s="98" t="s">
        <v>669</v>
      </c>
      <c r="QCR50" s="98" t="s">
        <v>669</v>
      </c>
      <c r="QCS50" s="98" t="s">
        <v>669</v>
      </c>
      <c r="QCT50" s="98" t="s">
        <v>669</v>
      </c>
      <c r="QCU50" s="98" t="s">
        <v>669</v>
      </c>
      <c r="QCV50" s="98" t="s">
        <v>669</v>
      </c>
      <c r="QCW50" s="98" t="s">
        <v>669</v>
      </c>
      <c r="QCX50" s="98" t="s">
        <v>669</v>
      </c>
      <c r="QCY50" s="98" t="s">
        <v>669</v>
      </c>
      <c r="QCZ50" s="98" t="s">
        <v>669</v>
      </c>
      <c r="QDA50" s="98" t="s">
        <v>669</v>
      </c>
      <c r="QDB50" s="98" t="s">
        <v>669</v>
      </c>
      <c r="QDC50" s="98" t="s">
        <v>669</v>
      </c>
      <c r="QDD50" s="98" t="s">
        <v>669</v>
      </c>
      <c r="QDE50" s="98" t="s">
        <v>669</v>
      </c>
      <c r="QDF50" s="98" t="s">
        <v>669</v>
      </c>
      <c r="QDG50" s="98" t="s">
        <v>669</v>
      </c>
      <c r="QDH50" s="98" t="s">
        <v>669</v>
      </c>
      <c r="QDI50" s="98" t="s">
        <v>669</v>
      </c>
      <c r="QDJ50" s="98" t="s">
        <v>669</v>
      </c>
      <c r="QDK50" s="98" t="s">
        <v>669</v>
      </c>
      <c r="QDL50" s="98" t="s">
        <v>669</v>
      </c>
      <c r="QDM50" s="98" t="s">
        <v>669</v>
      </c>
      <c r="QDN50" s="98" t="s">
        <v>669</v>
      </c>
      <c r="QDO50" s="98" t="s">
        <v>669</v>
      </c>
      <c r="QDP50" s="98" t="s">
        <v>669</v>
      </c>
      <c r="QDQ50" s="98" t="s">
        <v>669</v>
      </c>
      <c r="QDR50" s="98" t="s">
        <v>669</v>
      </c>
      <c r="QDS50" s="98" t="s">
        <v>669</v>
      </c>
      <c r="QDT50" s="98" t="s">
        <v>669</v>
      </c>
      <c r="QDU50" s="98" t="s">
        <v>669</v>
      </c>
      <c r="QDV50" s="98" t="s">
        <v>669</v>
      </c>
      <c r="QDW50" s="98" t="s">
        <v>669</v>
      </c>
      <c r="QDX50" s="98" t="s">
        <v>669</v>
      </c>
      <c r="QDY50" s="98" t="s">
        <v>669</v>
      </c>
      <c r="QDZ50" s="98" t="s">
        <v>669</v>
      </c>
      <c r="QEA50" s="98" t="s">
        <v>669</v>
      </c>
      <c r="QEB50" s="98" t="s">
        <v>669</v>
      </c>
      <c r="QEC50" s="98" t="s">
        <v>669</v>
      </c>
      <c r="QED50" s="98" t="s">
        <v>669</v>
      </c>
      <c r="QEE50" s="98" t="s">
        <v>669</v>
      </c>
      <c r="QEF50" s="98" t="s">
        <v>669</v>
      </c>
      <c r="QEG50" s="98" t="s">
        <v>669</v>
      </c>
      <c r="QEH50" s="98" t="s">
        <v>669</v>
      </c>
      <c r="QEI50" s="98" t="s">
        <v>669</v>
      </c>
      <c r="QEJ50" s="98" t="s">
        <v>669</v>
      </c>
      <c r="QEK50" s="98" t="s">
        <v>669</v>
      </c>
      <c r="QEL50" s="98" t="s">
        <v>669</v>
      </c>
      <c r="QEM50" s="98" t="s">
        <v>669</v>
      </c>
      <c r="QEN50" s="98" t="s">
        <v>669</v>
      </c>
      <c r="QEO50" s="98" t="s">
        <v>669</v>
      </c>
      <c r="QEP50" s="98" t="s">
        <v>669</v>
      </c>
      <c r="QEQ50" s="98" t="s">
        <v>669</v>
      </c>
      <c r="QER50" s="98" t="s">
        <v>669</v>
      </c>
      <c r="QES50" s="98" t="s">
        <v>669</v>
      </c>
      <c r="QET50" s="98" t="s">
        <v>669</v>
      </c>
      <c r="QEU50" s="98" t="s">
        <v>669</v>
      </c>
      <c r="QEV50" s="98" t="s">
        <v>669</v>
      </c>
      <c r="QEW50" s="98" t="s">
        <v>669</v>
      </c>
      <c r="QEX50" s="98" t="s">
        <v>669</v>
      </c>
      <c r="QEY50" s="98" t="s">
        <v>669</v>
      </c>
      <c r="QEZ50" s="98" t="s">
        <v>669</v>
      </c>
      <c r="QFA50" s="98" t="s">
        <v>669</v>
      </c>
      <c r="QFB50" s="98" t="s">
        <v>669</v>
      </c>
      <c r="QFC50" s="98" t="s">
        <v>669</v>
      </c>
      <c r="QFD50" s="98" t="s">
        <v>669</v>
      </c>
      <c r="QFE50" s="98" t="s">
        <v>669</v>
      </c>
      <c r="QFF50" s="98" t="s">
        <v>669</v>
      </c>
      <c r="QFG50" s="98" t="s">
        <v>669</v>
      </c>
      <c r="QFH50" s="98" t="s">
        <v>669</v>
      </c>
      <c r="QFI50" s="98" t="s">
        <v>669</v>
      </c>
      <c r="QFJ50" s="98" t="s">
        <v>669</v>
      </c>
      <c r="QFK50" s="98" t="s">
        <v>669</v>
      </c>
      <c r="QFL50" s="98" t="s">
        <v>669</v>
      </c>
      <c r="QFM50" s="98" t="s">
        <v>669</v>
      </c>
      <c r="QFN50" s="98" t="s">
        <v>669</v>
      </c>
      <c r="QFO50" s="98" t="s">
        <v>669</v>
      </c>
      <c r="QFP50" s="98" t="s">
        <v>669</v>
      </c>
      <c r="QFQ50" s="98" t="s">
        <v>669</v>
      </c>
      <c r="QFR50" s="98" t="s">
        <v>669</v>
      </c>
      <c r="QFS50" s="98" t="s">
        <v>669</v>
      </c>
      <c r="QFT50" s="98" t="s">
        <v>669</v>
      </c>
      <c r="QFU50" s="98" t="s">
        <v>669</v>
      </c>
      <c r="QFV50" s="98" t="s">
        <v>669</v>
      </c>
      <c r="QFW50" s="98" t="s">
        <v>669</v>
      </c>
      <c r="QFX50" s="98" t="s">
        <v>669</v>
      </c>
      <c r="QFY50" s="98" t="s">
        <v>669</v>
      </c>
      <c r="QFZ50" s="98" t="s">
        <v>669</v>
      </c>
      <c r="QGA50" s="98" t="s">
        <v>669</v>
      </c>
      <c r="QGB50" s="98" t="s">
        <v>669</v>
      </c>
      <c r="QGC50" s="98" t="s">
        <v>669</v>
      </c>
      <c r="QGD50" s="98" t="s">
        <v>669</v>
      </c>
      <c r="QGE50" s="98" t="s">
        <v>669</v>
      </c>
      <c r="QGF50" s="98" t="s">
        <v>669</v>
      </c>
      <c r="QGG50" s="98" t="s">
        <v>669</v>
      </c>
      <c r="QGH50" s="98" t="s">
        <v>669</v>
      </c>
      <c r="QGI50" s="98" t="s">
        <v>669</v>
      </c>
      <c r="QGJ50" s="98" t="s">
        <v>669</v>
      </c>
      <c r="QGK50" s="98" t="s">
        <v>669</v>
      </c>
      <c r="QGL50" s="98" t="s">
        <v>669</v>
      </c>
      <c r="QGM50" s="98" t="s">
        <v>669</v>
      </c>
      <c r="QGN50" s="98" t="s">
        <v>669</v>
      </c>
      <c r="QGO50" s="98" t="s">
        <v>669</v>
      </c>
      <c r="QGP50" s="98" t="s">
        <v>669</v>
      </c>
      <c r="QGQ50" s="98" t="s">
        <v>669</v>
      </c>
      <c r="QGR50" s="98" t="s">
        <v>669</v>
      </c>
      <c r="QGS50" s="98" t="s">
        <v>669</v>
      </c>
      <c r="QGT50" s="98" t="s">
        <v>669</v>
      </c>
      <c r="QGU50" s="98" t="s">
        <v>669</v>
      </c>
      <c r="QGV50" s="98" t="s">
        <v>669</v>
      </c>
      <c r="QGW50" s="98" t="s">
        <v>669</v>
      </c>
      <c r="QGX50" s="98" t="s">
        <v>669</v>
      </c>
      <c r="QGY50" s="98" t="s">
        <v>669</v>
      </c>
      <c r="QGZ50" s="98" t="s">
        <v>669</v>
      </c>
      <c r="QHA50" s="98" t="s">
        <v>669</v>
      </c>
      <c r="QHB50" s="98" t="s">
        <v>669</v>
      </c>
      <c r="QHC50" s="98" t="s">
        <v>669</v>
      </c>
      <c r="QHD50" s="98" t="s">
        <v>669</v>
      </c>
      <c r="QHE50" s="98" t="s">
        <v>669</v>
      </c>
      <c r="QHF50" s="98" t="s">
        <v>669</v>
      </c>
      <c r="QHG50" s="98" t="s">
        <v>669</v>
      </c>
      <c r="QHH50" s="98" t="s">
        <v>669</v>
      </c>
      <c r="QHI50" s="98" t="s">
        <v>669</v>
      </c>
      <c r="QHJ50" s="98" t="s">
        <v>669</v>
      </c>
      <c r="QHK50" s="98" t="s">
        <v>669</v>
      </c>
      <c r="QHL50" s="98" t="s">
        <v>669</v>
      </c>
      <c r="QHM50" s="98" t="s">
        <v>669</v>
      </c>
      <c r="QHN50" s="98" t="s">
        <v>669</v>
      </c>
      <c r="QHO50" s="98" t="s">
        <v>669</v>
      </c>
      <c r="QHP50" s="98" t="s">
        <v>669</v>
      </c>
      <c r="QHQ50" s="98" t="s">
        <v>669</v>
      </c>
      <c r="QHR50" s="98" t="s">
        <v>669</v>
      </c>
      <c r="QHS50" s="98" t="s">
        <v>669</v>
      </c>
      <c r="QHT50" s="98" t="s">
        <v>669</v>
      </c>
      <c r="QHU50" s="98" t="s">
        <v>669</v>
      </c>
      <c r="QHV50" s="98" t="s">
        <v>669</v>
      </c>
      <c r="QHW50" s="98" t="s">
        <v>669</v>
      </c>
      <c r="QHX50" s="98" t="s">
        <v>669</v>
      </c>
      <c r="QHY50" s="98" t="s">
        <v>669</v>
      </c>
      <c r="QHZ50" s="98" t="s">
        <v>669</v>
      </c>
      <c r="QIA50" s="98" t="s">
        <v>669</v>
      </c>
      <c r="QIB50" s="98" t="s">
        <v>669</v>
      </c>
      <c r="QIC50" s="98" t="s">
        <v>669</v>
      </c>
      <c r="QID50" s="98" t="s">
        <v>669</v>
      </c>
      <c r="QIE50" s="98" t="s">
        <v>669</v>
      </c>
      <c r="QIF50" s="98" t="s">
        <v>669</v>
      </c>
      <c r="QIG50" s="98" t="s">
        <v>669</v>
      </c>
      <c r="QIH50" s="98" t="s">
        <v>669</v>
      </c>
      <c r="QII50" s="98" t="s">
        <v>669</v>
      </c>
      <c r="QIJ50" s="98" t="s">
        <v>669</v>
      </c>
      <c r="QIK50" s="98" t="s">
        <v>669</v>
      </c>
      <c r="QIL50" s="98" t="s">
        <v>669</v>
      </c>
      <c r="QIM50" s="98" t="s">
        <v>669</v>
      </c>
      <c r="QIN50" s="98" t="s">
        <v>669</v>
      </c>
      <c r="QIO50" s="98" t="s">
        <v>669</v>
      </c>
      <c r="QIP50" s="98" t="s">
        <v>669</v>
      </c>
      <c r="QIQ50" s="98" t="s">
        <v>669</v>
      </c>
      <c r="QIR50" s="98" t="s">
        <v>669</v>
      </c>
      <c r="QIS50" s="98" t="s">
        <v>669</v>
      </c>
      <c r="QIT50" s="98" t="s">
        <v>669</v>
      </c>
      <c r="QIU50" s="98" t="s">
        <v>669</v>
      </c>
      <c r="QIV50" s="98" t="s">
        <v>669</v>
      </c>
      <c r="QIW50" s="98" t="s">
        <v>669</v>
      </c>
      <c r="QIX50" s="98" t="s">
        <v>669</v>
      </c>
      <c r="QIY50" s="98" t="s">
        <v>669</v>
      </c>
      <c r="QIZ50" s="98" t="s">
        <v>669</v>
      </c>
      <c r="QJA50" s="98" t="s">
        <v>669</v>
      </c>
      <c r="QJB50" s="98" t="s">
        <v>669</v>
      </c>
      <c r="QJC50" s="98" t="s">
        <v>669</v>
      </c>
      <c r="QJD50" s="98" t="s">
        <v>669</v>
      </c>
      <c r="QJE50" s="98" t="s">
        <v>669</v>
      </c>
      <c r="QJF50" s="98" t="s">
        <v>669</v>
      </c>
      <c r="QJG50" s="98" t="s">
        <v>669</v>
      </c>
      <c r="QJH50" s="98" t="s">
        <v>669</v>
      </c>
      <c r="QJI50" s="98" t="s">
        <v>669</v>
      </c>
      <c r="QJJ50" s="98" t="s">
        <v>669</v>
      </c>
      <c r="QJK50" s="98" t="s">
        <v>669</v>
      </c>
      <c r="QJL50" s="98" t="s">
        <v>669</v>
      </c>
      <c r="QJM50" s="98" t="s">
        <v>669</v>
      </c>
      <c r="QJN50" s="98" t="s">
        <v>669</v>
      </c>
      <c r="QJO50" s="98" t="s">
        <v>669</v>
      </c>
      <c r="QJP50" s="98" t="s">
        <v>669</v>
      </c>
      <c r="QJQ50" s="98" t="s">
        <v>669</v>
      </c>
      <c r="QJR50" s="98" t="s">
        <v>669</v>
      </c>
      <c r="QJS50" s="98" t="s">
        <v>669</v>
      </c>
      <c r="QJT50" s="98" t="s">
        <v>669</v>
      </c>
      <c r="QJU50" s="98" t="s">
        <v>669</v>
      </c>
      <c r="QJV50" s="98" t="s">
        <v>669</v>
      </c>
      <c r="QJW50" s="98" t="s">
        <v>669</v>
      </c>
      <c r="QJX50" s="98" t="s">
        <v>669</v>
      </c>
      <c r="QJY50" s="98" t="s">
        <v>669</v>
      </c>
      <c r="QJZ50" s="98" t="s">
        <v>669</v>
      </c>
      <c r="QKA50" s="98" t="s">
        <v>669</v>
      </c>
      <c r="QKB50" s="98" t="s">
        <v>669</v>
      </c>
      <c r="QKC50" s="98" t="s">
        <v>669</v>
      </c>
      <c r="QKD50" s="98" t="s">
        <v>669</v>
      </c>
      <c r="QKE50" s="98" t="s">
        <v>669</v>
      </c>
      <c r="QKF50" s="98" t="s">
        <v>669</v>
      </c>
      <c r="QKG50" s="98" t="s">
        <v>669</v>
      </c>
      <c r="QKH50" s="98" t="s">
        <v>669</v>
      </c>
      <c r="QKI50" s="98" t="s">
        <v>669</v>
      </c>
      <c r="QKJ50" s="98" t="s">
        <v>669</v>
      </c>
      <c r="QKK50" s="98" t="s">
        <v>669</v>
      </c>
      <c r="QKL50" s="98" t="s">
        <v>669</v>
      </c>
      <c r="QKM50" s="98" t="s">
        <v>669</v>
      </c>
      <c r="QKN50" s="98" t="s">
        <v>669</v>
      </c>
      <c r="QKO50" s="98" t="s">
        <v>669</v>
      </c>
      <c r="QKP50" s="98" t="s">
        <v>669</v>
      </c>
      <c r="QKQ50" s="98" t="s">
        <v>669</v>
      </c>
      <c r="QKR50" s="98" t="s">
        <v>669</v>
      </c>
      <c r="QKS50" s="98" t="s">
        <v>669</v>
      </c>
      <c r="QKT50" s="98" t="s">
        <v>669</v>
      </c>
      <c r="QKU50" s="98" t="s">
        <v>669</v>
      </c>
      <c r="QKV50" s="98" t="s">
        <v>669</v>
      </c>
      <c r="QKW50" s="98" t="s">
        <v>669</v>
      </c>
      <c r="QKX50" s="98" t="s">
        <v>669</v>
      </c>
      <c r="QKY50" s="98" t="s">
        <v>669</v>
      </c>
      <c r="QKZ50" s="98" t="s">
        <v>669</v>
      </c>
      <c r="QLA50" s="98" t="s">
        <v>669</v>
      </c>
      <c r="QLB50" s="98" t="s">
        <v>669</v>
      </c>
      <c r="QLC50" s="98" t="s">
        <v>669</v>
      </c>
      <c r="QLD50" s="98" t="s">
        <v>669</v>
      </c>
      <c r="QLE50" s="98" t="s">
        <v>669</v>
      </c>
      <c r="QLF50" s="98" t="s">
        <v>669</v>
      </c>
      <c r="QLG50" s="98" t="s">
        <v>669</v>
      </c>
      <c r="QLH50" s="98" t="s">
        <v>669</v>
      </c>
      <c r="QLI50" s="98" t="s">
        <v>669</v>
      </c>
      <c r="QLJ50" s="98" t="s">
        <v>669</v>
      </c>
      <c r="QLK50" s="98" t="s">
        <v>669</v>
      </c>
      <c r="QLL50" s="98" t="s">
        <v>669</v>
      </c>
      <c r="QLM50" s="98" t="s">
        <v>669</v>
      </c>
      <c r="QLN50" s="98" t="s">
        <v>669</v>
      </c>
      <c r="QLO50" s="98" t="s">
        <v>669</v>
      </c>
      <c r="QLP50" s="98" t="s">
        <v>669</v>
      </c>
      <c r="QLQ50" s="98" t="s">
        <v>669</v>
      </c>
      <c r="QLR50" s="98" t="s">
        <v>669</v>
      </c>
      <c r="QLS50" s="98" t="s">
        <v>669</v>
      </c>
      <c r="QLT50" s="98" t="s">
        <v>669</v>
      </c>
      <c r="QLU50" s="98" t="s">
        <v>669</v>
      </c>
      <c r="QLV50" s="98" t="s">
        <v>669</v>
      </c>
      <c r="QLW50" s="98" t="s">
        <v>669</v>
      </c>
      <c r="QLX50" s="98" t="s">
        <v>669</v>
      </c>
      <c r="QLY50" s="98" t="s">
        <v>669</v>
      </c>
      <c r="QLZ50" s="98" t="s">
        <v>669</v>
      </c>
      <c r="QMA50" s="98" t="s">
        <v>669</v>
      </c>
      <c r="QMB50" s="98" t="s">
        <v>669</v>
      </c>
      <c r="QMC50" s="98" t="s">
        <v>669</v>
      </c>
      <c r="QMD50" s="98" t="s">
        <v>669</v>
      </c>
      <c r="QME50" s="98" t="s">
        <v>669</v>
      </c>
      <c r="QMF50" s="98" t="s">
        <v>669</v>
      </c>
      <c r="QMG50" s="98" t="s">
        <v>669</v>
      </c>
      <c r="QMH50" s="98" t="s">
        <v>669</v>
      </c>
      <c r="QMI50" s="98" t="s">
        <v>669</v>
      </c>
      <c r="QMJ50" s="98" t="s">
        <v>669</v>
      </c>
      <c r="QMK50" s="98" t="s">
        <v>669</v>
      </c>
      <c r="QML50" s="98" t="s">
        <v>669</v>
      </c>
      <c r="QMM50" s="98" t="s">
        <v>669</v>
      </c>
      <c r="QMN50" s="98" t="s">
        <v>669</v>
      </c>
      <c r="QMO50" s="98" t="s">
        <v>669</v>
      </c>
      <c r="QMP50" s="98" t="s">
        <v>669</v>
      </c>
      <c r="QMQ50" s="98" t="s">
        <v>669</v>
      </c>
      <c r="QMR50" s="98" t="s">
        <v>669</v>
      </c>
      <c r="QMS50" s="98" t="s">
        <v>669</v>
      </c>
      <c r="QMT50" s="98" t="s">
        <v>669</v>
      </c>
      <c r="QMU50" s="98" t="s">
        <v>669</v>
      </c>
      <c r="QMV50" s="98" t="s">
        <v>669</v>
      </c>
      <c r="QMW50" s="98" t="s">
        <v>669</v>
      </c>
      <c r="QMX50" s="98" t="s">
        <v>669</v>
      </c>
      <c r="QMY50" s="98" t="s">
        <v>669</v>
      </c>
      <c r="QMZ50" s="98" t="s">
        <v>669</v>
      </c>
      <c r="QNA50" s="98" t="s">
        <v>669</v>
      </c>
      <c r="QNB50" s="98" t="s">
        <v>669</v>
      </c>
      <c r="QNC50" s="98" t="s">
        <v>669</v>
      </c>
      <c r="QND50" s="98" t="s">
        <v>669</v>
      </c>
      <c r="QNE50" s="98" t="s">
        <v>669</v>
      </c>
      <c r="QNF50" s="98" t="s">
        <v>669</v>
      </c>
      <c r="QNG50" s="98" t="s">
        <v>669</v>
      </c>
      <c r="QNH50" s="98" t="s">
        <v>669</v>
      </c>
      <c r="QNI50" s="98" t="s">
        <v>669</v>
      </c>
      <c r="QNJ50" s="98" t="s">
        <v>669</v>
      </c>
      <c r="QNK50" s="98" t="s">
        <v>669</v>
      </c>
      <c r="QNL50" s="98" t="s">
        <v>669</v>
      </c>
      <c r="QNM50" s="98" t="s">
        <v>669</v>
      </c>
      <c r="QNN50" s="98" t="s">
        <v>669</v>
      </c>
      <c r="QNO50" s="98" t="s">
        <v>669</v>
      </c>
      <c r="QNP50" s="98" t="s">
        <v>669</v>
      </c>
      <c r="QNQ50" s="98" t="s">
        <v>669</v>
      </c>
      <c r="QNR50" s="98" t="s">
        <v>669</v>
      </c>
      <c r="QNS50" s="98" t="s">
        <v>669</v>
      </c>
      <c r="QNT50" s="98" t="s">
        <v>669</v>
      </c>
      <c r="QNU50" s="98" t="s">
        <v>669</v>
      </c>
      <c r="QNV50" s="98" t="s">
        <v>669</v>
      </c>
      <c r="QNW50" s="98" t="s">
        <v>669</v>
      </c>
      <c r="QNX50" s="98" t="s">
        <v>669</v>
      </c>
      <c r="QNY50" s="98" t="s">
        <v>669</v>
      </c>
      <c r="QNZ50" s="98" t="s">
        <v>669</v>
      </c>
      <c r="QOA50" s="98" t="s">
        <v>669</v>
      </c>
      <c r="QOB50" s="98" t="s">
        <v>669</v>
      </c>
      <c r="QOC50" s="98" t="s">
        <v>669</v>
      </c>
      <c r="QOD50" s="98" t="s">
        <v>669</v>
      </c>
      <c r="QOE50" s="98" t="s">
        <v>669</v>
      </c>
      <c r="QOF50" s="98" t="s">
        <v>669</v>
      </c>
      <c r="QOG50" s="98" t="s">
        <v>669</v>
      </c>
      <c r="QOH50" s="98" t="s">
        <v>669</v>
      </c>
      <c r="QOI50" s="98" t="s">
        <v>669</v>
      </c>
      <c r="QOJ50" s="98" t="s">
        <v>669</v>
      </c>
      <c r="QOK50" s="98" t="s">
        <v>669</v>
      </c>
      <c r="QOL50" s="98" t="s">
        <v>669</v>
      </c>
      <c r="QOM50" s="98" t="s">
        <v>669</v>
      </c>
      <c r="QON50" s="98" t="s">
        <v>669</v>
      </c>
      <c r="QOO50" s="98" t="s">
        <v>669</v>
      </c>
      <c r="QOP50" s="98" t="s">
        <v>669</v>
      </c>
      <c r="QOQ50" s="98" t="s">
        <v>669</v>
      </c>
      <c r="QOR50" s="98" t="s">
        <v>669</v>
      </c>
      <c r="QOS50" s="98" t="s">
        <v>669</v>
      </c>
      <c r="QOT50" s="98" t="s">
        <v>669</v>
      </c>
      <c r="QOU50" s="98" t="s">
        <v>669</v>
      </c>
      <c r="QOV50" s="98" t="s">
        <v>669</v>
      </c>
      <c r="QOW50" s="98" t="s">
        <v>669</v>
      </c>
      <c r="QOX50" s="98" t="s">
        <v>669</v>
      </c>
      <c r="QOY50" s="98" t="s">
        <v>669</v>
      </c>
      <c r="QOZ50" s="98" t="s">
        <v>669</v>
      </c>
      <c r="QPA50" s="98" t="s">
        <v>669</v>
      </c>
      <c r="QPB50" s="98" t="s">
        <v>669</v>
      </c>
      <c r="QPC50" s="98" t="s">
        <v>669</v>
      </c>
      <c r="QPD50" s="98" t="s">
        <v>669</v>
      </c>
      <c r="QPE50" s="98" t="s">
        <v>669</v>
      </c>
      <c r="QPF50" s="98" t="s">
        <v>669</v>
      </c>
      <c r="QPG50" s="98" t="s">
        <v>669</v>
      </c>
      <c r="QPH50" s="98" t="s">
        <v>669</v>
      </c>
      <c r="QPI50" s="98" t="s">
        <v>669</v>
      </c>
      <c r="QPJ50" s="98" t="s">
        <v>669</v>
      </c>
      <c r="QPK50" s="98" t="s">
        <v>669</v>
      </c>
      <c r="QPL50" s="98" t="s">
        <v>669</v>
      </c>
      <c r="QPM50" s="98" t="s">
        <v>669</v>
      </c>
      <c r="QPN50" s="98" t="s">
        <v>669</v>
      </c>
      <c r="QPO50" s="98" t="s">
        <v>669</v>
      </c>
      <c r="QPP50" s="98" t="s">
        <v>669</v>
      </c>
      <c r="QPQ50" s="98" t="s">
        <v>669</v>
      </c>
      <c r="QPR50" s="98" t="s">
        <v>669</v>
      </c>
      <c r="QPS50" s="98" t="s">
        <v>669</v>
      </c>
      <c r="QPT50" s="98" t="s">
        <v>669</v>
      </c>
      <c r="QPU50" s="98" t="s">
        <v>669</v>
      </c>
      <c r="QPV50" s="98" t="s">
        <v>669</v>
      </c>
      <c r="QPW50" s="98" t="s">
        <v>669</v>
      </c>
      <c r="QPX50" s="98" t="s">
        <v>669</v>
      </c>
      <c r="QPY50" s="98" t="s">
        <v>669</v>
      </c>
      <c r="QPZ50" s="98" t="s">
        <v>669</v>
      </c>
      <c r="QQA50" s="98" t="s">
        <v>669</v>
      </c>
      <c r="QQB50" s="98" t="s">
        <v>669</v>
      </c>
      <c r="QQC50" s="98" t="s">
        <v>669</v>
      </c>
      <c r="QQD50" s="98" t="s">
        <v>669</v>
      </c>
      <c r="QQE50" s="98" t="s">
        <v>669</v>
      </c>
      <c r="QQF50" s="98" t="s">
        <v>669</v>
      </c>
      <c r="QQG50" s="98" t="s">
        <v>669</v>
      </c>
      <c r="QQH50" s="98" t="s">
        <v>669</v>
      </c>
      <c r="QQI50" s="98" t="s">
        <v>669</v>
      </c>
      <c r="QQJ50" s="98" t="s">
        <v>669</v>
      </c>
      <c r="QQK50" s="98" t="s">
        <v>669</v>
      </c>
      <c r="QQL50" s="98" t="s">
        <v>669</v>
      </c>
      <c r="QQM50" s="98" t="s">
        <v>669</v>
      </c>
      <c r="QQN50" s="98" t="s">
        <v>669</v>
      </c>
      <c r="QQO50" s="98" t="s">
        <v>669</v>
      </c>
      <c r="QQP50" s="98" t="s">
        <v>669</v>
      </c>
      <c r="QQQ50" s="98" t="s">
        <v>669</v>
      </c>
      <c r="QQR50" s="98" t="s">
        <v>669</v>
      </c>
      <c r="QQS50" s="98" t="s">
        <v>669</v>
      </c>
      <c r="QQT50" s="98" t="s">
        <v>669</v>
      </c>
      <c r="QQU50" s="98" t="s">
        <v>669</v>
      </c>
      <c r="QQV50" s="98" t="s">
        <v>669</v>
      </c>
      <c r="QQW50" s="98" t="s">
        <v>669</v>
      </c>
      <c r="QQX50" s="98" t="s">
        <v>669</v>
      </c>
      <c r="QQY50" s="98" t="s">
        <v>669</v>
      </c>
      <c r="QQZ50" s="98" t="s">
        <v>669</v>
      </c>
      <c r="QRA50" s="98" t="s">
        <v>669</v>
      </c>
      <c r="QRB50" s="98" t="s">
        <v>669</v>
      </c>
      <c r="QRC50" s="98" t="s">
        <v>669</v>
      </c>
      <c r="QRD50" s="98" t="s">
        <v>669</v>
      </c>
      <c r="QRE50" s="98" t="s">
        <v>669</v>
      </c>
      <c r="QRF50" s="98" t="s">
        <v>669</v>
      </c>
      <c r="QRG50" s="98" t="s">
        <v>669</v>
      </c>
      <c r="QRH50" s="98" t="s">
        <v>669</v>
      </c>
      <c r="QRI50" s="98" t="s">
        <v>669</v>
      </c>
      <c r="QRJ50" s="98" t="s">
        <v>669</v>
      </c>
      <c r="QRK50" s="98" t="s">
        <v>669</v>
      </c>
      <c r="QRL50" s="98" t="s">
        <v>669</v>
      </c>
      <c r="QRM50" s="98" t="s">
        <v>669</v>
      </c>
      <c r="QRN50" s="98" t="s">
        <v>669</v>
      </c>
      <c r="QRO50" s="98" t="s">
        <v>669</v>
      </c>
      <c r="QRP50" s="98" t="s">
        <v>669</v>
      </c>
      <c r="QRQ50" s="98" t="s">
        <v>669</v>
      </c>
      <c r="QRR50" s="98" t="s">
        <v>669</v>
      </c>
      <c r="QRS50" s="98" t="s">
        <v>669</v>
      </c>
      <c r="QRT50" s="98" t="s">
        <v>669</v>
      </c>
      <c r="QRU50" s="98" t="s">
        <v>669</v>
      </c>
      <c r="QRV50" s="98" t="s">
        <v>669</v>
      </c>
      <c r="QRW50" s="98" t="s">
        <v>669</v>
      </c>
      <c r="QRX50" s="98" t="s">
        <v>669</v>
      </c>
      <c r="QRY50" s="98" t="s">
        <v>669</v>
      </c>
      <c r="QRZ50" s="98" t="s">
        <v>669</v>
      </c>
      <c r="QSA50" s="98" t="s">
        <v>669</v>
      </c>
      <c r="QSB50" s="98" t="s">
        <v>669</v>
      </c>
      <c r="QSC50" s="98" t="s">
        <v>669</v>
      </c>
      <c r="QSD50" s="98" t="s">
        <v>669</v>
      </c>
      <c r="QSE50" s="98" t="s">
        <v>669</v>
      </c>
      <c r="QSF50" s="98" t="s">
        <v>669</v>
      </c>
      <c r="QSG50" s="98" t="s">
        <v>669</v>
      </c>
      <c r="QSH50" s="98" t="s">
        <v>669</v>
      </c>
      <c r="QSI50" s="98" t="s">
        <v>669</v>
      </c>
      <c r="QSJ50" s="98" t="s">
        <v>669</v>
      </c>
      <c r="QSK50" s="98" t="s">
        <v>669</v>
      </c>
      <c r="QSL50" s="98" t="s">
        <v>669</v>
      </c>
      <c r="QSM50" s="98" t="s">
        <v>669</v>
      </c>
      <c r="QSN50" s="98" t="s">
        <v>669</v>
      </c>
      <c r="QSO50" s="98" t="s">
        <v>669</v>
      </c>
      <c r="QSP50" s="98" t="s">
        <v>669</v>
      </c>
      <c r="QSQ50" s="98" t="s">
        <v>669</v>
      </c>
      <c r="QSR50" s="98" t="s">
        <v>669</v>
      </c>
      <c r="QSS50" s="98" t="s">
        <v>669</v>
      </c>
      <c r="QST50" s="98" t="s">
        <v>669</v>
      </c>
      <c r="QSU50" s="98" t="s">
        <v>669</v>
      </c>
      <c r="QSV50" s="98" t="s">
        <v>669</v>
      </c>
      <c r="QSW50" s="98" t="s">
        <v>669</v>
      </c>
      <c r="QSX50" s="98" t="s">
        <v>669</v>
      </c>
      <c r="QSY50" s="98" t="s">
        <v>669</v>
      </c>
      <c r="QSZ50" s="98" t="s">
        <v>669</v>
      </c>
      <c r="QTA50" s="98" t="s">
        <v>669</v>
      </c>
      <c r="QTB50" s="98" t="s">
        <v>669</v>
      </c>
      <c r="QTC50" s="98" t="s">
        <v>669</v>
      </c>
      <c r="QTD50" s="98" t="s">
        <v>669</v>
      </c>
      <c r="QTE50" s="98" t="s">
        <v>669</v>
      </c>
      <c r="QTF50" s="98" t="s">
        <v>669</v>
      </c>
      <c r="QTG50" s="98" t="s">
        <v>669</v>
      </c>
      <c r="QTH50" s="98" t="s">
        <v>669</v>
      </c>
      <c r="QTI50" s="98" t="s">
        <v>669</v>
      </c>
      <c r="QTJ50" s="98" t="s">
        <v>669</v>
      </c>
      <c r="QTK50" s="98" t="s">
        <v>669</v>
      </c>
      <c r="QTL50" s="98" t="s">
        <v>669</v>
      </c>
      <c r="QTM50" s="98" t="s">
        <v>669</v>
      </c>
      <c r="QTN50" s="98" t="s">
        <v>669</v>
      </c>
      <c r="QTO50" s="98" t="s">
        <v>669</v>
      </c>
      <c r="QTP50" s="98" t="s">
        <v>669</v>
      </c>
      <c r="QTQ50" s="98" t="s">
        <v>669</v>
      </c>
      <c r="QTR50" s="98" t="s">
        <v>669</v>
      </c>
      <c r="QTS50" s="98" t="s">
        <v>669</v>
      </c>
      <c r="QTT50" s="98" t="s">
        <v>669</v>
      </c>
      <c r="QTU50" s="98" t="s">
        <v>669</v>
      </c>
      <c r="QTV50" s="98" t="s">
        <v>669</v>
      </c>
      <c r="QTW50" s="98" t="s">
        <v>669</v>
      </c>
      <c r="QTX50" s="98" t="s">
        <v>669</v>
      </c>
      <c r="QTY50" s="98" t="s">
        <v>669</v>
      </c>
      <c r="QTZ50" s="98" t="s">
        <v>669</v>
      </c>
      <c r="QUA50" s="98" t="s">
        <v>669</v>
      </c>
      <c r="QUB50" s="98" t="s">
        <v>669</v>
      </c>
      <c r="QUC50" s="98" t="s">
        <v>669</v>
      </c>
      <c r="QUD50" s="98" t="s">
        <v>669</v>
      </c>
      <c r="QUE50" s="98" t="s">
        <v>669</v>
      </c>
      <c r="QUF50" s="98" t="s">
        <v>669</v>
      </c>
      <c r="QUG50" s="98" t="s">
        <v>669</v>
      </c>
      <c r="QUH50" s="98" t="s">
        <v>669</v>
      </c>
      <c r="QUI50" s="98" t="s">
        <v>669</v>
      </c>
      <c r="QUJ50" s="98" t="s">
        <v>669</v>
      </c>
      <c r="QUK50" s="98" t="s">
        <v>669</v>
      </c>
      <c r="QUL50" s="98" t="s">
        <v>669</v>
      </c>
      <c r="QUM50" s="98" t="s">
        <v>669</v>
      </c>
      <c r="QUN50" s="98" t="s">
        <v>669</v>
      </c>
      <c r="QUO50" s="98" t="s">
        <v>669</v>
      </c>
      <c r="QUP50" s="98" t="s">
        <v>669</v>
      </c>
      <c r="QUQ50" s="98" t="s">
        <v>669</v>
      </c>
      <c r="QUR50" s="98" t="s">
        <v>669</v>
      </c>
      <c r="QUS50" s="98" t="s">
        <v>669</v>
      </c>
      <c r="QUT50" s="98" t="s">
        <v>669</v>
      </c>
      <c r="QUU50" s="98" t="s">
        <v>669</v>
      </c>
      <c r="QUV50" s="98" t="s">
        <v>669</v>
      </c>
      <c r="QUW50" s="98" t="s">
        <v>669</v>
      </c>
      <c r="QUX50" s="98" t="s">
        <v>669</v>
      </c>
      <c r="QUY50" s="98" t="s">
        <v>669</v>
      </c>
      <c r="QUZ50" s="98" t="s">
        <v>669</v>
      </c>
      <c r="QVA50" s="98" t="s">
        <v>669</v>
      </c>
      <c r="QVB50" s="98" t="s">
        <v>669</v>
      </c>
      <c r="QVC50" s="98" t="s">
        <v>669</v>
      </c>
      <c r="QVD50" s="98" t="s">
        <v>669</v>
      </c>
      <c r="QVE50" s="98" t="s">
        <v>669</v>
      </c>
      <c r="QVF50" s="98" t="s">
        <v>669</v>
      </c>
      <c r="QVG50" s="98" t="s">
        <v>669</v>
      </c>
      <c r="QVH50" s="98" t="s">
        <v>669</v>
      </c>
      <c r="QVI50" s="98" t="s">
        <v>669</v>
      </c>
      <c r="QVJ50" s="98" t="s">
        <v>669</v>
      </c>
      <c r="QVK50" s="98" t="s">
        <v>669</v>
      </c>
      <c r="QVL50" s="98" t="s">
        <v>669</v>
      </c>
      <c r="QVM50" s="98" t="s">
        <v>669</v>
      </c>
      <c r="QVN50" s="98" t="s">
        <v>669</v>
      </c>
      <c r="QVO50" s="98" t="s">
        <v>669</v>
      </c>
      <c r="QVP50" s="98" t="s">
        <v>669</v>
      </c>
      <c r="QVQ50" s="98" t="s">
        <v>669</v>
      </c>
      <c r="QVR50" s="98" t="s">
        <v>669</v>
      </c>
      <c r="QVS50" s="98" t="s">
        <v>669</v>
      </c>
      <c r="QVT50" s="98" t="s">
        <v>669</v>
      </c>
      <c r="QVU50" s="98" t="s">
        <v>669</v>
      </c>
      <c r="QVV50" s="98" t="s">
        <v>669</v>
      </c>
      <c r="QVW50" s="98" t="s">
        <v>669</v>
      </c>
      <c r="QVX50" s="98" t="s">
        <v>669</v>
      </c>
      <c r="QVY50" s="98" t="s">
        <v>669</v>
      </c>
      <c r="QVZ50" s="98" t="s">
        <v>669</v>
      </c>
      <c r="QWA50" s="98" t="s">
        <v>669</v>
      </c>
      <c r="QWB50" s="98" t="s">
        <v>669</v>
      </c>
      <c r="QWC50" s="98" t="s">
        <v>669</v>
      </c>
      <c r="QWD50" s="98" t="s">
        <v>669</v>
      </c>
      <c r="QWE50" s="98" t="s">
        <v>669</v>
      </c>
      <c r="QWF50" s="98" t="s">
        <v>669</v>
      </c>
      <c r="QWG50" s="98" t="s">
        <v>669</v>
      </c>
      <c r="QWH50" s="98" t="s">
        <v>669</v>
      </c>
      <c r="QWI50" s="98" t="s">
        <v>669</v>
      </c>
      <c r="QWJ50" s="98" t="s">
        <v>669</v>
      </c>
      <c r="QWK50" s="98" t="s">
        <v>669</v>
      </c>
      <c r="QWL50" s="98" t="s">
        <v>669</v>
      </c>
      <c r="QWM50" s="98" t="s">
        <v>669</v>
      </c>
      <c r="QWN50" s="98" t="s">
        <v>669</v>
      </c>
      <c r="QWO50" s="98" t="s">
        <v>669</v>
      </c>
      <c r="QWP50" s="98" t="s">
        <v>669</v>
      </c>
      <c r="QWQ50" s="98" t="s">
        <v>669</v>
      </c>
      <c r="QWR50" s="98" t="s">
        <v>669</v>
      </c>
      <c r="QWS50" s="98" t="s">
        <v>669</v>
      </c>
      <c r="QWT50" s="98" t="s">
        <v>669</v>
      </c>
      <c r="QWU50" s="98" t="s">
        <v>669</v>
      </c>
      <c r="QWV50" s="98" t="s">
        <v>669</v>
      </c>
      <c r="QWW50" s="98" t="s">
        <v>669</v>
      </c>
      <c r="QWX50" s="98" t="s">
        <v>669</v>
      </c>
      <c r="QWY50" s="98" t="s">
        <v>669</v>
      </c>
      <c r="QWZ50" s="98" t="s">
        <v>669</v>
      </c>
      <c r="QXA50" s="98" t="s">
        <v>669</v>
      </c>
      <c r="QXB50" s="98" t="s">
        <v>669</v>
      </c>
      <c r="QXC50" s="98" t="s">
        <v>669</v>
      </c>
      <c r="QXD50" s="98" t="s">
        <v>669</v>
      </c>
      <c r="QXE50" s="98" t="s">
        <v>669</v>
      </c>
      <c r="QXF50" s="98" t="s">
        <v>669</v>
      </c>
      <c r="QXG50" s="98" t="s">
        <v>669</v>
      </c>
      <c r="QXH50" s="98" t="s">
        <v>669</v>
      </c>
      <c r="QXI50" s="98" t="s">
        <v>669</v>
      </c>
      <c r="QXJ50" s="98" t="s">
        <v>669</v>
      </c>
      <c r="QXK50" s="98" t="s">
        <v>669</v>
      </c>
      <c r="QXL50" s="98" t="s">
        <v>669</v>
      </c>
      <c r="QXM50" s="98" t="s">
        <v>669</v>
      </c>
      <c r="QXN50" s="98" t="s">
        <v>669</v>
      </c>
      <c r="QXO50" s="98" t="s">
        <v>669</v>
      </c>
      <c r="QXP50" s="98" t="s">
        <v>669</v>
      </c>
      <c r="QXQ50" s="98" t="s">
        <v>669</v>
      </c>
      <c r="QXR50" s="98" t="s">
        <v>669</v>
      </c>
      <c r="QXS50" s="98" t="s">
        <v>669</v>
      </c>
      <c r="QXT50" s="98" t="s">
        <v>669</v>
      </c>
      <c r="QXU50" s="98" t="s">
        <v>669</v>
      </c>
      <c r="QXV50" s="98" t="s">
        <v>669</v>
      </c>
      <c r="QXW50" s="98" t="s">
        <v>669</v>
      </c>
      <c r="QXX50" s="98" t="s">
        <v>669</v>
      </c>
      <c r="QXY50" s="98" t="s">
        <v>669</v>
      </c>
      <c r="QXZ50" s="98" t="s">
        <v>669</v>
      </c>
      <c r="QYA50" s="98" t="s">
        <v>669</v>
      </c>
      <c r="QYB50" s="98" t="s">
        <v>669</v>
      </c>
      <c r="QYC50" s="98" t="s">
        <v>669</v>
      </c>
      <c r="QYD50" s="98" t="s">
        <v>669</v>
      </c>
      <c r="QYE50" s="98" t="s">
        <v>669</v>
      </c>
      <c r="QYF50" s="98" t="s">
        <v>669</v>
      </c>
      <c r="QYG50" s="98" t="s">
        <v>669</v>
      </c>
      <c r="QYH50" s="98" t="s">
        <v>669</v>
      </c>
      <c r="QYI50" s="98" t="s">
        <v>669</v>
      </c>
      <c r="QYJ50" s="98" t="s">
        <v>669</v>
      </c>
      <c r="QYK50" s="98" t="s">
        <v>669</v>
      </c>
      <c r="QYL50" s="98" t="s">
        <v>669</v>
      </c>
      <c r="QYM50" s="98" t="s">
        <v>669</v>
      </c>
      <c r="QYN50" s="98" t="s">
        <v>669</v>
      </c>
      <c r="QYO50" s="98" t="s">
        <v>669</v>
      </c>
      <c r="QYP50" s="98" t="s">
        <v>669</v>
      </c>
      <c r="QYQ50" s="98" t="s">
        <v>669</v>
      </c>
      <c r="QYR50" s="98" t="s">
        <v>669</v>
      </c>
      <c r="QYS50" s="98" t="s">
        <v>669</v>
      </c>
      <c r="QYT50" s="98" t="s">
        <v>669</v>
      </c>
      <c r="QYU50" s="98" t="s">
        <v>669</v>
      </c>
      <c r="QYV50" s="98" t="s">
        <v>669</v>
      </c>
      <c r="QYW50" s="98" t="s">
        <v>669</v>
      </c>
      <c r="QYX50" s="98" t="s">
        <v>669</v>
      </c>
      <c r="QYY50" s="98" t="s">
        <v>669</v>
      </c>
      <c r="QYZ50" s="98" t="s">
        <v>669</v>
      </c>
      <c r="QZA50" s="98" t="s">
        <v>669</v>
      </c>
      <c r="QZB50" s="98" t="s">
        <v>669</v>
      </c>
      <c r="QZC50" s="98" t="s">
        <v>669</v>
      </c>
      <c r="QZD50" s="98" t="s">
        <v>669</v>
      </c>
      <c r="QZE50" s="98" t="s">
        <v>669</v>
      </c>
      <c r="QZF50" s="98" t="s">
        <v>669</v>
      </c>
      <c r="QZG50" s="98" t="s">
        <v>669</v>
      </c>
      <c r="QZH50" s="98" t="s">
        <v>669</v>
      </c>
      <c r="QZI50" s="98" t="s">
        <v>669</v>
      </c>
      <c r="QZJ50" s="98" t="s">
        <v>669</v>
      </c>
      <c r="QZK50" s="98" t="s">
        <v>669</v>
      </c>
      <c r="QZL50" s="98" t="s">
        <v>669</v>
      </c>
      <c r="QZM50" s="98" t="s">
        <v>669</v>
      </c>
      <c r="QZN50" s="98" t="s">
        <v>669</v>
      </c>
      <c r="QZO50" s="98" t="s">
        <v>669</v>
      </c>
      <c r="QZP50" s="98" t="s">
        <v>669</v>
      </c>
      <c r="QZQ50" s="98" t="s">
        <v>669</v>
      </c>
      <c r="QZR50" s="98" t="s">
        <v>669</v>
      </c>
      <c r="QZS50" s="98" t="s">
        <v>669</v>
      </c>
      <c r="QZT50" s="98" t="s">
        <v>669</v>
      </c>
      <c r="QZU50" s="98" t="s">
        <v>669</v>
      </c>
      <c r="QZV50" s="98" t="s">
        <v>669</v>
      </c>
      <c r="QZW50" s="98" t="s">
        <v>669</v>
      </c>
      <c r="QZX50" s="98" t="s">
        <v>669</v>
      </c>
      <c r="QZY50" s="98" t="s">
        <v>669</v>
      </c>
      <c r="QZZ50" s="98" t="s">
        <v>669</v>
      </c>
      <c r="RAA50" s="98" t="s">
        <v>669</v>
      </c>
      <c r="RAB50" s="98" t="s">
        <v>669</v>
      </c>
      <c r="RAC50" s="98" t="s">
        <v>669</v>
      </c>
      <c r="RAD50" s="98" t="s">
        <v>669</v>
      </c>
      <c r="RAE50" s="98" t="s">
        <v>669</v>
      </c>
      <c r="RAF50" s="98" t="s">
        <v>669</v>
      </c>
      <c r="RAG50" s="98" t="s">
        <v>669</v>
      </c>
      <c r="RAH50" s="98" t="s">
        <v>669</v>
      </c>
      <c r="RAI50" s="98" t="s">
        <v>669</v>
      </c>
      <c r="RAJ50" s="98" t="s">
        <v>669</v>
      </c>
      <c r="RAK50" s="98" t="s">
        <v>669</v>
      </c>
      <c r="RAL50" s="98" t="s">
        <v>669</v>
      </c>
      <c r="RAM50" s="98" t="s">
        <v>669</v>
      </c>
      <c r="RAN50" s="98" t="s">
        <v>669</v>
      </c>
      <c r="RAO50" s="98" t="s">
        <v>669</v>
      </c>
      <c r="RAP50" s="98" t="s">
        <v>669</v>
      </c>
      <c r="RAQ50" s="98" t="s">
        <v>669</v>
      </c>
      <c r="RAR50" s="98" t="s">
        <v>669</v>
      </c>
      <c r="RAS50" s="98" t="s">
        <v>669</v>
      </c>
      <c r="RAT50" s="98" t="s">
        <v>669</v>
      </c>
      <c r="RAU50" s="98" t="s">
        <v>669</v>
      </c>
      <c r="RAV50" s="98" t="s">
        <v>669</v>
      </c>
      <c r="RAW50" s="98" t="s">
        <v>669</v>
      </c>
      <c r="RAX50" s="98" t="s">
        <v>669</v>
      </c>
      <c r="RAY50" s="98" t="s">
        <v>669</v>
      </c>
      <c r="RAZ50" s="98" t="s">
        <v>669</v>
      </c>
      <c r="RBA50" s="98" t="s">
        <v>669</v>
      </c>
      <c r="RBB50" s="98" t="s">
        <v>669</v>
      </c>
      <c r="RBC50" s="98" t="s">
        <v>669</v>
      </c>
      <c r="RBD50" s="98" t="s">
        <v>669</v>
      </c>
      <c r="RBE50" s="98" t="s">
        <v>669</v>
      </c>
      <c r="RBF50" s="98" t="s">
        <v>669</v>
      </c>
      <c r="RBG50" s="98" t="s">
        <v>669</v>
      </c>
      <c r="RBH50" s="98" t="s">
        <v>669</v>
      </c>
      <c r="RBI50" s="98" t="s">
        <v>669</v>
      </c>
      <c r="RBJ50" s="98" t="s">
        <v>669</v>
      </c>
      <c r="RBK50" s="98" t="s">
        <v>669</v>
      </c>
      <c r="RBL50" s="98" t="s">
        <v>669</v>
      </c>
      <c r="RBM50" s="98" t="s">
        <v>669</v>
      </c>
      <c r="RBN50" s="98" t="s">
        <v>669</v>
      </c>
      <c r="RBO50" s="98" t="s">
        <v>669</v>
      </c>
      <c r="RBP50" s="98" t="s">
        <v>669</v>
      </c>
      <c r="RBQ50" s="98" t="s">
        <v>669</v>
      </c>
      <c r="RBR50" s="98" t="s">
        <v>669</v>
      </c>
      <c r="RBS50" s="98" t="s">
        <v>669</v>
      </c>
      <c r="RBT50" s="98" t="s">
        <v>669</v>
      </c>
      <c r="RBU50" s="98" t="s">
        <v>669</v>
      </c>
      <c r="RBV50" s="98" t="s">
        <v>669</v>
      </c>
      <c r="RBW50" s="98" t="s">
        <v>669</v>
      </c>
      <c r="RBX50" s="98" t="s">
        <v>669</v>
      </c>
      <c r="RBY50" s="98" t="s">
        <v>669</v>
      </c>
      <c r="RBZ50" s="98" t="s">
        <v>669</v>
      </c>
      <c r="RCA50" s="98" t="s">
        <v>669</v>
      </c>
      <c r="RCB50" s="98" t="s">
        <v>669</v>
      </c>
      <c r="RCC50" s="98" t="s">
        <v>669</v>
      </c>
      <c r="RCD50" s="98" t="s">
        <v>669</v>
      </c>
      <c r="RCE50" s="98" t="s">
        <v>669</v>
      </c>
      <c r="RCF50" s="98" t="s">
        <v>669</v>
      </c>
      <c r="RCG50" s="98" t="s">
        <v>669</v>
      </c>
      <c r="RCH50" s="98" t="s">
        <v>669</v>
      </c>
      <c r="RCI50" s="98" t="s">
        <v>669</v>
      </c>
      <c r="RCJ50" s="98" t="s">
        <v>669</v>
      </c>
      <c r="RCK50" s="98" t="s">
        <v>669</v>
      </c>
      <c r="RCL50" s="98" t="s">
        <v>669</v>
      </c>
      <c r="RCM50" s="98" t="s">
        <v>669</v>
      </c>
      <c r="RCN50" s="98" t="s">
        <v>669</v>
      </c>
      <c r="RCO50" s="98" t="s">
        <v>669</v>
      </c>
      <c r="RCP50" s="98" t="s">
        <v>669</v>
      </c>
      <c r="RCQ50" s="98" t="s">
        <v>669</v>
      </c>
      <c r="RCR50" s="98" t="s">
        <v>669</v>
      </c>
      <c r="RCS50" s="98" t="s">
        <v>669</v>
      </c>
      <c r="RCT50" s="98" t="s">
        <v>669</v>
      </c>
      <c r="RCU50" s="98" t="s">
        <v>669</v>
      </c>
      <c r="RCV50" s="98" t="s">
        <v>669</v>
      </c>
      <c r="RCW50" s="98" t="s">
        <v>669</v>
      </c>
      <c r="RCX50" s="98" t="s">
        <v>669</v>
      </c>
      <c r="RCY50" s="98" t="s">
        <v>669</v>
      </c>
      <c r="RCZ50" s="98" t="s">
        <v>669</v>
      </c>
      <c r="RDA50" s="98" t="s">
        <v>669</v>
      </c>
      <c r="RDB50" s="98" t="s">
        <v>669</v>
      </c>
      <c r="RDC50" s="98" t="s">
        <v>669</v>
      </c>
      <c r="RDD50" s="98" t="s">
        <v>669</v>
      </c>
      <c r="RDE50" s="98" t="s">
        <v>669</v>
      </c>
      <c r="RDF50" s="98" t="s">
        <v>669</v>
      </c>
      <c r="RDG50" s="98" t="s">
        <v>669</v>
      </c>
      <c r="RDH50" s="98" t="s">
        <v>669</v>
      </c>
      <c r="RDI50" s="98" t="s">
        <v>669</v>
      </c>
      <c r="RDJ50" s="98" t="s">
        <v>669</v>
      </c>
      <c r="RDK50" s="98" t="s">
        <v>669</v>
      </c>
      <c r="RDL50" s="98" t="s">
        <v>669</v>
      </c>
      <c r="RDM50" s="98" t="s">
        <v>669</v>
      </c>
      <c r="RDN50" s="98" t="s">
        <v>669</v>
      </c>
      <c r="RDO50" s="98" t="s">
        <v>669</v>
      </c>
      <c r="RDP50" s="98" t="s">
        <v>669</v>
      </c>
      <c r="RDQ50" s="98" t="s">
        <v>669</v>
      </c>
      <c r="RDR50" s="98" t="s">
        <v>669</v>
      </c>
      <c r="RDS50" s="98" t="s">
        <v>669</v>
      </c>
      <c r="RDT50" s="98" t="s">
        <v>669</v>
      </c>
      <c r="RDU50" s="98" t="s">
        <v>669</v>
      </c>
      <c r="RDV50" s="98" t="s">
        <v>669</v>
      </c>
      <c r="RDW50" s="98" t="s">
        <v>669</v>
      </c>
      <c r="RDX50" s="98" t="s">
        <v>669</v>
      </c>
      <c r="RDY50" s="98" t="s">
        <v>669</v>
      </c>
      <c r="RDZ50" s="98" t="s">
        <v>669</v>
      </c>
      <c r="REA50" s="98" t="s">
        <v>669</v>
      </c>
      <c r="REB50" s="98" t="s">
        <v>669</v>
      </c>
      <c r="REC50" s="98" t="s">
        <v>669</v>
      </c>
      <c r="RED50" s="98" t="s">
        <v>669</v>
      </c>
      <c r="REE50" s="98" t="s">
        <v>669</v>
      </c>
      <c r="REF50" s="98" t="s">
        <v>669</v>
      </c>
      <c r="REG50" s="98" t="s">
        <v>669</v>
      </c>
      <c r="REH50" s="98" t="s">
        <v>669</v>
      </c>
      <c r="REI50" s="98" t="s">
        <v>669</v>
      </c>
      <c r="REJ50" s="98" t="s">
        <v>669</v>
      </c>
      <c r="REK50" s="98" t="s">
        <v>669</v>
      </c>
      <c r="REL50" s="98" t="s">
        <v>669</v>
      </c>
      <c r="REM50" s="98" t="s">
        <v>669</v>
      </c>
      <c r="REN50" s="98" t="s">
        <v>669</v>
      </c>
      <c r="REO50" s="98" t="s">
        <v>669</v>
      </c>
      <c r="REP50" s="98" t="s">
        <v>669</v>
      </c>
      <c r="REQ50" s="98" t="s">
        <v>669</v>
      </c>
      <c r="RER50" s="98" t="s">
        <v>669</v>
      </c>
      <c r="RES50" s="98" t="s">
        <v>669</v>
      </c>
      <c r="RET50" s="98" t="s">
        <v>669</v>
      </c>
      <c r="REU50" s="98" t="s">
        <v>669</v>
      </c>
      <c r="REV50" s="98" t="s">
        <v>669</v>
      </c>
      <c r="REW50" s="98" t="s">
        <v>669</v>
      </c>
      <c r="REX50" s="98" t="s">
        <v>669</v>
      </c>
      <c r="REY50" s="98" t="s">
        <v>669</v>
      </c>
      <c r="REZ50" s="98" t="s">
        <v>669</v>
      </c>
      <c r="RFA50" s="98" t="s">
        <v>669</v>
      </c>
      <c r="RFB50" s="98" t="s">
        <v>669</v>
      </c>
      <c r="RFC50" s="98" t="s">
        <v>669</v>
      </c>
      <c r="RFD50" s="98" t="s">
        <v>669</v>
      </c>
      <c r="RFE50" s="98" t="s">
        <v>669</v>
      </c>
      <c r="RFF50" s="98" t="s">
        <v>669</v>
      </c>
      <c r="RFG50" s="98" t="s">
        <v>669</v>
      </c>
      <c r="RFH50" s="98" t="s">
        <v>669</v>
      </c>
      <c r="RFI50" s="98" t="s">
        <v>669</v>
      </c>
      <c r="RFJ50" s="98" t="s">
        <v>669</v>
      </c>
      <c r="RFK50" s="98" t="s">
        <v>669</v>
      </c>
      <c r="RFL50" s="98" t="s">
        <v>669</v>
      </c>
      <c r="RFM50" s="98" t="s">
        <v>669</v>
      </c>
      <c r="RFN50" s="98" t="s">
        <v>669</v>
      </c>
      <c r="RFO50" s="98" t="s">
        <v>669</v>
      </c>
      <c r="RFP50" s="98" t="s">
        <v>669</v>
      </c>
      <c r="RFQ50" s="98" t="s">
        <v>669</v>
      </c>
      <c r="RFR50" s="98" t="s">
        <v>669</v>
      </c>
      <c r="RFS50" s="98" t="s">
        <v>669</v>
      </c>
      <c r="RFT50" s="98" t="s">
        <v>669</v>
      </c>
      <c r="RFU50" s="98" t="s">
        <v>669</v>
      </c>
      <c r="RFV50" s="98" t="s">
        <v>669</v>
      </c>
      <c r="RFW50" s="98" t="s">
        <v>669</v>
      </c>
      <c r="RFX50" s="98" t="s">
        <v>669</v>
      </c>
      <c r="RFY50" s="98" t="s">
        <v>669</v>
      </c>
      <c r="RFZ50" s="98" t="s">
        <v>669</v>
      </c>
      <c r="RGA50" s="98" t="s">
        <v>669</v>
      </c>
      <c r="RGB50" s="98" t="s">
        <v>669</v>
      </c>
      <c r="RGC50" s="98" t="s">
        <v>669</v>
      </c>
      <c r="RGD50" s="98" t="s">
        <v>669</v>
      </c>
      <c r="RGE50" s="98" t="s">
        <v>669</v>
      </c>
      <c r="RGF50" s="98" t="s">
        <v>669</v>
      </c>
      <c r="RGG50" s="98" t="s">
        <v>669</v>
      </c>
      <c r="RGH50" s="98" t="s">
        <v>669</v>
      </c>
      <c r="RGI50" s="98" t="s">
        <v>669</v>
      </c>
      <c r="RGJ50" s="98" t="s">
        <v>669</v>
      </c>
      <c r="RGK50" s="98" t="s">
        <v>669</v>
      </c>
      <c r="RGL50" s="98" t="s">
        <v>669</v>
      </c>
      <c r="RGM50" s="98" t="s">
        <v>669</v>
      </c>
      <c r="RGN50" s="98" t="s">
        <v>669</v>
      </c>
      <c r="RGO50" s="98" t="s">
        <v>669</v>
      </c>
      <c r="RGP50" s="98" t="s">
        <v>669</v>
      </c>
      <c r="RGQ50" s="98" t="s">
        <v>669</v>
      </c>
      <c r="RGR50" s="98" t="s">
        <v>669</v>
      </c>
      <c r="RGS50" s="98" t="s">
        <v>669</v>
      </c>
      <c r="RGT50" s="98" t="s">
        <v>669</v>
      </c>
      <c r="RGU50" s="98" t="s">
        <v>669</v>
      </c>
      <c r="RGV50" s="98" t="s">
        <v>669</v>
      </c>
      <c r="RGW50" s="98" t="s">
        <v>669</v>
      </c>
      <c r="RGX50" s="98" t="s">
        <v>669</v>
      </c>
      <c r="RGY50" s="98" t="s">
        <v>669</v>
      </c>
      <c r="RGZ50" s="98" t="s">
        <v>669</v>
      </c>
      <c r="RHA50" s="98" t="s">
        <v>669</v>
      </c>
      <c r="RHB50" s="98" t="s">
        <v>669</v>
      </c>
      <c r="RHC50" s="98" t="s">
        <v>669</v>
      </c>
      <c r="RHD50" s="98" t="s">
        <v>669</v>
      </c>
      <c r="RHE50" s="98" t="s">
        <v>669</v>
      </c>
      <c r="RHF50" s="98" t="s">
        <v>669</v>
      </c>
      <c r="RHG50" s="98" t="s">
        <v>669</v>
      </c>
      <c r="RHH50" s="98" t="s">
        <v>669</v>
      </c>
      <c r="RHI50" s="98" t="s">
        <v>669</v>
      </c>
      <c r="RHJ50" s="98" t="s">
        <v>669</v>
      </c>
      <c r="RHK50" s="98" t="s">
        <v>669</v>
      </c>
      <c r="RHL50" s="98" t="s">
        <v>669</v>
      </c>
      <c r="RHM50" s="98" t="s">
        <v>669</v>
      </c>
      <c r="RHN50" s="98" t="s">
        <v>669</v>
      </c>
      <c r="RHO50" s="98" t="s">
        <v>669</v>
      </c>
      <c r="RHP50" s="98" t="s">
        <v>669</v>
      </c>
      <c r="RHQ50" s="98" t="s">
        <v>669</v>
      </c>
      <c r="RHR50" s="98" t="s">
        <v>669</v>
      </c>
      <c r="RHS50" s="98" t="s">
        <v>669</v>
      </c>
      <c r="RHT50" s="98" t="s">
        <v>669</v>
      </c>
      <c r="RHU50" s="98" t="s">
        <v>669</v>
      </c>
      <c r="RHV50" s="98" t="s">
        <v>669</v>
      </c>
      <c r="RHW50" s="98" t="s">
        <v>669</v>
      </c>
      <c r="RHX50" s="98" t="s">
        <v>669</v>
      </c>
      <c r="RHY50" s="98" t="s">
        <v>669</v>
      </c>
      <c r="RHZ50" s="98" t="s">
        <v>669</v>
      </c>
      <c r="RIA50" s="98" t="s">
        <v>669</v>
      </c>
      <c r="RIB50" s="98" t="s">
        <v>669</v>
      </c>
      <c r="RIC50" s="98" t="s">
        <v>669</v>
      </c>
      <c r="RID50" s="98" t="s">
        <v>669</v>
      </c>
      <c r="RIE50" s="98" t="s">
        <v>669</v>
      </c>
      <c r="RIF50" s="98" t="s">
        <v>669</v>
      </c>
      <c r="RIG50" s="98" t="s">
        <v>669</v>
      </c>
      <c r="RIH50" s="98" t="s">
        <v>669</v>
      </c>
      <c r="RII50" s="98" t="s">
        <v>669</v>
      </c>
      <c r="RIJ50" s="98" t="s">
        <v>669</v>
      </c>
      <c r="RIK50" s="98" t="s">
        <v>669</v>
      </c>
      <c r="RIL50" s="98" t="s">
        <v>669</v>
      </c>
      <c r="RIM50" s="98" t="s">
        <v>669</v>
      </c>
      <c r="RIN50" s="98" t="s">
        <v>669</v>
      </c>
      <c r="RIO50" s="98" t="s">
        <v>669</v>
      </c>
      <c r="RIP50" s="98" t="s">
        <v>669</v>
      </c>
      <c r="RIQ50" s="98" t="s">
        <v>669</v>
      </c>
      <c r="RIR50" s="98" t="s">
        <v>669</v>
      </c>
      <c r="RIS50" s="98" t="s">
        <v>669</v>
      </c>
      <c r="RIT50" s="98" t="s">
        <v>669</v>
      </c>
      <c r="RIU50" s="98" t="s">
        <v>669</v>
      </c>
      <c r="RIV50" s="98" t="s">
        <v>669</v>
      </c>
      <c r="RIW50" s="98" t="s">
        <v>669</v>
      </c>
      <c r="RIX50" s="98" t="s">
        <v>669</v>
      </c>
      <c r="RIY50" s="98" t="s">
        <v>669</v>
      </c>
      <c r="RIZ50" s="98" t="s">
        <v>669</v>
      </c>
      <c r="RJA50" s="98" t="s">
        <v>669</v>
      </c>
      <c r="RJB50" s="98" t="s">
        <v>669</v>
      </c>
      <c r="RJC50" s="98" t="s">
        <v>669</v>
      </c>
      <c r="RJD50" s="98" t="s">
        <v>669</v>
      </c>
      <c r="RJE50" s="98" t="s">
        <v>669</v>
      </c>
      <c r="RJF50" s="98" t="s">
        <v>669</v>
      </c>
      <c r="RJG50" s="98" t="s">
        <v>669</v>
      </c>
      <c r="RJH50" s="98" t="s">
        <v>669</v>
      </c>
      <c r="RJI50" s="98" t="s">
        <v>669</v>
      </c>
      <c r="RJJ50" s="98" t="s">
        <v>669</v>
      </c>
      <c r="RJK50" s="98" t="s">
        <v>669</v>
      </c>
      <c r="RJL50" s="98" t="s">
        <v>669</v>
      </c>
      <c r="RJM50" s="98" t="s">
        <v>669</v>
      </c>
      <c r="RJN50" s="98" t="s">
        <v>669</v>
      </c>
      <c r="RJO50" s="98" t="s">
        <v>669</v>
      </c>
      <c r="RJP50" s="98" t="s">
        <v>669</v>
      </c>
      <c r="RJQ50" s="98" t="s">
        <v>669</v>
      </c>
      <c r="RJR50" s="98" t="s">
        <v>669</v>
      </c>
      <c r="RJS50" s="98" t="s">
        <v>669</v>
      </c>
      <c r="RJT50" s="98" t="s">
        <v>669</v>
      </c>
      <c r="RJU50" s="98" t="s">
        <v>669</v>
      </c>
      <c r="RJV50" s="98" t="s">
        <v>669</v>
      </c>
      <c r="RJW50" s="98" t="s">
        <v>669</v>
      </c>
      <c r="RJX50" s="98" t="s">
        <v>669</v>
      </c>
      <c r="RJY50" s="98" t="s">
        <v>669</v>
      </c>
      <c r="RJZ50" s="98" t="s">
        <v>669</v>
      </c>
      <c r="RKA50" s="98" t="s">
        <v>669</v>
      </c>
      <c r="RKB50" s="98" t="s">
        <v>669</v>
      </c>
      <c r="RKC50" s="98" t="s">
        <v>669</v>
      </c>
      <c r="RKD50" s="98" t="s">
        <v>669</v>
      </c>
      <c r="RKE50" s="98" t="s">
        <v>669</v>
      </c>
      <c r="RKF50" s="98" t="s">
        <v>669</v>
      </c>
      <c r="RKG50" s="98" t="s">
        <v>669</v>
      </c>
      <c r="RKH50" s="98" t="s">
        <v>669</v>
      </c>
      <c r="RKI50" s="98" t="s">
        <v>669</v>
      </c>
      <c r="RKJ50" s="98" t="s">
        <v>669</v>
      </c>
      <c r="RKK50" s="98" t="s">
        <v>669</v>
      </c>
      <c r="RKL50" s="98" t="s">
        <v>669</v>
      </c>
      <c r="RKM50" s="98" t="s">
        <v>669</v>
      </c>
      <c r="RKN50" s="98" t="s">
        <v>669</v>
      </c>
      <c r="RKO50" s="98" t="s">
        <v>669</v>
      </c>
      <c r="RKP50" s="98" t="s">
        <v>669</v>
      </c>
      <c r="RKQ50" s="98" t="s">
        <v>669</v>
      </c>
      <c r="RKR50" s="98" t="s">
        <v>669</v>
      </c>
      <c r="RKS50" s="98" t="s">
        <v>669</v>
      </c>
      <c r="RKT50" s="98" t="s">
        <v>669</v>
      </c>
      <c r="RKU50" s="98" t="s">
        <v>669</v>
      </c>
      <c r="RKV50" s="98" t="s">
        <v>669</v>
      </c>
      <c r="RKW50" s="98" t="s">
        <v>669</v>
      </c>
      <c r="RKX50" s="98" t="s">
        <v>669</v>
      </c>
      <c r="RKY50" s="98" t="s">
        <v>669</v>
      </c>
      <c r="RKZ50" s="98" t="s">
        <v>669</v>
      </c>
      <c r="RLA50" s="98" t="s">
        <v>669</v>
      </c>
      <c r="RLB50" s="98" t="s">
        <v>669</v>
      </c>
      <c r="RLC50" s="98" t="s">
        <v>669</v>
      </c>
      <c r="RLD50" s="98" t="s">
        <v>669</v>
      </c>
      <c r="RLE50" s="98" t="s">
        <v>669</v>
      </c>
      <c r="RLF50" s="98" t="s">
        <v>669</v>
      </c>
      <c r="RLG50" s="98" t="s">
        <v>669</v>
      </c>
      <c r="RLH50" s="98" t="s">
        <v>669</v>
      </c>
      <c r="RLI50" s="98" t="s">
        <v>669</v>
      </c>
      <c r="RLJ50" s="98" t="s">
        <v>669</v>
      </c>
      <c r="RLK50" s="98" t="s">
        <v>669</v>
      </c>
      <c r="RLL50" s="98" t="s">
        <v>669</v>
      </c>
      <c r="RLM50" s="98" t="s">
        <v>669</v>
      </c>
      <c r="RLN50" s="98" t="s">
        <v>669</v>
      </c>
      <c r="RLO50" s="98" t="s">
        <v>669</v>
      </c>
      <c r="RLP50" s="98" t="s">
        <v>669</v>
      </c>
      <c r="RLQ50" s="98" t="s">
        <v>669</v>
      </c>
      <c r="RLR50" s="98" t="s">
        <v>669</v>
      </c>
      <c r="RLS50" s="98" t="s">
        <v>669</v>
      </c>
      <c r="RLT50" s="98" t="s">
        <v>669</v>
      </c>
      <c r="RLU50" s="98" t="s">
        <v>669</v>
      </c>
      <c r="RLV50" s="98" t="s">
        <v>669</v>
      </c>
      <c r="RLW50" s="98" t="s">
        <v>669</v>
      </c>
      <c r="RLX50" s="98" t="s">
        <v>669</v>
      </c>
      <c r="RLY50" s="98" t="s">
        <v>669</v>
      </c>
      <c r="RLZ50" s="98" t="s">
        <v>669</v>
      </c>
      <c r="RMA50" s="98" t="s">
        <v>669</v>
      </c>
      <c r="RMB50" s="98" t="s">
        <v>669</v>
      </c>
      <c r="RMC50" s="98" t="s">
        <v>669</v>
      </c>
      <c r="RMD50" s="98" t="s">
        <v>669</v>
      </c>
      <c r="RME50" s="98" t="s">
        <v>669</v>
      </c>
      <c r="RMF50" s="98" t="s">
        <v>669</v>
      </c>
      <c r="RMG50" s="98" t="s">
        <v>669</v>
      </c>
      <c r="RMH50" s="98" t="s">
        <v>669</v>
      </c>
      <c r="RMI50" s="98" t="s">
        <v>669</v>
      </c>
      <c r="RMJ50" s="98" t="s">
        <v>669</v>
      </c>
      <c r="RMK50" s="98" t="s">
        <v>669</v>
      </c>
      <c r="RML50" s="98" t="s">
        <v>669</v>
      </c>
      <c r="RMM50" s="98" t="s">
        <v>669</v>
      </c>
      <c r="RMN50" s="98" t="s">
        <v>669</v>
      </c>
      <c r="RMO50" s="98" t="s">
        <v>669</v>
      </c>
      <c r="RMP50" s="98" t="s">
        <v>669</v>
      </c>
      <c r="RMQ50" s="98" t="s">
        <v>669</v>
      </c>
      <c r="RMR50" s="98" t="s">
        <v>669</v>
      </c>
      <c r="RMS50" s="98" t="s">
        <v>669</v>
      </c>
      <c r="RMT50" s="98" t="s">
        <v>669</v>
      </c>
      <c r="RMU50" s="98" t="s">
        <v>669</v>
      </c>
      <c r="RMV50" s="98" t="s">
        <v>669</v>
      </c>
      <c r="RMW50" s="98" t="s">
        <v>669</v>
      </c>
      <c r="RMX50" s="98" t="s">
        <v>669</v>
      </c>
      <c r="RMY50" s="98" t="s">
        <v>669</v>
      </c>
      <c r="RMZ50" s="98" t="s">
        <v>669</v>
      </c>
      <c r="RNA50" s="98" t="s">
        <v>669</v>
      </c>
      <c r="RNB50" s="98" t="s">
        <v>669</v>
      </c>
      <c r="RNC50" s="98" t="s">
        <v>669</v>
      </c>
      <c r="RND50" s="98" t="s">
        <v>669</v>
      </c>
      <c r="RNE50" s="98" t="s">
        <v>669</v>
      </c>
      <c r="RNF50" s="98" t="s">
        <v>669</v>
      </c>
      <c r="RNG50" s="98" t="s">
        <v>669</v>
      </c>
      <c r="RNH50" s="98" t="s">
        <v>669</v>
      </c>
      <c r="RNI50" s="98" t="s">
        <v>669</v>
      </c>
      <c r="RNJ50" s="98" t="s">
        <v>669</v>
      </c>
      <c r="RNK50" s="98" t="s">
        <v>669</v>
      </c>
      <c r="RNL50" s="98" t="s">
        <v>669</v>
      </c>
      <c r="RNM50" s="98" t="s">
        <v>669</v>
      </c>
      <c r="RNN50" s="98" t="s">
        <v>669</v>
      </c>
      <c r="RNO50" s="98" t="s">
        <v>669</v>
      </c>
      <c r="RNP50" s="98" t="s">
        <v>669</v>
      </c>
      <c r="RNQ50" s="98" t="s">
        <v>669</v>
      </c>
      <c r="RNR50" s="98" t="s">
        <v>669</v>
      </c>
      <c r="RNS50" s="98" t="s">
        <v>669</v>
      </c>
      <c r="RNT50" s="98" t="s">
        <v>669</v>
      </c>
      <c r="RNU50" s="98" t="s">
        <v>669</v>
      </c>
      <c r="RNV50" s="98" t="s">
        <v>669</v>
      </c>
      <c r="RNW50" s="98" t="s">
        <v>669</v>
      </c>
      <c r="RNX50" s="98" t="s">
        <v>669</v>
      </c>
      <c r="RNY50" s="98" t="s">
        <v>669</v>
      </c>
      <c r="RNZ50" s="98" t="s">
        <v>669</v>
      </c>
      <c r="ROA50" s="98" t="s">
        <v>669</v>
      </c>
      <c r="ROB50" s="98" t="s">
        <v>669</v>
      </c>
      <c r="ROC50" s="98" t="s">
        <v>669</v>
      </c>
      <c r="ROD50" s="98" t="s">
        <v>669</v>
      </c>
      <c r="ROE50" s="98" t="s">
        <v>669</v>
      </c>
      <c r="ROF50" s="98" t="s">
        <v>669</v>
      </c>
      <c r="ROG50" s="98" t="s">
        <v>669</v>
      </c>
      <c r="ROH50" s="98" t="s">
        <v>669</v>
      </c>
      <c r="ROI50" s="98" t="s">
        <v>669</v>
      </c>
      <c r="ROJ50" s="98" t="s">
        <v>669</v>
      </c>
      <c r="ROK50" s="98" t="s">
        <v>669</v>
      </c>
      <c r="ROL50" s="98" t="s">
        <v>669</v>
      </c>
      <c r="ROM50" s="98" t="s">
        <v>669</v>
      </c>
      <c r="RON50" s="98" t="s">
        <v>669</v>
      </c>
      <c r="ROO50" s="98" t="s">
        <v>669</v>
      </c>
      <c r="ROP50" s="98" t="s">
        <v>669</v>
      </c>
      <c r="ROQ50" s="98" t="s">
        <v>669</v>
      </c>
      <c r="ROR50" s="98" t="s">
        <v>669</v>
      </c>
      <c r="ROS50" s="98" t="s">
        <v>669</v>
      </c>
      <c r="ROT50" s="98" t="s">
        <v>669</v>
      </c>
      <c r="ROU50" s="98" t="s">
        <v>669</v>
      </c>
      <c r="ROV50" s="98" t="s">
        <v>669</v>
      </c>
      <c r="ROW50" s="98" t="s">
        <v>669</v>
      </c>
      <c r="ROX50" s="98" t="s">
        <v>669</v>
      </c>
      <c r="ROY50" s="98" t="s">
        <v>669</v>
      </c>
      <c r="ROZ50" s="98" t="s">
        <v>669</v>
      </c>
      <c r="RPA50" s="98" t="s">
        <v>669</v>
      </c>
      <c r="RPB50" s="98" t="s">
        <v>669</v>
      </c>
      <c r="RPC50" s="98" t="s">
        <v>669</v>
      </c>
      <c r="RPD50" s="98" t="s">
        <v>669</v>
      </c>
      <c r="RPE50" s="98" t="s">
        <v>669</v>
      </c>
      <c r="RPF50" s="98" t="s">
        <v>669</v>
      </c>
      <c r="RPG50" s="98" t="s">
        <v>669</v>
      </c>
      <c r="RPH50" s="98" t="s">
        <v>669</v>
      </c>
      <c r="RPI50" s="98" t="s">
        <v>669</v>
      </c>
      <c r="RPJ50" s="98" t="s">
        <v>669</v>
      </c>
      <c r="RPK50" s="98" t="s">
        <v>669</v>
      </c>
      <c r="RPL50" s="98" t="s">
        <v>669</v>
      </c>
      <c r="RPM50" s="98" t="s">
        <v>669</v>
      </c>
      <c r="RPN50" s="98" t="s">
        <v>669</v>
      </c>
      <c r="RPO50" s="98" t="s">
        <v>669</v>
      </c>
      <c r="RPP50" s="98" t="s">
        <v>669</v>
      </c>
      <c r="RPQ50" s="98" t="s">
        <v>669</v>
      </c>
      <c r="RPR50" s="98" t="s">
        <v>669</v>
      </c>
      <c r="RPS50" s="98" t="s">
        <v>669</v>
      </c>
      <c r="RPT50" s="98" t="s">
        <v>669</v>
      </c>
      <c r="RPU50" s="98" t="s">
        <v>669</v>
      </c>
      <c r="RPV50" s="98" t="s">
        <v>669</v>
      </c>
      <c r="RPW50" s="98" t="s">
        <v>669</v>
      </c>
      <c r="RPX50" s="98" t="s">
        <v>669</v>
      </c>
      <c r="RPY50" s="98" t="s">
        <v>669</v>
      </c>
      <c r="RPZ50" s="98" t="s">
        <v>669</v>
      </c>
      <c r="RQA50" s="98" t="s">
        <v>669</v>
      </c>
      <c r="RQB50" s="98" t="s">
        <v>669</v>
      </c>
      <c r="RQC50" s="98" t="s">
        <v>669</v>
      </c>
      <c r="RQD50" s="98" t="s">
        <v>669</v>
      </c>
      <c r="RQE50" s="98" t="s">
        <v>669</v>
      </c>
      <c r="RQF50" s="98" t="s">
        <v>669</v>
      </c>
      <c r="RQG50" s="98" t="s">
        <v>669</v>
      </c>
      <c r="RQH50" s="98" t="s">
        <v>669</v>
      </c>
      <c r="RQI50" s="98" t="s">
        <v>669</v>
      </c>
      <c r="RQJ50" s="98" t="s">
        <v>669</v>
      </c>
      <c r="RQK50" s="98" t="s">
        <v>669</v>
      </c>
      <c r="RQL50" s="98" t="s">
        <v>669</v>
      </c>
      <c r="RQM50" s="98" t="s">
        <v>669</v>
      </c>
      <c r="RQN50" s="98" t="s">
        <v>669</v>
      </c>
      <c r="RQO50" s="98" t="s">
        <v>669</v>
      </c>
      <c r="RQP50" s="98" t="s">
        <v>669</v>
      </c>
      <c r="RQQ50" s="98" t="s">
        <v>669</v>
      </c>
      <c r="RQR50" s="98" t="s">
        <v>669</v>
      </c>
      <c r="RQS50" s="98" t="s">
        <v>669</v>
      </c>
      <c r="RQT50" s="98" t="s">
        <v>669</v>
      </c>
      <c r="RQU50" s="98" t="s">
        <v>669</v>
      </c>
      <c r="RQV50" s="98" t="s">
        <v>669</v>
      </c>
      <c r="RQW50" s="98" t="s">
        <v>669</v>
      </c>
      <c r="RQX50" s="98" t="s">
        <v>669</v>
      </c>
      <c r="RQY50" s="98" t="s">
        <v>669</v>
      </c>
      <c r="RQZ50" s="98" t="s">
        <v>669</v>
      </c>
      <c r="RRA50" s="98" t="s">
        <v>669</v>
      </c>
      <c r="RRB50" s="98" t="s">
        <v>669</v>
      </c>
      <c r="RRC50" s="98" t="s">
        <v>669</v>
      </c>
      <c r="RRD50" s="98" t="s">
        <v>669</v>
      </c>
      <c r="RRE50" s="98" t="s">
        <v>669</v>
      </c>
      <c r="RRF50" s="98" t="s">
        <v>669</v>
      </c>
      <c r="RRG50" s="98" t="s">
        <v>669</v>
      </c>
      <c r="RRH50" s="98" t="s">
        <v>669</v>
      </c>
      <c r="RRI50" s="98" t="s">
        <v>669</v>
      </c>
      <c r="RRJ50" s="98" t="s">
        <v>669</v>
      </c>
      <c r="RRK50" s="98" t="s">
        <v>669</v>
      </c>
      <c r="RRL50" s="98" t="s">
        <v>669</v>
      </c>
      <c r="RRM50" s="98" t="s">
        <v>669</v>
      </c>
      <c r="RRN50" s="98" t="s">
        <v>669</v>
      </c>
      <c r="RRO50" s="98" t="s">
        <v>669</v>
      </c>
      <c r="RRP50" s="98" t="s">
        <v>669</v>
      </c>
      <c r="RRQ50" s="98" t="s">
        <v>669</v>
      </c>
      <c r="RRR50" s="98" t="s">
        <v>669</v>
      </c>
      <c r="RRS50" s="98" t="s">
        <v>669</v>
      </c>
      <c r="RRT50" s="98" t="s">
        <v>669</v>
      </c>
      <c r="RRU50" s="98" t="s">
        <v>669</v>
      </c>
      <c r="RRV50" s="98" t="s">
        <v>669</v>
      </c>
      <c r="RRW50" s="98" t="s">
        <v>669</v>
      </c>
      <c r="RRX50" s="98" t="s">
        <v>669</v>
      </c>
      <c r="RRY50" s="98" t="s">
        <v>669</v>
      </c>
      <c r="RRZ50" s="98" t="s">
        <v>669</v>
      </c>
      <c r="RSA50" s="98" t="s">
        <v>669</v>
      </c>
      <c r="RSB50" s="98" t="s">
        <v>669</v>
      </c>
      <c r="RSC50" s="98" t="s">
        <v>669</v>
      </c>
      <c r="RSD50" s="98" t="s">
        <v>669</v>
      </c>
      <c r="RSE50" s="98" t="s">
        <v>669</v>
      </c>
      <c r="RSF50" s="98" t="s">
        <v>669</v>
      </c>
      <c r="RSG50" s="98" t="s">
        <v>669</v>
      </c>
      <c r="RSH50" s="98" t="s">
        <v>669</v>
      </c>
      <c r="RSI50" s="98" t="s">
        <v>669</v>
      </c>
      <c r="RSJ50" s="98" t="s">
        <v>669</v>
      </c>
      <c r="RSK50" s="98" t="s">
        <v>669</v>
      </c>
      <c r="RSL50" s="98" t="s">
        <v>669</v>
      </c>
      <c r="RSM50" s="98" t="s">
        <v>669</v>
      </c>
      <c r="RSN50" s="98" t="s">
        <v>669</v>
      </c>
      <c r="RSO50" s="98" t="s">
        <v>669</v>
      </c>
      <c r="RSP50" s="98" t="s">
        <v>669</v>
      </c>
      <c r="RSQ50" s="98" t="s">
        <v>669</v>
      </c>
      <c r="RSR50" s="98" t="s">
        <v>669</v>
      </c>
      <c r="RSS50" s="98" t="s">
        <v>669</v>
      </c>
      <c r="RST50" s="98" t="s">
        <v>669</v>
      </c>
      <c r="RSU50" s="98" t="s">
        <v>669</v>
      </c>
      <c r="RSV50" s="98" t="s">
        <v>669</v>
      </c>
      <c r="RSW50" s="98" t="s">
        <v>669</v>
      </c>
      <c r="RSX50" s="98" t="s">
        <v>669</v>
      </c>
      <c r="RSY50" s="98" t="s">
        <v>669</v>
      </c>
      <c r="RSZ50" s="98" t="s">
        <v>669</v>
      </c>
      <c r="RTA50" s="98" t="s">
        <v>669</v>
      </c>
      <c r="RTB50" s="98" t="s">
        <v>669</v>
      </c>
      <c r="RTC50" s="98" t="s">
        <v>669</v>
      </c>
      <c r="RTD50" s="98" t="s">
        <v>669</v>
      </c>
      <c r="RTE50" s="98" t="s">
        <v>669</v>
      </c>
      <c r="RTF50" s="98" t="s">
        <v>669</v>
      </c>
      <c r="RTG50" s="98" t="s">
        <v>669</v>
      </c>
      <c r="RTH50" s="98" t="s">
        <v>669</v>
      </c>
      <c r="RTI50" s="98" t="s">
        <v>669</v>
      </c>
      <c r="RTJ50" s="98" t="s">
        <v>669</v>
      </c>
      <c r="RTK50" s="98" t="s">
        <v>669</v>
      </c>
      <c r="RTL50" s="98" t="s">
        <v>669</v>
      </c>
      <c r="RTM50" s="98" t="s">
        <v>669</v>
      </c>
      <c r="RTN50" s="98" t="s">
        <v>669</v>
      </c>
      <c r="RTO50" s="98" t="s">
        <v>669</v>
      </c>
      <c r="RTP50" s="98" t="s">
        <v>669</v>
      </c>
      <c r="RTQ50" s="98" t="s">
        <v>669</v>
      </c>
      <c r="RTR50" s="98" t="s">
        <v>669</v>
      </c>
      <c r="RTS50" s="98" t="s">
        <v>669</v>
      </c>
      <c r="RTT50" s="98" t="s">
        <v>669</v>
      </c>
      <c r="RTU50" s="98" t="s">
        <v>669</v>
      </c>
      <c r="RTV50" s="98" t="s">
        <v>669</v>
      </c>
      <c r="RTW50" s="98" t="s">
        <v>669</v>
      </c>
      <c r="RTX50" s="98" t="s">
        <v>669</v>
      </c>
      <c r="RTY50" s="98" t="s">
        <v>669</v>
      </c>
      <c r="RTZ50" s="98" t="s">
        <v>669</v>
      </c>
      <c r="RUA50" s="98" t="s">
        <v>669</v>
      </c>
      <c r="RUB50" s="98" t="s">
        <v>669</v>
      </c>
      <c r="RUC50" s="98" t="s">
        <v>669</v>
      </c>
      <c r="RUD50" s="98" t="s">
        <v>669</v>
      </c>
      <c r="RUE50" s="98" t="s">
        <v>669</v>
      </c>
      <c r="RUF50" s="98" t="s">
        <v>669</v>
      </c>
      <c r="RUG50" s="98" t="s">
        <v>669</v>
      </c>
      <c r="RUH50" s="98" t="s">
        <v>669</v>
      </c>
      <c r="RUI50" s="98" t="s">
        <v>669</v>
      </c>
      <c r="RUJ50" s="98" t="s">
        <v>669</v>
      </c>
      <c r="RUK50" s="98" t="s">
        <v>669</v>
      </c>
      <c r="RUL50" s="98" t="s">
        <v>669</v>
      </c>
      <c r="RUM50" s="98" t="s">
        <v>669</v>
      </c>
      <c r="RUN50" s="98" t="s">
        <v>669</v>
      </c>
      <c r="RUO50" s="98" t="s">
        <v>669</v>
      </c>
      <c r="RUP50" s="98" t="s">
        <v>669</v>
      </c>
      <c r="RUQ50" s="98" t="s">
        <v>669</v>
      </c>
      <c r="RUR50" s="98" t="s">
        <v>669</v>
      </c>
      <c r="RUS50" s="98" t="s">
        <v>669</v>
      </c>
      <c r="RUT50" s="98" t="s">
        <v>669</v>
      </c>
      <c r="RUU50" s="98" t="s">
        <v>669</v>
      </c>
      <c r="RUV50" s="98" t="s">
        <v>669</v>
      </c>
      <c r="RUW50" s="98" t="s">
        <v>669</v>
      </c>
      <c r="RUX50" s="98" t="s">
        <v>669</v>
      </c>
      <c r="RUY50" s="98" t="s">
        <v>669</v>
      </c>
      <c r="RUZ50" s="98" t="s">
        <v>669</v>
      </c>
      <c r="RVA50" s="98" t="s">
        <v>669</v>
      </c>
      <c r="RVB50" s="98" t="s">
        <v>669</v>
      </c>
      <c r="RVC50" s="98" t="s">
        <v>669</v>
      </c>
      <c r="RVD50" s="98" t="s">
        <v>669</v>
      </c>
      <c r="RVE50" s="98" t="s">
        <v>669</v>
      </c>
      <c r="RVF50" s="98" t="s">
        <v>669</v>
      </c>
      <c r="RVG50" s="98" t="s">
        <v>669</v>
      </c>
      <c r="RVH50" s="98" t="s">
        <v>669</v>
      </c>
      <c r="RVI50" s="98" t="s">
        <v>669</v>
      </c>
      <c r="RVJ50" s="98" t="s">
        <v>669</v>
      </c>
      <c r="RVK50" s="98" t="s">
        <v>669</v>
      </c>
      <c r="RVL50" s="98" t="s">
        <v>669</v>
      </c>
      <c r="RVM50" s="98" t="s">
        <v>669</v>
      </c>
      <c r="RVN50" s="98" t="s">
        <v>669</v>
      </c>
      <c r="RVO50" s="98" t="s">
        <v>669</v>
      </c>
      <c r="RVP50" s="98" t="s">
        <v>669</v>
      </c>
      <c r="RVQ50" s="98" t="s">
        <v>669</v>
      </c>
      <c r="RVR50" s="98" t="s">
        <v>669</v>
      </c>
      <c r="RVS50" s="98" t="s">
        <v>669</v>
      </c>
      <c r="RVT50" s="98" t="s">
        <v>669</v>
      </c>
      <c r="RVU50" s="98" t="s">
        <v>669</v>
      </c>
      <c r="RVV50" s="98" t="s">
        <v>669</v>
      </c>
      <c r="RVW50" s="98" t="s">
        <v>669</v>
      </c>
      <c r="RVX50" s="98" t="s">
        <v>669</v>
      </c>
      <c r="RVY50" s="98" t="s">
        <v>669</v>
      </c>
      <c r="RVZ50" s="98" t="s">
        <v>669</v>
      </c>
      <c r="RWA50" s="98" t="s">
        <v>669</v>
      </c>
      <c r="RWB50" s="98" t="s">
        <v>669</v>
      </c>
      <c r="RWC50" s="98" t="s">
        <v>669</v>
      </c>
      <c r="RWD50" s="98" t="s">
        <v>669</v>
      </c>
      <c r="RWE50" s="98" t="s">
        <v>669</v>
      </c>
      <c r="RWF50" s="98" t="s">
        <v>669</v>
      </c>
      <c r="RWG50" s="98" t="s">
        <v>669</v>
      </c>
      <c r="RWH50" s="98" t="s">
        <v>669</v>
      </c>
      <c r="RWI50" s="98" t="s">
        <v>669</v>
      </c>
      <c r="RWJ50" s="98" t="s">
        <v>669</v>
      </c>
      <c r="RWK50" s="98" t="s">
        <v>669</v>
      </c>
      <c r="RWL50" s="98" t="s">
        <v>669</v>
      </c>
      <c r="RWM50" s="98" t="s">
        <v>669</v>
      </c>
      <c r="RWN50" s="98" t="s">
        <v>669</v>
      </c>
      <c r="RWO50" s="98" t="s">
        <v>669</v>
      </c>
      <c r="RWP50" s="98" t="s">
        <v>669</v>
      </c>
      <c r="RWQ50" s="98" t="s">
        <v>669</v>
      </c>
      <c r="RWR50" s="98" t="s">
        <v>669</v>
      </c>
      <c r="RWS50" s="98" t="s">
        <v>669</v>
      </c>
      <c r="RWT50" s="98" t="s">
        <v>669</v>
      </c>
      <c r="RWU50" s="98" t="s">
        <v>669</v>
      </c>
      <c r="RWV50" s="98" t="s">
        <v>669</v>
      </c>
      <c r="RWW50" s="98" t="s">
        <v>669</v>
      </c>
      <c r="RWX50" s="98" t="s">
        <v>669</v>
      </c>
      <c r="RWY50" s="98" t="s">
        <v>669</v>
      </c>
      <c r="RWZ50" s="98" t="s">
        <v>669</v>
      </c>
      <c r="RXA50" s="98" t="s">
        <v>669</v>
      </c>
      <c r="RXB50" s="98" t="s">
        <v>669</v>
      </c>
      <c r="RXC50" s="98" t="s">
        <v>669</v>
      </c>
      <c r="RXD50" s="98" t="s">
        <v>669</v>
      </c>
      <c r="RXE50" s="98" t="s">
        <v>669</v>
      </c>
      <c r="RXF50" s="98" t="s">
        <v>669</v>
      </c>
      <c r="RXG50" s="98" t="s">
        <v>669</v>
      </c>
      <c r="RXH50" s="98" t="s">
        <v>669</v>
      </c>
      <c r="RXI50" s="98" t="s">
        <v>669</v>
      </c>
      <c r="RXJ50" s="98" t="s">
        <v>669</v>
      </c>
      <c r="RXK50" s="98" t="s">
        <v>669</v>
      </c>
      <c r="RXL50" s="98" t="s">
        <v>669</v>
      </c>
      <c r="RXM50" s="98" t="s">
        <v>669</v>
      </c>
      <c r="RXN50" s="98" t="s">
        <v>669</v>
      </c>
      <c r="RXO50" s="98" t="s">
        <v>669</v>
      </c>
      <c r="RXP50" s="98" t="s">
        <v>669</v>
      </c>
      <c r="RXQ50" s="98" t="s">
        <v>669</v>
      </c>
      <c r="RXR50" s="98" t="s">
        <v>669</v>
      </c>
      <c r="RXS50" s="98" t="s">
        <v>669</v>
      </c>
      <c r="RXT50" s="98" t="s">
        <v>669</v>
      </c>
      <c r="RXU50" s="98" t="s">
        <v>669</v>
      </c>
      <c r="RXV50" s="98" t="s">
        <v>669</v>
      </c>
      <c r="RXW50" s="98" t="s">
        <v>669</v>
      </c>
      <c r="RXX50" s="98" t="s">
        <v>669</v>
      </c>
      <c r="RXY50" s="98" t="s">
        <v>669</v>
      </c>
      <c r="RXZ50" s="98" t="s">
        <v>669</v>
      </c>
      <c r="RYA50" s="98" t="s">
        <v>669</v>
      </c>
      <c r="RYB50" s="98" t="s">
        <v>669</v>
      </c>
      <c r="RYC50" s="98" t="s">
        <v>669</v>
      </c>
      <c r="RYD50" s="98" t="s">
        <v>669</v>
      </c>
      <c r="RYE50" s="98" t="s">
        <v>669</v>
      </c>
      <c r="RYF50" s="98" t="s">
        <v>669</v>
      </c>
      <c r="RYG50" s="98" t="s">
        <v>669</v>
      </c>
      <c r="RYH50" s="98" t="s">
        <v>669</v>
      </c>
      <c r="RYI50" s="98" t="s">
        <v>669</v>
      </c>
      <c r="RYJ50" s="98" t="s">
        <v>669</v>
      </c>
      <c r="RYK50" s="98" t="s">
        <v>669</v>
      </c>
      <c r="RYL50" s="98" t="s">
        <v>669</v>
      </c>
      <c r="RYM50" s="98" t="s">
        <v>669</v>
      </c>
      <c r="RYN50" s="98" t="s">
        <v>669</v>
      </c>
      <c r="RYO50" s="98" t="s">
        <v>669</v>
      </c>
      <c r="RYP50" s="98" t="s">
        <v>669</v>
      </c>
      <c r="RYQ50" s="98" t="s">
        <v>669</v>
      </c>
      <c r="RYR50" s="98" t="s">
        <v>669</v>
      </c>
      <c r="RYS50" s="98" t="s">
        <v>669</v>
      </c>
      <c r="RYT50" s="98" t="s">
        <v>669</v>
      </c>
      <c r="RYU50" s="98" t="s">
        <v>669</v>
      </c>
      <c r="RYV50" s="98" t="s">
        <v>669</v>
      </c>
      <c r="RYW50" s="98" t="s">
        <v>669</v>
      </c>
      <c r="RYX50" s="98" t="s">
        <v>669</v>
      </c>
      <c r="RYY50" s="98" t="s">
        <v>669</v>
      </c>
      <c r="RYZ50" s="98" t="s">
        <v>669</v>
      </c>
      <c r="RZA50" s="98" t="s">
        <v>669</v>
      </c>
      <c r="RZB50" s="98" t="s">
        <v>669</v>
      </c>
      <c r="RZC50" s="98" t="s">
        <v>669</v>
      </c>
      <c r="RZD50" s="98" t="s">
        <v>669</v>
      </c>
      <c r="RZE50" s="98" t="s">
        <v>669</v>
      </c>
      <c r="RZF50" s="98" t="s">
        <v>669</v>
      </c>
      <c r="RZG50" s="98" t="s">
        <v>669</v>
      </c>
      <c r="RZH50" s="98" t="s">
        <v>669</v>
      </c>
      <c r="RZI50" s="98" t="s">
        <v>669</v>
      </c>
      <c r="RZJ50" s="98" t="s">
        <v>669</v>
      </c>
      <c r="RZK50" s="98" t="s">
        <v>669</v>
      </c>
      <c r="RZL50" s="98" t="s">
        <v>669</v>
      </c>
      <c r="RZM50" s="98" t="s">
        <v>669</v>
      </c>
      <c r="RZN50" s="98" t="s">
        <v>669</v>
      </c>
      <c r="RZO50" s="98" t="s">
        <v>669</v>
      </c>
      <c r="RZP50" s="98" t="s">
        <v>669</v>
      </c>
      <c r="RZQ50" s="98" t="s">
        <v>669</v>
      </c>
      <c r="RZR50" s="98" t="s">
        <v>669</v>
      </c>
      <c r="RZS50" s="98" t="s">
        <v>669</v>
      </c>
      <c r="RZT50" s="98" t="s">
        <v>669</v>
      </c>
      <c r="RZU50" s="98" t="s">
        <v>669</v>
      </c>
      <c r="RZV50" s="98" t="s">
        <v>669</v>
      </c>
      <c r="RZW50" s="98" t="s">
        <v>669</v>
      </c>
      <c r="RZX50" s="98" t="s">
        <v>669</v>
      </c>
      <c r="RZY50" s="98" t="s">
        <v>669</v>
      </c>
      <c r="RZZ50" s="98" t="s">
        <v>669</v>
      </c>
      <c r="SAA50" s="98" t="s">
        <v>669</v>
      </c>
      <c r="SAB50" s="98" t="s">
        <v>669</v>
      </c>
      <c r="SAC50" s="98" t="s">
        <v>669</v>
      </c>
      <c r="SAD50" s="98" t="s">
        <v>669</v>
      </c>
      <c r="SAE50" s="98" t="s">
        <v>669</v>
      </c>
      <c r="SAF50" s="98" t="s">
        <v>669</v>
      </c>
      <c r="SAG50" s="98" t="s">
        <v>669</v>
      </c>
      <c r="SAH50" s="98" t="s">
        <v>669</v>
      </c>
      <c r="SAI50" s="98" t="s">
        <v>669</v>
      </c>
      <c r="SAJ50" s="98" t="s">
        <v>669</v>
      </c>
      <c r="SAK50" s="98" t="s">
        <v>669</v>
      </c>
      <c r="SAL50" s="98" t="s">
        <v>669</v>
      </c>
      <c r="SAM50" s="98" t="s">
        <v>669</v>
      </c>
      <c r="SAN50" s="98" t="s">
        <v>669</v>
      </c>
      <c r="SAO50" s="98" t="s">
        <v>669</v>
      </c>
      <c r="SAP50" s="98" t="s">
        <v>669</v>
      </c>
      <c r="SAQ50" s="98" t="s">
        <v>669</v>
      </c>
      <c r="SAR50" s="98" t="s">
        <v>669</v>
      </c>
      <c r="SAS50" s="98" t="s">
        <v>669</v>
      </c>
      <c r="SAT50" s="98" t="s">
        <v>669</v>
      </c>
      <c r="SAU50" s="98" t="s">
        <v>669</v>
      </c>
      <c r="SAV50" s="98" t="s">
        <v>669</v>
      </c>
      <c r="SAW50" s="98" t="s">
        <v>669</v>
      </c>
      <c r="SAX50" s="98" t="s">
        <v>669</v>
      </c>
      <c r="SAY50" s="98" t="s">
        <v>669</v>
      </c>
      <c r="SAZ50" s="98" t="s">
        <v>669</v>
      </c>
      <c r="SBA50" s="98" t="s">
        <v>669</v>
      </c>
      <c r="SBB50" s="98" t="s">
        <v>669</v>
      </c>
      <c r="SBC50" s="98" t="s">
        <v>669</v>
      </c>
      <c r="SBD50" s="98" t="s">
        <v>669</v>
      </c>
      <c r="SBE50" s="98" t="s">
        <v>669</v>
      </c>
      <c r="SBF50" s="98" t="s">
        <v>669</v>
      </c>
      <c r="SBG50" s="98" t="s">
        <v>669</v>
      </c>
      <c r="SBH50" s="98" t="s">
        <v>669</v>
      </c>
      <c r="SBI50" s="98" t="s">
        <v>669</v>
      </c>
      <c r="SBJ50" s="98" t="s">
        <v>669</v>
      </c>
      <c r="SBK50" s="98" t="s">
        <v>669</v>
      </c>
      <c r="SBL50" s="98" t="s">
        <v>669</v>
      </c>
      <c r="SBM50" s="98" t="s">
        <v>669</v>
      </c>
      <c r="SBN50" s="98" t="s">
        <v>669</v>
      </c>
      <c r="SBO50" s="98" t="s">
        <v>669</v>
      </c>
      <c r="SBP50" s="98" t="s">
        <v>669</v>
      </c>
      <c r="SBQ50" s="98" t="s">
        <v>669</v>
      </c>
      <c r="SBR50" s="98" t="s">
        <v>669</v>
      </c>
      <c r="SBS50" s="98" t="s">
        <v>669</v>
      </c>
      <c r="SBT50" s="98" t="s">
        <v>669</v>
      </c>
      <c r="SBU50" s="98" t="s">
        <v>669</v>
      </c>
      <c r="SBV50" s="98" t="s">
        <v>669</v>
      </c>
      <c r="SBW50" s="98" t="s">
        <v>669</v>
      </c>
      <c r="SBX50" s="98" t="s">
        <v>669</v>
      </c>
      <c r="SBY50" s="98" t="s">
        <v>669</v>
      </c>
      <c r="SBZ50" s="98" t="s">
        <v>669</v>
      </c>
      <c r="SCA50" s="98" t="s">
        <v>669</v>
      </c>
      <c r="SCB50" s="98" t="s">
        <v>669</v>
      </c>
      <c r="SCC50" s="98" t="s">
        <v>669</v>
      </c>
      <c r="SCD50" s="98" t="s">
        <v>669</v>
      </c>
      <c r="SCE50" s="98" t="s">
        <v>669</v>
      </c>
      <c r="SCF50" s="98" t="s">
        <v>669</v>
      </c>
      <c r="SCG50" s="98" t="s">
        <v>669</v>
      </c>
      <c r="SCH50" s="98" t="s">
        <v>669</v>
      </c>
      <c r="SCI50" s="98" t="s">
        <v>669</v>
      </c>
      <c r="SCJ50" s="98" t="s">
        <v>669</v>
      </c>
      <c r="SCK50" s="98" t="s">
        <v>669</v>
      </c>
      <c r="SCL50" s="98" t="s">
        <v>669</v>
      </c>
      <c r="SCM50" s="98" t="s">
        <v>669</v>
      </c>
      <c r="SCN50" s="98" t="s">
        <v>669</v>
      </c>
      <c r="SCO50" s="98" t="s">
        <v>669</v>
      </c>
      <c r="SCP50" s="98" t="s">
        <v>669</v>
      </c>
      <c r="SCQ50" s="98" t="s">
        <v>669</v>
      </c>
      <c r="SCR50" s="98" t="s">
        <v>669</v>
      </c>
      <c r="SCS50" s="98" t="s">
        <v>669</v>
      </c>
      <c r="SCT50" s="98" t="s">
        <v>669</v>
      </c>
      <c r="SCU50" s="98" t="s">
        <v>669</v>
      </c>
      <c r="SCV50" s="98" t="s">
        <v>669</v>
      </c>
      <c r="SCW50" s="98" t="s">
        <v>669</v>
      </c>
      <c r="SCX50" s="98" t="s">
        <v>669</v>
      </c>
      <c r="SCY50" s="98" t="s">
        <v>669</v>
      </c>
      <c r="SCZ50" s="98" t="s">
        <v>669</v>
      </c>
      <c r="SDA50" s="98" t="s">
        <v>669</v>
      </c>
      <c r="SDB50" s="98" t="s">
        <v>669</v>
      </c>
      <c r="SDC50" s="98" t="s">
        <v>669</v>
      </c>
      <c r="SDD50" s="98" t="s">
        <v>669</v>
      </c>
      <c r="SDE50" s="98" t="s">
        <v>669</v>
      </c>
      <c r="SDF50" s="98" t="s">
        <v>669</v>
      </c>
      <c r="SDG50" s="98" t="s">
        <v>669</v>
      </c>
      <c r="SDH50" s="98" t="s">
        <v>669</v>
      </c>
      <c r="SDI50" s="98" t="s">
        <v>669</v>
      </c>
      <c r="SDJ50" s="98" t="s">
        <v>669</v>
      </c>
      <c r="SDK50" s="98" t="s">
        <v>669</v>
      </c>
      <c r="SDL50" s="98" t="s">
        <v>669</v>
      </c>
      <c r="SDM50" s="98" t="s">
        <v>669</v>
      </c>
      <c r="SDN50" s="98" t="s">
        <v>669</v>
      </c>
      <c r="SDO50" s="98" t="s">
        <v>669</v>
      </c>
      <c r="SDP50" s="98" t="s">
        <v>669</v>
      </c>
      <c r="SDQ50" s="98" t="s">
        <v>669</v>
      </c>
      <c r="SDR50" s="98" t="s">
        <v>669</v>
      </c>
      <c r="SDS50" s="98" t="s">
        <v>669</v>
      </c>
      <c r="SDT50" s="98" t="s">
        <v>669</v>
      </c>
      <c r="SDU50" s="98" t="s">
        <v>669</v>
      </c>
      <c r="SDV50" s="98" t="s">
        <v>669</v>
      </c>
      <c r="SDW50" s="98" t="s">
        <v>669</v>
      </c>
      <c r="SDX50" s="98" t="s">
        <v>669</v>
      </c>
      <c r="SDY50" s="98" t="s">
        <v>669</v>
      </c>
      <c r="SDZ50" s="98" t="s">
        <v>669</v>
      </c>
      <c r="SEA50" s="98" t="s">
        <v>669</v>
      </c>
      <c r="SEB50" s="98" t="s">
        <v>669</v>
      </c>
      <c r="SEC50" s="98" t="s">
        <v>669</v>
      </c>
      <c r="SED50" s="98" t="s">
        <v>669</v>
      </c>
      <c r="SEE50" s="98" t="s">
        <v>669</v>
      </c>
      <c r="SEF50" s="98" t="s">
        <v>669</v>
      </c>
      <c r="SEG50" s="98" t="s">
        <v>669</v>
      </c>
      <c r="SEH50" s="98" t="s">
        <v>669</v>
      </c>
      <c r="SEI50" s="98" t="s">
        <v>669</v>
      </c>
      <c r="SEJ50" s="98" t="s">
        <v>669</v>
      </c>
      <c r="SEK50" s="98" t="s">
        <v>669</v>
      </c>
      <c r="SEL50" s="98" t="s">
        <v>669</v>
      </c>
      <c r="SEM50" s="98" t="s">
        <v>669</v>
      </c>
      <c r="SEN50" s="98" t="s">
        <v>669</v>
      </c>
      <c r="SEO50" s="98" t="s">
        <v>669</v>
      </c>
      <c r="SEP50" s="98" t="s">
        <v>669</v>
      </c>
      <c r="SEQ50" s="98" t="s">
        <v>669</v>
      </c>
      <c r="SER50" s="98" t="s">
        <v>669</v>
      </c>
      <c r="SES50" s="98" t="s">
        <v>669</v>
      </c>
      <c r="SET50" s="98" t="s">
        <v>669</v>
      </c>
      <c r="SEU50" s="98" t="s">
        <v>669</v>
      </c>
      <c r="SEV50" s="98" t="s">
        <v>669</v>
      </c>
      <c r="SEW50" s="98" t="s">
        <v>669</v>
      </c>
      <c r="SEX50" s="98" t="s">
        <v>669</v>
      </c>
      <c r="SEY50" s="98" t="s">
        <v>669</v>
      </c>
      <c r="SEZ50" s="98" t="s">
        <v>669</v>
      </c>
      <c r="SFA50" s="98" t="s">
        <v>669</v>
      </c>
      <c r="SFB50" s="98" t="s">
        <v>669</v>
      </c>
      <c r="SFC50" s="98" t="s">
        <v>669</v>
      </c>
      <c r="SFD50" s="98" t="s">
        <v>669</v>
      </c>
      <c r="SFE50" s="98" t="s">
        <v>669</v>
      </c>
      <c r="SFF50" s="98" t="s">
        <v>669</v>
      </c>
      <c r="SFG50" s="98" t="s">
        <v>669</v>
      </c>
      <c r="SFH50" s="98" t="s">
        <v>669</v>
      </c>
      <c r="SFI50" s="98" t="s">
        <v>669</v>
      </c>
      <c r="SFJ50" s="98" t="s">
        <v>669</v>
      </c>
      <c r="SFK50" s="98" t="s">
        <v>669</v>
      </c>
      <c r="SFL50" s="98" t="s">
        <v>669</v>
      </c>
      <c r="SFM50" s="98" t="s">
        <v>669</v>
      </c>
      <c r="SFN50" s="98" t="s">
        <v>669</v>
      </c>
      <c r="SFO50" s="98" t="s">
        <v>669</v>
      </c>
      <c r="SFP50" s="98" t="s">
        <v>669</v>
      </c>
      <c r="SFQ50" s="98" t="s">
        <v>669</v>
      </c>
      <c r="SFR50" s="98" t="s">
        <v>669</v>
      </c>
      <c r="SFS50" s="98" t="s">
        <v>669</v>
      </c>
      <c r="SFT50" s="98" t="s">
        <v>669</v>
      </c>
      <c r="SFU50" s="98" t="s">
        <v>669</v>
      </c>
      <c r="SFV50" s="98" t="s">
        <v>669</v>
      </c>
      <c r="SFW50" s="98" t="s">
        <v>669</v>
      </c>
      <c r="SFX50" s="98" t="s">
        <v>669</v>
      </c>
      <c r="SFY50" s="98" t="s">
        <v>669</v>
      </c>
      <c r="SFZ50" s="98" t="s">
        <v>669</v>
      </c>
      <c r="SGA50" s="98" t="s">
        <v>669</v>
      </c>
      <c r="SGB50" s="98" t="s">
        <v>669</v>
      </c>
      <c r="SGC50" s="98" t="s">
        <v>669</v>
      </c>
      <c r="SGD50" s="98" t="s">
        <v>669</v>
      </c>
      <c r="SGE50" s="98" t="s">
        <v>669</v>
      </c>
      <c r="SGF50" s="98" t="s">
        <v>669</v>
      </c>
      <c r="SGG50" s="98" t="s">
        <v>669</v>
      </c>
      <c r="SGH50" s="98" t="s">
        <v>669</v>
      </c>
      <c r="SGI50" s="98" t="s">
        <v>669</v>
      </c>
      <c r="SGJ50" s="98" t="s">
        <v>669</v>
      </c>
      <c r="SGK50" s="98" t="s">
        <v>669</v>
      </c>
      <c r="SGL50" s="98" t="s">
        <v>669</v>
      </c>
      <c r="SGM50" s="98" t="s">
        <v>669</v>
      </c>
      <c r="SGN50" s="98" t="s">
        <v>669</v>
      </c>
      <c r="SGO50" s="98" t="s">
        <v>669</v>
      </c>
      <c r="SGP50" s="98" t="s">
        <v>669</v>
      </c>
      <c r="SGQ50" s="98" t="s">
        <v>669</v>
      </c>
      <c r="SGR50" s="98" t="s">
        <v>669</v>
      </c>
      <c r="SGS50" s="98" t="s">
        <v>669</v>
      </c>
      <c r="SGT50" s="98" t="s">
        <v>669</v>
      </c>
      <c r="SGU50" s="98" t="s">
        <v>669</v>
      </c>
      <c r="SGV50" s="98" t="s">
        <v>669</v>
      </c>
      <c r="SGW50" s="98" t="s">
        <v>669</v>
      </c>
      <c r="SGX50" s="98" t="s">
        <v>669</v>
      </c>
      <c r="SGY50" s="98" t="s">
        <v>669</v>
      </c>
      <c r="SGZ50" s="98" t="s">
        <v>669</v>
      </c>
      <c r="SHA50" s="98" t="s">
        <v>669</v>
      </c>
      <c r="SHB50" s="98" t="s">
        <v>669</v>
      </c>
      <c r="SHC50" s="98" t="s">
        <v>669</v>
      </c>
      <c r="SHD50" s="98" t="s">
        <v>669</v>
      </c>
      <c r="SHE50" s="98" t="s">
        <v>669</v>
      </c>
      <c r="SHF50" s="98" t="s">
        <v>669</v>
      </c>
      <c r="SHG50" s="98" t="s">
        <v>669</v>
      </c>
      <c r="SHH50" s="98" t="s">
        <v>669</v>
      </c>
      <c r="SHI50" s="98" t="s">
        <v>669</v>
      </c>
      <c r="SHJ50" s="98" t="s">
        <v>669</v>
      </c>
      <c r="SHK50" s="98" t="s">
        <v>669</v>
      </c>
      <c r="SHL50" s="98" t="s">
        <v>669</v>
      </c>
      <c r="SHM50" s="98" t="s">
        <v>669</v>
      </c>
      <c r="SHN50" s="98" t="s">
        <v>669</v>
      </c>
      <c r="SHO50" s="98" t="s">
        <v>669</v>
      </c>
      <c r="SHP50" s="98" t="s">
        <v>669</v>
      </c>
      <c r="SHQ50" s="98" t="s">
        <v>669</v>
      </c>
      <c r="SHR50" s="98" t="s">
        <v>669</v>
      </c>
      <c r="SHS50" s="98" t="s">
        <v>669</v>
      </c>
      <c r="SHT50" s="98" t="s">
        <v>669</v>
      </c>
      <c r="SHU50" s="98" t="s">
        <v>669</v>
      </c>
      <c r="SHV50" s="98" t="s">
        <v>669</v>
      </c>
      <c r="SHW50" s="98" t="s">
        <v>669</v>
      </c>
      <c r="SHX50" s="98" t="s">
        <v>669</v>
      </c>
      <c r="SHY50" s="98" t="s">
        <v>669</v>
      </c>
      <c r="SHZ50" s="98" t="s">
        <v>669</v>
      </c>
      <c r="SIA50" s="98" t="s">
        <v>669</v>
      </c>
      <c r="SIB50" s="98" t="s">
        <v>669</v>
      </c>
      <c r="SIC50" s="98" t="s">
        <v>669</v>
      </c>
      <c r="SID50" s="98" t="s">
        <v>669</v>
      </c>
      <c r="SIE50" s="98" t="s">
        <v>669</v>
      </c>
      <c r="SIF50" s="98" t="s">
        <v>669</v>
      </c>
      <c r="SIG50" s="98" t="s">
        <v>669</v>
      </c>
      <c r="SIH50" s="98" t="s">
        <v>669</v>
      </c>
      <c r="SII50" s="98" t="s">
        <v>669</v>
      </c>
      <c r="SIJ50" s="98" t="s">
        <v>669</v>
      </c>
      <c r="SIK50" s="98" t="s">
        <v>669</v>
      </c>
      <c r="SIL50" s="98" t="s">
        <v>669</v>
      </c>
      <c r="SIM50" s="98" t="s">
        <v>669</v>
      </c>
      <c r="SIN50" s="98" t="s">
        <v>669</v>
      </c>
      <c r="SIO50" s="98" t="s">
        <v>669</v>
      </c>
      <c r="SIP50" s="98" t="s">
        <v>669</v>
      </c>
      <c r="SIQ50" s="98" t="s">
        <v>669</v>
      </c>
      <c r="SIR50" s="98" t="s">
        <v>669</v>
      </c>
      <c r="SIS50" s="98" t="s">
        <v>669</v>
      </c>
      <c r="SIT50" s="98" t="s">
        <v>669</v>
      </c>
      <c r="SIU50" s="98" t="s">
        <v>669</v>
      </c>
      <c r="SIV50" s="98" t="s">
        <v>669</v>
      </c>
      <c r="SIW50" s="98" t="s">
        <v>669</v>
      </c>
      <c r="SIX50" s="98" t="s">
        <v>669</v>
      </c>
      <c r="SIY50" s="98" t="s">
        <v>669</v>
      </c>
      <c r="SIZ50" s="98" t="s">
        <v>669</v>
      </c>
      <c r="SJA50" s="98" t="s">
        <v>669</v>
      </c>
      <c r="SJB50" s="98" t="s">
        <v>669</v>
      </c>
      <c r="SJC50" s="98" t="s">
        <v>669</v>
      </c>
      <c r="SJD50" s="98" t="s">
        <v>669</v>
      </c>
      <c r="SJE50" s="98" t="s">
        <v>669</v>
      </c>
      <c r="SJF50" s="98" t="s">
        <v>669</v>
      </c>
      <c r="SJG50" s="98" t="s">
        <v>669</v>
      </c>
      <c r="SJH50" s="98" t="s">
        <v>669</v>
      </c>
      <c r="SJI50" s="98" t="s">
        <v>669</v>
      </c>
      <c r="SJJ50" s="98" t="s">
        <v>669</v>
      </c>
      <c r="SJK50" s="98" t="s">
        <v>669</v>
      </c>
      <c r="SJL50" s="98" t="s">
        <v>669</v>
      </c>
      <c r="SJM50" s="98" t="s">
        <v>669</v>
      </c>
      <c r="SJN50" s="98" t="s">
        <v>669</v>
      </c>
      <c r="SJO50" s="98" t="s">
        <v>669</v>
      </c>
      <c r="SJP50" s="98" t="s">
        <v>669</v>
      </c>
      <c r="SJQ50" s="98" t="s">
        <v>669</v>
      </c>
      <c r="SJR50" s="98" t="s">
        <v>669</v>
      </c>
      <c r="SJS50" s="98" t="s">
        <v>669</v>
      </c>
      <c r="SJT50" s="98" t="s">
        <v>669</v>
      </c>
      <c r="SJU50" s="98" t="s">
        <v>669</v>
      </c>
      <c r="SJV50" s="98" t="s">
        <v>669</v>
      </c>
      <c r="SJW50" s="98" t="s">
        <v>669</v>
      </c>
      <c r="SJX50" s="98" t="s">
        <v>669</v>
      </c>
      <c r="SJY50" s="98" t="s">
        <v>669</v>
      </c>
      <c r="SJZ50" s="98" t="s">
        <v>669</v>
      </c>
      <c r="SKA50" s="98" t="s">
        <v>669</v>
      </c>
      <c r="SKB50" s="98" t="s">
        <v>669</v>
      </c>
      <c r="SKC50" s="98" t="s">
        <v>669</v>
      </c>
      <c r="SKD50" s="98" t="s">
        <v>669</v>
      </c>
      <c r="SKE50" s="98" t="s">
        <v>669</v>
      </c>
      <c r="SKF50" s="98" t="s">
        <v>669</v>
      </c>
      <c r="SKG50" s="98" t="s">
        <v>669</v>
      </c>
      <c r="SKH50" s="98" t="s">
        <v>669</v>
      </c>
      <c r="SKI50" s="98" t="s">
        <v>669</v>
      </c>
      <c r="SKJ50" s="98" t="s">
        <v>669</v>
      </c>
      <c r="SKK50" s="98" t="s">
        <v>669</v>
      </c>
      <c r="SKL50" s="98" t="s">
        <v>669</v>
      </c>
      <c r="SKM50" s="98" t="s">
        <v>669</v>
      </c>
      <c r="SKN50" s="98" t="s">
        <v>669</v>
      </c>
      <c r="SKO50" s="98" t="s">
        <v>669</v>
      </c>
      <c r="SKP50" s="98" t="s">
        <v>669</v>
      </c>
      <c r="SKQ50" s="98" t="s">
        <v>669</v>
      </c>
      <c r="SKR50" s="98" t="s">
        <v>669</v>
      </c>
      <c r="SKS50" s="98" t="s">
        <v>669</v>
      </c>
      <c r="SKT50" s="98" t="s">
        <v>669</v>
      </c>
      <c r="SKU50" s="98" t="s">
        <v>669</v>
      </c>
      <c r="SKV50" s="98" t="s">
        <v>669</v>
      </c>
      <c r="SKW50" s="98" t="s">
        <v>669</v>
      </c>
      <c r="SKX50" s="98" t="s">
        <v>669</v>
      </c>
      <c r="SKY50" s="98" t="s">
        <v>669</v>
      </c>
      <c r="SKZ50" s="98" t="s">
        <v>669</v>
      </c>
      <c r="SLA50" s="98" t="s">
        <v>669</v>
      </c>
      <c r="SLB50" s="98" t="s">
        <v>669</v>
      </c>
      <c r="SLC50" s="98" t="s">
        <v>669</v>
      </c>
      <c r="SLD50" s="98" t="s">
        <v>669</v>
      </c>
      <c r="SLE50" s="98" t="s">
        <v>669</v>
      </c>
      <c r="SLF50" s="98" t="s">
        <v>669</v>
      </c>
      <c r="SLG50" s="98" t="s">
        <v>669</v>
      </c>
      <c r="SLH50" s="98" t="s">
        <v>669</v>
      </c>
      <c r="SLI50" s="98" t="s">
        <v>669</v>
      </c>
      <c r="SLJ50" s="98" t="s">
        <v>669</v>
      </c>
      <c r="SLK50" s="98" t="s">
        <v>669</v>
      </c>
      <c r="SLL50" s="98" t="s">
        <v>669</v>
      </c>
      <c r="SLM50" s="98" t="s">
        <v>669</v>
      </c>
      <c r="SLN50" s="98" t="s">
        <v>669</v>
      </c>
      <c r="SLO50" s="98" t="s">
        <v>669</v>
      </c>
      <c r="SLP50" s="98" t="s">
        <v>669</v>
      </c>
      <c r="SLQ50" s="98" t="s">
        <v>669</v>
      </c>
      <c r="SLR50" s="98" t="s">
        <v>669</v>
      </c>
      <c r="SLS50" s="98" t="s">
        <v>669</v>
      </c>
      <c r="SLT50" s="98" t="s">
        <v>669</v>
      </c>
      <c r="SLU50" s="98" t="s">
        <v>669</v>
      </c>
      <c r="SLV50" s="98" t="s">
        <v>669</v>
      </c>
      <c r="SLW50" s="98" t="s">
        <v>669</v>
      </c>
      <c r="SLX50" s="98" t="s">
        <v>669</v>
      </c>
      <c r="SLY50" s="98" t="s">
        <v>669</v>
      </c>
      <c r="SLZ50" s="98" t="s">
        <v>669</v>
      </c>
      <c r="SMA50" s="98" t="s">
        <v>669</v>
      </c>
      <c r="SMB50" s="98" t="s">
        <v>669</v>
      </c>
      <c r="SMC50" s="98" t="s">
        <v>669</v>
      </c>
      <c r="SMD50" s="98" t="s">
        <v>669</v>
      </c>
      <c r="SME50" s="98" t="s">
        <v>669</v>
      </c>
      <c r="SMF50" s="98" t="s">
        <v>669</v>
      </c>
      <c r="SMG50" s="98" t="s">
        <v>669</v>
      </c>
      <c r="SMH50" s="98" t="s">
        <v>669</v>
      </c>
      <c r="SMI50" s="98" t="s">
        <v>669</v>
      </c>
      <c r="SMJ50" s="98" t="s">
        <v>669</v>
      </c>
      <c r="SMK50" s="98" t="s">
        <v>669</v>
      </c>
      <c r="SML50" s="98" t="s">
        <v>669</v>
      </c>
      <c r="SMM50" s="98" t="s">
        <v>669</v>
      </c>
      <c r="SMN50" s="98" t="s">
        <v>669</v>
      </c>
      <c r="SMO50" s="98" t="s">
        <v>669</v>
      </c>
      <c r="SMP50" s="98" t="s">
        <v>669</v>
      </c>
      <c r="SMQ50" s="98" t="s">
        <v>669</v>
      </c>
      <c r="SMR50" s="98" t="s">
        <v>669</v>
      </c>
      <c r="SMS50" s="98" t="s">
        <v>669</v>
      </c>
      <c r="SMT50" s="98" t="s">
        <v>669</v>
      </c>
      <c r="SMU50" s="98" t="s">
        <v>669</v>
      </c>
      <c r="SMV50" s="98" t="s">
        <v>669</v>
      </c>
      <c r="SMW50" s="98" t="s">
        <v>669</v>
      </c>
      <c r="SMX50" s="98" t="s">
        <v>669</v>
      </c>
      <c r="SMY50" s="98" t="s">
        <v>669</v>
      </c>
      <c r="SMZ50" s="98" t="s">
        <v>669</v>
      </c>
      <c r="SNA50" s="98" t="s">
        <v>669</v>
      </c>
      <c r="SNB50" s="98" t="s">
        <v>669</v>
      </c>
      <c r="SNC50" s="98" t="s">
        <v>669</v>
      </c>
      <c r="SND50" s="98" t="s">
        <v>669</v>
      </c>
      <c r="SNE50" s="98" t="s">
        <v>669</v>
      </c>
      <c r="SNF50" s="98" t="s">
        <v>669</v>
      </c>
      <c r="SNG50" s="98" t="s">
        <v>669</v>
      </c>
      <c r="SNH50" s="98" t="s">
        <v>669</v>
      </c>
      <c r="SNI50" s="98" t="s">
        <v>669</v>
      </c>
      <c r="SNJ50" s="98" t="s">
        <v>669</v>
      </c>
      <c r="SNK50" s="98" t="s">
        <v>669</v>
      </c>
      <c r="SNL50" s="98" t="s">
        <v>669</v>
      </c>
      <c r="SNM50" s="98" t="s">
        <v>669</v>
      </c>
      <c r="SNN50" s="98" t="s">
        <v>669</v>
      </c>
      <c r="SNO50" s="98" t="s">
        <v>669</v>
      </c>
      <c r="SNP50" s="98" t="s">
        <v>669</v>
      </c>
      <c r="SNQ50" s="98" t="s">
        <v>669</v>
      </c>
      <c r="SNR50" s="98" t="s">
        <v>669</v>
      </c>
      <c r="SNS50" s="98" t="s">
        <v>669</v>
      </c>
      <c r="SNT50" s="98" t="s">
        <v>669</v>
      </c>
      <c r="SNU50" s="98" t="s">
        <v>669</v>
      </c>
      <c r="SNV50" s="98" t="s">
        <v>669</v>
      </c>
      <c r="SNW50" s="98" t="s">
        <v>669</v>
      </c>
      <c r="SNX50" s="98" t="s">
        <v>669</v>
      </c>
      <c r="SNY50" s="98" t="s">
        <v>669</v>
      </c>
      <c r="SNZ50" s="98" t="s">
        <v>669</v>
      </c>
      <c r="SOA50" s="98" t="s">
        <v>669</v>
      </c>
      <c r="SOB50" s="98" t="s">
        <v>669</v>
      </c>
      <c r="SOC50" s="98" t="s">
        <v>669</v>
      </c>
      <c r="SOD50" s="98" t="s">
        <v>669</v>
      </c>
      <c r="SOE50" s="98" t="s">
        <v>669</v>
      </c>
      <c r="SOF50" s="98" t="s">
        <v>669</v>
      </c>
      <c r="SOG50" s="98" t="s">
        <v>669</v>
      </c>
      <c r="SOH50" s="98" t="s">
        <v>669</v>
      </c>
      <c r="SOI50" s="98" t="s">
        <v>669</v>
      </c>
      <c r="SOJ50" s="98" t="s">
        <v>669</v>
      </c>
      <c r="SOK50" s="98" t="s">
        <v>669</v>
      </c>
      <c r="SOL50" s="98" t="s">
        <v>669</v>
      </c>
      <c r="SOM50" s="98" t="s">
        <v>669</v>
      </c>
      <c r="SON50" s="98" t="s">
        <v>669</v>
      </c>
      <c r="SOO50" s="98" t="s">
        <v>669</v>
      </c>
      <c r="SOP50" s="98" t="s">
        <v>669</v>
      </c>
      <c r="SOQ50" s="98" t="s">
        <v>669</v>
      </c>
      <c r="SOR50" s="98" t="s">
        <v>669</v>
      </c>
      <c r="SOS50" s="98" t="s">
        <v>669</v>
      </c>
      <c r="SOT50" s="98" t="s">
        <v>669</v>
      </c>
      <c r="SOU50" s="98" t="s">
        <v>669</v>
      </c>
      <c r="SOV50" s="98" t="s">
        <v>669</v>
      </c>
      <c r="SOW50" s="98" t="s">
        <v>669</v>
      </c>
      <c r="SOX50" s="98" t="s">
        <v>669</v>
      </c>
      <c r="SOY50" s="98" t="s">
        <v>669</v>
      </c>
      <c r="SOZ50" s="98" t="s">
        <v>669</v>
      </c>
      <c r="SPA50" s="98" t="s">
        <v>669</v>
      </c>
      <c r="SPB50" s="98" t="s">
        <v>669</v>
      </c>
      <c r="SPC50" s="98" t="s">
        <v>669</v>
      </c>
      <c r="SPD50" s="98" t="s">
        <v>669</v>
      </c>
      <c r="SPE50" s="98" t="s">
        <v>669</v>
      </c>
      <c r="SPF50" s="98" t="s">
        <v>669</v>
      </c>
      <c r="SPG50" s="98" t="s">
        <v>669</v>
      </c>
      <c r="SPH50" s="98" t="s">
        <v>669</v>
      </c>
      <c r="SPI50" s="98" t="s">
        <v>669</v>
      </c>
      <c r="SPJ50" s="98" t="s">
        <v>669</v>
      </c>
      <c r="SPK50" s="98" t="s">
        <v>669</v>
      </c>
      <c r="SPL50" s="98" t="s">
        <v>669</v>
      </c>
      <c r="SPM50" s="98" t="s">
        <v>669</v>
      </c>
      <c r="SPN50" s="98" t="s">
        <v>669</v>
      </c>
      <c r="SPO50" s="98" t="s">
        <v>669</v>
      </c>
      <c r="SPP50" s="98" t="s">
        <v>669</v>
      </c>
      <c r="SPQ50" s="98" t="s">
        <v>669</v>
      </c>
      <c r="SPR50" s="98" t="s">
        <v>669</v>
      </c>
      <c r="SPS50" s="98" t="s">
        <v>669</v>
      </c>
      <c r="SPT50" s="98" t="s">
        <v>669</v>
      </c>
      <c r="SPU50" s="98" t="s">
        <v>669</v>
      </c>
      <c r="SPV50" s="98" t="s">
        <v>669</v>
      </c>
      <c r="SPW50" s="98" t="s">
        <v>669</v>
      </c>
      <c r="SPX50" s="98" t="s">
        <v>669</v>
      </c>
      <c r="SPY50" s="98" t="s">
        <v>669</v>
      </c>
      <c r="SPZ50" s="98" t="s">
        <v>669</v>
      </c>
      <c r="SQA50" s="98" t="s">
        <v>669</v>
      </c>
      <c r="SQB50" s="98" t="s">
        <v>669</v>
      </c>
      <c r="SQC50" s="98" t="s">
        <v>669</v>
      </c>
      <c r="SQD50" s="98" t="s">
        <v>669</v>
      </c>
      <c r="SQE50" s="98" t="s">
        <v>669</v>
      </c>
      <c r="SQF50" s="98" t="s">
        <v>669</v>
      </c>
      <c r="SQG50" s="98" t="s">
        <v>669</v>
      </c>
      <c r="SQH50" s="98" t="s">
        <v>669</v>
      </c>
      <c r="SQI50" s="98" t="s">
        <v>669</v>
      </c>
      <c r="SQJ50" s="98" t="s">
        <v>669</v>
      </c>
      <c r="SQK50" s="98" t="s">
        <v>669</v>
      </c>
      <c r="SQL50" s="98" t="s">
        <v>669</v>
      </c>
      <c r="SQM50" s="98" t="s">
        <v>669</v>
      </c>
      <c r="SQN50" s="98" t="s">
        <v>669</v>
      </c>
      <c r="SQO50" s="98" t="s">
        <v>669</v>
      </c>
      <c r="SQP50" s="98" t="s">
        <v>669</v>
      </c>
      <c r="SQQ50" s="98" t="s">
        <v>669</v>
      </c>
      <c r="SQR50" s="98" t="s">
        <v>669</v>
      </c>
      <c r="SQS50" s="98" t="s">
        <v>669</v>
      </c>
      <c r="SQT50" s="98" t="s">
        <v>669</v>
      </c>
      <c r="SQU50" s="98" t="s">
        <v>669</v>
      </c>
      <c r="SQV50" s="98" t="s">
        <v>669</v>
      </c>
      <c r="SQW50" s="98" t="s">
        <v>669</v>
      </c>
      <c r="SQX50" s="98" t="s">
        <v>669</v>
      </c>
      <c r="SQY50" s="98" t="s">
        <v>669</v>
      </c>
      <c r="SQZ50" s="98" t="s">
        <v>669</v>
      </c>
      <c r="SRA50" s="98" t="s">
        <v>669</v>
      </c>
      <c r="SRB50" s="98" t="s">
        <v>669</v>
      </c>
      <c r="SRC50" s="98" t="s">
        <v>669</v>
      </c>
      <c r="SRD50" s="98" t="s">
        <v>669</v>
      </c>
      <c r="SRE50" s="98" t="s">
        <v>669</v>
      </c>
      <c r="SRF50" s="98" t="s">
        <v>669</v>
      </c>
      <c r="SRG50" s="98" t="s">
        <v>669</v>
      </c>
      <c r="SRH50" s="98" t="s">
        <v>669</v>
      </c>
      <c r="SRI50" s="98" t="s">
        <v>669</v>
      </c>
      <c r="SRJ50" s="98" t="s">
        <v>669</v>
      </c>
      <c r="SRK50" s="98" t="s">
        <v>669</v>
      </c>
      <c r="SRL50" s="98" t="s">
        <v>669</v>
      </c>
      <c r="SRM50" s="98" t="s">
        <v>669</v>
      </c>
      <c r="SRN50" s="98" t="s">
        <v>669</v>
      </c>
      <c r="SRO50" s="98" t="s">
        <v>669</v>
      </c>
      <c r="SRP50" s="98" t="s">
        <v>669</v>
      </c>
      <c r="SRQ50" s="98" t="s">
        <v>669</v>
      </c>
      <c r="SRR50" s="98" t="s">
        <v>669</v>
      </c>
      <c r="SRS50" s="98" t="s">
        <v>669</v>
      </c>
      <c r="SRT50" s="98" t="s">
        <v>669</v>
      </c>
      <c r="SRU50" s="98" t="s">
        <v>669</v>
      </c>
      <c r="SRV50" s="98" t="s">
        <v>669</v>
      </c>
      <c r="SRW50" s="98" t="s">
        <v>669</v>
      </c>
      <c r="SRX50" s="98" t="s">
        <v>669</v>
      </c>
      <c r="SRY50" s="98" t="s">
        <v>669</v>
      </c>
      <c r="SRZ50" s="98" t="s">
        <v>669</v>
      </c>
      <c r="SSA50" s="98" t="s">
        <v>669</v>
      </c>
      <c r="SSB50" s="98" t="s">
        <v>669</v>
      </c>
      <c r="SSC50" s="98" t="s">
        <v>669</v>
      </c>
      <c r="SSD50" s="98" t="s">
        <v>669</v>
      </c>
      <c r="SSE50" s="98" t="s">
        <v>669</v>
      </c>
      <c r="SSF50" s="98" t="s">
        <v>669</v>
      </c>
      <c r="SSG50" s="98" t="s">
        <v>669</v>
      </c>
      <c r="SSH50" s="98" t="s">
        <v>669</v>
      </c>
      <c r="SSI50" s="98" t="s">
        <v>669</v>
      </c>
      <c r="SSJ50" s="98" t="s">
        <v>669</v>
      </c>
      <c r="SSK50" s="98" t="s">
        <v>669</v>
      </c>
      <c r="SSL50" s="98" t="s">
        <v>669</v>
      </c>
      <c r="SSM50" s="98" t="s">
        <v>669</v>
      </c>
      <c r="SSN50" s="98" t="s">
        <v>669</v>
      </c>
      <c r="SSO50" s="98" t="s">
        <v>669</v>
      </c>
      <c r="SSP50" s="98" t="s">
        <v>669</v>
      </c>
      <c r="SSQ50" s="98" t="s">
        <v>669</v>
      </c>
      <c r="SSR50" s="98" t="s">
        <v>669</v>
      </c>
      <c r="SSS50" s="98" t="s">
        <v>669</v>
      </c>
      <c r="SST50" s="98" t="s">
        <v>669</v>
      </c>
      <c r="SSU50" s="98" t="s">
        <v>669</v>
      </c>
      <c r="SSV50" s="98" t="s">
        <v>669</v>
      </c>
      <c r="SSW50" s="98" t="s">
        <v>669</v>
      </c>
      <c r="SSX50" s="98" t="s">
        <v>669</v>
      </c>
      <c r="SSY50" s="98" t="s">
        <v>669</v>
      </c>
      <c r="SSZ50" s="98" t="s">
        <v>669</v>
      </c>
      <c r="STA50" s="98" t="s">
        <v>669</v>
      </c>
      <c r="STB50" s="98" t="s">
        <v>669</v>
      </c>
      <c r="STC50" s="98" t="s">
        <v>669</v>
      </c>
      <c r="STD50" s="98" t="s">
        <v>669</v>
      </c>
      <c r="STE50" s="98" t="s">
        <v>669</v>
      </c>
      <c r="STF50" s="98" t="s">
        <v>669</v>
      </c>
      <c r="STG50" s="98" t="s">
        <v>669</v>
      </c>
      <c r="STH50" s="98" t="s">
        <v>669</v>
      </c>
      <c r="STI50" s="98" t="s">
        <v>669</v>
      </c>
      <c r="STJ50" s="98" t="s">
        <v>669</v>
      </c>
      <c r="STK50" s="98" t="s">
        <v>669</v>
      </c>
      <c r="STL50" s="98" t="s">
        <v>669</v>
      </c>
      <c r="STM50" s="98" t="s">
        <v>669</v>
      </c>
      <c r="STN50" s="98" t="s">
        <v>669</v>
      </c>
      <c r="STO50" s="98" t="s">
        <v>669</v>
      </c>
      <c r="STP50" s="98" t="s">
        <v>669</v>
      </c>
      <c r="STQ50" s="98" t="s">
        <v>669</v>
      </c>
      <c r="STR50" s="98" t="s">
        <v>669</v>
      </c>
      <c r="STS50" s="98" t="s">
        <v>669</v>
      </c>
      <c r="STT50" s="98" t="s">
        <v>669</v>
      </c>
      <c r="STU50" s="98" t="s">
        <v>669</v>
      </c>
      <c r="STV50" s="98" t="s">
        <v>669</v>
      </c>
      <c r="STW50" s="98" t="s">
        <v>669</v>
      </c>
      <c r="STX50" s="98" t="s">
        <v>669</v>
      </c>
      <c r="STY50" s="98" t="s">
        <v>669</v>
      </c>
      <c r="STZ50" s="98" t="s">
        <v>669</v>
      </c>
      <c r="SUA50" s="98" t="s">
        <v>669</v>
      </c>
      <c r="SUB50" s="98" t="s">
        <v>669</v>
      </c>
      <c r="SUC50" s="98" t="s">
        <v>669</v>
      </c>
      <c r="SUD50" s="98" t="s">
        <v>669</v>
      </c>
      <c r="SUE50" s="98" t="s">
        <v>669</v>
      </c>
      <c r="SUF50" s="98" t="s">
        <v>669</v>
      </c>
      <c r="SUG50" s="98" t="s">
        <v>669</v>
      </c>
      <c r="SUH50" s="98" t="s">
        <v>669</v>
      </c>
      <c r="SUI50" s="98" t="s">
        <v>669</v>
      </c>
      <c r="SUJ50" s="98" t="s">
        <v>669</v>
      </c>
      <c r="SUK50" s="98" t="s">
        <v>669</v>
      </c>
      <c r="SUL50" s="98" t="s">
        <v>669</v>
      </c>
      <c r="SUM50" s="98" t="s">
        <v>669</v>
      </c>
      <c r="SUN50" s="98" t="s">
        <v>669</v>
      </c>
      <c r="SUO50" s="98" t="s">
        <v>669</v>
      </c>
      <c r="SUP50" s="98" t="s">
        <v>669</v>
      </c>
      <c r="SUQ50" s="98" t="s">
        <v>669</v>
      </c>
      <c r="SUR50" s="98" t="s">
        <v>669</v>
      </c>
      <c r="SUS50" s="98" t="s">
        <v>669</v>
      </c>
      <c r="SUT50" s="98" t="s">
        <v>669</v>
      </c>
      <c r="SUU50" s="98" t="s">
        <v>669</v>
      </c>
      <c r="SUV50" s="98" t="s">
        <v>669</v>
      </c>
      <c r="SUW50" s="98" t="s">
        <v>669</v>
      </c>
      <c r="SUX50" s="98" t="s">
        <v>669</v>
      </c>
      <c r="SUY50" s="98" t="s">
        <v>669</v>
      </c>
      <c r="SUZ50" s="98" t="s">
        <v>669</v>
      </c>
      <c r="SVA50" s="98" t="s">
        <v>669</v>
      </c>
      <c r="SVB50" s="98" t="s">
        <v>669</v>
      </c>
      <c r="SVC50" s="98" t="s">
        <v>669</v>
      </c>
      <c r="SVD50" s="98" t="s">
        <v>669</v>
      </c>
      <c r="SVE50" s="98" t="s">
        <v>669</v>
      </c>
      <c r="SVF50" s="98" t="s">
        <v>669</v>
      </c>
      <c r="SVG50" s="98" t="s">
        <v>669</v>
      </c>
      <c r="SVH50" s="98" t="s">
        <v>669</v>
      </c>
      <c r="SVI50" s="98" t="s">
        <v>669</v>
      </c>
      <c r="SVJ50" s="98" t="s">
        <v>669</v>
      </c>
      <c r="SVK50" s="98" t="s">
        <v>669</v>
      </c>
      <c r="SVL50" s="98" t="s">
        <v>669</v>
      </c>
      <c r="SVM50" s="98" t="s">
        <v>669</v>
      </c>
      <c r="SVN50" s="98" t="s">
        <v>669</v>
      </c>
      <c r="SVO50" s="98" t="s">
        <v>669</v>
      </c>
      <c r="SVP50" s="98" t="s">
        <v>669</v>
      </c>
      <c r="SVQ50" s="98" t="s">
        <v>669</v>
      </c>
      <c r="SVR50" s="98" t="s">
        <v>669</v>
      </c>
      <c r="SVS50" s="98" t="s">
        <v>669</v>
      </c>
      <c r="SVT50" s="98" t="s">
        <v>669</v>
      </c>
      <c r="SVU50" s="98" t="s">
        <v>669</v>
      </c>
      <c r="SVV50" s="98" t="s">
        <v>669</v>
      </c>
      <c r="SVW50" s="98" t="s">
        <v>669</v>
      </c>
      <c r="SVX50" s="98" t="s">
        <v>669</v>
      </c>
      <c r="SVY50" s="98" t="s">
        <v>669</v>
      </c>
      <c r="SVZ50" s="98" t="s">
        <v>669</v>
      </c>
      <c r="SWA50" s="98" t="s">
        <v>669</v>
      </c>
      <c r="SWB50" s="98" t="s">
        <v>669</v>
      </c>
      <c r="SWC50" s="98" t="s">
        <v>669</v>
      </c>
      <c r="SWD50" s="98" t="s">
        <v>669</v>
      </c>
      <c r="SWE50" s="98" t="s">
        <v>669</v>
      </c>
      <c r="SWF50" s="98" t="s">
        <v>669</v>
      </c>
      <c r="SWG50" s="98" t="s">
        <v>669</v>
      </c>
      <c r="SWH50" s="98" t="s">
        <v>669</v>
      </c>
      <c r="SWI50" s="98" t="s">
        <v>669</v>
      </c>
      <c r="SWJ50" s="98" t="s">
        <v>669</v>
      </c>
      <c r="SWK50" s="98" t="s">
        <v>669</v>
      </c>
      <c r="SWL50" s="98" t="s">
        <v>669</v>
      </c>
      <c r="SWM50" s="98" t="s">
        <v>669</v>
      </c>
      <c r="SWN50" s="98" t="s">
        <v>669</v>
      </c>
      <c r="SWO50" s="98" t="s">
        <v>669</v>
      </c>
      <c r="SWP50" s="98" t="s">
        <v>669</v>
      </c>
      <c r="SWQ50" s="98" t="s">
        <v>669</v>
      </c>
      <c r="SWR50" s="98" t="s">
        <v>669</v>
      </c>
      <c r="SWS50" s="98" t="s">
        <v>669</v>
      </c>
      <c r="SWT50" s="98" t="s">
        <v>669</v>
      </c>
      <c r="SWU50" s="98" t="s">
        <v>669</v>
      </c>
      <c r="SWV50" s="98" t="s">
        <v>669</v>
      </c>
      <c r="SWW50" s="98" t="s">
        <v>669</v>
      </c>
      <c r="SWX50" s="98" t="s">
        <v>669</v>
      </c>
      <c r="SWY50" s="98" t="s">
        <v>669</v>
      </c>
      <c r="SWZ50" s="98" t="s">
        <v>669</v>
      </c>
      <c r="SXA50" s="98" t="s">
        <v>669</v>
      </c>
      <c r="SXB50" s="98" t="s">
        <v>669</v>
      </c>
      <c r="SXC50" s="98" t="s">
        <v>669</v>
      </c>
      <c r="SXD50" s="98" t="s">
        <v>669</v>
      </c>
      <c r="SXE50" s="98" t="s">
        <v>669</v>
      </c>
      <c r="SXF50" s="98" t="s">
        <v>669</v>
      </c>
      <c r="SXG50" s="98" t="s">
        <v>669</v>
      </c>
      <c r="SXH50" s="98" t="s">
        <v>669</v>
      </c>
      <c r="SXI50" s="98" t="s">
        <v>669</v>
      </c>
      <c r="SXJ50" s="98" t="s">
        <v>669</v>
      </c>
      <c r="SXK50" s="98" t="s">
        <v>669</v>
      </c>
      <c r="SXL50" s="98" t="s">
        <v>669</v>
      </c>
      <c r="SXM50" s="98" t="s">
        <v>669</v>
      </c>
      <c r="SXN50" s="98" t="s">
        <v>669</v>
      </c>
      <c r="SXO50" s="98" t="s">
        <v>669</v>
      </c>
      <c r="SXP50" s="98" t="s">
        <v>669</v>
      </c>
      <c r="SXQ50" s="98" t="s">
        <v>669</v>
      </c>
      <c r="SXR50" s="98" t="s">
        <v>669</v>
      </c>
      <c r="SXS50" s="98" t="s">
        <v>669</v>
      </c>
      <c r="SXT50" s="98" t="s">
        <v>669</v>
      </c>
      <c r="SXU50" s="98" t="s">
        <v>669</v>
      </c>
      <c r="SXV50" s="98" t="s">
        <v>669</v>
      </c>
      <c r="SXW50" s="98" t="s">
        <v>669</v>
      </c>
      <c r="SXX50" s="98" t="s">
        <v>669</v>
      </c>
      <c r="SXY50" s="98" t="s">
        <v>669</v>
      </c>
      <c r="SXZ50" s="98" t="s">
        <v>669</v>
      </c>
      <c r="SYA50" s="98" t="s">
        <v>669</v>
      </c>
      <c r="SYB50" s="98" t="s">
        <v>669</v>
      </c>
      <c r="SYC50" s="98" t="s">
        <v>669</v>
      </c>
      <c r="SYD50" s="98" t="s">
        <v>669</v>
      </c>
      <c r="SYE50" s="98" t="s">
        <v>669</v>
      </c>
      <c r="SYF50" s="98" t="s">
        <v>669</v>
      </c>
      <c r="SYG50" s="98" t="s">
        <v>669</v>
      </c>
      <c r="SYH50" s="98" t="s">
        <v>669</v>
      </c>
      <c r="SYI50" s="98" t="s">
        <v>669</v>
      </c>
      <c r="SYJ50" s="98" t="s">
        <v>669</v>
      </c>
      <c r="SYK50" s="98" t="s">
        <v>669</v>
      </c>
      <c r="SYL50" s="98" t="s">
        <v>669</v>
      </c>
      <c r="SYM50" s="98" t="s">
        <v>669</v>
      </c>
      <c r="SYN50" s="98" t="s">
        <v>669</v>
      </c>
      <c r="SYO50" s="98" t="s">
        <v>669</v>
      </c>
      <c r="SYP50" s="98" t="s">
        <v>669</v>
      </c>
      <c r="SYQ50" s="98" t="s">
        <v>669</v>
      </c>
      <c r="SYR50" s="98" t="s">
        <v>669</v>
      </c>
      <c r="SYS50" s="98" t="s">
        <v>669</v>
      </c>
      <c r="SYT50" s="98" t="s">
        <v>669</v>
      </c>
      <c r="SYU50" s="98" t="s">
        <v>669</v>
      </c>
      <c r="SYV50" s="98" t="s">
        <v>669</v>
      </c>
      <c r="SYW50" s="98" t="s">
        <v>669</v>
      </c>
      <c r="SYX50" s="98" t="s">
        <v>669</v>
      </c>
      <c r="SYY50" s="98" t="s">
        <v>669</v>
      </c>
      <c r="SYZ50" s="98" t="s">
        <v>669</v>
      </c>
      <c r="SZA50" s="98" t="s">
        <v>669</v>
      </c>
      <c r="SZB50" s="98" t="s">
        <v>669</v>
      </c>
      <c r="SZC50" s="98" t="s">
        <v>669</v>
      </c>
      <c r="SZD50" s="98" t="s">
        <v>669</v>
      </c>
      <c r="SZE50" s="98" t="s">
        <v>669</v>
      </c>
      <c r="SZF50" s="98" t="s">
        <v>669</v>
      </c>
      <c r="SZG50" s="98" t="s">
        <v>669</v>
      </c>
      <c r="SZH50" s="98" t="s">
        <v>669</v>
      </c>
      <c r="SZI50" s="98" t="s">
        <v>669</v>
      </c>
      <c r="SZJ50" s="98" t="s">
        <v>669</v>
      </c>
      <c r="SZK50" s="98" t="s">
        <v>669</v>
      </c>
      <c r="SZL50" s="98" t="s">
        <v>669</v>
      </c>
      <c r="SZM50" s="98" t="s">
        <v>669</v>
      </c>
      <c r="SZN50" s="98" t="s">
        <v>669</v>
      </c>
      <c r="SZO50" s="98" t="s">
        <v>669</v>
      </c>
      <c r="SZP50" s="98" t="s">
        <v>669</v>
      </c>
      <c r="SZQ50" s="98" t="s">
        <v>669</v>
      </c>
      <c r="SZR50" s="98" t="s">
        <v>669</v>
      </c>
      <c r="SZS50" s="98" t="s">
        <v>669</v>
      </c>
      <c r="SZT50" s="98" t="s">
        <v>669</v>
      </c>
      <c r="SZU50" s="98" t="s">
        <v>669</v>
      </c>
      <c r="SZV50" s="98" t="s">
        <v>669</v>
      </c>
      <c r="SZW50" s="98" t="s">
        <v>669</v>
      </c>
      <c r="SZX50" s="98" t="s">
        <v>669</v>
      </c>
      <c r="SZY50" s="98" t="s">
        <v>669</v>
      </c>
      <c r="SZZ50" s="98" t="s">
        <v>669</v>
      </c>
      <c r="TAA50" s="98" t="s">
        <v>669</v>
      </c>
      <c r="TAB50" s="98" t="s">
        <v>669</v>
      </c>
      <c r="TAC50" s="98" t="s">
        <v>669</v>
      </c>
      <c r="TAD50" s="98" t="s">
        <v>669</v>
      </c>
      <c r="TAE50" s="98" t="s">
        <v>669</v>
      </c>
      <c r="TAF50" s="98" t="s">
        <v>669</v>
      </c>
      <c r="TAG50" s="98" t="s">
        <v>669</v>
      </c>
      <c r="TAH50" s="98" t="s">
        <v>669</v>
      </c>
      <c r="TAI50" s="98" t="s">
        <v>669</v>
      </c>
      <c r="TAJ50" s="98" t="s">
        <v>669</v>
      </c>
      <c r="TAK50" s="98" t="s">
        <v>669</v>
      </c>
      <c r="TAL50" s="98" t="s">
        <v>669</v>
      </c>
      <c r="TAM50" s="98" t="s">
        <v>669</v>
      </c>
      <c r="TAN50" s="98" t="s">
        <v>669</v>
      </c>
      <c r="TAO50" s="98" t="s">
        <v>669</v>
      </c>
      <c r="TAP50" s="98" t="s">
        <v>669</v>
      </c>
      <c r="TAQ50" s="98" t="s">
        <v>669</v>
      </c>
      <c r="TAR50" s="98" t="s">
        <v>669</v>
      </c>
      <c r="TAS50" s="98" t="s">
        <v>669</v>
      </c>
      <c r="TAT50" s="98" t="s">
        <v>669</v>
      </c>
      <c r="TAU50" s="98" t="s">
        <v>669</v>
      </c>
      <c r="TAV50" s="98" t="s">
        <v>669</v>
      </c>
      <c r="TAW50" s="98" t="s">
        <v>669</v>
      </c>
      <c r="TAX50" s="98" t="s">
        <v>669</v>
      </c>
      <c r="TAY50" s="98" t="s">
        <v>669</v>
      </c>
      <c r="TAZ50" s="98" t="s">
        <v>669</v>
      </c>
      <c r="TBA50" s="98" t="s">
        <v>669</v>
      </c>
      <c r="TBB50" s="98" t="s">
        <v>669</v>
      </c>
      <c r="TBC50" s="98" t="s">
        <v>669</v>
      </c>
      <c r="TBD50" s="98" t="s">
        <v>669</v>
      </c>
      <c r="TBE50" s="98" t="s">
        <v>669</v>
      </c>
      <c r="TBF50" s="98" t="s">
        <v>669</v>
      </c>
      <c r="TBG50" s="98" t="s">
        <v>669</v>
      </c>
      <c r="TBH50" s="98" t="s">
        <v>669</v>
      </c>
      <c r="TBI50" s="98" t="s">
        <v>669</v>
      </c>
      <c r="TBJ50" s="98" t="s">
        <v>669</v>
      </c>
      <c r="TBK50" s="98" t="s">
        <v>669</v>
      </c>
      <c r="TBL50" s="98" t="s">
        <v>669</v>
      </c>
      <c r="TBM50" s="98" t="s">
        <v>669</v>
      </c>
      <c r="TBN50" s="98" t="s">
        <v>669</v>
      </c>
      <c r="TBO50" s="98" t="s">
        <v>669</v>
      </c>
      <c r="TBP50" s="98" t="s">
        <v>669</v>
      </c>
      <c r="TBQ50" s="98" t="s">
        <v>669</v>
      </c>
      <c r="TBR50" s="98" t="s">
        <v>669</v>
      </c>
      <c r="TBS50" s="98" t="s">
        <v>669</v>
      </c>
      <c r="TBT50" s="98" t="s">
        <v>669</v>
      </c>
      <c r="TBU50" s="98" t="s">
        <v>669</v>
      </c>
      <c r="TBV50" s="98" t="s">
        <v>669</v>
      </c>
      <c r="TBW50" s="98" t="s">
        <v>669</v>
      </c>
      <c r="TBX50" s="98" t="s">
        <v>669</v>
      </c>
      <c r="TBY50" s="98" t="s">
        <v>669</v>
      </c>
      <c r="TBZ50" s="98" t="s">
        <v>669</v>
      </c>
      <c r="TCA50" s="98" t="s">
        <v>669</v>
      </c>
      <c r="TCB50" s="98" t="s">
        <v>669</v>
      </c>
      <c r="TCC50" s="98" t="s">
        <v>669</v>
      </c>
      <c r="TCD50" s="98" t="s">
        <v>669</v>
      </c>
      <c r="TCE50" s="98" t="s">
        <v>669</v>
      </c>
      <c r="TCF50" s="98" t="s">
        <v>669</v>
      </c>
      <c r="TCG50" s="98" t="s">
        <v>669</v>
      </c>
      <c r="TCH50" s="98" t="s">
        <v>669</v>
      </c>
      <c r="TCI50" s="98" t="s">
        <v>669</v>
      </c>
      <c r="TCJ50" s="98" t="s">
        <v>669</v>
      </c>
      <c r="TCK50" s="98" t="s">
        <v>669</v>
      </c>
      <c r="TCL50" s="98" t="s">
        <v>669</v>
      </c>
      <c r="TCM50" s="98" t="s">
        <v>669</v>
      </c>
      <c r="TCN50" s="98" t="s">
        <v>669</v>
      </c>
      <c r="TCO50" s="98" t="s">
        <v>669</v>
      </c>
      <c r="TCP50" s="98" t="s">
        <v>669</v>
      </c>
      <c r="TCQ50" s="98" t="s">
        <v>669</v>
      </c>
      <c r="TCR50" s="98" t="s">
        <v>669</v>
      </c>
      <c r="TCS50" s="98" t="s">
        <v>669</v>
      </c>
      <c r="TCT50" s="98" t="s">
        <v>669</v>
      </c>
      <c r="TCU50" s="98" t="s">
        <v>669</v>
      </c>
      <c r="TCV50" s="98" t="s">
        <v>669</v>
      </c>
      <c r="TCW50" s="98" t="s">
        <v>669</v>
      </c>
      <c r="TCX50" s="98" t="s">
        <v>669</v>
      </c>
      <c r="TCY50" s="98" t="s">
        <v>669</v>
      </c>
      <c r="TCZ50" s="98" t="s">
        <v>669</v>
      </c>
      <c r="TDA50" s="98" t="s">
        <v>669</v>
      </c>
      <c r="TDB50" s="98" t="s">
        <v>669</v>
      </c>
      <c r="TDC50" s="98" t="s">
        <v>669</v>
      </c>
      <c r="TDD50" s="98" t="s">
        <v>669</v>
      </c>
      <c r="TDE50" s="98" t="s">
        <v>669</v>
      </c>
      <c r="TDF50" s="98" t="s">
        <v>669</v>
      </c>
      <c r="TDG50" s="98" t="s">
        <v>669</v>
      </c>
      <c r="TDH50" s="98" t="s">
        <v>669</v>
      </c>
      <c r="TDI50" s="98" t="s">
        <v>669</v>
      </c>
      <c r="TDJ50" s="98" t="s">
        <v>669</v>
      </c>
      <c r="TDK50" s="98" t="s">
        <v>669</v>
      </c>
      <c r="TDL50" s="98" t="s">
        <v>669</v>
      </c>
      <c r="TDM50" s="98" t="s">
        <v>669</v>
      </c>
      <c r="TDN50" s="98" t="s">
        <v>669</v>
      </c>
      <c r="TDO50" s="98" t="s">
        <v>669</v>
      </c>
      <c r="TDP50" s="98" t="s">
        <v>669</v>
      </c>
      <c r="TDQ50" s="98" t="s">
        <v>669</v>
      </c>
      <c r="TDR50" s="98" t="s">
        <v>669</v>
      </c>
      <c r="TDS50" s="98" t="s">
        <v>669</v>
      </c>
      <c r="TDT50" s="98" t="s">
        <v>669</v>
      </c>
      <c r="TDU50" s="98" t="s">
        <v>669</v>
      </c>
      <c r="TDV50" s="98" t="s">
        <v>669</v>
      </c>
      <c r="TDW50" s="98" t="s">
        <v>669</v>
      </c>
      <c r="TDX50" s="98" t="s">
        <v>669</v>
      </c>
      <c r="TDY50" s="98" t="s">
        <v>669</v>
      </c>
      <c r="TDZ50" s="98" t="s">
        <v>669</v>
      </c>
      <c r="TEA50" s="98" t="s">
        <v>669</v>
      </c>
      <c r="TEB50" s="98" t="s">
        <v>669</v>
      </c>
      <c r="TEC50" s="98" t="s">
        <v>669</v>
      </c>
      <c r="TED50" s="98" t="s">
        <v>669</v>
      </c>
      <c r="TEE50" s="98" t="s">
        <v>669</v>
      </c>
      <c r="TEF50" s="98" t="s">
        <v>669</v>
      </c>
      <c r="TEG50" s="98" t="s">
        <v>669</v>
      </c>
      <c r="TEH50" s="98" t="s">
        <v>669</v>
      </c>
      <c r="TEI50" s="98" t="s">
        <v>669</v>
      </c>
      <c r="TEJ50" s="98" t="s">
        <v>669</v>
      </c>
      <c r="TEK50" s="98" t="s">
        <v>669</v>
      </c>
      <c r="TEL50" s="98" t="s">
        <v>669</v>
      </c>
      <c r="TEM50" s="98" t="s">
        <v>669</v>
      </c>
      <c r="TEN50" s="98" t="s">
        <v>669</v>
      </c>
      <c r="TEO50" s="98" t="s">
        <v>669</v>
      </c>
      <c r="TEP50" s="98" t="s">
        <v>669</v>
      </c>
      <c r="TEQ50" s="98" t="s">
        <v>669</v>
      </c>
      <c r="TER50" s="98" t="s">
        <v>669</v>
      </c>
      <c r="TES50" s="98" t="s">
        <v>669</v>
      </c>
      <c r="TET50" s="98" t="s">
        <v>669</v>
      </c>
      <c r="TEU50" s="98" t="s">
        <v>669</v>
      </c>
      <c r="TEV50" s="98" t="s">
        <v>669</v>
      </c>
      <c r="TEW50" s="98" t="s">
        <v>669</v>
      </c>
      <c r="TEX50" s="98" t="s">
        <v>669</v>
      </c>
      <c r="TEY50" s="98" t="s">
        <v>669</v>
      </c>
      <c r="TEZ50" s="98" t="s">
        <v>669</v>
      </c>
      <c r="TFA50" s="98" t="s">
        <v>669</v>
      </c>
      <c r="TFB50" s="98" t="s">
        <v>669</v>
      </c>
      <c r="TFC50" s="98" t="s">
        <v>669</v>
      </c>
      <c r="TFD50" s="98" t="s">
        <v>669</v>
      </c>
      <c r="TFE50" s="98" t="s">
        <v>669</v>
      </c>
      <c r="TFF50" s="98" t="s">
        <v>669</v>
      </c>
      <c r="TFG50" s="98" t="s">
        <v>669</v>
      </c>
      <c r="TFH50" s="98" t="s">
        <v>669</v>
      </c>
      <c r="TFI50" s="98" t="s">
        <v>669</v>
      </c>
      <c r="TFJ50" s="98" t="s">
        <v>669</v>
      </c>
      <c r="TFK50" s="98" t="s">
        <v>669</v>
      </c>
      <c r="TFL50" s="98" t="s">
        <v>669</v>
      </c>
      <c r="TFM50" s="98" t="s">
        <v>669</v>
      </c>
      <c r="TFN50" s="98" t="s">
        <v>669</v>
      </c>
      <c r="TFO50" s="98" t="s">
        <v>669</v>
      </c>
      <c r="TFP50" s="98" t="s">
        <v>669</v>
      </c>
      <c r="TFQ50" s="98" t="s">
        <v>669</v>
      </c>
      <c r="TFR50" s="98" t="s">
        <v>669</v>
      </c>
      <c r="TFS50" s="98" t="s">
        <v>669</v>
      </c>
      <c r="TFT50" s="98" t="s">
        <v>669</v>
      </c>
      <c r="TFU50" s="98" t="s">
        <v>669</v>
      </c>
      <c r="TFV50" s="98" t="s">
        <v>669</v>
      </c>
      <c r="TFW50" s="98" t="s">
        <v>669</v>
      </c>
      <c r="TFX50" s="98" t="s">
        <v>669</v>
      </c>
      <c r="TFY50" s="98" t="s">
        <v>669</v>
      </c>
      <c r="TFZ50" s="98" t="s">
        <v>669</v>
      </c>
      <c r="TGA50" s="98" t="s">
        <v>669</v>
      </c>
      <c r="TGB50" s="98" t="s">
        <v>669</v>
      </c>
      <c r="TGC50" s="98" t="s">
        <v>669</v>
      </c>
      <c r="TGD50" s="98" t="s">
        <v>669</v>
      </c>
      <c r="TGE50" s="98" t="s">
        <v>669</v>
      </c>
      <c r="TGF50" s="98" t="s">
        <v>669</v>
      </c>
      <c r="TGG50" s="98" t="s">
        <v>669</v>
      </c>
      <c r="TGH50" s="98" t="s">
        <v>669</v>
      </c>
      <c r="TGI50" s="98" t="s">
        <v>669</v>
      </c>
      <c r="TGJ50" s="98" t="s">
        <v>669</v>
      </c>
      <c r="TGK50" s="98" t="s">
        <v>669</v>
      </c>
      <c r="TGL50" s="98" t="s">
        <v>669</v>
      </c>
      <c r="TGM50" s="98" t="s">
        <v>669</v>
      </c>
      <c r="TGN50" s="98" t="s">
        <v>669</v>
      </c>
      <c r="TGO50" s="98" t="s">
        <v>669</v>
      </c>
      <c r="TGP50" s="98" t="s">
        <v>669</v>
      </c>
      <c r="TGQ50" s="98" t="s">
        <v>669</v>
      </c>
      <c r="TGR50" s="98" t="s">
        <v>669</v>
      </c>
      <c r="TGS50" s="98" t="s">
        <v>669</v>
      </c>
      <c r="TGT50" s="98" t="s">
        <v>669</v>
      </c>
      <c r="TGU50" s="98" t="s">
        <v>669</v>
      </c>
      <c r="TGV50" s="98" t="s">
        <v>669</v>
      </c>
      <c r="TGW50" s="98" t="s">
        <v>669</v>
      </c>
      <c r="TGX50" s="98" t="s">
        <v>669</v>
      </c>
      <c r="TGY50" s="98" t="s">
        <v>669</v>
      </c>
      <c r="TGZ50" s="98" t="s">
        <v>669</v>
      </c>
      <c r="THA50" s="98" t="s">
        <v>669</v>
      </c>
      <c r="THB50" s="98" t="s">
        <v>669</v>
      </c>
      <c r="THC50" s="98" t="s">
        <v>669</v>
      </c>
      <c r="THD50" s="98" t="s">
        <v>669</v>
      </c>
      <c r="THE50" s="98" t="s">
        <v>669</v>
      </c>
      <c r="THF50" s="98" t="s">
        <v>669</v>
      </c>
      <c r="THG50" s="98" t="s">
        <v>669</v>
      </c>
      <c r="THH50" s="98" t="s">
        <v>669</v>
      </c>
      <c r="THI50" s="98" t="s">
        <v>669</v>
      </c>
      <c r="THJ50" s="98" t="s">
        <v>669</v>
      </c>
      <c r="THK50" s="98" t="s">
        <v>669</v>
      </c>
      <c r="THL50" s="98" t="s">
        <v>669</v>
      </c>
      <c r="THM50" s="98" t="s">
        <v>669</v>
      </c>
      <c r="THN50" s="98" t="s">
        <v>669</v>
      </c>
      <c r="THO50" s="98" t="s">
        <v>669</v>
      </c>
      <c r="THP50" s="98" t="s">
        <v>669</v>
      </c>
      <c r="THQ50" s="98" t="s">
        <v>669</v>
      </c>
      <c r="THR50" s="98" t="s">
        <v>669</v>
      </c>
      <c r="THS50" s="98" t="s">
        <v>669</v>
      </c>
      <c r="THT50" s="98" t="s">
        <v>669</v>
      </c>
      <c r="THU50" s="98" t="s">
        <v>669</v>
      </c>
      <c r="THV50" s="98" t="s">
        <v>669</v>
      </c>
      <c r="THW50" s="98" t="s">
        <v>669</v>
      </c>
      <c r="THX50" s="98" t="s">
        <v>669</v>
      </c>
      <c r="THY50" s="98" t="s">
        <v>669</v>
      </c>
      <c r="THZ50" s="98" t="s">
        <v>669</v>
      </c>
      <c r="TIA50" s="98" t="s">
        <v>669</v>
      </c>
      <c r="TIB50" s="98" t="s">
        <v>669</v>
      </c>
      <c r="TIC50" s="98" t="s">
        <v>669</v>
      </c>
      <c r="TID50" s="98" t="s">
        <v>669</v>
      </c>
      <c r="TIE50" s="98" t="s">
        <v>669</v>
      </c>
      <c r="TIF50" s="98" t="s">
        <v>669</v>
      </c>
      <c r="TIG50" s="98" t="s">
        <v>669</v>
      </c>
      <c r="TIH50" s="98" t="s">
        <v>669</v>
      </c>
      <c r="TII50" s="98" t="s">
        <v>669</v>
      </c>
      <c r="TIJ50" s="98" t="s">
        <v>669</v>
      </c>
      <c r="TIK50" s="98" t="s">
        <v>669</v>
      </c>
      <c r="TIL50" s="98" t="s">
        <v>669</v>
      </c>
      <c r="TIM50" s="98" t="s">
        <v>669</v>
      </c>
      <c r="TIN50" s="98" t="s">
        <v>669</v>
      </c>
      <c r="TIO50" s="98" t="s">
        <v>669</v>
      </c>
      <c r="TIP50" s="98" t="s">
        <v>669</v>
      </c>
      <c r="TIQ50" s="98" t="s">
        <v>669</v>
      </c>
      <c r="TIR50" s="98" t="s">
        <v>669</v>
      </c>
      <c r="TIS50" s="98" t="s">
        <v>669</v>
      </c>
      <c r="TIT50" s="98" t="s">
        <v>669</v>
      </c>
      <c r="TIU50" s="98" t="s">
        <v>669</v>
      </c>
      <c r="TIV50" s="98" t="s">
        <v>669</v>
      </c>
      <c r="TIW50" s="98" t="s">
        <v>669</v>
      </c>
      <c r="TIX50" s="98" t="s">
        <v>669</v>
      </c>
      <c r="TIY50" s="98" t="s">
        <v>669</v>
      </c>
      <c r="TIZ50" s="98" t="s">
        <v>669</v>
      </c>
      <c r="TJA50" s="98" t="s">
        <v>669</v>
      </c>
      <c r="TJB50" s="98" t="s">
        <v>669</v>
      </c>
      <c r="TJC50" s="98" t="s">
        <v>669</v>
      </c>
      <c r="TJD50" s="98" t="s">
        <v>669</v>
      </c>
      <c r="TJE50" s="98" t="s">
        <v>669</v>
      </c>
      <c r="TJF50" s="98" t="s">
        <v>669</v>
      </c>
      <c r="TJG50" s="98" t="s">
        <v>669</v>
      </c>
      <c r="TJH50" s="98" t="s">
        <v>669</v>
      </c>
      <c r="TJI50" s="98" t="s">
        <v>669</v>
      </c>
      <c r="TJJ50" s="98" t="s">
        <v>669</v>
      </c>
      <c r="TJK50" s="98" t="s">
        <v>669</v>
      </c>
      <c r="TJL50" s="98" t="s">
        <v>669</v>
      </c>
      <c r="TJM50" s="98" t="s">
        <v>669</v>
      </c>
      <c r="TJN50" s="98" t="s">
        <v>669</v>
      </c>
      <c r="TJO50" s="98" t="s">
        <v>669</v>
      </c>
      <c r="TJP50" s="98" t="s">
        <v>669</v>
      </c>
      <c r="TJQ50" s="98" t="s">
        <v>669</v>
      </c>
      <c r="TJR50" s="98" t="s">
        <v>669</v>
      </c>
      <c r="TJS50" s="98" t="s">
        <v>669</v>
      </c>
      <c r="TJT50" s="98" t="s">
        <v>669</v>
      </c>
      <c r="TJU50" s="98" t="s">
        <v>669</v>
      </c>
      <c r="TJV50" s="98" t="s">
        <v>669</v>
      </c>
      <c r="TJW50" s="98" t="s">
        <v>669</v>
      </c>
      <c r="TJX50" s="98" t="s">
        <v>669</v>
      </c>
      <c r="TJY50" s="98" t="s">
        <v>669</v>
      </c>
      <c r="TJZ50" s="98" t="s">
        <v>669</v>
      </c>
      <c r="TKA50" s="98" t="s">
        <v>669</v>
      </c>
      <c r="TKB50" s="98" t="s">
        <v>669</v>
      </c>
      <c r="TKC50" s="98" t="s">
        <v>669</v>
      </c>
      <c r="TKD50" s="98" t="s">
        <v>669</v>
      </c>
      <c r="TKE50" s="98" t="s">
        <v>669</v>
      </c>
      <c r="TKF50" s="98" t="s">
        <v>669</v>
      </c>
      <c r="TKG50" s="98" t="s">
        <v>669</v>
      </c>
      <c r="TKH50" s="98" t="s">
        <v>669</v>
      </c>
      <c r="TKI50" s="98" t="s">
        <v>669</v>
      </c>
      <c r="TKJ50" s="98" t="s">
        <v>669</v>
      </c>
      <c r="TKK50" s="98" t="s">
        <v>669</v>
      </c>
      <c r="TKL50" s="98" t="s">
        <v>669</v>
      </c>
      <c r="TKM50" s="98" t="s">
        <v>669</v>
      </c>
      <c r="TKN50" s="98" t="s">
        <v>669</v>
      </c>
      <c r="TKO50" s="98" t="s">
        <v>669</v>
      </c>
      <c r="TKP50" s="98" t="s">
        <v>669</v>
      </c>
      <c r="TKQ50" s="98" t="s">
        <v>669</v>
      </c>
      <c r="TKR50" s="98" t="s">
        <v>669</v>
      </c>
      <c r="TKS50" s="98" t="s">
        <v>669</v>
      </c>
      <c r="TKT50" s="98" t="s">
        <v>669</v>
      </c>
      <c r="TKU50" s="98" t="s">
        <v>669</v>
      </c>
      <c r="TKV50" s="98" t="s">
        <v>669</v>
      </c>
      <c r="TKW50" s="98" t="s">
        <v>669</v>
      </c>
      <c r="TKX50" s="98" t="s">
        <v>669</v>
      </c>
      <c r="TKY50" s="98" t="s">
        <v>669</v>
      </c>
      <c r="TKZ50" s="98" t="s">
        <v>669</v>
      </c>
      <c r="TLA50" s="98" t="s">
        <v>669</v>
      </c>
      <c r="TLB50" s="98" t="s">
        <v>669</v>
      </c>
      <c r="TLC50" s="98" t="s">
        <v>669</v>
      </c>
      <c r="TLD50" s="98" t="s">
        <v>669</v>
      </c>
      <c r="TLE50" s="98" t="s">
        <v>669</v>
      </c>
      <c r="TLF50" s="98" t="s">
        <v>669</v>
      </c>
      <c r="TLG50" s="98" t="s">
        <v>669</v>
      </c>
      <c r="TLH50" s="98" t="s">
        <v>669</v>
      </c>
      <c r="TLI50" s="98" t="s">
        <v>669</v>
      </c>
      <c r="TLJ50" s="98" t="s">
        <v>669</v>
      </c>
      <c r="TLK50" s="98" t="s">
        <v>669</v>
      </c>
      <c r="TLL50" s="98" t="s">
        <v>669</v>
      </c>
      <c r="TLM50" s="98" t="s">
        <v>669</v>
      </c>
      <c r="TLN50" s="98" t="s">
        <v>669</v>
      </c>
      <c r="TLO50" s="98" t="s">
        <v>669</v>
      </c>
      <c r="TLP50" s="98" t="s">
        <v>669</v>
      </c>
      <c r="TLQ50" s="98" t="s">
        <v>669</v>
      </c>
      <c r="TLR50" s="98" t="s">
        <v>669</v>
      </c>
      <c r="TLS50" s="98" t="s">
        <v>669</v>
      </c>
      <c r="TLT50" s="98" t="s">
        <v>669</v>
      </c>
      <c r="TLU50" s="98" t="s">
        <v>669</v>
      </c>
      <c r="TLV50" s="98" t="s">
        <v>669</v>
      </c>
      <c r="TLW50" s="98" t="s">
        <v>669</v>
      </c>
      <c r="TLX50" s="98" t="s">
        <v>669</v>
      </c>
      <c r="TLY50" s="98" t="s">
        <v>669</v>
      </c>
      <c r="TLZ50" s="98" t="s">
        <v>669</v>
      </c>
      <c r="TMA50" s="98" t="s">
        <v>669</v>
      </c>
      <c r="TMB50" s="98" t="s">
        <v>669</v>
      </c>
      <c r="TMC50" s="98" t="s">
        <v>669</v>
      </c>
      <c r="TMD50" s="98" t="s">
        <v>669</v>
      </c>
      <c r="TME50" s="98" t="s">
        <v>669</v>
      </c>
      <c r="TMF50" s="98" t="s">
        <v>669</v>
      </c>
      <c r="TMG50" s="98" t="s">
        <v>669</v>
      </c>
      <c r="TMH50" s="98" t="s">
        <v>669</v>
      </c>
      <c r="TMI50" s="98" t="s">
        <v>669</v>
      </c>
      <c r="TMJ50" s="98" t="s">
        <v>669</v>
      </c>
      <c r="TMK50" s="98" t="s">
        <v>669</v>
      </c>
      <c r="TML50" s="98" t="s">
        <v>669</v>
      </c>
      <c r="TMM50" s="98" t="s">
        <v>669</v>
      </c>
      <c r="TMN50" s="98" t="s">
        <v>669</v>
      </c>
      <c r="TMO50" s="98" t="s">
        <v>669</v>
      </c>
      <c r="TMP50" s="98" t="s">
        <v>669</v>
      </c>
      <c r="TMQ50" s="98" t="s">
        <v>669</v>
      </c>
      <c r="TMR50" s="98" t="s">
        <v>669</v>
      </c>
      <c r="TMS50" s="98" t="s">
        <v>669</v>
      </c>
      <c r="TMT50" s="98" t="s">
        <v>669</v>
      </c>
      <c r="TMU50" s="98" t="s">
        <v>669</v>
      </c>
      <c r="TMV50" s="98" t="s">
        <v>669</v>
      </c>
      <c r="TMW50" s="98" t="s">
        <v>669</v>
      </c>
      <c r="TMX50" s="98" t="s">
        <v>669</v>
      </c>
      <c r="TMY50" s="98" t="s">
        <v>669</v>
      </c>
      <c r="TMZ50" s="98" t="s">
        <v>669</v>
      </c>
      <c r="TNA50" s="98" t="s">
        <v>669</v>
      </c>
      <c r="TNB50" s="98" t="s">
        <v>669</v>
      </c>
      <c r="TNC50" s="98" t="s">
        <v>669</v>
      </c>
      <c r="TND50" s="98" t="s">
        <v>669</v>
      </c>
      <c r="TNE50" s="98" t="s">
        <v>669</v>
      </c>
      <c r="TNF50" s="98" t="s">
        <v>669</v>
      </c>
      <c r="TNG50" s="98" t="s">
        <v>669</v>
      </c>
      <c r="TNH50" s="98" t="s">
        <v>669</v>
      </c>
      <c r="TNI50" s="98" t="s">
        <v>669</v>
      </c>
      <c r="TNJ50" s="98" t="s">
        <v>669</v>
      </c>
      <c r="TNK50" s="98" t="s">
        <v>669</v>
      </c>
      <c r="TNL50" s="98" t="s">
        <v>669</v>
      </c>
      <c r="TNM50" s="98" t="s">
        <v>669</v>
      </c>
      <c r="TNN50" s="98" t="s">
        <v>669</v>
      </c>
      <c r="TNO50" s="98" t="s">
        <v>669</v>
      </c>
      <c r="TNP50" s="98" t="s">
        <v>669</v>
      </c>
      <c r="TNQ50" s="98" t="s">
        <v>669</v>
      </c>
      <c r="TNR50" s="98" t="s">
        <v>669</v>
      </c>
      <c r="TNS50" s="98" t="s">
        <v>669</v>
      </c>
      <c r="TNT50" s="98" t="s">
        <v>669</v>
      </c>
      <c r="TNU50" s="98" t="s">
        <v>669</v>
      </c>
      <c r="TNV50" s="98" t="s">
        <v>669</v>
      </c>
      <c r="TNW50" s="98" t="s">
        <v>669</v>
      </c>
      <c r="TNX50" s="98" t="s">
        <v>669</v>
      </c>
      <c r="TNY50" s="98" t="s">
        <v>669</v>
      </c>
      <c r="TNZ50" s="98" t="s">
        <v>669</v>
      </c>
      <c r="TOA50" s="98" t="s">
        <v>669</v>
      </c>
      <c r="TOB50" s="98" t="s">
        <v>669</v>
      </c>
      <c r="TOC50" s="98" t="s">
        <v>669</v>
      </c>
      <c r="TOD50" s="98" t="s">
        <v>669</v>
      </c>
      <c r="TOE50" s="98" t="s">
        <v>669</v>
      </c>
      <c r="TOF50" s="98" t="s">
        <v>669</v>
      </c>
      <c r="TOG50" s="98" t="s">
        <v>669</v>
      </c>
      <c r="TOH50" s="98" t="s">
        <v>669</v>
      </c>
      <c r="TOI50" s="98" t="s">
        <v>669</v>
      </c>
      <c r="TOJ50" s="98" t="s">
        <v>669</v>
      </c>
      <c r="TOK50" s="98" t="s">
        <v>669</v>
      </c>
      <c r="TOL50" s="98" t="s">
        <v>669</v>
      </c>
      <c r="TOM50" s="98" t="s">
        <v>669</v>
      </c>
      <c r="TON50" s="98" t="s">
        <v>669</v>
      </c>
      <c r="TOO50" s="98" t="s">
        <v>669</v>
      </c>
      <c r="TOP50" s="98" t="s">
        <v>669</v>
      </c>
      <c r="TOQ50" s="98" t="s">
        <v>669</v>
      </c>
      <c r="TOR50" s="98" t="s">
        <v>669</v>
      </c>
      <c r="TOS50" s="98" t="s">
        <v>669</v>
      </c>
      <c r="TOT50" s="98" t="s">
        <v>669</v>
      </c>
      <c r="TOU50" s="98" t="s">
        <v>669</v>
      </c>
      <c r="TOV50" s="98" t="s">
        <v>669</v>
      </c>
      <c r="TOW50" s="98" t="s">
        <v>669</v>
      </c>
      <c r="TOX50" s="98" t="s">
        <v>669</v>
      </c>
      <c r="TOY50" s="98" t="s">
        <v>669</v>
      </c>
      <c r="TOZ50" s="98" t="s">
        <v>669</v>
      </c>
      <c r="TPA50" s="98" t="s">
        <v>669</v>
      </c>
      <c r="TPB50" s="98" t="s">
        <v>669</v>
      </c>
      <c r="TPC50" s="98" t="s">
        <v>669</v>
      </c>
      <c r="TPD50" s="98" t="s">
        <v>669</v>
      </c>
      <c r="TPE50" s="98" t="s">
        <v>669</v>
      </c>
      <c r="TPF50" s="98" t="s">
        <v>669</v>
      </c>
      <c r="TPG50" s="98" t="s">
        <v>669</v>
      </c>
      <c r="TPH50" s="98" t="s">
        <v>669</v>
      </c>
      <c r="TPI50" s="98" t="s">
        <v>669</v>
      </c>
      <c r="TPJ50" s="98" t="s">
        <v>669</v>
      </c>
      <c r="TPK50" s="98" t="s">
        <v>669</v>
      </c>
      <c r="TPL50" s="98" t="s">
        <v>669</v>
      </c>
      <c r="TPM50" s="98" t="s">
        <v>669</v>
      </c>
      <c r="TPN50" s="98" t="s">
        <v>669</v>
      </c>
      <c r="TPO50" s="98" t="s">
        <v>669</v>
      </c>
      <c r="TPP50" s="98" t="s">
        <v>669</v>
      </c>
      <c r="TPQ50" s="98" t="s">
        <v>669</v>
      </c>
      <c r="TPR50" s="98" t="s">
        <v>669</v>
      </c>
      <c r="TPS50" s="98" t="s">
        <v>669</v>
      </c>
      <c r="TPT50" s="98" t="s">
        <v>669</v>
      </c>
      <c r="TPU50" s="98" t="s">
        <v>669</v>
      </c>
      <c r="TPV50" s="98" t="s">
        <v>669</v>
      </c>
      <c r="TPW50" s="98" t="s">
        <v>669</v>
      </c>
      <c r="TPX50" s="98" t="s">
        <v>669</v>
      </c>
      <c r="TPY50" s="98" t="s">
        <v>669</v>
      </c>
      <c r="TPZ50" s="98" t="s">
        <v>669</v>
      </c>
      <c r="TQA50" s="98" t="s">
        <v>669</v>
      </c>
      <c r="TQB50" s="98" t="s">
        <v>669</v>
      </c>
      <c r="TQC50" s="98" t="s">
        <v>669</v>
      </c>
      <c r="TQD50" s="98" t="s">
        <v>669</v>
      </c>
      <c r="TQE50" s="98" t="s">
        <v>669</v>
      </c>
      <c r="TQF50" s="98" t="s">
        <v>669</v>
      </c>
      <c r="TQG50" s="98" t="s">
        <v>669</v>
      </c>
      <c r="TQH50" s="98" t="s">
        <v>669</v>
      </c>
      <c r="TQI50" s="98" t="s">
        <v>669</v>
      </c>
      <c r="TQJ50" s="98" t="s">
        <v>669</v>
      </c>
      <c r="TQK50" s="98" t="s">
        <v>669</v>
      </c>
      <c r="TQL50" s="98" t="s">
        <v>669</v>
      </c>
      <c r="TQM50" s="98" t="s">
        <v>669</v>
      </c>
      <c r="TQN50" s="98" t="s">
        <v>669</v>
      </c>
      <c r="TQO50" s="98" t="s">
        <v>669</v>
      </c>
      <c r="TQP50" s="98" t="s">
        <v>669</v>
      </c>
      <c r="TQQ50" s="98" t="s">
        <v>669</v>
      </c>
      <c r="TQR50" s="98" t="s">
        <v>669</v>
      </c>
      <c r="TQS50" s="98" t="s">
        <v>669</v>
      </c>
      <c r="TQT50" s="98" t="s">
        <v>669</v>
      </c>
      <c r="TQU50" s="98" t="s">
        <v>669</v>
      </c>
      <c r="TQV50" s="98" t="s">
        <v>669</v>
      </c>
      <c r="TQW50" s="98" t="s">
        <v>669</v>
      </c>
      <c r="TQX50" s="98" t="s">
        <v>669</v>
      </c>
      <c r="TQY50" s="98" t="s">
        <v>669</v>
      </c>
      <c r="TQZ50" s="98" t="s">
        <v>669</v>
      </c>
      <c r="TRA50" s="98" t="s">
        <v>669</v>
      </c>
      <c r="TRB50" s="98" t="s">
        <v>669</v>
      </c>
      <c r="TRC50" s="98" t="s">
        <v>669</v>
      </c>
      <c r="TRD50" s="98" t="s">
        <v>669</v>
      </c>
      <c r="TRE50" s="98" t="s">
        <v>669</v>
      </c>
      <c r="TRF50" s="98" t="s">
        <v>669</v>
      </c>
      <c r="TRG50" s="98" t="s">
        <v>669</v>
      </c>
      <c r="TRH50" s="98" t="s">
        <v>669</v>
      </c>
      <c r="TRI50" s="98" t="s">
        <v>669</v>
      </c>
      <c r="TRJ50" s="98" t="s">
        <v>669</v>
      </c>
      <c r="TRK50" s="98" t="s">
        <v>669</v>
      </c>
      <c r="TRL50" s="98" t="s">
        <v>669</v>
      </c>
      <c r="TRM50" s="98" t="s">
        <v>669</v>
      </c>
      <c r="TRN50" s="98" t="s">
        <v>669</v>
      </c>
      <c r="TRO50" s="98" t="s">
        <v>669</v>
      </c>
      <c r="TRP50" s="98" t="s">
        <v>669</v>
      </c>
      <c r="TRQ50" s="98" t="s">
        <v>669</v>
      </c>
      <c r="TRR50" s="98" t="s">
        <v>669</v>
      </c>
      <c r="TRS50" s="98" t="s">
        <v>669</v>
      </c>
      <c r="TRT50" s="98" t="s">
        <v>669</v>
      </c>
      <c r="TRU50" s="98" t="s">
        <v>669</v>
      </c>
      <c r="TRV50" s="98" t="s">
        <v>669</v>
      </c>
      <c r="TRW50" s="98" t="s">
        <v>669</v>
      </c>
      <c r="TRX50" s="98" t="s">
        <v>669</v>
      </c>
      <c r="TRY50" s="98" t="s">
        <v>669</v>
      </c>
      <c r="TRZ50" s="98" t="s">
        <v>669</v>
      </c>
      <c r="TSA50" s="98" t="s">
        <v>669</v>
      </c>
      <c r="TSB50" s="98" t="s">
        <v>669</v>
      </c>
      <c r="TSC50" s="98" t="s">
        <v>669</v>
      </c>
      <c r="TSD50" s="98" t="s">
        <v>669</v>
      </c>
      <c r="TSE50" s="98" t="s">
        <v>669</v>
      </c>
      <c r="TSF50" s="98" t="s">
        <v>669</v>
      </c>
      <c r="TSG50" s="98" t="s">
        <v>669</v>
      </c>
      <c r="TSH50" s="98" t="s">
        <v>669</v>
      </c>
      <c r="TSI50" s="98" t="s">
        <v>669</v>
      </c>
      <c r="TSJ50" s="98" t="s">
        <v>669</v>
      </c>
      <c r="TSK50" s="98" t="s">
        <v>669</v>
      </c>
      <c r="TSL50" s="98" t="s">
        <v>669</v>
      </c>
      <c r="TSM50" s="98" t="s">
        <v>669</v>
      </c>
      <c r="TSN50" s="98" t="s">
        <v>669</v>
      </c>
      <c r="TSO50" s="98" t="s">
        <v>669</v>
      </c>
      <c r="TSP50" s="98" t="s">
        <v>669</v>
      </c>
      <c r="TSQ50" s="98" t="s">
        <v>669</v>
      </c>
      <c r="TSR50" s="98" t="s">
        <v>669</v>
      </c>
      <c r="TSS50" s="98" t="s">
        <v>669</v>
      </c>
      <c r="TST50" s="98" t="s">
        <v>669</v>
      </c>
      <c r="TSU50" s="98" t="s">
        <v>669</v>
      </c>
      <c r="TSV50" s="98" t="s">
        <v>669</v>
      </c>
      <c r="TSW50" s="98" t="s">
        <v>669</v>
      </c>
      <c r="TSX50" s="98" t="s">
        <v>669</v>
      </c>
      <c r="TSY50" s="98" t="s">
        <v>669</v>
      </c>
      <c r="TSZ50" s="98" t="s">
        <v>669</v>
      </c>
      <c r="TTA50" s="98" t="s">
        <v>669</v>
      </c>
      <c r="TTB50" s="98" t="s">
        <v>669</v>
      </c>
      <c r="TTC50" s="98" t="s">
        <v>669</v>
      </c>
      <c r="TTD50" s="98" t="s">
        <v>669</v>
      </c>
      <c r="TTE50" s="98" t="s">
        <v>669</v>
      </c>
      <c r="TTF50" s="98" t="s">
        <v>669</v>
      </c>
      <c r="TTG50" s="98" t="s">
        <v>669</v>
      </c>
      <c r="TTH50" s="98" t="s">
        <v>669</v>
      </c>
      <c r="TTI50" s="98" t="s">
        <v>669</v>
      </c>
      <c r="TTJ50" s="98" t="s">
        <v>669</v>
      </c>
      <c r="TTK50" s="98" t="s">
        <v>669</v>
      </c>
      <c r="TTL50" s="98" t="s">
        <v>669</v>
      </c>
      <c r="TTM50" s="98" t="s">
        <v>669</v>
      </c>
      <c r="TTN50" s="98" t="s">
        <v>669</v>
      </c>
      <c r="TTO50" s="98" t="s">
        <v>669</v>
      </c>
      <c r="TTP50" s="98" t="s">
        <v>669</v>
      </c>
      <c r="TTQ50" s="98" t="s">
        <v>669</v>
      </c>
      <c r="TTR50" s="98" t="s">
        <v>669</v>
      </c>
      <c r="TTS50" s="98" t="s">
        <v>669</v>
      </c>
      <c r="TTT50" s="98" t="s">
        <v>669</v>
      </c>
      <c r="TTU50" s="98" t="s">
        <v>669</v>
      </c>
      <c r="TTV50" s="98" t="s">
        <v>669</v>
      </c>
      <c r="TTW50" s="98" t="s">
        <v>669</v>
      </c>
      <c r="TTX50" s="98" t="s">
        <v>669</v>
      </c>
      <c r="TTY50" s="98" t="s">
        <v>669</v>
      </c>
      <c r="TTZ50" s="98" t="s">
        <v>669</v>
      </c>
      <c r="TUA50" s="98" t="s">
        <v>669</v>
      </c>
      <c r="TUB50" s="98" t="s">
        <v>669</v>
      </c>
      <c r="TUC50" s="98" t="s">
        <v>669</v>
      </c>
      <c r="TUD50" s="98" t="s">
        <v>669</v>
      </c>
      <c r="TUE50" s="98" t="s">
        <v>669</v>
      </c>
      <c r="TUF50" s="98" t="s">
        <v>669</v>
      </c>
      <c r="TUG50" s="98" t="s">
        <v>669</v>
      </c>
      <c r="TUH50" s="98" t="s">
        <v>669</v>
      </c>
      <c r="TUI50" s="98" t="s">
        <v>669</v>
      </c>
      <c r="TUJ50" s="98" t="s">
        <v>669</v>
      </c>
      <c r="TUK50" s="98" t="s">
        <v>669</v>
      </c>
      <c r="TUL50" s="98" t="s">
        <v>669</v>
      </c>
      <c r="TUM50" s="98" t="s">
        <v>669</v>
      </c>
      <c r="TUN50" s="98" t="s">
        <v>669</v>
      </c>
      <c r="TUO50" s="98" t="s">
        <v>669</v>
      </c>
      <c r="TUP50" s="98" t="s">
        <v>669</v>
      </c>
      <c r="TUQ50" s="98" t="s">
        <v>669</v>
      </c>
      <c r="TUR50" s="98" t="s">
        <v>669</v>
      </c>
      <c r="TUS50" s="98" t="s">
        <v>669</v>
      </c>
      <c r="TUT50" s="98" t="s">
        <v>669</v>
      </c>
      <c r="TUU50" s="98" t="s">
        <v>669</v>
      </c>
      <c r="TUV50" s="98" t="s">
        <v>669</v>
      </c>
      <c r="TUW50" s="98" t="s">
        <v>669</v>
      </c>
      <c r="TUX50" s="98" t="s">
        <v>669</v>
      </c>
      <c r="TUY50" s="98" t="s">
        <v>669</v>
      </c>
      <c r="TUZ50" s="98" t="s">
        <v>669</v>
      </c>
      <c r="TVA50" s="98" t="s">
        <v>669</v>
      </c>
      <c r="TVB50" s="98" t="s">
        <v>669</v>
      </c>
      <c r="TVC50" s="98" t="s">
        <v>669</v>
      </c>
      <c r="TVD50" s="98" t="s">
        <v>669</v>
      </c>
      <c r="TVE50" s="98" t="s">
        <v>669</v>
      </c>
      <c r="TVF50" s="98" t="s">
        <v>669</v>
      </c>
      <c r="TVG50" s="98" t="s">
        <v>669</v>
      </c>
      <c r="TVH50" s="98" t="s">
        <v>669</v>
      </c>
      <c r="TVI50" s="98" t="s">
        <v>669</v>
      </c>
      <c r="TVJ50" s="98" t="s">
        <v>669</v>
      </c>
      <c r="TVK50" s="98" t="s">
        <v>669</v>
      </c>
      <c r="TVL50" s="98" t="s">
        <v>669</v>
      </c>
      <c r="TVM50" s="98" t="s">
        <v>669</v>
      </c>
      <c r="TVN50" s="98" t="s">
        <v>669</v>
      </c>
      <c r="TVO50" s="98" t="s">
        <v>669</v>
      </c>
      <c r="TVP50" s="98" t="s">
        <v>669</v>
      </c>
      <c r="TVQ50" s="98" t="s">
        <v>669</v>
      </c>
      <c r="TVR50" s="98" t="s">
        <v>669</v>
      </c>
      <c r="TVS50" s="98" t="s">
        <v>669</v>
      </c>
      <c r="TVT50" s="98" t="s">
        <v>669</v>
      </c>
      <c r="TVU50" s="98" t="s">
        <v>669</v>
      </c>
      <c r="TVV50" s="98" t="s">
        <v>669</v>
      </c>
      <c r="TVW50" s="98" t="s">
        <v>669</v>
      </c>
      <c r="TVX50" s="98" t="s">
        <v>669</v>
      </c>
      <c r="TVY50" s="98" t="s">
        <v>669</v>
      </c>
      <c r="TVZ50" s="98" t="s">
        <v>669</v>
      </c>
      <c r="TWA50" s="98" t="s">
        <v>669</v>
      </c>
      <c r="TWB50" s="98" t="s">
        <v>669</v>
      </c>
      <c r="TWC50" s="98" t="s">
        <v>669</v>
      </c>
      <c r="TWD50" s="98" t="s">
        <v>669</v>
      </c>
      <c r="TWE50" s="98" t="s">
        <v>669</v>
      </c>
      <c r="TWF50" s="98" t="s">
        <v>669</v>
      </c>
      <c r="TWG50" s="98" t="s">
        <v>669</v>
      </c>
      <c r="TWH50" s="98" t="s">
        <v>669</v>
      </c>
      <c r="TWI50" s="98" t="s">
        <v>669</v>
      </c>
      <c r="TWJ50" s="98" t="s">
        <v>669</v>
      </c>
      <c r="TWK50" s="98" t="s">
        <v>669</v>
      </c>
      <c r="TWL50" s="98" t="s">
        <v>669</v>
      </c>
      <c r="TWM50" s="98" t="s">
        <v>669</v>
      </c>
      <c r="TWN50" s="98" t="s">
        <v>669</v>
      </c>
      <c r="TWO50" s="98" t="s">
        <v>669</v>
      </c>
      <c r="TWP50" s="98" t="s">
        <v>669</v>
      </c>
      <c r="TWQ50" s="98" t="s">
        <v>669</v>
      </c>
      <c r="TWR50" s="98" t="s">
        <v>669</v>
      </c>
      <c r="TWS50" s="98" t="s">
        <v>669</v>
      </c>
      <c r="TWT50" s="98" t="s">
        <v>669</v>
      </c>
      <c r="TWU50" s="98" t="s">
        <v>669</v>
      </c>
      <c r="TWV50" s="98" t="s">
        <v>669</v>
      </c>
      <c r="TWW50" s="98" t="s">
        <v>669</v>
      </c>
      <c r="TWX50" s="98" t="s">
        <v>669</v>
      </c>
      <c r="TWY50" s="98" t="s">
        <v>669</v>
      </c>
      <c r="TWZ50" s="98" t="s">
        <v>669</v>
      </c>
      <c r="TXA50" s="98" t="s">
        <v>669</v>
      </c>
      <c r="TXB50" s="98" t="s">
        <v>669</v>
      </c>
      <c r="TXC50" s="98" t="s">
        <v>669</v>
      </c>
      <c r="TXD50" s="98" t="s">
        <v>669</v>
      </c>
      <c r="TXE50" s="98" t="s">
        <v>669</v>
      </c>
      <c r="TXF50" s="98" t="s">
        <v>669</v>
      </c>
      <c r="TXG50" s="98" t="s">
        <v>669</v>
      </c>
      <c r="TXH50" s="98" t="s">
        <v>669</v>
      </c>
      <c r="TXI50" s="98" t="s">
        <v>669</v>
      </c>
      <c r="TXJ50" s="98" t="s">
        <v>669</v>
      </c>
      <c r="TXK50" s="98" t="s">
        <v>669</v>
      </c>
      <c r="TXL50" s="98" t="s">
        <v>669</v>
      </c>
      <c r="TXM50" s="98" t="s">
        <v>669</v>
      </c>
      <c r="TXN50" s="98" t="s">
        <v>669</v>
      </c>
      <c r="TXO50" s="98" t="s">
        <v>669</v>
      </c>
      <c r="TXP50" s="98" t="s">
        <v>669</v>
      </c>
      <c r="TXQ50" s="98" t="s">
        <v>669</v>
      </c>
      <c r="TXR50" s="98" t="s">
        <v>669</v>
      </c>
      <c r="TXS50" s="98" t="s">
        <v>669</v>
      </c>
      <c r="TXT50" s="98" t="s">
        <v>669</v>
      </c>
      <c r="TXU50" s="98" t="s">
        <v>669</v>
      </c>
      <c r="TXV50" s="98" t="s">
        <v>669</v>
      </c>
      <c r="TXW50" s="98" t="s">
        <v>669</v>
      </c>
      <c r="TXX50" s="98" t="s">
        <v>669</v>
      </c>
      <c r="TXY50" s="98" t="s">
        <v>669</v>
      </c>
      <c r="TXZ50" s="98" t="s">
        <v>669</v>
      </c>
      <c r="TYA50" s="98" t="s">
        <v>669</v>
      </c>
      <c r="TYB50" s="98" t="s">
        <v>669</v>
      </c>
      <c r="TYC50" s="98" t="s">
        <v>669</v>
      </c>
      <c r="TYD50" s="98" t="s">
        <v>669</v>
      </c>
      <c r="TYE50" s="98" t="s">
        <v>669</v>
      </c>
      <c r="TYF50" s="98" t="s">
        <v>669</v>
      </c>
      <c r="TYG50" s="98" t="s">
        <v>669</v>
      </c>
      <c r="TYH50" s="98" t="s">
        <v>669</v>
      </c>
      <c r="TYI50" s="98" t="s">
        <v>669</v>
      </c>
      <c r="TYJ50" s="98" t="s">
        <v>669</v>
      </c>
      <c r="TYK50" s="98" t="s">
        <v>669</v>
      </c>
      <c r="TYL50" s="98" t="s">
        <v>669</v>
      </c>
      <c r="TYM50" s="98" t="s">
        <v>669</v>
      </c>
      <c r="TYN50" s="98" t="s">
        <v>669</v>
      </c>
      <c r="TYO50" s="98" t="s">
        <v>669</v>
      </c>
      <c r="TYP50" s="98" t="s">
        <v>669</v>
      </c>
      <c r="TYQ50" s="98" t="s">
        <v>669</v>
      </c>
      <c r="TYR50" s="98" t="s">
        <v>669</v>
      </c>
      <c r="TYS50" s="98" t="s">
        <v>669</v>
      </c>
      <c r="TYT50" s="98" t="s">
        <v>669</v>
      </c>
      <c r="TYU50" s="98" t="s">
        <v>669</v>
      </c>
      <c r="TYV50" s="98" t="s">
        <v>669</v>
      </c>
      <c r="TYW50" s="98" t="s">
        <v>669</v>
      </c>
      <c r="TYX50" s="98" t="s">
        <v>669</v>
      </c>
      <c r="TYY50" s="98" t="s">
        <v>669</v>
      </c>
      <c r="TYZ50" s="98" t="s">
        <v>669</v>
      </c>
      <c r="TZA50" s="98" t="s">
        <v>669</v>
      </c>
      <c r="TZB50" s="98" t="s">
        <v>669</v>
      </c>
      <c r="TZC50" s="98" t="s">
        <v>669</v>
      </c>
      <c r="TZD50" s="98" t="s">
        <v>669</v>
      </c>
      <c r="TZE50" s="98" t="s">
        <v>669</v>
      </c>
      <c r="TZF50" s="98" t="s">
        <v>669</v>
      </c>
      <c r="TZG50" s="98" t="s">
        <v>669</v>
      </c>
      <c r="TZH50" s="98" t="s">
        <v>669</v>
      </c>
      <c r="TZI50" s="98" t="s">
        <v>669</v>
      </c>
      <c r="TZJ50" s="98" t="s">
        <v>669</v>
      </c>
      <c r="TZK50" s="98" t="s">
        <v>669</v>
      </c>
      <c r="TZL50" s="98" t="s">
        <v>669</v>
      </c>
      <c r="TZM50" s="98" t="s">
        <v>669</v>
      </c>
      <c r="TZN50" s="98" t="s">
        <v>669</v>
      </c>
      <c r="TZO50" s="98" t="s">
        <v>669</v>
      </c>
      <c r="TZP50" s="98" t="s">
        <v>669</v>
      </c>
      <c r="TZQ50" s="98" t="s">
        <v>669</v>
      </c>
      <c r="TZR50" s="98" t="s">
        <v>669</v>
      </c>
      <c r="TZS50" s="98" t="s">
        <v>669</v>
      </c>
      <c r="TZT50" s="98" t="s">
        <v>669</v>
      </c>
      <c r="TZU50" s="98" t="s">
        <v>669</v>
      </c>
      <c r="TZV50" s="98" t="s">
        <v>669</v>
      </c>
      <c r="TZW50" s="98" t="s">
        <v>669</v>
      </c>
      <c r="TZX50" s="98" t="s">
        <v>669</v>
      </c>
      <c r="TZY50" s="98" t="s">
        <v>669</v>
      </c>
      <c r="TZZ50" s="98" t="s">
        <v>669</v>
      </c>
      <c r="UAA50" s="98" t="s">
        <v>669</v>
      </c>
      <c r="UAB50" s="98" t="s">
        <v>669</v>
      </c>
      <c r="UAC50" s="98" t="s">
        <v>669</v>
      </c>
      <c r="UAD50" s="98" t="s">
        <v>669</v>
      </c>
      <c r="UAE50" s="98" t="s">
        <v>669</v>
      </c>
      <c r="UAF50" s="98" t="s">
        <v>669</v>
      </c>
      <c r="UAG50" s="98" t="s">
        <v>669</v>
      </c>
      <c r="UAH50" s="98" t="s">
        <v>669</v>
      </c>
      <c r="UAI50" s="98" t="s">
        <v>669</v>
      </c>
      <c r="UAJ50" s="98" t="s">
        <v>669</v>
      </c>
      <c r="UAK50" s="98" t="s">
        <v>669</v>
      </c>
      <c r="UAL50" s="98" t="s">
        <v>669</v>
      </c>
      <c r="UAM50" s="98" t="s">
        <v>669</v>
      </c>
      <c r="UAN50" s="98" t="s">
        <v>669</v>
      </c>
      <c r="UAO50" s="98" t="s">
        <v>669</v>
      </c>
      <c r="UAP50" s="98" t="s">
        <v>669</v>
      </c>
      <c r="UAQ50" s="98" t="s">
        <v>669</v>
      </c>
      <c r="UAR50" s="98" t="s">
        <v>669</v>
      </c>
      <c r="UAS50" s="98" t="s">
        <v>669</v>
      </c>
      <c r="UAT50" s="98" t="s">
        <v>669</v>
      </c>
      <c r="UAU50" s="98" t="s">
        <v>669</v>
      </c>
      <c r="UAV50" s="98" t="s">
        <v>669</v>
      </c>
      <c r="UAW50" s="98" t="s">
        <v>669</v>
      </c>
      <c r="UAX50" s="98" t="s">
        <v>669</v>
      </c>
      <c r="UAY50" s="98" t="s">
        <v>669</v>
      </c>
      <c r="UAZ50" s="98" t="s">
        <v>669</v>
      </c>
      <c r="UBA50" s="98" t="s">
        <v>669</v>
      </c>
      <c r="UBB50" s="98" t="s">
        <v>669</v>
      </c>
      <c r="UBC50" s="98" t="s">
        <v>669</v>
      </c>
      <c r="UBD50" s="98" t="s">
        <v>669</v>
      </c>
      <c r="UBE50" s="98" t="s">
        <v>669</v>
      </c>
      <c r="UBF50" s="98" t="s">
        <v>669</v>
      </c>
      <c r="UBG50" s="98" t="s">
        <v>669</v>
      </c>
      <c r="UBH50" s="98" t="s">
        <v>669</v>
      </c>
      <c r="UBI50" s="98" t="s">
        <v>669</v>
      </c>
      <c r="UBJ50" s="98" t="s">
        <v>669</v>
      </c>
      <c r="UBK50" s="98" t="s">
        <v>669</v>
      </c>
      <c r="UBL50" s="98" t="s">
        <v>669</v>
      </c>
      <c r="UBM50" s="98" t="s">
        <v>669</v>
      </c>
      <c r="UBN50" s="98" t="s">
        <v>669</v>
      </c>
      <c r="UBO50" s="98" t="s">
        <v>669</v>
      </c>
      <c r="UBP50" s="98" t="s">
        <v>669</v>
      </c>
      <c r="UBQ50" s="98" t="s">
        <v>669</v>
      </c>
      <c r="UBR50" s="98" t="s">
        <v>669</v>
      </c>
      <c r="UBS50" s="98" t="s">
        <v>669</v>
      </c>
      <c r="UBT50" s="98" t="s">
        <v>669</v>
      </c>
      <c r="UBU50" s="98" t="s">
        <v>669</v>
      </c>
      <c r="UBV50" s="98" t="s">
        <v>669</v>
      </c>
      <c r="UBW50" s="98" t="s">
        <v>669</v>
      </c>
      <c r="UBX50" s="98" t="s">
        <v>669</v>
      </c>
      <c r="UBY50" s="98" t="s">
        <v>669</v>
      </c>
      <c r="UBZ50" s="98" t="s">
        <v>669</v>
      </c>
      <c r="UCA50" s="98" t="s">
        <v>669</v>
      </c>
      <c r="UCB50" s="98" t="s">
        <v>669</v>
      </c>
      <c r="UCC50" s="98" t="s">
        <v>669</v>
      </c>
      <c r="UCD50" s="98" t="s">
        <v>669</v>
      </c>
      <c r="UCE50" s="98" t="s">
        <v>669</v>
      </c>
      <c r="UCF50" s="98" t="s">
        <v>669</v>
      </c>
      <c r="UCG50" s="98" t="s">
        <v>669</v>
      </c>
      <c r="UCH50" s="98" t="s">
        <v>669</v>
      </c>
      <c r="UCI50" s="98" t="s">
        <v>669</v>
      </c>
      <c r="UCJ50" s="98" t="s">
        <v>669</v>
      </c>
      <c r="UCK50" s="98" t="s">
        <v>669</v>
      </c>
      <c r="UCL50" s="98" t="s">
        <v>669</v>
      </c>
      <c r="UCM50" s="98" t="s">
        <v>669</v>
      </c>
      <c r="UCN50" s="98" t="s">
        <v>669</v>
      </c>
      <c r="UCO50" s="98" t="s">
        <v>669</v>
      </c>
      <c r="UCP50" s="98" t="s">
        <v>669</v>
      </c>
      <c r="UCQ50" s="98" t="s">
        <v>669</v>
      </c>
      <c r="UCR50" s="98" t="s">
        <v>669</v>
      </c>
      <c r="UCS50" s="98" t="s">
        <v>669</v>
      </c>
      <c r="UCT50" s="98" t="s">
        <v>669</v>
      </c>
      <c r="UCU50" s="98" t="s">
        <v>669</v>
      </c>
      <c r="UCV50" s="98" t="s">
        <v>669</v>
      </c>
      <c r="UCW50" s="98" t="s">
        <v>669</v>
      </c>
      <c r="UCX50" s="98" t="s">
        <v>669</v>
      </c>
      <c r="UCY50" s="98" t="s">
        <v>669</v>
      </c>
      <c r="UCZ50" s="98" t="s">
        <v>669</v>
      </c>
      <c r="UDA50" s="98" t="s">
        <v>669</v>
      </c>
      <c r="UDB50" s="98" t="s">
        <v>669</v>
      </c>
      <c r="UDC50" s="98" t="s">
        <v>669</v>
      </c>
      <c r="UDD50" s="98" t="s">
        <v>669</v>
      </c>
      <c r="UDE50" s="98" t="s">
        <v>669</v>
      </c>
      <c r="UDF50" s="98" t="s">
        <v>669</v>
      </c>
      <c r="UDG50" s="98" t="s">
        <v>669</v>
      </c>
      <c r="UDH50" s="98" t="s">
        <v>669</v>
      </c>
      <c r="UDI50" s="98" t="s">
        <v>669</v>
      </c>
      <c r="UDJ50" s="98" t="s">
        <v>669</v>
      </c>
      <c r="UDK50" s="98" t="s">
        <v>669</v>
      </c>
      <c r="UDL50" s="98" t="s">
        <v>669</v>
      </c>
      <c r="UDM50" s="98" t="s">
        <v>669</v>
      </c>
      <c r="UDN50" s="98" t="s">
        <v>669</v>
      </c>
      <c r="UDO50" s="98" t="s">
        <v>669</v>
      </c>
      <c r="UDP50" s="98" t="s">
        <v>669</v>
      </c>
      <c r="UDQ50" s="98" t="s">
        <v>669</v>
      </c>
      <c r="UDR50" s="98" t="s">
        <v>669</v>
      </c>
      <c r="UDS50" s="98" t="s">
        <v>669</v>
      </c>
      <c r="UDT50" s="98" t="s">
        <v>669</v>
      </c>
      <c r="UDU50" s="98" t="s">
        <v>669</v>
      </c>
      <c r="UDV50" s="98" t="s">
        <v>669</v>
      </c>
      <c r="UDW50" s="98" t="s">
        <v>669</v>
      </c>
      <c r="UDX50" s="98" t="s">
        <v>669</v>
      </c>
      <c r="UDY50" s="98" t="s">
        <v>669</v>
      </c>
      <c r="UDZ50" s="98" t="s">
        <v>669</v>
      </c>
      <c r="UEA50" s="98" t="s">
        <v>669</v>
      </c>
      <c r="UEB50" s="98" t="s">
        <v>669</v>
      </c>
      <c r="UEC50" s="98" t="s">
        <v>669</v>
      </c>
      <c r="UED50" s="98" t="s">
        <v>669</v>
      </c>
      <c r="UEE50" s="98" t="s">
        <v>669</v>
      </c>
      <c r="UEF50" s="98" t="s">
        <v>669</v>
      </c>
      <c r="UEG50" s="98" t="s">
        <v>669</v>
      </c>
      <c r="UEH50" s="98" t="s">
        <v>669</v>
      </c>
      <c r="UEI50" s="98" t="s">
        <v>669</v>
      </c>
      <c r="UEJ50" s="98" t="s">
        <v>669</v>
      </c>
      <c r="UEK50" s="98" t="s">
        <v>669</v>
      </c>
      <c r="UEL50" s="98" t="s">
        <v>669</v>
      </c>
      <c r="UEM50" s="98" t="s">
        <v>669</v>
      </c>
      <c r="UEN50" s="98" t="s">
        <v>669</v>
      </c>
      <c r="UEO50" s="98" t="s">
        <v>669</v>
      </c>
      <c r="UEP50" s="98" t="s">
        <v>669</v>
      </c>
      <c r="UEQ50" s="98" t="s">
        <v>669</v>
      </c>
      <c r="UER50" s="98" t="s">
        <v>669</v>
      </c>
      <c r="UES50" s="98" t="s">
        <v>669</v>
      </c>
      <c r="UET50" s="98" t="s">
        <v>669</v>
      </c>
      <c r="UEU50" s="98" t="s">
        <v>669</v>
      </c>
      <c r="UEV50" s="98" t="s">
        <v>669</v>
      </c>
      <c r="UEW50" s="98" t="s">
        <v>669</v>
      </c>
      <c r="UEX50" s="98" t="s">
        <v>669</v>
      </c>
      <c r="UEY50" s="98" t="s">
        <v>669</v>
      </c>
      <c r="UEZ50" s="98" t="s">
        <v>669</v>
      </c>
      <c r="UFA50" s="98" t="s">
        <v>669</v>
      </c>
      <c r="UFB50" s="98" t="s">
        <v>669</v>
      </c>
      <c r="UFC50" s="98" t="s">
        <v>669</v>
      </c>
      <c r="UFD50" s="98" t="s">
        <v>669</v>
      </c>
      <c r="UFE50" s="98" t="s">
        <v>669</v>
      </c>
      <c r="UFF50" s="98" t="s">
        <v>669</v>
      </c>
      <c r="UFG50" s="98" t="s">
        <v>669</v>
      </c>
      <c r="UFH50" s="98" t="s">
        <v>669</v>
      </c>
      <c r="UFI50" s="98" t="s">
        <v>669</v>
      </c>
      <c r="UFJ50" s="98" t="s">
        <v>669</v>
      </c>
      <c r="UFK50" s="98" t="s">
        <v>669</v>
      </c>
      <c r="UFL50" s="98" t="s">
        <v>669</v>
      </c>
      <c r="UFM50" s="98" t="s">
        <v>669</v>
      </c>
      <c r="UFN50" s="98" t="s">
        <v>669</v>
      </c>
      <c r="UFO50" s="98" t="s">
        <v>669</v>
      </c>
      <c r="UFP50" s="98" t="s">
        <v>669</v>
      </c>
      <c r="UFQ50" s="98" t="s">
        <v>669</v>
      </c>
      <c r="UFR50" s="98" t="s">
        <v>669</v>
      </c>
      <c r="UFS50" s="98" t="s">
        <v>669</v>
      </c>
      <c r="UFT50" s="98" t="s">
        <v>669</v>
      </c>
      <c r="UFU50" s="98" t="s">
        <v>669</v>
      </c>
      <c r="UFV50" s="98" t="s">
        <v>669</v>
      </c>
      <c r="UFW50" s="98" t="s">
        <v>669</v>
      </c>
      <c r="UFX50" s="98" t="s">
        <v>669</v>
      </c>
      <c r="UFY50" s="98" t="s">
        <v>669</v>
      </c>
      <c r="UFZ50" s="98" t="s">
        <v>669</v>
      </c>
      <c r="UGA50" s="98" t="s">
        <v>669</v>
      </c>
      <c r="UGB50" s="98" t="s">
        <v>669</v>
      </c>
      <c r="UGC50" s="98" t="s">
        <v>669</v>
      </c>
      <c r="UGD50" s="98" t="s">
        <v>669</v>
      </c>
      <c r="UGE50" s="98" t="s">
        <v>669</v>
      </c>
      <c r="UGF50" s="98" t="s">
        <v>669</v>
      </c>
      <c r="UGG50" s="98" t="s">
        <v>669</v>
      </c>
      <c r="UGH50" s="98" t="s">
        <v>669</v>
      </c>
      <c r="UGI50" s="98" t="s">
        <v>669</v>
      </c>
      <c r="UGJ50" s="98" t="s">
        <v>669</v>
      </c>
      <c r="UGK50" s="98" t="s">
        <v>669</v>
      </c>
      <c r="UGL50" s="98" t="s">
        <v>669</v>
      </c>
      <c r="UGM50" s="98" t="s">
        <v>669</v>
      </c>
      <c r="UGN50" s="98" t="s">
        <v>669</v>
      </c>
      <c r="UGO50" s="98" t="s">
        <v>669</v>
      </c>
      <c r="UGP50" s="98" t="s">
        <v>669</v>
      </c>
      <c r="UGQ50" s="98" t="s">
        <v>669</v>
      </c>
      <c r="UGR50" s="98" t="s">
        <v>669</v>
      </c>
      <c r="UGS50" s="98" t="s">
        <v>669</v>
      </c>
      <c r="UGT50" s="98" t="s">
        <v>669</v>
      </c>
      <c r="UGU50" s="98" t="s">
        <v>669</v>
      </c>
      <c r="UGV50" s="98" t="s">
        <v>669</v>
      </c>
      <c r="UGW50" s="98" t="s">
        <v>669</v>
      </c>
      <c r="UGX50" s="98" t="s">
        <v>669</v>
      </c>
      <c r="UGY50" s="98" t="s">
        <v>669</v>
      </c>
      <c r="UGZ50" s="98" t="s">
        <v>669</v>
      </c>
      <c r="UHA50" s="98" t="s">
        <v>669</v>
      </c>
      <c r="UHB50" s="98" t="s">
        <v>669</v>
      </c>
      <c r="UHC50" s="98" t="s">
        <v>669</v>
      </c>
      <c r="UHD50" s="98" t="s">
        <v>669</v>
      </c>
      <c r="UHE50" s="98" t="s">
        <v>669</v>
      </c>
      <c r="UHF50" s="98" t="s">
        <v>669</v>
      </c>
      <c r="UHG50" s="98" t="s">
        <v>669</v>
      </c>
      <c r="UHH50" s="98" t="s">
        <v>669</v>
      </c>
      <c r="UHI50" s="98" t="s">
        <v>669</v>
      </c>
      <c r="UHJ50" s="98" t="s">
        <v>669</v>
      </c>
      <c r="UHK50" s="98" t="s">
        <v>669</v>
      </c>
      <c r="UHL50" s="98" t="s">
        <v>669</v>
      </c>
      <c r="UHM50" s="98" t="s">
        <v>669</v>
      </c>
      <c r="UHN50" s="98" t="s">
        <v>669</v>
      </c>
      <c r="UHO50" s="98" t="s">
        <v>669</v>
      </c>
      <c r="UHP50" s="98" t="s">
        <v>669</v>
      </c>
      <c r="UHQ50" s="98" t="s">
        <v>669</v>
      </c>
      <c r="UHR50" s="98" t="s">
        <v>669</v>
      </c>
      <c r="UHS50" s="98" t="s">
        <v>669</v>
      </c>
      <c r="UHT50" s="98" t="s">
        <v>669</v>
      </c>
      <c r="UHU50" s="98" t="s">
        <v>669</v>
      </c>
      <c r="UHV50" s="98" t="s">
        <v>669</v>
      </c>
      <c r="UHW50" s="98" t="s">
        <v>669</v>
      </c>
      <c r="UHX50" s="98" t="s">
        <v>669</v>
      </c>
      <c r="UHY50" s="98" t="s">
        <v>669</v>
      </c>
      <c r="UHZ50" s="98" t="s">
        <v>669</v>
      </c>
      <c r="UIA50" s="98" t="s">
        <v>669</v>
      </c>
      <c r="UIB50" s="98" t="s">
        <v>669</v>
      </c>
      <c r="UIC50" s="98" t="s">
        <v>669</v>
      </c>
      <c r="UID50" s="98" t="s">
        <v>669</v>
      </c>
      <c r="UIE50" s="98" t="s">
        <v>669</v>
      </c>
      <c r="UIF50" s="98" t="s">
        <v>669</v>
      </c>
      <c r="UIG50" s="98" t="s">
        <v>669</v>
      </c>
      <c r="UIH50" s="98" t="s">
        <v>669</v>
      </c>
      <c r="UII50" s="98" t="s">
        <v>669</v>
      </c>
      <c r="UIJ50" s="98" t="s">
        <v>669</v>
      </c>
      <c r="UIK50" s="98" t="s">
        <v>669</v>
      </c>
      <c r="UIL50" s="98" t="s">
        <v>669</v>
      </c>
      <c r="UIM50" s="98" t="s">
        <v>669</v>
      </c>
      <c r="UIN50" s="98" t="s">
        <v>669</v>
      </c>
      <c r="UIO50" s="98" t="s">
        <v>669</v>
      </c>
      <c r="UIP50" s="98" t="s">
        <v>669</v>
      </c>
      <c r="UIQ50" s="98" t="s">
        <v>669</v>
      </c>
      <c r="UIR50" s="98" t="s">
        <v>669</v>
      </c>
      <c r="UIS50" s="98" t="s">
        <v>669</v>
      </c>
      <c r="UIT50" s="98" t="s">
        <v>669</v>
      </c>
      <c r="UIU50" s="98" t="s">
        <v>669</v>
      </c>
      <c r="UIV50" s="98" t="s">
        <v>669</v>
      </c>
      <c r="UIW50" s="98" t="s">
        <v>669</v>
      </c>
      <c r="UIX50" s="98" t="s">
        <v>669</v>
      </c>
      <c r="UIY50" s="98" t="s">
        <v>669</v>
      </c>
      <c r="UIZ50" s="98" t="s">
        <v>669</v>
      </c>
      <c r="UJA50" s="98" t="s">
        <v>669</v>
      </c>
      <c r="UJB50" s="98" t="s">
        <v>669</v>
      </c>
      <c r="UJC50" s="98" t="s">
        <v>669</v>
      </c>
      <c r="UJD50" s="98" t="s">
        <v>669</v>
      </c>
      <c r="UJE50" s="98" t="s">
        <v>669</v>
      </c>
      <c r="UJF50" s="98" t="s">
        <v>669</v>
      </c>
      <c r="UJG50" s="98" t="s">
        <v>669</v>
      </c>
      <c r="UJH50" s="98" t="s">
        <v>669</v>
      </c>
      <c r="UJI50" s="98" t="s">
        <v>669</v>
      </c>
      <c r="UJJ50" s="98" t="s">
        <v>669</v>
      </c>
      <c r="UJK50" s="98" t="s">
        <v>669</v>
      </c>
      <c r="UJL50" s="98" t="s">
        <v>669</v>
      </c>
      <c r="UJM50" s="98" t="s">
        <v>669</v>
      </c>
      <c r="UJN50" s="98" t="s">
        <v>669</v>
      </c>
      <c r="UJO50" s="98" t="s">
        <v>669</v>
      </c>
      <c r="UJP50" s="98" t="s">
        <v>669</v>
      </c>
      <c r="UJQ50" s="98" t="s">
        <v>669</v>
      </c>
      <c r="UJR50" s="98" t="s">
        <v>669</v>
      </c>
      <c r="UJS50" s="98" t="s">
        <v>669</v>
      </c>
      <c r="UJT50" s="98" t="s">
        <v>669</v>
      </c>
      <c r="UJU50" s="98" t="s">
        <v>669</v>
      </c>
      <c r="UJV50" s="98" t="s">
        <v>669</v>
      </c>
      <c r="UJW50" s="98" t="s">
        <v>669</v>
      </c>
      <c r="UJX50" s="98" t="s">
        <v>669</v>
      </c>
      <c r="UJY50" s="98" t="s">
        <v>669</v>
      </c>
      <c r="UJZ50" s="98" t="s">
        <v>669</v>
      </c>
      <c r="UKA50" s="98" t="s">
        <v>669</v>
      </c>
      <c r="UKB50" s="98" t="s">
        <v>669</v>
      </c>
      <c r="UKC50" s="98" t="s">
        <v>669</v>
      </c>
      <c r="UKD50" s="98" t="s">
        <v>669</v>
      </c>
      <c r="UKE50" s="98" t="s">
        <v>669</v>
      </c>
      <c r="UKF50" s="98" t="s">
        <v>669</v>
      </c>
      <c r="UKG50" s="98" t="s">
        <v>669</v>
      </c>
      <c r="UKH50" s="98" t="s">
        <v>669</v>
      </c>
      <c r="UKI50" s="98" t="s">
        <v>669</v>
      </c>
      <c r="UKJ50" s="98" t="s">
        <v>669</v>
      </c>
      <c r="UKK50" s="98" t="s">
        <v>669</v>
      </c>
      <c r="UKL50" s="98" t="s">
        <v>669</v>
      </c>
      <c r="UKM50" s="98" t="s">
        <v>669</v>
      </c>
      <c r="UKN50" s="98" t="s">
        <v>669</v>
      </c>
      <c r="UKO50" s="98" t="s">
        <v>669</v>
      </c>
      <c r="UKP50" s="98" t="s">
        <v>669</v>
      </c>
      <c r="UKQ50" s="98" t="s">
        <v>669</v>
      </c>
      <c r="UKR50" s="98" t="s">
        <v>669</v>
      </c>
      <c r="UKS50" s="98" t="s">
        <v>669</v>
      </c>
      <c r="UKT50" s="98" t="s">
        <v>669</v>
      </c>
      <c r="UKU50" s="98" t="s">
        <v>669</v>
      </c>
      <c r="UKV50" s="98" t="s">
        <v>669</v>
      </c>
      <c r="UKW50" s="98" t="s">
        <v>669</v>
      </c>
      <c r="UKX50" s="98" t="s">
        <v>669</v>
      </c>
      <c r="UKY50" s="98" t="s">
        <v>669</v>
      </c>
      <c r="UKZ50" s="98" t="s">
        <v>669</v>
      </c>
      <c r="ULA50" s="98" t="s">
        <v>669</v>
      </c>
      <c r="ULB50" s="98" t="s">
        <v>669</v>
      </c>
      <c r="ULC50" s="98" t="s">
        <v>669</v>
      </c>
      <c r="ULD50" s="98" t="s">
        <v>669</v>
      </c>
      <c r="ULE50" s="98" t="s">
        <v>669</v>
      </c>
      <c r="ULF50" s="98" t="s">
        <v>669</v>
      </c>
      <c r="ULG50" s="98" t="s">
        <v>669</v>
      </c>
      <c r="ULH50" s="98" t="s">
        <v>669</v>
      </c>
      <c r="ULI50" s="98" t="s">
        <v>669</v>
      </c>
      <c r="ULJ50" s="98" t="s">
        <v>669</v>
      </c>
      <c r="ULK50" s="98" t="s">
        <v>669</v>
      </c>
      <c r="ULL50" s="98" t="s">
        <v>669</v>
      </c>
      <c r="ULM50" s="98" t="s">
        <v>669</v>
      </c>
      <c r="ULN50" s="98" t="s">
        <v>669</v>
      </c>
      <c r="ULO50" s="98" t="s">
        <v>669</v>
      </c>
      <c r="ULP50" s="98" t="s">
        <v>669</v>
      </c>
      <c r="ULQ50" s="98" t="s">
        <v>669</v>
      </c>
      <c r="ULR50" s="98" t="s">
        <v>669</v>
      </c>
      <c r="ULS50" s="98" t="s">
        <v>669</v>
      </c>
      <c r="ULT50" s="98" t="s">
        <v>669</v>
      </c>
      <c r="ULU50" s="98" t="s">
        <v>669</v>
      </c>
      <c r="ULV50" s="98" t="s">
        <v>669</v>
      </c>
      <c r="ULW50" s="98" t="s">
        <v>669</v>
      </c>
      <c r="ULX50" s="98" t="s">
        <v>669</v>
      </c>
      <c r="ULY50" s="98" t="s">
        <v>669</v>
      </c>
      <c r="ULZ50" s="98" t="s">
        <v>669</v>
      </c>
      <c r="UMA50" s="98" t="s">
        <v>669</v>
      </c>
      <c r="UMB50" s="98" t="s">
        <v>669</v>
      </c>
      <c r="UMC50" s="98" t="s">
        <v>669</v>
      </c>
      <c r="UMD50" s="98" t="s">
        <v>669</v>
      </c>
      <c r="UME50" s="98" t="s">
        <v>669</v>
      </c>
      <c r="UMF50" s="98" t="s">
        <v>669</v>
      </c>
      <c r="UMG50" s="98" t="s">
        <v>669</v>
      </c>
      <c r="UMH50" s="98" t="s">
        <v>669</v>
      </c>
      <c r="UMI50" s="98" t="s">
        <v>669</v>
      </c>
      <c r="UMJ50" s="98" t="s">
        <v>669</v>
      </c>
      <c r="UMK50" s="98" t="s">
        <v>669</v>
      </c>
      <c r="UML50" s="98" t="s">
        <v>669</v>
      </c>
      <c r="UMM50" s="98" t="s">
        <v>669</v>
      </c>
      <c r="UMN50" s="98" t="s">
        <v>669</v>
      </c>
      <c r="UMO50" s="98" t="s">
        <v>669</v>
      </c>
      <c r="UMP50" s="98" t="s">
        <v>669</v>
      </c>
      <c r="UMQ50" s="98" t="s">
        <v>669</v>
      </c>
      <c r="UMR50" s="98" t="s">
        <v>669</v>
      </c>
      <c r="UMS50" s="98" t="s">
        <v>669</v>
      </c>
      <c r="UMT50" s="98" t="s">
        <v>669</v>
      </c>
      <c r="UMU50" s="98" t="s">
        <v>669</v>
      </c>
      <c r="UMV50" s="98" t="s">
        <v>669</v>
      </c>
      <c r="UMW50" s="98" t="s">
        <v>669</v>
      </c>
      <c r="UMX50" s="98" t="s">
        <v>669</v>
      </c>
      <c r="UMY50" s="98" t="s">
        <v>669</v>
      </c>
      <c r="UMZ50" s="98" t="s">
        <v>669</v>
      </c>
      <c r="UNA50" s="98" t="s">
        <v>669</v>
      </c>
      <c r="UNB50" s="98" t="s">
        <v>669</v>
      </c>
      <c r="UNC50" s="98" t="s">
        <v>669</v>
      </c>
      <c r="UND50" s="98" t="s">
        <v>669</v>
      </c>
      <c r="UNE50" s="98" t="s">
        <v>669</v>
      </c>
      <c r="UNF50" s="98" t="s">
        <v>669</v>
      </c>
      <c r="UNG50" s="98" t="s">
        <v>669</v>
      </c>
      <c r="UNH50" s="98" t="s">
        <v>669</v>
      </c>
      <c r="UNI50" s="98" t="s">
        <v>669</v>
      </c>
      <c r="UNJ50" s="98" t="s">
        <v>669</v>
      </c>
      <c r="UNK50" s="98" t="s">
        <v>669</v>
      </c>
      <c r="UNL50" s="98" t="s">
        <v>669</v>
      </c>
      <c r="UNM50" s="98" t="s">
        <v>669</v>
      </c>
      <c r="UNN50" s="98" t="s">
        <v>669</v>
      </c>
      <c r="UNO50" s="98" t="s">
        <v>669</v>
      </c>
      <c r="UNP50" s="98" t="s">
        <v>669</v>
      </c>
      <c r="UNQ50" s="98" t="s">
        <v>669</v>
      </c>
      <c r="UNR50" s="98" t="s">
        <v>669</v>
      </c>
      <c r="UNS50" s="98" t="s">
        <v>669</v>
      </c>
      <c r="UNT50" s="98" t="s">
        <v>669</v>
      </c>
      <c r="UNU50" s="98" t="s">
        <v>669</v>
      </c>
      <c r="UNV50" s="98" t="s">
        <v>669</v>
      </c>
      <c r="UNW50" s="98" t="s">
        <v>669</v>
      </c>
      <c r="UNX50" s="98" t="s">
        <v>669</v>
      </c>
      <c r="UNY50" s="98" t="s">
        <v>669</v>
      </c>
      <c r="UNZ50" s="98" t="s">
        <v>669</v>
      </c>
      <c r="UOA50" s="98" t="s">
        <v>669</v>
      </c>
      <c r="UOB50" s="98" t="s">
        <v>669</v>
      </c>
      <c r="UOC50" s="98" t="s">
        <v>669</v>
      </c>
      <c r="UOD50" s="98" t="s">
        <v>669</v>
      </c>
      <c r="UOE50" s="98" t="s">
        <v>669</v>
      </c>
      <c r="UOF50" s="98" t="s">
        <v>669</v>
      </c>
      <c r="UOG50" s="98" t="s">
        <v>669</v>
      </c>
      <c r="UOH50" s="98" t="s">
        <v>669</v>
      </c>
      <c r="UOI50" s="98" t="s">
        <v>669</v>
      </c>
      <c r="UOJ50" s="98" t="s">
        <v>669</v>
      </c>
      <c r="UOK50" s="98" t="s">
        <v>669</v>
      </c>
      <c r="UOL50" s="98" t="s">
        <v>669</v>
      </c>
      <c r="UOM50" s="98" t="s">
        <v>669</v>
      </c>
      <c r="UON50" s="98" t="s">
        <v>669</v>
      </c>
      <c r="UOO50" s="98" t="s">
        <v>669</v>
      </c>
      <c r="UOP50" s="98" t="s">
        <v>669</v>
      </c>
      <c r="UOQ50" s="98" t="s">
        <v>669</v>
      </c>
      <c r="UOR50" s="98" t="s">
        <v>669</v>
      </c>
      <c r="UOS50" s="98" t="s">
        <v>669</v>
      </c>
      <c r="UOT50" s="98" t="s">
        <v>669</v>
      </c>
      <c r="UOU50" s="98" t="s">
        <v>669</v>
      </c>
      <c r="UOV50" s="98" t="s">
        <v>669</v>
      </c>
      <c r="UOW50" s="98" t="s">
        <v>669</v>
      </c>
      <c r="UOX50" s="98" t="s">
        <v>669</v>
      </c>
      <c r="UOY50" s="98" t="s">
        <v>669</v>
      </c>
      <c r="UOZ50" s="98" t="s">
        <v>669</v>
      </c>
      <c r="UPA50" s="98" t="s">
        <v>669</v>
      </c>
      <c r="UPB50" s="98" t="s">
        <v>669</v>
      </c>
      <c r="UPC50" s="98" t="s">
        <v>669</v>
      </c>
      <c r="UPD50" s="98" t="s">
        <v>669</v>
      </c>
      <c r="UPE50" s="98" t="s">
        <v>669</v>
      </c>
      <c r="UPF50" s="98" t="s">
        <v>669</v>
      </c>
      <c r="UPG50" s="98" t="s">
        <v>669</v>
      </c>
      <c r="UPH50" s="98" t="s">
        <v>669</v>
      </c>
      <c r="UPI50" s="98" t="s">
        <v>669</v>
      </c>
      <c r="UPJ50" s="98" t="s">
        <v>669</v>
      </c>
      <c r="UPK50" s="98" t="s">
        <v>669</v>
      </c>
      <c r="UPL50" s="98" t="s">
        <v>669</v>
      </c>
      <c r="UPM50" s="98" t="s">
        <v>669</v>
      </c>
      <c r="UPN50" s="98" t="s">
        <v>669</v>
      </c>
      <c r="UPO50" s="98" t="s">
        <v>669</v>
      </c>
      <c r="UPP50" s="98" t="s">
        <v>669</v>
      </c>
      <c r="UPQ50" s="98" t="s">
        <v>669</v>
      </c>
      <c r="UPR50" s="98" t="s">
        <v>669</v>
      </c>
      <c r="UPS50" s="98" t="s">
        <v>669</v>
      </c>
      <c r="UPT50" s="98" t="s">
        <v>669</v>
      </c>
      <c r="UPU50" s="98" t="s">
        <v>669</v>
      </c>
      <c r="UPV50" s="98" t="s">
        <v>669</v>
      </c>
      <c r="UPW50" s="98" t="s">
        <v>669</v>
      </c>
      <c r="UPX50" s="98" t="s">
        <v>669</v>
      </c>
      <c r="UPY50" s="98" t="s">
        <v>669</v>
      </c>
      <c r="UPZ50" s="98" t="s">
        <v>669</v>
      </c>
      <c r="UQA50" s="98" t="s">
        <v>669</v>
      </c>
      <c r="UQB50" s="98" t="s">
        <v>669</v>
      </c>
      <c r="UQC50" s="98" t="s">
        <v>669</v>
      </c>
      <c r="UQD50" s="98" t="s">
        <v>669</v>
      </c>
      <c r="UQE50" s="98" t="s">
        <v>669</v>
      </c>
      <c r="UQF50" s="98" t="s">
        <v>669</v>
      </c>
      <c r="UQG50" s="98" t="s">
        <v>669</v>
      </c>
      <c r="UQH50" s="98" t="s">
        <v>669</v>
      </c>
      <c r="UQI50" s="98" t="s">
        <v>669</v>
      </c>
      <c r="UQJ50" s="98" t="s">
        <v>669</v>
      </c>
      <c r="UQK50" s="98" t="s">
        <v>669</v>
      </c>
      <c r="UQL50" s="98" t="s">
        <v>669</v>
      </c>
      <c r="UQM50" s="98" t="s">
        <v>669</v>
      </c>
      <c r="UQN50" s="98" t="s">
        <v>669</v>
      </c>
      <c r="UQO50" s="98" t="s">
        <v>669</v>
      </c>
      <c r="UQP50" s="98" t="s">
        <v>669</v>
      </c>
      <c r="UQQ50" s="98" t="s">
        <v>669</v>
      </c>
      <c r="UQR50" s="98" t="s">
        <v>669</v>
      </c>
      <c r="UQS50" s="98" t="s">
        <v>669</v>
      </c>
      <c r="UQT50" s="98" t="s">
        <v>669</v>
      </c>
      <c r="UQU50" s="98" t="s">
        <v>669</v>
      </c>
      <c r="UQV50" s="98" t="s">
        <v>669</v>
      </c>
      <c r="UQW50" s="98" t="s">
        <v>669</v>
      </c>
      <c r="UQX50" s="98" t="s">
        <v>669</v>
      </c>
      <c r="UQY50" s="98" t="s">
        <v>669</v>
      </c>
      <c r="UQZ50" s="98" t="s">
        <v>669</v>
      </c>
      <c r="URA50" s="98" t="s">
        <v>669</v>
      </c>
      <c r="URB50" s="98" t="s">
        <v>669</v>
      </c>
      <c r="URC50" s="98" t="s">
        <v>669</v>
      </c>
      <c r="URD50" s="98" t="s">
        <v>669</v>
      </c>
      <c r="URE50" s="98" t="s">
        <v>669</v>
      </c>
      <c r="URF50" s="98" t="s">
        <v>669</v>
      </c>
      <c r="URG50" s="98" t="s">
        <v>669</v>
      </c>
      <c r="URH50" s="98" t="s">
        <v>669</v>
      </c>
      <c r="URI50" s="98" t="s">
        <v>669</v>
      </c>
      <c r="URJ50" s="98" t="s">
        <v>669</v>
      </c>
      <c r="URK50" s="98" t="s">
        <v>669</v>
      </c>
      <c r="URL50" s="98" t="s">
        <v>669</v>
      </c>
      <c r="URM50" s="98" t="s">
        <v>669</v>
      </c>
      <c r="URN50" s="98" t="s">
        <v>669</v>
      </c>
      <c r="URO50" s="98" t="s">
        <v>669</v>
      </c>
      <c r="URP50" s="98" t="s">
        <v>669</v>
      </c>
      <c r="URQ50" s="98" t="s">
        <v>669</v>
      </c>
      <c r="URR50" s="98" t="s">
        <v>669</v>
      </c>
      <c r="URS50" s="98" t="s">
        <v>669</v>
      </c>
      <c r="URT50" s="98" t="s">
        <v>669</v>
      </c>
      <c r="URU50" s="98" t="s">
        <v>669</v>
      </c>
      <c r="URV50" s="98" t="s">
        <v>669</v>
      </c>
      <c r="URW50" s="98" t="s">
        <v>669</v>
      </c>
      <c r="URX50" s="98" t="s">
        <v>669</v>
      </c>
      <c r="URY50" s="98" t="s">
        <v>669</v>
      </c>
      <c r="URZ50" s="98" t="s">
        <v>669</v>
      </c>
      <c r="USA50" s="98" t="s">
        <v>669</v>
      </c>
      <c r="USB50" s="98" t="s">
        <v>669</v>
      </c>
      <c r="USC50" s="98" t="s">
        <v>669</v>
      </c>
      <c r="USD50" s="98" t="s">
        <v>669</v>
      </c>
      <c r="USE50" s="98" t="s">
        <v>669</v>
      </c>
      <c r="USF50" s="98" t="s">
        <v>669</v>
      </c>
      <c r="USG50" s="98" t="s">
        <v>669</v>
      </c>
      <c r="USH50" s="98" t="s">
        <v>669</v>
      </c>
      <c r="USI50" s="98" t="s">
        <v>669</v>
      </c>
      <c r="USJ50" s="98" t="s">
        <v>669</v>
      </c>
      <c r="USK50" s="98" t="s">
        <v>669</v>
      </c>
      <c r="USL50" s="98" t="s">
        <v>669</v>
      </c>
      <c r="USM50" s="98" t="s">
        <v>669</v>
      </c>
      <c r="USN50" s="98" t="s">
        <v>669</v>
      </c>
      <c r="USO50" s="98" t="s">
        <v>669</v>
      </c>
      <c r="USP50" s="98" t="s">
        <v>669</v>
      </c>
      <c r="USQ50" s="98" t="s">
        <v>669</v>
      </c>
      <c r="USR50" s="98" t="s">
        <v>669</v>
      </c>
      <c r="USS50" s="98" t="s">
        <v>669</v>
      </c>
      <c r="UST50" s="98" t="s">
        <v>669</v>
      </c>
      <c r="USU50" s="98" t="s">
        <v>669</v>
      </c>
      <c r="USV50" s="98" t="s">
        <v>669</v>
      </c>
      <c r="USW50" s="98" t="s">
        <v>669</v>
      </c>
      <c r="USX50" s="98" t="s">
        <v>669</v>
      </c>
      <c r="USY50" s="98" t="s">
        <v>669</v>
      </c>
      <c r="USZ50" s="98" t="s">
        <v>669</v>
      </c>
      <c r="UTA50" s="98" t="s">
        <v>669</v>
      </c>
      <c r="UTB50" s="98" t="s">
        <v>669</v>
      </c>
      <c r="UTC50" s="98" t="s">
        <v>669</v>
      </c>
      <c r="UTD50" s="98" t="s">
        <v>669</v>
      </c>
      <c r="UTE50" s="98" t="s">
        <v>669</v>
      </c>
      <c r="UTF50" s="98" t="s">
        <v>669</v>
      </c>
      <c r="UTG50" s="98" t="s">
        <v>669</v>
      </c>
      <c r="UTH50" s="98" t="s">
        <v>669</v>
      </c>
      <c r="UTI50" s="98" t="s">
        <v>669</v>
      </c>
      <c r="UTJ50" s="98" t="s">
        <v>669</v>
      </c>
      <c r="UTK50" s="98" t="s">
        <v>669</v>
      </c>
      <c r="UTL50" s="98" t="s">
        <v>669</v>
      </c>
      <c r="UTM50" s="98" t="s">
        <v>669</v>
      </c>
      <c r="UTN50" s="98" t="s">
        <v>669</v>
      </c>
      <c r="UTO50" s="98" t="s">
        <v>669</v>
      </c>
      <c r="UTP50" s="98" t="s">
        <v>669</v>
      </c>
      <c r="UTQ50" s="98" t="s">
        <v>669</v>
      </c>
      <c r="UTR50" s="98" t="s">
        <v>669</v>
      </c>
      <c r="UTS50" s="98" t="s">
        <v>669</v>
      </c>
      <c r="UTT50" s="98" t="s">
        <v>669</v>
      </c>
      <c r="UTU50" s="98" t="s">
        <v>669</v>
      </c>
      <c r="UTV50" s="98" t="s">
        <v>669</v>
      </c>
      <c r="UTW50" s="98" t="s">
        <v>669</v>
      </c>
      <c r="UTX50" s="98" t="s">
        <v>669</v>
      </c>
      <c r="UTY50" s="98" t="s">
        <v>669</v>
      </c>
      <c r="UTZ50" s="98" t="s">
        <v>669</v>
      </c>
      <c r="UUA50" s="98" t="s">
        <v>669</v>
      </c>
      <c r="UUB50" s="98" t="s">
        <v>669</v>
      </c>
      <c r="UUC50" s="98" t="s">
        <v>669</v>
      </c>
      <c r="UUD50" s="98" t="s">
        <v>669</v>
      </c>
      <c r="UUE50" s="98" t="s">
        <v>669</v>
      </c>
      <c r="UUF50" s="98" t="s">
        <v>669</v>
      </c>
      <c r="UUG50" s="98" t="s">
        <v>669</v>
      </c>
      <c r="UUH50" s="98" t="s">
        <v>669</v>
      </c>
      <c r="UUI50" s="98" t="s">
        <v>669</v>
      </c>
      <c r="UUJ50" s="98" t="s">
        <v>669</v>
      </c>
      <c r="UUK50" s="98" t="s">
        <v>669</v>
      </c>
      <c r="UUL50" s="98" t="s">
        <v>669</v>
      </c>
      <c r="UUM50" s="98" t="s">
        <v>669</v>
      </c>
      <c r="UUN50" s="98" t="s">
        <v>669</v>
      </c>
      <c r="UUO50" s="98" t="s">
        <v>669</v>
      </c>
      <c r="UUP50" s="98" t="s">
        <v>669</v>
      </c>
      <c r="UUQ50" s="98" t="s">
        <v>669</v>
      </c>
      <c r="UUR50" s="98" t="s">
        <v>669</v>
      </c>
      <c r="UUS50" s="98" t="s">
        <v>669</v>
      </c>
      <c r="UUT50" s="98" t="s">
        <v>669</v>
      </c>
      <c r="UUU50" s="98" t="s">
        <v>669</v>
      </c>
      <c r="UUV50" s="98" t="s">
        <v>669</v>
      </c>
      <c r="UUW50" s="98" t="s">
        <v>669</v>
      </c>
      <c r="UUX50" s="98" t="s">
        <v>669</v>
      </c>
      <c r="UUY50" s="98" t="s">
        <v>669</v>
      </c>
      <c r="UUZ50" s="98" t="s">
        <v>669</v>
      </c>
      <c r="UVA50" s="98" t="s">
        <v>669</v>
      </c>
      <c r="UVB50" s="98" t="s">
        <v>669</v>
      </c>
      <c r="UVC50" s="98" t="s">
        <v>669</v>
      </c>
      <c r="UVD50" s="98" t="s">
        <v>669</v>
      </c>
      <c r="UVE50" s="98" t="s">
        <v>669</v>
      </c>
      <c r="UVF50" s="98" t="s">
        <v>669</v>
      </c>
      <c r="UVG50" s="98" t="s">
        <v>669</v>
      </c>
      <c r="UVH50" s="98" t="s">
        <v>669</v>
      </c>
      <c r="UVI50" s="98" t="s">
        <v>669</v>
      </c>
      <c r="UVJ50" s="98" t="s">
        <v>669</v>
      </c>
      <c r="UVK50" s="98" t="s">
        <v>669</v>
      </c>
      <c r="UVL50" s="98" t="s">
        <v>669</v>
      </c>
      <c r="UVM50" s="98" t="s">
        <v>669</v>
      </c>
      <c r="UVN50" s="98" t="s">
        <v>669</v>
      </c>
      <c r="UVO50" s="98" t="s">
        <v>669</v>
      </c>
      <c r="UVP50" s="98" t="s">
        <v>669</v>
      </c>
      <c r="UVQ50" s="98" t="s">
        <v>669</v>
      </c>
      <c r="UVR50" s="98" t="s">
        <v>669</v>
      </c>
      <c r="UVS50" s="98" t="s">
        <v>669</v>
      </c>
      <c r="UVT50" s="98" t="s">
        <v>669</v>
      </c>
      <c r="UVU50" s="98" t="s">
        <v>669</v>
      </c>
      <c r="UVV50" s="98" t="s">
        <v>669</v>
      </c>
      <c r="UVW50" s="98" t="s">
        <v>669</v>
      </c>
      <c r="UVX50" s="98" t="s">
        <v>669</v>
      </c>
      <c r="UVY50" s="98" t="s">
        <v>669</v>
      </c>
      <c r="UVZ50" s="98" t="s">
        <v>669</v>
      </c>
      <c r="UWA50" s="98" t="s">
        <v>669</v>
      </c>
      <c r="UWB50" s="98" t="s">
        <v>669</v>
      </c>
      <c r="UWC50" s="98" t="s">
        <v>669</v>
      </c>
      <c r="UWD50" s="98" t="s">
        <v>669</v>
      </c>
      <c r="UWE50" s="98" t="s">
        <v>669</v>
      </c>
      <c r="UWF50" s="98" t="s">
        <v>669</v>
      </c>
      <c r="UWG50" s="98" t="s">
        <v>669</v>
      </c>
      <c r="UWH50" s="98" t="s">
        <v>669</v>
      </c>
      <c r="UWI50" s="98" t="s">
        <v>669</v>
      </c>
      <c r="UWJ50" s="98" t="s">
        <v>669</v>
      </c>
      <c r="UWK50" s="98" t="s">
        <v>669</v>
      </c>
      <c r="UWL50" s="98" t="s">
        <v>669</v>
      </c>
      <c r="UWM50" s="98" t="s">
        <v>669</v>
      </c>
      <c r="UWN50" s="98" t="s">
        <v>669</v>
      </c>
      <c r="UWO50" s="98" t="s">
        <v>669</v>
      </c>
      <c r="UWP50" s="98" t="s">
        <v>669</v>
      </c>
      <c r="UWQ50" s="98" t="s">
        <v>669</v>
      </c>
      <c r="UWR50" s="98" t="s">
        <v>669</v>
      </c>
      <c r="UWS50" s="98" t="s">
        <v>669</v>
      </c>
      <c r="UWT50" s="98" t="s">
        <v>669</v>
      </c>
      <c r="UWU50" s="98" t="s">
        <v>669</v>
      </c>
      <c r="UWV50" s="98" t="s">
        <v>669</v>
      </c>
      <c r="UWW50" s="98" t="s">
        <v>669</v>
      </c>
      <c r="UWX50" s="98" t="s">
        <v>669</v>
      </c>
      <c r="UWY50" s="98" t="s">
        <v>669</v>
      </c>
      <c r="UWZ50" s="98" t="s">
        <v>669</v>
      </c>
      <c r="UXA50" s="98" t="s">
        <v>669</v>
      </c>
      <c r="UXB50" s="98" t="s">
        <v>669</v>
      </c>
      <c r="UXC50" s="98" t="s">
        <v>669</v>
      </c>
      <c r="UXD50" s="98" t="s">
        <v>669</v>
      </c>
      <c r="UXE50" s="98" t="s">
        <v>669</v>
      </c>
      <c r="UXF50" s="98" t="s">
        <v>669</v>
      </c>
      <c r="UXG50" s="98" t="s">
        <v>669</v>
      </c>
      <c r="UXH50" s="98" t="s">
        <v>669</v>
      </c>
      <c r="UXI50" s="98" t="s">
        <v>669</v>
      </c>
      <c r="UXJ50" s="98" t="s">
        <v>669</v>
      </c>
      <c r="UXK50" s="98" t="s">
        <v>669</v>
      </c>
      <c r="UXL50" s="98" t="s">
        <v>669</v>
      </c>
      <c r="UXM50" s="98" t="s">
        <v>669</v>
      </c>
      <c r="UXN50" s="98" t="s">
        <v>669</v>
      </c>
      <c r="UXO50" s="98" t="s">
        <v>669</v>
      </c>
      <c r="UXP50" s="98" t="s">
        <v>669</v>
      </c>
      <c r="UXQ50" s="98" t="s">
        <v>669</v>
      </c>
      <c r="UXR50" s="98" t="s">
        <v>669</v>
      </c>
      <c r="UXS50" s="98" t="s">
        <v>669</v>
      </c>
      <c r="UXT50" s="98" t="s">
        <v>669</v>
      </c>
      <c r="UXU50" s="98" t="s">
        <v>669</v>
      </c>
      <c r="UXV50" s="98" t="s">
        <v>669</v>
      </c>
      <c r="UXW50" s="98" t="s">
        <v>669</v>
      </c>
      <c r="UXX50" s="98" t="s">
        <v>669</v>
      </c>
      <c r="UXY50" s="98" t="s">
        <v>669</v>
      </c>
      <c r="UXZ50" s="98" t="s">
        <v>669</v>
      </c>
      <c r="UYA50" s="98" t="s">
        <v>669</v>
      </c>
      <c r="UYB50" s="98" t="s">
        <v>669</v>
      </c>
      <c r="UYC50" s="98" t="s">
        <v>669</v>
      </c>
      <c r="UYD50" s="98" t="s">
        <v>669</v>
      </c>
      <c r="UYE50" s="98" t="s">
        <v>669</v>
      </c>
      <c r="UYF50" s="98" t="s">
        <v>669</v>
      </c>
      <c r="UYG50" s="98" t="s">
        <v>669</v>
      </c>
      <c r="UYH50" s="98" t="s">
        <v>669</v>
      </c>
      <c r="UYI50" s="98" t="s">
        <v>669</v>
      </c>
      <c r="UYJ50" s="98" t="s">
        <v>669</v>
      </c>
      <c r="UYK50" s="98" t="s">
        <v>669</v>
      </c>
      <c r="UYL50" s="98" t="s">
        <v>669</v>
      </c>
      <c r="UYM50" s="98" t="s">
        <v>669</v>
      </c>
      <c r="UYN50" s="98" t="s">
        <v>669</v>
      </c>
      <c r="UYO50" s="98" t="s">
        <v>669</v>
      </c>
      <c r="UYP50" s="98" t="s">
        <v>669</v>
      </c>
      <c r="UYQ50" s="98" t="s">
        <v>669</v>
      </c>
      <c r="UYR50" s="98" t="s">
        <v>669</v>
      </c>
      <c r="UYS50" s="98" t="s">
        <v>669</v>
      </c>
      <c r="UYT50" s="98" t="s">
        <v>669</v>
      </c>
      <c r="UYU50" s="98" t="s">
        <v>669</v>
      </c>
      <c r="UYV50" s="98" t="s">
        <v>669</v>
      </c>
      <c r="UYW50" s="98" t="s">
        <v>669</v>
      </c>
      <c r="UYX50" s="98" t="s">
        <v>669</v>
      </c>
      <c r="UYY50" s="98" t="s">
        <v>669</v>
      </c>
      <c r="UYZ50" s="98" t="s">
        <v>669</v>
      </c>
      <c r="UZA50" s="98" t="s">
        <v>669</v>
      </c>
      <c r="UZB50" s="98" t="s">
        <v>669</v>
      </c>
      <c r="UZC50" s="98" t="s">
        <v>669</v>
      </c>
      <c r="UZD50" s="98" t="s">
        <v>669</v>
      </c>
      <c r="UZE50" s="98" t="s">
        <v>669</v>
      </c>
      <c r="UZF50" s="98" t="s">
        <v>669</v>
      </c>
      <c r="UZG50" s="98" t="s">
        <v>669</v>
      </c>
      <c r="UZH50" s="98" t="s">
        <v>669</v>
      </c>
      <c r="UZI50" s="98" t="s">
        <v>669</v>
      </c>
      <c r="UZJ50" s="98" t="s">
        <v>669</v>
      </c>
      <c r="UZK50" s="98" t="s">
        <v>669</v>
      </c>
      <c r="UZL50" s="98" t="s">
        <v>669</v>
      </c>
      <c r="UZM50" s="98" t="s">
        <v>669</v>
      </c>
      <c r="UZN50" s="98" t="s">
        <v>669</v>
      </c>
      <c r="UZO50" s="98" t="s">
        <v>669</v>
      </c>
      <c r="UZP50" s="98" t="s">
        <v>669</v>
      </c>
      <c r="UZQ50" s="98" t="s">
        <v>669</v>
      </c>
      <c r="UZR50" s="98" t="s">
        <v>669</v>
      </c>
      <c r="UZS50" s="98" t="s">
        <v>669</v>
      </c>
      <c r="UZT50" s="98" t="s">
        <v>669</v>
      </c>
      <c r="UZU50" s="98" t="s">
        <v>669</v>
      </c>
      <c r="UZV50" s="98" t="s">
        <v>669</v>
      </c>
      <c r="UZW50" s="98" t="s">
        <v>669</v>
      </c>
      <c r="UZX50" s="98" t="s">
        <v>669</v>
      </c>
      <c r="UZY50" s="98" t="s">
        <v>669</v>
      </c>
      <c r="UZZ50" s="98" t="s">
        <v>669</v>
      </c>
      <c r="VAA50" s="98" t="s">
        <v>669</v>
      </c>
      <c r="VAB50" s="98" t="s">
        <v>669</v>
      </c>
      <c r="VAC50" s="98" t="s">
        <v>669</v>
      </c>
      <c r="VAD50" s="98" t="s">
        <v>669</v>
      </c>
      <c r="VAE50" s="98" t="s">
        <v>669</v>
      </c>
      <c r="VAF50" s="98" t="s">
        <v>669</v>
      </c>
      <c r="VAG50" s="98" t="s">
        <v>669</v>
      </c>
      <c r="VAH50" s="98" t="s">
        <v>669</v>
      </c>
      <c r="VAI50" s="98" t="s">
        <v>669</v>
      </c>
      <c r="VAJ50" s="98" t="s">
        <v>669</v>
      </c>
      <c r="VAK50" s="98" t="s">
        <v>669</v>
      </c>
      <c r="VAL50" s="98" t="s">
        <v>669</v>
      </c>
      <c r="VAM50" s="98" t="s">
        <v>669</v>
      </c>
      <c r="VAN50" s="98" t="s">
        <v>669</v>
      </c>
      <c r="VAO50" s="98" t="s">
        <v>669</v>
      </c>
      <c r="VAP50" s="98" t="s">
        <v>669</v>
      </c>
      <c r="VAQ50" s="98" t="s">
        <v>669</v>
      </c>
      <c r="VAR50" s="98" t="s">
        <v>669</v>
      </c>
      <c r="VAS50" s="98" t="s">
        <v>669</v>
      </c>
      <c r="VAT50" s="98" t="s">
        <v>669</v>
      </c>
      <c r="VAU50" s="98" t="s">
        <v>669</v>
      </c>
      <c r="VAV50" s="98" t="s">
        <v>669</v>
      </c>
      <c r="VAW50" s="98" t="s">
        <v>669</v>
      </c>
      <c r="VAX50" s="98" t="s">
        <v>669</v>
      </c>
      <c r="VAY50" s="98" t="s">
        <v>669</v>
      </c>
      <c r="VAZ50" s="98" t="s">
        <v>669</v>
      </c>
      <c r="VBA50" s="98" t="s">
        <v>669</v>
      </c>
      <c r="VBB50" s="98" t="s">
        <v>669</v>
      </c>
      <c r="VBC50" s="98" t="s">
        <v>669</v>
      </c>
      <c r="VBD50" s="98" t="s">
        <v>669</v>
      </c>
      <c r="VBE50" s="98" t="s">
        <v>669</v>
      </c>
      <c r="VBF50" s="98" t="s">
        <v>669</v>
      </c>
      <c r="VBG50" s="98" t="s">
        <v>669</v>
      </c>
      <c r="VBH50" s="98" t="s">
        <v>669</v>
      </c>
      <c r="VBI50" s="98" t="s">
        <v>669</v>
      </c>
      <c r="VBJ50" s="98" t="s">
        <v>669</v>
      </c>
      <c r="VBK50" s="98" t="s">
        <v>669</v>
      </c>
      <c r="VBL50" s="98" t="s">
        <v>669</v>
      </c>
      <c r="VBM50" s="98" t="s">
        <v>669</v>
      </c>
      <c r="VBN50" s="98" t="s">
        <v>669</v>
      </c>
      <c r="VBO50" s="98" t="s">
        <v>669</v>
      </c>
      <c r="VBP50" s="98" t="s">
        <v>669</v>
      </c>
      <c r="VBQ50" s="98" t="s">
        <v>669</v>
      </c>
      <c r="VBR50" s="98" t="s">
        <v>669</v>
      </c>
      <c r="VBS50" s="98" t="s">
        <v>669</v>
      </c>
      <c r="VBT50" s="98" t="s">
        <v>669</v>
      </c>
      <c r="VBU50" s="98" t="s">
        <v>669</v>
      </c>
      <c r="VBV50" s="98" t="s">
        <v>669</v>
      </c>
      <c r="VBW50" s="98" t="s">
        <v>669</v>
      </c>
      <c r="VBX50" s="98" t="s">
        <v>669</v>
      </c>
      <c r="VBY50" s="98" t="s">
        <v>669</v>
      </c>
      <c r="VBZ50" s="98" t="s">
        <v>669</v>
      </c>
      <c r="VCA50" s="98" t="s">
        <v>669</v>
      </c>
      <c r="VCB50" s="98" t="s">
        <v>669</v>
      </c>
      <c r="VCC50" s="98" t="s">
        <v>669</v>
      </c>
      <c r="VCD50" s="98" t="s">
        <v>669</v>
      </c>
      <c r="VCE50" s="98" t="s">
        <v>669</v>
      </c>
      <c r="VCF50" s="98" t="s">
        <v>669</v>
      </c>
      <c r="VCG50" s="98" t="s">
        <v>669</v>
      </c>
      <c r="VCH50" s="98" t="s">
        <v>669</v>
      </c>
      <c r="VCI50" s="98" t="s">
        <v>669</v>
      </c>
      <c r="VCJ50" s="98" t="s">
        <v>669</v>
      </c>
      <c r="VCK50" s="98" t="s">
        <v>669</v>
      </c>
      <c r="VCL50" s="98" t="s">
        <v>669</v>
      </c>
      <c r="VCM50" s="98" t="s">
        <v>669</v>
      </c>
      <c r="VCN50" s="98" t="s">
        <v>669</v>
      </c>
      <c r="VCO50" s="98" t="s">
        <v>669</v>
      </c>
      <c r="VCP50" s="98" t="s">
        <v>669</v>
      </c>
      <c r="VCQ50" s="98" t="s">
        <v>669</v>
      </c>
      <c r="VCR50" s="98" t="s">
        <v>669</v>
      </c>
      <c r="VCS50" s="98" t="s">
        <v>669</v>
      </c>
      <c r="VCT50" s="98" t="s">
        <v>669</v>
      </c>
      <c r="VCU50" s="98" t="s">
        <v>669</v>
      </c>
      <c r="VCV50" s="98" t="s">
        <v>669</v>
      </c>
      <c r="VCW50" s="98" t="s">
        <v>669</v>
      </c>
      <c r="VCX50" s="98" t="s">
        <v>669</v>
      </c>
      <c r="VCY50" s="98" t="s">
        <v>669</v>
      </c>
      <c r="VCZ50" s="98" t="s">
        <v>669</v>
      </c>
      <c r="VDA50" s="98" t="s">
        <v>669</v>
      </c>
      <c r="VDB50" s="98" t="s">
        <v>669</v>
      </c>
      <c r="VDC50" s="98" t="s">
        <v>669</v>
      </c>
      <c r="VDD50" s="98" t="s">
        <v>669</v>
      </c>
      <c r="VDE50" s="98" t="s">
        <v>669</v>
      </c>
      <c r="VDF50" s="98" t="s">
        <v>669</v>
      </c>
      <c r="VDG50" s="98" t="s">
        <v>669</v>
      </c>
      <c r="VDH50" s="98" t="s">
        <v>669</v>
      </c>
      <c r="VDI50" s="98" t="s">
        <v>669</v>
      </c>
      <c r="VDJ50" s="98" t="s">
        <v>669</v>
      </c>
      <c r="VDK50" s="98" t="s">
        <v>669</v>
      </c>
      <c r="VDL50" s="98" t="s">
        <v>669</v>
      </c>
      <c r="VDM50" s="98" t="s">
        <v>669</v>
      </c>
      <c r="VDN50" s="98" t="s">
        <v>669</v>
      </c>
      <c r="VDO50" s="98" t="s">
        <v>669</v>
      </c>
      <c r="VDP50" s="98" t="s">
        <v>669</v>
      </c>
      <c r="VDQ50" s="98" t="s">
        <v>669</v>
      </c>
      <c r="VDR50" s="98" t="s">
        <v>669</v>
      </c>
      <c r="VDS50" s="98" t="s">
        <v>669</v>
      </c>
      <c r="VDT50" s="98" t="s">
        <v>669</v>
      </c>
      <c r="VDU50" s="98" t="s">
        <v>669</v>
      </c>
      <c r="VDV50" s="98" t="s">
        <v>669</v>
      </c>
      <c r="VDW50" s="98" t="s">
        <v>669</v>
      </c>
      <c r="VDX50" s="98" t="s">
        <v>669</v>
      </c>
      <c r="VDY50" s="98" t="s">
        <v>669</v>
      </c>
      <c r="VDZ50" s="98" t="s">
        <v>669</v>
      </c>
      <c r="VEA50" s="98" t="s">
        <v>669</v>
      </c>
      <c r="VEB50" s="98" t="s">
        <v>669</v>
      </c>
      <c r="VEC50" s="98" t="s">
        <v>669</v>
      </c>
      <c r="VED50" s="98" t="s">
        <v>669</v>
      </c>
      <c r="VEE50" s="98" t="s">
        <v>669</v>
      </c>
      <c r="VEF50" s="98" t="s">
        <v>669</v>
      </c>
      <c r="VEG50" s="98" t="s">
        <v>669</v>
      </c>
      <c r="VEH50" s="98" t="s">
        <v>669</v>
      </c>
      <c r="VEI50" s="98" t="s">
        <v>669</v>
      </c>
      <c r="VEJ50" s="98" t="s">
        <v>669</v>
      </c>
      <c r="VEK50" s="98" t="s">
        <v>669</v>
      </c>
      <c r="VEL50" s="98" t="s">
        <v>669</v>
      </c>
      <c r="VEM50" s="98" t="s">
        <v>669</v>
      </c>
      <c r="VEN50" s="98" t="s">
        <v>669</v>
      </c>
      <c r="VEO50" s="98" t="s">
        <v>669</v>
      </c>
      <c r="VEP50" s="98" t="s">
        <v>669</v>
      </c>
      <c r="VEQ50" s="98" t="s">
        <v>669</v>
      </c>
      <c r="VER50" s="98" t="s">
        <v>669</v>
      </c>
      <c r="VES50" s="98" t="s">
        <v>669</v>
      </c>
      <c r="VET50" s="98" t="s">
        <v>669</v>
      </c>
      <c r="VEU50" s="98" t="s">
        <v>669</v>
      </c>
      <c r="VEV50" s="98" t="s">
        <v>669</v>
      </c>
      <c r="VEW50" s="98" t="s">
        <v>669</v>
      </c>
      <c r="VEX50" s="98" t="s">
        <v>669</v>
      </c>
      <c r="VEY50" s="98" t="s">
        <v>669</v>
      </c>
      <c r="VEZ50" s="98" t="s">
        <v>669</v>
      </c>
      <c r="VFA50" s="98" t="s">
        <v>669</v>
      </c>
      <c r="VFB50" s="98" t="s">
        <v>669</v>
      </c>
      <c r="VFC50" s="98" t="s">
        <v>669</v>
      </c>
      <c r="VFD50" s="98" t="s">
        <v>669</v>
      </c>
      <c r="VFE50" s="98" t="s">
        <v>669</v>
      </c>
      <c r="VFF50" s="98" t="s">
        <v>669</v>
      </c>
      <c r="VFG50" s="98" t="s">
        <v>669</v>
      </c>
      <c r="VFH50" s="98" t="s">
        <v>669</v>
      </c>
      <c r="VFI50" s="98" t="s">
        <v>669</v>
      </c>
      <c r="VFJ50" s="98" t="s">
        <v>669</v>
      </c>
      <c r="VFK50" s="98" t="s">
        <v>669</v>
      </c>
      <c r="VFL50" s="98" t="s">
        <v>669</v>
      </c>
      <c r="VFM50" s="98" t="s">
        <v>669</v>
      </c>
      <c r="VFN50" s="98" t="s">
        <v>669</v>
      </c>
      <c r="VFO50" s="98" t="s">
        <v>669</v>
      </c>
      <c r="VFP50" s="98" t="s">
        <v>669</v>
      </c>
      <c r="VFQ50" s="98" t="s">
        <v>669</v>
      </c>
      <c r="VFR50" s="98" t="s">
        <v>669</v>
      </c>
      <c r="VFS50" s="98" t="s">
        <v>669</v>
      </c>
      <c r="VFT50" s="98" t="s">
        <v>669</v>
      </c>
      <c r="VFU50" s="98" t="s">
        <v>669</v>
      </c>
      <c r="VFV50" s="98" t="s">
        <v>669</v>
      </c>
      <c r="VFW50" s="98" t="s">
        <v>669</v>
      </c>
      <c r="VFX50" s="98" t="s">
        <v>669</v>
      </c>
      <c r="VFY50" s="98" t="s">
        <v>669</v>
      </c>
      <c r="VFZ50" s="98" t="s">
        <v>669</v>
      </c>
      <c r="VGA50" s="98" t="s">
        <v>669</v>
      </c>
      <c r="VGB50" s="98" t="s">
        <v>669</v>
      </c>
      <c r="VGC50" s="98" t="s">
        <v>669</v>
      </c>
      <c r="VGD50" s="98" t="s">
        <v>669</v>
      </c>
      <c r="VGE50" s="98" t="s">
        <v>669</v>
      </c>
      <c r="VGF50" s="98" t="s">
        <v>669</v>
      </c>
      <c r="VGG50" s="98" t="s">
        <v>669</v>
      </c>
      <c r="VGH50" s="98" t="s">
        <v>669</v>
      </c>
      <c r="VGI50" s="98" t="s">
        <v>669</v>
      </c>
      <c r="VGJ50" s="98" t="s">
        <v>669</v>
      </c>
      <c r="VGK50" s="98" t="s">
        <v>669</v>
      </c>
      <c r="VGL50" s="98" t="s">
        <v>669</v>
      </c>
      <c r="VGM50" s="98" t="s">
        <v>669</v>
      </c>
      <c r="VGN50" s="98" t="s">
        <v>669</v>
      </c>
      <c r="VGO50" s="98" t="s">
        <v>669</v>
      </c>
      <c r="VGP50" s="98" t="s">
        <v>669</v>
      </c>
      <c r="VGQ50" s="98" t="s">
        <v>669</v>
      </c>
      <c r="VGR50" s="98" t="s">
        <v>669</v>
      </c>
      <c r="VGS50" s="98" t="s">
        <v>669</v>
      </c>
      <c r="VGT50" s="98" t="s">
        <v>669</v>
      </c>
      <c r="VGU50" s="98" t="s">
        <v>669</v>
      </c>
      <c r="VGV50" s="98" t="s">
        <v>669</v>
      </c>
      <c r="VGW50" s="98" t="s">
        <v>669</v>
      </c>
      <c r="VGX50" s="98" t="s">
        <v>669</v>
      </c>
      <c r="VGY50" s="98" t="s">
        <v>669</v>
      </c>
      <c r="VGZ50" s="98" t="s">
        <v>669</v>
      </c>
      <c r="VHA50" s="98" t="s">
        <v>669</v>
      </c>
      <c r="VHB50" s="98" t="s">
        <v>669</v>
      </c>
      <c r="VHC50" s="98" t="s">
        <v>669</v>
      </c>
      <c r="VHD50" s="98" t="s">
        <v>669</v>
      </c>
      <c r="VHE50" s="98" t="s">
        <v>669</v>
      </c>
      <c r="VHF50" s="98" t="s">
        <v>669</v>
      </c>
      <c r="VHG50" s="98" t="s">
        <v>669</v>
      </c>
      <c r="VHH50" s="98" t="s">
        <v>669</v>
      </c>
      <c r="VHI50" s="98" t="s">
        <v>669</v>
      </c>
      <c r="VHJ50" s="98" t="s">
        <v>669</v>
      </c>
      <c r="VHK50" s="98" t="s">
        <v>669</v>
      </c>
      <c r="VHL50" s="98" t="s">
        <v>669</v>
      </c>
      <c r="VHM50" s="98" t="s">
        <v>669</v>
      </c>
      <c r="VHN50" s="98" t="s">
        <v>669</v>
      </c>
      <c r="VHO50" s="98" t="s">
        <v>669</v>
      </c>
      <c r="VHP50" s="98" t="s">
        <v>669</v>
      </c>
      <c r="VHQ50" s="98" t="s">
        <v>669</v>
      </c>
      <c r="VHR50" s="98" t="s">
        <v>669</v>
      </c>
      <c r="VHS50" s="98" t="s">
        <v>669</v>
      </c>
      <c r="VHT50" s="98" t="s">
        <v>669</v>
      </c>
      <c r="VHU50" s="98" t="s">
        <v>669</v>
      </c>
      <c r="VHV50" s="98" t="s">
        <v>669</v>
      </c>
      <c r="VHW50" s="98" t="s">
        <v>669</v>
      </c>
      <c r="VHX50" s="98" t="s">
        <v>669</v>
      </c>
      <c r="VHY50" s="98" t="s">
        <v>669</v>
      </c>
      <c r="VHZ50" s="98" t="s">
        <v>669</v>
      </c>
      <c r="VIA50" s="98" t="s">
        <v>669</v>
      </c>
      <c r="VIB50" s="98" t="s">
        <v>669</v>
      </c>
      <c r="VIC50" s="98" t="s">
        <v>669</v>
      </c>
      <c r="VID50" s="98" t="s">
        <v>669</v>
      </c>
      <c r="VIE50" s="98" t="s">
        <v>669</v>
      </c>
      <c r="VIF50" s="98" t="s">
        <v>669</v>
      </c>
      <c r="VIG50" s="98" t="s">
        <v>669</v>
      </c>
      <c r="VIH50" s="98" t="s">
        <v>669</v>
      </c>
      <c r="VII50" s="98" t="s">
        <v>669</v>
      </c>
      <c r="VIJ50" s="98" t="s">
        <v>669</v>
      </c>
      <c r="VIK50" s="98" t="s">
        <v>669</v>
      </c>
      <c r="VIL50" s="98" t="s">
        <v>669</v>
      </c>
      <c r="VIM50" s="98" t="s">
        <v>669</v>
      </c>
      <c r="VIN50" s="98" t="s">
        <v>669</v>
      </c>
      <c r="VIO50" s="98" t="s">
        <v>669</v>
      </c>
      <c r="VIP50" s="98" t="s">
        <v>669</v>
      </c>
      <c r="VIQ50" s="98" t="s">
        <v>669</v>
      </c>
      <c r="VIR50" s="98" t="s">
        <v>669</v>
      </c>
      <c r="VIS50" s="98" t="s">
        <v>669</v>
      </c>
      <c r="VIT50" s="98" t="s">
        <v>669</v>
      </c>
      <c r="VIU50" s="98" t="s">
        <v>669</v>
      </c>
      <c r="VIV50" s="98" t="s">
        <v>669</v>
      </c>
      <c r="VIW50" s="98" t="s">
        <v>669</v>
      </c>
      <c r="VIX50" s="98" t="s">
        <v>669</v>
      </c>
      <c r="VIY50" s="98" t="s">
        <v>669</v>
      </c>
      <c r="VIZ50" s="98" t="s">
        <v>669</v>
      </c>
      <c r="VJA50" s="98" t="s">
        <v>669</v>
      </c>
      <c r="VJB50" s="98" t="s">
        <v>669</v>
      </c>
      <c r="VJC50" s="98" t="s">
        <v>669</v>
      </c>
      <c r="VJD50" s="98" t="s">
        <v>669</v>
      </c>
      <c r="VJE50" s="98" t="s">
        <v>669</v>
      </c>
      <c r="VJF50" s="98" t="s">
        <v>669</v>
      </c>
      <c r="VJG50" s="98" t="s">
        <v>669</v>
      </c>
      <c r="VJH50" s="98" t="s">
        <v>669</v>
      </c>
      <c r="VJI50" s="98" t="s">
        <v>669</v>
      </c>
      <c r="VJJ50" s="98" t="s">
        <v>669</v>
      </c>
      <c r="VJK50" s="98" t="s">
        <v>669</v>
      </c>
      <c r="VJL50" s="98" t="s">
        <v>669</v>
      </c>
      <c r="VJM50" s="98" t="s">
        <v>669</v>
      </c>
      <c r="VJN50" s="98" t="s">
        <v>669</v>
      </c>
      <c r="VJO50" s="98" t="s">
        <v>669</v>
      </c>
      <c r="VJP50" s="98" t="s">
        <v>669</v>
      </c>
      <c r="VJQ50" s="98" t="s">
        <v>669</v>
      </c>
      <c r="VJR50" s="98" t="s">
        <v>669</v>
      </c>
      <c r="VJS50" s="98" t="s">
        <v>669</v>
      </c>
      <c r="VJT50" s="98" t="s">
        <v>669</v>
      </c>
      <c r="VJU50" s="98" t="s">
        <v>669</v>
      </c>
      <c r="VJV50" s="98" t="s">
        <v>669</v>
      </c>
      <c r="VJW50" s="98" t="s">
        <v>669</v>
      </c>
      <c r="VJX50" s="98" t="s">
        <v>669</v>
      </c>
      <c r="VJY50" s="98" t="s">
        <v>669</v>
      </c>
      <c r="VJZ50" s="98" t="s">
        <v>669</v>
      </c>
      <c r="VKA50" s="98" t="s">
        <v>669</v>
      </c>
      <c r="VKB50" s="98" t="s">
        <v>669</v>
      </c>
      <c r="VKC50" s="98" t="s">
        <v>669</v>
      </c>
      <c r="VKD50" s="98" t="s">
        <v>669</v>
      </c>
      <c r="VKE50" s="98" t="s">
        <v>669</v>
      </c>
      <c r="VKF50" s="98" t="s">
        <v>669</v>
      </c>
      <c r="VKG50" s="98" t="s">
        <v>669</v>
      </c>
      <c r="VKH50" s="98" t="s">
        <v>669</v>
      </c>
      <c r="VKI50" s="98" t="s">
        <v>669</v>
      </c>
      <c r="VKJ50" s="98" t="s">
        <v>669</v>
      </c>
      <c r="VKK50" s="98" t="s">
        <v>669</v>
      </c>
      <c r="VKL50" s="98" t="s">
        <v>669</v>
      </c>
      <c r="VKM50" s="98" t="s">
        <v>669</v>
      </c>
      <c r="VKN50" s="98" t="s">
        <v>669</v>
      </c>
      <c r="VKO50" s="98" t="s">
        <v>669</v>
      </c>
      <c r="VKP50" s="98" t="s">
        <v>669</v>
      </c>
      <c r="VKQ50" s="98" t="s">
        <v>669</v>
      </c>
      <c r="VKR50" s="98" t="s">
        <v>669</v>
      </c>
      <c r="VKS50" s="98" t="s">
        <v>669</v>
      </c>
      <c r="VKT50" s="98" t="s">
        <v>669</v>
      </c>
      <c r="VKU50" s="98" t="s">
        <v>669</v>
      </c>
      <c r="VKV50" s="98" t="s">
        <v>669</v>
      </c>
      <c r="VKW50" s="98" t="s">
        <v>669</v>
      </c>
      <c r="VKX50" s="98" t="s">
        <v>669</v>
      </c>
      <c r="VKY50" s="98" t="s">
        <v>669</v>
      </c>
      <c r="VKZ50" s="98" t="s">
        <v>669</v>
      </c>
      <c r="VLA50" s="98" t="s">
        <v>669</v>
      </c>
      <c r="VLB50" s="98" t="s">
        <v>669</v>
      </c>
      <c r="VLC50" s="98" t="s">
        <v>669</v>
      </c>
      <c r="VLD50" s="98" t="s">
        <v>669</v>
      </c>
      <c r="VLE50" s="98" t="s">
        <v>669</v>
      </c>
      <c r="VLF50" s="98" t="s">
        <v>669</v>
      </c>
      <c r="VLG50" s="98" t="s">
        <v>669</v>
      </c>
      <c r="VLH50" s="98" t="s">
        <v>669</v>
      </c>
      <c r="VLI50" s="98" t="s">
        <v>669</v>
      </c>
      <c r="VLJ50" s="98" t="s">
        <v>669</v>
      </c>
      <c r="VLK50" s="98" t="s">
        <v>669</v>
      </c>
      <c r="VLL50" s="98" t="s">
        <v>669</v>
      </c>
      <c r="VLM50" s="98" t="s">
        <v>669</v>
      </c>
      <c r="VLN50" s="98" t="s">
        <v>669</v>
      </c>
      <c r="VLO50" s="98" t="s">
        <v>669</v>
      </c>
      <c r="VLP50" s="98" t="s">
        <v>669</v>
      </c>
      <c r="VLQ50" s="98" t="s">
        <v>669</v>
      </c>
      <c r="VLR50" s="98" t="s">
        <v>669</v>
      </c>
      <c r="VLS50" s="98" t="s">
        <v>669</v>
      </c>
      <c r="VLT50" s="98" t="s">
        <v>669</v>
      </c>
      <c r="VLU50" s="98" t="s">
        <v>669</v>
      </c>
      <c r="VLV50" s="98" t="s">
        <v>669</v>
      </c>
      <c r="VLW50" s="98" t="s">
        <v>669</v>
      </c>
      <c r="VLX50" s="98" t="s">
        <v>669</v>
      </c>
      <c r="VLY50" s="98" t="s">
        <v>669</v>
      </c>
      <c r="VLZ50" s="98" t="s">
        <v>669</v>
      </c>
      <c r="VMA50" s="98" t="s">
        <v>669</v>
      </c>
      <c r="VMB50" s="98" t="s">
        <v>669</v>
      </c>
      <c r="VMC50" s="98" t="s">
        <v>669</v>
      </c>
      <c r="VMD50" s="98" t="s">
        <v>669</v>
      </c>
      <c r="VME50" s="98" t="s">
        <v>669</v>
      </c>
      <c r="VMF50" s="98" t="s">
        <v>669</v>
      </c>
      <c r="VMG50" s="98" t="s">
        <v>669</v>
      </c>
      <c r="VMH50" s="98" t="s">
        <v>669</v>
      </c>
      <c r="VMI50" s="98" t="s">
        <v>669</v>
      </c>
      <c r="VMJ50" s="98" t="s">
        <v>669</v>
      </c>
      <c r="VMK50" s="98" t="s">
        <v>669</v>
      </c>
      <c r="VML50" s="98" t="s">
        <v>669</v>
      </c>
      <c r="VMM50" s="98" t="s">
        <v>669</v>
      </c>
      <c r="VMN50" s="98" t="s">
        <v>669</v>
      </c>
      <c r="VMO50" s="98" t="s">
        <v>669</v>
      </c>
      <c r="VMP50" s="98" t="s">
        <v>669</v>
      </c>
      <c r="VMQ50" s="98" t="s">
        <v>669</v>
      </c>
      <c r="VMR50" s="98" t="s">
        <v>669</v>
      </c>
      <c r="VMS50" s="98" t="s">
        <v>669</v>
      </c>
      <c r="VMT50" s="98" t="s">
        <v>669</v>
      </c>
      <c r="VMU50" s="98" t="s">
        <v>669</v>
      </c>
      <c r="VMV50" s="98" t="s">
        <v>669</v>
      </c>
      <c r="VMW50" s="98" t="s">
        <v>669</v>
      </c>
      <c r="VMX50" s="98" t="s">
        <v>669</v>
      </c>
      <c r="VMY50" s="98" t="s">
        <v>669</v>
      </c>
      <c r="VMZ50" s="98" t="s">
        <v>669</v>
      </c>
      <c r="VNA50" s="98" t="s">
        <v>669</v>
      </c>
      <c r="VNB50" s="98" t="s">
        <v>669</v>
      </c>
      <c r="VNC50" s="98" t="s">
        <v>669</v>
      </c>
      <c r="VND50" s="98" t="s">
        <v>669</v>
      </c>
      <c r="VNE50" s="98" t="s">
        <v>669</v>
      </c>
      <c r="VNF50" s="98" t="s">
        <v>669</v>
      </c>
      <c r="VNG50" s="98" t="s">
        <v>669</v>
      </c>
      <c r="VNH50" s="98" t="s">
        <v>669</v>
      </c>
      <c r="VNI50" s="98" t="s">
        <v>669</v>
      </c>
      <c r="VNJ50" s="98" t="s">
        <v>669</v>
      </c>
      <c r="VNK50" s="98" t="s">
        <v>669</v>
      </c>
      <c r="VNL50" s="98" t="s">
        <v>669</v>
      </c>
      <c r="VNM50" s="98" t="s">
        <v>669</v>
      </c>
      <c r="VNN50" s="98" t="s">
        <v>669</v>
      </c>
      <c r="VNO50" s="98" t="s">
        <v>669</v>
      </c>
      <c r="VNP50" s="98" t="s">
        <v>669</v>
      </c>
      <c r="VNQ50" s="98" t="s">
        <v>669</v>
      </c>
      <c r="VNR50" s="98" t="s">
        <v>669</v>
      </c>
      <c r="VNS50" s="98" t="s">
        <v>669</v>
      </c>
      <c r="VNT50" s="98" t="s">
        <v>669</v>
      </c>
      <c r="VNU50" s="98" t="s">
        <v>669</v>
      </c>
      <c r="VNV50" s="98" t="s">
        <v>669</v>
      </c>
      <c r="VNW50" s="98" t="s">
        <v>669</v>
      </c>
      <c r="VNX50" s="98" t="s">
        <v>669</v>
      </c>
      <c r="VNY50" s="98" t="s">
        <v>669</v>
      </c>
      <c r="VNZ50" s="98" t="s">
        <v>669</v>
      </c>
      <c r="VOA50" s="98" t="s">
        <v>669</v>
      </c>
      <c r="VOB50" s="98" t="s">
        <v>669</v>
      </c>
      <c r="VOC50" s="98" t="s">
        <v>669</v>
      </c>
      <c r="VOD50" s="98" t="s">
        <v>669</v>
      </c>
      <c r="VOE50" s="98" t="s">
        <v>669</v>
      </c>
      <c r="VOF50" s="98" t="s">
        <v>669</v>
      </c>
      <c r="VOG50" s="98" t="s">
        <v>669</v>
      </c>
      <c r="VOH50" s="98" t="s">
        <v>669</v>
      </c>
      <c r="VOI50" s="98" t="s">
        <v>669</v>
      </c>
      <c r="VOJ50" s="98" t="s">
        <v>669</v>
      </c>
      <c r="VOK50" s="98" t="s">
        <v>669</v>
      </c>
      <c r="VOL50" s="98" t="s">
        <v>669</v>
      </c>
      <c r="VOM50" s="98" t="s">
        <v>669</v>
      </c>
      <c r="VON50" s="98" t="s">
        <v>669</v>
      </c>
      <c r="VOO50" s="98" t="s">
        <v>669</v>
      </c>
      <c r="VOP50" s="98" t="s">
        <v>669</v>
      </c>
      <c r="VOQ50" s="98" t="s">
        <v>669</v>
      </c>
      <c r="VOR50" s="98" t="s">
        <v>669</v>
      </c>
      <c r="VOS50" s="98" t="s">
        <v>669</v>
      </c>
      <c r="VOT50" s="98" t="s">
        <v>669</v>
      </c>
      <c r="VOU50" s="98" t="s">
        <v>669</v>
      </c>
      <c r="VOV50" s="98" t="s">
        <v>669</v>
      </c>
      <c r="VOW50" s="98" t="s">
        <v>669</v>
      </c>
      <c r="VOX50" s="98" t="s">
        <v>669</v>
      </c>
      <c r="VOY50" s="98" t="s">
        <v>669</v>
      </c>
      <c r="VOZ50" s="98" t="s">
        <v>669</v>
      </c>
      <c r="VPA50" s="98" t="s">
        <v>669</v>
      </c>
      <c r="VPB50" s="98" t="s">
        <v>669</v>
      </c>
      <c r="VPC50" s="98" t="s">
        <v>669</v>
      </c>
      <c r="VPD50" s="98" t="s">
        <v>669</v>
      </c>
      <c r="VPE50" s="98" t="s">
        <v>669</v>
      </c>
      <c r="VPF50" s="98" t="s">
        <v>669</v>
      </c>
      <c r="VPG50" s="98" t="s">
        <v>669</v>
      </c>
      <c r="VPH50" s="98" t="s">
        <v>669</v>
      </c>
      <c r="VPI50" s="98" t="s">
        <v>669</v>
      </c>
      <c r="VPJ50" s="98" t="s">
        <v>669</v>
      </c>
      <c r="VPK50" s="98" t="s">
        <v>669</v>
      </c>
      <c r="VPL50" s="98" t="s">
        <v>669</v>
      </c>
      <c r="VPM50" s="98" t="s">
        <v>669</v>
      </c>
      <c r="VPN50" s="98" t="s">
        <v>669</v>
      </c>
      <c r="VPO50" s="98" t="s">
        <v>669</v>
      </c>
      <c r="VPP50" s="98" t="s">
        <v>669</v>
      </c>
      <c r="VPQ50" s="98" t="s">
        <v>669</v>
      </c>
      <c r="VPR50" s="98" t="s">
        <v>669</v>
      </c>
      <c r="VPS50" s="98" t="s">
        <v>669</v>
      </c>
      <c r="VPT50" s="98" t="s">
        <v>669</v>
      </c>
      <c r="VPU50" s="98" t="s">
        <v>669</v>
      </c>
      <c r="VPV50" s="98" t="s">
        <v>669</v>
      </c>
      <c r="VPW50" s="98" t="s">
        <v>669</v>
      </c>
      <c r="VPX50" s="98" t="s">
        <v>669</v>
      </c>
      <c r="VPY50" s="98" t="s">
        <v>669</v>
      </c>
      <c r="VPZ50" s="98" t="s">
        <v>669</v>
      </c>
      <c r="VQA50" s="98" t="s">
        <v>669</v>
      </c>
      <c r="VQB50" s="98" t="s">
        <v>669</v>
      </c>
      <c r="VQC50" s="98" t="s">
        <v>669</v>
      </c>
      <c r="VQD50" s="98" t="s">
        <v>669</v>
      </c>
      <c r="VQE50" s="98" t="s">
        <v>669</v>
      </c>
      <c r="VQF50" s="98" t="s">
        <v>669</v>
      </c>
      <c r="VQG50" s="98" t="s">
        <v>669</v>
      </c>
      <c r="VQH50" s="98" t="s">
        <v>669</v>
      </c>
      <c r="VQI50" s="98" t="s">
        <v>669</v>
      </c>
      <c r="VQJ50" s="98" t="s">
        <v>669</v>
      </c>
      <c r="VQK50" s="98" t="s">
        <v>669</v>
      </c>
      <c r="VQL50" s="98" t="s">
        <v>669</v>
      </c>
      <c r="VQM50" s="98" t="s">
        <v>669</v>
      </c>
      <c r="VQN50" s="98" t="s">
        <v>669</v>
      </c>
      <c r="VQO50" s="98" t="s">
        <v>669</v>
      </c>
      <c r="VQP50" s="98" t="s">
        <v>669</v>
      </c>
      <c r="VQQ50" s="98" t="s">
        <v>669</v>
      </c>
      <c r="VQR50" s="98" t="s">
        <v>669</v>
      </c>
      <c r="VQS50" s="98" t="s">
        <v>669</v>
      </c>
      <c r="VQT50" s="98" t="s">
        <v>669</v>
      </c>
      <c r="VQU50" s="98" t="s">
        <v>669</v>
      </c>
      <c r="VQV50" s="98" t="s">
        <v>669</v>
      </c>
      <c r="VQW50" s="98" t="s">
        <v>669</v>
      </c>
      <c r="VQX50" s="98" t="s">
        <v>669</v>
      </c>
      <c r="VQY50" s="98" t="s">
        <v>669</v>
      </c>
      <c r="VQZ50" s="98" t="s">
        <v>669</v>
      </c>
      <c r="VRA50" s="98" t="s">
        <v>669</v>
      </c>
      <c r="VRB50" s="98" t="s">
        <v>669</v>
      </c>
      <c r="VRC50" s="98" t="s">
        <v>669</v>
      </c>
      <c r="VRD50" s="98" t="s">
        <v>669</v>
      </c>
      <c r="VRE50" s="98" t="s">
        <v>669</v>
      </c>
      <c r="VRF50" s="98" t="s">
        <v>669</v>
      </c>
      <c r="VRG50" s="98" t="s">
        <v>669</v>
      </c>
      <c r="VRH50" s="98" t="s">
        <v>669</v>
      </c>
      <c r="VRI50" s="98" t="s">
        <v>669</v>
      </c>
      <c r="VRJ50" s="98" t="s">
        <v>669</v>
      </c>
      <c r="VRK50" s="98" t="s">
        <v>669</v>
      </c>
      <c r="VRL50" s="98" t="s">
        <v>669</v>
      </c>
      <c r="VRM50" s="98" t="s">
        <v>669</v>
      </c>
      <c r="VRN50" s="98" t="s">
        <v>669</v>
      </c>
      <c r="VRO50" s="98" t="s">
        <v>669</v>
      </c>
      <c r="VRP50" s="98" t="s">
        <v>669</v>
      </c>
      <c r="VRQ50" s="98" t="s">
        <v>669</v>
      </c>
      <c r="VRR50" s="98" t="s">
        <v>669</v>
      </c>
      <c r="VRS50" s="98" t="s">
        <v>669</v>
      </c>
      <c r="VRT50" s="98" t="s">
        <v>669</v>
      </c>
      <c r="VRU50" s="98" t="s">
        <v>669</v>
      </c>
      <c r="VRV50" s="98" t="s">
        <v>669</v>
      </c>
      <c r="VRW50" s="98" t="s">
        <v>669</v>
      </c>
      <c r="VRX50" s="98" t="s">
        <v>669</v>
      </c>
      <c r="VRY50" s="98" t="s">
        <v>669</v>
      </c>
      <c r="VRZ50" s="98" t="s">
        <v>669</v>
      </c>
      <c r="VSA50" s="98" t="s">
        <v>669</v>
      </c>
      <c r="VSB50" s="98" t="s">
        <v>669</v>
      </c>
      <c r="VSC50" s="98" t="s">
        <v>669</v>
      </c>
      <c r="VSD50" s="98" t="s">
        <v>669</v>
      </c>
      <c r="VSE50" s="98" t="s">
        <v>669</v>
      </c>
      <c r="VSF50" s="98" t="s">
        <v>669</v>
      </c>
      <c r="VSG50" s="98" t="s">
        <v>669</v>
      </c>
      <c r="VSH50" s="98" t="s">
        <v>669</v>
      </c>
      <c r="VSI50" s="98" t="s">
        <v>669</v>
      </c>
      <c r="VSJ50" s="98" t="s">
        <v>669</v>
      </c>
      <c r="VSK50" s="98" t="s">
        <v>669</v>
      </c>
      <c r="VSL50" s="98" t="s">
        <v>669</v>
      </c>
      <c r="VSM50" s="98" t="s">
        <v>669</v>
      </c>
      <c r="VSN50" s="98" t="s">
        <v>669</v>
      </c>
      <c r="VSO50" s="98" t="s">
        <v>669</v>
      </c>
      <c r="VSP50" s="98" t="s">
        <v>669</v>
      </c>
      <c r="VSQ50" s="98" t="s">
        <v>669</v>
      </c>
      <c r="VSR50" s="98" t="s">
        <v>669</v>
      </c>
      <c r="VSS50" s="98" t="s">
        <v>669</v>
      </c>
      <c r="VST50" s="98" t="s">
        <v>669</v>
      </c>
      <c r="VSU50" s="98" t="s">
        <v>669</v>
      </c>
      <c r="VSV50" s="98" t="s">
        <v>669</v>
      </c>
      <c r="VSW50" s="98" t="s">
        <v>669</v>
      </c>
      <c r="VSX50" s="98" t="s">
        <v>669</v>
      </c>
      <c r="VSY50" s="98" t="s">
        <v>669</v>
      </c>
      <c r="VSZ50" s="98" t="s">
        <v>669</v>
      </c>
      <c r="VTA50" s="98" t="s">
        <v>669</v>
      </c>
      <c r="VTB50" s="98" t="s">
        <v>669</v>
      </c>
      <c r="VTC50" s="98" t="s">
        <v>669</v>
      </c>
      <c r="VTD50" s="98" t="s">
        <v>669</v>
      </c>
      <c r="VTE50" s="98" t="s">
        <v>669</v>
      </c>
      <c r="VTF50" s="98" t="s">
        <v>669</v>
      </c>
      <c r="VTG50" s="98" t="s">
        <v>669</v>
      </c>
      <c r="VTH50" s="98" t="s">
        <v>669</v>
      </c>
      <c r="VTI50" s="98" t="s">
        <v>669</v>
      </c>
      <c r="VTJ50" s="98" t="s">
        <v>669</v>
      </c>
      <c r="VTK50" s="98" t="s">
        <v>669</v>
      </c>
      <c r="VTL50" s="98" t="s">
        <v>669</v>
      </c>
      <c r="VTM50" s="98" t="s">
        <v>669</v>
      </c>
      <c r="VTN50" s="98" t="s">
        <v>669</v>
      </c>
      <c r="VTO50" s="98" t="s">
        <v>669</v>
      </c>
      <c r="VTP50" s="98" t="s">
        <v>669</v>
      </c>
      <c r="VTQ50" s="98" t="s">
        <v>669</v>
      </c>
      <c r="VTR50" s="98" t="s">
        <v>669</v>
      </c>
      <c r="VTS50" s="98" t="s">
        <v>669</v>
      </c>
      <c r="VTT50" s="98" t="s">
        <v>669</v>
      </c>
      <c r="VTU50" s="98" t="s">
        <v>669</v>
      </c>
      <c r="VTV50" s="98" t="s">
        <v>669</v>
      </c>
      <c r="VTW50" s="98" t="s">
        <v>669</v>
      </c>
      <c r="VTX50" s="98" t="s">
        <v>669</v>
      </c>
      <c r="VTY50" s="98" t="s">
        <v>669</v>
      </c>
      <c r="VTZ50" s="98" t="s">
        <v>669</v>
      </c>
      <c r="VUA50" s="98" t="s">
        <v>669</v>
      </c>
      <c r="VUB50" s="98" t="s">
        <v>669</v>
      </c>
      <c r="VUC50" s="98" t="s">
        <v>669</v>
      </c>
      <c r="VUD50" s="98" t="s">
        <v>669</v>
      </c>
      <c r="VUE50" s="98" t="s">
        <v>669</v>
      </c>
      <c r="VUF50" s="98" t="s">
        <v>669</v>
      </c>
      <c r="VUG50" s="98" t="s">
        <v>669</v>
      </c>
      <c r="VUH50" s="98" t="s">
        <v>669</v>
      </c>
      <c r="VUI50" s="98" t="s">
        <v>669</v>
      </c>
      <c r="VUJ50" s="98" t="s">
        <v>669</v>
      </c>
      <c r="VUK50" s="98" t="s">
        <v>669</v>
      </c>
      <c r="VUL50" s="98" t="s">
        <v>669</v>
      </c>
      <c r="VUM50" s="98" t="s">
        <v>669</v>
      </c>
      <c r="VUN50" s="98" t="s">
        <v>669</v>
      </c>
      <c r="VUO50" s="98" t="s">
        <v>669</v>
      </c>
      <c r="VUP50" s="98" t="s">
        <v>669</v>
      </c>
      <c r="VUQ50" s="98" t="s">
        <v>669</v>
      </c>
      <c r="VUR50" s="98" t="s">
        <v>669</v>
      </c>
      <c r="VUS50" s="98" t="s">
        <v>669</v>
      </c>
      <c r="VUT50" s="98" t="s">
        <v>669</v>
      </c>
      <c r="VUU50" s="98" t="s">
        <v>669</v>
      </c>
      <c r="VUV50" s="98" t="s">
        <v>669</v>
      </c>
      <c r="VUW50" s="98" t="s">
        <v>669</v>
      </c>
      <c r="VUX50" s="98" t="s">
        <v>669</v>
      </c>
      <c r="VUY50" s="98" t="s">
        <v>669</v>
      </c>
      <c r="VUZ50" s="98" t="s">
        <v>669</v>
      </c>
      <c r="VVA50" s="98" t="s">
        <v>669</v>
      </c>
      <c r="VVB50" s="98" t="s">
        <v>669</v>
      </c>
      <c r="VVC50" s="98" t="s">
        <v>669</v>
      </c>
      <c r="VVD50" s="98" t="s">
        <v>669</v>
      </c>
      <c r="VVE50" s="98" t="s">
        <v>669</v>
      </c>
      <c r="VVF50" s="98" t="s">
        <v>669</v>
      </c>
      <c r="VVG50" s="98" t="s">
        <v>669</v>
      </c>
      <c r="VVH50" s="98" t="s">
        <v>669</v>
      </c>
      <c r="VVI50" s="98" t="s">
        <v>669</v>
      </c>
      <c r="VVJ50" s="98" t="s">
        <v>669</v>
      </c>
      <c r="VVK50" s="98" t="s">
        <v>669</v>
      </c>
      <c r="VVL50" s="98" t="s">
        <v>669</v>
      </c>
      <c r="VVM50" s="98" t="s">
        <v>669</v>
      </c>
      <c r="VVN50" s="98" t="s">
        <v>669</v>
      </c>
      <c r="VVO50" s="98" t="s">
        <v>669</v>
      </c>
      <c r="VVP50" s="98" t="s">
        <v>669</v>
      </c>
      <c r="VVQ50" s="98" t="s">
        <v>669</v>
      </c>
      <c r="VVR50" s="98" t="s">
        <v>669</v>
      </c>
      <c r="VVS50" s="98" t="s">
        <v>669</v>
      </c>
      <c r="VVT50" s="98" t="s">
        <v>669</v>
      </c>
      <c r="VVU50" s="98" t="s">
        <v>669</v>
      </c>
      <c r="VVV50" s="98" t="s">
        <v>669</v>
      </c>
      <c r="VVW50" s="98" t="s">
        <v>669</v>
      </c>
      <c r="VVX50" s="98" t="s">
        <v>669</v>
      </c>
      <c r="VVY50" s="98" t="s">
        <v>669</v>
      </c>
      <c r="VVZ50" s="98" t="s">
        <v>669</v>
      </c>
      <c r="VWA50" s="98" t="s">
        <v>669</v>
      </c>
      <c r="VWB50" s="98" t="s">
        <v>669</v>
      </c>
      <c r="VWC50" s="98" t="s">
        <v>669</v>
      </c>
      <c r="VWD50" s="98" t="s">
        <v>669</v>
      </c>
      <c r="VWE50" s="98" t="s">
        <v>669</v>
      </c>
      <c r="VWF50" s="98" t="s">
        <v>669</v>
      </c>
      <c r="VWG50" s="98" t="s">
        <v>669</v>
      </c>
      <c r="VWH50" s="98" t="s">
        <v>669</v>
      </c>
      <c r="VWI50" s="98" t="s">
        <v>669</v>
      </c>
      <c r="VWJ50" s="98" t="s">
        <v>669</v>
      </c>
      <c r="VWK50" s="98" t="s">
        <v>669</v>
      </c>
      <c r="VWL50" s="98" t="s">
        <v>669</v>
      </c>
      <c r="VWM50" s="98" t="s">
        <v>669</v>
      </c>
      <c r="VWN50" s="98" t="s">
        <v>669</v>
      </c>
      <c r="VWO50" s="98" t="s">
        <v>669</v>
      </c>
      <c r="VWP50" s="98" t="s">
        <v>669</v>
      </c>
      <c r="VWQ50" s="98" t="s">
        <v>669</v>
      </c>
      <c r="VWR50" s="98" t="s">
        <v>669</v>
      </c>
      <c r="VWS50" s="98" t="s">
        <v>669</v>
      </c>
      <c r="VWT50" s="98" t="s">
        <v>669</v>
      </c>
      <c r="VWU50" s="98" t="s">
        <v>669</v>
      </c>
      <c r="VWV50" s="98" t="s">
        <v>669</v>
      </c>
      <c r="VWW50" s="98" t="s">
        <v>669</v>
      </c>
      <c r="VWX50" s="98" t="s">
        <v>669</v>
      </c>
      <c r="VWY50" s="98" t="s">
        <v>669</v>
      </c>
      <c r="VWZ50" s="98" t="s">
        <v>669</v>
      </c>
      <c r="VXA50" s="98" t="s">
        <v>669</v>
      </c>
      <c r="VXB50" s="98" t="s">
        <v>669</v>
      </c>
      <c r="VXC50" s="98" t="s">
        <v>669</v>
      </c>
      <c r="VXD50" s="98" t="s">
        <v>669</v>
      </c>
      <c r="VXE50" s="98" t="s">
        <v>669</v>
      </c>
      <c r="VXF50" s="98" t="s">
        <v>669</v>
      </c>
      <c r="VXG50" s="98" t="s">
        <v>669</v>
      </c>
      <c r="VXH50" s="98" t="s">
        <v>669</v>
      </c>
      <c r="VXI50" s="98" t="s">
        <v>669</v>
      </c>
      <c r="VXJ50" s="98" t="s">
        <v>669</v>
      </c>
      <c r="VXK50" s="98" t="s">
        <v>669</v>
      </c>
      <c r="VXL50" s="98" t="s">
        <v>669</v>
      </c>
      <c r="VXM50" s="98" t="s">
        <v>669</v>
      </c>
      <c r="VXN50" s="98" t="s">
        <v>669</v>
      </c>
      <c r="VXO50" s="98" t="s">
        <v>669</v>
      </c>
      <c r="VXP50" s="98" t="s">
        <v>669</v>
      </c>
      <c r="VXQ50" s="98" t="s">
        <v>669</v>
      </c>
      <c r="VXR50" s="98" t="s">
        <v>669</v>
      </c>
      <c r="VXS50" s="98" t="s">
        <v>669</v>
      </c>
      <c r="VXT50" s="98" t="s">
        <v>669</v>
      </c>
      <c r="VXU50" s="98" t="s">
        <v>669</v>
      </c>
      <c r="VXV50" s="98" t="s">
        <v>669</v>
      </c>
      <c r="VXW50" s="98" t="s">
        <v>669</v>
      </c>
      <c r="VXX50" s="98" t="s">
        <v>669</v>
      </c>
      <c r="VXY50" s="98" t="s">
        <v>669</v>
      </c>
      <c r="VXZ50" s="98" t="s">
        <v>669</v>
      </c>
      <c r="VYA50" s="98" t="s">
        <v>669</v>
      </c>
      <c r="VYB50" s="98" t="s">
        <v>669</v>
      </c>
      <c r="VYC50" s="98" t="s">
        <v>669</v>
      </c>
      <c r="VYD50" s="98" t="s">
        <v>669</v>
      </c>
      <c r="VYE50" s="98" t="s">
        <v>669</v>
      </c>
      <c r="VYF50" s="98" t="s">
        <v>669</v>
      </c>
      <c r="VYG50" s="98" t="s">
        <v>669</v>
      </c>
      <c r="VYH50" s="98" t="s">
        <v>669</v>
      </c>
      <c r="VYI50" s="98" t="s">
        <v>669</v>
      </c>
      <c r="VYJ50" s="98" t="s">
        <v>669</v>
      </c>
      <c r="VYK50" s="98" t="s">
        <v>669</v>
      </c>
      <c r="VYL50" s="98" t="s">
        <v>669</v>
      </c>
      <c r="VYM50" s="98" t="s">
        <v>669</v>
      </c>
      <c r="VYN50" s="98" t="s">
        <v>669</v>
      </c>
      <c r="VYO50" s="98" t="s">
        <v>669</v>
      </c>
      <c r="VYP50" s="98" t="s">
        <v>669</v>
      </c>
      <c r="VYQ50" s="98" t="s">
        <v>669</v>
      </c>
      <c r="VYR50" s="98" t="s">
        <v>669</v>
      </c>
      <c r="VYS50" s="98" t="s">
        <v>669</v>
      </c>
      <c r="VYT50" s="98" t="s">
        <v>669</v>
      </c>
      <c r="VYU50" s="98" t="s">
        <v>669</v>
      </c>
      <c r="VYV50" s="98" t="s">
        <v>669</v>
      </c>
      <c r="VYW50" s="98" t="s">
        <v>669</v>
      </c>
      <c r="VYX50" s="98" t="s">
        <v>669</v>
      </c>
      <c r="VYY50" s="98" t="s">
        <v>669</v>
      </c>
      <c r="VYZ50" s="98" t="s">
        <v>669</v>
      </c>
      <c r="VZA50" s="98" t="s">
        <v>669</v>
      </c>
      <c r="VZB50" s="98" t="s">
        <v>669</v>
      </c>
      <c r="VZC50" s="98" t="s">
        <v>669</v>
      </c>
      <c r="VZD50" s="98" t="s">
        <v>669</v>
      </c>
      <c r="VZE50" s="98" t="s">
        <v>669</v>
      </c>
      <c r="VZF50" s="98" t="s">
        <v>669</v>
      </c>
      <c r="VZG50" s="98" t="s">
        <v>669</v>
      </c>
      <c r="VZH50" s="98" t="s">
        <v>669</v>
      </c>
      <c r="VZI50" s="98" t="s">
        <v>669</v>
      </c>
      <c r="VZJ50" s="98" t="s">
        <v>669</v>
      </c>
      <c r="VZK50" s="98" t="s">
        <v>669</v>
      </c>
      <c r="VZL50" s="98" t="s">
        <v>669</v>
      </c>
      <c r="VZM50" s="98" t="s">
        <v>669</v>
      </c>
      <c r="VZN50" s="98" t="s">
        <v>669</v>
      </c>
      <c r="VZO50" s="98" t="s">
        <v>669</v>
      </c>
      <c r="VZP50" s="98" t="s">
        <v>669</v>
      </c>
      <c r="VZQ50" s="98" t="s">
        <v>669</v>
      </c>
      <c r="VZR50" s="98" t="s">
        <v>669</v>
      </c>
      <c r="VZS50" s="98" t="s">
        <v>669</v>
      </c>
      <c r="VZT50" s="98" t="s">
        <v>669</v>
      </c>
      <c r="VZU50" s="98" t="s">
        <v>669</v>
      </c>
      <c r="VZV50" s="98" t="s">
        <v>669</v>
      </c>
      <c r="VZW50" s="98" t="s">
        <v>669</v>
      </c>
      <c r="VZX50" s="98" t="s">
        <v>669</v>
      </c>
      <c r="VZY50" s="98" t="s">
        <v>669</v>
      </c>
      <c r="VZZ50" s="98" t="s">
        <v>669</v>
      </c>
      <c r="WAA50" s="98" t="s">
        <v>669</v>
      </c>
      <c r="WAB50" s="98" t="s">
        <v>669</v>
      </c>
      <c r="WAC50" s="98" t="s">
        <v>669</v>
      </c>
      <c r="WAD50" s="98" t="s">
        <v>669</v>
      </c>
      <c r="WAE50" s="98" t="s">
        <v>669</v>
      </c>
      <c r="WAF50" s="98" t="s">
        <v>669</v>
      </c>
      <c r="WAG50" s="98" t="s">
        <v>669</v>
      </c>
      <c r="WAH50" s="98" t="s">
        <v>669</v>
      </c>
      <c r="WAI50" s="98" t="s">
        <v>669</v>
      </c>
      <c r="WAJ50" s="98" t="s">
        <v>669</v>
      </c>
      <c r="WAK50" s="98" t="s">
        <v>669</v>
      </c>
      <c r="WAL50" s="98" t="s">
        <v>669</v>
      </c>
      <c r="WAM50" s="98" t="s">
        <v>669</v>
      </c>
      <c r="WAN50" s="98" t="s">
        <v>669</v>
      </c>
      <c r="WAO50" s="98" t="s">
        <v>669</v>
      </c>
      <c r="WAP50" s="98" t="s">
        <v>669</v>
      </c>
      <c r="WAQ50" s="98" t="s">
        <v>669</v>
      </c>
      <c r="WAR50" s="98" t="s">
        <v>669</v>
      </c>
      <c r="WAS50" s="98" t="s">
        <v>669</v>
      </c>
      <c r="WAT50" s="98" t="s">
        <v>669</v>
      </c>
      <c r="WAU50" s="98" t="s">
        <v>669</v>
      </c>
      <c r="WAV50" s="98" t="s">
        <v>669</v>
      </c>
      <c r="WAW50" s="98" t="s">
        <v>669</v>
      </c>
      <c r="WAX50" s="98" t="s">
        <v>669</v>
      </c>
      <c r="WAY50" s="98" t="s">
        <v>669</v>
      </c>
      <c r="WAZ50" s="98" t="s">
        <v>669</v>
      </c>
      <c r="WBA50" s="98" t="s">
        <v>669</v>
      </c>
      <c r="WBB50" s="98" t="s">
        <v>669</v>
      </c>
      <c r="WBC50" s="98" t="s">
        <v>669</v>
      </c>
      <c r="WBD50" s="98" t="s">
        <v>669</v>
      </c>
      <c r="WBE50" s="98" t="s">
        <v>669</v>
      </c>
      <c r="WBF50" s="98" t="s">
        <v>669</v>
      </c>
      <c r="WBG50" s="98" t="s">
        <v>669</v>
      </c>
      <c r="WBH50" s="98" t="s">
        <v>669</v>
      </c>
      <c r="WBI50" s="98" t="s">
        <v>669</v>
      </c>
      <c r="WBJ50" s="98" t="s">
        <v>669</v>
      </c>
      <c r="WBK50" s="98" t="s">
        <v>669</v>
      </c>
      <c r="WBL50" s="98" t="s">
        <v>669</v>
      </c>
      <c r="WBM50" s="98" t="s">
        <v>669</v>
      </c>
      <c r="WBN50" s="98" t="s">
        <v>669</v>
      </c>
      <c r="WBO50" s="98" t="s">
        <v>669</v>
      </c>
      <c r="WBP50" s="98" t="s">
        <v>669</v>
      </c>
      <c r="WBQ50" s="98" t="s">
        <v>669</v>
      </c>
      <c r="WBR50" s="98" t="s">
        <v>669</v>
      </c>
      <c r="WBS50" s="98" t="s">
        <v>669</v>
      </c>
      <c r="WBT50" s="98" t="s">
        <v>669</v>
      </c>
      <c r="WBU50" s="98" t="s">
        <v>669</v>
      </c>
      <c r="WBV50" s="98" t="s">
        <v>669</v>
      </c>
      <c r="WBW50" s="98" t="s">
        <v>669</v>
      </c>
      <c r="WBX50" s="98" t="s">
        <v>669</v>
      </c>
      <c r="WBY50" s="98" t="s">
        <v>669</v>
      </c>
      <c r="WBZ50" s="98" t="s">
        <v>669</v>
      </c>
      <c r="WCA50" s="98" t="s">
        <v>669</v>
      </c>
      <c r="WCB50" s="98" t="s">
        <v>669</v>
      </c>
      <c r="WCC50" s="98" t="s">
        <v>669</v>
      </c>
      <c r="WCD50" s="98" t="s">
        <v>669</v>
      </c>
      <c r="WCE50" s="98" t="s">
        <v>669</v>
      </c>
      <c r="WCF50" s="98" t="s">
        <v>669</v>
      </c>
      <c r="WCG50" s="98" t="s">
        <v>669</v>
      </c>
      <c r="WCH50" s="98" t="s">
        <v>669</v>
      </c>
      <c r="WCI50" s="98" t="s">
        <v>669</v>
      </c>
      <c r="WCJ50" s="98" t="s">
        <v>669</v>
      </c>
      <c r="WCK50" s="98" t="s">
        <v>669</v>
      </c>
      <c r="WCL50" s="98" t="s">
        <v>669</v>
      </c>
      <c r="WCM50" s="98" t="s">
        <v>669</v>
      </c>
      <c r="WCN50" s="98" t="s">
        <v>669</v>
      </c>
      <c r="WCO50" s="98" t="s">
        <v>669</v>
      </c>
      <c r="WCP50" s="98" t="s">
        <v>669</v>
      </c>
      <c r="WCQ50" s="98" t="s">
        <v>669</v>
      </c>
      <c r="WCR50" s="98" t="s">
        <v>669</v>
      </c>
      <c r="WCS50" s="98" t="s">
        <v>669</v>
      </c>
      <c r="WCT50" s="98" t="s">
        <v>669</v>
      </c>
      <c r="WCU50" s="98" t="s">
        <v>669</v>
      </c>
      <c r="WCV50" s="98" t="s">
        <v>669</v>
      </c>
      <c r="WCW50" s="98" t="s">
        <v>669</v>
      </c>
      <c r="WCX50" s="98" t="s">
        <v>669</v>
      </c>
      <c r="WCY50" s="98" t="s">
        <v>669</v>
      </c>
      <c r="WCZ50" s="98" t="s">
        <v>669</v>
      </c>
      <c r="WDA50" s="98" t="s">
        <v>669</v>
      </c>
      <c r="WDB50" s="98" t="s">
        <v>669</v>
      </c>
      <c r="WDC50" s="98" t="s">
        <v>669</v>
      </c>
      <c r="WDD50" s="98" t="s">
        <v>669</v>
      </c>
      <c r="WDE50" s="98" t="s">
        <v>669</v>
      </c>
      <c r="WDF50" s="98" t="s">
        <v>669</v>
      </c>
      <c r="WDG50" s="98" t="s">
        <v>669</v>
      </c>
      <c r="WDH50" s="98" t="s">
        <v>669</v>
      </c>
      <c r="WDI50" s="98" t="s">
        <v>669</v>
      </c>
      <c r="WDJ50" s="98" t="s">
        <v>669</v>
      </c>
      <c r="WDK50" s="98" t="s">
        <v>669</v>
      </c>
      <c r="WDL50" s="98" t="s">
        <v>669</v>
      </c>
      <c r="WDM50" s="98" t="s">
        <v>669</v>
      </c>
      <c r="WDN50" s="98" t="s">
        <v>669</v>
      </c>
      <c r="WDO50" s="98" t="s">
        <v>669</v>
      </c>
      <c r="WDP50" s="98" t="s">
        <v>669</v>
      </c>
      <c r="WDQ50" s="98" t="s">
        <v>669</v>
      </c>
      <c r="WDR50" s="98" t="s">
        <v>669</v>
      </c>
      <c r="WDS50" s="98" t="s">
        <v>669</v>
      </c>
      <c r="WDT50" s="98" t="s">
        <v>669</v>
      </c>
      <c r="WDU50" s="98" t="s">
        <v>669</v>
      </c>
      <c r="WDV50" s="98" t="s">
        <v>669</v>
      </c>
      <c r="WDW50" s="98" t="s">
        <v>669</v>
      </c>
      <c r="WDX50" s="98" t="s">
        <v>669</v>
      </c>
      <c r="WDY50" s="98" t="s">
        <v>669</v>
      </c>
      <c r="WDZ50" s="98" t="s">
        <v>669</v>
      </c>
      <c r="WEA50" s="98" t="s">
        <v>669</v>
      </c>
      <c r="WEB50" s="98" t="s">
        <v>669</v>
      </c>
      <c r="WEC50" s="98" t="s">
        <v>669</v>
      </c>
      <c r="WED50" s="98" t="s">
        <v>669</v>
      </c>
      <c r="WEE50" s="98" t="s">
        <v>669</v>
      </c>
      <c r="WEF50" s="98" t="s">
        <v>669</v>
      </c>
      <c r="WEG50" s="98" t="s">
        <v>669</v>
      </c>
      <c r="WEH50" s="98" t="s">
        <v>669</v>
      </c>
      <c r="WEI50" s="98" t="s">
        <v>669</v>
      </c>
      <c r="WEJ50" s="98" t="s">
        <v>669</v>
      </c>
      <c r="WEK50" s="98" t="s">
        <v>669</v>
      </c>
      <c r="WEL50" s="98" t="s">
        <v>669</v>
      </c>
      <c r="WEM50" s="98" t="s">
        <v>669</v>
      </c>
      <c r="WEN50" s="98" t="s">
        <v>669</v>
      </c>
      <c r="WEO50" s="98" t="s">
        <v>669</v>
      </c>
      <c r="WEP50" s="98" t="s">
        <v>669</v>
      </c>
      <c r="WEQ50" s="98" t="s">
        <v>669</v>
      </c>
      <c r="WER50" s="98" t="s">
        <v>669</v>
      </c>
      <c r="WES50" s="98" t="s">
        <v>669</v>
      </c>
      <c r="WET50" s="98" t="s">
        <v>669</v>
      </c>
      <c r="WEU50" s="98" t="s">
        <v>669</v>
      </c>
      <c r="WEV50" s="98" t="s">
        <v>669</v>
      </c>
      <c r="WEW50" s="98" t="s">
        <v>669</v>
      </c>
      <c r="WEX50" s="98" t="s">
        <v>669</v>
      </c>
      <c r="WEY50" s="98" t="s">
        <v>669</v>
      </c>
      <c r="WEZ50" s="98" t="s">
        <v>669</v>
      </c>
      <c r="WFA50" s="98" t="s">
        <v>669</v>
      </c>
      <c r="WFB50" s="98" t="s">
        <v>669</v>
      </c>
      <c r="WFC50" s="98" t="s">
        <v>669</v>
      </c>
      <c r="WFD50" s="98" t="s">
        <v>669</v>
      </c>
      <c r="WFE50" s="98" t="s">
        <v>669</v>
      </c>
      <c r="WFF50" s="98" t="s">
        <v>669</v>
      </c>
      <c r="WFG50" s="98" t="s">
        <v>669</v>
      </c>
      <c r="WFH50" s="98" t="s">
        <v>669</v>
      </c>
      <c r="WFI50" s="98" t="s">
        <v>669</v>
      </c>
      <c r="WFJ50" s="98" t="s">
        <v>669</v>
      </c>
      <c r="WFK50" s="98" t="s">
        <v>669</v>
      </c>
      <c r="WFL50" s="98" t="s">
        <v>669</v>
      </c>
      <c r="WFM50" s="98" t="s">
        <v>669</v>
      </c>
      <c r="WFN50" s="98" t="s">
        <v>669</v>
      </c>
      <c r="WFO50" s="98" t="s">
        <v>669</v>
      </c>
      <c r="WFP50" s="98" t="s">
        <v>669</v>
      </c>
      <c r="WFQ50" s="98" t="s">
        <v>669</v>
      </c>
      <c r="WFR50" s="98" t="s">
        <v>669</v>
      </c>
      <c r="WFS50" s="98" t="s">
        <v>669</v>
      </c>
      <c r="WFT50" s="98" t="s">
        <v>669</v>
      </c>
      <c r="WFU50" s="98" t="s">
        <v>669</v>
      </c>
      <c r="WFV50" s="98" t="s">
        <v>669</v>
      </c>
      <c r="WFW50" s="98" t="s">
        <v>669</v>
      </c>
      <c r="WFX50" s="98" t="s">
        <v>669</v>
      </c>
      <c r="WFY50" s="98" t="s">
        <v>669</v>
      </c>
      <c r="WFZ50" s="98" t="s">
        <v>669</v>
      </c>
      <c r="WGA50" s="98" t="s">
        <v>669</v>
      </c>
      <c r="WGB50" s="98" t="s">
        <v>669</v>
      </c>
      <c r="WGC50" s="98" t="s">
        <v>669</v>
      </c>
      <c r="WGD50" s="98" t="s">
        <v>669</v>
      </c>
      <c r="WGE50" s="98" t="s">
        <v>669</v>
      </c>
      <c r="WGF50" s="98" t="s">
        <v>669</v>
      </c>
      <c r="WGG50" s="98" t="s">
        <v>669</v>
      </c>
      <c r="WGH50" s="98" t="s">
        <v>669</v>
      </c>
      <c r="WGI50" s="98" t="s">
        <v>669</v>
      </c>
      <c r="WGJ50" s="98" t="s">
        <v>669</v>
      </c>
      <c r="WGK50" s="98" t="s">
        <v>669</v>
      </c>
      <c r="WGL50" s="98" t="s">
        <v>669</v>
      </c>
      <c r="WGM50" s="98" t="s">
        <v>669</v>
      </c>
      <c r="WGN50" s="98" t="s">
        <v>669</v>
      </c>
      <c r="WGO50" s="98" t="s">
        <v>669</v>
      </c>
      <c r="WGP50" s="98" t="s">
        <v>669</v>
      </c>
      <c r="WGQ50" s="98" t="s">
        <v>669</v>
      </c>
      <c r="WGR50" s="98" t="s">
        <v>669</v>
      </c>
      <c r="WGS50" s="98" t="s">
        <v>669</v>
      </c>
      <c r="WGT50" s="98" t="s">
        <v>669</v>
      </c>
      <c r="WGU50" s="98" t="s">
        <v>669</v>
      </c>
      <c r="WGV50" s="98" t="s">
        <v>669</v>
      </c>
      <c r="WGW50" s="98" t="s">
        <v>669</v>
      </c>
      <c r="WGX50" s="98" t="s">
        <v>669</v>
      </c>
      <c r="WGY50" s="98" t="s">
        <v>669</v>
      </c>
      <c r="WGZ50" s="98" t="s">
        <v>669</v>
      </c>
      <c r="WHA50" s="98" t="s">
        <v>669</v>
      </c>
      <c r="WHB50" s="98" t="s">
        <v>669</v>
      </c>
      <c r="WHC50" s="98" t="s">
        <v>669</v>
      </c>
      <c r="WHD50" s="98" t="s">
        <v>669</v>
      </c>
      <c r="WHE50" s="98" t="s">
        <v>669</v>
      </c>
      <c r="WHF50" s="98" t="s">
        <v>669</v>
      </c>
      <c r="WHG50" s="98" t="s">
        <v>669</v>
      </c>
      <c r="WHH50" s="98" t="s">
        <v>669</v>
      </c>
      <c r="WHI50" s="98" t="s">
        <v>669</v>
      </c>
      <c r="WHJ50" s="98" t="s">
        <v>669</v>
      </c>
      <c r="WHK50" s="98" t="s">
        <v>669</v>
      </c>
      <c r="WHL50" s="98" t="s">
        <v>669</v>
      </c>
      <c r="WHM50" s="98" t="s">
        <v>669</v>
      </c>
      <c r="WHN50" s="98" t="s">
        <v>669</v>
      </c>
      <c r="WHO50" s="98" t="s">
        <v>669</v>
      </c>
      <c r="WHP50" s="98" t="s">
        <v>669</v>
      </c>
      <c r="WHQ50" s="98" t="s">
        <v>669</v>
      </c>
      <c r="WHR50" s="98" t="s">
        <v>669</v>
      </c>
      <c r="WHS50" s="98" t="s">
        <v>669</v>
      </c>
      <c r="WHT50" s="98" t="s">
        <v>669</v>
      </c>
      <c r="WHU50" s="98" t="s">
        <v>669</v>
      </c>
      <c r="WHV50" s="98" t="s">
        <v>669</v>
      </c>
      <c r="WHW50" s="98" t="s">
        <v>669</v>
      </c>
      <c r="WHX50" s="98" t="s">
        <v>669</v>
      </c>
      <c r="WHY50" s="98" t="s">
        <v>669</v>
      </c>
      <c r="WHZ50" s="98" t="s">
        <v>669</v>
      </c>
      <c r="WIA50" s="98" t="s">
        <v>669</v>
      </c>
      <c r="WIB50" s="98" t="s">
        <v>669</v>
      </c>
      <c r="WIC50" s="98" t="s">
        <v>669</v>
      </c>
      <c r="WID50" s="98" t="s">
        <v>669</v>
      </c>
      <c r="WIE50" s="98" t="s">
        <v>669</v>
      </c>
      <c r="WIF50" s="98" t="s">
        <v>669</v>
      </c>
      <c r="WIG50" s="98" t="s">
        <v>669</v>
      </c>
      <c r="WIH50" s="98" t="s">
        <v>669</v>
      </c>
      <c r="WII50" s="98" t="s">
        <v>669</v>
      </c>
      <c r="WIJ50" s="98" t="s">
        <v>669</v>
      </c>
      <c r="WIK50" s="98" t="s">
        <v>669</v>
      </c>
      <c r="WIL50" s="98" t="s">
        <v>669</v>
      </c>
      <c r="WIM50" s="98" t="s">
        <v>669</v>
      </c>
      <c r="WIN50" s="98" t="s">
        <v>669</v>
      </c>
      <c r="WIO50" s="98" t="s">
        <v>669</v>
      </c>
      <c r="WIP50" s="98" t="s">
        <v>669</v>
      </c>
      <c r="WIQ50" s="98" t="s">
        <v>669</v>
      </c>
      <c r="WIR50" s="98" t="s">
        <v>669</v>
      </c>
      <c r="WIS50" s="98" t="s">
        <v>669</v>
      </c>
      <c r="WIT50" s="98" t="s">
        <v>669</v>
      </c>
      <c r="WIU50" s="98" t="s">
        <v>669</v>
      </c>
      <c r="WIV50" s="98" t="s">
        <v>669</v>
      </c>
      <c r="WIW50" s="98" t="s">
        <v>669</v>
      </c>
      <c r="WIX50" s="98" t="s">
        <v>669</v>
      </c>
      <c r="WIY50" s="98" t="s">
        <v>669</v>
      </c>
      <c r="WIZ50" s="98" t="s">
        <v>669</v>
      </c>
      <c r="WJA50" s="98" t="s">
        <v>669</v>
      </c>
      <c r="WJB50" s="98" t="s">
        <v>669</v>
      </c>
      <c r="WJC50" s="98" t="s">
        <v>669</v>
      </c>
      <c r="WJD50" s="98" t="s">
        <v>669</v>
      </c>
      <c r="WJE50" s="98" t="s">
        <v>669</v>
      </c>
      <c r="WJF50" s="98" t="s">
        <v>669</v>
      </c>
      <c r="WJG50" s="98" t="s">
        <v>669</v>
      </c>
      <c r="WJH50" s="98" t="s">
        <v>669</v>
      </c>
      <c r="WJI50" s="98" t="s">
        <v>669</v>
      </c>
      <c r="WJJ50" s="98" t="s">
        <v>669</v>
      </c>
      <c r="WJK50" s="98" t="s">
        <v>669</v>
      </c>
      <c r="WJL50" s="98" t="s">
        <v>669</v>
      </c>
      <c r="WJM50" s="98" t="s">
        <v>669</v>
      </c>
      <c r="WJN50" s="98" t="s">
        <v>669</v>
      </c>
      <c r="WJO50" s="98" t="s">
        <v>669</v>
      </c>
      <c r="WJP50" s="98" t="s">
        <v>669</v>
      </c>
      <c r="WJQ50" s="98" t="s">
        <v>669</v>
      </c>
      <c r="WJR50" s="98" t="s">
        <v>669</v>
      </c>
      <c r="WJS50" s="98" t="s">
        <v>669</v>
      </c>
      <c r="WJT50" s="98" t="s">
        <v>669</v>
      </c>
      <c r="WJU50" s="98" t="s">
        <v>669</v>
      </c>
      <c r="WJV50" s="98" t="s">
        <v>669</v>
      </c>
      <c r="WJW50" s="98" t="s">
        <v>669</v>
      </c>
      <c r="WJX50" s="98" t="s">
        <v>669</v>
      </c>
      <c r="WJY50" s="98" t="s">
        <v>669</v>
      </c>
      <c r="WJZ50" s="98" t="s">
        <v>669</v>
      </c>
      <c r="WKA50" s="98" t="s">
        <v>669</v>
      </c>
      <c r="WKB50" s="98" t="s">
        <v>669</v>
      </c>
      <c r="WKC50" s="98" t="s">
        <v>669</v>
      </c>
      <c r="WKD50" s="98" t="s">
        <v>669</v>
      </c>
      <c r="WKE50" s="98" t="s">
        <v>669</v>
      </c>
      <c r="WKF50" s="98" t="s">
        <v>669</v>
      </c>
      <c r="WKG50" s="98" t="s">
        <v>669</v>
      </c>
      <c r="WKH50" s="98" t="s">
        <v>669</v>
      </c>
      <c r="WKI50" s="98" t="s">
        <v>669</v>
      </c>
      <c r="WKJ50" s="98" t="s">
        <v>669</v>
      </c>
      <c r="WKK50" s="98" t="s">
        <v>669</v>
      </c>
      <c r="WKL50" s="98" t="s">
        <v>669</v>
      </c>
      <c r="WKM50" s="98" t="s">
        <v>669</v>
      </c>
      <c r="WKN50" s="98" t="s">
        <v>669</v>
      </c>
      <c r="WKO50" s="98" t="s">
        <v>669</v>
      </c>
      <c r="WKP50" s="98" t="s">
        <v>669</v>
      </c>
      <c r="WKQ50" s="98" t="s">
        <v>669</v>
      </c>
      <c r="WKR50" s="98" t="s">
        <v>669</v>
      </c>
      <c r="WKS50" s="98" t="s">
        <v>669</v>
      </c>
      <c r="WKT50" s="98" t="s">
        <v>669</v>
      </c>
      <c r="WKU50" s="98" t="s">
        <v>669</v>
      </c>
      <c r="WKV50" s="98" t="s">
        <v>669</v>
      </c>
      <c r="WKW50" s="98" t="s">
        <v>669</v>
      </c>
      <c r="WKX50" s="98" t="s">
        <v>669</v>
      </c>
      <c r="WKY50" s="98" t="s">
        <v>669</v>
      </c>
      <c r="WKZ50" s="98" t="s">
        <v>669</v>
      </c>
      <c r="WLA50" s="98" t="s">
        <v>669</v>
      </c>
      <c r="WLB50" s="98" t="s">
        <v>669</v>
      </c>
      <c r="WLC50" s="98" t="s">
        <v>669</v>
      </c>
      <c r="WLD50" s="98" t="s">
        <v>669</v>
      </c>
      <c r="WLE50" s="98" t="s">
        <v>669</v>
      </c>
      <c r="WLF50" s="98" t="s">
        <v>669</v>
      </c>
      <c r="WLG50" s="98" t="s">
        <v>669</v>
      </c>
      <c r="WLH50" s="98" t="s">
        <v>669</v>
      </c>
      <c r="WLI50" s="98" t="s">
        <v>669</v>
      </c>
      <c r="WLJ50" s="98" t="s">
        <v>669</v>
      </c>
      <c r="WLK50" s="98" t="s">
        <v>669</v>
      </c>
      <c r="WLL50" s="98" t="s">
        <v>669</v>
      </c>
      <c r="WLM50" s="98" t="s">
        <v>669</v>
      </c>
      <c r="WLN50" s="98" t="s">
        <v>669</v>
      </c>
      <c r="WLO50" s="98" t="s">
        <v>669</v>
      </c>
      <c r="WLP50" s="98" t="s">
        <v>669</v>
      </c>
      <c r="WLQ50" s="98" t="s">
        <v>669</v>
      </c>
      <c r="WLR50" s="98" t="s">
        <v>669</v>
      </c>
      <c r="WLS50" s="98" t="s">
        <v>669</v>
      </c>
      <c r="WLT50" s="98" t="s">
        <v>669</v>
      </c>
      <c r="WLU50" s="98" t="s">
        <v>669</v>
      </c>
      <c r="WLV50" s="98" t="s">
        <v>669</v>
      </c>
      <c r="WLW50" s="98" t="s">
        <v>669</v>
      </c>
      <c r="WLX50" s="98" t="s">
        <v>669</v>
      </c>
      <c r="WLY50" s="98" t="s">
        <v>669</v>
      </c>
      <c r="WLZ50" s="98" t="s">
        <v>669</v>
      </c>
      <c r="WMA50" s="98" t="s">
        <v>669</v>
      </c>
      <c r="WMB50" s="98" t="s">
        <v>669</v>
      </c>
      <c r="WMC50" s="98" t="s">
        <v>669</v>
      </c>
      <c r="WMD50" s="98" t="s">
        <v>669</v>
      </c>
      <c r="WME50" s="98" t="s">
        <v>669</v>
      </c>
      <c r="WMF50" s="98" t="s">
        <v>669</v>
      </c>
      <c r="WMG50" s="98" t="s">
        <v>669</v>
      </c>
      <c r="WMH50" s="98" t="s">
        <v>669</v>
      </c>
      <c r="WMI50" s="98" t="s">
        <v>669</v>
      </c>
      <c r="WMJ50" s="98" t="s">
        <v>669</v>
      </c>
      <c r="WMK50" s="98" t="s">
        <v>669</v>
      </c>
      <c r="WML50" s="98" t="s">
        <v>669</v>
      </c>
      <c r="WMM50" s="98" t="s">
        <v>669</v>
      </c>
      <c r="WMN50" s="98" t="s">
        <v>669</v>
      </c>
      <c r="WMO50" s="98" t="s">
        <v>669</v>
      </c>
      <c r="WMP50" s="98" t="s">
        <v>669</v>
      </c>
      <c r="WMQ50" s="98" t="s">
        <v>669</v>
      </c>
      <c r="WMR50" s="98" t="s">
        <v>669</v>
      </c>
      <c r="WMS50" s="98" t="s">
        <v>669</v>
      </c>
      <c r="WMT50" s="98" t="s">
        <v>669</v>
      </c>
      <c r="WMU50" s="98" t="s">
        <v>669</v>
      </c>
      <c r="WMV50" s="98" t="s">
        <v>669</v>
      </c>
      <c r="WMW50" s="98" t="s">
        <v>669</v>
      </c>
      <c r="WMX50" s="98" t="s">
        <v>669</v>
      </c>
      <c r="WMY50" s="98" t="s">
        <v>669</v>
      </c>
      <c r="WMZ50" s="98" t="s">
        <v>669</v>
      </c>
      <c r="WNA50" s="98" t="s">
        <v>669</v>
      </c>
      <c r="WNB50" s="98" t="s">
        <v>669</v>
      </c>
      <c r="WNC50" s="98" t="s">
        <v>669</v>
      </c>
      <c r="WND50" s="98" t="s">
        <v>669</v>
      </c>
      <c r="WNE50" s="98" t="s">
        <v>669</v>
      </c>
      <c r="WNF50" s="98" t="s">
        <v>669</v>
      </c>
      <c r="WNG50" s="98" t="s">
        <v>669</v>
      </c>
      <c r="WNH50" s="98" t="s">
        <v>669</v>
      </c>
      <c r="WNI50" s="98" t="s">
        <v>669</v>
      </c>
      <c r="WNJ50" s="98" t="s">
        <v>669</v>
      </c>
      <c r="WNK50" s="98" t="s">
        <v>669</v>
      </c>
      <c r="WNL50" s="98" t="s">
        <v>669</v>
      </c>
      <c r="WNM50" s="98" t="s">
        <v>669</v>
      </c>
      <c r="WNN50" s="98" t="s">
        <v>669</v>
      </c>
      <c r="WNO50" s="98" t="s">
        <v>669</v>
      </c>
      <c r="WNP50" s="98" t="s">
        <v>669</v>
      </c>
      <c r="WNQ50" s="98" t="s">
        <v>669</v>
      </c>
      <c r="WNR50" s="98" t="s">
        <v>669</v>
      </c>
      <c r="WNS50" s="98" t="s">
        <v>669</v>
      </c>
      <c r="WNT50" s="98" t="s">
        <v>669</v>
      </c>
      <c r="WNU50" s="98" t="s">
        <v>669</v>
      </c>
      <c r="WNV50" s="98" t="s">
        <v>669</v>
      </c>
      <c r="WNW50" s="98" t="s">
        <v>669</v>
      </c>
      <c r="WNX50" s="98" t="s">
        <v>669</v>
      </c>
      <c r="WNY50" s="98" t="s">
        <v>669</v>
      </c>
      <c r="WNZ50" s="98" t="s">
        <v>669</v>
      </c>
      <c r="WOA50" s="98" t="s">
        <v>669</v>
      </c>
      <c r="WOB50" s="98" t="s">
        <v>669</v>
      </c>
      <c r="WOC50" s="98" t="s">
        <v>669</v>
      </c>
      <c r="WOD50" s="98" t="s">
        <v>669</v>
      </c>
      <c r="WOE50" s="98" t="s">
        <v>669</v>
      </c>
      <c r="WOF50" s="98" t="s">
        <v>669</v>
      </c>
      <c r="WOG50" s="98" t="s">
        <v>669</v>
      </c>
      <c r="WOH50" s="98" t="s">
        <v>669</v>
      </c>
      <c r="WOI50" s="98" t="s">
        <v>669</v>
      </c>
      <c r="WOJ50" s="98" t="s">
        <v>669</v>
      </c>
      <c r="WOK50" s="98" t="s">
        <v>669</v>
      </c>
      <c r="WOL50" s="98" t="s">
        <v>669</v>
      </c>
      <c r="WOM50" s="98" t="s">
        <v>669</v>
      </c>
      <c r="WON50" s="98" t="s">
        <v>669</v>
      </c>
      <c r="WOO50" s="98" t="s">
        <v>669</v>
      </c>
      <c r="WOP50" s="98" t="s">
        <v>669</v>
      </c>
      <c r="WOQ50" s="98" t="s">
        <v>669</v>
      </c>
      <c r="WOR50" s="98" t="s">
        <v>669</v>
      </c>
      <c r="WOS50" s="98" t="s">
        <v>669</v>
      </c>
      <c r="WOT50" s="98" t="s">
        <v>669</v>
      </c>
      <c r="WOU50" s="98" t="s">
        <v>669</v>
      </c>
      <c r="WOV50" s="98" t="s">
        <v>669</v>
      </c>
      <c r="WOW50" s="98" t="s">
        <v>669</v>
      </c>
      <c r="WOX50" s="98" t="s">
        <v>669</v>
      </c>
      <c r="WOY50" s="98" t="s">
        <v>669</v>
      </c>
      <c r="WOZ50" s="98" t="s">
        <v>669</v>
      </c>
      <c r="WPA50" s="98" t="s">
        <v>669</v>
      </c>
      <c r="WPB50" s="98" t="s">
        <v>669</v>
      </c>
      <c r="WPC50" s="98" t="s">
        <v>669</v>
      </c>
      <c r="WPD50" s="98" t="s">
        <v>669</v>
      </c>
      <c r="WPE50" s="98" t="s">
        <v>669</v>
      </c>
      <c r="WPF50" s="98" t="s">
        <v>669</v>
      </c>
      <c r="WPG50" s="98" t="s">
        <v>669</v>
      </c>
      <c r="WPH50" s="98" t="s">
        <v>669</v>
      </c>
      <c r="WPI50" s="98" t="s">
        <v>669</v>
      </c>
      <c r="WPJ50" s="98" t="s">
        <v>669</v>
      </c>
      <c r="WPK50" s="98" t="s">
        <v>669</v>
      </c>
      <c r="WPL50" s="98" t="s">
        <v>669</v>
      </c>
      <c r="WPM50" s="98" t="s">
        <v>669</v>
      </c>
      <c r="WPN50" s="98" t="s">
        <v>669</v>
      </c>
      <c r="WPO50" s="98" t="s">
        <v>669</v>
      </c>
      <c r="WPP50" s="98" t="s">
        <v>669</v>
      </c>
      <c r="WPQ50" s="98" t="s">
        <v>669</v>
      </c>
      <c r="WPR50" s="98" t="s">
        <v>669</v>
      </c>
      <c r="WPS50" s="98" t="s">
        <v>669</v>
      </c>
      <c r="WPT50" s="98" t="s">
        <v>669</v>
      </c>
      <c r="WPU50" s="98" t="s">
        <v>669</v>
      </c>
      <c r="WPV50" s="98" t="s">
        <v>669</v>
      </c>
      <c r="WPW50" s="98" t="s">
        <v>669</v>
      </c>
      <c r="WPX50" s="98" t="s">
        <v>669</v>
      </c>
      <c r="WPY50" s="98" t="s">
        <v>669</v>
      </c>
      <c r="WPZ50" s="98" t="s">
        <v>669</v>
      </c>
      <c r="WQA50" s="98" t="s">
        <v>669</v>
      </c>
      <c r="WQB50" s="98" t="s">
        <v>669</v>
      </c>
      <c r="WQC50" s="98" t="s">
        <v>669</v>
      </c>
      <c r="WQD50" s="98" t="s">
        <v>669</v>
      </c>
      <c r="WQE50" s="98" t="s">
        <v>669</v>
      </c>
      <c r="WQF50" s="98" t="s">
        <v>669</v>
      </c>
      <c r="WQG50" s="98" t="s">
        <v>669</v>
      </c>
      <c r="WQH50" s="98" t="s">
        <v>669</v>
      </c>
      <c r="WQI50" s="98" t="s">
        <v>669</v>
      </c>
      <c r="WQJ50" s="98" t="s">
        <v>669</v>
      </c>
      <c r="WQK50" s="98" t="s">
        <v>669</v>
      </c>
      <c r="WQL50" s="98" t="s">
        <v>669</v>
      </c>
      <c r="WQM50" s="98" t="s">
        <v>669</v>
      </c>
      <c r="WQN50" s="98" t="s">
        <v>669</v>
      </c>
      <c r="WQO50" s="98" t="s">
        <v>669</v>
      </c>
      <c r="WQP50" s="98" t="s">
        <v>669</v>
      </c>
      <c r="WQQ50" s="98" t="s">
        <v>669</v>
      </c>
      <c r="WQR50" s="98" t="s">
        <v>669</v>
      </c>
      <c r="WQS50" s="98" t="s">
        <v>669</v>
      </c>
      <c r="WQT50" s="98" t="s">
        <v>669</v>
      </c>
      <c r="WQU50" s="98" t="s">
        <v>669</v>
      </c>
      <c r="WQV50" s="98" t="s">
        <v>669</v>
      </c>
      <c r="WQW50" s="98" t="s">
        <v>669</v>
      </c>
      <c r="WQX50" s="98" t="s">
        <v>669</v>
      </c>
      <c r="WQY50" s="98" t="s">
        <v>669</v>
      </c>
      <c r="WQZ50" s="98" t="s">
        <v>669</v>
      </c>
      <c r="WRA50" s="98" t="s">
        <v>669</v>
      </c>
      <c r="WRB50" s="98" t="s">
        <v>669</v>
      </c>
      <c r="WRC50" s="98" t="s">
        <v>669</v>
      </c>
      <c r="WRD50" s="98" t="s">
        <v>669</v>
      </c>
      <c r="WRE50" s="98" t="s">
        <v>669</v>
      </c>
      <c r="WRF50" s="98" t="s">
        <v>669</v>
      </c>
      <c r="WRG50" s="98" t="s">
        <v>669</v>
      </c>
      <c r="WRH50" s="98" t="s">
        <v>669</v>
      </c>
      <c r="WRI50" s="98" t="s">
        <v>669</v>
      </c>
      <c r="WRJ50" s="98" t="s">
        <v>669</v>
      </c>
      <c r="WRK50" s="98" t="s">
        <v>669</v>
      </c>
      <c r="WRL50" s="98" t="s">
        <v>669</v>
      </c>
      <c r="WRM50" s="98" t="s">
        <v>669</v>
      </c>
      <c r="WRN50" s="98" t="s">
        <v>669</v>
      </c>
      <c r="WRO50" s="98" t="s">
        <v>669</v>
      </c>
      <c r="WRP50" s="98" t="s">
        <v>669</v>
      </c>
      <c r="WRQ50" s="98" t="s">
        <v>669</v>
      </c>
      <c r="WRR50" s="98" t="s">
        <v>669</v>
      </c>
      <c r="WRS50" s="98" t="s">
        <v>669</v>
      </c>
      <c r="WRT50" s="98" t="s">
        <v>669</v>
      </c>
      <c r="WRU50" s="98" t="s">
        <v>669</v>
      </c>
      <c r="WRV50" s="98" t="s">
        <v>669</v>
      </c>
      <c r="WRW50" s="98" t="s">
        <v>669</v>
      </c>
      <c r="WRX50" s="98" t="s">
        <v>669</v>
      </c>
      <c r="WRY50" s="98" t="s">
        <v>669</v>
      </c>
      <c r="WRZ50" s="98" t="s">
        <v>669</v>
      </c>
      <c r="WSA50" s="98" t="s">
        <v>669</v>
      </c>
      <c r="WSB50" s="98" t="s">
        <v>669</v>
      </c>
      <c r="WSC50" s="98" t="s">
        <v>669</v>
      </c>
      <c r="WSD50" s="98" t="s">
        <v>669</v>
      </c>
      <c r="WSE50" s="98" t="s">
        <v>669</v>
      </c>
      <c r="WSF50" s="98" t="s">
        <v>669</v>
      </c>
      <c r="WSG50" s="98" t="s">
        <v>669</v>
      </c>
      <c r="WSH50" s="98" t="s">
        <v>669</v>
      </c>
      <c r="WSI50" s="98" t="s">
        <v>669</v>
      </c>
      <c r="WSJ50" s="98" t="s">
        <v>669</v>
      </c>
      <c r="WSK50" s="98" t="s">
        <v>669</v>
      </c>
      <c r="WSL50" s="98" t="s">
        <v>669</v>
      </c>
      <c r="WSM50" s="98" t="s">
        <v>669</v>
      </c>
      <c r="WSN50" s="98" t="s">
        <v>669</v>
      </c>
      <c r="WSO50" s="98" t="s">
        <v>669</v>
      </c>
      <c r="WSP50" s="98" t="s">
        <v>669</v>
      </c>
      <c r="WSQ50" s="98" t="s">
        <v>669</v>
      </c>
      <c r="WSR50" s="98" t="s">
        <v>669</v>
      </c>
      <c r="WSS50" s="98" t="s">
        <v>669</v>
      </c>
      <c r="WST50" s="98" t="s">
        <v>669</v>
      </c>
      <c r="WSU50" s="98" t="s">
        <v>669</v>
      </c>
      <c r="WSV50" s="98" t="s">
        <v>669</v>
      </c>
      <c r="WSW50" s="98" t="s">
        <v>669</v>
      </c>
      <c r="WSX50" s="98" t="s">
        <v>669</v>
      </c>
      <c r="WSY50" s="98" t="s">
        <v>669</v>
      </c>
      <c r="WSZ50" s="98" t="s">
        <v>669</v>
      </c>
      <c r="WTA50" s="98" t="s">
        <v>669</v>
      </c>
      <c r="WTB50" s="98" t="s">
        <v>669</v>
      </c>
      <c r="WTC50" s="98" t="s">
        <v>669</v>
      </c>
      <c r="WTD50" s="98" t="s">
        <v>669</v>
      </c>
      <c r="WTE50" s="98" t="s">
        <v>669</v>
      </c>
      <c r="WTF50" s="98" t="s">
        <v>669</v>
      </c>
      <c r="WTG50" s="98" t="s">
        <v>669</v>
      </c>
      <c r="WTH50" s="98" t="s">
        <v>669</v>
      </c>
      <c r="WTI50" s="98" t="s">
        <v>669</v>
      </c>
      <c r="WTJ50" s="98" t="s">
        <v>669</v>
      </c>
      <c r="WTK50" s="98" t="s">
        <v>669</v>
      </c>
      <c r="WTL50" s="98" t="s">
        <v>669</v>
      </c>
      <c r="WTM50" s="98" t="s">
        <v>669</v>
      </c>
      <c r="WTN50" s="98" t="s">
        <v>669</v>
      </c>
      <c r="WTO50" s="98" t="s">
        <v>669</v>
      </c>
      <c r="WTP50" s="98" t="s">
        <v>669</v>
      </c>
      <c r="WTQ50" s="98" t="s">
        <v>669</v>
      </c>
      <c r="WTR50" s="98" t="s">
        <v>669</v>
      </c>
      <c r="WTS50" s="98" t="s">
        <v>669</v>
      </c>
      <c r="WTT50" s="98" t="s">
        <v>669</v>
      </c>
      <c r="WTU50" s="98" t="s">
        <v>669</v>
      </c>
      <c r="WTV50" s="98" t="s">
        <v>669</v>
      </c>
      <c r="WTW50" s="98" t="s">
        <v>669</v>
      </c>
      <c r="WTX50" s="98" t="s">
        <v>669</v>
      </c>
      <c r="WTY50" s="98" t="s">
        <v>669</v>
      </c>
      <c r="WTZ50" s="98" t="s">
        <v>669</v>
      </c>
      <c r="WUA50" s="98" t="s">
        <v>669</v>
      </c>
      <c r="WUB50" s="98" t="s">
        <v>669</v>
      </c>
      <c r="WUC50" s="98" t="s">
        <v>669</v>
      </c>
      <c r="WUD50" s="98" t="s">
        <v>669</v>
      </c>
      <c r="WUE50" s="98" t="s">
        <v>669</v>
      </c>
      <c r="WUF50" s="98" t="s">
        <v>669</v>
      </c>
      <c r="WUG50" s="98" t="s">
        <v>669</v>
      </c>
      <c r="WUH50" s="98" t="s">
        <v>669</v>
      </c>
      <c r="WUI50" s="98" t="s">
        <v>669</v>
      </c>
      <c r="WUJ50" s="98" t="s">
        <v>669</v>
      </c>
      <c r="WUK50" s="98" t="s">
        <v>669</v>
      </c>
      <c r="WUL50" s="98" t="s">
        <v>669</v>
      </c>
      <c r="WUM50" s="98" t="s">
        <v>669</v>
      </c>
      <c r="WUN50" s="98" t="s">
        <v>669</v>
      </c>
      <c r="WUO50" s="98" t="s">
        <v>669</v>
      </c>
      <c r="WUP50" s="98" t="s">
        <v>669</v>
      </c>
      <c r="WUQ50" s="98" t="s">
        <v>669</v>
      </c>
      <c r="WUR50" s="98" t="s">
        <v>669</v>
      </c>
      <c r="WUS50" s="98" t="s">
        <v>669</v>
      </c>
      <c r="WUT50" s="98" t="s">
        <v>669</v>
      </c>
      <c r="WUU50" s="98" t="s">
        <v>669</v>
      </c>
      <c r="WUV50" s="98" t="s">
        <v>669</v>
      </c>
      <c r="WUW50" s="98" t="s">
        <v>669</v>
      </c>
      <c r="WUX50" s="98" t="s">
        <v>669</v>
      </c>
      <c r="WUY50" s="98" t="s">
        <v>669</v>
      </c>
      <c r="WUZ50" s="98" t="s">
        <v>669</v>
      </c>
      <c r="WVA50" s="98" t="s">
        <v>669</v>
      </c>
      <c r="WVB50" s="98" t="s">
        <v>669</v>
      </c>
      <c r="WVC50" s="98" t="s">
        <v>669</v>
      </c>
      <c r="WVD50" s="98" t="s">
        <v>669</v>
      </c>
      <c r="WVE50" s="98" t="s">
        <v>669</v>
      </c>
      <c r="WVF50" s="98" t="s">
        <v>669</v>
      </c>
      <c r="WVG50" s="98" t="s">
        <v>669</v>
      </c>
      <c r="WVH50" s="98" t="s">
        <v>669</v>
      </c>
      <c r="WVI50" s="98" t="s">
        <v>669</v>
      </c>
      <c r="WVJ50" s="98" t="s">
        <v>669</v>
      </c>
      <c r="WVK50" s="98" t="s">
        <v>669</v>
      </c>
      <c r="WVL50" s="98" t="s">
        <v>669</v>
      </c>
      <c r="WVM50" s="98" t="s">
        <v>669</v>
      </c>
      <c r="WVN50" s="98" t="s">
        <v>669</v>
      </c>
      <c r="WVO50" s="98" t="s">
        <v>669</v>
      </c>
      <c r="WVP50" s="98" t="s">
        <v>669</v>
      </c>
      <c r="WVQ50" s="98" t="s">
        <v>669</v>
      </c>
      <c r="WVR50" s="98" t="s">
        <v>669</v>
      </c>
      <c r="WVS50" s="98" t="s">
        <v>669</v>
      </c>
      <c r="WVT50" s="98" t="s">
        <v>669</v>
      </c>
      <c r="WVU50" s="98" t="s">
        <v>669</v>
      </c>
      <c r="WVV50" s="98" t="s">
        <v>669</v>
      </c>
      <c r="WVW50" s="98" t="s">
        <v>669</v>
      </c>
      <c r="WVX50" s="98" t="s">
        <v>669</v>
      </c>
      <c r="WVY50" s="98" t="s">
        <v>669</v>
      </c>
      <c r="WVZ50" s="98" t="s">
        <v>669</v>
      </c>
      <c r="WWA50" s="98" t="s">
        <v>669</v>
      </c>
      <c r="WWB50" s="98" t="s">
        <v>669</v>
      </c>
      <c r="WWC50" s="98" t="s">
        <v>669</v>
      </c>
      <c r="WWD50" s="98" t="s">
        <v>669</v>
      </c>
      <c r="WWE50" s="98" t="s">
        <v>669</v>
      </c>
      <c r="WWF50" s="98" t="s">
        <v>669</v>
      </c>
      <c r="WWG50" s="98" t="s">
        <v>669</v>
      </c>
      <c r="WWH50" s="98" t="s">
        <v>669</v>
      </c>
      <c r="WWI50" s="98" t="s">
        <v>669</v>
      </c>
      <c r="WWJ50" s="98" t="s">
        <v>669</v>
      </c>
      <c r="WWK50" s="98" t="s">
        <v>669</v>
      </c>
      <c r="WWL50" s="98" t="s">
        <v>669</v>
      </c>
      <c r="WWM50" s="98" t="s">
        <v>669</v>
      </c>
      <c r="WWN50" s="98" t="s">
        <v>669</v>
      </c>
      <c r="WWO50" s="98" t="s">
        <v>669</v>
      </c>
      <c r="WWP50" s="98" t="s">
        <v>669</v>
      </c>
      <c r="WWQ50" s="98" t="s">
        <v>669</v>
      </c>
      <c r="WWR50" s="98" t="s">
        <v>669</v>
      </c>
      <c r="WWS50" s="98" t="s">
        <v>669</v>
      </c>
      <c r="WWT50" s="98" t="s">
        <v>669</v>
      </c>
      <c r="WWU50" s="98" t="s">
        <v>669</v>
      </c>
      <c r="WWV50" s="98" t="s">
        <v>669</v>
      </c>
      <c r="WWW50" s="98" t="s">
        <v>669</v>
      </c>
      <c r="WWX50" s="98" t="s">
        <v>669</v>
      </c>
      <c r="WWY50" s="98" t="s">
        <v>669</v>
      </c>
      <c r="WWZ50" s="98" t="s">
        <v>669</v>
      </c>
      <c r="WXA50" s="98" t="s">
        <v>669</v>
      </c>
      <c r="WXB50" s="98" t="s">
        <v>669</v>
      </c>
      <c r="WXC50" s="98" t="s">
        <v>669</v>
      </c>
      <c r="WXD50" s="98" t="s">
        <v>669</v>
      </c>
      <c r="WXE50" s="98" t="s">
        <v>669</v>
      </c>
      <c r="WXF50" s="98" t="s">
        <v>669</v>
      </c>
      <c r="WXG50" s="98" t="s">
        <v>669</v>
      </c>
      <c r="WXH50" s="98" t="s">
        <v>669</v>
      </c>
      <c r="WXI50" s="98" t="s">
        <v>669</v>
      </c>
      <c r="WXJ50" s="98" t="s">
        <v>669</v>
      </c>
      <c r="WXK50" s="98" t="s">
        <v>669</v>
      </c>
      <c r="WXL50" s="98" t="s">
        <v>669</v>
      </c>
      <c r="WXM50" s="98" t="s">
        <v>669</v>
      </c>
      <c r="WXN50" s="98" t="s">
        <v>669</v>
      </c>
      <c r="WXO50" s="98" t="s">
        <v>669</v>
      </c>
      <c r="WXP50" s="98" t="s">
        <v>669</v>
      </c>
      <c r="WXQ50" s="98" t="s">
        <v>669</v>
      </c>
      <c r="WXR50" s="98" t="s">
        <v>669</v>
      </c>
      <c r="WXS50" s="98" t="s">
        <v>669</v>
      </c>
      <c r="WXT50" s="98" t="s">
        <v>669</v>
      </c>
      <c r="WXU50" s="98" t="s">
        <v>669</v>
      </c>
      <c r="WXV50" s="98" t="s">
        <v>669</v>
      </c>
      <c r="WXW50" s="98" t="s">
        <v>669</v>
      </c>
      <c r="WXX50" s="98" t="s">
        <v>669</v>
      </c>
      <c r="WXY50" s="98" t="s">
        <v>669</v>
      </c>
      <c r="WXZ50" s="98" t="s">
        <v>669</v>
      </c>
      <c r="WYA50" s="98" t="s">
        <v>669</v>
      </c>
      <c r="WYB50" s="98" t="s">
        <v>669</v>
      </c>
      <c r="WYC50" s="98" t="s">
        <v>669</v>
      </c>
      <c r="WYD50" s="98" t="s">
        <v>669</v>
      </c>
      <c r="WYE50" s="98" t="s">
        <v>669</v>
      </c>
      <c r="WYF50" s="98" t="s">
        <v>669</v>
      </c>
      <c r="WYG50" s="98" t="s">
        <v>669</v>
      </c>
      <c r="WYH50" s="98" t="s">
        <v>669</v>
      </c>
      <c r="WYI50" s="98" t="s">
        <v>669</v>
      </c>
      <c r="WYJ50" s="98" t="s">
        <v>669</v>
      </c>
      <c r="WYK50" s="98" t="s">
        <v>669</v>
      </c>
      <c r="WYL50" s="98" t="s">
        <v>669</v>
      </c>
      <c r="WYM50" s="98" t="s">
        <v>669</v>
      </c>
      <c r="WYN50" s="98" t="s">
        <v>669</v>
      </c>
      <c r="WYO50" s="98" t="s">
        <v>669</v>
      </c>
      <c r="WYP50" s="98" t="s">
        <v>669</v>
      </c>
      <c r="WYQ50" s="98" t="s">
        <v>669</v>
      </c>
      <c r="WYR50" s="98" t="s">
        <v>669</v>
      </c>
      <c r="WYS50" s="98" t="s">
        <v>669</v>
      </c>
      <c r="WYT50" s="98" t="s">
        <v>669</v>
      </c>
      <c r="WYU50" s="98" t="s">
        <v>669</v>
      </c>
      <c r="WYV50" s="98" t="s">
        <v>669</v>
      </c>
      <c r="WYW50" s="98" t="s">
        <v>669</v>
      </c>
      <c r="WYX50" s="98" t="s">
        <v>669</v>
      </c>
      <c r="WYY50" s="98" t="s">
        <v>669</v>
      </c>
      <c r="WYZ50" s="98" t="s">
        <v>669</v>
      </c>
      <c r="WZA50" s="98" t="s">
        <v>669</v>
      </c>
      <c r="WZB50" s="98" t="s">
        <v>669</v>
      </c>
      <c r="WZC50" s="98" t="s">
        <v>669</v>
      </c>
      <c r="WZD50" s="98" t="s">
        <v>669</v>
      </c>
      <c r="WZE50" s="98" t="s">
        <v>669</v>
      </c>
      <c r="WZF50" s="98" t="s">
        <v>669</v>
      </c>
      <c r="WZG50" s="98" t="s">
        <v>669</v>
      </c>
      <c r="WZH50" s="98" t="s">
        <v>669</v>
      </c>
      <c r="WZI50" s="98" t="s">
        <v>669</v>
      </c>
      <c r="WZJ50" s="98" t="s">
        <v>669</v>
      </c>
      <c r="WZK50" s="98" t="s">
        <v>669</v>
      </c>
      <c r="WZL50" s="98" t="s">
        <v>669</v>
      </c>
      <c r="WZM50" s="98" t="s">
        <v>669</v>
      </c>
      <c r="WZN50" s="98" t="s">
        <v>669</v>
      </c>
      <c r="WZO50" s="98" t="s">
        <v>669</v>
      </c>
      <c r="WZP50" s="98" t="s">
        <v>669</v>
      </c>
      <c r="WZQ50" s="98" t="s">
        <v>669</v>
      </c>
      <c r="WZR50" s="98" t="s">
        <v>669</v>
      </c>
      <c r="WZS50" s="98" t="s">
        <v>669</v>
      </c>
      <c r="WZT50" s="98" t="s">
        <v>669</v>
      </c>
      <c r="WZU50" s="98" t="s">
        <v>669</v>
      </c>
      <c r="WZV50" s="98" t="s">
        <v>669</v>
      </c>
      <c r="WZW50" s="98" t="s">
        <v>669</v>
      </c>
      <c r="WZX50" s="98" t="s">
        <v>669</v>
      </c>
      <c r="WZY50" s="98" t="s">
        <v>669</v>
      </c>
      <c r="WZZ50" s="98" t="s">
        <v>669</v>
      </c>
      <c r="XAA50" s="98" t="s">
        <v>669</v>
      </c>
      <c r="XAB50" s="98" t="s">
        <v>669</v>
      </c>
      <c r="XAC50" s="98" t="s">
        <v>669</v>
      </c>
      <c r="XAD50" s="98" t="s">
        <v>669</v>
      </c>
      <c r="XAE50" s="98" t="s">
        <v>669</v>
      </c>
      <c r="XAF50" s="98" t="s">
        <v>669</v>
      </c>
      <c r="XAG50" s="98" t="s">
        <v>669</v>
      </c>
      <c r="XAH50" s="98" t="s">
        <v>669</v>
      </c>
      <c r="XAI50" s="98" t="s">
        <v>669</v>
      </c>
      <c r="XAJ50" s="98" t="s">
        <v>669</v>
      </c>
      <c r="XAK50" s="98" t="s">
        <v>669</v>
      </c>
      <c r="XAL50" s="98" t="s">
        <v>669</v>
      </c>
      <c r="XAM50" s="98" t="s">
        <v>669</v>
      </c>
      <c r="XAN50" s="98" t="s">
        <v>669</v>
      </c>
      <c r="XAO50" s="98" t="s">
        <v>669</v>
      </c>
      <c r="XAP50" s="98" t="s">
        <v>669</v>
      </c>
      <c r="XAQ50" s="98" t="s">
        <v>669</v>
      </c>
      <c r="XAR50" s="98" t="s">
        <v>669</v>
      </c>
      <c r="XAS50" s="98" t="s">
        <v>669</v>
      </c>
      <c r="XAT50" s="98" t="s">
        <v>669</v>
      </c>
      <c r="XAU50" s="98" t="s">
        <v>669</v>
      </c>
      <c r="XAV50" s="98" t="s">
        <v>669</v>
      </c>
      <c r="XAW50" s="98" t="s">
        <v>669</v>
      </c>
      <c r="XAX50" s="98" t="s">
        <v>669</v>
      </c>
      <c r="XAY50" s="98" t="s">
        <v>669</v>
      </c>
      <c r="XAZ50" s="98" t="s">
        <v>669</v>
      </c>
      <c r="XBA50" s="98" t="s">
        <v>669</v>
      </c>
      <c r="XBB50" s="98" t="s">
        <v>669</v>
      </c>
      <c r="XBC50" s="98" t="s">
        <v>669</v>
      </c>
      <c r="XBD50" s="98" t="s">
        <v>669</v>
      </c>
      <c r="XBE50" s="98" t="s">
        <v>669</v>
      </c>
      <c r="XBF50" s="98" t="s">
        <v>669</v>
      </c>
      <c r="XBG50" s="98" t="s">
        <v>669</v>
      </c>
      <c r="XBH50" s="98" t="s">
        <v>669</v>
      </c>
      <c r="XBI50" s="98" t="s">
        <v>669</v>
      </c>
      <c r="XBJ50" s="98" t="s">
        <v>669</v>
      </c>
      <c r="XBK50" s="98" t="s">
        <v>669</v>
      </c>
      <c r="XBL50" s="98" t="s">
        <v>669</v>
      </c>
      <c r="XBM50" s="98" t="s">
        <v>669</v>
      </c>
      <c r="XBN50" s="98" t="s">
        <v>669</v>
      </c>
      <c r="XBO50" s="98" t="s">
        <v>669</v>
      </c>
      <c r="XBP50" s="98" t="s">
        <v>669</v>
      </c>
      <c r="XBQ50" s="98" t="s">
        <v>669</v>
      </c>
      <c r="XBR50" s="98" t="s">
        <v>669</v>
      </c>
      <c r="XBS50" s="98" t="s">
        <v>669</v>
      </c>
      <c r="XBT50" s="98" t="s">
        <v>669</v>
      </c>
      <c r="XBU50" s="98" t="s">
        <v>669</v>
      </c>
      <c r="XBV50" s="98" t="s">
        <v>669</v>
      </c>
      <c r="XBW50" s="98" t="s">
        <v>669</v>
      </c>
      <c r="XBX50" s="98" t="s">
        <v>669</v>
      </c>
      <c r="XBY50" s="98" t="s">
        <v>669</v>
      </c>
      <c r="XBZ50" s="98" t="s">
        <v>669</v>
      </c>
      <c r="XCA50" s="98" t="s">
        <v>669</v>
      </c>
      <c r="XCB50" s="98" t="s">
        <v>669</v>
      </c>
      <c r="XCC50" s="98" t="s">
        <v>669</v>
      </c>
      <c r="XCD50" s="98" t="s">
        <v>669</v>
      </c>
      <c r="XCE50" s="98" t="s">
        <v>669</v>
      </c>
      <c r="XCF50" s="98" t="s">
        <v>669</v>
      </c>
      <c r="XCG50" s="98" t="s">
        <v>669</v>
      </c>
      <c r="XCH50" s="98" t="s">
        <v>669</v>
      </c>
      <c r="XCI50" s="98" t="s">
        <v>669</v>
      </c>
      <c r="XCJ50" s="98" t="s">
        <v>669</v>
      </c>
      <c r="XCK50" s="98" t="s">
        <v>669</v>
      </c>
      <c r="XCL50" s="98" t="s">
        <v>669</v>
      </c>
      <c r="XCM50" s="98" t="s">
        <v>669</v>
      </c>
      <c r="XCN50" s="98" t="s">
        <v>669</v>
      </c>
      <c r="XCO50" s="98" t="s">
        <v>669</v>
      </c>
      <c r="XCP50" s="98" t="s">
        <v>669</v>
      </c>
      <c r="XCQ50" s="98" t="s">
        <v>669</v>
      </c>
      <c r="XCR50" s="98" t="s">
        <v>669</v>
      </c>
      <c r="XCS50" s="98" t="s">
        <v>669</v>
      </c>
      <c r="XCT50" s="98" t="s">
        <v>669</v>
      </c>
      <c r="XCU50" s="98" t="s">
        <v>669</v>
      </c>
      <c r="XCV50" s="98" t="s">
        <v>669</v>
      </c>
      <c r="XCW50" s="98" t="s">
        <v>669</v>
      </c>
      <c r="XCX50" s="98" t="s">
        <v>669</v>
      </c>
      <c r="XCY50" s="98" t="s">
        <v>669</v>
      </c>
      <c r="XCZ50" s="98" t="s">
        <v>669</v>
      </c>
      <c r="XDA50" s="98" t="s">
        <v>669</v>
      </c>
      <c r="XDB50" s="98" t="s">
        <v>669</v>
      </c>
      <c r="XDC50" s="98" t="s">
        <v>669</v>
      </c>
      <c r="XDD50" s="98" t="s">
        <v>669</v>
      </c>
      <c r="XDE50" s="98" t="s">
        <v>669</v>
      </c>
      <c r="XDF50" s="98" t="s">
        <v>669</v>
      </c>
      <c r="XDG50" s="98" t="s">
        <v>669</v>
      </c>
      <c r="XDH50" s="98" t="s">
        <v>669</v>
      </c>
      <c r="XDI50" s="98" t="s">
        <v>669</v>
      </c>
      <c r="XDJ50" s="98" t="s">
        <v>669</v>
      </c>
      <c r="XDK50" s="98" t="s">
        <v>669</v>
      </c>
      <c r="XDL50" s="98" t="s">
        <v>669</v>
      </c>
      <c r="XDM50" s="98" t="s">
        <v>669</v>
      </c>
      <c r="XDN50" s="98" t="s">
        <v>669</v>
      </c>
      <c r="XDO50" s="98" t="s">
        <v>669</v>
      </c>
      <c r="XDP50" s="98" t="s">
        <v>669</v>
      </c>
      <c r="XDQ50" s="98" t="s">
        <v>669</v>
      </c>
      <c r="XDR50" s="98" t="s">
        <v>669</v>
      </c>
      <c r="XDS50" s="98" t="s">
        <v>669</v>
      </c>
      <c r="XDT50" s="98" t="s">
        <v>669</v>
      </c>
      <c r="XDU50" s="98" t="s">
        <v>669</v>
      </c>
      <c r="XDV50" s="98" t="s">
        <v>669</v>
      </c>
      <c r="XDW50" s="98" t="s">
        <v>669</v>
      </c>
      <c r="XDX50" s="98" t="s">
        <v>669</v>
      </c>
      <c r="XDY50" s="98" t="s">
        <v>669</v>
      </c>
      <c r="XDZ50" s="98" t="s">
        <v>669</v>
      </c>
      <c r="XEA50" s="98" t="s">
        <v>669</v>
      </c>
      <c r="XEB50" s="98" t="s">
        <v>669</v>
      </c>
      <c r="XEC50" s="98" t="s">
        <v>669</v>
      </c>
      <c r="XED50" s="98" t="s">
        <v>669</v>
      </c>
      <c r="XEE50" s="98" t="s">
        <v>669</v>
      </c>
      <c r="XEF50" s="98" t="s">
        <v>669</v>
      </c>
      <c r="XEG50" s="98" t="s">
        <v>669</v>
      </c>
      <c r="XEH50" s="98" t="s">
        <v>669</v>
      </c>
      <c r="XEI50" s="98" t="s">
        <v>669</v>
      </c>
      <c r="XEJ50" s="98" t="s">
        <v>669</v>
      </c>
      <c r="XEK50" s="98" t="s">
        <v>669</v>
      </c>
      <c r="XEL50" s="98" t="s">
        <v>669</v>
      </c>
      <c r="XEM50" s="98" t="s">
        <v>669</v>
      </c>
      <c r="XEN50" s="98" t="s">
        <v>669</v>
      </c>
      <c r="XEO50" s="98" t="s">
        <v>669</v>
      </c>
      <c r="XEP50" s="98" t="s">
        <v>669</v>
      </c>
      <c r="XEQ50" s="98" t="s">
        <v>669</v>
      </c>
      <c r="XER50" s="98" t="s">
        <v>669</v>
      </c>
      <c r="XES50" s="98" t="s">
        <v>669</v>
      </c>
      <c r="XET50" s="98" t="s">
        <v>669</v>
      </c>
      <c r="XEU50" s="98" t="s">
        <v>669</v>
      </c>
      <c r="XEV50" s="98" t="s">
        <v>669</v>
      </c>
      <c r="XEW50" s="98" t="s">
        <v>669</v>
      </c>
      <c r="XEX50" s="98" t="s">
        <v>669</v>
      </c>
      <c r="XEY50" s="98" t="s">
        <v>669</v>
      </c>
      <c r="XEZ50" s="98" t="s">
        <v>669</v>
      </c>
      <c r="XFA50" s="98" t="s">
        <v>669</v>
      </c>
      <c r="XFB50" s="98" t="s">
        <v>669</v>
      </c>
      <c r="XFC50" s="98" t="s">
        <v>669</v>
      </c>
      <c r="XFD50" s="98" t="s">
        <v>669</v>
      </c>
    </row>
    <row r="51" spans="1:16384" s="99" customFormat="1" ht="15.95" customHeight="1" x14ac:dyDescent="0.2">
      <c r="A51" s="98"/>
      <c r="B51" s="126"/>
    </row>
    <row r="52" spans="1:16384" s="99" customFormat="1" ht="15.95" customHeight="1" x14ac:dyDescent="0.2">
      <c r="A52" s="98"/>
      <c r="B52" s="126"/>
      <c r="C52" s="127" t="s">
        <v>633</v>
      </c>
      <c r="D52" s="128" t="s">
        <v>655</v>
      </c>
      <c r="E52" s="107" t="s">
        <v>656</v>
      </c>
      <c r="F52" s="128" t="s">
        <v>657</v>
      </c>
      <c r="G52" s="107" t="s">
        <v>658</v>
      </c>
      <c r="H52" s="128" t="s">
        <v>521</v>
      </c>
      <c r="I52" s="107" t="s">
        <v>279</v>
      </c>
      <c r="J52" s="128" t="s">
        <v>659</v>
      </c>
      <c r="K52" s="107" t="s">
        <v>660</v>
      </c>
      <c r="L52" s="128" t="s">
        <v>661</v>
      </c>
      <c r="M52" s="107" t="s">
        <v>662</v>
      </c>
      <c r="N52" s="128" t="s">
        <v>663</v>
      </c>
      <c r="O52" s="107" t="s">
        <v>664</v>
      </c>
      <c r="P52" s="128" t="s">
        <v>13</v>
      </c>
      <c r="Q52" s="107" t="s">
        <v>665</v>
      </c>
    </row>
    <row r="53" spans="1:16384" s="99" customFormat="1" ht="15.95" customHeight="1" x14ac:dyDescent="0.2">
      <c r="A53" s="98"/>
      <c r="B53" s="126"/>
      <c r="C53" s="124" t="s">
        <v>1260</v>
      </c>
      <c r="D53" s="129">
        <f>SUMIFS(Table1[Amount], Table1[Secondary Category],"INSURANCE", Table1[Specific Category],$C53,Table1[Month],D$3) + -1*SUMIFS(Table3[Amount], Table3[Secondary Category], "INSURANCE", Table3[Specific Category],$C53, Table3[Month], D$3)</f>
        <v>91.78</v>
      </c>
      <c r="E53" s="125">
        <f>SUMIFS(Table1[Amount], Table1[Secondary Category],"INSURANCE", Table1[Specific Category],$C53,Table1[Month],E$3) + -1*SUMIFS(Table3[Amount], Table3[Secondary Category], "INSURANCE", Table3[Specific Category],$C53, Table3[Month], E$3)</f>
        <v>91.78</v>
      </c>
      <c r="F53" s="129">
        <f>SUMIFS(Table1[Amount], Table1[Secondary Category],"INSURANCE", Table1[Specific Category],$C53,Table1[Month],F$3) + -1*SUMIFS(Table3[Amount], Table3[Secondary Category], "INSURANCE", Table3[Specific Category],$C53, Table3[Month], F$3)</f>
        <v>91.78</v>
      </c>
      <c r="G53" s="125">
        <f>SUMIFS(Table1[Amount], Table1[Secondary Category],"INSURANCE", Table1[Specific Category],$C53,Table1[Month],G$3) + -1*SUMIFS(Table3[Amount], Table3[Secondary Category], "INSURANCE", Table3[Specific Category],$C53, Table3[Month], G$3)</f>
        <v>91.78</v>
      </c>
      <c r="H53" s="129">
        <f>SUMIFS(Table1[Amount], Table1[Secondary Category],"INSURANCE", Table1[Specific Category],$C53,Table1[Month],H$3) + -1*SUMIFS(Table3[Amount], Table3[Secondary Category], "INSURANCE", Table3[Specific Category],$C53, Table3[Month], H$3)</f>
        <v>91.78</v>
      </c>
      <c r="I53" s="125">
        <f>SUMIFS(Table1[Amount], Table1[Secondary Category],"INSURANCE", Table1[Specific Category],$C53,Table1[Month],I$3) + -1*SUMIFS(Table3[Amount], Table3[Secondary Category], "INSURANCE", Table3[Specific Category],$C53, Table3[Month], I$3)</f>
        <v>69.88</v>
      </c>
      <c r="J53" s="129">
        <f>SUMIFS(Table1[Amount], Table1[Secondary Category],"INSURANCE", Table1[Specific Category],$C53,Table1[Month],J$3) + -1*SUMIFS(Table3[Amount], Table3[Secondary Category], "INSURANCE", Table3[Specific Category],$C53, Table3[Month], J$3)</f>
        <v>92.07</v>
      </c>
      <c r="K53" s="125">
        <f>SUMIFS(Table1[Amount], Table1[Secondary Category],"INSURANCE", Table1[Specific Category],$C53,Table1[Month],K$3) + -1*SUMIFS(Table3[Amount], Table3[Secondary Category], "INSURANCE", Table3[Specific Category],$C53, Table3[Month], K$3)</f>
        <v>92.07</v>
      </c>
      <c r="L53" s="129">
        <f>SUMIFS(Table1[Amount], Table1[Secondary Category],"INSURANCE", Table1[Specific Category],$C53,Table1[Month],L$3) + -1*SUMIFS(Table3[Amount], Table3[Secondary Category], "INSURANCE", Table3[Specific Category],$C53, Table3[Month], L$3)</f>
        <v>68.52</v>
      </c>
      <c r="M53" s="125">
        <f>SUMIFS(Table1[Amount], Table1[Secondary Category],"INSURANCE", Table1[Specific Category],$C53,Table1[Month],M$3) + -1*SUMIFS(Table3[Amount], Table3[Secondary Category], "INSURANCE", Table3[Specific Category],$C53, Table3[Month], M$3)</f>
        <v>84.85</v>
      </c>
      <c r="N53" s="129">
        <f>SUMIFS(Table1[Amount], Table1[Secondary Category],"INSURANCE", Table1[Specific Category],$C53,Table1[Month],N$3) + -1*SUMIFS(Table3[Amount], Table3[Secondary Category], "INSURANCE", Table3[Specific Category],$C53, Table3[Month], N$3)</f>
        <v>102.79</v>
      </c>
      <c r="O53" s="125">
        <f>SUMIFS(Table1[Amount], Table1[Secondary Category],"INSURANCE", Table1[Specific Category],$C53,Table1[Month],O$3) + -1*SUMIFS(Table3[Amount], Table3[Secondary Category], "INSURANCE", Table3[Specific Category],$C53, Table3[Month], O$3)</f>
        <v>60.44</v>
      </c>
      <c r="P53" s="129">
        <f>SUM(Insurance[[#This Row],[January]:[December]])</f>
        <v>1029.5199999999998</v>
      </c>
      <c r="Q53" s="125"/>
    </row>
    <row r="54" spans="1:16384" s="99" customFormat="1" ht="31.5" customHeight="1" thickBot="1" x14ac:dyDescent="0.25">
      <c r="A54" s="98"/>
      <c r="B54" s="98"/>
      <c r="C54" s="166" t="s">
        <v>667</v>
      </c>
      <c r="D54" s="167">
        <f>SUBTOTAL(109,Insurance[January])</f>
        <v>91.78</v>
      </c>
      <c r="E54" s="155">
        <f>SUBTOTAL(109,Insurance[February])</f>
        <v>91.78</v>
      </c>
      <c r="F54" s="167">
        <f>SUBTOTAL(109,Insurance[March])</f>
        <v>91.78</v>
      </c>
      <c r="G54" s="155">
        <f>SUBTOTAL(109,Insurance[April])</f>
        <v>91.78</v>
      </c>
      <c r="H54" s="167">
        <f>SUBTOTAL(109,Insurance[May])</f>
        <v>91.78</v>
      </c>
      <c r="I54" s="155">
        <f>SUBTOTAL(109,Insurance[June])</f>
        <v>69.88</v>
      </c>
      <c r="J54" s="167">
        <f>SUBTOTAL(109,Insurance[July])</f>
        <v>92.07</v>
      </c>
      <c r="K54" s="155">
        <f>SUBTOTAL(109,Insurance[August])</f>
        <v>92.07</v>
      </c>
      <c r="L54" s="167">
        <f>SUBTOTAL(109,Insurance[September])</f>
        <v>68.52</v>
      </c>
      <c r="M54" s="155">
        <f>SUBTOTAL(109,Insurance[October])</f>
        <v>84.85</v>
      </c>
      <c r="N54" s="167">
        <f>SUBTOTAL(109,Insurance[November])</f>
        <v>102.79</v>
      </c>
      <c r="O54" s="155">
        <f>SUBTOTAL(109,Insurance[December])</f>
        <v>60.44</v>
      </c>
      <c r="P54" s="167">
        <f>SUBTOTAL(109,Insurance[Year])</f>
        <v>1029.5199999999998</v>
      </c>
      <c r="Q54" s="156"/>
      <c r="S54" s="152">
        <f>P54/$P$10</f>
        <v>1.6990982658806896E-2</v>
      </c>
    </row>
    <row r="55" spans="1:16384" s="98" customFormat="1" ht="31.5" customHeight="1" thickTop="1" x14ac:dyDescent="0.2">
      <c r="A55" s="98" t="s">
        <v>669</v>
      </c>
      <c r="B55" s="98" t="s">
        <v>669</v>
      </c>
      <c r="C55" s="98" t="s">
        <v>669</v>
      </c>
      <c r="D55" s="98" t="s">
        <v>669</v>
      </c>
      <c r="E55" s="98" t="s">
        <v>669</v>
      </c>
      <c r="F55" s="98" t="s">
        <v>669</v>
      </c>
      <c r="G55" s="98" t="s">
        <v>669</v>
      </c>
      <c r="H55" s="98" t="s">
        <v>669</v>
      </c>
      <c r="I55" s="98" t="s">
        <v>669</v>
      </c>
      <c r="J55" s="98" t="s">
        <v>669</v>
      </c>
      <c r="K55" s="98" t="s">
        <v>669</v>
      </c>
      <c r="L55" s="98" t="s">
        <v>669</v>
      </c>
      <c r="M55" s="98" t="s">
        <v>669</v>
      </c>
      <c r="N55" s="98" t="s">
        <v>669</v>
      </c>
      <c r="O55" s="98" t="s">
        <v>669</v>
      </c>
      <c r="P55" s="98" t="s">
        <v>669</v>
      </c>
      <c r="Q55" s="98" t="s">
        <v>669</v>
      </c>
      <c r="R55" s="98" t="s">
        <v>669</v>
      </c>
      <c r="S55" s="98" t="s">
        <v>669</v>
      </c>
      <c r="T55" s="98" t="s">
        <v>669</v>
      </c>
      <c r="U55" s="98" t="s">
        <v>669</v>
      </c>
      <c r="V55" s="98" t="s">
        <v>669</v>
      </c>
      <c r="W55" s="98" t="s">
        <v>669</v>
      </c>
      <c r="X55" s="98" t="s">
        <v>669</v>
      </c>
      <c r="Y55" s="98" t="s">
        <v>669</v>
      </c>
      <c r="Z55" s="98" t="s">
        <v>669</v>
      </c>
      <c r="AA55" s="98" t="s">
        <v>669</v>
      </c>
      <c r="AB55" s="98" t="s">
        <v>669</v>
      </c>
      <c r="AC55" s="98" t="s">
        <v>669</v>
      </c>
      <c r="AD55" s="98" t="s">
        <v>669</v>
      </c>
      <c r="AE55" s="98" t="s">
        <v>669</v>
      </c>
      <c r="AF55" s="98" t="s">
        <v>669</v>
      </c>
      <c r="AG55" s="98" t="s">
        <v>669</v>
      </c>
      <c r="AH55" s="98" t="s">
        <v>669</v>
      </c>
      <c r="AI55" s="98" t="s">
        <v>669</v>
      </c>
      <c r="AJ55" s="98" t="s">
        <v>669</v>
      </c>
      <c r="AK55" s="98" t="s">
        <v>669</v>
      </c>
      <c r="AL55" s="98" t="s">
        <v>669</v>
      </c>
      <c r="AM55" s="98" t="s">
        <v>669</v>
      </c>
      <c r="AN55" s="98" t="s">
        <v>669</v>
      </c>
      <c r="AO55" s="98" t="s">
        <v>669</v>
      </c>
      <c r="AP55" s="98" t="s">
        <v>669</v>
      </c>
      <c r="AQ55" s="98" t="s">
        <v>669</v>
      </c>
      <c r="AR55" s="98" t="s">
        <v>669</v>
      </c>
      <c r="AS55" s="98" t="s">
        <v>669</v>
      </c>
      <c r="AT55" s="98" t="s">
        <v>669</v>
      </c>
      <c r="AU55" s="98" t="s">
        <v>669</v>
      </c>
      <c r="AV55" s="98" t="s">
        <v>669</v>
      </c>
      <c r="AW55" s="98" t="s">
        <v>669</v>
      </c>
      <c r="AX55" s="98" t="s">
        <v>669</v>
      </c>
      <c r="AY55" s="98" t="s">
        <v>669</v>
      </c>
      <c r="AZ55" s="98" t="s">
        <v>669</v>
      </c>
      <c r="BA55" s="98" t="s">
        <v>669</v>
      </c>
      <c r="BB55" s="98" t="s">
        <v>669</v>
      </c>
      <c r="BC55" s="98" t="s">
        <v>669</v>
      </c>
      <c r="BD55" s="98" t="s">
        <v>669</v>
      </c>
      <c r="BE55" s="98" t="s">
        <v>669</v>
      </c>
      <c r="BF55" s="98" t="s">
        <v>669</v>
      </c>
      <c r="BG55" s="98" t="s">
        <v>669</v>
      </c>
      <c r="BH55" s="98" t="s">
        <v>669</v>
      </c>
      <c r="BI55" s="98" t="s">
        <v>669</v>
      </c>
      <c r="BJ55" s="98" t="s">
        <v>669</v>
      </c>
      <c r="BK55" s="98" t="s">
        <v>669</v>
      </c>
      <c r="BL55" s="98" t="s">
        <v>669</v>
      </c>
      <c r="BM55" s="98" t="s">
        <v>669</v>
      </c>
      <c r="BN55" s="98" t="s">
        <v>669</v>
      </c>
      <c r="BO55" s="98" t="s">
        <v>669</v>
      </c>
      <c r="BP55" s="98" t="s">
        <v>669</v>
      </c>
      <c r="BQ55" s="98" t="s">
        <v>669</v>
      </c>
      <c r="BR55" s="98" t="s">
        <v>669</v>
      </c>
      <c r="BS55" s="98" t="s">
        <v>669</v>
      </c>
      <c r="BT55" s="98" t="s">
        <v>669</v>
      </c>
      <c r="BU55" s="98" t="s">
        <v>669</v>
      </c>
      <c r="BV55" s="98" t="s">
        <v>669</v>
      </c>
      <c r="BW55" s="98" t="s">
        <v>669</v>
      </c>
      <c r="BX55" s="98" t="s">
        <v>669</v>
      </c>
      <c r="BY55" s="98" t="s">
        <v>669</v>
      </c>
      <c r="BZ55" s="98" t="s">
        <v>669</v>
      </c>
      <c r="CA55" s="98" t="s">
        <v>669</v>
      </c>
      <c r="CB55" s="98" t="s">
        <v>669</v>
      </c>
      <c r="CC55" s="98" t="s">
        <v>669</v>
      </c>
      <c r="CD55" s="98" t="s">
        <v>669</v>
      </c>
      <c r="CE55" s="98" t="s">
        <v>669</v>
      </c>
      <c r="CF55" s="98" t="s">
        <v>669</v>
      </c>
      <c r="CG55" s="98" t="s">
        <v>669</v>
      </c>
      <c r="CH55" s="98" t="s">
        <v>669</v>
      </c>
      <c r="CI55" s="98" t="s">
        <v>669</v>
      </c>
      <c r="CJ55" s="98" t="s">
        <v>669</v>
      </c>
      <c r="CK55" s="98" t="s">
        <v>669</v>
      </c>
      <c r="CL55" s="98" t="s">
        <v>669</v>
      </c>
      <c r="CM55" s="98" t="s">
        <v>669</v>
      </c>
      <c r="CN55" s="98" t="s">
        <v>669</v>
      </c>
      <c r="CO55" s="98" t="s">
        <v>669</v>
      </c>
      <c r="CP55" s="98" t="s">
        <v>669</v>
      </c>
      <c r="CQ55" s="98" t="s">
        <v>669</v>
      </c>
      <c r="CR55" s="98" t="s">
        <v>669</v>
      </c>
      <c r="CS55" s="98" t="s">
        <v>669</v>
      </c>
      <c r="CT55" s="98" t="s">
        <v>669</v>
      </c>
      <c r="CU55" s="98" t="s">
        <v>669</v>
      </c>
      <c r="CV55" s="98" t="s">
        <v>669</v>
      </c>
      <c r="CW55" s="98" t="s">
        <v>669</v>
      </c>
      <c r="CX55" s="98" t="s">
        <v>669</v>
      </c>
      <c r="CY55" s="98" t="s">
        <v>669</v>
      </c>
      <c r="CZ55" s="98" t="s">
        <v>669</v>
      </c>
      <c r="DA55" s="98" t="s">
        <v>669</v>
      </c>
      <c r="DB55" s="98" t="s">
        <v>669</v>
      </c>
      <c r="DC55" s="98" t="s">
        <v>669</v>
      </c>
      <c r="DD55" s="98" t="s">
        <v>669</v>
      </c>
      <c r="DE55" s="98" t="s">
        <v>669</v>
      </c>
      <c r="DF55" s="98" t="s">
        <v>669</v>
      </c>
      <c r="DG55" s="98" t="s">
        <v>669</v>
      </c>
      <c r="DH55" s="98" t="s">
        <v>669</v>
      </c>
      <c r="DI55" s="98" t="s">
        <v>669</v>
      </c>
      <c r="DJ55" s="98" t="s">
        <v>669</v>
      </c>
      <c r="DK55" s="98" t="s">
        <v>669</v>
      </c>
      <c r="DL55" s="98" t="s">
        <v>669</v>
      </c>
      <c r="DM55" s="98" t="s">
        <v>669</v>
      </c>
      <c r="DN55" s="98" t="s">
        <v>669</v>
      </c>
      <c r="DO55" s="98" t="s">
        <v>669</v>
      </c>
      <c r="DP55" s="98" t="s">
        <v>669</v>
      </c>
      <c r="DQ55" s="98" t="s">
        <v>669</v>
      </c>
      <c r="DR55" s="98" t="s">
        <v>669</v>
      </c>
      <c r="DS55" s="98" t="s">
        <v>669</v>
      </c>
      <c r="DT55" s="98" t="s">
        <v>669</v>
      </c>
      <c r="DU55" s="98" t="s">
        <v>669</v>
      </c>
      <c r="DV55" s="98" t="s">
        <v>669</v>
      </c>
      <c r="DW55" s="98" t="s">
        <v>669</v>
      </c>
      <c r="DX55" s="98" t="s">
        <v>669</v>
      </c>
      <c r="DY55" s="98" t="s">
        <v>669</v>
      </c>
      <c r="DZ55" s="98" t="s">
        <v>669</v>
      </c>
      <c r="EA55" s="98" t="s">
        <v>669</v>
      </c>
      <c r="EB55" s="98" t="s">
        <v>669</v>
      </c>
      <c r="EC55" s="98" t="s">
        <v>669</v>
      </c>
      <c r="ED55" s="98" t="s">
        <v>669</v>
      </c>
      <c r="EE55" s="98" t="s">
        <v>669</v>
      </c>
      <c r="EF55" s="98" t="s">
        <v>669</v>
      </c>
      <c r="EG55" s="98" t="s">
        <v>669</v>
      </c>
      <c r="EH55" s="98" t="s">
        <v>669</v>
      </c>
      <c r="EI55" s="98" t="s">
        <v>669</v>
      </c>
      <c r="EJ55" s="98" t="s">
        <v>669</v>
      </c>
      <c r="EK55" s="98" t="s">
        <v>669</v>
      </c>
      <c r="EL55" s="98" t="s">
        <v>669</v>
      </c>
      <c r="EM55" s="98" t="s">
        <v>669</v>
      </c>
      <c r="EN55" s="98" t="s">
        <v>669</v>
      </c>
      <c r="EO55" s="98" t="s">
        <v>669</v>
      </c>
      <c r="EP55" s="98" t="s">
        <v>669</v>
      </c>
      <c r="EQ55" s="98" t="s">
        <v>669</v>
      </c>
      <c r="ER55" s="98" t="s">
        <v>669</v>
      </c>
      <c r="ES55" s="98" t="s">
        <v>669</v>
      </c>
      <c r="ET55" s="98" t="s">
        <v>669</v>
      </c>
      <c r="EU55" s="98" t="s">
        <v>669</v>
      </c>
      <c r="EV55" s="98" t="s">
        <v>669</v>
      </c>
      <c r="EW55" s="98" t="s">
        <v>669</v>
      </c>
      <c r="EX55" s="98" t="s">
        <v>669</v>
      </c>
      <c r="EY55" s="98" t="s">
        <v>669</v>
      </c>
      <c r="EZ55" s="98" t="s">
        <v>669</v>
      </c>
      <c r="FA55" s="98" t="s">
        <v>669</v>
      </c>
      <c r="FB55" s="98" t="s">
        <v>669</v>
      </c>
      <c r="FC55" s="98" t="s">
        <v>669</v>
      </c>
      <c r="FD55" s="98" t="s">
        <v>669</v>
      </c>
      <c r="FE55" s="98" t="s">
        <v>669</v>
      </c>
      <c r="FF55" s="98" t="s">
        <v>669</v>
      </c>
      <c r="FG55" s="98" t="s">
        <v>669</v>
      </c>
      <c r="FH55" s="98" t="s">
        <v>669</v>
      </c>
      <c r="FI55" s="98" t="s">
        <v>669</v>
      </c>
      <c r="FJ55" s="98" t="s">
        <v>669</v>
      </c>
      <c r="FK55" s="98" t="s">
        <v>669</v>
      </c>
      <c r="FL55" s="98" t="s">
        <v>669</v>
      </c>
      <c r="FM55" s="98" t="s">
        <v>669</v>
      </c>
      <c r="FN55" s="98" t="s">
        <v>669</v>
      </c>
      <c r="FO55" s="98" t="s">
        <v>669</v>
      </c>
      <c r="FP55" s="98" t="s">
        <v>669</v>
      </c>
      <c r="FQ55" s="98" t="s">
        <v>669</v>
      </c>
      <c r="FR55" s="98" t="s">
        <v>669</v>
      </c>
      <c r="FS55" s="98" t="s">
        <v>669</v>
      </c>
      <c r="FT55" s="98" t="s">
        <v>669</v>
      </c>
      <c r="FU55" s="98" t="s">
        <v>669</v>
      </c>
      <c r="FV55" s="98" t="s">
        <v>669</v>
      </c>
      <c r="FW55" s="98" t="s">
        <v>669</v>
      </c>
      <c r="FX55" s="98" t="s">
        <v>669</v>
      </c>
      <c r="FY55" s="98" t="s">
        <v>669</v>
      </c>
      <c r="FZ55" s="98" t="s">
        <v>669</v>
      </c>
      <c r="GA55" s="98" t="s">
        <v>669</v>
      </c>
      <c r="GB55" s="98" t="s">
        <v>669</v>
      </c>
      <c r="GC55" s="98" t="s">
        <v>669</v>
      </c>
      <c r="GD55" s="98" t="s">
        <v>669</v>
      </c>
      <c r="GE55" s="98" t="s">
        <v>669</v>
      </c>
      <c r="GF55" s="98" t="s">
        <v>669</v>
      </c>
      <c r="GG55" s="98" t="s">
        <v>669</v>
      </c>
      <c r="GH55" s="98" t="s">
        <v>669</v>
      </c>
      <c r="GI55" s="98" t="s">
        <v>669</v>
      </c>
      <c r="GJ55" s="98" t="s">
        <v>669</v>
      </c>
      <c r="GK55" s="98" t="s">
        <v>669</v>
      </c>
      <c r="GL55" s="98" t="s">
        <v>669</v>
      </c>
      <c r="GM55" s="98" t="s">
        <v>669</v>
      </c>
      <c r="GN55" s="98" t="s">
        <v>669</v>
      </c>
      <c r="GO55" s="98" t="s">
        <v>669</v>
      </c>
      <c r="GP55" s="98" t="s">
        <v>669</v>
      </c>
      <c r="GQ55" s="98" t="s">
        <v>669</v>
      </c>
      <c r="GR55" s="98" t="s">
        <v>669</v>
      </c>
      <c r="GS55" s="98" t="s">
        <v>669</v>
      </c>
      <c r="GT55" s="98" t="s">
        <v>669</v>
      </c>
      <c r="GU55" s="98" t="s">
        <v>669</v>
      </c>
      <c r="GV55" s="98" t="s">
        <v>669</v>
      </c>
      <c r="GW55" s="98" t="s">
        <v>669</v>
      </c>
      <c r="GX55" s="98" t="s">
        <v>669</v>
      </c>
      <c r="GY55" s="98" t="s">
        <v>669</v>
      </c>
      <c r="GZ55" s="98" t="s">
        <v>669</v>
      </c>
      <c r="HA55" s="98" t="s">
        <v>669</v>
      </c>
      <c r="HB55" s="98" t="s">
        <v>669</v>
      </c>
      <c r="HC55" s="98" t="s">
        <v>669</v>
      </c>
      <c r="HD55" s="98" t="s">
        <v>669</v>
      </c>
      <c r="HE55" s="98" t="s">
        <v>669</v>
      </c>
      <c r="HF55" s="98" t="s">
        <v>669</v>
      </c>
      <c r="HG55" s="98" t="s">
        <v>669</v>
      </c>
      <c r="HH55" s="98" t="s">
        <v>669</v>
      </c>
      <c r="HI55" s="98" t="s">
        <v>669</v>
      </c>
      <c r="HJ55" s="98" t="s">
        <v>669</v>
      </c>
      <c r="HK55" s="98" t="s">
        <v>669</v>
      </c>
      <c r="HL55" s="98" t="s">
        <v>669</v>
      </c>
      <c r="HM55" s="98" t="s">
        <v>669</v>
      </c>
      <c r="HN55" s="98" t="s">
        <v>669</v>
      </c>
      <c r="HO55" s="98" t="s">
        <v>669</v>
      </c>
      <c r="HP55" s="98" t="s">
        <v>669</v>
      </c>
      <c r="HQ55" s="98" t="s">
        <v>669</v>
      </c>
      <c r="HR55" s="98" t="s">
        <v>669</v>
      </c>
      <c r="HS55" s="98" t="s">
        <v>669</v>
      </c>
      <c r="HT55" s="98" t="s">
        <v>669</v>
      </c>
      <c r="HU55" s="98" t="s">
        <v>669</v>
      </c>
      <c r="HV55" s="98" t="s">
        <v>669</v>
      </c>
      <c r="HW55" s="98" t="s">
        <v>669</v>
      </c>
      <c r="HX55" s="98" t="s">
        <v>669</v>
      </c>
      <c r="HY55" s="98" t="s">
        <v>669</v>
      </c>
      <c r="HZ55" s="98" t="s">
        <v>669</v>
      </c>
      <c r="IA55" s="98" t="s">
        <v>669</v>
      </c>
      <c r="IB55" s="98" t="s">
        <v>669</v>
      </c>
      <c r="IC55" s="98" t="s">
        <v>669</v>
      </c>
      <c r="ID55" s="98" t="s">
        <v>669</v>
      </c>
      <c r="IE55" s="98" t="s">
        <v>669</v>
      </c>
      <c r="IF55" s="98" t="s">
        <v>669</v>
      </c>
      <c r="IG55" s="98" t="s">
        <v>669</v>
      </c>
      <c r="IH55" s="98" t="s">
        <v>669</v>
      </c>
      <c r="II55" s="98" t="s">
        <v>669</v>
      </c>
      <c r="IJ55" s="98" t="s">
        <v>669</v>
      </c>
      <c r="IK55" s="98" t="s">
        <v>669</v>
      </c>
      <c r="IL55" s="98" t="s">
        <v>669</v>
      </c>
      <c r="IM55" s="98" t="s">
        <v>669</v>
      </c>
      <c r="IN55" s="98" t="s">
        <v>669</v>
      </c>
      <c r="IO55" s="98" t="s">
        <v>669</v>
      </c>
      <c r="IP55" s="98" t="s">
        <v>669</v>
      </c>
      <c r="IQ55" s="98" t="s">
        <v>669</v>
      </c>
      <c r="IR55" s="98" t="s">
        <v>669</v>
      </c>
      <c r="IS55" s="98" t="s">
        <v>669</v>
      </c>
      <c r="IT55" s="98" t="s">
        <v>669</v>
      </c>
      <c r="IU55" s="98" t="s">
        <v>669</v>
      </c>
      <c r="IV55" s="98" t="s">
        <v>669</v>
      </c>
      <c r="IW55" s="98" t="s">
        <v>669</v>
      </c>
      <c r="IX55" s="98" t="s">
        <v>669</v>
      </c>
      <c r="IY55" s="98" t="s">
        <v>669</v>
      </c>
      <c r="IZ55" s="98" t="s">
        <v>669</v>
      </c>
      <c r="JA55" s="98" t="s">
        <v>669</v>
      </c>
      <c r="JB55" s="98" t="s">
        <v>669</v>
      </c>
      <c r="JC55" s="98" t="s">
        <v>669</v>
      </c>
      <c r="JD55" s="98" t="s">
        <v>669</v>
      </c>
      <c r="JE55" s="98" t="s">
        <v>669</v>
      </c>
      <c r="JF55" s="98" t="s">
        <v>669</v>
      </c>
      <c r="JG55" s="98" t="s">
        <v>669</v>
      </c>
      <c r="JH55" s="98" t="s">
        <v>669</v>
      </c>
      <c r="JI55" s="98" t="s">
        <v>669</v>
      </c>
      <c r="JJ55" s="98" t="s">
        <v>669</v>
      </c>
      <c r="JK55" s="98" t="s">
        <v>669</v>
      </c>
      <c r="JL55" s="98" t="s">
        <v>669</v>
      </c>
      <c r="JM55" s="98" t="s">
        <v>669</v>
      </c>
      <c r="JN55" s="98" t="s">
        <v>669</v>
      </c>
      <c r="JO55" s="98" t="s">
        <v>669</v>
      </c>
      <c r="JP55" s="98" t="s">
        <v>669</v>
      </c>
      <c r="JQ55" s="98" t="s">
        <v>669</v>
      </c>
      <c r="JR55" s="98" t="s">
        <v>669</v>
      </c>
      <c r="JS55" s="98" t="s">
        <v>669</v>
      </c>
      <c r="JT55" s="98" t="s">
        <v>669</v>
      </c>
      <c r="JU55" s="98" t="s">
        <v>669</v>
      </c>
      <c r="JV55" s="98" t="s">
        <v>669</v>
      </c>
      <c r="JW55" s="98" t="s">
        <v>669</v>
      </c>
      <c r="JX55" s="98" t="s">
        <v>669</v>
      </c>
      <c r="JY55" s="98" t="s">
        <v>669</v>
      </c>
      <c r="JZ55" s="98" t="s">
        <v>669</v>
      </c>
      <c r="KA55" s="98" t="s">
        <v>669</v>
      </c>
      <c r="KB55" s="98" t="s">
        <v>669</v>
      </c>
      <c r="KC55" s="98" t="s">
        <v>669</v>
      </c>
      <c r="KD55" s="98" t="s">
        <v>669</v>
      </c>
      <c r="KE55" s="98" t="s">
        <v>669</v>
      </c>
      <c r="KF55" s="98" t="s">
        <v>669</v>
      </c>
      <c r="KG55" s="98" t="s">
        <v>669</v>
      </c>
      <c r="KH55" s="98" t="s">
        <v>669</v>
      </c>
      <c r="KI55" s="98" t="s">
        <v>669</v>
      </c>
      <c r="KJ55" s="98" t="s">
        <v>669</v>
      </c>
      <c r="KK55" s="98" t="s">
        <v>669</v>
      </c>
      <c r="KL55" s="98" t="s">
        <v>669</v>
      </c>
      <c r="KM55" s="98" t="s">
        <v>669</v>
      </c>
      <c r="KN55" s="98" t="s">
        <v>669</v>
      </c>
      <c r="KO55" s="98" t="s">
        <v>669</v>
      </c>
      <c r="KP55" s="98" t="s">
        <v>669</v>
      </c>
      <c r="KQ55" s="98" t="s">
        <v>669</v>
      </c>
      <c r="KR55" s="98" t="s">
        <v>669</v>
      </c>
      <c r="KS55" s="98" t="s">
        <v>669</v>
      </c>
      <c r="KT55" s="98" t="s">
        <v>669</v>
      </c>
      <c r="KU55" s="98" t="s">
        <v>669</v>
      </c>
      <c r="KV55" s="98" t="s">
        <v>669</v>
      </c>
      <c r="KW55" s="98" t="s">
        <v>669</v>
      </c>
      <c r="KX55" s="98" t="s">
        <v>669</v>
      </c>
      <c r="KY55" s="98" t="s">
        <v>669</v>
      </c>
      <c r="KZ55" s="98" t="s">
        <v>669</v>
      </c>
      <c r="LA55" s="98" t="s">
        <v>669</v>
      </c>
      <c r="LB55" s="98" t="s">
        <v>669</v>
      </c>
      <c r="LC55" s="98" t="s">
        <v>669</v>
      </c>
      <c r="LD55" s="98" t="s">
        <v>669</v>
      </c>
      <c r="LE55" s="98" t="s">
        <v>669</v>
      </c>
      <c r="LF55" s="98" t="s">
        <v>669</v>
      </c>
      <c r="LG55" s="98" t="s">
        <v>669</v>
      </c>
      <c r="LH55" s="98" t="s">
        <v>669</v>
      </c>
      <c r="LI55" s="98" t="s">
        <v>669</v>
      </c>
      <c r="LJ55" s="98" t="s">
        <v>669</v>
      </c>
      <c r="LK55" s="98" t="s">
        <v>669</v>
      </c>
      <c r="LL55" s="98" t="s">
        <v>669</v>
      </c>
      <c r="LM55" s="98" t="s">
        <v>669</v>
      </c>
      <c r="LN55" s="98" t="s">
        <v>669</v>
      </c>
      <c r="LO55" s="98" t="s">
        <v>669</v>
      </c>
      <c r="LP55" s="98" t="s">
        <v>669</v>
      </c>
      <c r="LQ55" s="98" t="s">
        <v>669</v>
      </c>
      <c r="LR55" s="98" t="s">
        <v>669</v>
      </c>
      <c r="LS55" s="98" t="s">
        <v>669</v>
      </c>
      <c r="LT55" s="98" t="s">
        <v>669</v>
      </c>
      <c r="LU55" s="98" t="s">
        <v>669</v>
      </c>
      <c r="LV55" s="98" t="s">
        <v>669</v>
      </c>
      <c r="LW55" s="98" t="s">
        <v>669</v>
      </c>
      <c r="LX55" s="98" t="s">
        <v>669</v>
      </c>
      <c r="LY55" s="98" t="s">
        <v>669</v>
      </c>
      <c r="LZ55" s="98" t="s">
        <v>669</v>
      </c>
      <c r="MA55" s="98" t="s">
        <v>669</v>
      </c>
      <c r="MB55" s="98" t="s">
        <v>669</v>
      </c>
      <c r="MC55" s="98" t="s">
        <v>669</v>
      </c>
      <c r="MD55" s="98" t="s">
        <v>669</v>
      </c>
      <c r="ME55" s="98" t="s">
        <v>669</v>
      </c>
      <c r="MF55" s="98" t="s">
        <v>669</v>
      </c>
      <c r="MG55" s="98" t="s">
        <v>669</v>
      </c>
      <c r="MH55" s="98" t="s">
        <v>669</v>
      </c>
      <c r="MI55" s="98" t="s">
        <v>669</v>
      </c>
      <c r="MJ55" s="98" t="s">
        <v>669</v>
      </c>
      <c r="MK55" s="98" t="s">
        <v>669</v>
      </c>
      <c r="ML55" s="98" t="s">
        <v>669</v>
      </c>
      <c r="MM55" s="98" t="s">
        <v>669</v>
      </c>
      <c r="MN55" s="98" t="s">
        <v>669</v>
      </c>
      <c r="MO55" s="98" t="s">
        <v>669</v>
      </c>
      <c r="MP55" s="98" t="s">
        <v>669</v>
      </c>
      <c r="MQ55" s="98" t="s">
        <v>669</v>
      </c>
      <c r="MR55" s="98" t="s">
        <v>669</v>
      </c>
      <c r="MS55" s="98" t="s">
        <v>669</v>
      </c>
      <c r="MT55" s="98" t="s">
        <v>669</v>
      </c>
      <c r="MU55" s="98" t="s">
        <v>669</v>
      </c>
      <c r="MV55" s="98" t="s">
        <v>669</v>
      </c>
      <c r="MW55" s="98" t="s">
        <v>669</v>
      </c>
      <c r="MX55" s="98" t="s">
        <v>669</v>
      </c>
      <c r="MY55" s="98" t="s">
        <v>669</v>
      </c>
      <c r="MZ55" s="98" t="s">
        <v>669</v>
      </c>
      <c r="NA55" s="98" t="s">
        <v>669</v>
      </c>
      <c r="NB55" s="98" t="s">
        <v>669</v>
      </c>
      <c r="NC55" s="98" t="s">
        <v>669</v>
      </c>
      <c r="ND55" s="98" t="s">
        <v>669</v>
      </c>
      <c r="NE55" s="98" t="s">
        <v>669</v>
      </c>
      <c r="NF55" s="98" t="s">
        <v>669</v>
      </c>
      <c r="NG55" s="98" t="s">
        <v>669</v>
      </c>
      <c r="NH55" s="98" t="s">
        <v>669</v>
      </c>
      <c r="NI55" s="98" t="s">
        <v>669</v>
      </c>
      <c r="NJ55" s="98" t="s">
        <v>669</v>
      </c>
      <c r="NK55" s="98" t="s">
        <v>669</v>
      </c>
      <c r="NL55" s="98" t="s">
        <v>669</v>
      </c>
      <c r="NM55" s="98" t="s">
        <v>669</v>
      </c>
      <c r="NN55" s="98" t="s">
        <v>669</v>
      </c>
      <c r="NO55" s="98" t="s">
        <v>669</v>
      </c>
      <c r="NP55" s="98" t="s">
        <v>669</v>
      </c>
      <c r="NQ55" s="98" t="s">
        <v>669</v>
      </c>
      <c r="NR55" s="98" t="s">
        <v>669</v>
      </c>
      <c r="NS55" s="98" t="s">
        <v>669</v>
      </c>
      <c r="NT55" s="98" t="s">
        <v>669</v>
      </c>
      <c r="NU55" s="98" t="s">
        <v>669</v>
      </c>
      <c r="NV55" s="98" t="s">
        <v>669</v>
      </c>
      <c r="NW55" s="98" t="s">
        <v>669</v>
      </c>
      <c r="NX55" s="98" t="s">
        <v>669</v>
      </c>
      <c r="NY55" s="98" t="s">
        <v>669</v>
      </c>
      <c r="NZ55" s="98" t="s">
        <v>669</v>
      </c>
      <c r="OA55" s="98" t="s">
        <v>669</v>
      </c>
      <c r="OB55" s="98" t="s">
        <v>669</v>
      </c>
      <c r="OC55" s="98" t="s">
        <v>669</v>
      </c>
      <c r="OD55" s="98" t="s">
        <v>669</v>
      </c>
      <c r="OE55" s="98" t="s">
        <v>669</v>
      </c>
      <c r="OF55" s="98" t="s">
        <v>669</v>
      </c>
      <c r="OG55" s="98" t="s">
        <v>669</v>
      </c>
      <c r="OH55" s="98" t="s">
        <v>669</v>
      </c>
      <c r="OI55" s="98" t="s">
        <v>669</v>
      </c>
      <c r="OJ55" s="98" t="s">
        <v>669</v>
      </c>
      <c r="OK55" s="98" t="s">
        <v>669</v>
      </c>
      <c r="OL55" s="98" t="s">
        <v>669</v>
      </c>
      <c r="OM55" s="98" t="s">
        <v>669</v>
      </c>
      <c r="ON55" s="98" t="s">
        <v>669</v>
      </c>
      <c r="OO55" s="98" t="s">
        <v>669</v>
      </c>
      <c r="OP55" s="98" t="s">
        <v>669</v>
      </c>
      <c r="OQ55" s="98" t="s">
        <v>669</v>
      </c>
      <c r="OR55" s="98" t="s">
        <v>669</v>
      </c>
      <c r="OS55" s="98" t="s">
        <v>669</v>
      </c>
      <c r="OT55" s="98" t="s">
        <v>669</v>
      </c>
      <c r="OU55" s="98" t="s">
        <v>669</v>
      </c>
      <c r="OV55" s="98" t="s">
        <v>669</v>
      </c>
      <c r="OW55" s="98" t="s">
        <v>669</v>
      </c>
      <c r="OX55" s="98" t="s">
        <v>669</v>
      </c>
      <c r="OY55" s="98" t="s">
        <v>669</v>
      </c>
      <c r="OZ55" s="98" t="s">
        <v>669</v>
      </c>
      <c r="PA55" s="98" t="s">
        <v>669</v>
      </c>
      <c r="PB55" s="98" t="s">
        <v>669</v>
      </c>
      <c r="PC55" s="98" t="s">
        <v>669</v>
      </c>
      <c r="PD55" s="98" t="s">
        <v>669</v>
      </c>
      <c r="PE55" s="98" t="s">
        <v>669</v>
      </c>
      <c r="PF55" s="98" t="s">
        <v>669</v>
      </c>
      <c r="PG55" s="98" t="s">
        <v>669</v>
      </c>
      <c r="PH55" s="98" t="s">
        <v>669</v>
      </c>
      <c r="PI55" s="98" t="s">
        <v>669</v>
      </c>
      <c r="PJ55" s="98" t="s">
        <v>669</v>
      </c>
      <c r="PK55" s="98" t="s">
        <v>669</v>
      </c>
      <c r="PL55" s="98" t="s">
        <v>669</v>
      </c>
      <c r="PM55" s="98" t="s">
        <v>669</v>
      </c>
      <c r="PN55" s="98" t="s">
        <v>669</v>
      </c>
      <c r="PO55" s="98" t="s">
        <v>669</v>
      </c>
      <c r="PP55" s="98" t="s">
        <v>669</v>
      </c>
      <c r="PQ55" s="98" t="s">
        <v>669</v>
      </c>
      <c r="PR55" s="98" t="s">
        <v>669</v>
      </c>
      <c r="PS55" s="98" t="s">
        <v>669</v>
      </c>
      <c r="PT55" s="98" t="s">
        <v>669</v>
      </c>
      <c r="PU55" s="98" t="s">
        <v>669</v>
      </c>
      <c r="PV55" s="98" t="s">
        <v>669</v>
      </c>
      <c r="PW55" s="98" t="s">
        <v>669</v>
      </c>
      <c r="PX55" s="98" t="s">
        <v>669</v>
      </c>
      <c r="PY55" s="98" t="s">
        <v>669</v>
      </c>
      <c r="PZ55" s="98" t="s">
        <v>669</v>
      </c>
      <c r="QA55" s="98" t="s">
        <v>669</v>
      </c>
      <c r="QB55" s="98" t="s">
        <v>669</v>
      </c>
      <c r="QC55" s="98" t="s">
        <v>669</v>
      </c>
      <c r="QD55" s="98" t="s">
        <v>669</v>
      </c>
      <c r="QE55" s="98" t="s">
        <v>669</v>
      </c>
      <c r="QF55" s="98" t="s">
        <v>669</v>
      </c>
      <c r="QG55" s="98" t="s">
        <v>669</v>
      </c>
      <c r="QH55" s="98" t="s">
        <v>669</v>
      </c>
      <c r="QI55" s="98" t="s">
        <v>669</v>
      </c>
      <c r="QJ55" s="98" t="s">
        <v>669</v>
      </c>
      <c r="QK55" s="98" t="s">
        <v>669</v>
      </c>
      <c r="QL55" s="98" t="s">
        <v>669</v>
      </c>
      <c r="QM55" s="98" t="s">
        <v>669</v>
      </c>
      <c r="QN55" s="98" t="s">
        <v>669</v>
      </c>
      <c r="QO55" s="98" t="s">
        <v>669</v>
      </c>
      <c r="QP55" s="98" t="s">
        <v>669</v>
      </c>
      <c r="QQ55" s="98" t="s">
        <v>669</v>
      </c>
      <c r="QR55" s="98" t="s">
        <v>669</v>
      </c>
      <c r="QS55" s="98" t="s">
        <v>669</v>
      </c>
      <c r="QT55" s="98" t="s">
        <v>669</v>
      </c>
      <c r="QU55" s="98" t="s">
        <v>669</v>
      </c>
      <c r="QV55" s="98" t="s">
        <v>669</v>
      </c>
      <c r="QW55" s="98" t="s">
        <v>669</v>
      </c>
      <c r="QX55" s="98" t="s">
        <v>669</v>
      </c>
      <c r="QY55" s="98" t="s">
        <v>669</v>
      </c>
      <c r="QZ55" s="98" t="s">
        <v>669</v>
      </c>
      <c r="RA55" s="98" t="s">
        <v>669</v>
      </c>
      <c r="RB55" s="98" t="s">
        <v>669</v>
      </c>
      <c r="RC55" s="98" t="s">
        <v>669</v>
      </c>
      <c r="RD55" s="98" t="s">
        <v>669</v>
      </c>
      <c r="RE55" s="98" t="s">
        <v>669</v>
      </c>
      <c r="RF55" s="98" t="s">
        <v>669</v>
      </c>
      <c r="RG55" s="98" t="s">
        <v>669</v>
      </c>
      <c r="RH55" s="98" t="s">
        <v>669</v>
      </c>
      <c r="RI55" s="98" t="s">
        <v>669</v>
      </c>
      <c r="RJ55" s="98" t="s">
        <v>669</v>
      </c>
      <c r="RK55" s="98" t="s">
        <v>669</v>
      </c>
      <c r="RL55" s="98" t="s">
        <v>669</v>
      </c>
      <c r="RM55" s="98" t="s">
        <v>669</v>
      </c>
      <c r="RN55" s="98" t="s">
        <v>669</v>
      </c>
      <c r="RO55" s="98" t="s">
        <v>669</v>
      </c>
      <c r="RP55" s="98" t="s">
        <v>669</v>
      </c>
      <c r="RQ55" s="98" t="s">
        <v>669</v>
      </c>
      <c r="RR55" s="98" t="s">
        <v>669</v>
      </c>
      <c r="RS55" s="98" t="s">
        <v>669</v>
      </c>
      <c r="RT55" s="98" t="s">
        <v>669</v>
      </c>
      <c r="RU55" s="98" t="s">
        <v>669</v>
      </c>
      <c r="RV55" s="98" t="s">
        <v>669</v>
      </c>
      <c r="RW55" s="98" t="s">
        <v>669</v>
      </c>
      <c r="RX55" s="98" t="s">
        <v>669</v>
      </c>
      <c r="RY55" s="98" t="s">
        <v>669</v>
      </c>
      <c r="RZ55" s="98" t="s">
        <v>669</v>
      </c>
      <c r="SA55" s="98" t="s">
        <v>669</v>
      </c>
      <c r="SB55" s="98" t="s">
        <v>669</v>
      </c>
      <c r="SC55" s="98" t="s">
        <v>669</v>
      </c>
      <c r="SD55" s="98" t="s">
        <v>669</v>
      </c>
      <c r="SE55" s="98" t="s">
        <v>669</v>
      </c>
      <c r="SF55" s="98" t="s">
        <v>669</v>
      </c>
      <c r="SG55" s="98" t="s">
        <v>669</v>
      </c>
      <c r="SH55" s="98" t="s">
        <v>669</v>
      </c>
      <c r="SI55" s="98" t="s">
        <v>669</v>
      </c>
      <c r="SJ55" s="98" t="s">
        <v>669</v>
      </c>
      <c r="SK55" s="98" t="s">
        <v>669</v>
      </c>
      <c r="SL55" s="98" t="s">
        <v>669</v>
      </c>
      <c r="SM55" s="98" t="s">
        <v>669</v>
      </c>
      <c r="SN55" s="98" t="s">
        <v>669</v>
      </c>
      <c r="SO55" s="98" t="s">
        <v>669</v>
      </c>
      <c r="SP55" s="98" t="s">
        <v>669</v>
      </c>
      <c r="SQ55" s="98" t="s">
        <v>669</v>
      </c>
      <c r="SR55" s="98" t="s">
        <v>669</v>
      </c>
      <c r="SS55" s="98" t="s">
        <v>669</v>
      </c>
      <c r="ST55" s="98" t="s">
        <v>669</v>
      </c>
      <c r="SU55" s="98" t="s">
        <v>669</v>
      </c>
      <c r="SV55" s="98" t="s">
        <v>669</v>
      </c>
      <c r="SW55" s="98" t="s">
        <v>669</v>
      </c>
      <c r="SX55" s="98" t="s">
        <v>669</v>
      </c>
      <c r="SY55" s="98" t="s">
        <v>669</v>
      </c>
      <c r="SZ55" s="98" t="s">
        <v>669</v>
      </c>
      <c r="TA55" s="98" t="s">
        <v>669</v>
      </c>
      <c r="TB55" s="98" t="s">
        <v>669</v>
      </c>
      <c r="TC55" s="98" t="s">
        <v>669</v>
      </c>
      <c r="TD55" s="98" t="s">
        <v>669</v>
      </c>
      <c r="TE55" s="98" t="s">
        <v>669</v>
      </c>
      <c r="TF55" s="98" t="s">
        <v>669</v>
      </c>
      <c r="TG55" s="98" t="s">
        <v>669</v>
      </c>
      <c r="TH55" s="98" t="s">
        <v>669</v>
      </c>
      <c r="TI55" s="98" t="s">
        <v>669</v>
      </c>
      <c r="TJ55" s="98" t="s">
        <v>669</v>
      </c>
      <c r="TK55" s="98" t="s">
        <v>669</v>
      </c>
      <c r="TL55" s="98" t="s">
        <v>669</v>
      </c>
      <c r="TM55" s="98" t="s">
        <v>669</v>
      </c>
      <c r="TN55" s="98" t="s">
        <v>669</v>
      </c>
      <c r="TO55" s="98" t="s">
        <v>669</v>
      </c>
      <c r="TP55" s="98" t="s">
        <v>669</v>
      </c>
      <c r="TQ55" s="98" t="s">
        <v>669</v>
      </c>
      <c r="TR55" s="98" t="s">
        <v>669</v>
      </c>
      <c r="TS55" s="98" t="s">
        <v>669</v>
      </c>
      <c r="TT55" s="98" t="s">
        <v>669</v>
      </c>
      <c r="TU55" s="98" t="s">
        <v>669</v>
      </c>
      <c r="TV55" s="98" t="s">
        <v>669</v>
      </c>
      <c r="TW55" s="98" t="s">
        <v>669</v>
      </c>
      <c r="TX55" s="98" t="s">
        <v>669</v>
      </c>
      <c r="TY55" s="98" t="s">
        <v>669</v>
      </c>
      <c r="TZ55" s="98" t="s">
        <v>669</v>
      </c>
      <c r="UA55" s="98" t="s">
        <v>669</v>
      </c>
      <c r="UB55" s="98" t="s">
        <v>669</v>
      </c>
      <c r="UC55" s="98" t="s">
        <v>669</v>
      </c>
      <c r="UD55" s="98" t="s">
        <v>669</v>
      </c>
      <c r="UE55" s="98" t="s">
        <v>669</v>
      </c>
      <c r="UF55" s="98" t="s">
        <v>669</v>
      </c>
      <c r="UG55" s="98" t="s">
        <v>669</v>
      </c>
      <c r="UH55" s="98" t="s">
        <v>669</v>
      </c>
      <c r="UI55" s="98" t="s">
        <v>669</v>
      </c>
      <c r="UJ55" s="98" t="s">
        <v>669</v>
      </c>
      <c r="UK55" s="98" t="s">
        <v>669</v>
      </c>
      <c r="UL55" s="98" t="s">
        <v>669</v>
      </c>
      <c r="UM55" s="98" t="s">
        <v>669</v>
      </c>
      <c r="UN55" s="98" t="s">
        <v>669</v>
      </c>
      <c r="UO55" s="98" t="s">
        <v>669</v>
      </c>
      <c r="UP55" s="98" t="s">
        <v>669</v>
      </c>
      <c r="UQ55" s="98" t="s">
        <v>669</v>
      </c>
      <c r="UR55" s="98" t="s">
        <v>669</v>
      </c>
      <c r="US55" s="98" t="s">
        <v>669</v>
      </c>
      <c r="UT55" s="98" t="s">
        <v>669</v>
      </c>
      <c r="UU55" s="98" t="s">
        <v>669</v>
      </c>
      <c r="UV55" s="98" t="s">
        <v>669</v>
      </c>
      <c r="UW55" s="98" t="s">
        <v>669</v>
      </c>
      <c r="UX55" s="98" t="s">
        <v>669</v>
      </c>
      <c r="UY55" s="98" t="s">
        <v>669</v>
      </c>
      <c r="UZ55" s="98" t="s">
        <v>669</v>
      </c>
      <c r="VA55" s="98" t="s">
        <v>669</v>
      </c>
      <c r="VB55" s="98" t="s">
        <v>669</v>
      </c>
      <c r="VC55" s="98" t="s">
        <v>669</v>
      </c>
      <c r="VD55" s="98" t="s">
        <v>669</v>
      </c>
      <c r="VE55" s="98" t="s">
        <v>669</v>
      </c>
      <c r="VF55" s="98" t="s">
        <v>669</v>
      </c>
      <c r="VG55" s="98" t="s">
        <v>669</v>
      </c>
      <c r="VH55" s="98" t="s">
        <v>669</v>
      </c>
      <c r="VI55" s="98" t="s">
        <v>669</v>
      </c>
      <c r="VJ55" s="98" t="s">
        <v>669</v>
      </c>
      <c r="VK55" s="98" t="s">
        <v>669</v>
      </c>
      <c r="VL55" s="98" t="s">
        <v>669</v>
      </c>
      <c r="VM55" s="98" t="s">
        <v>669</v>
      </c>
      <c r="VN55" s="98" t="s">
        <v>669</v>
      </c>
      <c r="VO55" s="98" t="s">
        <v>669</v>
      </c>
      <c r="VP55" s="98" t="s">
        <v>669</v>
      </c>
      <c r="VQ55" s="98" t="s">
        <v>669</v>
      </c>
      <c r="VR55" s="98" t="s">
        <v>669</v>
      </c>
      <c r="VS55" s="98" t="s">
        <v>669</v>
      </c>
      <c r="VT55" s="98" t="s">
        <v>669</v>
      </c>
      <c r="VU55" s="98" t="s">
        <v>669</v>
      </c>
      <c r="VV55" s="98" t="s">
        <v>669</v>
      </c>
      <c r="VW55" s="98" t="s">
        <v>669</v>
      </c>
      <c r="VX55" s="98" t="s">
        <v>669</v>
      </c>
      <c r="VY55" s="98" t="s">
        <v>669</v>
      </c>
      <c r="VZ55" s="98" t="s">
        <v>669</v>
      </c>
      <c r="WA55" s="98" t="s">
        <v>669</v>
      </c>
      <c r="WB55" s="98" t="s">
        <v>669</v>
      </c>
      <c r="WC55" s="98" t="s">
        <v>669</v>
      </c>
      <c r="WD55" s="98" t="s">
        <v>669</v>
      </c>
      <c r="WE55" s="98" t="s">
        <v>669</v>
      </c>
      <c r="WF55" s="98" t="s">
        <v>669</v>
      </c>
      <c r="WG55" s="98" t="s">
        <v>669</v>
      </c>
      <c r="WH55" s="98" t="s">
        <v>669</v>
      </c>
      <c r="WI55" s="98" t="s">
        <v>669</v>
      </c>
      <c r="WJ55" s="98" t="s">
        <v>669</v>
      </c>
      <c r="WK55" s="98" t="s">
        <v>669</v>
      </c>
      <c r="WL55" s="98" t="s">
        <v>669</v>
      </c>
      <c r="WM55" s="98" t="s">
        <v>669</v>
      </c>
      <c r="WN55" s="98" t="s">
        <v>669</v>
      </c>
      <c r="WO55" s="98" t="s">
        <v>669</v>
      </c>
      <c r="WP55" s="98" t="s">
        <v>669</v>
      </c>
      <c r="WQ55" s="98" t="s">
        <v>669</v>
      </c>
      <c r="WR55" s="98" t="s">
        <v>669</v>
      </c>
      <c r="WS55" s="98" t="s">
        <v>669</v>
      </c>
      <c r="WT55" s="98" t="s">
        <v>669</v>
      </c>
      <c r="WU55" s="98" t="s">
        <v>669</v>
      </c>
      <c r="WV55" s="98" t="s">
        <v>669</v>
      </c>
      <c r="WW55" s="98" t="s">
        <v>669</v>
      </c>
      <c r="WX55" s="98" t="s">
        <v>669</v>
      </c>
      <c r="WY55" s="98" t="s">
        <v>669</v>
      </c>
      <c r="WZ55" s="98" t="s">
        <v>669</v>
      </c>
      <c r="XA55" s="98" t="s">
        <v>669</v>
      </c>
      <c r="XB55" s="98" t="s">
        <v>669</v>
      </c>
      <c r="XC55" s="98" t="s">
        <v>669</v>
      </c>
      <c r="XD55" s="98" t="s">
        <v>669</v>
      </c>
      <c r="XE55" s="98" t="s">
        <v>669</v>
      </c>
      <c r="XF55" s="98" t="s">
        <v>669</v>
      </c>
      <c r="XG55" s="98" t="s">
        <v>669</v>
      </c>
      <c r="XH55" s="98" t="s">
        <v>669</v>
      </c>
      <c r="XI55" s="98" t="s">
        <v>669</v>
      </c>
      <c r="XJ55" s="98" t="s">
        <v>669</v>
      </c>
      <c r="XK55" s="98" t="s">
        <v>669</v>
      </c>
      <c r="XL55" s="98" t="s">
        <v>669</v>
      </c>
      <c r="XM55" s="98" t="s">
        <v>669</v>
      </c>
      <c r="XN55" s="98" t="s">
        <v>669</v>
      </c>
      <c r="XO55" s="98" t="s">
        <v>669</v>
      </c>
      <c r="XP55" s="98" t="s">
        <v>669</v>
      </c>
      <c r="XQ55" s="98" t="s">
        <v>669</v>
      </c>
      <c r="XR55" s="98" t="s">
        <v>669</v>
      </c>
      <c r="XS55" s="98" t="s">
        <v>669</v>
      </c>
      <c r="XT55" s="98" t="s">
        <v>669</v>
      </c>
      <c r="XU55" s="98" t="s">
        <v>669</v>
      </c>
      <c r="XV55" s="98" t="s">
        <v>669</v>
      </c>
      <c r="XW55" s="98" t="s">
        <v>669</v>
      </c>
      <c r="XX55" s="98" t="s">
        <v>669</v>
      </c>
      <c r="XY55" s="98" t="s">
        <v>669</v>
      </c>
      <c r="XZ55" s="98" t="s">
        <v>669</v>
      </c>
      <c r="YA55" s="98" t="s">
        <v>669</v>
      </c>
      <c r="YB55" s="98" t="s">
        <v>669</v>
      </c>
      <c r="YC55" s="98" t="s">
        <v>669</v>
      </c>
      <c r="YD55" s="98" t="s">
        <v>669</v>
      </c>
      <c r="YE55" s="98" t="s">
        <v>669</v>
      </c>
      <c r="YF55" s="98" t="s">
        <v>669</v>
      </c>
      <c r="YG55" s="98" t="s">
        <v>669</v>
      </c>
      <c r="YH55" s="98" t="s">
        <v>669</v>
      </c>
      <c r="YI55" s="98" t="s">
        <v>669</v>
      </c>
      <c r="YJ55" s="98" t="s">
        <v>669</v>
      </c>
      <c r="YK55" s="98" t="s">
        <v>669</v>
      </c>
      <c r="YL55" s="98" t="s">
        <v>669</v>
      </c>
      <c r="YM55" s="98" t="s">
        <v>669</v>
      </c>
      <c r="YN55" s="98" t="s">
        <v>669</v>
      </c>
      <c r="YO55" s="98" t="s">
        <v>669</v>
      </c>
      <c r="YP55" s="98" t="s">
        <v>669</v>
      </c>
      <c r="YQ55" s="98" t="s">
        <v>669</v>
      </c>
      <c r="YR55" s="98" t="s">
        <v>669</v>
      </c>
      <c r="YS55" s="98" t="s">
        <v>669</v>
      </c>
      <c r="YT55" s="98" t="s">
        <v>669</v>
      </c>
      <c r="YU55" s="98" t="s">
        <v>669</v>
      </c>
      <c r="YV55" s="98" t="s">
        <v>669</v>
      </c>
      <c r="YW55" s="98" t="s">
        <v>669</v>
      </c>
      <c r="YX55" s="98" t="s">
        <v>669</v>
      </c>
      <c r="YY55" s="98" t="s">
        <v>669</v>
      </c>
      <c r="YZ55" s="98" t="s">
        <v>669</v>
      </c>
      <c r="ZA55" s="98" t="s">
        <v>669</v>
      </c>
      <c r="ZB55" s="98" t="s">
        <v>669</v>
      </c>
      <c r="ZC55" s="98" t="s">
        <v>669</v>
      </c>
      <c r="ZD55" s="98" t="s">
        <v>669</v>
      </c>
      <c r="ZE55" s="98" t="s">
        <v>669</v>
      </c>
      <c r="ZF55" s="98" t="s">
        <v>669</v>
      </c>
      <c r="ZG55" s="98" t="s">
        <v>669</v>
      </c>
      <c r="ZH55" s="98" t="s">
        <v>669</v>
      </c>
      <c r="ZI55" s="98" t="s">
        <v>669</v>
      </c>
      <c r="ZJ55" s="98" t="s">
        <v>669</v>
      </c>
      <c r="ZK55" s="98" t="s">
        <v>669</v>
      </c>
      <c r="ZL55" s="98" t="s">
        <v>669</v>
      </c>
      <c r="ZM55" s="98" t="s">
        <v>669</v>
      </c>
      <c r="ZN55" s="98" t="s">
        <v>669</v>
      </c>
      <c r="ZO55" s="98" t="s">
        <v>669</v>
      </c>
      <c r="ZP55" s="98" t="s">
        <v>669</v>
      </c>
      <c r="ZQ55" s="98" t="s">
        <v>669</v>
      </c>
      <c r="ZR55" s="98" t="s">
        <v>669</v>
      </c>
      <c r="ZS55" s="98" t="s">
        <v>669</v>
      </c>
      <c r="ZT55" s="98" t="s">
        <v>669</v>
      </c>
      <c r="ZU55" s="98" t="s">
        <v>669</v>
      </c>
      <c r="ZV55" s="98" t="s">
        <v>669</v>
      </c>
      <c r="ZW55" s="98" t="s">
        <v>669</v>
      </c>
      <c r="ZX55" s="98" t="s">
        <v>669</v>
      </c>
      <c r="ZY55" s="98" t="s">
        <v>669</v>
      </c>
      <c r="ZZ55" s="98" t="s">
        <v>669</v>
      </c>
      <c r="AAA55" s="98" t="s">
        <v>669</v>
      </c>
      <c r="AAB55" s="98" t="s">
        <v>669</v>
      </c>
      <c r="AAC55" s="98" t="s">
        <v>669</v>
      </c>
      <c r="AAD55" s="98" t="s">
        <v>669</v>
      </c>
      <c r="AAE55" s="98" t="s">
        <v>669</v>
      </c>
      <c r="AAF55" s="98" t="s">
        <v>669</v>
      </c>
      <c r="AAG55" s="98" t="s">
        <v>669</v>
      </c>
      <c r="AAH55" s="98" t="s">
        <v>669</v>
      </c>
      <c r="AAI55" s="98" t="s">
        <v>669</v>
      </c>
      <c r="AAJ55" s="98" t="s">
        <v>669</v>
      </c>
      <c r="AAK55" s="98" t="s">
        <v>669</v>
      </c>
      <c r="AAL55" s="98" t="s">
        <v>669</v>
      </c>
      <c r="AAM55" s="98" t="s">
        <v>669</v>
      </c>
      <c r="AAN55" s="98" t="s">
        <v>669</v>
      </c>
      <c r="AAO55" s="98" t="s">
        <v>669</v>
      </c>
      <c r="AAP55" s="98" t="s">
        <v>669</v>
      </c>
      <c r="AAQ55" s="98" t="s">
        <v>669</v>
      </c>
      <c r="AAR55" s="98" t="s">
        <v>669</v>
      </c>
      <c r="AAS55" s="98" t="s">
        <v>669</v>
      </c>
      <c r="AAT55" s="98" t="s">
        <v>669</v>
      </c>
      <c r="AAU55" s="98" t="s">
        <v>669</v>
      </c>
      <c r="AAV55" s="98" t="s">
        <v>669</v>
      </c>
      <c r="AAW55" s="98" t="s">
        <v>669</v>
      </c>
      <c r="AAX55" s="98" t="s">
        <v>669</v>
      </c>
      <c r="AAY55" s="98" t="s">
        <v>669</v>
      </c>
      <c r="AAZ55" s="98" t="s">
        <v>669</v>
      </c>
      <c r="ABA55" s="98" t="s">
        <v>669</v>
      </c>
      <c r="ABB55" s="98" t="s">
        <v>669</v>
      </c>
      <c r="ABC55" s="98" t="s">
        <v>669</v>
      </c>
      <c r="ABD55" s="98" t="s">
        <v>669</v>
      </c>
      <c r="ABE55" s="98" t="s">
        <v>669</v>
      </c>
      <c r="ABF55" s="98" t="s">
        <v>669</v>
      </c>
      <c r="ABG55" s="98" t="s">
        <v>669</v>
      </c>
      <c r="ABH55" s="98" t="s">
        <v>669</v>
      </c>
      <c r="ABI55" s="98" t="s">
        <v>669</v>
      </c>
      <c r="ABJ55" s="98" t="s">
        <v>669</v>
      </c>
      <c r="ABK55" s="98" t="s">
        <v>669</v>
      </c>
      <c r="ABL55" s="98" t="s">
        <v>669</v>
      </c>
      <c r="ABM55" s="98" t="s">
        <v>669</v>
      </c>
      <c r="ABN55" s="98" t="s">
        <v>669</v>
      </c>
      <c r="ABO55" s="98" t="s">
        <v>669</v>
      </c>
      <c r="ABP55" s="98" t="s">
        <v>669</v>
      </c>
      <c r="ABQ55" s="98" t="s">
        <v>669</v>
      </c>
      <c r="ABR55" s="98" t="s">
        <v>669</v>
      </c>
      <c r="ABS55" s="98" t="s">
        <v>669</v>
      </c>
      <c r="ABT55" s="98" t="s">
        <v>669</v>
      </c>
      <c r="ABU55" s="98" t="s">
        <v>669</v>
      </c>
      <c r="ABV55" s="98" t="s">
        <v>669</v>
      </c>
      <c r="ABW55" s="98" t="s">
        <v>669</v>
      </c>
      <c r="ABX55" s="98" t="s">
        <v>669</v>
      </c>
      <c r="ABY55" s="98" t="s">
        <v>669</v>
      </c>
      <c r="ABZ55" s="98" t="s">
        <v>669</v>
      </c>
      <c r="ACA55" s="98" t="s">
        <v>669</v>
      </c>
      <c r="ACB55" s="98" t="s">
        <v>669</v>
      </c>
      <c r="ACC55" s="98" t="s">
        <v>669</v>
      </c>
      <c r="ACD55" s="98" t="s">
        <v>669</v>
      </c>
      <c r="ACE55" s="98" t="s">
        <v>669</v>
      </c>
      <c r="ACF55" s="98" t="s">
        <v>669</v>
      </c>
      <c r="ACG55" s="98" t="s">
        <v>669</v>
      </c>
      <c r="ACH55" s="98" t="s">
        <v>669</v>
      </c>
      <c r="ACI55" s="98" t="s">
        <v>669</v>
      </c>
      <c r="ACJ55" s="98" t="s">
        <v>669</v>
      </c>
      <c r="ACK55" s="98" t="s">
        <v>669</v>
      </c>
      <c r="ACL55" s="98" t="s">
        <v>669</v>
      </c>
      <c r="ACM55" s="98" t="s">
        <v>669</v>
      </c>
      <c r="ACN55" s="98" t="s">
        <v>669</v>
      </c>
      <c r="ACO55" s="98" t="s">
        <v>669</v>
      </c>
      <c r="ACP55" s="98" t="s">
        <v>669</v>
      </c>
      <c r="ACQ55" s="98" t="s">
        <v>669</v>
      </c>
      <c r="ACR55" s="98" t="s">
        <v>669</v>
      </c>
      <c r="ACS55" s="98" t="s">
        <v>669</v>
      </c>
      <c r="ACT55" s="98" t="s">
        <v>669</v>
      </c>
      <c r="ACU55" s="98" t="s">
        <v>669</v>
      </c>
      <c r="ACV55" s="98" t="s">
        <v>669</v>
      </c>
      <c r="ACW55" s="98" t="s">
        <v>669</v>
      </c>
      <c r="ACX55" s="98" t="s">
        <v>669</v>
      </c>
      <c r="ACY55" s="98" t="s">
        <v>669</v>
      </c>
      <c r="ACZ55" s="98" t="s">
        <v>669</v>
      </c>
      <c r="ADA55" s="98" t="s">
        <v>669</v>
      </c>
      <c r="ADB55" s="98" t="s">
        <v>669</v>
      </c>
      <c r="ADC55" s="98" t="s">
        <v>669</v>
      </c>
      <c r="ADD55" s="98" t="s">
        <v>669</v>
      </c>
      <c r="ADE55" s="98" t="s">
        <v>669</v>
      </c>
      <c r="ADF55" s="98" t="s">
        <v>669</v>
      </c>
      <c r="ADG55" s="98" t="s">
        <v>669</v>
      </c>
      <c r="ADH55" s="98" t="s">
        <v>669</v>
      </c>
      <c r="ADI55" s="98" t="s">
        <v>669</v>
      </c>
      <c r="ADJ55" s="98" t="s">
        <v>669</v>
      </c>
      <c r="ADK55" s="98" t="s">
        <v>669</v>
      </c>
      <c r="ADL55" s="98" t="s">
        <v>669</v>
      </c>
      <c r="ADM55" s="98" t="s">
        <v>669</v>
      </c>
      <c r="ADN55" s="98" t="s">
        <v>669</v>
      </c>
      <c r="ADO55" s="98" t="s">
        <v>669</v>
      </c>
      <c r="ADP55" s="98" t="s">
        <v>669</v>
      </c>
      <c r="ADQ55" s="98" t="s">
        <v>669</v>
      </c>
      <c r="ADR55" s="98" t="s">
        <v>669</v>
      </c>
      <c r="ADS55" s="98" t="s">
        <v>669</v>
      </c>
      <c r="ADT55" s="98" t="s">
        <v>669</v>
      </c>
      <c r="ADU55" s="98" t="s">
        <v>669</v>
      </c>
      <c r="ADV55" s="98" t="s">
        <v>669</v>
      </c>
      <c r="ADW55" s="98" t="s">
        <v>669</v>
      </c>
      <c r="ADX55" s="98" t="s">
        <v>669</v>
      </c>
      <c r="ADY55" s="98" t="s">
        <v>669</v>
      </c>
      <c r="ADZ55" s="98" t="s">
        <v>669</v>
      </c>
      <c r="AEA55" s="98" t="s">
        <v>669</v>
      </c>
      <c r="AEB55" s="98" t="s">
        <v>669</v>
      </c>
      <c r="AEC55" s="98" t="s">
        <v>669</v>
      </c>
      <c r="AED55" s="98" t="s">
        <v>669</v>
      </c>
      <c r="AEE55" s="98" t="s">
        <v>669</v>
      </c>
      <c r="AEF55" s="98" t="s">
        <v>669</v>
      </c>
      <c r="AEG55" s="98" t="s">
        <v>669</v>
      </c>
      <c r="AEH55" s="98" t="s">
        <v>669</v>
      </c>
      <c r="AEI55" s="98" t="s">
        <v>669</v>
      </c>
      <c r="AEJ55" s="98" t="s">
        <v>669</v>
      </c>
      <c r="AEK55" s="98" t="s">
        <v>669</v>
      </c>
      <c r="AEL55" s="98" t="s">
        <v>669</v>
      </c>
      <c r="AEM55" s="98" t="s">
        <v>669</v>
      </c>
      <c r="AEN55" s="98" t="s">
        <v>669</v>
      </c>
      <c r="AEO55" s="98" t="s">
        <v>669</v>
      </c>
      <c r="AEP55" s="98" t="s">
        <v>669</v>
      </c>
      <c r="AEQ55" s="98" t="s">
        <v>669</v>
      </c>
      <c r="AER55" s="98" t="s">
        <v>669</v>
      </c>
      <c r="AES55" s="98" t="s">
        <v>669</v>
      </c>
      <c r="AET55" s="98" t="s">
        <v>669</v>
      </c>
      <c r="AEU55" s="98" t="s">
        <v>669</v>
      </c>
      <c r="AEV55" s="98" t="s">
        <v>669</v>
      </c>
      <c r="AEW55" s="98" t="s">
        <v>669</v>
      </c>
      <c r="AEX55" s="98" t="s">
        <v>669</v>
      </c>
      <c r="AEY55" s="98" t="s">
        <v>669</v>
      </c>
      <c r="AEZ55" s="98" t="s">
        <v>669</v>
      </c>
      <c r="AFA55" s="98" t="s">
        <v>669</v>
      </c>
      <c r="AFB55" s="98" t="s">
        <v>669</v>
      </c>
      <c r="AFC55" s="98" t="s">
        <v>669</v>
      </c>
      <c r="AFD55" s="98" t="s">
        <v>669</v>
      </c>
      <c r="AFE55" s="98" t="s">
        <v>669</v>
      </c>
      <c r="AFF55" s="98" t="s">
        <v>669</v>
      </c>
      <c r="AFG55" s="98" t="s">
        <v>669</v>
      </c>
      <c r="AFH55" s="98" t="s">
        <v>669</v>
      </c>
      <c r="AFI55" s="98" t="s">
        <v>669</v>
      </c>
      <c r="AFJ55" s="98" t="s">
        <v>669</v>
      </c>
      <c r="AFK55" s="98" t="s">
        <v>669</v>
      </c>
      <c r="AFL55" s="98" t="s">
        <v>669</v>
      </c>
      <c r="AFM55" s="98" t="s">
        <v>669</v>
      </c>
      <c r="AFN55" s="98" t="s">
        <v>669</v>
      </c>
      <c r="AFO55" s="98" t="s">
        <v>669</v>
      </c>
      <c r="AFP55" s="98" t="s">
        <v>669</v>
      </c>
      <c r="AFQ55" s="98" t="s">
        <v>669</v>
      </c>
      <c r="AFR55" s="98" t="s">
        <v>669</v>
      </c>
      <c r="AFS55" s="98" t="s">
        <v>669</v>
      </c>
      <c r="AFT55" s="98" t="s">
        <v>669</v>
      </c>
      <c r="AFU55" s="98" t="s">
        <v>669</v>
      </c>
      <c r="AFV55" s="98" t="s">
        <v>669</v>
      </c>
      <c r="AFW55" s="98" t="s">
        <v>669</v>
      </c>
      <c r="AFX55" s="98" t="s">
        <v>669</v>
      </c>
      <c r="AFY55" s="98" t="s">
        <v>669</v>
      </c>
      <c r="AFZ55" s="98" t="s">
        <v>669</v>
      </c>
      <c r="AGA55" s="98" t="s">
        <v>669</v>
      </c>
      <c r="AGB55" s="98" t="s">
        <v>669</v>
      </c>
      <c r="AGC55" s="98" t="s">
        <v>669</v>
      </c>
      <c r="AGD55" s="98" t="s">
        <v>669</v>
      </c>
      <c r="AGE55" s="98" t="s">
        <v>669</v>
      </c>
      <c r="AGF55" s="98" t="s">
        <v>669</v>
      </c>
      <c r="AGG55" s="98" t="s">
        <v>669</v>
      </c>
      <c r="AGH55" s="98" t="s">
        <v>669</v>
      </c>
      <c r="AGI55" s="98" t="s">
        <v>669</v>
      </c>
      <c r="AGJ55" s="98" t="s">
        <v>669</v>
      </c>
      <c r="AGK55" s="98" t="s">
        <v>669</v>
      </c>
      <c r="AGL55" s="98" t="s">
        <v>669</v>
      </c>
      <c r="AGM55" s="98" t="s">
        <v>669</v>
      </c>
      <c r="AGN55" s="98" t="s">
        <v>669</v>
      </c>
      <c r="AGO55" s="98" t="s">
        <v>669</v>
      </c>
      <c r="AGP55" s="98" t="s">
        <v>669</v>
      </c>
      <c r="AGQ55" s="98" t="s">
        <v>669</v>
      </c>
      <c r="AGR55" s="98" t="s">
        <v>669</v>
      </c>
      <c r="AGS55" s="98" t="s">
        <v>669</v>
      </c>
      <c r="AGT55" s="98" t="s">
        <v>669</v>
      </c>
      <c r="AGU55" s="98" t="s">
        <v>669</v>
      </c>
      <c r="AGV55" s="98" t="s">
        <v>669</v>
      </c>
      <c r="AGW55" s="98" t="s">
        <v>669</v>
      </c>
      <c r="AGX55" s="98" t="s">
        <v>669</v>
      </c>
      <c r="AGY55" s="98" t="s">
        <v>669</v>
      </c>
      <c r="AGZ55" s="98" t="s">
        <v>669</v>
      </c>
      <c r="AHA55" s="98" t="s">
        <v>669</v>
      </c>
      <c r="AHB55" s="98" t="s">
        <v>669</v>
      </c>
      <c r="AHC55" s="98" t="s">
        <v>669</v>
      </c>
      <c r="AHD55" s="98" t="s">
        <v>669</v>
      </c>
      <c r="AHE55" s="98" t="s">
        <v>669</v>
      </c>
      <c r="AHF55" s="98" t="s">
        <v>669</v>
      </c>
      <c r="AHG55" s="98" t="s">
        <v>669</v>
      </c>
      <c r="AHH55" s="98" t="s">
        <v>669</v>
      </c>
      <c r="AHI55" s="98" t="s">
        <v>669</v>
      </c>
      <c r="AHJ55" s="98" t="s">
        <v>669</v>
      </c>
      <c r="AHK55" s="98" t="s">
        <v>669</v>
      </c>
      <c r="AHL55" s="98" t="s">
        <v>669</v>
      </c>
      <c r="AHM55" s="98" t="s">
        <v>669</v>
      </c>
      <c r="AHN55" s="98" t="s">
        <v>669</v>
      </c>
      <c r="AHO55" s="98" t="s">
        <v>669</v>
      </c>
      <c r="AHP55" s="98" t="s">
        <v>669</v>
      </c>
      <c r="AHQ55" s="98" t="s">
        <v>669</v>
      </c>
      <c r="AHR55" s="98" t="s">
        <v>669</v>
      </c>
      <c r="AHS55" s="98" t="s">
        <v>669</v>
      </c>
      <c r="AHT55" s="98" t="s">
        <v>669</v>
      </c>
      <c r="AHU55" s="98" t="s">
        <v>669</v>
      </c>
      <c r="AHV55" s="98" t="s">
        <v>669</v>
      </c>
      <c r="AHW55" s="98" t="s">
        <v>669</v>
      </c>
      <c r="AHX55" s="98" t="s">
        <v>669</v>
      </c>
      <c r="AHY55" s="98" t="s">
        <v>669</v>
      </c>
      <c r="AHZ55" s="98" t="s">
        <v>669</v>
      </c>
      <c r="AIA55" s="98" t="s">
        <v>669</v>
      </c>
      <c r="AIB55" s="98" t="s">
        <v>669</v>
      </c>
      <c r="AIC55" s="98" t="s">
        <v>669</v>
      </c>
      <c r="AID55" s="98" t="s">
        <v>669</v>
      </c>
      <c r="AIE55" s="98" t="s">
        <v>669</v>
      </c>
      <c r="AIF55" s="98" t="s">
        <v>669</v>
      </c>
      <c r="AIG55" s="98" t="s">
        <v>669</v>
      </c>
      <c r="AIH55" s="98" t="s">
        <v>669</v>
      </c>
      <c r="AII55" s="98" t="s">
        <v>669</v>
      </c>
      <c r="AIJ55" s="98" t="s">
        <v>669</v>
      </c>
      <c r="AIK55" s="98" t="s">
        <v>669</v>
      </c>
      <c r="AIL55" s="98" t="s">
        <v>669</v>
      </c>
      <c r="AIM55" s="98" t="s">
        <v>669</v>
      </c>
      <c r="AIN55" s="98" t="s">
        <v>669</v>
      </c>
      <c r="AIO55" s="98" t="s">
        <v>669</v>
      </c>
      <c r="AIP55" s="98" t="s">
        <v>669</v>
      </c>
      <c r="AIQ55" s="98" t="s">
        <v>669</v>
      </c>
      <c r="AIR55" s="98" t="s">
        <v>669</v>
      </c>
      <c r="AIS55" s="98" t="s">
        <v>669</v>
      </c>
      <c r="AIT55" s="98" t="s">
        <v>669</v>
      </c>
      <c r="AIU55" s="98" t="s">
        <v>669</v>
      </c>
      <c r="AIV55" s="98" t="s">
        <v>669</v>
      </c>
      <c r="AIW55" s="98" t="s">
        <v>669</v>
      </c>
      <c r="AIX55" s="98" t="s">
        <v>669</v>
      </c>
      <c r="AIY55" s="98" t="s">
        <v>669</v>
      </c>
      <c r="AIZ55" s="98" t="s">
        <v>669</v>
      </c>
      <c r="AJA55" s="98" t="s">
        <v>669</v>
      </c>
      <c r="AJB55" s="98" t="s">
        <v>669</v>
      </c>
      <c r="AJC55" s="98" t="s">
        <v>669</v>
      </c>
      <c r="AJD55" s="98" t="s">
        <v>669</v>
      </c>
      <c r="AJE55" s="98" t="s">
        <v>669</v>
      </c>
      <c r="AJF55" s="98" t="s">
        <v>669</v>
      </c>
      <c r="AJG55" s="98" t="s">
        <v>669</v>
      </c>
      <c r="AJH55" s="98" t="s">
        <v>669</v>
      </c>
      <c r="AJI55" s="98" t="s">
        <v>669</v>
      </c>
      <c r="AJJ55" s="98" t="s">
        <v>669</v>
      </c>
      <c r="AJK55" s="98" t="s">
        <v>669</v>
      </c>
      <c r="AJL55" s="98" t="s">
        <v>669</v>
      </c>
      <c r="AJM55" s="98" t="s">
        <v>669</v>
      </c>
      <c r="AJN55" s="98" t="s">
        <v>669</v>
      </c>
      <c r="AJO55" s="98" t="s">
        <v>669</v>
      </c>
      <c r="AJP55" s="98" t="s">
        <v>669</v>
      </c>
      <c r="AJQ55" s="98" t="s">
        <v>669</v>
      </c>
      <c r="AJR55" s="98" t="s">
        <v>669</v>
      </c>
      <c r="AJS55" s="98" t="s">
        <v>669</v>
      </c>
      <c r="AJT55" s="98" t="s">
        <v>669</v>
      </c>
      <c r="AJU55" s="98" t="s">
        <v>669</v>
      </c>
      <c r="AJV55" s="98" t="s">
        <v>669</v>
      </c>
      <c r="AJW55" s="98" t="s">
        <v>669</v>
      </c>
      <c r="AJX55" s="98" t="s">
        <v>669</v>
      </c>
      <c r="AJY55" s="98" t="s">
        <v>669</v>
      </c>
      <c r="AJZ55" s="98" t="s">
        <v>669</v>
      </c>
      <c r="AKA55" s="98" t="s">
        <v>669</v>
      </c>
      <c r="AKB55" s="98" t="s">
        <v>669</v>
      </c>
      <c r="AKC55" s="98" t="s">
        <v>669</v>
      </c>
      <c r="AKD55" s="98" t="s">
        <v>669</v>
      </c>
      <c r="AKE55" s="98" t="s">
        <v>669</v>
      </c>
      <c r="AKF55" s="98" t="s">
        <v>669</v>
      </c>
      <c r="AKG55" s="98" t="s">
        <v>669</v>
      </c>
      <c r="AKH55" s="98" t="s">
        <v>669</v>
      </c>
      <c r="AKI55" s="98" t="s">
        <v>669</v>
      </c>
      <c r="AKJ55" s="98" t="s">
        <v>669</v>
      </c>
      <c r="AKK55" s="98" t="s">
        <v>669</v>
      </c>
      <c r="AKL55" s="98" t="s">
        <v>669</v>
      </c>
      <c r="AKM55" s="98" t="s">
        <v>669</v>
      </c>
      <c r="AKN55" s="98" t="s">
        <v>669</v>
      </c>
      <c r="AKO55" s="98" t="s">
        <v>669</v>
      </c>
      <c r="AKP55" s="98" t="s">
        <v>669</v>
      </c>
      <c r="AKQ55" s="98" t="s">
        <v>669</v>
      </c>
      <c r="AKR55" s="98" t="s">
        <v>669</v>
      </c>
      <c r="AKS55" s="98" t="s">
        <v>669</v>
      </c>
      <c r="AKT55" s="98" t="s">
        <v>669</v>
      </c>
      <c r="AKU55" s="98" t="s">
        <v>669</v>
      </c>
      <c r="AKV55" s="98" t="s">
        <v>669</v>
      </c>
      <c r="AKW55" s="98" t="s">
        <v>669</v>
      </c>
      <c r="AKX55" s="98" t="s">
        <v>669</v>
      </c>
      <c r="AKY55" s="98" t="s">
        <v>669</v>
      </c>
      <c r="AKZ55" s="98" t="s">
        <v>669</v>
      </c>
      <c r="ALA55" s="98" t="s">
        <v>669</v>
      </c>
      <c r="ALB55" s="98" t="s">
        <v>669</v>
      </c>
      <c r="ALC55" s="98" t="s">
        <v>669</v>
      </c>
      <c r="ALD55" s="98" t="s">
        <v>669</v>
      </c>
      <c r="ALE55" s="98" t="s">
        <v>669</v>
      </c>
      <c r="ALF55" s="98" t="s">
        <v>669</v>
      </c>
      <c r="ALG55" s="98" t="s">
        <v>669</v>
      </c>
      <c r="ALH55" s="98" t="s">
        <v>669</v>
      </c>
      <c r="ALI55" s="98" t="s">
        <v>669</v>
      </c>
      <c r="ALJ55" s="98" t="s">
        <v>669</v>
      </c>
      <c r="ALK55" s="98" t="s">
        <v>669</v>
      </c>
      <c r="ALL55" s="98" t="s">
        <v>669</v>
      </c>
      <c r="ALM55" s="98" t="s">
        <v>669</v>
      </c>
      <c r="ALN55" s="98" t="s">
        <v>669</v>
      </c>
      <c r="ALO55" s="98" t="s">
        <v>669</v>
      </c>
      <c r="ALP55" s="98" t="s">
        <v>669</v>
      </c>
      <c r="ALQ55" s="98" t="s">
        <v>669</v>
      </c>
      <c r="ALR55" s="98" t="s">
        <v>669</v>
      </c>
      <c r="ALS55" s="98" t="s">
        <v>669</v>
      </c>
      <c r="ALT55" s="98" t="s">
        <v>669</v>
      </c>
      <c r="ALU55" s="98" t="s">
        <v>669</v>
      </c>
      <c r="ALV55" s="98" t="s">
        <v>669</v>
      </c>
      <c r="ALW55" s="98" t="s">
        <v>669</v>
      </c>
      <c r="ALX55" s="98" t="s">
        <v>669</v>
      </c>
      <c r="ALY55" s="98" t="s">
        <v>669</v>
      </c>
      <c r="ALZ55" s="98" t="s">
        <v>669</v>
      </c>
      <c r="AMA55" s="98" t="s">
        <v>669</v>
      </c>
      <c r="AMB55" s="98" t="s">
        <v>669</v>
      </c>
      <c r="AMC55" s="98" t="s">
        <v>669</v>
      </c>
      <c r="AMD55" s="98" t="s">
        <v>669</v>
      </c>
      <c r="AME55" s="98" t="s">
        <v>669</v>
      </c>
      <c r="AMF55" s="98" t="s">
        <v>669</v>
      </c>
      <c r="AMG55" s="98" t="s">
        <v>669</v>
      </c>
      <c r="AMH55" s="98" t="s">
        <v>669</v>
      </c>
      <c r="AMI55" s="98" t="s">
        <v>669</v>
      </c>
      <c r="AMJ55" s="98" t="s">
        <v>669</v>
      </c>
      <c r="AMK55" s="98" t="s">
        <v>669</v>
      </c>
      <c r="AML55" s="98" t="s">
        <v>669</v>
      </c>
      <c r="AMM55" s="98" t="s">
        <v>669</v>
      </c>
      <c r="AMN55" s="98" t="s">
        <v>669</v>
      </c>
      <c r="AMO55" s="98" t="s">
        <v>669</v>
      </c>
      <c r="AMP55" s="98" t="s">
        <v>669</v>
      </c>
      <c r="AMQ55" s="98" t="s">
        <v>669</v>
      </c>
      <c r="AMR55" s="98" t="s">
        <v>669</v>
      </c>
      <c r="AMS55" s="98" t="s">
        <v>669</v>
      </c>
      <c r="AMT55" s="98" t="s">
        <v>669</v>
      </c>
      <c r="AMU55" s="98" t="s">
        <v>669</v>
      </c>
      <c r="AMV55" s="98" t="s">
        <v>669</v>
      </c>
      <c r="AMW55" s="98" t="s">
        <v>669</v>
      </c>
      <c r="AMX55" s="98" t="s">
        <v>669</v>
      </c>
      <c r="AMY55" s="98" t="s">
        <v>669</v>
      </c>
      <c r="AMZ55" s="98" t="s">
        <v>669</v>
      </c>
      <c r="ANA55" s="98" t="s">
        <v>669</v>
      </c>
      <c r="ANB55" s="98" t="s">
        <v>669</v>
      </c>
      <c r="ANC55" s="98" t="s">
        <v>669</v>
      </c>
      <c r="AND55" s="98" t="s">
        <v>669</v>
      </c>
      <c r="ANE55" s="98" t="s">
        <v>669</v>
      </c>
      <c r="ANF55" s="98" t="s">
        <v>669</v>
      </c>
      <c r="ANG55" s="98" t="s">
        <v>669</v>
      </c>
      <c r="ANH55" s="98" t="s">
        <v>669</v>
      </c>
      <c r="ANI55" s="98" t="s">
        <v>669</v>
      </c>
      <c r="ANJ55" s="98" t="s">
        <v>669</v>
      </c>
      <c r="ANK55" s="98" t="s">
        <v>669</v>
      </c>
      <c r="ANL55" s="98" t="s">
        <v>669</v>
      </c>
      <c r="ANM55" s="98" t="s">
        <v>669</v>
      </c>
      <c r="ANN55" s="98" t="s">
        <v>669</v>
      </c>
      <c r="ANO55" s="98" t="s">
        <v>669</v>
      </c>
      <c r="ANP55" s="98" t="s">
        <v>669</v>
      </c>
      <c r="ANQ55" s="98" t="s">
        <v>669</v>
      </c>
      <c r="ANR55" s="98" t="s">
        <v>669</v>
      </c>
      <c r="ANS55" s="98" t="s">
        <v>669</v>
      </c>
      <c r="ANT55" s="98" t="s">
        <v>669</v>
      </c>
      <c r="ANU55" s="98" t="s">
        <v>669</v>
      </c>
      <c r="ANV55" s="98" t="s">
        <v>669</v>
      </c>
      <c r="ANW55" s="98" t="s">
        <v>669</v>
      </c>
      <c r="ANX55" s="98" t="s">
        <v>669</v>
      </c>
      <c r="ANY55" s="98" t="s">
        <v>669</v>
      </c>
      <c r="ANZ55" s="98" t="s">
        <v>669</v>
      </c>
      <c r="AOA55" s="98" t="s">
        <v>669</v>
      </c>
      <c r="AOB55" s="98" t="s">
        <v>669</v>
      </c>
      <c r="AOC55" s="98" t="s">
        <v>669</v>
      </c>
      <c r="AOD55" s="98" t="s">
        <v>669</v>
      </c>
      <c r="AOE55" s="98" t="s">
        <v>669</v>
      </c>
      <c r="AOF55" s="98" t="s">
        <v>669</v>
      </c>
      <c r="AOG55" s="98" t="s">
        <v>669</v>
      </c>
      <c r="AOH55" s="98" t="s">
        <v>669</v>
      </c>
      <c r="AOI55" s="98" t="s">
        <v>669</v>
      </c>
      <c r="AOJ55" s="98" t="s">
        <v>669</v>
      </c>
      <c r="AOK55" s="98" t="s">
        <v>669</v>
      </c>
      <c r="AOL55" s="98" t="s">
        <v>669</v>
      </c>
      <c r="AOM55" s="98" t="s">
        <v>669</v>
      </c>
      <c r="AON55" s="98" t="s">
        <v>669</v>
      </c>
      <c r="AOO55" s="98" t="s">
        <v>669</v>
      </c>
      <c r="AOP55" s="98" t="s">
        <v>669</v>
      </c>
      <c r="AOQ55" s="98" t="s">
        <v>669</v>
      </c>
      <c r="AOR55" s="98" t="s">
        <v>669</v>
      </c>
      <c r="AOS55" s="98" t="s">
        <v>669</v>
      </c>
      <c r="AOT55" s="98" t="s">
        <v>669</v>
      </c>
      <c r="AOU55" s="98" t="s">
        <v>669</v>
      </c>
      <c r="AOV55" s="98" t="s">
        <v>669</v>
      </c>
      <c r="AOW55" s="98" t="s">
        <v>669</v>
      </c>
      <c r="AOX55" s="98" t="s">
        <v>669</v>
      </c>
      <c r="AOY55" s="98" t="s">
        <v>669</v>
      </c>
      <c r="AOZ55" s="98" t="s">
        <v>669</v>
      </c>
      <c r="APA55" s="98" t="s">
        <v>669</v>
      </c>
      <c r="APB55" s="98" t="s">
        <v>669</v>
      </c>
      <c r="APC55" s="98" t="s">
        <v>669</v>
      </c>
      <c r="APD55" s="98" t="s">
        <v>669</v>
      </c>
      <c r="APE55" s="98" t="s">
        <v>669</v>
      </c>
      <c r="APF55" s="98" t="s">
        <v>669</v>
      </c>
      <c r="APG55" s="98" t="s">
        <v>669</v>
      </c>
      <c r="APH55" s="98" t="s">
        <v>669</v>
      </c>
      <c r="API55" s="98" t="s">
        <v>669</v>
      </c>
      <c r="APJ55" s="98" t="s">
        <v>669</v>
      </c>
      <c r="APK55" s="98" t="s">
        <v>669</v>
      </c>
      <c r="APL55" s="98" t="s">
        <v>669</v>
      </c>
      <c r="APM55" s="98" t="s">
        <v>669</v>
      </c>
      <c r="APN55" s="98" t="s">
        <v>669</v>
      </c>
      <c r="APO55" s="98" t="s">
        <v>669</v>
      </c>
      <c r="APP55" s="98" t="s">
        <v>669</v>
      </c>
      <c r="APQ55" s="98" t="s">
        <v>669</v>
      </c>
      <c r="APR55" s="98" t="s">
        <v>669</v>
      </c>
      <c r="APS55" s="98" t="s">
        <v>669</v>
      </c>
      <c r="APT55" s="98" t="s">
        <v>669</v>
      </c>
      <c r="APU55" s="98" t="s">
        <v>669</v>
      </c>
      <c r="APV55" s="98" t="s">
        <v>669</v>
      </c>
      <c r="APW55" s="98" t="s">
        <v>669</v>
      </c>
      <c r="APX55" s="98" t="s">
        <v>669</v>
      </c>
      <c r="APY55" s="98" t="s">
        <v>669</v>
      </c>
      <c r="APZ55" s="98" t="s">
        <v>669</v>
      </c>
      <c r="AQA55" s="98" t="s">
        <v>669</v>
      </c>
      <c r="AQB55" s="98" t="s">
        <v>669</v>
      </c>
      <c r="AQC55" s="98" t="s">
        <v>669</v>
      </c>
      <c r="AQD55" s="98" t="s">
        <v>669</v>
      </c>
      <c r="AQE55" s="98" t="s">
        <v>669</v>
      </c>
      <c r="AQF55" s="98" t="s">
        <v>669</v>
      </c>
      <c r="AQG55" s="98" t="s">
        <v>669</v>
      </c>
      <c r="AQH55" s="98" t="s">
        <v>669</v>
      </c>
      <c r="AQI55" s="98" t="s">
        <v>669</v>
      </c>
      <c r="AQJ55" s="98" t="s">
        <v>669</v>
      </c>
      <c r="AQK55" s="98" t="s">
        <v>669</v>
      </c>
      <c r="AQL55" s="98" t="s">
        <v>669</v>
      </c>
      <c r="AQM55" s="98" t="s">
        <v>669</v>
      </c>
      <c r="AQN55" s="98" t="s">
        <v>669</v>
      </c>
      <c r="AQO55" s="98" t="s">
        <v>669</v>
      </c>
      <c r="AQP55" s="98" t="s">
        <v>669</v>
      </c>
      <c r="AQQ55" s="98" t="s">
        <v>669</v>
      </c>
      <c r="AQR55" s="98" t="s">
        <v>669</v>
      </c>
      <c r="AQS55" s="98" t="s">
        <v>669</v>
      </c>
      <c r="AQT55" s="98" t="s">
        <v>669</v>
      </c>
      <c r="AQU55" s="98" t="s">
        <v>669</v>
      </c>
      <c r="AQV55" s="98" t="s">
        <v>669</v>
      </c>
      <c r="AQW55" s="98" t="s">
        <v>669</v>
      </c>
      <c r="AQX55" s="98" t="s">
        <v>669</v>
      </c>
      <c r="AQY55" s="98" t="s">
        <v>669</v>
      </c>
      <c r="AQZ55" s="98" t="s">
        <v>669</v>
      </c>
      <c r="ARA55" s="98" t="s">
        <v>669</v>
      </c>
      <c r="ARB55" s="98" t="s">
        <v>669</v>
      </c>
      <c r="ARC55" s="98" t="s">
        <v>669</v>
      </c>
      <c r="ARD55" s="98" t="s">
        <v>669</v>
      </c>
      <c r="ARE55" s="98" t="s">
        <v>669</v>
      </c>
      <c r="ARF55" s="98" t="s">
        <v>669</v>
      </c>
      <c r="ARG55" s="98" t="s">
        <v>669</v>
      </c>
      <c r="ARH55" s="98" t="s">
        <v>669</v>
      </c>
      <c r="ARI55" s="98" t="s">
        <v>669</v>
      </c>
      <c r="ARJ55" s="98" t="s">
        <v>669</v>
      </c>
      <c r="ARK55" s="98" t="s">
        <v>669</v>
      </c>
      <c r="ARL55" s="98" t="s">
        <v>669</v>
      </c>
      <c r="ARM55" s="98" t="s">
        <v>669</v>
      </c>
      <c r="ARN55" s="98" t="s">
        <v>669</v>
      </c>
      <c r="ARO55" s="98" t="s">
        <v>669</v>
      </c>
      <c r="ARP55" s="98" t="s">
        <v>669</v>
      </c>
      <c r="ARQ55" s="98" t="s">
        <v>669</v>
      </c>
      <c r="ARR55" s="98" t="s">
        <v>669</v>
      </c>
      <c r="ARS55" s="98" t="s">
        <v>669</v>
      </c>
      <c r="ART55" s="98" t="s">
        <v>669</v>
      </c>
      <c r="ARU55" s="98" t="s">
        <v>669</v>
      </c>
      <c r="ARV55" s="98" t="s">
        <v>669</v>
      </c>
      <c r="ARW55" s="98" t="s">
        <v>669</v>
      </c>
      <c r="ARX55" s="98" t="s">
        <v>669</v>
      </c>
      <c r="ARY55" s="98" t="s">
        <v>669</v>
      </c>
      <c r="ARZ55" s="98" t="s">
        <v>669</v>
      </c>
      <c r="ASA55" s="98" t="s">
        <v>669</v>
      </c>
      <c r="ASB55" s="98" t="s">
        <v>669</v>
      </c>
      <c r="ASC55" s="98" t="s">
        <v>669</v>
      </c>
      <c r="ASD55" s="98" t="s">
        <v>669</v>
      </c>
      <c r="ASE55" s="98" t="s">
        <v>669</v>
      </c>
      <c r="ASF55" s="98" t="s">
        <v>669</v>
      </c>
      <c r="ASG55" s="98" t="s">
        <v>669</v>
      </c>
      <c r="ASH55" s="98" t="s">
        <v>669</v>
      </c>
      <c r="ASI55" s="98" t="s">
        <v>669</v>
      </c>
      <c r="ASJ55" s="98" t="s">
        <v>669</v>
      </c>
      <c r="ASK55" s="98" t="s">
        <v>669</v>
      </c>
      <c r="ASL55" s="98" t="s">
        <v>669</v>
      </c>
      <c r="ASM55" s="98" t="s">
        <v>669</v>
      </c>
      <c r="ASN55" s="98" t="s">
        <v>669</v>
      </c>
      <c r="ASO55" s="98" t="s">
        <v>669</v>
      </c>
      <c r="ASP55" s="98" t="s">
        <v>669</v>
      </c>
      <c r="ASQ55" s="98" t="s">
        <v>669</v>
      </c>
      <c r="ASR55" s="98" t="s">
        <v>669</v>
      </c>
      <c r="ASS55" s="98" t="s">
        <v>669</v>
      </c>
      <c r="AST55" s="98" t="s">
        <v>669</v>
      </c>
      <c r="ASU55" s="98" t="s">
        <v>669</v>
      </c>
      <c r="ASV55" s="98" t="s">
        <v>669</v>
      </c>
      <c r="ASW55" s="98" t="s">
        <v>669</v>
      </c>
      <c r="ASX55" s="98" t="s">
        <v>669</v>
      </c>
      <c r="ASY55" s="98" t="s">
        <v>669</v>
      </c>
      <c r="ASZ55" s="98" t="s">
        <v>669</v>
      </c>
      <c r="ATA55" s="98" t="s">
        <v>669</v>
      </c>
      <c r="ATB55" s="98" t="s">
        <v>669</v>
      </c>
      <c r="ATC55" s="98" t="s">
        <v>669</v>
      </c>
      <c r="ATD55" s="98" t="s">
        <v>669</v>
      </c>
      <c r="ATE55" s="98" t="s">
        <v>669</v>
      </c>
      <c r="ATF55" s="98" t="s">
        <v>669</v>
      </c>
      <c r="ATG55" s="98" t="s">
        <v>669</v>
      </c>
      <c r="ATH55" s="98" t="s">
        <v>669</v>
      </c>
      <c r="ATI55" s="98" t="s">
        <v>669</v>
      </c>
      <c r="ATJ55" s="98" t="s">
        <v>669</v>
      </c>
      <c r="ATK55" s="98" t="s">
        <v>669</v>
      </c>
      <c r="ATL55" s="98" t="s">
        <v>669</v>
      </c>
      <c r="ATM55" s="98" t="s">
        <v>669</v>
      </c>
      <c r="ATN55" s="98" t="s">
        <v>669</v>
      </c>
      <c r="ATO55" s="98" t="s">
        <v>669</v>
      </c>
      <c r="ATP55" s="98" t="s">
        <v>669</v>
      </c>
      <c r="ATQ55" s="98" t="s">
        <v>669</v>
      </c>
      <c r="ATR55" s="98" t="s">
        <v>669</v>
      </c>
      <c r="ATS55" s="98" t="s">
        <v>669</v>
      </c>
      <c r="ATT55" s="98" t="s">
        <v>669</v>
      </c>
      <c r="ATU55" s="98" t="s">
        <v>669</v>
      </c>
      <c r="ATV55" s="98" t="s">
        <v>669</v>
      </c>
      <c r="ATW55" s="98" t="s">
        <v>669</v>
      </c>
      <c r="ATX55" s="98" t="s">
        <v>669</v>
      </c>
      <c r="ATY55" s="98" t="s">
        <v>669</v>
      </c>
      <c r="ATZ55" s="98" t="s">
        <v>669</v>
      </c>
      <c r="AUA55" s="98" t="s">
        <v>669</v>
      </c>
      <c r="AUB55" s="98" t="s">
        <v>669</v>
      </c>
      <c r="AUC55" s="98" t="s">
        <v>669</v>
      </c>
      <c r="AUD55" s="98" t="s">
        <v>669</v>
      </c>
      <c r="AUE55" s="98" t="s">
        <v>669</v>
      </c>
      <c r="AUF55" s="98" t="s">
        <v>669</v>
      </c>
      <c r="AUG55" s="98" t="s">
        <v>669</v>
      </c>
      <c r="AUH55" s="98" t="s">
        <v>669</v>
      </c>
      <c r="AUI55" s="98" t="s">
        <v>669</v>
      </c>
      <c r="AUJ55" s="98" t="s">
        <v>669</v>
      </c>
      <c r="AUK55" s="98" t="s">
        <v>669</v>
      </c>
      <c r="AUL55" s="98" t="s">
        <v>669</v>
      </c>
      <c r="AUM55" s="98" t="s">
        <v>669</v>
      </c>
      <c r="AUN55" s="98" t="s">
        <v>669</v>
      </c>
      <c r="AUO55" s="98" t="s">
        <v>669</v>
      </c>
      <c r="AUP55" s="98" t="s">
        <v>669</v>
      </c>
      <c r="AUQ55" s="98" t="s">
        <v>669</v>
      </c>
      <c r="AUR55" s="98" t="s">
        <v>669</v>
      </c>
      <c r="AUS55" s="98" t="s">
        <v>669</v>
      </c>
      <c r="AUT55" s="98" t="s">
        <v>669</v>
      </c>
      <c r="AUU55" s="98" t="s">
        <v>669</v>
      </c>
      <c r="AUV55" s="98" t="s">
        <v>669</v>
      </c>
      <c r="AUW55" s="98" t="s">
        <v>669</v>
      </c>
      <c r="AUX55" s="98" t="s">
        <v>669</v>
      </c>
      <c r="AUY55" s="98" t="s">
        <v>669</v>
      </c>
      <c r="AUZ55" s="98" t="s">
        <v>669</v>
      </c>
      <c r="AVA55" s="98" t="s">
        <v>669</v>
      </c>
      <c r="AVB55" s="98" t="s">
        <v>669</v>
      </c>
      <c r="AVC55" s="98" t="s">
        <v>669</v>
      </c>
      <c r="AVD55" s="98" t="s">
        <v>669</v>
      </c>
      <c r="AVE55" s="98" t="s">
        <v>669</v>
      </c>
      <c r="AVF55" s="98" t="s">
        <v>669</v>
      </c>
      <c r="AVG55" s="98" t="s">
        <v>669</v>
      </c>
      <c r="AVH55" s="98" t="s">
        <v>669</v>
      </c>
      <c r="AVI55" s="98" t="s">
        <v>669</v>
      </c>
      <c r="AVJ55" s="98" t="s">
        <v>669</v>
      </c>
      <c r="AVK55" s="98" t="s">
        <v>669</v>
      </c>
      <c r="AVL55" s="98" t="s">
        <v>669</v>
      </c>
      <c r="AVM55" s="98" t="s">
        <v>669</v>
      </c>
      <c r="AVN55" s="98" t="s">
        <v>669</v>
      </c>
      <c r="AVO55" s="98" t="s">
        <v>669</v>
      </c>
      <c r="AVP55" s="98" t="s">
        <v>669</v>
      </c>
      <c r="AVQ55" s="98" t="s">
        <v>669</v>
      </c>
      <c r="AVR55" s="98" t="s">
        <v>669</v>
      </c>
      <c r="AVS55" s="98" t="s">
        <v>669</v>
      </c>
      <c r="AVT55" s="98" t="s">
        <v>669</v>
      </c>
      <c r="AVU55" s="98" t="s">
        <v>669</v>
      </c>
      <c r="AVV55" s="98" t="s">
        <v>669</v>
      </c>
      <c r="AVW55" s="98" t="s">
        <v>669</v>
      </c>
      <c r="AVX55" s="98" t="s">
        <v>669</v>
      </c>
      <c r="AVY55" s="98" t="s">
        <v>669</v>
      </c>
      <c r="AVZ55" s="98" t="s">
        <v>669</v>
      </c>
      <c r="AWA55" s="98" t="s">
        <v>669</v>
      </c>
      <c r="AWB55" s="98" t="s">
        <v>669</v>
      </c>
      <c r="AWC55" s="98" t="s">
        <v>669</v>
      </c>
      <c r="AWD55" s="98" t="s">
        <v>669</v>
      </c>
      <c r="AWE55" s="98" t="s">
        <v>669</v>
      </c>
      <c r="AWF55" s="98" t="s">
        <v>669</v>
      </c>
      <c r="AWG55" s="98" t="s">
        <v>669</v>
      </c>
      <c r="AWH55" s="98" t="s">
        <v>669</v>
      </c>
      <c r="AWI55" s="98" t="s">
        <v>669</v>
      </c>
      <c r="AWJ55" s="98" t="s">
        <v>669</v>
      </c>
      <c r="AWK55" s="98" t="s">
        <v>669</v>
      </c>
      <c r="AWL55" s="98" t="s">
        <v>669</v>
      </c>
      <c r="AWM55" s="98" t="s">
        <v>669</v>
      </c>
      <c r="AWN55" s="98" t="s">
        <v>669</v>
      </c>
      <c r="AWO55" s="98" t="s">
        <v>669</v>
      </c>
      <c r="AWP55" s="98" t="s">
        <v>669</v>
      </c>
      <c r="AWQ55" s="98" t="s">
        <v>669</v>
      </c>
      <c r="AWR55" s="98" t="s">
        <v>669</v>
      </c>
      <c r="AWS55" s="98" t="s">
        <v>669</v>
      </c>
      <c r="AWT55" s="98" t="s">
        <v>669</v>
      </c>
      <c r="AWU55" s="98" t="s">
        <v>669</v>
      </c>
      <c r="AWV55" s="98" t="s">
        <v>669</v>
      </c>
      <c r="AWW55" s="98" t="s">
        <v>669</v>
      </c>
      <c r="AWX55" s="98" t="s">
        <v>669</v>
      </c>
      <c r="AWY55" s="98" t="s">
        <v>669</v>
      </c>
      <c r="AWZ55" s="98" t="s">
        <v>669</v>
      </c>
      <c r="AXA55" s="98" t="s">
        <v>669</v>
      </c>
      <c r="AXB55" s="98" t="s">
        <v>669</v>
      </c>
      <c r="AXC55" s="98" t="s">
        <v>669</v>
      </c>
      <c r="AXD55" s="98" t="s">
        <v>669</v>
      </c>
      <c r="AXE55" s="98" t="s">
        <v>669</v>
      </c>
      <c r="AXF55" s="98" t="s">
        <v>669</v>
      </c>
      <c r="AXG55" s="98" t="s">
        <v>669</v>
      </c>
      <c r="AXH55" s="98" t="s">
        <v>669</v>
      </c>
      <c r="AXI55" s="98" t="s">
        <v>669</v>
      </c>
      <c r="AXJ55" s="98" t="s">
        <v>669</v>
      </c>
      <c r="AXK55" s="98" t="s">
        <v>669</v>
      </c>
      <c r="AXL55" s="98" t="s">
        <v>669</v>
      </c>
      <c r="AXM55" s="98" t="s">
        <v>669</v>
      </c>
      <c r="AXN55" s="98" t="s">
        <v>669</v>
      </c>
      <c r="AXO55" s="98" t="s">
        <v>669</v>
      </c>
      <c r="AXP55" s="98" t="s">
        <v>669</v>
      </c>
      <c r="AXQ55" s="98" t="s">
        <v>669</v>
      </c>
      <c r="AXR55" s="98" t="s">
        <v>669</v>
      </c>
      <c r="AXS55" s="98" t="s">
        <v>669</v>
      </c>
      <c r="AXT55" s="98" t="s">
        <v>669</v>
      </c>
      <c r="AXU55" s="98" t="s">
        <v>669</v>
      </c>
      <c r="AXV55" s="98" t="s">
        <v>669</v>
      </c>
      <c r="AXW55" s="98" t="s">
        <v>669</v>
      </c>
      <c r="AXX55" s="98" t="s">
        <v>669</v>
      </c>
      <c r="AXY55" s="98" t="s">
        <v>669</v>
      </c>
      <c r="AXZ55" s="98" t="s">
        <v>669</v>
      </c>
      <c r="AYA55" s="98" t="s">
        <v>669</v>
      </c>
      <c r="AYB55" s="98" t="s">
        <v>669</v>
      </c>
      <c r="AYC55" s="98" t="s">
        <v>669</v>
      </c>
      <c r="AYD55" s="98" t="s">
        <v>669</v>
      </c>
      <c r="AYE55" s="98" t="s">
        <v>669</v>
      </c>
      <c r="AYF55" s="98" t="s">
        <v>669</v>
      </c>
      <c r="AYG55" s="98" t="s">
        <v>669</v>
      </c>
      <c r="AYH55" s="98" t="s">
        <v>669</v>
      </c>
      <c r="AYI55" s="98" t="s">
        <v>669</v>
      </c>
      <c r="AYJ55" s="98" t="s">
        <v>669</v>
      </c>
      <c r="AYK55" s="98" t="s">
        <v>669</v>
      </c>
      <c r="AYL55" s="98" t="s">
        <v>669</v>
      </c>
      <c r="AYM55" s="98" t="s">
        <v>669</v>
      </c>
      <c r="AYN55" s="98" t="s">
        <v>669</v>
      </c>
      <c r="AYO55" s="98" t="s">
        <v>669</v>
      </c>
      <c r="AYP55" s="98" t="s">
        <v>669</v>
      </c>
      <c r="AYQ55" s="98" t="s">
        <v>669</v>
      </c>
      <c r="AYR55" s="98" t="s">
        <v>669</v>
      </c>
      <c r="AYS55" s="98" t="s">
        <v>669</v>
      </c>
      <c r="AYT55" s="98" t="s">
        <v>669</v>
      </c>
      <c r="AYU55" s="98" t="s">
        <v>669</v>
      </c>
      <c r="AYV55" s="98" t="s">
        <v>669</v>
      </c>
      <c r="AYW55" s="98" t="s">
        <v>669</v>
      </c>
      <c r="AYX55" s="98" t="s">
        <v>669</v>
      </c>
      <c r="AYY55" s="98" t="s">
        <v>669</v>
      </c>
      <c r="AYZ55" s="98" t="s">
        <v>669</v>
      </c>
      <c r="AZA55" s="98" t="s">
        <v>669</v>
      </c>
      <c r="AZB55" s="98" t="s">
        <v>669</v>
      </c>
      <c r="AZC55" s="98" t="s">
        <v>669</v>
      </c>
      <c r="AZD55" s="98" t="s">
        <v>669</v>
      </c>
      <c r="AZE55" s="98" t="s">
        <v>669</v>
      </c>
      <c r="AZF55" s="98" t="s">
        <v>669</v>
      </c>
      <c r="AZG55" s="98" t="s">
        <v>669</v>
      </c>
      <c r="AZH55" s="98" t="s">
        <v>669</v>
      </c>
      <c r="AZI55" s="98" t="s">
        <v>669</v>
      </c>
      <c r="AZJ55" s="98" t="s">
        <v>669</v>
      </c>
      <c r="AZK55" s="98" t="s">
        <v>669</v>
      </c>
      <c r="AZL55" s="98" t="s">
        <v>669</v>
      </c>
      <c r="AZM55" s="98" t="s">
        <v>669</v>
      </c>
      <c r="AZN55" s="98" t="s">
        <v>669</v>
      </c>
      <c r="AZO55" s="98" t="s">
        <v>669</v>
      </c>
      <c r="AZP55" s="98" t="s">
        <v>669</v>
      </c>
      <c r="AZQ55" s="98" t="s">
        <v>669</v>
      </c>
      <c r="AZR55" s="98" t="s">
        <v>669</v>
      </c>
      <c r="AZS55" s="98" t="s">
        <v>669</v>
      </c>
      <c r="AZT55" s="98" t="s">
        <v>669</v>
      </c>
      <c r="AZU55" s="98" t="s">
        <v>669</v>
      </c>
      <c r="AZV55" s="98" t="s">
        <v>669</v>
      </c>
      <c r="AZW55" s="98" t="s">
        <v>669</v>
      </c>
      <c r="AZX55" s="98" t="s">
        <v>669</v>
      </c>
      <c r="AZY55" s="98" t="s">
        <v>669</v>
      </c>
      <c r="AZZ55" s="98" t="s">
        <v>669</v>
      </c>
      <c r="BAA55" s="98" t="s">
        <v>669</v>
      </c>
      <c r="BAB55" s="98" t="s">
        <v>669</v>
      </c>
      <c r="BAC55" s="98" t="s">
        <v>669</v>
      </c>
      <c r="BAD55" s="98" t="s">
        <v>669</v>
      </c>
      <c r="BAE55" s="98" t="s">
        <v>669</v>
      </c>
      <c r="BAF55" s="98" t="s">
        <v>669</v>
      </c>
      <c r="BAG55" s="98" t="s">
        <v>669</v>
      </c>
      <c r="BAH55" s="98" t="s">
        <v>669</v>
      </c>
      <c r="BAI55" s="98" t="s">
        <v>669</v>
      </c>
      <c r="BAJ55" s="98" t="s">
        <v>669</v>
      </c>
      <c r="BAK55" s="98" t="s">
        <v>669</v>
      </c>
      <c r="BAL55" s="98" t="s">
        <v>669</v>
      </c>
      <c r="BAM55" s="98" t="s">
        <v>669</v>
      </c>
      <c r="BAN55" s="98" t="s">
        <v>669</v>
      </c>
      <c r="BAO55" s="98" t="s">
        <v>669</v>
      </c>
      <c r="BAP55" s="98" t="s">
        <v>669</v>
      </c>
      <c r="BAQ55" s="98" t="s">
        <v>669</v>
      </c>
      <c r="BAR55" s="98" t="s">
        <v>669</v>
      </c>
      <c r="BAS55" s="98" t="s">
        <v>669</v>
      </c>
      <c r="BAT55" s="98" t="s">
        <v>669</v>
      </c>
      <c r="BAU55" s="98" t="s">
        <v>669</v>
      </c>
      <c r="BAV55" s="98" t="s">
        <v>669</v>
      </c>
      <c r="BAW55" s="98" t="s">
        <v>669</v>
      </c>
      <c r="BAX55" s="98" t="s">
        <v>669</v>
      </c>
      <c r="BAY55" s="98" t="s">
        <v>669</v>
      </c>
      <c r="BAZ55" s="98" t="s">
        <v>669</v>
      </c>
      <c r="BBA55" s="98" t="s">
        <v>669</v>
      </c>
      <c r="BBB55" s="98" t="s">
        <v>669</v>
      </c>
      <c r="BBC55" s="98" t="s">
        <v>669</v>
      </c>
      <c r="BBD55" s="98" t="s">
        <v>669</v>
      </c>
      <c r="BBE55" s="98" t="s">
        <v>669</v>
      </c>
      <c r="BBF55" s="98" t="s">
        <v>669</v>
      </c>
      <c r="BBG55" s="98" t="s">
        <v>669</v>
      </c>
      <c r="BBH55" s="98" t="s">
        <v>669</v>
      </c>
      <c r="BBI55" s="98" t="s">
        <v>669</v>
      </c>
      <c r="BBJ55" s="98" t="s">
        <v>669</v>
      </c>
      <c r="BBK55" s="98" t="s">
        <v>669</v>
      </c>
      <c r="BBL55" s="98" t="s">
        <v>669</v>
      </c>
      <c r="BBM55" s="98" t="s">
        <v>669</v>
      </c>
      <c r="BBN55" s="98" t="s">
        <v>669</v>
      </c>
      <c r="BBO55" s="98" t="s">
        <v>669</v>
      </c>
      <c r="BBP55" s="98" t="s">
        <v>669</v>
      </c>
      <c r="BBQ55" s="98" t="s">
        <v>669</v>
      </c>
      <c r="BBR55" s="98" t="s">
        <v>669</v>
      </c>
      <c r="BBS55" s="98" t="s">
        <v>669</v>
      </c>
      <c r="BBT55" s="98" t="s">
        <v>669</v>
      </c>
      <c r="BBU55" s="98" t="s">
        <v>669</v>
      </c>
      <c r="BBV55" s="98" t="s">
        <v>669</v>
      </c>
      <c r="BBW55" s="98" t="s">
        <v>669</v>
      </c>
      <c r="BBX55" s="98" t="s">
        <v>669</v>
      </c>
      <c r="BBY55" s="98" t="s">
        <v>669</v>
      </c>
      <c r="BBZ55" s="98" t="s">
        <v>669</v>
      </c>
      <c r="BCA55" s="98" t="s">
        <v>669</v>
      </c>
      <c r="BCB55" s="98" t="s">
        <v>669</v>
      </c>
      <c r="BCC55" s="98" t="s">
        <v>669</v>
      </c>
      <c r="BCD55" s="98" t="s">
        <v>669</v>
      </c>
      <c r="BCE55" s="98" t="s">
        <v>669</v>
      </c>
      <c r="BCF55" s="98" t="s">
        <v>669</v>
      </c>
      <c r="BCG55" s="98" t="s">
        <v>669</v>
      </c>
      <c r="BCH55" s="98" t="s">
        <v>669</v>
      </c>
      <c r="BCI55" s="98" t="s">
        <v>669</v>
      </c>
      <c r="BCJ55" s="98" t="s">
        <v>669</v>
      </c>
      <c r="BCK55" s="98" t="s">
        <v>669</v>
      </c>
      <c r="BCL55" s="98" t="s">
        <v>669</v>
      </c>
      <c r="BCM55" s="98" t="s">
        <v>669</v>
      </c>
      <c r="BCN55" s="98" t="s">
        <v>669</v>
      </c>
      <c r="BCO55" s="98" t="s">
        <v>669</v>
      </c>
      <c r="BCP55" s="98" t="s">
        <v>669</v>
      </c>
      <c r="BCQ55" s="98" t="s">
        <v>669</v>
      </c>
      <c r="BCR55" s="98" t="s">
        <v>669</v>
      </c>
      <c r="BCS55" s="98" t="s">
        <v>669</v>
      </c>
      <c r="BCT55" s="98" t="s">
        <v>669</v>
      </c>
      <c r="BCU55" s="98" t="s">
        <v>669</v>
      </c>
      <c r="BCV55" s="98" t="s">
        <v>669</v>
      </c>
      <c r="BCW55" s="98" t="s">
        <v>669</v>
      </c>
      <c r="BCX55" s="98" t="s">
        <v>669</v>
      </c>
      <c r="BCY55" s="98" t="s">
        <v>669</v>
      </c>
      <c r="BCZ55" s="98" t="s">
        <v>669</v>
      </c>
      <c r="BDA55" s="98" t="s">
        <v>669</v>
      </c>
      <c r="BDB55" s="98" t="s">
        <v>669</v>
      </c>
      <c r="BDC55" s="98" t="s">
        <v>669</v>
      </c>
      <c r="BDD55" s="98" t="s">
        <v>669</v>
      </c>
      <c r="BDE55" s="98" t="s">
        <v>669</v>
      </c>
      <c r="BDF55" s="98" t="s">
        <v>669</v>
      </c>
      <c r="BDG55" s="98" t="s">
        <v>669</v>
      </c>
      <c r="BDH55" s="98" t="s">
        <v>669</v>
      </c>
      <c r="BDI55" s="98" t="s">
        <v>669</v>
      </c>
      <c r="BDJ55" s="98" t="s">
        <v>669</v>
      </c>
      <c r="BDK55" s="98" t="s">
        <v>669</v>
      </c>
      <c r="BDL55" s="98" t="s">
        <v>669</v>
      </c>
      <c r="BDM55" s="98" t="s">
        <v>669</v>
      </c>
      <c r="BDN55" s="98" t="s">
        <v>669</v>
      </c>
      <c r="BDO55" s="98" t="s">
        <v>669</v>
      </c>
      <c r="BDP55" s="98" t="s">
        <v>669</v>
      </c>
      <c r="BDQ55" s="98" t="s">
        <v>669</v>
      </c>
      <c r="BDR55" s="98" t="s">
        <v>669</v>
      </c>
      <c r="BDS55" s="98" t="s">
        <v>669</v>
      </c>
      <c r="BDT55" s="98" t="s">
        <v>669</v>
      </c>
      <c r="BDU55" s="98" t="s">
        <v>669</v>
      </c>
      <c r="BDV55" s="98" t="s">
        <v>669</v>
      </c>
      <c r="BDW55" s="98" t="s">
        <v>669</v>
      </c>
      <c r="BDX55" s="98" t="s">
        <v>669</v>
      </c>
      <c r="BDY55" s="98" t="s">
        <v>669</v>
      </c>
      <c r="BDZ55" s="98" t="s">
        <v>669</v>
      </c>
      <c r="BEA55" s="98" t="s">
        <v>669</v>
      </c>
      <c r="BEB55" s="98" t="s">
        <v>669</v>
      </c>
      <c r="BEC55" s="98" t="s">
        <v>669</v>
      </c>
      <c r="BED55" s="98" t="s">
        <v>669</v>
      </c>
      <c r="BEE55" s="98" t="s">
        <v>669</v>
      </c>
      <c r="BEF55" s="98" t="s">
        <v>669</v>
      </c>
      <c r="BEG55" s="98" t="s">
        <v>669</v>
      </c>
      <c r="BEH55" s="98" t="s">
        <v>669</v>
      </c>
      <c r="BEI55" s="98" t="s">
        <v>669</v>
      </c>
      <c r="BEJ55" s="98" t="s">
        <v>669</v>
      </c>
      <c r="BEK55" s="98" t="s">
        <v>669</v>
      </c>
      <c r="BEL55" s="98" t="s">
        <v>669</v>
      </c>
      <c r="BEM55" s="98" t="s">
        <v>669</v>
      </c>
      <c r="BEN55" s="98" t="s">
        <v>669</v>
      </c>
      <c r="BEO55" s="98" t="s">
        <v>669</v>
      </c>
      <c r="BEP55" s="98" t="s">
        <v>669</v>
      </c>
      <c r="BEQ55" s="98" t="s">
        <v>669</v>
      </c>
      <c r="BER55" s="98" t="s">
        <v>669</v>
      </c>
      <c r="BES55" s="98" t="s">
        <v>669</v>
      </c>
      <c r="BET55" s="98" t="s">
        <v>669</v>
      </c>
      <c r="BEU55" s="98" t="s">
        <v>669</v>
      </c>
      <c r="BEV55" s="98" t="s">
        <v>669</v>
      </c>
      <c r="BEW55" s="98" t="s">
        <v>669</v>
      </c>
      <c r="BEX55" s="98" t="s">
        <v>669</v>
      </c>
      <c r="BEY55" s="98" t="s">
        <v>669</v>
      </c>
      <c r="BEZ55" s="98" t="s">
        <v>669</v>
      </c>
      <c r="BFA55" s="98" t="s">
        <v>669</v>
      </c>
      <c r="BFB55" s="98" t="s">
        <v>669</v>
      </c>
      <c r="BFC55" s="98" t="s">
        <v>669</v>
      </c>
      <c r="BFD55" s="98" t="s">
        <v>669</v>
      </c>
      <c r="BFE55" s="98" t="s">
        <v>669</v>
      </c>
      <c r="BFF55" s="98" t="s">
        <v>669</v>
      </c>
      <c r="BFG55" s="98" t="s">
        <v>669</v>
      </c>
      <c r="BFH55" s="98" t="s">
        <v>669</v>
      </c>
      <c r="BFI55" s="98" t="s">
        <v>669</v>
      </c>
      <c r="BFJ55" s="98" t="s">
        <v>669</v>
      </c>
      <c r="BFK55" s="98" t="s">
        <v>669</v>
      </c>
      <c r="BFL55" s="98" t="s">
        <v>669</v>
      </c>
      <c r="BFM55" s="98" t="s">
        <v>669</v>
      </c>
      <c r="BFN55" s="98" t="s">
        <v>669</v>
      </c>
      <c r="BFO55" s="98" t="s">
        <v>669</v>
      </c>
      <c r="BFP55" s="98" t="s">
        <v>669</v>
      </c>
      <c r="BFQ55" s="98" t="s">
        <v>669</v>
      </c>
      <c r="BFR55" s="98" t="s">
        <v>669</v>
      </c>
      <c r="BFS55" s="98" t="s">
        <v>669</v>
      </c>
      <c r="BFT55" s="98" t="s">
        <v>669</v>
      </c>
      <c r="BFU55" s="98" t="s">
        <v>669</v>
      </c>
      <c r="BFV55" s="98" t="s">
        <v>669</v>
      </c>
      <c r="BFW55" s="98" t="s">
        <v>669</v>
      </c>
      <c r="BFX55" s="98" t="s">
        <v>669</v>
      </c>
      <c r="BFY55" s="98" t="s">
        <v>669</v>
      </c>
      <c r="BFZ55" s="98" t="s">
        <v>669</v>
      </c>
      <c r="BGA55" s="98" t="s">
        <v>669</v>
      </c>
      <c r="BGB55" s="98" t="s">
        <v>669</v>
      </c>
      <c r="BGC55" s="98" t="s">
        <v>669</v>
      </c>
      <c r="BGD55" s="98" t="s">
        <v>669</v>
      </c>
      <c r="BGE55" s="98" t="s">
        <v>669</v>
      </c>
      <c r="BGF55" s="98" t="s">
        <v>669</v>
      </c>
      <c r="BGG55" s="98" t="s">
        <v>669</v>
      </c>
      <c r="BGH55" s="98" t="s">
        <v>669</v>
      </c>
      <c r="BGI55" s="98" t="s">
        <v>669</v>
      </c>
      <c r="BGJ55" s="98" t="s">
        <v>669</v>
      </c>
      <c r="BGK55" s="98" t="s">
        <v>669</v>
      </c>
      <c r="BGL55" s="98" t="s">
        <v>669</v>
      </c>
      <c r="BGM55" s="98" t="s">
        <v>669</v>
      </c>
      <c r="BGN55" s="98" t="s">
        <v>669</v>
      </c>
      <c r="BGO55" s="98" t="s">
        <v>669</v>
      </c>
      <c r="BGP55" s="98" t="s">
        <v>669</v>
      </c>
      <c r="BGQ55" s="98" t="s">
        <v>669</v>
      </c>
      <c r="BGR55" s="98" t="s">
        <v>669</v>
      </c>
      <c r="BGS55" s="98" t="s">
        <v>669</v>
      </c>
      <c r="BGT55" s="98" t="s">
        <v>669</v>
      </c>
      <c r="BGU55" s="98" t="s">
        <v>669</v>
      </c>
      <c r="BGV55" s="98" t="s">
        <v>669</v>
      </c>
      <c r="BGW55" s="98" t="s">
        <v>669</v>
      </c>
      <c r="BGX55" s="98" t="s">
        <v>669</v>
      </c>
      <c r="BGY55" s="98" t="s">
        <v>669</v>
      </c>
      <c r="BGZ55" s="98" t="s">
        <v>669</v>
      </c>
      <c r="BHA55" s="98" t="s">
        <v>669</v>
      </c>
      <c r="BHB55" s="98" t="s">
        <v>669</v>
      </c>
      <c r="BHC55" s="98" t="s">
        <v>669</v>
      </c>
      <c r="BHD55" s="98" t="s">
        <v>669</v>
      </c>
      <c r="BHE55" s="98" t="s">
        <v>669</v>
      </c>
      <c r="BHF55" s="98" t="s">
        <v>669</v>
      </c>
      <c r="BHG55" s="98" t="s">
        <v>669</v>
      </c>
      <c r="BHH55" s="98" t="s">
        <v>669</v>
      </c>
      <c r="BHI55" s="98" t="s">
        <v>669</v>
      </c>
      <c r="BHJ55" s="98" t="s">
        <v>669</v>
      </c>
      <c r="BHK55" s="98" t="s">
        <v>669</v>
      </c>
      <c r="BHL55" s="98" t="s">
        <v>669</v>
      </c>
      <c r="BHM55" s="98" t="s">
        <v>669</v>
      </c>
      <c r="BHN55" s="98" t="s">
        <v>669</v>
      </c>
      <c r="BHO55" s="98" t="s">
        <v>669</v>
      </c>
      <c r="BHP55" s="98" t="s">
        <v>669</v>
      </c>
      <c r="BHQ55" s="98" t="s">
        <v>669</v>
      </c>
      <c r="BHR55" s="98" t="s">
        <v>669</v>
      </c>
      <c r="BHS55" s="98" t="s">
        <v>669</v>
      </c>
      <c r="BHT55" s="98" t="s">
        <v>669</v>
      </c>
      <c r="BHU55" s="98" t="s">
        <v>669</v>
      </c>
      <c r="BHV55" s="98" t="s">
        <v>669</v>
      </c>
      <c r="BHW55" s="98" t="s">
        <v>669</v>
      </c>
      <c r="BHX55" s="98" t="s">
        <v>669</v>
      </c>
      <c r="BHY55" s="98" t="s">
        <v>669</v>
      </c>
      <c r="BHZ55" s="98" t="s">
        <v>669</v>
      </c>
      <c r="BIA55" s="98" t="s">
        <v>669</v>
      </c>
      <c r="BIB55" s="98" t="s">
        <v>669</v>
      </c>
      <c r="BIC55" s="98" t="s">
        <v>669</v>
      </c>
      <c r="BID55" s="98" t="s">
        <v>669</v>
      </c>
      <c r="BIE55" s="98" t="s">
        <v>669</v>
      </c>
      <c r="BIF55" s="98" t="s">
        <v>669</v>
      </c>
      <c r="BIG55" s="98" t="s">
        <v>669</v>
      </c>
      <c r="BIH55" s="98" t="s">
        <v>669</v>
      </c>
      <c r="BII55" s="98" t="s">
        <v>669</v>
      </c>
      <c r="BIJ55" s="98" t="s">
        <v>669</v>
      </c>
      <c r="BIK55" s="98" t="s">
        <v>669</v>
      </c>
      <c r="BIL55" s="98" t="s">
        <v>669</v>
      </c>
      <c r="BIM55" s="98" t="s">
        <v>669</v>
      </c>
      <c r="BIN55" s="98" t="s">
        <v>669</v>
      </c>
      <c r="BIO55" s="98" t="s">
        <v>669</v>
      </c>
      <c r="BIP55" s="98" t="s">
        <v>669</v>
      </c>
      <c r="BIQ55" s="98" t="s">
        <v>669</v>
      </c>
      <c r="BIR55" s="98" t="s">
        <v>669</v>
      </c>
      <c r="BIS55" s="98" t="s">
        <v>669</v>
      </c>
      <c r="BIT55" s="98" t="s">
        <v>669</v>
      </c>
      <c r="BIU55" s="98" t="s">
        <v>669</v>
      </c>
      <c r="BIV55" s="98" t="s">
        <v>669</v>
      </c>
      <c r="BIW55" s="98" t="s">
        <v>669</v>
      </c>
      <c r="BIX55" s="98" t="s">
        <v>669</v>
      </c>
      <c r="BIY55" s="98" t="s">
        <v>669</v>
      </c>
      <c r="BIZ55" s="98" t="s">
        <v>669</v>
      </c>
      <c r="BJA55" s="98" t="s">
        <v>669</v>
      </c>
      <c r="BJB55" s="98" t="s">
        <v>669</v>
      </c>
      <c r="BJC55" s="98" t="s">
        <v>669</v>
      </c>
      <c r="BJD55" s="98" t="s">
        <v>669</v>
      </c>
      <c r="BJE55" s="98" t="s">
        <v>669</v>
      </c>
      <c r="BJF55" s="98" t="s">
        <v>669</v>
      </c>
      <c r="BJG55" s="98" t="s">
        <v>669</v>
      </c>
      <c r="BJH55" s="98" t="s">
        <v>669</v>
      </c>
      <c r="BJI55" s="98" t="s">
        <v>669</v>
      </c>
      <c r="BJJ55" s="98" t="s">
        <v>669</v>
      </c>
      <c r="BJK55" s="98" t="s">
        <v>669</v>
      </c>
      <c r="BJL55" s="98" t="s">
        <v>669</v>
      </c>
      <c r="BJM55" s="98" t="s">
        <v>669</v>
      </c>
      <c r="BJN55" s="98" t="s">
        <v>669</v>
      </c>
      <c r="BJO55" s="98" t="s">
        <v>669</v>
      </c>
      <c r="BJP55" s="98" t="s">
        <v>669</v>
      </c>
      <c r="BJQ55" s="98" t="s">
        <v>669</v>
      </c>
      <c r="BJR55" s="98" t="s">
        <v>669</v>
      </c>
      <c r="BJS55" s="98" t="s">
        <v>669</v>
      </c>
      <c r="BJT55" s="98" t="s">
        <v>669</v>
      </c>
      <c r="BJU55" s="98" t="s">
        <v>669</v>
      </c>
      <c r="BJV55" s="98" t="s">
        <v>669</v>
      </c>
      <c r="BJW55" s="98" t="s">
        <v>669</v>
      </c>
      <c r="BJX55" s="98" t="s">
        <v>669</v>
      </c>
      <c r="BJY55" s="98" t="s">
        <v>669</v>
      </c>
      <c r="BJZ55" s="98" t="s">
        <v>669</v>
      </c>
      <c r="BKA55" s="98" t="s">
        <v>669</v>
      </c>
      <c r="BKB55" s="98" t="s">
        <v>669</v>
      </c>
      <c r="BKC55" s="98" t="s">
        <v>669</v>
      </c>
      <c r="BKD55" s="98" t="s">
        <v>669</v>
      </c>
      <c r="BKE55" s="98" t="s">
        <v>669</v>
      </c>
      <c r="BKF55" s="98" t="s">
        <v>669</v>
      </c>
      <c r="BKG55" s="98" t="s">
        <v>669</v>
      </c>
      <c r="BKH55" s="98" t="s">
        <v>669</v>
      </c>
      <c r="BKI55" s="98" t="s">
        <v>669</v>
      </c>
      <c r="BKJ55" s="98" t="s">
        <v>669</v>
      </c>
      <c r="BKK55" s="98" t="s">
        <v>669</v>
      </c>
      <c r="BKL55" s="98" t="s">
        <v>669</v>
      </c>
      <c r="BKM55" s="98" t="s">
        <v>669</v>
      </c>
      <c r="BKN55" s="98" t="s">
        <v>669</v>
      </c>
      <c r="BKO55" s="98" t="s">
        <v>669</v>
      </c>
      <c r="BKP55" s="98" t="s">
        <v>669</v>
      </c>
      <c r="BKQ55" s="98" t="s">
        <v>669</v>
      </c>
      <c r="BKR55" s="98" t="s">
        <v>669</v>
      </c>
      <c r="BKS55" s="98" t="s">
        <v>669</v>
      </c>
      <c r="BKT55" s="98" t="s">
        <v>669</v>
      </c>
      <c r="BKU55" s="98" t="s">
        <v>669</v>
      </c>
      <c r="BKV55" s="98" t="s">
        <v>669</v>
      </c>
      <c r="BKW55" s="98" t="s">
        <v>669</v>
      </c>
      <c r="BKX55" s="98" t="s">
        <v>669</v>
      </c>
      <c r="BKY55" s="98" t="s">
        <v>669</v>
      </c>
      <c r="BKZ55" s="98" t="s">
        <v>669</v>
      </c>
      <c r="BLA55" s="98" t="s">
        <v>669</v>
      </c>
      <c r="BLB55" s="98" t="s">
        <v>669</v>
      </c>
      <c r="BLC55" s="98" t="s">
        <v>669</v>
      </c>
      <c r="BLD55" s="98" t="s">
        <v>669</v>
      </c>
      <c r="BLE55" s="98" t="s">
        <v>669</v>
      </c>
      <c r="BLF55" s="98" t="s">
        <v>669</v>
      </c>
      <c r="BLG55" s="98" t="s">
        <v>669</v>
      </c>
      <c r="BLH55" s="98" t="s">
        <v>669</v>
      </c>
      <c r="BLI55" s="98" t="s">
        <v>669</v>
      </c>
      <c r="BLJ55" s="98" t="s">
        <v>669</v>
      </c>
      <c r="BLK55" s="98" t="s">
        <v>669</v>
      </c>
      <c r="BLL55" s="98" t="s">
        <v>669</v>
      </c>
      <c r="BLM55" s="98" t="s">
        <v>669</v>
      </c>
      <c r="BLN55" s="98" t="s">
        <v>669</v>
      </c>
      <c r="BLO55" s="98" t="s">
        <v>669</v>
      </c>
      <c r="BLP55" s="98" t="s">
        <v>669</v>
      </c>
      <c r="BLQ55" s="98" t="s">
        <v>669</v>
      </c>
      <c r="BLR55" s="98" t="s">
        <v>669</v>
      </c>
      <c r="BLS55" s="98" t="s">
        <v>669</v>
      </c>
      <c r="BLT55" s="98" t="s">
        <v>669</v>
      </c>
      <c r="BLU55" s="98" t="s">
        <v>669</v>
      </c>
      <c r="BLV55" s="98" t="s">
        <v>669</v>
      </c>
      <c r="BLW55" s="98" t="s">
        <v>669</v>
      </c>
      <c r="BLX55" s="98" t="s">
        <v>669</v>
      </c>
      <c r="BLY55" s="98" t="s">
        <v>669</v>
      </c>
      <c r="BLZ55" s="98" t="s">
        <v>669</v>
      </c>
      <c r="BMA55" s="98" t="s">
        <v>669</v>
      </c>
      <c r="BMB55" s="98" t="s">
        <v>669</v>
      </c>
      <c r="BMC55" s="98" t="s">
        <v>669</v>
      </c>
      <c r="BMD55" s="98" t="s">
        <v>669</v>
      </c>
      <c r="BME55" s="98" t="s">
        <v>669</v>
      </c>
      <c r="BMF55" s="98" t="s">
        <v>669</v>
      </c>
      <c r="BMG55" s="98" t="s">
        <v>669</v>
      </c>
      <c r="BMH55" s="98" t="s">
        <v>669</v>
      </c>
      <c r="BMI55" s="98" t="s">
        <v>669</v>
      </c>
      <c r="BMJ55" s="98" t="s">
        <v>669</v>
      </c>
      <c r="BMK55" s="98" t="s">
        <v>669</v>
      </c>
      <c r="BML55" s="98" t="s">
        <v>669</v>
      </c>
      <c r="BMM55" s="98" t="s">
        <v>669</v>
      </c>
      <c r="BMN55" s="98" t="s">
        <v>669</v>
      </c>
      <c r="BMO55" s="98" t="s">
        <v>669</v>
      </c>
      <c r="BMP55" s="98" t="s">
        <v>669</v>
      </c>
      <c r="BMQ55" s="98" t="s">
        <v>669</v>
      </c>
      <c r="BMR55" s="98" t="s">
        <v>669</v>
      </c>
      <c r="BMS55" s="98" t="s">
        <v>669</v>
      </c>
      <c r="BMT55" s="98" t="s">
        <v>669</v>
      </c>
      <c r="BMU55" s="98" t="s">
        <v>669</v>
      </c>
      <c r="BMV55" s="98" t="s">
        <v>669</v>
      </c>
      <c r="BMW55" s="98" t="s">
        <v>669</v>
      </c>
      <c r="BMX55" s="98" t="s">
        <v>669</v>
      </c>
      <c r="BMY55" s="98" t="s">
        <v>669</v>
      </c>
      <c r="BMZ55" s="98" t="s">
        <v>669</v>
      </c>
      <c r="BNA55" s="98" t="s">
        <v>669</v>
      </c>
      <c r="BNB55" s="98" t="s">
        <v>669</v>
      </c>
      <c r="BNC55" s="98" t="s">
        <v>669</v>
      </c>
      <c r="BND55" s="98" t="s">
        <v>669</v>
      </c>
      <c r="BNE55" s="98" t="s">
        <v>669</v>
      </c>
      <c r="BNF55" s="98" t="s">
        <v>669</v>
      </c>
      <c r="BNG55" s="98" t="s">
        <v>669</v>
      </c>
      <c r="BNH55" s="98" t="s">
        <v>669</v>
      </c>
      <c r="BNI55" s="98" t="s">
        <v>669</v>
      </c>
      <c r="BNJ55" s="98" t="s">
        <v>669</v>
      </c>
      <c r="BNK55" s="98" t="s">
        <v>669</v>
      </c>
      <c r="BNL55" s="98" t="s">
        <v>669</v>
      </c>
      <c r="BNM55" s="98" t="s">
        <v>669</v>
      </c>
      <c r="BNN55" s="98" t="s">
        <v>669</v>
      </c>
      <c r="BNO55" s="98" t="s">
        <v>669</v>
      </c>
      <c r="BNP55" s="98" t="s">
        <v>669</v>
      </c>
      <c r="BNQ55" s="98" t="s">
        <v>669</v>
      </c>
      <c r="BNR55" s="98" t="s">
        <v>669</v>
      </c>
      <c r="BNS55" s="98" t="s">
        <v>669</v>
      </c>
      <c r="BNT55" s="98" t="s">
        <v>669</v>
      </c>
      <c r="BNU55" s="98" t="s">
        <v>669</v>
      </c>
      <c r="BNV55" s="98" t="s">
        <v>669</v>
      </c>
      <c r="BNW55" s="98" t="s">
        <v>669</v>
      </c>
      <c r="BNX55" s="98" t="s">
        <v>669</v>
      </c>
      <c r="BNY55" s="98" t="s">
        <v>669</v>
      </c>
      <c r="BNZ55" s="98" t="s">
        <v>669</v>
      </c>
      <c r="BOA55" s="98" t="s">
        <v>669</v>
      </c>
      <c r="BOB55" s="98" t="s">
        <v>669</v>
      </c>
      <c r="BOC55" s="98" t="s">
        <v>669</v>
      </c>
      <c r="BOD55" s="98" t="s">
        <v>669</v>
      </c>
      <c r="BOE55" s="98" t="s">
        <v>669</v>
      </c>
      <c r="BOF55" s="98" t="s">
        <v>669</v>
      </c>
      <c r="BOG55" s="98" t="s">
        <v>669</v>
      </c>
      <c r="BOH55" s="98" t="s">
        <v>669</v>
      </c>
      <c r="BOI55" s="98" t="s">
        <v>669</v>
      </c>
      <c r="BOJ55" s="98" t="s">
        <v>669</v>
      </c>
      <c r="BOK55" s="98" t="s">
        <v>669</v>
      </c>
      <c r="BOL55" s="98" t="s">
        <v>669</v>
      </c>
      <c r="BOM55" s="98" t="s">
        <v>669</v>
      </c>
      <c r="BON55" s="98" t="s">
        <v>669</v>
      </c>
      <c r="BOO55" s="98" t="s">
        <v>669</v>
      </c>
      <c r="BOP55" s="98" t="s">
        <v>669</v>
      </c>
      <c r="BOQ55" s="98" t="s">
        <v>669</v>
      </c>
      <c r="BOR55" s="98" t="s">
        <v>669</v>
      </c>
      <c r="BOS55" s="98" t="s">
        <v>669</v>
      </c>
      <c r="BOT55" s="98" t="s">
        <v>669</v>
      </c>
      <c r="BOU55" s="98" t="s">
        <v>669</v>
      </c>
      <c r="BOV55" s="98" t="s">
        <v>669</v>
      </c>
      <c r="BOW55" s="98" t="s">
        <v>669</v>
      </c>
      <c r="BOX55" s="98" t="s">
        <v>669</v>
      </c>
      <c r="BOY55" s="98" t="s">
        <v>669</v>
      </c>
      <c r="BOZ55" s="98" t="s">
        <v>669</v>
      </c>
      <c r="BPA55" s="98" t="s">
        <v>669</v>
      </c>
      <c r="BPB55" s="98" t="s">
        <v>669</v>
      </c>
      <c r="BPC55" s="98" t="s">
        <v>669</v>
      </c>
      <c r="BPD55" s="98" t="s">
        <v>669</v>
      </c>
      <c r="BPE55" s="98" t="s">
        <v>669</v>
      </c>
      <c r="BPF55" s="98" t="s">
        <v>669</v>
      </c>
      <c r="BPG55" s="98" t="s">
        <v>669</v>
      </c>
      <c r="BPH55" s="98" t="s">
        <v>669</v>
      </c>
      <c r="BPI55" s="98" t="s">
        <v>669</v>
      </c>
      <c r="BPJ55" s="98" t="s">
        <v>669</v>
      </c>
      <c r="BPK55" s="98" t="s">
        <v>669</v>
      </c>
      <c r="BPL55" s="98" t="s">
        <v>669</v>
      </c>
      <c r="BPM55" s="98" t="s">
        <v>669</v>
      </c>
      <c r="BPN55" s="98" t="s">
        <v>669</v>
      </c>
      <c r="BPO55" s="98" t="s">
        <v>669</v>
      </c>
      <c r="BPP55" s="98" t="s">
        <v>669</v>
      </c>
      <c r="BPQ55" s="98" t="s">
        <v>669</v>
      </c>
      <c r="BPR55" s="98" t="s">
        <v>669</v>
      </c>
      <c r="BPS55" s="98" t="s">
        <v>669</v>
      </c>
      <c r="BPT55" s="98" t="s">
        <v>669</v>
      </c>
      <c r="BPU55" s="98" t="s">
        <v>669</v>
      </c>
      <c r="BPV55" s="98" t="s">
        <v>669</v>
      </c>
      <c r="BPW55" s="98" t="s">
        <v>669</v>
      </c>
      <c r="BPX55" s="98" t="s">
        <v>669</v>
      </c>
      <c r="BPY55" s="98" t="s">
        <v>669</v>
      </c>
      <c r="BPZ55" s="98" t="s">
        <v>669</v>
      </c>
      <c r="BQA55" s="98" t="s">
        <v>669</v>
      </c>
      <c r="BQB55" s="98" t="s">
        <v>669</v>
      </c>
      <c r="BQC55" s="98" t="s">
        <v>669</v>
      </c>
      <c r="BQD55" s="98" t="s">
        <v>669</v>
      </c>
      <c r="BQE55" s="98" t="s">
        <v>669</v>
      </c>
      <c r="BQF55" s="98" t="s">
        <v>669</v>
      </c>
      <c r="BQG55" s="98" t="s">
        <v>669</v>
      </c>
      <c r="BQH55" s="98" t="s">
        <v>669</v>
      </c>
      <c r="BQI55" s="98" t="s">
        <v>669</v>
      </c>
      <c r="BQJ55" s="98" t="s">
        <v>669</v>
      </c>
      <c r="BQK55" s="98" t="s">
        <v>669</v>
      </c>
      <c r="BQL55" s="98" t="s">
        <v>669</v>
      </c>
      <c r="BQM55" s="98" t="s">
        <v>669</v>
      </c>
      <c r="BQN55" s="98" t="s">
        <v>669</v>
      </c>
      <c r="BQO55" s="98" t="s">
        <v>669</v>
      </c>
      <c r="BQP55" s="98" t="s">
        <v>669</v>
      </c>
      <c r="BQQ55" s="98" t="s">
        <v>669</v>
      </c>
      <c r="BQR55" s="98" t="s">
        <v>669</v>
      </c>
      <c r="BQS55" s="98" t="s">
        <v>669</v>
      </c>
      <c r="BQT55" s="98" t="s">
        <v>669</v>
      </c>
      <c r="BQU55" s="98" t="s">
        <v>669</v>
      </c>
      <c r="BQV55" s="98" t="s">
        <v>669</v>
      </c>
      <c r="BQW55" s="98" t="s">
        <v>669</v>
      </c>
      <c r="BQX55" s="98" t="s">
        <v>669</v>
      </c>
      <c r="BQY55" s="98" t="s">
        <v>669</v>
      </c>
      <c r="BQZ55" s="98" t="s">
        <v>669</v>
      </c>
      <c r="BRA55" s="98" t="s">
        <v>669</v>
      </c>
      <c r="BRB55" s="98" t="s">
        <v>669</v>
      </c>
      <c r="BRC55" s="98" t="s">
        <v>669</v>
      </c>
      <c r="BRD55" s="98" t="s">
        <v>669</v>
      </c>
      <c r="BRE55" s="98" t="s">
        <v>669</v>
      </c>
      <c r="BRF55" s="98" t="s">
        <v>669</v>
      </c>
      <c r="BRG55" s="98" t="s">
        <v>669</v>
      </c>
      <c r="BRH55" s="98" t="s">
        <v>669</v>
      </c>
      <c r="BRI55" s="98" t="s">
        <v>669</v>
      </c>
      <c r="BRJ55" s="98" t="s">
        <v>669</v>
      </c>
      <c r="BRK55" s="98" t="s">
        <v>669</v>
      </c>
      <c r="BRL55" s="98" t="s">
        <v>669</v>
      </c>
      <c r="BRM55" s="98" t="s">
        <v>669</v>
      </c>
      <c r="BRN55" s="98" t="s">
        <v>669</v>
      </c>
      <c r="BRO55" s="98" t="s">
        <v>669</v>
      </c>
      <c r="BRP55" s="98" t="s">
        <v>669</v>
      </c>
      <c r="BRQ55" s="98" t="s">
        <v>669</v>
      </c>
      <c r="BRR55" s="98" t="s">
        <v>669</v>
      </c>
      <c r="BRS55" s="98" t="s">
        <v>669</v>
      </c>
      <c r="BRT55" s="98" t="s">
        <v>669</v>
      </c>
      <c r="BRU55" s="98" t="s">
        <v>669</v>
      </c>
      <c r="BRV55" s="98" t="s">
        <v>669</v>
      </c>
      <c r="BRW55" s="98" t="s">
        <v>669</v>
      </c>
      <c r="BRX55" s="98" t="s">
        <v>669</v>
      </c>
      <c r="BRY55" s="98" t="s">
        <v>669</v>
      </c>
      <c r="BRZ55" s="98" t="s">
        <v>669</v>
      </c>
      <c r="BSA55" s="98" t="s">
        <v>669</v>
      </c>
      <c r="BSB55" s="98" t="s">
        <v>669</v>
      </c>
      <c r="BSC55" s="98" t="s">
        <v>669</v>
      </c>
      <c r="BSD55" s="98" t="s">
        <v>669</v>
      </c>
      <c r="BSE55" s="98" t="s">
        <v>669</v>
      </c>
      <c r="BSF55" s="98" t="s">
        <v>669</v>
      </c>
      <c r="BSG55" s="98" t="s">
        <v>669</v>
      </c>
      <c r="BSH55" s="98" t="s">
        <v>669</v>
      </c>
      <c r="BSI55" s="98" t="s">
        <v>669</v>
      </c>
      <c r="BSJ55" s="98" t="s">
        <v>669</v>
      </c>
      <c r="BSK55" s="98" t="s">
        <v>669</v>
      </c>
      <c r="BSL55" s="98" t="s">
        <v>669</v>
      </c>
      <c r="BSM55" s="98" t="s">
        <v>669</v>
      </c>
      <c r="BSN55" s="98" t="s">
        <v>669</v>
      </c>
      <c r="BSO55" s="98" t="s">
        <v>669</v>
      </c>
      <c r="BSP55" s="98" t="s">
        <v>669</v>
      </c>
      <c r="BSQ55" s="98" t="s">
        <v>669</v>
      </c>
      <c r="BSR55" s="98" t="s">
        <v>669</v>
      </c>
      <c r="BSS55" s="98" t="s">
        <v>669</v>
      </c>
      <c r="BST55" s="98" t="s">
        <v>669</v>
      </c>
      <c r="BSU55" s="98" t="s">
        <v>669</v>
      </c>
      <c r="BSV55" s="98" t="s">
        <v>669</v>
      </c>
      <c r="BSW55" s="98" t="s">
        <v>669</v>
      </c>
      <c r="BSX55" s="98" t="s">
        <v>669</v>
      </c>
      <c r="BSY55" s="98" t="s">
        <v>669</v>
      </c>
      <c r="BSZ55" s="98" t="s">
        <v>669</v>
      </c>
      <c r="BTA55" s="98" t="s">
        <v>669</v>
      </c>
      <c r="BTB55" s="98" t="s">
        <v>669</v>
      </c>
      <c r="BTC55" s="98" t="s">
        <v>669</v>
      </c>
      <c r="BTD55" s="98" t="s">
        <v>669</v>
      </c>
      <c r="BTE55" s="98" t="s">
        <v>669</v>
      </c>
      <c r="BTF55" s="98" t="s">
        <v>669</v>
      </c>
      <c r="BTG55" s="98" t="s">
        <v>669</v>
      </c>
      <c r="BTH55" s="98" t="s">
        <v>669</v>
      </c>
      <c r="BTI55" s="98" t="s">
        <v>669</v>
      </c>
      <c r="BTJ55" s="98" t="s">
        <v>669</v>
      </c>
      <c r="BTK55" s="98" t="s">
        <v>669</v>
      </c>
      <c r="BTL55" s="98" t="s">
        <v>669</v>
      </c>
      <c r="BTM55" s="98" t="s">
        <v>669</v>
      </c>
      <c r="BTN55" s="98" t="s">
        <v>669</v>
      </c>
      <c r="BTO55" s="98" t="s">
        <v>669</v>
      </c>
      <c r="BTP55" s="98" t="s">
        <v>669</v>
      </c>
      <c r="BTQ55" s="98" t="s">
        <v>669</v>
      </c>
      <c r="BTR55" s="98" t="s">
        <v>669</v>
      </c>
      <c r="BTS55" s="98" t="s">
        <v>669</v>
      </c>
      <c r="BTT55" s="98" t="s">
        <v>669</v>
      </c>
      <c r="BTU55" s="98" t="s">
        <v>669</v>
      </c>
      <c r="BTV55" s="98" t="s">
        <v>669</v>
      </c>
      <c r="BTW55" s="98" t="s">
        <v>669</v>
      </c>
      <c r="BTX55" s="98" t="s">
        <v>669</v>
      </c>
      <c r="BTY55" s="98" t="s">
        <v>669</v>
      </c>
      <c r="BTZ55" s="98" t="s">
        <v>669</v>
      </c>
      <c r="BUA55" s="98" t="s">
        <v>669</v>
      </c>
      <c r="BUB55" s="98" t="s">
        <v>669</v>
      </c>
      <c r="BUC55" s="98" t="s">
        <v>669</v>
      </c>
      <c r="BUD55" s="98" t="s">
        <v>669</v>
      </c>
      <c r="BUE55" s="98" t="s">
        <v>669</v>
      </c>
      <c r="BUF55" s="98" t="s">
        <v>669</v>
      </c>
      <c r="BUG55" s="98" t="s">
        <v>669</v>
      </c>
      <c r="BUH55" s="98" t="s">
        <v>669</v>
      </c>
      <c r="BUI55" s="98" t="s">
        <v>669</v>
      </c>
      <c r="BUJ55" s="98" t="s">
        <v>669</v>
      </c>
      <c r="BUK55" s="98" t="s">
        <v>669</v>
      </c>
      <c r="BUL55" s="98" t="s">
        <v>669</v>
      </c>
      <c r="BUM55" s="98" t="s">
        <v>669</v>
      </c>
      <c r="BUN55" s="98" t="s">
        <v>669</v>
      </c>
      <c r="BUO55" s="98" t="s">
        <v>669</v>
      </c>
      <c r="BUP55" s="98" t="s">
        <v>669</v>
      </c>
      <c r="BUQ55" s="98" t="s">
        <v>669</v>
      </c>
      <c r="BUR55" s="98" t="s">
        <v>669</v>
      </c>
      <c r="BUS55" s="98" t="s">
        <v>669</v>
      </c>
      <c r="BUT55" s="98" t="s">
        <v>669</v>
      </c>
      <c r="BUU55" s="98" t="s">
        <v>669</v>
      </c>
      <c r="BUV55" s="98" t="s">
        <v>669</v>
      </c>
      <c r="BUW55" s="98" t="s">
        <v>669</v>
      </c>
      <c r="BUX55" s="98" t="s">
        <v>669</v>
      </c>
      <c r="BUY55" s="98" t="s">
        <v>669</v>
      </c>
      <c r="BUZ55" s="98" t="s">
        <v>669</v>
      </c>
      <c r="BVA55" s="98" t="s">
        <v>669</v>
      </c>
      <c r="BVB55" s="98" t="s">
        <v>669</v>
      </c>
      <c r="BVC55" s="98" t="s">
        <v>669</v>
      </c>
      <c r="BVD55" s="98" t="s">
        <v>669</v>
      </c>
      <c r="BVE55" s="98" t="s">
        <v>669</v>
      </c>
      <c r="BVF55" s="98" t="s">
        <v>669</v>
      </c>
      <c r="BVG55" s="98" t="s">
        <v>669</v>
      </c>
      <c r="BVH55" s="98" t="s">
        <v>669</v>
      </c>
      <c r="BVI55" s="98" t="s">
        <v>669</v>
      </c>
      <c r="BVJ55" s="98" t="s">
        <v>669</v>
      </c>
      <c r="BVK55" s="98" t="s">
        <v>669</v>
      </c>
      <c r="BVL55" s="98" t="s">
        <v>669</v>
      </c>
      <c r="BVM55" s="98" t="s">
        <v>669</v>
      </c>
      <c r="BVN55" s="98" t="s">
        <v>669</v>
      </c>
      <c r="BVO55" s="98" t="s">
        <v>669</v>
      </c>
      <c r="BVP55" s="98" t="s">
        <v>669</v>
      </c>
      <c r="BVQ55" s="98" t="s">
        <v>669</v>
      </c>
      <c r="BVR55" s="98" t="s">
        <v>669</v>
      </c>
      <c r="BVS55" s="98" t="s">
        <v>669</v>
      </c>
      <c r="BVT55" s="98" t="s">
        <v>669</v>
      </c>
      <c r="BVU55" s="98" t="s">
        <v>669</v>
      </c>
      <c r="BVV55" s="98" t="s">
        <v>669</v>
      </c>
      <c r="BVW55" s="98" t="s">
        <v>669</v>
      </c>
      <c r="BVX55" s="98" t="s">
        <v>669</v>
      </c>
      <c r="BVY55" s="98" t="s">
        <v>669</v>
      </c>
      <c r="BVZ55" s="98" t="s">
        <v>669</v>
      </c>
      <c r="BWA55" s="98" t="s">
        <v>669</v>
      </c>
      <c r="BWB55" s="98" t="s">
        <v>669</v>
      </c>
      <c r="BWC55" s="98" t="s">
        <v>669</v>
      </c>
      <c r="BWD55" s="98" t="s">
        <v>669</v>
      </c>
      <c r="BWE55" s="98" t="s">
        <v>669</v>
      </c>
      <c r="BWF55" s="98" t="s">
        <v>669</v>
      </c>
      <c r="BWG55" s="98" t="s">
        <v>669</v>
      </c>
      <c r="BWH55" s="98" t="s">
        <v>669</v>
      </c>
      <c r="BWI55" s="98" t="s">
        <v>669</v>
      </c>
      <c r="BWJ55" s="98" t="s">
        <v>669</v>
      </c>
      <c r="BWK55" s="98" t="s">
        <v>669</v>
      </c>
      <c r="BWL55" s="98" t="s">
        <v>669</v>
      </c>
      <c r="BWM55" s="98" t="s">
        <v>669</v>
      </c>
      <c r="BWN55" s="98" t="s">
        <v>669</v>
      </c>
      <c r="BWO55" s="98" t="s">
        <v>669</v>
      </c>
      <c r="BWP55" s="98" t="s">
        <v>669</v>
      </c>
      <c r="BWQ55" s="98" t="s">
        <v>669</v>
      </c>
      <c r="BWR55" s="98" t="s">
        <v>669</v>
      </c>
      <c r="BWS55" s="98" t="s">
        <v>669</v>
      </c>
      <c r="BWT55" s="98" t="s">
        <v>669</v>
      </c>
      <c r="BWU55" s="98" t="s">
        <v>669</v>
      </c>
      <c r="BWV55" s="98" t="s">
        <v>669</v>
      </c>
      <c r="BWW55" s="98" t="s">
        <v>669</v>
      </c>
      <c r="BWX55" s="98" t="s">
        <v>669</v>
      </c>
      <c r="BWY55" s="98" t="s">
        <v>669</v>
      </c>
      <c r="BWZ55" s="98" t="s">
        <v>669</v>
      </c>
      <c r="BXA55" s="98" t="s">
        <v>669</v>
      </c>
      <c r="BXB55" s="98" t="s">
        <v>669</v>
      </c>
      <c r="BXC55" s="98" t="s">
        <v>669</v>
      </c>
      <c r="BXD55" s="98" t="s">
        <v>669</v>
      </c>
      <c r="BXE55" s="98" t="s">
        <v>669</v>
      </c>
      <c r="BXF55" s="98" t="s">
        <v>669</v>
      </c>
      <c r="BXG55" s="98" t="s">
        <v>669</v>
      </c>
      <c r="BXH55" s="98" t="s">
        <v>669</v>
      </c>
      <c r="BXI55" s="98" t="s">
        <v>669</v>
      </c>
      <c r="BXJ55" s="98" t="s">
        <v>669</v>
      </c>
      <c r="BXK55" s="98" t="s">
        <v>669</v>
      </c>
      <c r="BXL55" s="98" t="s">
        <v>669</v>
      </c>
      <c r="BXM55" s="98" t="s">
        <v>669</v>
      </c>
      <c r="BXN55" s="98" t="s">
        <v>669</v>
      </c>
      <c r="BXO55" s="98" t="s">
        <v>669</v>
      </c>
      <c r="BXP55" s="98" t="s">
        <v>669</v>
      </c>
      <c r="BXQ55" s="98" t="s">
        <v>669</v>
      </c>
      <c r="BXR55" s="98" t="s">
        <v>669</v>
      </c>
      <c r="BXS55" s="98" t="s">
        <v>669</v>
      </c>
      <c r="BXT55" s="98" t="s">
        <v>669</v>
      </c>
      <c r="BXU55" s="98" t="s">
        <v>669</v>
      </c>
      <c r="BXV55" s="98" t="s">
        <v>669</v>
      </c>
      <c r="BXW55" s="98" t="s">
        <v>669</v>
      </c>
      <c r="BXX55" s="98" t="s">
        <v>669</v>
      </c>
      <c r="BXY55" s="98" t="s">
        <v>669</v>
      </c>
      <c r="BXZ55" s="98" t="s">
        <v>669</v>
      </c>
      <c r="BYA55" s="98" t="s">
        <v>669</v>
      </c>
      <c r="BYB55" s="98" t="s">
        <v>669</v>
      </c>
      <c r="BYC55" s="98" t="s">
        <v>669</v>
      </c>
      <c r="BYD55" s="98" t="s">
        <v>669</v>
      </c>
      <c r="BYE55" s="98" t="s">
        <v>669</v>
      </c>
      <c r="BYF55" s="98" t="s">
        <v>669</v>
      </c>
      <c r="BYG55" s="98" t="s">
        <v>669</v>
      </c>
      <c r="BYH55" s="98" t="s">
        <v>669</v>
      </c>
      <c r="BYI55" s="98" t="s">
        <v>669</v>
      </c>
      <c r="BYJ55" s="98" t="s">
        <v>669</v>
      </c>
      <c r="BYK55" s="98" t="s">
        <v>669</v>
      </c>
      <c r="BYL55" s="98" t="s">
        <v>669</v>
      </c>
      <c r="BYM55" s="98" t="s">
        <v>669</v>
      </c>
      <c r="BYN55" s="98" t="s">
        <v>669</v>
      </c>
      <c r="BYO55" s="98" t="s">
        <v>669</v>
      </c>
      <c r="BYP55" s="98" t="s">
        <v>669</v>
      </c>
      <c r="BYQ55" s="98" t="s">
        <v>669</v>
      </c>
      <c r="BYR55" s="98" t="s">
        <v>669</v>
      </c>
      <c r="BYS55" s="98" t="s">
        <v>669</v>
      </c>
      <c r="BYT55" s="98" t="s">
        <v>669</v>
      </c>
      <c r="BYU55" s="98" t="s">
        <v>669</v>
      </c>
      <c r="BYV55" s="98" t="s">
        <v>669</v>
      </c>
      <c r="BYW55" s="98" t="s">
        <v>669</v>
      </c>
      <c r="BYX55" s="98" t="s">
        <v>669</v>
      </c>
      <c r="BYY55" s="98" t="s">
        <v>669</v>
      </c>
      <c r="BYZ55" s="98" t="s">
        <v>669</v>
      </c>
      <c r="BZA55" s="98" t="s">
        <v>669</v>
      </c>
      <c r="BZB55" s="98" t="s">
        <v>669</v>
      </c>
      <c r="BZC55" s="98" t="s">
        <v>669</v>
      </c>
      <c r="BZD55" s="98" t="s">
        <v>669</v>
      </c>
      <c r="BZE55" s="98" t="s">
        <v>669</v>
      </c>
      <c r="BZF55" s="98" t="s">
        <v>669</v>
      </c>
      <c r="BZG55" s="98" t="s">
        <v>669</v>
      </c>
      <c r="BZH55" s="98" t="s">
        <v>669</v>
      </c>
      <c r="BZI55" s="98" t="s">
        <v>669</v>
      </c>
      <c r="BZJ55" s="98" t="s">
        <v>669</v>
      </c>
      <c r="BZK55" s="98" t="s">
        <v>669</v>
      </c>
      <c r="BZL55" s="98" t="s">
        <v>669</v>
      </c>
      <c r="BZM55" s="98" t="s">
        <v>669</v>
      </c>
      <c r="BZN55" s="98" t="s">
        <v>669</v>
      </c>
      <c r="BZO55" s="98" t="s">
        <v>669</v>
      </c>
      <c r="BZP55" s="98" t="s">
        <v>669</v>
      </c>
      <c r="BZQ55" s="98" t="s">
        <v>669</v>
      </c>
      <c r="BZR55" s="98" t="s">
        <v>669</v>
      </c>
      <c r="BZS55" s="98" t="s">
        <v>669</v>
      </c>
      <c r="BZT55" s="98" t="s">
        <v>669</v>
      </c>
      <c r="BZU55" s="98" t="s">
        <v>669</v>
      </c>
      <c r="BZV55" s="98" t="s">
        <v>669</v>
      </c>
      <c r="BZW55" s="98" t="s">
        <v>669</v>
      </c>
      <c r="BZX55" s="98" t="s">
        <v>669</v>
      </c>
      <c r="BZY55" s="98" t="s">
        <v>669</v>
      </c>
      <c r="BZZ55" s="98" t="s">
        <v>669</v>
      </c>
      <c r="CAA55" s="98" t="s">
        <v>669</v>
      </c>
      <c r="CAB55" s="98" t="s">
        <v>669</v>
      </c>
      <c r="CAC55" s="98" t="s">
        <v>669</v>
      </c>
      <c r="CAD55" s="98" t="s">
        <v>669</v>
      </c>
      <c r="CAE55" s="98" t="s">
        <v>669</v>
      </c>
      <c r="CAF55" s="98" t="s">
        <v>669</v>
      </c>
      <c r="CAG55" s="98" t="s">
        <v>669</v>
      </c>
      <c r="CAH55" s="98" t="s">
        <v>669</v>
      </c>
      <c r="CAI55" s="98" t="s">
        <v>669</v>
      </c>
      <c r="CAJ55" s="98" t="s">
        <v>669</v>
      </c>
      <c r="CAK55" s="98" t="s">
        <v>669</v>
      </c>
      <c r="CAL55" s="98" t="s">
        <v>669</v>
      </c>
      <c r="CAM55" s="98" t="s">
        <v>669</v>
      </c>
      <c r="CAN55" s="98" t="s">
        <v>669</v>
      </c>
      <c r="CAO55" s="98" t="s">
        <v>669</v>
      </c>
      <c r="CAP55" s="98" t="s">
        <v>669</v>
      </c>
      <c r="CAQ55" s="98" t="s">
        <v>669</v>
      </c>
      <c r="CAR55" s="98" t="s">
        <v>669</v>
      </c>
      <c r="CAS55" s="98" t="s">
        <v>669</v>
      </c>
      <c r="CAT55" s="98" t="s">
        <v>669</v>
      </c>
      <c r="CAU55" s="98" t="s">
        <v>669</v>
      </c>
      <c r="CAV55" s="98" t="s">
        <v>669</v>
      </c>
      <c r="CAW55" s="98" t="s">
        <v>669</v>
      </c>
      <c r="CAX55" s="98" t="s">
        <v>669</v>
      </c>
      <c r="CAY55" s="98" t="s">
        <v>669</v>
      </c>
      <c r="CAZ55" s="98" t="s">
        <v>669</v>
      </c>
      <c r="CBA55" s="98" t="s">
        <v>669</v>
      </c>
      <c r="CBB55" s="98" t="s">
        <v>669</v>
      </c>
      <c r="CBC55" s="98" t="s">
        <v>669</v>
      </c>
      <c r="CBD55" s="98" t="s">
        <v>669</v>
      </c>
      <c r="CBE55" s="98" t="s">
        <v>669</v>
      </c>
      <c r="CBF55" s="98" t="s">
        <v>669</v>
      </c>
      <c r="CBG55" s="98" t="s">
        <v>669</v>
      </c>
      <c r="CBH55" s="98" t="s">
        <v>669</v>
      </c>
      <c r="CBI55" s="98" t="s">
        <v>669</v>
      </c>
      <c r="CBJ55" s="98" t="s">
        <v>669</v>
      </c>
      <c r="CBK55" s="98" t="s">
        <v>669</v>
      </c>
      <c r="CBL55" s="98" t="s">
        <v>669</v>
      </c>
      <c r="CBM55" s="98" t="s">
        <v>669</v>
      </c>
      <c r="CBN55" s="98" t="s">
        <v>669</v>
      </c>
      <c r="CBO55" s="98" t="s">
        <v>669</v>
      </c>
      <c r="CBP55" s="98" t="s">
        <v>669</v>
      </c>
      <c r="CBQ55" s="98" t="s">
        <v>669</v>
      </c>
      <c r="CBR55" s="98" t="s">
        <v>669</v>
      </c>
      <c r="CBS55" s="98" t="s">
        <v>669</v>
      </c>
      <c r="CBT55" s="98" t="s">
        <v>669</v>
      </c>
      <c r="CBU55" s="98" t="s">
        <v>669</v>
      </c>
      <c r="CBV55" s="98" t="s">
        <v>669</v>
      </c>
      <c r="CBW55" s="98" t="s">
        <v>669</v>
      </c>
      <c r="CBX55" s="98" t="s">
        <v>669</v>
      </c>
      <c r="CBY55" s="98" t="s">
        <v>669</v>
      </c>
      <c r="CBZ55" s="98" t="s">
        <v>669</v>
      </c>
      <c r="CCA55" s="98" t="s">
        <v>669</v>
      </c>
      <c r="CCB55" s="98" t="s">
        <v>669</v>
      </c>
      <c r="CCC55" s="98" t="s">
        <v>669</v>
      </c>
      <c r="CCD55" s="98" t="s">
        <v>669</v>
      </c>
      <c r="CCE55" s="98" t="s">
        <v>669</v>
      </c>
      <c r="CCF55" s="98" t="s">
        <v>669</v>
      </c>
      <c r="CCG55" s="98" t="s">
        <v>669</v>
      </c>
      <c r="CCH55" s="98" t="s">
        <v>669</v>
      </c>
      <c r="CCI55" s="98" t="s">
        <v>669</v>
      </c>
      <c r="CCJ55" s="98" t="s">
        <v>669</v>
      </c>
      <c r="CCK55" s="98" t="s">
        <v>669</v>
      </c>
      <c r="CCL55" s="98" t="s">
        <v>669</v>
      </c>
      <c r="CCM55" s="98" t="s">
        <v>669</v>
      </c>
      <c r="CCN55" s="98" t="s">
        <v>669</v>
      </c>
      <c r="CCO55" s="98" t="s">
        <v>669</v>
      </c>
      <c r="CCP55" s="98" t="s">
        <v>669</v>
      </c>
      <c r="CCQ55" s="98" t="s">
        <v>669</v>
      </c>
      <c r="CCR55" s="98" t="s">
        <v>669</v>
      </c>
      <c r="CCS55" s="98" t="s">
        <v>669</v>
      </c>
      <c r="CCT55" s="98" t="s">
        <v>669</v>
      </c>
      <c r="CCU55" s="98" t="s">
        <v>669</v>
      </c>
      <c r="CCV55" s="98" t="s">
        <v>669</v>
      </c>
      <c r="CCW55" s="98" t="s">
        <v>669</v>
      </c>
      <c r="CCX55" s="98" t="s">
        <v>669</v>
      </c>
      <c r="CCY55" s="98" t="s">
        <v>669</v>
      </c>
      <c r="CCZ55" s="98" t="s">
        <v>669</v>
      </c>
      <c r="CDA55" s="98" t="s">
        <v>669</v>
      </c>
      <c r="CDB55" s="98" t="s">
        <v>669</v>
      </c>
      <c r="CDC55" s="98" t="s">
        <v>669</v>
      </c>
      <c r="CDD55" s="98" t="s">
        <v>669</v>
      </c>
      <c r="CDE55" s="98" t="s">
        <v>669</v>
      </c>
      <c r="CDF55" s="98" t="s">
        <v>669</v>
      </c>
      <c r="CDG55" s="98" t="s">
        <v>669</v>
      </c>
      <c r="CDH55" s="98" t="s">
        <v>669</v>
      </c>
      <c r="CDI55" s="98" t="s">
        <v>669</v>
      </c>
      <c r="CDJ55" s="98" t="s">
        <v>669</v>
      </c>
      <c r="CDK55" s="98" t="s">
        <v>669</v>
      </c>
      <c r="CDL55" s="98" t="s">
        <v>669</v>
      </c>
      <c r="CDM55" s="98" t="s">
        <v>669</v>
      </c>
      <c r="CDN55" s="98" t="s">
        <v>669</v>
      </c>
      <c r="CDO55" s="98" t="s">
        <v>669</v>
      </c>
      <c r="CDP55" s="98" t="s">
        <v>669</v>
      </c>
      <c r="CDQ55" s="98" t="s">
        <v>669</v>
      </c>
      <c r="CDR55" s="98" t="s">
        <v>669</v>
      </c>
      <c r="CDS55" s="98" t="s">
        <v>669</v>
      </c>
      <c r="CDT55" s="98" t="s">
        <v>669</v>
      </c>
      <c r="CDU55" s="98" t="s">
        <v>669</v>
      </c>
      <c r="CDV55" s="98" t="s">
        <v>669</v>
      </c>
      <c r="CDW55" s="98" t="s">
        <v>669</v>
      </c>
      <c r="CDX55" s="98" t="s">
        <v>669</v>
      </c>
      <c r="CDY55" s="98" t="s">
        <v>669</v>
      </c>
      <c r="CDZ55" s="98" t="s">
        <v>669</v>
      </c>
      <c r="CEA55" s="98" t="s">
        <v>669</v>
      </c>
      <c r="CEB55" s="98" t="s">
        <v>669</v>
      </c>
      <c r="CEC55" s="98" t="s">
        <v>669</v>
      </c>
      <c r="CED55" s="98" t="s">
        <v>669</v>
      </c>
      <c r="CEE55" s="98" t="s">
        <v>669</v>
      </c>
      <c r="CEF55" s="98" t="s">
        <v>669</v>
      </c>
      <c r="CEG55" s="98" t="s">
        <v>669</v>
      </c>
      <c r="CEH55" s="98" t="s">
        <v>669</v>
      </c>
      <c r="CEI55" s="98" t="s">
        <v>669</v>
      </c>
      <c r="CEJ55" s="98" t="s">
        <v>669</v>
      </c>
      <c r="CEK55" s="98" t="s">
        <v>669</v>
      </c>
      <c r="CEL55" s="98" t="s">
        <v>669</v>
      </c>
      <c r="CEM55" s="98" t="s">
        <v>669</v>
      </c>
      <c r="CEN55" s="98" t="s">
        <v>669</v>
      </c>
      <c r="CEO55" s="98" t="s">
        <v>669</v>
      </c>
      <c r="CEP55" s="98" t="s">
        <v>669</v>
      </c>
      <c r="CEQ55" s="98" t="s">
        <v>669</v>
      </c>
      <c r="CER55" s="98" t="s">
        <v>669</v>
      </c>
      <c r="CES55" s="98" t="s">
        <v>669</v>
      </c>
      <c r="CET55" s="98" t="s">
        <v>669</v>
      </c>
      <c r="CEU55" s="98" t="s">
        <v>669</v>
      </c>
      <c r="CEV55" s="98" t="s">
        <v>669</v>
      </c>
      <c r="CEW55" s="98" t="s">
        <v>669</v>
      </c>
      <c r="CEX55" s="98" t="s">
        <v>669</v>
      </c>
      <c r="CEY55" s="98" t="s">
        <v>669</v>
      </c>
      <c r="CEZ55" s="98" t="s">
        <v>669</v>
      </c>
      <c r="CFA55" s="98" t="s">
        <v>669</v>
      </c>
      <c r="CFB55" s="98" t="s">
        <v>669</v>
      </c>
      <c r="CFC55" s="98" t="s">
        <v>669</v>
      </c>
      <c r="CFD55" s="98" t="s">
        <v>669</v>
      </c>
      <c r="CFE55" s="98" t="s">
        <v>669</v>
      </c>
      <c r="CFF55" s="98" t="s">
        <v>669</v>
      </c>
      <c r="CFG55" s="98" t="s">
        <v>669</v>
      </c>
      <c r="CFH55" s="98" t="s">
        <v>669</v>
      </c>
      <c r="CFI55" s="98" t="s">
        <v>669</v>
      </c>
      <c r="CFJ55" s="98" t="s">
        <v>669</v>
      </c>
      <c r="CFK55" s="98" t="s">
        <v>669</v>
      </c>
      <c r="CFL55" s="98" t="s">
        <v>669</v>
      </c>
      <c r="CFM55" s="98" t="s">
        <v>669</v>
      </c>
      <c r="CFN55" s="98" t="s">
        <v>669</v>
      </c>
      <c r="CFO55" s="98" t="s">
        <v>669</v>
      </c>
      <c r="CFP55" s="98" t="s">
        <v>669</v>
      </c>
      <c r="CFQ55" s="98" t="s">
        <v>669</v>
      </c>
      <c r="CFR55" s="98" t="s">
        <v>669</v>
      </c>
      <c r="CFS55" s="98" t="s">
        <v>669</v>
      </c>
      <c r="CFT55" s="98" t="s">
        <v>669</v>
      </c>
      <c r="CFU55" s="98" t="s">
        <v>669</v>
      </c>
      <c r="CFV55" s="98" t="s">
        <v>669</v>
      </c>
      <c r="CFW55" s="98" t="s">
        <v>669</v>
      </c>
      <c r="CFX55" s="98" t="s">
        <v>669</v>
      </c>
      <c r="CFY55" s="98" t="s">
        <v>669</v>
      </c>
      <c r="CFZ55" s="98" t="s">
        <v>669</v>
      </c>
      <c r="CGA55" s="98" t="s">
        <v>669</v>
      </c>
      <c r="CGB55" s="98" t="s">
        <v>669</v>
      </c>
      <c r="CGC55" s="98" t="s">
        <v>669</v>
      </c>
      <c r="CGD55" s="98" t="s">
        <v>669</v>
      </c>
      <c r="CGE55" s="98" t="s">
        <v>669</v>
      </c>
      <c r="CGF55" s="98" t="s">
        <v>669</v>
      </c>
      <c r="CGG55" s="98" t="s">
        <v>669</v>
      </c>
      <c r="CGH55" s="98" t="s">
        <v>669</v>
      </c>
      <c r="CGI55" s="98" t="s">
        <v>669</v>
      </c>
      <c r="CGJ55" s="98" t="s">
        <v>669</v>
      </c>
      <c r="CGK55" s="98" t="s">
        <v>669</v>
      </c>
      <c r="CGL55" s="98" t="s">
        <v>669</v>
      </c>
      <c r="CGM55" s="98" t="s">
        <v>669</v>
      </c>
      <c r="CGN55" s="98" t="s">
        <v>669</v>
      </c>
      <c r="CGO55" s="98" t="s">
        <v>669</v>
      </c>
      <c r="CGP55" s="98" t="s">
        <v>669</v>
      </c>
      <c r="CGQ55" s="98" t="s">
        <v>669</v>
      </c>
      <c r="CGR55" s="98" t="s">
        <v>669</v>
      </c>
      <c r="CGS55" s="98" t="s">
        <v>669</v>
      </c>
      <c r="CGT55" s="98" t="s">
        <v>669</v>
      </c>
      <c r="CGU55" s="98" t="s">
        <v>669</v>
      </c>
      <c r="CGV55" s="98" t="s">
        <v>669</v>
      </c>
      <c r="CGW55" s="98" t="s">
        <v>669</v>
      </c>
      <c r="CGX55" s="98" t="s">
        <v>669</v>
      </c>
      <c r="CGY55" s="98" t="s">
        <v>669</v>
      </c>
      <c r="CGZ55" s="98" t="s">
        <v>669</v>
      </c>
      <c r="CHA55" s="98" t="s">
        <v>669</v>
      </c>
      <c r="CHB55" s="98" t="s">
        <v>669</v>
      </c>
      <c r="CHC55" s="98" t="s">
        <v>669</v>
      </c>
      <c r="CHD55" s="98" t="s">
        <v>669</v>
      </c>
      <c r="CHE55" s="98" t="s">
        <v>669</v>
      </c>
      <c r="CHF55" s="98" t="s">
        <v>669</v>
      </c>
      <c r="CHG55" s="98" t="s">
        <v>669</v>
      </c>
      <c r="CHH55" s="98" t="s">
        <v>669</v>
      </c>
      <c r="CHI55" s="98" t="s">
        <v>669</v>
      </c>
      <c r="CHJ55" s="98" t="s">
        <v>669</v>
      </c>
      <c r="CHK55" s="98" t="s">
        <v>669</v>
      </c>
      <c r="CHL55" s="98" t="s">
        <v>669</v>
      </c>
      <c r="CHM55" s="98" t="s">
        <v>669</v>
      </c>
      <c r="CHN55" s="98" t="s">
        <v>669</v>
      </c>
      <c r="CHO55" s="98" t="s">
        <v>669</v>
      </c>
      <c r="CHP55" s="98" t="s">
        <v>669</v>
      </c>
      <c r="CHQ55" s="98" t="s">
        <v>669</v>
      </c>
      <c r="CHR55" s="98" t="s">
        <v>669</v>
      </c>
      <c r="CHS55" s="98" t="s">
        <v>669</v>
      </c>
      <c r="CHT55" s="98" t="s">
        <v>669</v>
      </c>
      <c r="CHU55" s="98" t="s">
        <v>669</v>
      </c>
      <c r="CHV55" s="98" t="s">
        <v>669</v>
      </c>
      <c r="CHW55" s="98" t="s">
        <v>669</v>
      </c>
      <c r="CHX55" s="98" t="s">
        <v>669</v>
      </c>
      <c r="CHY55" s="98" t="s">
        <v>669</v>
      </c>
      <c r="CHZ55" s="98" t="s">
        <v>669</v>
      </c>
      <c r="CIA55" s="98" t="s">
        <v>669</v>
      </c>
      <c r="CIB55" s="98" t="s">
        <v>669</v>
      </c>
      <c r="CIC55" s="98" t="s">
        <v>669</v>
      </c>
      <c r="CID55" s="98" t="s">
        <v>669</v>
      </c>
      <c r="CIE55" s="98" t="s">
        <v>669</v>
      </c>
      <c r="CIF55" s="98" t="s">
        <v>669</v>
      </c>
      <c r="CIG55" s="98" t="s">
        <v>669</v>
      </c>
      <c r="CIH55" s="98" t="s">
        <v>669</v>
      </c>
      <c r="CII55" s="98" t="s">
        <v>669</v>
      </c>
      <c r="CIJ55" s="98" t="s">
        <v>669</v>
      </c>
      <c r="CIK55" s="98" t="s">
        <v>669</v>
      </c>
      <c r="CIL55" s="98" t="s">
        <v>669</v>
      </c>
      <c r="CIM55" s="98" t="s">
        <v>669</v>
      </c>
      <c r="CIN55" s="98" t="s">
        <v>669</v>
      </c>
      <c r="CIO55" s="98" t="s">
        <v>669</v>
      </c>
      <c r="CIP55" s="98" t="s">
        <v>669</v>
      </c>
      <c r="CIQ55" s="98" t="s">
        <v>669</v>
      </c>
      <c r="CIR55" s="98" t="s">
        <v>669</v>
      </c>
      <c r="CIS55" s="98" t="s">
        <v>669</v>
      </c>
      <c r="CIT55" s="98" t="s">
        <v>669</v>
      </c>
      <c r="CIU55" s="98" t="s">
        <v>669</v>
      </c>
      <c r="CIV55" s="98" t="s">
        <v>669</v>
      </c>
      <c r="CIW55" s="98" t="s">
        <v>669</v>
      </c>
      <c r="CIX55" s="98" t="s">
        <v>669</v>
      </c>
      <c r="CIY55" s="98" t="s">
        <v>669</v>
      </c>
      <c r="CIZ55" s="98" t="s">
        <v>669</v>
      </c>
      <c r="CJA55" s="98" t="s">
        <v>669</v>
      </c>
      <c r="CJB55" s="98" t="s">
        <v>669</v>
      </c>
      <c r="CJC55" s="98" t="s">
        <v>669</v>
      </c>
      <c r="CJD55" s="98" t="s">
        <v>669</v>
      </c>
      <c r="CJE55" s="98" t="s">
        <v>669</v>
      </c>
      <c r="CJF55" s="98" t="s">
        <v>669</v>
      </c>
      <c r="CJG55" s="98" t="s">
        <v>669</v>
      </c>
      <c r="CJH55" s="98" t="s">
        <v>669</v>
      </c>
      <c r="CJI55" s="98" t="s">
        <v>669</v>
      </c>
      <c r="CJJ55" s="98" t="s">
        <v>669</v>
      </c>
      <c r="CJK55" s="98" t="s">
        <v>669</v>
      </c>
      <c r="CJL55" s="98" t="s">
        <v>669</v>
      </c>
      <c r="CJM55" s="98" t="s">
        <v>669</v>
      </c>
      <c r="CJN55" s="98" t="s">
        <v>669</v>
      </c>
      <c r="CJO55" s="98" t="s">
        <v>669</v>
      </c>
      <c r="CJP55" s="98" t="s">
        <v>669</v>
      </c>
      <c r="CJQ55" s="98" t="s">
        <v>669</v>
      </c>
      <c r="CJR55" s="98" t="s">
        <v>669</v>
      </c>
      <c r="CJS55" s="98" t="s">
        <v>669</v>
      </c>
      <c r="CJT55" s="98" t="s">
        <v>669</v>
      </c>
      <c r="CJU55" s="98" t="s">
        <v>669</v>
      </c>
      <c r="CJV55" s="98" t="s">
        <v>669</v>
      </c>
      <c r="CJW55" s="98" t="s">
        <v>669</v>
      </c>
      <c r="CJX55" s="98" t="s">
        <v>669</v>
      </c>
      <c r="CJY55" s="98" t="s">
        <v>669</v>
      </c>
      <c r="CJZ55" s="98" t="s">
        <v>669</v>
      </c>
      <c r="CKA55" s="98" t="s">
        <v>669</v>
      </c>
      <c r="CKB55" s="98" t="s">
        <v>669</v>
      </c>
      <c r="CKC55" s="98" t="s">
        <v>669</v>
      </c>
      <c r="CKD55" s="98" t="s">
        <v>669</v>
      </c>
      <c r="CKE55" s="98" t="s">
        <v>669</v>
      </c>
      <c r="CKF55" s="98" t="s">
        <v>669</v>
      </c>
      <c r="CKG55" s="98" t="s">
        <v>669</v>
      </c>
      <c r="CKH55" s="98" t="s">
        <v>669</v>
      </c>
      <c r="CKI55" s="98" t="s">
        <v>669</v>
      </c>
      <c r="CKJ55" s="98" t="s">
        <v>669</v>
      </c>
      <c r="CKK55" s="98" t="s">
        <v>669</v>
      </c>
      <c r="CKL55" s="98" t="s">
        <v>669</v>
      </c>
      <c r="CKM55" s="98" t="s">
        <v>669</v>
      </c>
      <c r="CKN55" s="98" t="s">
        <v>669</v>
      </c>
      <c r="CKO55" s="98" t="s">
        <v>669</v>
      </c>
      <c r="CKP55" s="98" t="s">
        <v>669</v>
      </c>
      <c r="CKQ55" s="98" t="s">
        <v>669</v>
      </c>
      <c r="CKR55" s="98" t="s">
        <v>669</v>
      </c>
      <c r="CKS55" s="98" t="s">
        <v>669</v>
      </c>
      <c r="CKT55" s="98" t="s">
        <v>669</v>
      </c>
      <c r="CKU55" s="98" t="s">
        <v>669</v>
      </c>
      <c r="CKV55" s="98" t="s">
        <v>669</v>
      </c>
      <c r="CKW55" s="98" t="s">
        <v>669</v>
      </c>
      <c r="CKX55" s="98" t="s">
        <v>669</v>
      </c>
      <c r="CKY55" s="98" t="s">
        <v>669</v>
      </c>
      <c r="CKZ55" s="98" t="s">
        <v>669</v>
      </c>
      <c r="CLA55" s="98" t="s">
        <v>669</v>
      </c>
      <c r="CLB55" s="98" t="s">
        <v>669</v>
      </c>
      <c r="CLC55" s="98" t="s">
        <v>669</v>
      </c>
      <c r="CLD55" s="98" t="s">
        <v>669</v>
      </c>
      <c r="CLE55" s="98" t="s">
        <v>669</v>
      </c>
      <c r="CLF55" s="98" t="s">
        <v>669</v>
      </c>
      <c r="CLG55" s="98" t="s">
        <v>669</v>
      </c>
      <c r="CLH55" s="98" t="s">
        <v>669</v>
      </c>
      <c r="CLI55" s="98" t="s">
        <v>669</v>
      </c>
      <c r="CLJ55" s="98" t="s">
        <v>669</v>
      </c>
      <c r="CLK55" s="98" t="s">
        <v>669</v>
      </c>
      <c r="CLL55" s="98" t="s">
        <v>669</v>
      </c>
      <c r="CLM55" s="98" t="s">
        <v>669</v>
      </c>
      <c r="CLN55" s="98" t="s">
        <v>669</v>
      </c>
      <c r="CLO55" s="98" t="s">
        <v>669</v>
      </c>
      <c r="CLP55" s="98" t="s">
        <v>669</v>
      </c>
      <c r="CLQ55" s="98" t="s">
        <v>669</v>
      </c>
      <c r="CLR55" s="98" t="s">
        <v>669</v>
      </c>
      <c r="CLS55" s="98" t="s">
        <v>669</v>
      </c>
      <c r="CLT55" s="98" t="s">
        <v>669</v>
      </c>
      <c r="CLU55" s="98" t="s">
        <v>669</v>
      </c>
      <c r="CLV55" s="98" t="s">
        <v>669</v>
      </c>
      <c r="CLW55" s="98" t="s">
        <v>669</v>
      </c>
      <c r="CLX55" s="98" t="s">
        <v>669</v>
      </c>
      <c r="CLY55" s="98" t="s">
        <v>669</v>
      </c>
      <c r="CLZ55" s="98" t="s">
        <v>669</v>
      </c>
      <c r="CMA55" s="98" t="s">
        <v>669</v>
      </c>
      <c r="CMB55" s="98" t="s">
        <v>669</v>
      </c>
      <c r="CMC55" s="98" t="s">
        <v>669</v>
      </c>
      <c r="CMD55" s="98" t="s">
        <v>669</v>
      </c>
      <c r="CME55" s="98" t="s">
        <v>669</v>
      </c>
      <c r="CMF55" s="98" t="s">
        <v>669</v>
      </c>
      <c r="CMG55" s="98" t="s">
        <v>669</v>
      </c>
      <c r="CMH55" s="98" t="s">
        <v>669</v>
      </c>
      <c r="CMI55" s="98" t="s">
        <v>669</v>
      </c>
      <c r="CMJ55" s="98" t="s">
        <v>669</v>
      </c>
      <c r="CMK55" s="98" t="s">
        <v>669</v>
      </c>
      <c r="CML55" s="98" t="s">
        <v>669</v>
      </c>
      <c r="CMM55" s="98" t="s">
        <v>669</v>
      </c>
      <c r="CMN55" s="98" t="s">
        <v>669</v>
      </c>
      <c r="CMO55" s="98" t="s">
        <v>669</v>
      </c>
      <c r="CMP55" s="98" t="s">
        <v>669</v>
      </c>
      <c r="CMQ55" s="98" t="s">
        <v>669</v>
      </c>
      <c r="CMR55" s="98" t="s">
        <v>669</v>
      </c>
      <c r="CMS55" s="98" t="s">
        <v>669</v>
      </c>
      <c r="CMT55" s="98" t="s">
        <v>669</v>
      </c>
      <c r="CMU55" s="98" t="s">
        <v>669</v>
      </c>
      <c r="CMV55" s="98" t="s">
        <v>669</v>
      </c>
      <c r="CMW55" s="98" t="s">
        <v>669</v>
      </c>
      <c r="CMX55" s="98" t="s">
        <v>669</v>
      </c>
      <c r="CMY55" s="98" t="s">
        <v>669</v>
      </c>
      <c r="CMZ55" s="98" t="s">
        <v>669</v>
      </c>
      <c r="CNA55" s="98" t="s">
        <v>669</v>
      </c>
      <c r="CNB55" s="98" t="s">
        <v>669</v>
      </c>
      <c r="CNC55" s="98" t="s">
        <v>669</v>
      </c>
      <c r="CND55" s="98" t="s">
        <v>669</v>
      </c>
      <c r="CNE55" s="98" t="s">
        <v>669</v>
      </c>
      <c r="CNF55" s="98" t="s">
        <v>669</v>
      </c>
      <c r="CNG55" s="98" t="s">
        <v>669</v>
      </c>
      <c r="CNH55" s="98" t="s">
        <v>669</v>
      </c>
      <c r="CNI55" s="98" t="s">
        <v>669</v>
      </c>
      <c r="CNJ55" s="98" t="s">
        <v>669</v>
      </c>
      <c r="CNK55" s="98" t="s">
        <v>669</v>
      </c>
      <c r="CNL55" s="98" t="s">
        <v>669</v>
      </c>
      <c r="CNM55" s="98" t="s">
        <v>669</v>
      </c>
      <c r="CNN55" s="98" t="s">
        <v>669</v>
      </c>
      <c r="CNO55" s="98" t="s">
        <v>669</v>
      </c>
      <c r="CNP55" s="98" t="s">
        <v>669</v>
      </c>
      <c r="CNQ55" s="98" t="s">
        <v>669</v>
      </c>
      <c r="CNR55" s="98" t="s">
        <v>669</v>
      </c>
      <c r="CNS55" s="98" t="s">
        <v>669</v>
      </c>
      <c r="CNT55" s="98" t="s">
        <v>669</v>
      </c>
      <c r="CNU55" s="98" t="s">
        <v>669</v>
      </c>
      <c r="CNV55" s="98" t="s">
        <v>669</v>
      </c>
      <c r="CNW55" s="98" t="s">
        <v>669</v>
      </c>
      <c r="CNX55" s="98" t="s">
        <v>669</v>
      </c>
      <c r="CNY55" s="98" t="s">
        <v>669</v>
      </c>
      <c r="CNZ55" s="98" t="s">
        <v>669</v>
      </c>
      <c r="COA55" s="98" t="s">
        <v>669</v>
      </c>
      <c r="COB55" s="98" t="s">
        <v>669</v>
      </c>
      <c r="COC55" s="98" t="s">
        <v>669</v>
      </c>
      <c r="COD55" s="98" t="s">
        <v>669</v>
      </c>
      <c r="COE55" s="98" t="s">
        <v>669</v>
      </c>
      <c r="COF55" s="98" t="s">
        <v>669</v>
      </c>
      <c r="COG55" s="98" t="s">
        <v>669</v>
      </c>
      <c r="COH55" s="98" t="s">
        <v>669</v>
      </c>
      <c r="COI55" s="98" t="s">
        <v>669</v>
      </c>
      <c r="COJ55" s="98" t="s">
        <v>669</v>
      </c>
      <c r="COK55" s="98" t="s">
        <v>669</v>
      </c>
      <c r="COL55" s="98" t="s">
        <v>669</v>
      </c>
      <c r="COM55" s="98" t="s">
        <v>669</v>
      </c>
      <c r="CON55" s="98" t="s">
        <v>669</v>
      </c>
      <c r="COO55" s="98" t="s">
        <v>669</v>
      </c>
      <c r="COP55" s="98" t="s">
        <v>669</v>
      </c>
      <c r="COQ55" s="98" t="s">
        <v>669</v>
      </c>
      <c r="COR55" s="98" t="s">
        <v>669</v>
      </c>
      <c r="COS55" s="98" t="s">
        <v>669</v>
      </c>
      <c r="COT55" s="98" t="s">
        <v>669</v>
      </c>
      <c r="COU55" s="98" t="s">
        <v>669</v>
      </c>
      <c r="COV55" s="98" t="s">
        <v>669</v>
      </c>
      <c r="COW55" s="98" t="s">
        <v>669</v>
      </c>
      <c r="COX55" s="98" t="s">
        <v>669</v>
      </c>
      <c r="COY55" s="98" t="s">
        <v>669</v>
      </c>
      <c r="COZ55" s="98" t="s">
        <v>669</v>
      </c>
      <c r="CPA55" s="98" t="s">
        <v>669</v>
      </c>
      <c r="CPB55" s="98" t="s">
        <v>669</v>
      </c>
      <c r="CPC55" s="98" t="s">
        <v>669</v>
      </c>
      <c r="CPD55" s="98" t="s">
        <v>669</v>
      </c>
      <c r="CPE55" s="98" t="s">
        <v>669</v>
      </c>
      <c r="CPF55" s="98" t="s">
        <v>669</v>
      </c>
      <c r="CPG55" s="98" t="s">
        <v>669</v>
      </c>
      <c r="CPH55" s="98" t="s">
        <v>669</v>
      </c>
      <c r="CPI55" s="98" t="s">
        <v>669</v>
      </c>
      <c r="CPJ55" s="98" t="s">
        <v>669</v>
      </c>
      <c r="CPK55" s="98" t="s">
        <v>669</v>
      </c>
      <c r="CPL55" s="98" t="s">
        <v>669</v>
      </c>
      <c r="CPM55" s="98" t="s">
        <v>669</v>
      </c>
      <c r="CPN55" s="98" t="s">
        <v>669</v>
      </c>
      <c r="CPO55" s="98" t="s">
        <v>669</v>
      </c>
      <c r="CPP55" s="98" t="s">
        <v>669</v>
      </c>
      <c r="CPQ55" s="98" t="s">
        <v>669</v>
      </c>
      <c r="CPR55" s="98" t="s">
        <v>669</v>
      </c>
      <c r="CPS55" s="98" t="s">
        <v>669</v>
      </c>
      <c r="CPT55" s="98" t="s">
        <v>669</v>
      </c>
      <c r="CPU55" s="98" t="s">
        <v>669</v>
      </c>
      <c r="CPV55" s="98" t="s">
        <v>669</v>
      </c>
      <c r="CPW55" s="98" t="s">
        <v>669</v>
      </c>
      <c r="CPX55" s="98" t="s">
        <v>669</v>
      </c>
      <c r="CPY55" s="98" t="s">
        <v>669</v>
      </c>
      <c r="CPZ55" s="98" t="s">
        <v>669</v>
      </c>
      <c r="CQA55" s="98" t="s">
        <v>669</v>
      </c>
      <c r="CQB55" s="98" t="s">
        <v>669</v>
      </c>
      <c r="CQC55" s="98" t="s">
        <v>669</v>
      </c>
      <c r="CQD55" s="98" t="s">
        <v>669</v>
      </c>
      <c r="CQE55" s="98" t="s">
        <v>669</v>
      </c>
      <c r="CQF55" s="98" t="s">
        <v>669</v>
      </c>
      <c r="CQG55" s="98" t="s">
        <v>669</v>
      </c>
      <c r="CQH55" s="98" t="s">
        <v>669</v>
      </c>
      <c r="CQI55" s="98" t="s">
        <v>669</v>
      </c>
      <c r="CQJ55" s="98" t="s">
        <v>669</v>
      </c>
      <c r="CQK55" s="98" t="s">
        <v>669</v>
      </c>
      <c r="CQL55" s="98" t="s">
        <v>669</v>
      </c>
      <c r="CQM55" s="98" t="s">
        <v>669</v>
      </c>
      <c r="CQN55" s="98" t="s">
        <v>669</v>
      </c>
      <c r="CQO55" s="98" t="s">
        <v>669</v>
      </c>
      <c r="CQP55" s="98" t="s">
        <v>669</v>
      </c>
      <c r="CQQ55" s="98" t="s">
        <v>669</v>
      </c>
      <c r="CQR55" s="98" t="s">
        <v>669</v>
      </c>
      <c r="CQS55" s="98" t="s">
        <v>669</v>
      </c>
      <c r="CQT55" s="98" t="s">
        <v>669</v>
      </c>
      <c r="CQU55" s="98" t="s">
        <v>669</v>
      </c>
      <c r="CQV55" s="98" t="s">
        <v>669</v>
      </c>
      <c r="CQW55" s="98" t="s">
        <v>669</v>
      </c>
      <c r="CQX55" s="98" t="s">
        <v>669</v>
      </c>
      <c r="CQY55" s="98" t="s">
        <v>669</v>
      </c>
      <c r="CQZ55" s="98" t="s">
        <v>669</v>
      </c>
      <c r="CRA55" s="98" t="s">
        <v>669</v>
      </c>
      <c r="CRB55" s="98" t="s">
        <v>669</v>
      </c>
      <c r="CRC55" s="98" t="s">
        <v>669</v>
      </c>
      <c r="CRD55" s="98" t="s">
        <v>669</v>
      </c>
      <c r="CRE55" s="98" t="s">
        <v>669</v>
      </c>
      <c r="CRF55" s="98" t="s">
        <v>669</v>
      </c>
      <c r="CRG55" s="98" t="s">
        <v>669</v>
      </c>
      <c r="CRH55" s="98" t="s">
        <v>669</v>
      </c>
      <c r="CRI55" s="98" t="s">
        <v>669</v>
      </c>
      <c r="CRJ55" s="98" t="s">
        <v>669</v>
      </c>
      <c r="CRK55" s="98" t="s">
        <v>669</v>
      </c>
      <c r="CRL55" s="98" t="s">
        <v>669</v>
      </c>
      <c r="CRM55" s="98" t="s">
        <v>669</v>
      </c>
      <c r="CRN55" s="98" t="s">
        <v>669</v>
      </c>
      <c r="CRO55" s="98" t="s">
        <v>669</v>
      </c>
      <c r="CRP55" s="98" t="s">
        <v>669</v>
      </c>
      <c r="CRQ55" s="98" t="s">
        <v>669</v>
      </c>
      <c r="CRR55" s="98" t="s">
        <v>669</v>
      </c>
      <c r="CRS55" s="98" t="s">
        <v>669</v>
      </c>
      <c r="CRT55" s="98" t="s">
        <v>669</v>
      </c>
      <c r="CRU55" s="98" t="s">
        <v>669</v>
      </c>
      <c r="CRV55" s="98" t="s">
        <v>669</v>
      </c>
      <c r="CRW55" s="98" t="s">
        <v>669</v>
      </c>
      <c r="CRX55" s="98" t="s">
        <v>669</v>
      </c>
      <c r="CRY55" s="98" t="s">
        <v>669</v>
      </c>
      <c r="CRZ55" s="98" t="s">
        <v>669</v>
      </c>
      <c r="CSA55" s="98" t="s">
        <v>669</v>
      </c>
      <c r="CSB55" s="98" t="s">
        <v>669</v>
      </c>
      <c r="CSC55" s="98" t="s">
        <v>669</v>
      </c>
      <c r="CSD55" s="98" t="s">
        <v>669</v>
      </c>
      <c r="CSE55" s="98" t="s">
        <v>669</v>
      </c>
      <c r="CSF55" s="98" t="s">
        <v>669</v>
      </c>
      <c r="CSG55" s="98" t="s">
        <v>669</v>
      </c>
      <c r="CSH55" s="98" t="s">
        <v>669</v>
      </c>
      <c r="CSI55" s="98" t="s">
        <v>669</v>
      </c>
      <c r="CSJ55" s="98" t="s">
        <v>669</v>
      </c>
      <c r="CSK55" s="98" t="s">
        <v>669</v>
      </c>
      <c r="CSL55" s="98" t="s">
        <v>669</v>
      </c>
      <c r="CSM55" s="98" t="s">
        <v>669</v>
      </c>
      <c r="CSN55" s="98" t="s">
        <v>669</v>
      </c>
      <c r="CSO55" s="98" t="s">
        <v>669</v>
      </c>
      <c r="CSP55" s="98" t="s">
        <v>669</v>
      </c>
      <c r="CSQ55" s="98" t="s">
        <v>669</v>
      </c>
      <c r="CSR55" s="98" t="s">
        <v>669</v>
      </c>
      <c r="CSS55" s="98" t="s">
        <v>669</v>
      </c>
      <c r="CST55" s="98" t="s">
        <v>669</v>
      </c>
      <c r="CSU55" s="98" t="s">
        <v>669</v>
      </c>
      <c r="CSV55" s="98" t="s">
        <v>669</v>
      </c>
      <c r="CSW55" s="98" t="s">
        <v>669</v>
      </c>
      <c r="CSX55" s="98" t="s">
        <v>669</v>
      </c>
      <c r="CSY55" s="98" t="s">
        <v>669</v>
      </c>
      <c r="CSZ55" s="98" t="s">
        <v>669</v>
      </c>
      <c r="CTA55" s="98" t="s">
        <v>669</v>
      </c>
      <c r="CTB55" s="98" t="s">
        <v>669</v>
      </c>
      <c r="CTC55" s="98" t="s">
        <v>669</v>
      </c>
      <c r="CTD55" s="98" t="s">
        <v>669</v>
      </c>
      <c r="CTE55" s="98" t="s">
        <v>669</v>
      </c>
      <c r="CTF55" s="98" t="s">
        <v>669</v>
      </c>
      <c r="CTG55" s="98" t="s">
        <v>669</v>
      </c>
      <c r="CTH55" s="98" t="s">
        <v>669</v>
      </c>
      <c r="CTI55" s="98" t="s">
        <v>669</v>
      </c>
      <c r="CTJ55" s="98" t="s">
        <v>669</v>
      </c>
      <c r="CTK55" s="98" t="s">
        <v>669</v>
      </c>
      <c r="CTL55" s="98" t="s">
        <v>669</v>
      </c>
      <c r="CTM55" s="98" t="s">
        <v>669</v>
      </c>
      <c r="CTN55" s="98" t="s">
        <v>669</v>
      </c>
      <c r="CTO55" s="98" t="s">
        <v>669</v>
      </c>
      <c r="CTP55" s="98" t="s">
        <v>669</v>
      </c>
      <c r="CTQ55" s="98" t="s">
        <v>669</v>
      </c>
      <c r="CTR55" s="98" t="s">
        <v>669</v>
      </c>
      <c r="CTS55" s="98" t="s">
        <v>669</v>
      </c>
      <c r="CTT55" s="98" t="s">
        <v>669</v>
      </c>
      <c r="CTU55" s="98" t="s">
        <v>669</v>
      </c>
      <c r="CTV55" s="98" t="s">
        <v>669</v>
      </c>
      <c r="CTW55" s="98" t="s">
        <v>669</v>
      </c>
      <c r="CTX55" s="98" t="s">
        <v>669</v>
      </c>
      <c r="CTY55" s="98" t="s">
        <v>669</v>
      </c>
      <c r="CTZ55" s="98" t="s">
        <v>669</v>
      </c>
      <c r="CUA55" s="98" t="s">
        <v>669</v>
      </c>
      <c r="CUB55" s="98" t="s">
        <v>669</v>
      </c>
      <c r="CUC55" s="98" t="s">
        <v>669</v>
      </c>
      <c r="CUD55" s="98" t="s">
        <v>669</v>
      </c>
      <c r="CUE55" s="98" t="s">
        <v>669</v>
      </c>
      <c r="CUF55" s="98" t="s">
        <v>669</v>
      </c>
      <c r="CUG55" s="98" t="s">
        <v>669</v>
      </c>
      <c r="CUH55" s="98" t="s">
        <v>669</v>
      </c>
      <c r="CUI55" s="98" t="s">
        <v>669</v>
      </c>
      <c r="CUJ55" s="98" t="s">
        <v>669</v>
      </c>
      <c r="CUK55" s="98" t="s">
        <v>669</v>
      </c>
      <c r="CUL55" s="98" t="s">
        <v>669</v>
      </c>
      <c r="CUM55" s="98" t="s">
        <v>669</v>
      </c>
      <c r="CUN55" s="98" t="s">
        <v>669</v>
      </c>
      <c r="CUO55" s="98" t="s">
        <v>669</v>
      </c>
      <c r="CUP55" s="98" t="s">
        <v>669</v>
      </c>
      <c r="CUQ55" s="98" t="s">
        <v>669</v>
      </c>
      <c r="CUR55" s="98" t="s">
        <v>669</v>
      </c>
      <c r="CUS55" s="98" t="s">
        <v>669</v>
      </c>
      <c r="CUT55" s="98" t="s">
        <v>669</v>
      </c>
      <c r="CUU55" s="98" t="s">
        <v>669</v>
      </c>
      <c r="CUV55" s="98" t="s">
        <v>669</v>
      </c>
      <c r="CUW55" s="98" t="s">
        <v>669</v>
      </c>
      <c r="CUX55" s="98" t="s">
        <v>669</v>
      </c>
      <c r="CUY55" s="98" t="s">
        <v>669</v>
      </c>
      <c r="CUZ55" s="98" t="s">
        <v>669</v>
      </c>
      <c r="CVA55" s="98" t="s">
        <v>669</v>
      </c>
      <c r="CVB55" s="98" t="s">
        <v>669</v>
      </c>
      <c r="CVC55" s="98" t="s">
        <v>669</v>
      </c>
      <c r="CVD55" s="98" t="s">
        <v>669</v>
      </c>
      <c r="CVE55" s="98" t="s">
        <v>669</v>
      </c>
      <c r="CVF55" s="98" t="s">
        <v>669</v>
      </c>
      <c r="CVG55" s="98" t="s">
        <v>669</v>
      </c>
      <c r="CVH55" s="98" t="s">
        <v>669</v>
      </c>
      <c r="CVI55" s="98" t="s">
        <v>669</v>
      </c>
      <c r="CVJ55" s="98" t="s">
        <v>669</v>
      </c>
      <c r="CVK55" s="98" t="s">
        <v>669</v>
      </c>
      <c r="CVL55" s="98" t="s">
        <v>669</v>
      </c>
      <c r="CVM55" s="98" t="s">
        <v>669</v>
      </c>
      <c r="CVN55" s="98" t="s">
        <v>669</v>
      </c>
      <c r="CVO55" s="98" t="s">
        <v>669</v>
      </c>
      <c r="CVP55" s="98" t="s">
        <v>669</v>
      </c>
      <c r="CVQ55" s="98" t="s">
        <v>669</v>
      </c>
      <c r="CVR55" s="98" t="s">
        <v>669</v>
      </c>
      <c r="CVS55" s="98" t="s">
        <v>669</v>
      </c>
      <c r="CVT55" s="98" t="s">
        <v>669</v>
      </c>
      <c r="CVU55" s="98" t="s">
        <v>669</v>
      </c>
      <c r="CVV55" s="98" t="s">
        <v>669</v>
      </c>
      <c r="CVW55" s="98" t="s">
        <v>669</v>
      </c>
      <c r="CVX55" s="98" t="s">
        <v>669</v>
      </c>
      <c r="CVY55" s="98" t="s">
        <v>669</v>
      </c>
      <c r="CVZ55" s="98" t="s">
        <v>669</v>
      </c>
      <c r="CWA55" s="98" t="s">
        <v>669</v>
      </c>
      <c r="CWB55" s="98" t="s">
        <v>669</v>
      </c>
      <c r="CWC55" s="98" t="s">
        <v>669</v>
      </c>
      <c r="CWD55" s="98" t="s">
        <v>669</v>
      </c>
      <c r="CWE55" s="98" t="s">
        <v>669</v>
      </c>
      <c r="CWF55" s="98" t="s">
        <v>669</v>
      </c>
      <c r="CWG55" s="98" t="s">
        <v>669</v>
      </c>
      <c r="CWH55" s="98" t="s">
        <v>669</v>
      </c>
      <c r="CWI55" s="98" t="s">
        <v>669</v>
      </c>
      <c r="CWJ55" s="98" t="s">
        <v>669</v>
      </c>
      <c r="CWK55" s="98" t="s">
        <v>669</v>
      </c>
      <c r="CWL55" s="98" t="s">
        <v>669</v>
      </c>
      <c r="CWM55" s="98" t="s">
        <v>669</v>
      </c>
      <c r="CWN55" s="98" t="s">
        <v>669</v>
      </c>
      <c r="CWO55" s="98" t="s">
        <v>669</v>
      </c>
      <c r="CWP55" s="98" t="s">
        <v>669</v>
      </c>
      <c r="CWQ55" s="98" t="s">
        <v>669</v>
      </c>
      <c r="CWR55" s="98" t="s">
        <v>669</v>
      </c>
      <c r="CWS55" s="98" t="s">
        <v>669</v>
      </c>
      <c r="CWT55" s="98" t="s">
        <v>669</v>
      </c>
      <c r="CWU55" s="98" t="s">
        <v>669</v>
      </c>
      <c r="CWV55" s="98" t="s">
        <v>669</v>
      </c>
      <c r="CWW55" s="98" t="s">
        <v>669</v>
      </c>
      <c r="CWX55" s="98" t="s">
        <v>669</v>
      </c>
      <c r="CWY55" s="98" t="s">
        <v>669</v>
      </c>
      <c r="CWZ55" s="98" t="s">
        <v>669</v>
      </c>
      <c r="CXA55" s="98" t="s">
        <v>669</v>
      </c>
      <c r="CXB55" s="98" t="s">
        <v>669</v>
      </c>
      <c r="CXC55" s="98" t="s">
        <v>669</v>
      </c>
      <c r="CXD55" s="98" t="s">
        <v>669</v>
      </c>
      <c r="CXE55" s="98" t="s">
        <v>669</v>
      </c>
      <c r="CXF55" s="98" t="s">
        <v>669</v>
      </c>
      <c r="CXG55" s="98" t="s">
        <v>669</v>
      </c>
      <c r="CXH55" s="98" t="s">
        <v>669</v>
      </c>
      <c r="CXI55" s="98" t="s">
        <v>669</v>
      </c>
      <c r="CXJ55" s="98" t="s">
        <v>669</v>
      </c>
      <c r="CXK55" s="98" t="s">
        <v>669</v>
      </c>
      <c r="CXL55" s="98" t="s">
        <v>669</v>
      </c>
      <c r="CXM55" s="98" t="s">
        <v>669</v>
      </c>
      <c r="CXN55" s="98" t="s">
        <v>669</v>
      </c>
      <c r="CXO55" s="98" t="s">
        <v>669</v>
      </c>
      <c r="CXP55" s="98" t="s">
        <v>669</v>
      </c>
      <c r="CXQ55" s="98" t="s">
        <v>669</v>
      </c>
      <c r="CXR55" s="98" t="s">
        <v>669</v>
      </c>
      <c r="CXS55" s="98" t="s">
        <v>669</v>
      </c>
      <c r="CXT55" s="98" t="s">
        <v>669</v>
      </c>
      <c r="CXU55" s="98" t="s">
        <v>669</v>
      </c>
      <c r="CXV55" s="98" t="s">
        <v>669</v>
      </c>
      <c r="CXW55" s="98" t="s">
        <v>669</v>
      </c>
      <c r="CXX55" s="98" t="s">
        <v>669</v>
      </c>
      <c r="CXY55" s="98" t="s">
        <v>669</v>
      </c>
      <c r="CXZ55" s="98" t="s">
        <v>669</v>
      </c>
      <c r="CYA55" s="98" t="s">
        <v>669</v>
      </c>
      <c r="CYB55" s="98" t="s">
        <v>669</v>
      </c>
      <c r="CYC55" s="98" t="s">
        <v>669</v>
      </c>
      <c r="CYD55" s="98" t="s">
        <v>669</v>
      </c>
      <c r="CYE55" s="98" t="s">
        <v>669</v>
      </c>
      <c r="CYF55" s="98" t="s">
        <v>669</v>
      </c>
      <c r="CYG55" s="98" t="s">
        <v>669</v>
      </c>
      <c r="CYH55" s="98" t="s">
        <v>669</v>
      </c>
      <c r="CYI55" s="98" t="s">
        <v>669</v>
      </c>
      <c r="CYJ55" s="98" t="s">
        <v>669</v>
      </c>
      <c r="CYK55" s="98" t="s">
        <v>669</v>
      </c>
      <c r="CYL55" s="98" t="s">
        <v>669</v>
      </c>
      <c r="CYM55" s="98" t="s">
        <v>669</v>
      </c>
      <c r="CYN55" s="98" t="s">
        <v>669</v>
      </c>
      <c r="CYO55" s="98" t="s">
        <v>669</v>
      </c>
      <c r="CYP55" s="98" t="s">
        <v>669</v>
      </c>
      <c r="CYQ55" s="98" t="s">
        <v>669</v>
      </c>
      <c r="CYR55" s="98" t="s">
        <v>669</v>
      </c>
      <c r="CYS55" s="98" t="s">
        <v>669</v>
      </c>
      <c r="CYT55" s="98" t="s">
        <v>669</v>
      </c>
      <c r="CYU55" s="98" t="s">
        <v>669</v>
      </c>
      <c r="CYV55" s="98" t="s">
        <v>669</v>
      </c>
      <c r="CYW55" s="98" t="s">
        <v>669</v>
      </c>
      <c r="CYX55" s="98" t="s">
        <v>669</v>
      </c>
      <c r="CYY55" s="98" t="s">
        <v>669</v>
      </c>
      <c r="CYZ55" s="98" t="s">
        <v>669</v>
      </c>
      <c r="CZA55" s="98" t="s">
        <v>669</v>
      </c>
      <c r="CZB55" s="98" t="s">
        <v>669</v>
      </c>
      <c r="CZC55" s="98" t="s">
        <v>669</v>
      </c>
      <c r="CZD55" s="98" t="s">
        <v>669</v>
      </c>
      <c r="CZE55" s="98" t="s">
        <v>669</v>
      </c>
      <c r="CZF55" s="98" t="s">
        <v>669</v>
      </c>
      <c r="CZG55" s="98" t="s">
        <v>669</v>
      </c>
      <c r="CZH55" s="98" t="s">
        <v>669</v>
      </c>
      <c r="CZI55" s="98" t="s">
        <v>669</v>
      </c>
      <c r="CZJ55" s="98" t="s">
        <v>669</v>
      </c>
      <c r="CZK55" s="98" t="s">
        <v>669</v>
      </c>
      <c r="CZL55" s="98" t="s">
        <v>669</v>
      </c>
      <c r="CZM55" s="98" t="s">
        <v>669</v>
      </c>
      <c r="CZN55" s="98" t="s">
        <v>669</v>
      </c>
      <c r="CZO55" s="98" t="s">
        <v>669</v>
      </c>
      <c r="CZP55" s="98" t="s">
        <v>669</v>
      </c>
      <c r="CZQ55" s="98" t="s">
        <v>669</v>
      </c>
      <c r="CZR55" s="98" t="s">
        <v>669</v>
      </c>
      <c r="CZS55" s="98" t="s">
        <v>669</v>
      </c>
      <c r="CZT55" s="98" t="s">
        <v>669</v>
      </c>
      <c r="CZU55" s="98" t="s">
        <v>669</v>
      </c>
      <c r="CZV55" s="98" t="s">
        <v>669</v>
      </c>
      <c r="CZW55" s="98" t="s">
        <v>669</v>
      </c>
      <c r="CZX55" s="98" t="s">
        <v>669</v>
      </c>
      <c r="CZY55" s="98" t="s">
        <v>669</v>
      </c>
      <c r="CZZ55" s="98" t="s">
        <v>669</v>
      </c>
      <c r="DAA55" s="98" t="s">
        <v>669</v>
      </c>
      <c r="DAB55" s="98" t="s">
        <v>669</v>
      </c>
      <c r="DAC55" s="98" t="s">
        <v>669</v>
      </c>
      <c r="DAD55" s="98" t="s">
        <v>669</v>
      </c>
      <c r="DAE55" s="98" t="s">
        <v>669</v>
      </c>
      <c r="DAF55" s="98" t="s">
        <v>669</v>
      </c>
      <c r="DAG55" s="98" t="s">
        <v>669</v>
      </c>
      <c r="DAH55" s="98" t="s">
        <v>669</v>
      </c>
      <c r="DAI55" s="98" t="s">
        <v>669</v>
      </c>
      <c r="DAJ55" s="98" t="s">
        <v>669</v>
      </c>
      <c r="DAK55" s="98" t="s">
        <v>669</v>
      </c>
      <c r="DAL55" s="98" t="s">
        <v>669</v>
      </c>
      <c r="DAM55" s="98" t="s">
        <v>669</v>
      </c>
      <c r="DAN55" s="98" t="s">
        <v>669</v>
      </c>
      <c r="DAO55" s="98" t="s">
        <v>669</v>
      </c>
      <c r="DAP55" s="98" t="s">
        <v>669</v>
      </c>
      <c r="DAQ55" s="98" t="s">
        <v>669</v>
      </c>
      <c r="DAR55" s="98" t="s">
        <v>669</v>
      </c>
      <c r="DAS55" s="98" t="s">
        <v>669</v>
      </c>
      <c r="DAT55" s="98" t="s">
        <v>669</v>
      </c>
      <c r="DAU55" s="98" t="s">
        <v>669</v>
      </c>
      <c r="DAV55" s="98" t="s">
        <v>669</v>
      </c>
      <c r="DAW55" s="98" t="s">
        <v>669</v>
      </c>
      <c r="DAX55" s="98" t="s">
        <v>669</v>
      </c>
      <c r="DAY55" s="98" t="s">
        <v>669</v>
      </c>
      <c r="DAZ55" s="98" t="s">
        <v>669</v>
      </c>
      <c r="DBA55" s="98" t="s">
        <v>669</v>
      </c>
      <c r="DBB55" s="98" t="s">
        <v>669</v>
      </c>
      <c r="DBC55" s="98" t="s">
        <v>669</v>
      </c>
      <c r="DBD55" s="98" t="s">
        <v>669</v>
      </c>
      <c r="DBE55" s="98" t="s">
        <v>669</v>
      </c>
      <c r="DBF55" s="98" t="s">
        <v>669</v>
      </c>
      <c r="DBG55" s="98" t="s">
        <v>669</v>
      </c>
      <c r="DBH55" s="98" t="s">
        <v>669</v>
      </c>
      <c r="DBI55" s="98" t="s">
        <v>669</v>
      </c>
      <c r="DBJ55" s="98" t="s">
        <v>669</v>
      </c>
      <c r="DBK55" s="98" t="s">
        <v>669</v>
      </c>
      <c r="DBL55" s="98" t="s">
        <v>669</v>
      </c>
      <c r="DBM55" s="98" t="s">
        <v>669</v>
      </c>
      <c r="DBN55" s="98" t="s">
        <v>669</v>
      </c>
      <c r="DBO55" s="98" t="s">
        <v>669</v>
      </c>
      <c r="DBP55" s="98" t="s">
        <v>669</v>
      </c>
      <c r="DBQ55" s="98" t="s">
        <v>669</v>
      </c>
      <c r="DBR55" s="98" t="s">
        <v>669</v>
      </c>
      <c r="DBS55" s="98" t="s">
        <v>669</v>
      </c>
      <c r="DBT55" s="98" t="s">
        <v>669</v>
      </c>
      <c r="DBU55" s="98" t="s">
        <v>669</v>
      </c>
      <c r="DBV55" s="98" t="s">
        <v>669</v>
      </c>
      <c r="DBW55" s="98" t="s">
        <v>669</v>
      </c>
      <c r="DBX55" s="98" t="s">
        <v>669</v>
      </c>
      <c r="DBY55" s="98" t="s">
        <v>669</v>
      </c>
      <c r="DBZ55" s="98" t="s">
        <v>669</v>
      </c>
      <c r="DCA55" s="98" t="s">
        <v>669</v>
      </c>
      <c r="DCB55" s="98" t="s">
        <v>669</v>
      </c>
      <c r="DCC55" s="98" t="s">
        <v>669</v>
      </c>
      <c r="DCD55" s="98" t="s">
        <v>669</v>
      </c>
      <c r="DCE55" s="98" t="s">
        <v>669</v>
      </c>
      <c r="DCF55" s="98" t="s">
        <v>669</v>
      </c>
      <c r="DCG55" s="98" t="s">
        <v>669</v>
      </c>
      <c r="DCH55" s="98" t="s">
        <v>669</v>
      </c>
      <c r="DCI55" s="98" t="s">
        <v>669</v>
      </c>
      <c r="DCJ55" s="98" t="s">
        <v>669</v>
      </c>
      <c r="DCK55" s="98" t="s">
        <v>669</v>
      </c>
      <c r="DCL55" s="98" t="s">
        <v>669</v>
      </c>
      <c r="DCM55" s="98" t="s">
        <v>669</v>
      </c>
      <c r="DCN55" s="98" t="s">
        <v>669</v>
      </c>
      <c r="DCO55" s="98" t="s">
        <v>669</v>
      </c>
      <c r="DCP55" s="98" t="s">
        <v>669</v>
      </c>
      <c r="DCQ55" s="98" t="s">
        <v>669</v>
      </c>
      <c r="DCR55" s="98" t="s">
        <v>669</v>
      </c>
      <c r="DCS55" s="98" t="s">
        <v>669</v>
      </c>
      <c r="DCT55" s="98" t="s">
        <v>669</v>
      </c>
      <c r="DCU55" s="98" t="s">
        <v>669</v>
      </c>
      <c r="DCV55" s="98" t="s">
        <v>669</v>
      </c>
      <c r="DCW55" s="98" t="s">
        <v>669</v>
      </c>
      <c r="DCX55" s="98" t="s">
        <v>669</v>
      </c>
      <c r="DCY55" s="98" t="s">
        <v>669</v>
      </c>
      <c r="DCZ55" s="98" t="s">
        <v>669</v>
      </c>
      <c r="DDA55" s="98" t="s">
        <v>669</v>
      </c>
      <c r="DDB55" s="98" t="s">
        <v>669</v>
      </c>
      <c r="DDC55" s="98" t="s">
        <v>669</v>
      </c>
      <c r="DDD55" s="98" t="s">
        <v>669</v>
      </c>
      <c r="DDE55" s="98" t="s">
        <v>669</v>
      </c>
      <c r="DDF55" s="98" t="s">
        <v>669</v>
      </c>
      <c r="DDG55" s="98" t="s">
        <v>669</v>
      </c>
      <c r="DDH55" s="98" t="s">
        <v>669</v>
      </c>
      <c r="DDI55" s="98" t="s">
        <v>669</v>
      </c>
      <c r="DDJ55" s="98" t="s">
        <v>669</v>
      </c>
      <c r="DDK55" s="98" t="s">
        <v>669</v>
      </c>
      <c r="DDL55" s="98" t="s">
        <v>669</v>
      </c>
      <c r="DDM55" s="98" t="s">
        <v>669</v>
      </c>
      <c r="DDN55" s="98" t="s">
        <v>669</v>
      </c>
      <c r="DDO55" s="98" t="s">
        <v>669</v>
      </c>
      <c r="DDP55" s="98" t="s">
        <v>669</v>
      </c>
      <c r="DDQ55" s="98" t="s">
        <v>669</v>
      </c>
      <c r="DDR55" s="98" t="s">
        <v>669</v>
      </c>
      <c r="DDS55" s="98" t="s">
        <v>669</v>
      </c>
      <c r="DDT55" s="98" t="s">
        <v>669</v>
      </c>
      <c r="DDU55" s="98" t="s">
        <v>669</v>
      </c>
      <c r="DDV55" s="98" t="s">
        <v>669</v>
      </c>
      <c r="DDW55" s="98" t="s">
        <v>669</v>
      </c>
      <c r="DDX55" s="98" t="s">
        <v>669</v>
      </c>
      <c r="DDY55" s="98" t="s">
        <v>669</v>
      </c>
      <c r="DDZ55" s="98" t="s">
        <v>669</v>
      </c>
      <c r="DEA55" s="98" t="s">
        <v>669</v>
      </c>
      <c r="DEB55" s="98" t="s">
        <v>669</v>
      </c>
      <c r="DEC55" s="98" t="s">
        <v>669</v>
      </c>
      <c r="DED55" s="98" t="s">
        <v>669</v>
      </c>
      <c r="DEE55" s="98" t="s">
        <v>669</v>
      </c>
      <c r="DEF55" s="98" t="s">
        <v>669</v>
      </c>
      <c r="DEG55" s="98" t="s">
        <v>669</v>
      </c>
      <c r="DEH55" s="98" t="s">
        <v>669</v>
      </c>
      <c r="DEI55" s="98" t="s">
        <v>669</v>
      </c>
      <c r="DEJ55" s="98" t="s">
        <v>669</v>
      </c>
      <c r="DEK55" s="98" t="s">
        <v>669</v>
      </c>
      <c r="DEL55" s="98" t="s">
        <v>669</v>
      </c>
      <c r="DEM55" s="98" t="s">
        <v>669</v>
      </c>
      <c r="DEN55" s="98" t="s">
        <v>669</v>
      </c>
      <c r="DEO55" s="98" t="s">
        <v>669</v>
      </c>
      <c r="DEP55" s="98" t="s">
        <v>669</v>
      </c>
      <c r="DEQ55" s="98" t="s">
        <v>669</v>
      </c>
      <c r="DER55" s="98" t="s">
        <v>669</v>
      </c>
      <c r="DES55" s="98" t="s">
        <v>669</v>
      </c>
      <c r="DET55" s="98" t="s">
        <v>669</v>
      </c>
      <c r="DEU55" s="98" t="s">
        <v>669</v>
      </c>
      <c r="DEV55" s="98" t="s">
        <v>669</v>
      </c>
      <c r="DEW55" s="98" t="s">
        <v>669</v>
      </c>
      <c r="DEX55" s="98" t="s">
        <v>669</v>
      </c>
      <c r="DEY55" s="98" t="s">
        <v>669</v>
      </c>
      <c r="DEZ55" s="98" t="s">
        <v>669</v>
      </c>
      <c r="DFA55" s="98" t="s">
        <v>669</v>
      </c>
      <c r="DFB55" s="98" t="s">
        <v>669</v>
      </c>
      <c r="DFC55" s="98" t="s">
        <v>669</v>
      </c>
      <c r="DFD55" s="98" t="s">
        <v>669</v>
      </c>
      <c r="DFE55" s="98" t="s">
        <v>669</v>
      </c>
      <c r="DFF55" s="98" t="s">
        <v>669</v>
      </c>
      <c r="DFG55" s="98" t="s">
        <v>669</v>
      </c>
      <c r="DFH55" s="98" t="s">
        <v>669</v>
      </c>
      <c r="DFI55" s="98" t="s">
        <v>669</v>
      </c>
      <c r="DFJ55" s="98" t="s">
        <v>669</v>
      </c>
      <c r="DFK55" s="98" t="s">
        <v>669</v>
      </c>
      <c r="DFL55" s="98" t="s">
        <v>669</v>
      </c>
      <c r="DFM55" s="98" t="s">
        <v>669</v>
      </c>
      <c r="DFN55" s="98" t="s">
        <v>669</v>
      </c>
      <c r="DFO55" s="98" t="s">
        <v>669</v>
      </c>
      <c r="DFP55" s="98" t="s">
        <v>669</v>
      </c>
      <c r="DFQ55" s="98" t="s">
        <v>669</v>
      </c>
      <c r="DFR55" s="98" t="s">
        <v>669</v>
      </c>
      <c r="DFS55" s="98" t="s">
        <v>669</v>
      </c>
      <c r="DFT55" s="98" t="s">
        <v>669</v>
      </c>
      <c r="DFU55" s="98" t="s">
        <v>669</v>
      </c>
      <c r="DFV55" s="98" t="s">
        <v>669</v>
      </c>
      <c r="DFW55" s="98" t="s">
        <v>669</v>
      </c>
      <c r="DFX55" s="98" t="s">
        <v>669</v>
      </c>
      <c r="DFY55" s="98" t="s">
        <v>669</v>
      </c>
      <c r="DFZ55" s="98" t="s">
        <v>669</v>
      </c>
      <c r="DGA55" s="98" t="s">
        <v>669</v>
      </c>
      <c r="DGB55" s="98" t="s">
        <v>669</v>
      </c>
      <c r="DGC55" s="98" t="s">
        <v>669</v>
      </c>
      <c r="DGD55" s="98" t="s">
        <v>669</v>
      </c>
      <c r="DGE55" s="98" t="s">
        <v>669</v>
      </c>
      <c r="DGF55" s="98" t="s">
        <v>669</v>
      </c>
      <c r="DGG55" s="98" t="s">
        <v>669</v>
      </c>
      <c r="DGH55" s="98" t="s">
        <v>669</v>
      </c>
      <c r="DGI55" s="98" t="s">
        <v>669</v>
      </c>
      <c r="DGJ55" s="98" t="s">
        <v>669</v>
      </c>
      <c r="DGK55" s="98" t="s">
        <v>669</v>
      </c>
      <c r="DGL55" s="98" t="s">
        <v>669</v>
      </c>
      <c r="DGM55" s="98" t="s">
        <v>669</v>
      </c>
      <c r="DGN55" s="98" t="s">
        <v>669</v>
      </c>
      <c r="DGO55" s="98" t="s">
        <v>669</v>
      </c>
      <c r="DGP55" s="98" t="s">
        <v>669</v>
      </c>
      <c r="DGQ55" s="98" t="s">
        <v>669</v>
      </c>
      <c r="DGR55" s="98" t="s">
        <v>669</v>
      </c>
      <c r="DGS55" s="98" t="s">
        <v>669</v>
      </c>
      <c r="DGT55" s="98" t="s">
        <v>669</v>
      </c>
      <c r="DGU55" s="98" t="s">
        <v>669</v>
      </c>
      <c r="DGV55" s="98" t="s">
        <v>669</v>
      </c>
      <c r="DGW55" s="98" t="s">
        <v>669</v>
      </c>
      <c r="DGX55" s="98" t="s">
        <v>669</v>
      </c>
      <c r="DGY55" s="98" t="s">
        <v>669</v>
      </c>
      <c r="DGZ55" s="98" t="s">
        <v>669</v>
      </c>
      <c r="DHA55" s="98" t="s">
        <v>669</v>
      </c>
      <c r="DHB55" s="98" t="s">
        <v>669</v>
      </c>
      <c r="DHC55" s="98" t="s">
        <v>669</v>
      </c>
      <c r="DHD55" s="98" t="s">
        <v>669</v>
      </c>
      <c r="DHE55" s="98" t="s">
        <v>669</v>
      </c>
      <c r="DHF55" s="98" t="s">
        <v>669</v>
      </c>
      <c r="DHG55" s="98" t="s">
        <v>669</v>
      </c>
      <c r="DHH55" s="98" t="s">
        <v>669</v>
      </c>
      <c r="DHI55" s="98" t="s">
        <v>669</v>
      </c>
      <c r="DHJ55" s="98" t="s">
        <v>669</v>
      </c>
      <c r="DHK55" s="98" t="s">
        <v>669</v>
      </c>
      <c r="DHL55" s="98" t="s">
        <v>669</v>
      </c>
      <c r="DHM55" s="98" t="s">
        <v>669</v>
      </c>
      <c r="DHN55" s="98" t="s">
        <v>669</v>
      </c>
      <c r="DHO55" s="98" t="s">
        <v>669</v>
      </c>
      <c r="DHP55" s="98" t="s">
        <v>669</v>
      </c>
      <c r="DHQ55" s="98" t="s">
        <v>669</v>
      </c>
      <c r="DHR55" s="98" t="s">
        <v>669</v>
      </c>
      <c r="DHS55" s="98" t="s">
        <v>669</v>
      </c>
      <c r="DHT55" s="98" t="s">
        <v>669</v>
      </c>
      <c r="DHU55" s="98" t="s">
        <v>669</v>
      </c>
      <c r="DHV55" s="98" t="s">
        <v>669</v>
      </c>
      <c r="DHW55" s="98" t="s">
        <v>669</v>
      </c>
      <c r="DHX55" s="98" t="s">
        <v>669</v>
      </c>
      <c r="DHY55" s="98" t="s">
        <v>669</v>
      </c>
      <c r="DHZ55" s="98" t="s">
        <v>669</v>
      </c>
      <c r="DIA55" s="98" t="s">
        <v>669</v>
      </c>
      <c r="DIB55" s="98" t="s">
        <v>669</v>
      </c>
      <c r="DIC55" s="98" t="s">
        <v>669</v>
      </c>
      <c r="DID55" s="98" t="s">
        <v>669</v>
      </c>
      <c r="DIE55" s="98" t="s">
        <v>669</v>
      </c>
      <c r="DIF55" s="98" t="s">
        <v>669</v>
      </c>
      <c r="DIG55" s="98" t="s">
        <v>669</v>
      </c>
      <c r="DIH55" s="98" t="s">
        <v>669</v>
      </c>
      <c r="DII55" s="98" t="s">
        <v>669</v>
      </c>
      <c r="DIJ55" s="98" t="s">
        <v>669</v>
      </c>
      <c r="DIK55" s="98" t="s">
        <v>669</v>
      </c>
      <c r="DIL55" s="98" t="s">
        <v>669</v>
      </c>
      <c r="DIM55" s="98" t="s">
        <v>669</v>
      </c>
      <c r="DIN55" s="98" t="s">
        <v>669</v>
      </c>
      <c r="DIO55" s="98" t="s">
        <v>669</v>
      </c>
      <c r="DIP55" s="98" t="s">
        <v>669</v>
      </c>
      <c r="DIQ55" s="98" t="s">
        <v>669</v>
      </c>
      <c r="DIR55" s="98" t="s">
        <v>669</v>
      </c>
      <c r="DIS55" s="98" t="s">
        <v>669</v>
      </c>
      <c r="DIT55" s="98" t="s">
        <v>669</v>
      </c>
      <c r="DIU55" s="98" t="s">
        <v>669</v>
      </c>
      <c r="DIV55" s="98" t="s">
        <v>669</v>
      </c>
      <c r="DIW55" s="98" t="s">
        <v>669</v>
      </c>
      <c r="DIX55" s="98" t="s">
        <v>669</v>
      </c>
      <c r="DIY55" s="98" t="s">
        <v>669</v>
      </c>
      <c r="DIZ55" s="98" t="s">
        <v>669</v>
      </c>
      <c r="DJA55" s="98" t="s">
        <v>669</v>
      </c>
      <c r="DJB55" s="98" t="s">
        <v>669</v>
      </c>
      <c r="DJC55" s="98" t="s">
        <v>669</v>
      </c>
      <c r="DJD55" s="98" t="s">
        <v>669</v>
      </c>
      <c r="DJE55" s="98" t="s">
        <v>669</v>
      </c>
      <c r="DJF55" s="98" t="s">
        <v>669</v>
      </c>
      <c r="DJG55" s="98" t="s">
        <v>669</v>
      </c>
      <c r="DJH55" s="98" t="s">
        <v>669</v>
      </c>
      <c r="DJI55" s="98" t="s">
        <v>669</v>
      </c>
      <c r="DJJ55" s="98" t="s">
        <v>669</v>
      </c>
      <c r="DJK55" s="98" t="s">
        <v>669</v>
      </c>
      <c r="DJL55" s="98" t="s">
        <v>669</v>
      </c>
      <c r="DJM55" s="98" t="s">
        <v>669</v>
      </c>
      <c r="DJN55" s="98" t="s">
        <v>669</v>
      </c>
      <c r="DJO55" s="98" t="s">
        <v>669</v>
      </c>
      <c r="DJP55" s="98" t="s">
        <v>669</v>
      </c>
      <c r="DJQ55" s="98" t="s">
        <v>669</v>
      </c>
      <c r="DJR55" s="98" t="s">
        <v>669</v>
      </c>
      <c r="DJS55" s="98" t="s">
        <v>669</v>
      </c>
      <c r="DJT55" s="98" t="s">
        <v>669</v>
      </c>
      <c r="DJU55" s="98" t="s">
        <v>669</v>
      </c>
      <c r="DJV55" s="98" t="s">
        <v>669</v>
      </c>
      <c r="DJW55" s="98" t="s">
        <v>669</v>
      </c>
      <c r="DJX55" s="98" t="s">
        <v>669</v>
      </c>
      <c r="DJY55" s="98" t="s">
        <v>669</v>
      </c>
      <c r="DJZ55" s="98" t="s">
        <v>669</v>
      </c>
      <c r="DKA55" s="98" t="s">
        <v>669</v>
      </c>
      <c r="DKB55" s="98" t="s">
        <v>669</v>
      </c>
      <c r="DKC55" s="98" t="s">
        <v>669</v>
      </c>
      <c r="DKD55" s="98" t="s">
        <v>669</v>
      </c>
      <c r="DKE55" s="98" t="s">
        <v>669</v>
      </c>
      <c r="DKF55" s="98" t="s">
        <v>669</v>
      </c>
      <c r="DKG55" s="98" t="s">
        <v>669</v>
      </c>
      <c r="DKH55" s="98" t="s">
        <v>669</v>
      </c>
      <c r="DKI55" s="98" t="s">
        <v>669</v>
      </c>
      <c r="DKJ55" s="98" t="s">
        <v>669</v>
      </c>
      <c r="DKK55" s="98" t="s">
        <v>669</v>
      </c>
      <c r="DKL55" s="98" t="s">
        <v>669</v>
      </c>
      <c r="DKM55" s="98" t="s">
        <v>669</v>
      </c>
      <c r="DKN55" s="98" t="s">
        <v>669</v>
      </c>
      <c r="DKO55" s="98" t="s">
        <v>669</v>
      </c>
      <c r="DKP55" s="98" t="s">
        <v>669</v>
      </c>
      <c r="DKQ55" s="98" t="s">
        <v>669</v>
      </c>
      <c r="DKR55" s="98" t="s">
        <v>669</v>
      </c>
      <c r="DKS55" s="98" t="s">
        <v>669</v>
      </c>
      <c r="DKT55" s="98" t="s">
        <v>669</v>
      </c>
      <c r="DKU55" s="98" t="s">
        <v>669</v>
      </c>
      <c r="DKV55" s="98" t="s">
        <v>669</v>
      </c>
      <c r="DKW55" s="98" t="s">
        <v>669</v>
      </c>
      <c r="DKX55" s="98" t="s">
        <v>669</v>
      </c>
      <c r="DKY55" s="98" t="s">
        <v>669</v>
      </c>
      <c r="DKZ55" s="98" t="s">
        <v>669</v>
      </c>
      <c r="DLA55" s="98" t="s">
        <v>669</v>
      </c>
      <c r="DLB55" s="98" t="s">
        <v>669</v>
      </c>
      <c r="DLC55" s="98" t="s">
        <v>669</v>
      </c>
      <c r="DLD55" s="98" t="s">
        <v>669</v>
      </c>
      <c r="DLE55" s="98" t="s">
        <v>669</v>
      </c>
      <c r="DLF55" s="98" t="s">
        <v>669</v>
      </c>
      <c r="DLG55" s="98" t="s">
        <v>669</v>
      </c>
      <c r="DLH55" s="98" t="s">
        <v>669</v>
      </c>
      <c r="DLI55" s="98" t="s">
        <v>669</v>
      </c>
      <c r="DLJ55" s="98" t="s">
        <v>669</v>
      </c>
      <c r="DLK55" s="98" t="s">
        <v>669</v>
      </c>
      <c r="DLL55" s="98" t="s">
        <v>669</v>
      </c>
      <c r="DLM55" s="98" t="s">
        <v>669</v>
      </c>
      <c r="DLN55" s="98" t="s">
        <v>669</v>
      </c>
      <c r="DLO55" s="98" t="s">
        <v>669</v>
      </c>
      <c r="DLP55" s="98" t="s">
        <v>669</v>
      </c>
      <c r="DLQ55" s="98" t="s">
        <v>669</v>
      </c>
      <c r="DLR55" s="98" t="s">
        <v>669</v>
      </c>
      <c r="DLS55" s="98" t="s">
        <v>669</v>
      </c>
      <c r="DLT55" s="98" t="s">
        <v>669</v>
      </c>
      <c r="DLU55" s="98" t="s">
        <v>669</v>
      </c>
      <c r="DLV55" s="98" t="s">
        <v>669</v>
      </c>
      <c r="DLW55" s="98" t="s">
        <v>669</v>
      </c>
      <c r="DLX55" s="98" t="s">
        <v>669</v>
      </c>
      <c r="DLY55" s="98" t="s">
        <v>669</v>
      </c>
      <c r="DLZ55" s="98" t="s">
        <v>669</v>
      </c>
      <c r="DMA55" s="98" t="s">
        <v>669</v>
      </c>
      <c r="DMB55" s="98" t="s">
        <v>669</v>
      </c>
      <c r="DMC55" s="98" t="s">
        <v>669</v>
      </c>
      <c r="DMD55" s="98" t="s">
        <v>669</v>
      </c>
      <c r="DME55" s="98" t="s">
        <v>669</v>
      </c>
      <c r="DMF55" s="98" t="s">
        <v>669</v>
      </c>
      <c r="DMG55" s="98" t="s">
        <v>669</v>
      </c>
      <c r="DMH55" s="98" t="s">
        <v>669</v>
      </c>
      <c r="DMI55" s="98" t="s">
        <v>669</v>
      </c>
      <c r="DMJ55" s="98" t="s">
        <v>669</v>
      </c>
      <c r="DMK55" s="98" t="s">
        <v>669</v>
      </c>
      <c r="DML55" s="98" t="s">
        <v>669</v>
      </c>
      <c r="DMM55" s="98" t="s">
        <v>669</v>
      </c>
      <c r="DMN55" s="98" t="s">
        <v>669</v>
      </c>
      <c r="DMO55" s="98" t="s">
        <v>669</v>
      </c>
      <c r="DMP55" s="98" t="s">
        <v>669</v>
      </c>
      <c r="DMQ55" s="98" t="s">
        <v>669</v>
      </c>
      <c r="DMR55" s="98" t="s">
        <v>669</v>
      </c>
      <c r="DMS55" s="98" t="s">
        <v>669</v>
      </c>
      <c r="DMT55" s="98" t="s">
        <v>669</v>
      </c>
      <c r="DMU55" s="98" t="s">
        <v>669</v>
      </c>
      <c r="DMV55" s="98" t="s">
        <v>669</v>
      </c>
      <c r="DMW55" s="98" t="s">
        <v>669</v>
      </c>
      <c r="DMX55" s="98" t="s">
        <v>669</v>
      </c>
      <c r="DMY55" s="98" t="s">
        <v>669</v>
      </c>
      <c r="DMZ55" s="98" t="s">
        <v>669</v>
      </c>
      <c r="DNA55" s="98" t="s">
        <v>669</v>
      </c>
      <c r="DNB55" s="98" t="s">
        <v>669</v>
      </c>
      <c r="DNC55" s="98" t="s">
        <v>669</v>
      </c>
      <c r="DND55" s="98" t="s">
        <v>669</v>
      </c>
      <c r="DNE55" s="98" t="s">
        <v>669</v>
      </c>
      <c r="DNF55" s="98" t="s">
        <v>669</v>
      </c>
      <c r="DNG55" s="98" t="s">
        <v>669</v>
      </c>
      <c r="DNH55" s="98" t="s">
        <v>669</v>
      </c>
      <c r="DNI55" s="98" t="s">
        <v>669</v>
      </c>
      <c r="DNJ55" s="98" t="s">
        <v>669</v>
      </c>
      <c r="DNK55" s="98" t="s">
        <v>669</v>
      </c>
      <c r="DNL55" s="98" t="s">
        <v>669</v>
      </c>
      <c r="DNM55" s="98" t="s">
        <v>669</v>
      </c>
      <c r="DNN55" s="98" t="s">
        <v>669</v>
      </c>
      <c r="DNO55" s="98" t="s">
        <v>669</v>
      </c>
      <c r="DNP55" s="98" t="s">
        <v>669</v>
      </c>
      <c r="DNQ55" s="98" t="s">
        <v>669</v>
      </c>
      <c r="DNR55" s="98" t="s">
        <v>669</v>
      </c>
      <c r="DNS55" s="98" t="s">
        <v>669</v>
      </c>
      <c r="DNT55" s="98" t="s">
        <v>669</v>
      </c>
      <c r="DNU55" s="98" t="s">
        <v>669</v>
      </c>
      <c r="DNV55" s="98" t="s">
        <v>669</v>
      </c>
      <c r="DNW55" s="98" t="s">
        <v>669</v>
      </c>
      <c r="DNX55" s="98" t="s">
        <v>669</v>
      </c>
      <c r="DNY55" s="98" t="s">
        <v>669</v>
      </c>
      <c r="DNZ55" s="98" t="s">
        <v>669</v>
      </c>
      <c r="DOA55" s="98" t="s">
        <v>669</v>
      </c>
      <c r="DOB55" s="98" t="s">
        <v>669</v>
      </c>
      <c r="DOC55" s="98" t="s">
        <v>669</v>
      </c>
      <c r="DOD55" s="98" t="s">
        <v>669</v>
      </c>
      <c r="DOE55" s="98" t="s">
        <v>669</v>
      </c>
      <c r="DOF55" s="98" t="s">
        <v>669</v>
      </c>
      <c r="DOG55" s="98" t="s">
        <v>669</v>
      </c>
      <c r="DOH55" s="98" t="s">
        <v>669</v>
      </c>
      <c r="DOI55" s="98" t="s">
        <v>669</v>
      </c>
      <c r="DOJ55" s="98" t="s">
        <v>669</v>
      </c>
      <c r="DOK55" s="98" t="s">
        <v>669</v>
      </c>
      <c r="DOL55" s="98" t="s">
        <v>669</v>
      </c>
      <c r="DOM55" s="98" t="s">
        <v>669</v>
      </c>
      <c r="DON55" s="98" t="s">
        <v>669</v>
      </c>
      <c r="DOO55" s="98" t="s">
        <v>669</v>
      </c>
      <c r="DOP55" s="98" t="s">
        <v>669</v>
      </c>
      <c r="DOQ55" s="98" t="s">
        <v>669</v>
      </c>
      <c r="DOR55" s="98" t="s">
        <v>669</v>
      </c>
      <c r="DOS55" s="98" t="s">
        <v>669</v>
      </c>
      <c r="DOT55" s="98" t="s">
        <v>669</v>
      </c>
      <c r="DOU55" s="98" t="s">
        <v>669</v>
      </c>
      <c r="DOV55" s="98" t="s">
        <v>669</v>
      </c>
      <c r="DOW55" s="98" t="s">
        <v>669</v>
      </c>
      <c r="DOX55" s="98" t="s">
        <v>669</v>
      </c>
      <c r="DOY55" s="98" t="s">
        <v>669</v>
      </c>
      <c r="DOZ55" s="98" t="s">
        <v>669</v>
      </c>
      <c r="DPA55" s="98" t="s">
        <v>669</v>
      </c>
      <c r="DPB55" s="98" t="s">
        <v>669</v>
      </c>
      <c r="DPC55" s="98" t="s">
        <v>669</v>
      </c>
      <c r="DPD55" s="98" t="s">
        <v>669</v>
      </c>
      <c r="DPE55" s="98" t="s">
        <v>669</v>
      </c>
      <c r="DPF55" s="98" t="s">
        <v>669</v>
      </c>
      <c r="DPG55" s="98" t="s">
        <v>669</v>
      </c>
      <c r="DPH55" s="98" t="s">
        <v>669</v>
      </c>
      <c r="DPI55" s="98" t="s">
        <v>669</v>
      </c>
      <c r="DPJ55" s="98" t="s">
        <v>669</v>
      </c>
      <c r="DPK55" s="98" t="s">
        <v>669</v>
      </c>
      <c r="DPL55" s="98" t="s">
        <v>669</v>
      </c>
      <c r="DPM55" s="98" t="s">
        <v>669</v>
      </c>
      <c r="DPN55" s="98" t="s">
        <v>669</v>
      </c>
      <c r="DPO55" s="98" t="s">
        <v>669</v>
      </c>
      <c r="DPP55" s="98" t="s">
        <v>669</v>
      </c>
      <c r="DPQ55" s="98" t="s">
        <v>669</v>
      </c>
      <c r="DPR55" s="98" t="s">
        <v>669</v>
      </c>
      <c r="DPS55" s="98" t="s">
        <v>669</v>
      </c>
      <c r="DPT55" s="98" t="s">
        <v>669</v>
      </c>
      <c r="DPU55" s="98" t="s">
        <v>669</v>
      </c>
      <c r="DPV55" s="98" t="s">
        <v>669</v>
      </c>
      <c r="DPW55" s="98" t="s">
        <v>669</v>
      </c>
      <c r="DPX55" s="98" t="s">
        <v>669</v>
      </c>
      <c r="DPY55" s="98" t="s">
        <v>669</v>
      </c>
      <c r="DPZ55" s="98" t="s">
        <v>669</v>
      </c>
      <c r="DQA55" s="98" t="s">
        <v>669</v>
      </c>
      <c r="DQB55" s="98" t="s">
        <v>669</v>
      </c>
      <c r="DQC55" s="98" t="s">
        <v>669</v>
      </c>
      <c r="DQD55" s="98" t="s">
        <v>669</v>
      </c>
      <c r="DQE55" s="98" t="s">
        <v>669</v>
      </c>
      <c r="DQF55" s="98" t="s">
        <v>669</v>
      </c>
      <c r="DQG55" s="98" t="s">
        <v>669</v>
      </c>
      <c r="DQH55" s="98" t="s">
        <v>669</v>
      </c>
      <c r="DQI55" s="98" t="s">
        <v>669</v>
      </c>
      <c r="DQJ55" s="98" t="s">
        <v>669</v>
      </c>
      <c r="DQK55" s="98" t="s">
        <v>669</v>
      </c>
      <c r="DQL55" s="98" t="s">
        <v>669</v>
      </c>
      <c r="DQM55" s="98" t="s">
        <v>669</v>
      </c>
      <c r="DQN55" s="98" t="s">
        <v>669</v>
      </c>
      <c r="DQO55" s="98" t="s">
        <v>669</v>
      </c>
      <c r="DQP55" s="98" t="s">
        <v>669</v>
      </c>
      <c r="DQQ55" s="98" t="s">
        <v>669</v>
      </c>
      <c r="DQR55" s="98" t="s">
        <v>669</v>
      </c>
      <c r="DQS55" s="98" t="s">
        <v>669</v>
      </c>
      <c r="DQT55" s="98" t="s">
        <v>669</v>
      </c>
      <c r="DQU55" s="98" t="s">
        <v>669</v>
      </c>
      <c r="DQV55" s="98" t="s">
        <v>669</v>
      </c>
      <c r="DQW55" s="98" t="s">
        <v>669</v>
      </c>
      <c r="DQX55" s="98" t="s">
        <v>669</v>
      </c>
      <c r="DQY55" s="98" t="s">
        <v>669</v>
      </c>
      <c r="DQZ55" s="98" t="s">
        <v>669</v>
      </c>
      <c r="DRA55" s="98" t="s">
        <v>669</v>
      </c>
      <c r="DRB55" s="98" t="s">
        <v>669</v>
      </c>
      <c r="DRC55" s="98" t="s">
        <v>669</v>
      </c>
      <c r="DRD55" s="98" t="s">
        <v>669</v>
      </c>
      <c r="DRE55" s="98" t="s">
        <v>669</v>
      </c>
      <c r="DRF55" s="98" t="s">
        <v>669</v>
      </c>
      <c r="DRG55" s="98" t="s">
        <v>669</v>
      </c>
      <c r="DRH55" s="98" t="s">
        <v>669</v>
      </c>
      <c r="DRI55" s="98" t="s">
        <v>669</v>
      </c>
      <c r="DRJ55" s="98" t="s">
        <v>669</v>
      </c>
      <c r="DRK55" s="98" t="s">
        <v>669</v>
      </c>
      <c r="DRL55" s="98" t="s">
        <v>669</v>
      </c>
      <c r="DRM55" s="98" t="s">
        <v>669</v>
      </c>
      <c r="DRN55" s="98" t="s">
        <v>669</v>
      </c>
      <c r="DRO55" s="98" t="s">
        <v>669</v>
      </c>
      <c r="DRP55" s="98" t="s">
        <v>669</v>
      </c>
      <c r="DRQ55" s="98" t="s">
        <v>669</v>
      </c>
      <c r="DRR55" s="98" t="s">
        <v>669</v>
      </c>
      <c r="DRS55" s="98" t="s">
        <v>669</v>
      </c>
      <c r="DRT55" s="98" t="s">
        <v>669</v>
      </c>
      <c r="DRU55" s="98" t="s">
        <v>669</v>
      </c>
      <c r="DRV55" s="98" t="s">
        <v>669</v>
      </c>
      <c r="DRW55" s="98" t="s">
        <v>669</v>
      </c>
      <c r="DRX55" s="98" t="s">
        <v>669</v>
      </c>
      <c r="DRY55" s="98" t="s">
        <v>669</v>
      </c>
      <c r="DRZ55" s="98" t="s">
        <v>669</v>
      </c>
      <c r="DSA55" s="98" t="s">
        <v>669</v>
      </c>
      <c r="DSB55" s="98" t="s">
        <v>669</v>
      </c>
      <c r="DSC55" s="98" t="s">
        <v>669</v>
      </c>
      <c r="DSD55" s="98" t="s">
        <v>669</v>
      </c>
      <c r="DSE55" s="98" t="s">
        <v>669</v>
      </c>
      <c r="DSF55" s="98" t="s">
        <v>669</v>
      </c>
      <c r="DSG55" s="98" t="s">
        <v>669</v>
      </c>
      <c r="DSH55" s="98" t="s">
        <v>669</v>
      </c>
      <c r="DSI55" s="98" t="s">
        <v>669</v>
      </c>
      <c r="DSJ55" s="98" t="s">
        <v>669</v>
      </c>
      <c r="DSK55" s="98" t="s">
        <v>669</v>
      </c>
      <c r="DSL55" s="98" t="s">
        <v>669</v>
      </c>
      <c r="DSM55" s="98" t="s">
        <v>669</v>
      </c>
      <c r="DSN55" s="98" t="s">
        <v>669</v>
      </c>
      <c r="DSO55" s="98" t="s">
        <v>669</v>
      </c>
      <c r="DSP55" s="98" t="s">
        <v>669</v>
      </c>
      <c r="DSQ55" s="98" t="s">
        <v>669</v>
      </c>
      <c r="DSR55" s="98" t="s">
        <v>669</v>
      </c>
      <c r="DSS55" s="98" t="s">
        <v>669</v>
      </c>
      <c r="DST55" s="98" t="s">
        <v>669</v>
      </c>
      <c r="DSU55" s="98" t="s">
        <v>669</v>
      </c>
      <c r="DSV55" s="98" t="s">
        <v>669</v>
      </c>
      <c r="DSW55" s="98" t="s">
        <v>669</v>
      </c>
      <c r="DSX55" s="98" t="s">
        <v>669</v>
      </c>
      <c r="DSY55" s="98" t="s">
        <v>669</v>
      </c>
      <c r="DSZ55" s="98" t="s">
        <v>669</v>
      </c>
      <c r="DTA55" s="98" t="s">
        <v>669</v>
      </c>
      <c r="DTB55" s="98" t="s">
        <v>669</v>
      </c>
      <c r="DTC55" s="98" t="s">
        <v>669</v>
      </c>
      <c r="DTD55" s="98" t="s">
        <v>669</v>
      </c>
      <c r="DTE55" s="98" t="s">
        <v>669</v>
      </c>
      <c r="DTF55" s="98" t="s">
        <v>669</v>
      </c>
      <c r="DTG55" s="98" t="s">
        <v>669</v>
      </c>
      <c r="DTH55" s="98" t="s">
        <v>669</v>
      </c>
      <c r="DTI55" s="98" t="s">
        <v>669</v>
      </c>
      <c r="DTJ55" s="98" t="s">
        <v>669</v>
      </c>
      <c r="DTK55" s="98" t="s">
        <v>669</v>
      </c>
      <c r="DTL55" s="98" t="s">
        <v>669</v>
      </c>
      <c r="DTM55" s="98" t="s">
        <v>669</v>
      </c>
      <c r="DTN55" s="98" t="s">
        <v>669</v>
      </c>
      <c r="DTO55" s="98" t="s">
        <v>669</v>
      </c>
      <c r="DTP55" s="98" t="s">
        <v>669</v>
      </c>
      <c r="DTQ55" s="98" t="s">
        <v>669</v>
      </c>
      <c r="DTR55" s="98" t="s">
        <v>669</v>
      </c>
      <c r="DTS55" s="98" t="s">
        <v>669</v>
      </c>
      <c r="DTT55" s="98" t="s">
        <v>669</v>
      </c>
      <c r="DTU55" s="98" t="s">
        <v>669</v>
      </c>
      <c r="DTV55" s="98" t="s">
        <v>669</v>
      </c>
      <c r="DTW55" s="98" t="s">
        <v>669</v>
      </c>
      <c r="DTX55" s="98" t="s">
        <v>669</v>
      </c>
      <c r="DTY55" s="98" t="s">
        <v>669</v>
      </c>
      <c r="DTZ55" s="98" t="s">
        <v>669</v>
      </c>
      <c r="DUA55" s="98" t="s">
        <v>669</v>
      </c>
      <c r="DUB55" s="98" t="s">
        <v>669</v>
      </c>
      <c r="DUC55" s="98" t="s">
        <v>669</v>
      </c>
      <c r="DUD55" s="98" t="s">
        <v>669</v>
      </c>
      <c r="DUE55" s="98" t="s">
        <v>669</v>
      </c>
      <c r="DUF55" s="98" t="s">
        <v>669</v>
      </c>
      <c r="DUG55" s="98" t="s">
        <v>669</v>
      </c>
      <c r="DUH55" s="98" t="s">
        <v>669</v>
      </c>
      <c r="DUI55" s="98" t="s">
        <v>669</v>
      </c>
      <c r="DUJ55" s="98" t="s">
        <v>669</v>
      </c>
      <c r="DUK55" s="98" t="s">
        <v>669</v>
      </c>
      <c r="DUL55" s="98" t="s">
        <v>669</v>
      </c>
      <c r="DUM55" s="98" t="s">
        <v>669</v>
      </c>
      <c r="DUN55" s="98" t="s">
        <v>669</v>
      </c>
      <c r="DUO55" s="98" t="s">
        <v>669</v>
      </c>
      <c r="DUP55" s="98" t="s">
        <v>669</v>
      </c>
      <c r="DUQ55" s="98" t="s">
        <v>669</v>
      </c>
      <c r="DUR55" s="98" t="s">
        <v>669</v>
      </c>
      <c r="DUS55" s="98" t="s">
        <v>669</v>
      </c>
      <c r="DUT55" s="98" t="s">
        <v>669</v>
      </c>
      <c r="DUU55" s="98" t="s">
        <v>669</v>
      </c>
      <c r="DUV55" s="98" t="s">
        <v>669</v>
      </c>
      <c r="DUW55" s="98" t="s">
        <v>669</v>
      </c>
      <c r="DUX55" s="98" t="s">
        <v>669</v>
      </c>
      <c r="DUY55" s="98" t="s">
        <v>669</v>
      </c>
      <c r="DUZ55" s="98" t="s">
        <v>669</v>
      </c>
      <c r="DVA55" s="98" t="s">
        <v>669</v>
      </c>
      <c r="DVB55" s="98" t="s">
        <v>669</v>
      </c>
      <c r="DVC55" s="98" t="s">
        <v>669</v>
      </c>
      <c r="DVD55" s="98" t="s">
        <v>669</v>
      </c>
      <c r="DVE55" s="98" t="s">
        <v>669</v>
      </c>
      <c r="DVF55" s="98" t="s">
        <v>669</v>
      </c>
      <c r="DVG55" s="98" t="s">
        <v>669</v>
      </c>
      <c r="DVH55" s="98" t="s">
        <v>669</v>
      </c>
      <c r="DVI55" s="98" t="s">
        <v>669</v>
      </c>
      <c r="DVJ55" s="98" t="s">
        <v>669</v>
      </c>
      <c r="DVK55" s="98" t="s">
        <v>669</v>
      </c>
      <c r="DVL55" s="98" t="s">
        <v>669</v>
      </c>
      <c r="DVM55" s="98" t="s">
        <v>669</v>
      </c>
      <c r="DVN55" s="98" t="s">
        <v>669</v>
      </c>
      <c r="DVO55" s="98" t="s">
        <v>669</v>
      </c>
      <c r="DVP55" s="98" t="s">
        <v>669</v>
      </c>
      <c r="DVQ55" s="98" t="s">
        <v>669</v>
      </c>
      <c r="DVR55" s="98" t="s">
        <v>669</v>
      </c>
      <c r="DVS55" s="98" t="s">
        <v>669</v>
      </c>
      <c r="DVT55" s="98" t="s">
        <v>669</v>
      </c>
      <c r="DVU55" s="98" t="s">
        <v>669</v>
      </c>
      <c r="DVV55" s="98" t="s">
        <v>669</v>
      </c>
      <c r="DVW55" s="98" t="s">
        <v>669</v>
      </c>
      <c r="DVX55" s="98" t="s">
        <v>669</v>
      </c>
      <c r="DVY55" s="98" t="s">
        <v>669</v>
      </c>
      <c r="DVZ55" s="98" t="s">
        <v>669</v>
      </c>
      <c r="DWA55" s="98" t="s">
        <v>669</v>
      </c>
      <c r="DWB55" s="98" t="s">
        <v>669</v>
      </c>
      <c r="DWC55" s="98" t="s">
        <v>669</v>
      </c>
      <c r="DWD55" s="98" t="s">
        <v>669</v>
      </c>
      <c r="DWE55" s="98" t="s">
        <v>669</v>
      </c>
      <c r="DWF55" s="98" t="s">
        <v>669</v>
      </c>
      <c r="DWG55" s="98" t="s">
        <v>669</v>
      </c>
      <c r="DWH55" s="98" t="s">
        <v>669</v>
      </c>
      <c r="DWI55" s="98" t="s">
        <v>669</v>
      </c>
      <c r="DWJ55" s="98" t="s">
        <v>669</v>
      </c>
      <c r="DWK55" s="98" t="s">
        <v>669</v>
      </c>
      <c r="DWL55" s="98" t="s">
        <v>669</v>
      </c>
      <c r="DWM55" s="98" t="s">
        <v>669</v>
      </c>
      <c r="DWN55" s="98" t="s">
        <v>669</v>
      </c>
      <c r="DWO55" s="98" t="s">
        <v>669</v>
      </c>
      <c r="DWP55" s="98" t="s">
        <v>669</v>
      </c>
      <c r="DWQ55" s="98" t="s">
        <v>669</v>
      </c>
      <c r="DWR55" s="98" t="s">
        <v>669</v>
      </c>
      <c r="DWS55" s="98" t="s">
        <v>669</v>
      </c>
      <c r="DWT55" s="98" t="s">
        <v>669</v>
      </c>
      <c r="DWU55" s="98" t="s">
        <v>669</v>
      </c>
      <c r="DWV55" s="98" t="s">
        <v>669</v>
      </c>
      <c r="DWW55" s="98" t="s">
        <v>669</v>
      </c>
      <c r="DWX55" s="98" t="s">
        <v>669</v>
      </c>
      <c r="DWY55" s="98" t="s">
        <v>669</v>
      </c>
      <c r="DWZ55" s="98" t="s">
        <v>669</v>
      </c>
      <c r="DXA55" s="98" t="s">
        <v>669</v>
      </c>
      <c r="DXB55" s="98" t="s">
        <v>669</v>
      </c>
      <c r="DXC55" s="98" t="s">
        <v>669</v>
      </c>
      <c r="DXD55" s="98" t="s">
        <v>669</v>
      </c>
      <c r="DXE55" s="98" t="s">
        <v>669</v>
      </c>
      <c r="DXF55" s="98" t="s">
        <v>669</v>
      </c>
      <c r="DXG55" s="98" t="s">
        <v>669</v>
      </c>
      <c r="DXH55" s="98" t="s">
        <v>669</v>
      </c>
      <c r="DXI55" s="98" t="s">
        <v>669</v>
      </c>
      <c r="DXJ55" s="98" t="s">
        <v>669</v>
      </c>
      <c r="DXK55" s="98" t="s">
        <v>669</v>
      </c>
      <c r="DXL55" s="98" t="s">
        <v>669</v>
      </c>
      <c r="DXM55" s="98" t="s">
        <v>669</v>
      </c>
      <c r="DXN55" s="98" t="s">
        <v>669</v>
      </c>
      <c r="DXO55" s="98" t="s">
        <v>669</v>
      </c>
      <c r="DXP55" s="98" t="s">
        <v>669</v>
      </c>
      <c r="DXQ55" s="98" t="s">
        <v>669</v>
      </c>
      <c r="DXR55" s="98" t="s">
        <v>669</v>
      </c>
      <c r="DXS55" s="98" t="s">
        <v>669</v>
      </c>
      <c r="DXT55" s="98" t="s">
        <v>669</v>
      </c>
      <c r="DXU55" s="98" t="s">
        <v>669</v>
      </c>
      <c r="DXV55" s="98" t="s">
        <v>669</v>
      </c>
      <c r="DXW55" s="98" t="s">
        <v>669</v>
      </c>
      <c r="DXX55" s="98" t="s">
        <v>669</v>
      </c>
      <c r="DXY55" s="98" t="s">
        <v>669</v>
      </c>
      <c r="DXZ55" s="98" t="s">
        <v>669</v>
      </c>
      <c r="DYA55" s="98" t="s">
        <v>669</v>
      </c>
      <c r="DYB55" s="98" t="s">
        <v>669</v>
      </c>
      <c r="DYC55" s="98" t="s">
        <v>669</v>
      </c>
      <c r="DYD55" s="98" t="s">
        <v>669</v>
      </c>
      <c r="DYE55" s="98" t="s">
        <v>669</v>
      </c>
      <c r="DYF55" s="98" t="s">
        <v>669</v>
      </c>
      <c r="DYG55" s="98" t="s">
        <v>669</v>
      </c>
      <c r="DYH55" s="98" t="s">
        <v>669</v>
      </c>
      <c r="DYI55" s="98" t="s">
        <v>669</v>
      </c>
      <c r="DYJ55" s="98" t="s">
        <v>669</v>
      </c>
      <c r="DYK55" s="98" t="s">
        <v>669</v>
      </c>
      <c r="DYL55" s="98" t="s">
        <v>669</v>
      </c>
      <c r="DYM55" s="98" t="s">
        <v>669</v>
      </c>
      <c r="DYN55" s="98" t="s">
        <v>669</v>
      </c>
      <c r="DYO55" s="98" t="s">
        <v>669</v>
      </c>
      <c r="DYP55" s="98" t="s">
        <v>669</v>
      </c>
      <c r="DYQ55" s="98" t="s">
        <v>669</v>
      </c>
      <c r="DYR55" s="98" t="s">
        <v>669</v>
      </c>
      <c r="DYS55" s="98" t="s">
        <v>669</v>
      </c>
      <c r="DYT55" s="98" t="s">
        <v>669</v>
      </c>
      <c r="DYU55" s="98" t="s">
        <v>669</v>
      </c>
      <c r="DYV55" s="98" t="s">
        <v>669</v>
      </c>
      <c r="DYW55" s="98" t="s">
        <v>669</v>
      </c>
      <c r="DYX55" s="98" t="s">
        <v>669</v>
      </c>
      <c r="DYY55" s="98" t="s">
        <v>669</v>
      </c>
      <c r="DYZ55" s="98" t="s">
        <v>669</v>
      </c>
      <c r="DZA55" s="98" t="s">
        <v>669</v>
      </c>
      <c r="DZB55" s="98" t="s">
        <v>669</v>
      </c>
      <c r="DZC55" s="98" t="s">
        <v>669</v>
      </c>
      <c r="DZD55" s="98" t="s">
        <v>669</v>
      </c>
      <c r="DZE55" s="98" t="s">
        <v>669</v>
      </c>
      <c r="DZF55" s="98" t="s">
        <v>669</v>
      </c>
      <c r="DZG55" s="98" t="s">
        <v>669</v>
      </c>
      <c r="DZH55" s="98" t="s">
        <v>669</v>
      </c>
      <c r="DZI55" s="98" t="s">
        <v>669</v>
      </c>
      <c r="DZJ55" s="98" t="s">
        <v>669</v>
      </c>
      <c r="DZK55" s="98" t="s">
        <v>669</v>
      </c>
      <c r="DZL55" s="98" t="s">
        <v>669</v>
      </c>
      <c r="DZM55" s="98" t="s">
        <v>669</v>
      </c>
      <c r="DZN55" s="98" t="s">
        <v>669</v>
      </c>
      <c r="DZO55" s="98" t="s">
        <v>669</v>
      </c>
      <c r="DZP55" s="98" t="s">
        <v>669</v>
      </c>
      <c r="DZQ55" s="98" t="s">
        <v>669</v>
      </c>
      <c r="DZR55" s="98" t="s">
        <v>669</v>
      </c>
      <c r="DZS55" s="98" t="s">
        <v>669</v>
      </c>
      <c r="DZT55" s="98" t="s">
        <v>669</v>
      </c>
      <c r="DZU55" s="98" t="s">
        <v>669</v>
      </c>
      <c r="DZV55" s="98" t="s">
        <v>669</v>
      </c>
      <c r="DZW55" s="98" t="s">
        <v>669</v>
      </c>
      <c r="DZX55" s="98" t="s">
        <v>669</v>
      </c>
      <c r="DZY55" s="98" t="s">
        <v>669</v>
      </c>
      <c r="DZZ55" s="98" t="s">
        <v>669</v>
      </c>
      <c r="EAA55" s="98" t="s">
        <v>669</v>
      </c>
      <c r="EAB55" s="98" t="s">
        <v>669</v>
      </c>
      <c r="EAC55" s="98" t="s">
        <v>669</v>
      </c>
      <c r="EAD55" s="98" t="s">
        <v>669</v>
      </c>
      <c r="EAE55" s="98" t="s">
        <v>669</v>
      </c>
      <c r="EAF55" s="98" t="s">
        <v>669</v>
      </c>
      <c r="EAG55" s="98" t="s">
        <v>669</v>
      </c>
      <c r="EAH55" s="98" t="s">
        <v>669</v>
      </c>
      <c r="EAI55" s="98" t="s">
        <v>669</v>
      </c>
      <c r="EAJ55" s="98" t="s">
        <v>669</v>
      </c>
      <c r="EAK55" s="98" t="s">
        <v>669</v>
      </c>
      <c r="EAL55" s="98" t="s">
        <v>669</v>
      </c>
      <c r="EAM55" s="98" t="s">
        <v>669</v>
      </c>
      <c r="EAN55" s="98" t="s">
        <v>669</v>
      </c>
      <c r="EAO55" s="98" t="s">
        <v>669</v>
      </c>
      <c r="EAP55" s="98" t="s">
        <v>669</v>
      </c>
      <c r="EAQ55" s="98" t="s">
        <v>669</v>
      </c>
      <c r="EAR55" s="98" t="s">
        <v>669</v>
      </c>
      <c r="EAS55" s="98" t="s">
        <v>669</v>
      </c>
      <c r="EAT55" s="98" t="s">
        <v>669</v>
      </c>
      <c r="EAU55" s="98" t="s">
        <v>669</v>
      </c>
      <c r="EAV55" s="98" t="s">
        <v>669</v>
      </c>
      <c r="EAW55" s="98" t="s">
        <v>669</v>
      </c>
      <c r="EAX55" s="98" t="s">
        <v>669</v>
      </c>
      <c r="EAY55" s="98" t="s">
        <v>669</v>
      </c>
      <c r="EAZ55" s="98" t="s">
        <v>669</v>
      </c>
      <c r="EBA55" s="98" t="s">
        <v>669</v>
      </c>
      <c r="EBB55" s="98" t="s">
        <v>669</v>
      </c>
      <c r="EBC55" s="98" t="s">
        <v>669</v>
      </c>
      <c r="EBD55" s="98" t="s">
        <v>669</v>
      </c>
      <c r="EBE55" s="98" t="s">
        <v>669</v>
      </c>
      <c r="EBF55" s="98" t="s">
        <v>669</v>
      </c>
      <c r="EBG55" s="98" t="s">
        <v>669</v>
      </c>
      <c r="EBH55" s="98" t="s">
        <v>669</v>
      </c>
      <c r="EBI55" s="98" t="s">
        <v>669</v>
      </c>
      <c r="EBJ55" s="98" t="s">
        <v>669</v>
      </c>
      <c r="EBK55" s="98" t="s">
        <v>669</v>
      </c>
      <c r="EBL55" s="98" t="s">
        <v>669</v>
      </c>
      <c r="EBM55" s="98" t="s">
        <v>669</v>
      </c>
      <c r="EBN55" s="98" t="s">
        <v>669</v>
      </c>
      <c r="EBO55" s="98" t="s">
        <v>669</v>
      </c>
      <c r="EBP55" s="98" t="s">
        <v>669</v>
      </c>
      <c r="EBQ55" s="98" t="s">
        <v>669</v>
      </c>
      <c r="EBR55" s="98" t="s">
        <v>669</v>
      </c>
      <c r="EBS55" s="98" t="s">
        <v>669</v>
      </c>
      <c r="EBT55" s="98" t="s">
        <v>669</v>
      </c>
      <c r="EBU55" s="98" t="s">
        <v>669</v>
      </c>
      <c r="EBV55" s="98" t="s">
        <v>669</v>
      </c>
      <c r="EBW55" s="98" t="s">
        <v>669</v>
      </c>
      <c r="EBX55" s="98" t="s">
        <v>669</v>
      </c>
      <c r="EBY55" s="98" t="s">
        <v>669</v>
      </c>
      <c r="EBZ55" s="98" t="s">
        <v>669</v>
      </c>
      <c r="ECA55" s="98" t="s">
        <v>669</v>
      </c>
      <c r="ECB55" s="98" t="s">
        <v>669</v>
      </c>
      <c r="ECC55" s="98" t="s">
        <v>669</v>
      </c>
      <c r="ECD55" s="98" t="s">
        <v>669</v>
      </c>
      <c r="ECE55" s="98" t="s">
        <v>669</v>
      </c>
      <c r="ECF55" s="98" t="s">
        <v>669</v>
      </c>
      <c r="ECG55" s="98" t="s">
        <v>669</v>
      </c>
      <c r="ECH55" s="98" t="s">
        <v>669</v>
      </c>
      <c r="ECI55" s="98" t="s">
        <v>669</v>
      </c>
      <c r="ECJ55" s="98" t="s">
        <v>669</v>
      </c>
      <c r="ECK55" s="98" t="s">
        <v>669</v>
      </c>
      <c r="ECL55" s="98" t="s">
        <v>669</v>
      </c>
      <c r="ECM55" s="98" t="s">
        <v>669</v>
      </c>
      <c r="ECN55" s="98" t="s">
        <v>669</v>
      </c>
      <c r="ECO55" s="98" t="s">
        <v>669</v>
      </c>
      <c r="ECP55" s="98" t="s">
        <v>669</v>
      </c>
      <c r="ECQ55" s="98" t="s">
        <v>669</v>
      </c>
      <c r="ECR55" s="98" t="s">
        <v>669</v>
      </c>
      <c r="ECS55" s="98" t="s">
        <v>669</v>
      </c>
      <c r="ECT55" s="98" t="s">
        <v>669</v>
      </c>
      <c r="ECU55" s="98" t="s">
        <v>669</v>
      </c>
      <c r="ECV55" s="98" t="s">
        <v>669</v>
      </c>
      <c r="ECW55" s="98" t="s">
        <v>669</v>
      </c>
      <c r="ECX55" s="98" t="s">
        <v>669</v>
      </c>
      <c r="ECY55" s="98" t="s">
        <v>669</v>
      </c>
      <c r="ECZ55" s="98" t="s">
        <v>669</v>
      </c>
      <c r="EDA55" s="98" t="s">
        <v>669</v>
      </c>
      <c r="EDB55" s="98" t="s">
        <v>669</v>
      </c>
      <c r="EDC55" s="98" t="s">
        <v>669</v>
      </c>
      <c r="EDD55" s="98" t="s">
        <v>669</v>
      </c>
      <c r="EDE55" s="98" t="s">
        <v>669</v>
      </c>
      <c r="EDF55" s="98" t="s">
        <v>669</v>
      </c>
      <c r="EDG55" s="98" t="s">
        <v>669</v>
      </c>
      <c r="EDH55" s="98" t="s">
        <v>669</v>
      </c>
      <c r="EDI55" s="98" t="s">
        <v>669</v>
      </c>
      <c r="EDJ55" s="98" t="s">
        <v>669</v>
      </c>
      <c r="EDK55" s="98" t="s">
        <v>669</v>
      </c>
      <c r="EDL55" s="98" t="s">
        <v>669</v>
      </c>
      <c r="EDM55" s="98" t="s">
        <v>669</v>
      </c>
      <c r="EDN55" s="98" t="s">
        <v>669</v>
      </c>
      <c r="EDO55" s="98" t="s">
        <v>669</v>
      </c>
      <c r="EDP55" s="98" t="s">
        <v>669</v>
      </c>
      <c r="EDQ55" s="98" t="s">
        <v>669</v>
      </c>
      <c r="EDR55" s="98" t="s">
        <v>669</v>
      </c>
      <c r="EDS55" s="98" t="s">
        <v>669</v>
      </c>
      <c r="EDT55" s="98" t="s">
        <v>669</v>
      </c>
      <c r="EDU55" s="98" t="s">
        <v>669</v>
      </c>
      <c r="EDV55" s="98" t="s">
        <v>669</v>
      </c>
      <c r="EDW55" s="98" t="s">
        <v>669</v>
      </c>
      <c r="EDX55" s="98" t="s">
        <v>669</v>
      </c>
      <c r="EDY55" s="98" t="s">
        <v>669</v>
      </c>
      <c r="EDZ55" s="98" t="s">
        <v>669</v>
      </c>
      <c r="EEA55" s="98" t="s">
        <v>669</v>
      </c>
      <c r="EEB55" s="98" t="s">
        <v>669</v>
      </c>
      <c r="EEC55" s="98" t="s">
        <v>669</v>
      </c>
      <c r="EED55" s="98" t="s">
        <v>669</v>
      </c>
      <c r="EEE55" s="98" t="s">
        <v>669</v>
      </c>
      <c r="EEF55" s="98" t="s">
        <v>669</v>
      </c>
      <c r="EEG55" s="98" t="s">
        <v>669</v>
      </c>
      <c r="EEH55" s="98" t="s">
        <v>669</v>
      </c>
      <c r="EEI55" s="98" t="s">
        <v>669</v>
      </c>
      <c r="EEJ55" s="98" t="s">
        <v>669</v>
      </c>
      <c r="EEK55" s="98" t="s">
        <v>669</v>
      </c>
      <c r="EEL55" s="98" t="s">
        <v>669</v>
      </c>
      <c r="EEM55" s="98" t="s">
        <v>669</v>
      </c>
      <c r="EEN55" s="98" t="s">
        <v>669</v>
      </c>
      <c r="EEO55" s="98" t="s">
        <v>669</v>
      </c>
      <c r="EEP55" s="98" t="s">
        <v>669</v>
      </c>
      <c r="EEQ55" s="98" t="s">
        <v>669</v>
      </c>
      <c r="EER55" s="98" t="s">
        <v>669</v>
      </c>
      <c r="EES55" s="98" t="s">
        <v>669</v>
      </c>
      <c r="EET55" s="98" t="s">
        <v>669</v>
      </c>
      <c r="EEU55" s="98" t="s">
        <v>669</v>
      </c>
      <c r="EEV55" s="98" t="s">
        <v>669</v>
      </c>
      <c r="EEW55" s="98" t="s">
        <v>669</v>
      </c>
      <c r="EEX55" s="98" t="s">
        <v>669</v>
      </c>
      <c r="EEY55" s="98" t="s">
        <v>669</v>
      </c>
      <c r="EEZ55" s="98" t="s">
        <v>669</v>
      </c>
      <c r="EFA55" s="98" t="s">
        <v>669</v>
      </c>
      <c r="EFB55" s="98" t="s">
        <v>669</v>
      </c>
      <c r="EFC55" s="98" t="s">
        <v>669</v>
      </c>
      <c r="EFD55" s="98" t="s">
        <v>669</v>
      </c>
      <c r="EFE55" s="98" t="s">
        <v>669</v>
      </c>
      <c r="EFF55" s="98" t="s">
        <v>669</v>
      </c>
      <c r="EFG55" s="98" t="s">
        <v>669</v>
      </c>
      <c r="EFH55" s="98" t="s">
        <v>669</v>
      </c>
      <c r="EFI55" s="98" t="s">
        <v>669</v>
      </c>
      <c r="EFJ55" s="98" t="s">
        <v>669</v>
      </c>
      <c r="EFK55" s="98" t="s">
        <v>669</v>
      </c>
      <c r="EFL55" s="98" t="s">
        <v>669</v>
      </c>
      <c r="EFM55" s="98" t="s">
        <v>669</v>
      </c>
      <c r="EFN55" s="98" t="s">
        <v>669</v>
      </c>
      <c r="EFO55" s="98" t="s">
        <v>669</v>
      </c>
      <c r="EFP55" s="98" t="s">
        <v>669</v>
      </c>
      <c r="EFQ55" s="98" t="s">
        <v>669</v>
      </c>
      <c r="EFR55" s="98" t="s">
        <v>669</v>
      </c>
      <c r="EFS55" s="98" t="s">
        <v>669</v>
      </c>
      <c r="EFT55" s="98" t="s">
        <v>669</v>
      </c>
      <c r="EFU55" s="98" t="s">
        <v>669</v>
      </c>
      <c r="EFV55" s="98" t="s">
        <v>669</v>
      </c>
      <c r="EFW55" s="98" t="s">
        <v>669</v>
      </c>
      <c r="EFX55" s="98" t="s">
        <v>669</v>
      </c>
      <c r="EFY55" s="98" t="s">
        <v>669</v>
      </c>
      <c r="EFZ55" s="98" t="s">
        <v>669</v>
      </c>
      <c r="EGA55" s="98" t="s">
        <v>669</v>
      </c>
      <c r="EGB55" s="98" t="s">
        <v>669</v>
      </c>
      <c r="EGC55" s="98" t="s">
        <v>669</v>
      </c>
      <c r="EGD55" s="98" t="s">
        <v>669</v>
      </c>
      <c r="EGE55" s="98" t="s">
        <v>669</v>
      </c>
      <c r="EGF55" s="98" t="s">
        <v>669</v>
      </c>
      <c r="EGG55" s="98" t="s">
        <v>669</v>
      </c>
      <c r="EGH55" s="98" t="s">
        <v>669</v>
      </c>
      <c r="EGI55" s="98" t="s">
        <v>669</v>
      </c>
      <c r="EGJ55" s="98" t="s">
        <v>669</v>
      </c>
      <c r="EGK55" s="98" t="s">
        <v>669</v>
      </c>
      <c r="EGL55" s="98" t="s">
        <v>669</v>
      </c>
      <c r="EGM55" s="98" t="s">
        <v>669</v>
      </c>
      <c r="EGN55" s="98" t="s">
        <v>669</v>
      </c>
      <c r="EGO55" s="98" t="s">
        <v>669</v>
      </c>
      <c r="EGP55" s="98" t="s">
        <v>669</v>
      </c>
      <c r="EGQ55" s="98" t="s">
        <v>669</v>
      </c>
      <c r="EGR55" s="98" t="s">
        <v>669</v>
      </c>
      <c r="EGS55" s="98" t="s">
        <v>669</v>
      </c>
      <c r="EGT55" s="98" t="s">
        <v>669</v>
      </c>
      <c r="EGU55" s="98" t="s">
        <v>669</v>
      </c>
      <c r="EGV55" s="98" t="s">
        <v>669</v>
      </c>
      <c r="EGW55" s="98" t="s">
        <v>669</v>
      </c>
      <c r="EGX55" s="98" t="s">
        <v>669</v>
      </c>
      <c r="EGY55" s="98" t="s">
        <v>669</v>
      </c>
      <c r="EGZ55" s="98" t="s">
        <v>669</v>
      </c>
      <c r="EHA55" s="98" t="s">
        <v>669</v>
      </c>
      <c r="EHB55" s="98" t="s">
        <v>669</v>
      </c>
      <c r="EHC55" s="98" t="s">
        <v>669</v>
      </c>
      <c r="EHD55" s="98" t="s">
        <v>669</v>
      </c>
      <c r="EHE55" s="98" t="s">
        <v>669</v>
      </c>
      <c r="EHF55" s="98" t="s">
        <v>669</v>
      </c>
      <c r="EHG55" s="98" t="s">
        <v>669</v>
      </c>
      <c r="EHH55" s="98" t="s">
        <v>669</v>
      </c>
      <c r="EHI55" s="98" t="s">
        <v>669</v>
      </c>
      <c r="EHJ55" s="98" t="s">
        <v>669</v>
      </c>
      <c r="EHK55" s="98" t="s">
        <v>669</v>
      </c>
      <c r="EHL55" s="98" t="s">
        <v>669</v>
      </c>
      <c r="EHM55" s="98" t="s">
        <v>669</v>
      </c>
      <c r="EHN55" s="98" t="s">
        <v>669</v>
      </c>
      <c r="EHO55" s="98" t="s">
        <v>669</v>
      </c>
      <c r="EHP55" s="98" t="s">
        <v>669</v>
      </c>
      <c r="EHQ55" s="98" t="s">
        <v>669</v>
      </c>
      <c r="EHR55" s="98" t="s">
        <v>669</v>
      </c>
      <c r="EHS55" s="98" t="s">
        <v>669</v>
      </c>
      <c r="EHT55" s="98" t="s">
        <v>669</v>
      </c>
      <c r="EHU55" s="98" t="s">
        <v>669</v>
      </c>
      <c r="EHV55" s="98" t="s">
        <v>669</v>
      </c>
      <c r="EHW55" s="98" t="s">
        <v>669</v>
      </c>
      <c r="EHX55" s="98" t="s">
        <v>669</v>
      </c>
      <c r="EHY55" s="98" t="s">
        <v>669</v>
      </c>
      <c r="EHZ55" s="98" t="s">
        <v>669</v>
      </c>
      <c r="EIA55" s="98" t="s">
        <v>669</v>
      </c>
      <c r="EIB55" s="98" t="s">
        <v>669</v>
      </c>
      <c r="EIC55" s="98" t="s">
        <v>669</v>
      </c>
      <c r="EID55" s="98" t="s">
        <v>669</v>
      </c>
      <c r="EIE55" s="98" t="s">
        <v>669</v>
      </c>
      <c r="EIF55" s="98" t="s">
        <v>669</v>
      </c>
      <c r="EIG55" s="98" t="s">
        <v>669</v>
      </c>
      <c r="EIH55" s="98" t="s">
        <v>669</v>
      </c>
      <c r="EII55" s="98" t="s">
        <v>669</v>
      </c>
      <c r="EIJ55" s="98" t="s">
        <v>669</v>
      </c>
      <c r="EIK55" s="98" t="s">
        <v>669</v>
      </c>
      <c r="EIL55" s="98" t="s">
        <v>669</v>
      </c>
      <c r="EIM55" s="98" t="s">
        <v>669</v>
      </c>
      <c r="EIN55" s="98" t="s">
        <v>669</v>
      </c>
      <c r="EIO55" s="98" t="s">
        <v>669</v>
      </c>
      <c r="EIP55" s="98" t="s">
        <v>669</v>
      </c>
      <c r="EIQ55" s="98" t="s">
        <v>669</v>
      </c>
      <c r="EIR55" s="98" t="s">
        <v>669</v>
      </c>
      <c r="EIS55" s="98" t="s">
        <v>669</v>
      </c>
      <c r="EIT55" s="98" t="s">
        <v>669</v>
      </c>
      <c r="EIU55" s="98" t="s">
        <v>669</v>
      </c>
      <c r="EIV55" s="98" t="s">
        <v>669</v>
      </c>
      <c r="EIW55" s="98" t="s">
        <v>669</v>
      </c>
      <c r="EIX55" s="98" t="s">
        <v>669</v>
      </c>
      <c r="EIY55" s="98" t="s">
        <v>669</v>
      </c>
      <c r="EIZ55" s="98" t="s">
        <v>669</v>
      </c>
      <c r="EJA55" s="98" t="s">
        <v>669</v>
      </c>
      <c r="EJB55" s="98" t="s">
        <v>669</v>
      </c>
      <c r="EJC55" s="98" t="s">
        <v>669</v>
      </c>
      <c r="EJD55" s="98" t="s">
        <v>669</v>
      </c>
      <c r="EJE55" s="98" t="s">
        <v>669</v>
      </c>
      <c r="EJF55" s="98" t="s">
        <v>669</v>
      </c>
      <c r="EJG55" s="98" t="s">
        <v>669</v>
      </c>
      <c r="EJH55" s="98" t="s">
        <v>669</v>
      </c>
      <c r="EJI55" s="98" t="s">
        <v>669</v>
      </c>
      <c r="EJJ55" s="98" t="s">
        <v>669</v>
      </c>
      <c r="EJK55" s="98" t="s">
        <v>669</v>
      </c>
      <c r="EJL55" s="98" t="s">
        <v>669</v>
      </c>
      <c r="EJM55" s="98" t="s">
        <v>669</v>
      </c>
      <c r="EJN55" s="98" t="s">
        <v>669</v>
      </c>
      <c r="EJO55" s="98" t="s">
        <v>669</v>
      </c>
      <c r="EJP55" s="98" t="s">
        <v>669</v>
      </c>
      <c r="EJQ55" s="98" t="s">
        <v>669</v>
      </c>
      <c r="EJR55" s="98" t="s">
        <v>669</v>
      </c>
      <c r="EJS55" s="98" t="s">
        <v>669</v>
      </c>
      <c r="EJT55" s="98" t="s">
        <v>669</v>
      </c>
      <c r="EJU55" s="98" t="s">
        <v>669</v>
      </c>
      <c r="EJV55" s="98" t="s">
        <v>669</v>
      </c>
      <c r="EJW55" s="98" t="s">
        <v>669</v>
      </c>
      <c r="EJX55" s="98" t="s">
        <v>669</v>
      </c>
      <c r="EJY55" s="98" t="s">
        <v>669</v>
      </c>
      <c r="EJZ55" s="98" t="s">
        <v>669</v>
      </c>
      <c r="EKA55" s="98" t="s">
        <v>669</v>
      </c>
      <c r="EKB55" s="98" t="s">
        <v>669</v>
      </c>
      <c r="EKC55" s="98" t="s">
        <v>669</v>
      </c>
      <c r="EKD55" s="98" t="s">
        <v>669</v>
      </c>
      <c r="EKE55" s="98" t="s">
        <v>669</v>
      </c>
      <c r="EKF55" s="98" t="s">
        <v>669</v>
      </c>
      <c r="EKG55" s="98" t="s">
        <v>669</v>
      </c>
      <c r="EKH55" s="98" t="s">
        <v>669</v>
      </c>
      <c r="EKI55" s="98" t="s">
        <v>669</v>
      </c>
      <c r="EKJ55" s="98" t="s">
        <v>669</v>
      </c>
      <c r="EKK55" s="98" t="s">
        <v>669</v>
      </c>
      <c r="EKL55" s="98" t="s">
        <v>669</v>
      </c>
      <c r="EKM55" s="98" t="s">
        <v>669</v>
      </c>
      <c r="EKN55" s="98" t="s">
        <v>669</v>
      </c>
      <c r="EKO55" s="98" t="s">
        <v>669</v>
      </c>
      <c r="EKP55" s="98" t="s">
        <v>669</v>
      </c>
      <c r="EKQ55" s="98" t="s">
        <v>669</v>
      </c>
      <c r="EKR55" s="98" t="s">
        <v>669</v>
      </c>
      <c r="EKS55" s="98" t="s">
        <v>669</v>
      </c>
      <c r="EKT55" s="98" t="s">
        <v>669</v>
      </c>
      <c r="EKU55" s="98" t="s">
        <v>669</v>
      </c>
      <c r="EKV55" s="98" t="s">
        <v>669</v>
      </c>
      <c r="EKW55" s="98" t="s">
        <v>669</v>
      </c>
      <c r="EKX55" s="98" t="s">
        <v>669</v>
      </c>
      <c r="EKY55" s="98" t="s">
        <v>669</v>
      </c>
      <c r="EKZ55" s="98" t="s">
        <v>669</v>
      </c>
      <c r="ELA55" s="98" t="s">
        <v>669</v>
      </c>
      <c r="ELB55" s="98" t="s">
        <v>669</v>
      </c>
      <c r="ELC55" s="98" t="s">
        <v>669</v>
      </c>
      <c r="ELD55" s="98" t="s">
        <v>669</v>
      </c>
      <c r="ELE55" s="98" t="s">
        <v>669</v>
      </c>
      <c r="ELF55" s="98" t="s">
        <v>669</v>
      </c>
      <c r="ELG55" s="98" t="s">
        <v>669</v>
      </c>
      <c r="ELH55" s="98" t="s">
        <v>669</v>
      </c>
      <c r="ELI55" s="98" t="s">
        <v>669</v>
      </c>
      <c r="ELJ55" s="98" t="s">
        <v>669</v>
      </c>
      <c r="ELK55" s="98" t="s">
        <v>669</v>
      </c>
      <c r="ELL55" s="98" t="s">
        <v>669</v>
      </c>
      <c r="ELM55" s="98" t="s">
        <v>669</v>
      </c>
      <c r="ELN55" s="98" t="s">
        <v>669</v>
      </c>
      <c r="ELO55" s="98" t="s">
        <v>669</v>
      </c>
      <c r="ELP55" s="98" t="s">
        <v>669</v>
      </c>
      <c r="ELQ55" s="98" t="s">
        <v>669</v>
      </c>
      <c r="ELR55" s="98" t="s">
        <v>669</v>
      </c>
      <c r="ELS55" s="98" t="s">
        <v>669</v>
      </c>
      <c r="ELT55" s="98" t="s">
        <v>669</v>
      </c>
      <c r="ELU55" s="98" t="s">
        <v>669</v>
      </c>
      <c r="ELV55" s="98" t="s">
        <v>669</v>
      </c>
      <c r="ELW55" s="98" t="s">
        <v>669</v>
      </c>
      <c r="ELX55" s="98" t="s">
        <v>669</v>
      </c>
      <c r="ELY55" s="98" t="s">
        <v>669</v>
      </c>
      <c r="ELZ55" s="98" t="s">
        <v>669</v>
      </c>
      <c r="EMA55" s="98" t="s">
        <v>669</v>
      </c>
      <c r="EMB55" s="98" t="s">
        <v>669</v>
      </c>
      <c r="EMC55" s="98" t="s">
        <v>669</v>
      </c>
      <c r="EMD55" s="98" t="s">
        <v>669</v>
      </c>
      <c r="EME55" s="98" t="s">
        <v>669</v>
      </c>
      <c r="EMF55" s="98" t="s">
        <v>669</v>
      </c>
      <c r="EMG55" s="98" t="s">
        <v>669</v>
      </c>
      <c r="EMH55" s="98" t="s">
        <v>669</v>
      </c>
      <c r="EMI55" s="98" t="s">
        <v>669</v>
      </c>
      <c r="EMJ55" s="98" t="s">
        <v>669</v>
      </c>
      <c r="EMK55" s="98" t="s">
        <v>669</v>
      </c>
      <c r="EML55" s="98" t="s">
        <v>669</v>
      </c>
      <c r="EMM55" s="98" t="s">
        <v>669</v>
      </c>
      <c r="EMN55" s="98" t="s">
        <v>669</v>
      </c>
      <c r="EMO55" s="98" t="s">
        <v>669</v>
      </c>
      <c r="EMP55" s="98" t="s">
        <v>669</v>
      </c>
      <c r="EMQ55" s="98" t="s">
        <v>669</v>
      </c>
      <c r="EMR55" s="98" t="s">
        <v>669</v>
      </c>
      <c r="EMS55" s="98" t="s">
        <v>669</v>
      </c>
      <c r="EMT55" s="98" t="s">
        <v>669</v>
      </c>
      <c r="EMU55" s="98" t="s">
        <v>669</v>
      </c>
      <c r="EMV55" s="98" t="s">
        <v>669</v>
      </c>
      <c r="EMW55" s="98" t="s">
        <v>669</v>
      </c>
      <c r="EMX55" s="98" t="s">
        <v>669</v>
      </c>
      <c r="EMY55" s="98" t="s">
        <v>669</v>
      </c>
      <c r="EMZ55" s="98" t="s">
        <v>669</v>
      </c>
      <c r="ENA55" s="98" t="s">
        <v>669</v>
      </c>
      <c r="ENB55" s="98" t="s">
        <v>669</v>
      </c>
      <c r="ENC55" s="98" t="s">
        <v>669</v>
      </c>
      <c r="END55" s="98" t="s">
        <v>669</v>
      </c>
      <c r="ENE55" s="98" t="s">
        <v>669</v>
      </c>
      <c r="ENF55" s="98" t="s">
        <v>669</v>
      </c>
      <c r="ENG55" s="98" t="s">
        <v>669</v>
      </c>
      <c r="ENH55" s="98" t="s">
        <v>669</v>
      </c>
      <c r="ENI55" s="98" t="s">
        <v>669</v>
      </c>
      <c r="ENJ55" s="98" t="s">
        <v>669</v>
      </c>
      <c r="ENK55" s="98" t="s">
        <v>669</v>
      </c>
      <c r="ENL55" s="98" t="s">
        <v>669</v>
      </c>
      <c r="ENM55" s="98" t="s">
        <v>669</v>
      </c>
      <c r="ENN55" s="98" t="s">
        <v>669</v>
      </c>
      <c r="ENO55" s="98" t="s">
        <v>669</v>
      </c>
      <c r="ENP55" s="98" t="s">
        <v>669</v>
      </c>
      <c r="ENQ55" s="98" t="s">
        <v>669</v>
      </c>
      <c r="ENR55" s="98" t="s">
        <v>669</v>
      </c>
      <c r="ENS55" s="98" t="s">
        <v>669</v>
      </c>
      <c r="ENT55" s="98" t="s">
        <v>669</v>
      </c>
      <c r="ENU55" s="98" t="s">
        <v>669</v>
      </c>
      <c r="ENV55" s="98" t="s">
        <v>669</v>
      </c>
      <c r="ENW55" s="98" t="s">
        <v>669</v>
      </c>
      <c r="ENX55" s="98" t="s">
        <v>669</v>
      </c>
      <c r="ENY55" s="98" t="s">
        <v>669</v>
      </c>
      <c r="ENZ55" s="98" t="s">
        <v>669</v>
      </c>
      <c r="EOA55" s="98" t="s">
        <v>669</v>
      </c>
      <c r="EOB55" s="98" t="s">
        <v>669</v>
      </c>
      <c r="EOC55" s="98" t="s">
        <v>669</v>
      </c>
      <c r="EOD55" s="98" t="s">
        <v>669</v>
      </c>
      <c r="EOE55" s="98" t="s">
        <v>669</v>
      </c>
      <c r="EOF55" s="98" t="s">
        <v>669</v>
      </c>
      <c r="EOG55" s="98" t="s">
        <v>669</v>
      </c>
      <c r="EOH55" s="98" t="s">
        <v>669</v>
      </c>
      <c r="EOI55" s="98" t="s">
        <v>669</v>
      </c>
      <c r="EOJ55" s="98" t="s">
        <v>669</v>
      </c>
      <c r="EOK55" s="98" t="s">
        <v>669</v>
      </c>
      <c r="EOL55" s="98" t="s">
        <v>669</v>
      </c>
      <c r="EOM55" s="98" t="s">
        <v>669</v>
      </c>
      <c r="EON55" s="98" t="s">
        <v>669</v>
      </c>
      <c r="EOO55" s="98" t="s">
        <v>669</v>
      </c>
      <c r="EOP55" s="98" t="s">
        <v>669</v>
      </c>
      <c r="EOQ55" s="98" t="s">
        <v>669</v>
      </c>
      <c r="EOR55" s="98" t="s">
        <v>669</v>
      </c>
      <c r="EOS55" s="98" t="s">
        <v>669</v>
      </c>
      <c r="EOT55" s="98" t="s">
        <v>669</v>
      </c>
      <c r="EOU55" s="98" t="s">
        <v>669</v>
      </c>
      <c r="EOV55" s="98" t="s">
        <v>669</v>
      </c>
      <c r="EOW55" s="98" t="s">
        <v>669</v>
      </c>
      <c r="EOX55" s="98" t="s">
        <v>669</v>
      </c>
      <c r="EOY55" s="98" t="s">
        <v>669</v>
      </c>
      <c r="EOZ55" s="98" t="s">
        <v>669</v>
      </c>
      <c r="EPA55" s="98" t="s">
        <v>669</v>
      </c>
      <c r="EPB55" s="98" t="s">
        <v>669</v>
      </c>
      <c r="EPC55" s="98" t="s">
        <v>669</v>
      </c>
      <c r="EPD55" s="98" t="s">
        <v>669</v>
      </c>
      <c r="EPE55" s="98" t="s">
        <v>669</v>
      </c>
      <c r="EPF55" s="98" t="s">
        <v>669</v>
      </c>
      <c r="EPG55" s="98" t="s">
        <v>669</v>
      </c>
      <c r="EPH55" s="98" t="s">
        <v>669</v>
      </c>
      <c r="EPI55" s="98" t="s">
        <v>669</v>
      </c>
      <c r="EPJ55" s="98" t="s">
        <v>669</v>
      </c>
      <c r="EPK55" s="98" t="s">
        <v>669</v>
      </c>
      <c r="EPL55" s="98" t="s">
        <v>669</v>
      </c>
      <c r="EPM55" s="98" t="s">
        <v>669</v>
      </c>
      <c r="EPN55" s="98" t="s">
        <v>669</v>
      </c>
      <c r="EPO55" s="98" t="s">
        <v>669</v>
      </c>
      <c r="EPP55" s="98" t="s">
        <v>669</v>
      </c>
      <c r="EPQ55" s="98" t="s">
        <v>669</v>
      </c>
      <c r="EPR55" s="98" t="s">
        <v>669</v>
      </c>
      <c r="EPS55" s="98" t="s">
        <v>669</v>
      </c>
      <c r="EPT55" s="98" t="s">
        <v>669</v>
      </c>
      <c r="EPU55" s="98" t="s">
        <v>669</v>
      </c>
      <c r="EPV55" s="98" t="s">
        <v>669</v>
      </c>
      <c r="EPW55" s="98" t="s">
        <v>669</v>
      </c>
      <c r="EPX55" s="98" t="s">
        <v>669</v>
      </c>
      <c r="EPY55" s="98" t="s">
        <v>669</v>
      </c>
      <c r="EPZ55" s="98" t="s">
        <v>669</v>
      </c>
      <c r="EQA55" s="98" t="s">
        <v>669</v>
      </c>
      <c r="EQB55" s="98" t="s">
        <v>669</v>
      </c>
      <c r="EQC55" s="98" t="s">
        <v>669</v>
      </c>
      <c r="EQD55" s="98" t="s">
        <v>669</v>
      </c>
      <c r="EQE55" s="98" t="s">
        <v>669</v>
      </c>
      <c r="EQF55" s="98" t="s">
        <v>669</v>
      </c>
      <c r="EQG55" s="98" t="s">
        <v>669</v>
      </c>
      <c r="EQH55" s="98" t="s">
        <v>669</v>
      </c>
      <c r="EQI55" s="98" t="s">
        <v>669</v>
      </c>
      <c r="EQJ55" s="98" t="s">
        <v>669</v>
      </c>
      <c r="EQK55" s="98" t="s">
        <v>669</v>
      </c>
      <c r="EQL55" s="98" t="s">
        <v>669</v>
      </c>
      <c r="EQM55" s="98" t="s">
        <v>669</v>
      </c>
      <c r="EQN55" s="98" t="s">
        <v>669</v>
      </c>
      <c r="EQO55" s="98" t="s">
        <v>669</v>
      </c>
      <c r="EQP55" s="98" t="s">
        <v>669</v>
      </c>
      <c r="EQQ55" s="98" t="s">
        <v>669</v>
      </c>
      <c r="EQR55" s="98" t="s">
        <v>669</v>
      </c>
      <c r="EQS55" s="98" t="s">
        <v>669</v>
      </c>
      <c r="EQT55" s="98" t="s">
        <v>669</v>
      </c>
      <c r="EQU55" s="98" t="s">
        <v>669</v>
      </c>
      <c r="EQV55" s="98" t="s">
        <v>669</v>
      </c>
      <c r="EQW55" s="98" t="s">
        <v>669</v>
      </c>
      <c r="EQX55" s="98" t="s">
        <v>669</v>
      </c>
      <c r="EQY55" s="98" t="s">
        <v>669</v>
      </c>
      <c r="EQZ55" s="98" t="s">
        <v>669</v>
      </c>
      <c r="ERA55" s="98" t="s">
        <v>669</v>
      </c>
      <c r="ERB55" s="98" t="s">
        <v>669</v>
      </c>
      <c r="ERC55" s="98" t="s">
        <v>669</v>
      </c>
      <c r="ERD55" s="98" t="s">
        <v>669</v>
      </c>
      <c r="ERE55" s="98" t="s">
        <v>669</v>
      </c>
      <c r="ERF55" s="98" t="s">
        <v>669</v>
      </c>
      <c r="ERG55" s="98" t="s">
        <v>669</v>
      </c>
      <c r="ERH55" s="98" t="s">
        <v>669</v>
      </c>
      <c r="ERI55" s="98" t="s">
        <v>669</v>
      </c>
      <c r="ERJ55" s="98" t="s">
        <v>669</v>
      </c>
      <c r="ERK55" s="98" t="s">
        <v>669</v>
      </c>
      <c r="ERL55" s="98" t="s">
        <v>669</v>
      </c>
      <c r="ERM55" s="98" t="s">
        <v>669</v>
      </c>
      <c r="ERN55" s="98" t="s">
        <v>669</v>
      </c>
      <c r="ERO55" s="98" t="s">
        <v>669</v>
      </c>
      <c r="ERP55" s="98" t="s">
        <v>669</v>
      </c>
      <c r="ERQ55" s="98" t="s">
        <v>669</v>
      </c>
      <c r="ERR55" s="98" t="s">
        <v>669</v>
      </c>
      <c r="ERS55" s="98" t="s">
        <v>669</v>
      </c>
      <c r="ERT55" s="98" t="s">
        <v>669</v>
      </c>
      <c r="ERU55" s="98" t="s">
        <v>669</v>
      </c>
      <c r="ERV55" s="98" t="s">
        <v>669</v>
      </c>
      <c r="ERW55" s="98" t="s">
        <v>669</v>
      </c>
      <c r="ERX55" s="98" t="s">
        <v>669</v>
      </c>
      <c r="ERY55" s="98" t="s">
        <v>669</v>
      </c>
      <c r="ERZ55" s="98" t="s">
        <v>669</v>
      </c>
      <c r="ESA55" s="98" t="s">
        <v>669</v>
      </c>
      <c r="ESB55" s="98" t="s">
        <v>669</v>
      </c>
      <c r="ESC55" s="98" t="s">
        <v>669</v>
      </c>
      <c r="ESD55" s="98" t="s">
        <v>669</v>
      </c>
      <c r="ESE55" s="98" t="s">
        <v>669</v>
      </c>
      <c r="ESF55" s="98" t="s">
        <v>669</v>
      </c>
      <c r="ESG55" s="98" t="s">
        <v>669</v>
      </c>
      <c r="ESH55" s="98" t="s">
        <v>669</v>
      </c>
      <c r="ESI55" s="98" t="s">
        <v>669</v>
      </c>
      <c r="ESJ55" s="98" t="s">
        <v>669</v>
      </c>
      <c r="ESK55" s="98" t="s">
        <v>669</v>
      </c>
      <c r="ESL55" s="98" t="s">
        <v>669</v>
      </c>
      <c r="ESM55" s="98" t="s">
        <v>669</v>
      </c>
      <c r="ESN55" s="98" t="s">
        <v>669</v>
      </c>
      <c r="ESO55" s="98" t="s">
        <v>669</v>
      </c>
      <c r="ESP55" s="98" t="s">
        <v>669</v>
      </c>
      <c r="ESQ55" s="98" t="s">
        <v>669</v>
      </c>
      <c r="ESR55" s="98" t="s">
        <v>669</v>
      </c>
      <c r="ESS55" s="98" t="s">
        <v>669</v>
      </c>
      <c r="EST55" s="98" t="s">
        <v>669</v>
      </c>
      <c r="ESU55" s="98" t="s">
        <v>669</v>
      </c>
      <c r="ESV55" s="98" t="s">
        <v>669</v>
      </c>
      <c r="ESW55" s="98" t="s">
        <v>669</v>
      </c>
      <c r="ESX55" s="98" t="s">
        <v>669</v>
      </c>
      <c r="ESY55" s="98" t="s">
        <v>669</v>
      </c>
      <c r="ESZ55" s="98" t="s">
        <v>669</v>
      </c>
      <c r="ETA55" s="98" t="s">
        <v>669</v>
      </c>
      <c r="ETB55" s="98" t="s">
        <v>669</v>
      </c>
      <c r="ETC55" s="98" t="s">
        <v>669</v>
      </c>
      <c r="ETD55" s="98" t="s">
        <v>669</v>
      </c>
      <c r="ETE55" s="98" t="s">
        <v>669</v>
      </c>
      <c r="ETF55" s="98" t="s">
        <v>669</v>
      </c>
      <c r="ETG55" s="98" t="s">
        <v>669</v>
      </c>
      <c r="ETH55" s="98" t="s">
        <v>669</v>
      </c>
      <c r="ETI55" s="98" t="s">
        <v>669</v>
      </c>
      <c r="ETJ55" s="98" t="s">
        <v>669</v>
      </c>
      <c r="ETK55" s="98" t="s">
        <v>669</v>
      </c>
      <c r="ETL55" s="98" t="s">
        <v>669</v>
      </c>
      <c r="ETM55" s="98" t="s">
        <v>669</v>
      </c>
      <c r="ETN55" s="98" t="s">
        <v>669</v>
      </c>
      <c r="ETO55" s="98" t="s">
        <v>669</v>
      </c>
      <c r="ETP55" s="98" t="s">
        <v>669</v>
      </c>
      <c r="ETQ55" s="98" t="s">
        <v>669</v>
      </c>
      <c r="ETR55" s="98" t="s">
        <v>669</v>
      </c>
      <c r="ETS55" s="98" t="s">
        <v>669</v>
      </c>
      <c r="ETT55" s="98" t="s">
        <v>669</v>
      </c>
      <c r="ETU55" s="98" t="s">
        <v>669</v>
      </c>
      <c r="ETV55" s="98" t="s">
        <v>669</v>
      </c>
      <c r="ETW55" s="98" t="s">
        <v>669</v>
      </c>
      <c r="ETX55" s="98" t="s">
        <v>669</v>
      </c>
      <c r="ETY55" s="98" t="s">
        <v>669</v>
      </c>
      <c r="ETZ55" s="98" t="s">
        <v>669</v>
      </c>
      <c r="EUA55" s="98" t="s">
        <v>669</v>
      </c>
      <c r="EUB55" s="98" t="s">
        <v>669</v>
      </c>
      <c r="EUC55" s="98" t="s">
        <v>669</v>
      </c>
      <c r="EUD55" s="98" t="s">
        <v>669</v>
      </c>
      <c r="EUE55" s="98" t="s">
        <v>669</v>
      </c>
      <c r="EUF55" s="98" t="s">
        <v>669</v>
      </c>
      <c r="EUG55" s="98" t="s">
        <v>669</v>
      </c>
      <c r="EUH55" s="98" t="s">
        <v>669</v>
      </c>
      <c r="EUI55" s="98" t="s">
        <v>669</v>
      </c>
      <c r="EUJ55" s="98" t="s">
        <v>669</v>
      </c>
      <c r="EUK55" s="98" t="s">
        <v>669</v>
      </c>
      <c r="EUL55" s="98" t="s">
        <v>669</v>
      </c>
      <c r="EUM55" s="98" t="s">
        <v>669</v>
      </c>
      <c r="EUN55" s="98" t="s">
        <v>669</v>
      </c>
      <c r="EUO55" s="98" t="s">
        <v>669</v>
      </c>
      <c r="EUP55" s="98" t="s">
        <v>669</v>
      </c>
      <c r="EUQ55" s="98" t="s">
        <v>669</v>
      </c>
      <c r="EUR55" s="98" t="s">
        <v>669</v>
      </c>
      <c r="EUS55" s="98" t="s">
        <v>669</v>
      </c>
      <c r="EUT55" s="98" t="s">
        <v>669</v>
      </c>
      <c r="EUU55" s="98" t="s">
        <v>669</v>
      </c>
      <c r="EUV55" s="98" t="s">
        <v>669</v>
      </c>
      <c r="EUW55" s="98" t="s">
        <v>669</v>
      </c>
      <c r="EUX55" s="98" t="s">
        <v>669</v>
      </c>
      <c r="EUY55" s="98" t="s">
        <v>669</v>
      </c>
      <c r="EUZ55" s="98" t="s">
        <v>669</v>
      </c>
      <c r="EVA55" s="98" t="s">
        <v>669</v>
      </c>
      <c r="EVB55" s="98" t="s">
        <v>669</v>
      </c>
      <c r="EVC55" s="98" t="s">
        <v>669</v>
      </c>
      <c r="EVD55" s="98" t="s">
        <v>669</v>
      </c>
      <c r="EVE55" s="98" t="s">
        <v>669</v>
      </c>
      <c r="EVF55" s="98" t="s">
        <v>669</v>
      </c>
      <c r="EVG55" s="98" t="s">
        <v>669</v>
      </c>
      <c r="EVH55" s="98" t="s">
        <v>669</v>
      </c>
      <c r="EVI55" s="98" t="s">
        <v>669</v>
      </c>
      <c r="EVJ55" s="98" t="s">
        <v>669</v>
      </c>
      <c r="EVK55" s="98" t="s">
        <v>669</v>
      </c>
      <c r="EVL55" s="98" t="s">
        <v>669</v>
      </c>
      <c r="EVM55" s="98" t="s">
        <v>669</v>
      </c>
      <c r="EVN55" s="98" t="s">
        <v>669</v>
      </c>
      <c r="EVO55" s="98" t="s">
        <v>669</v>
      </c>
      <c r="EVP55" s="98" t="s">
        <v>669</v>
      </c>
      <c r="EVQ55" s="98" t="s">
        <v>669</v>
      </c>
      <c r="EVR55" s="98" t="s">
        <v>669</v>
      </c>
      <c r="EVS55" s="98" t="s">
        <v>669</v>
      </c>
      <c r="EVT55" s="98" t="s">
        <v>669</v>
      </c>
      <c r="EVU55" s="98" t="s">
        <v>669</v>
      </c>
      <c r="EVV55" s="98" t="s">
        <v>669</v>
      </c>
      <c r="EVW55" s="98" t="s">
        <v>669</v>
      </c>
      <c r="EVX55" s="98" t="s">
        <v>669</v>
      </c>
      <c r="EVY55" s="98" t="s">
        <v>669</v>
      </c>
      <c r="EVZ55" s="98" t="s">
        <v>669</v>
      </c>
      <c r="EWA55" s="98" t="s">
        <v>669</v>
      </c>
      <c r="EWB55" s="98" t="s">
        <v>669</v>
      </c>
      <c r="EWC55" s="98" t="s">
        <v>669</v>
      </c>
      <c r="EWD55" s="98" t="s">
        <v>669</v>
      </c>
      <c r="EWE55" s="98" t="s">
        <v>669</v>
      </c>
      <c r="EWF55" s="98" t="s">
        <v>669</v>
      </c>
      <c r="EWG55" s="98" t="s">
        <v>669</v>
      </c>
      <c r="EWH55" s="98" t="s">
        <v>669</v>
      </c>
      <c r="EWI55" s="98" t="s">
        <v>669</v>
      </c>
      <c r="EWJ55" s="98" t="s">
        <v>669</v>
      </c>
      <c r="EWK55" s="98" t="s">
        <v>669</v>
      </c>
      <c r="EWL55" s="98" t="s">
        <v>669</v>
      </c>
      <c r="EWM55" s="98" t="s">
        <v>669</v>
      </c>
      <c r="EWN55" s="98" t="s">
        <v>669</v>
      </c>
      <c r="EWO55" s="98" t="s">
        <v>669</v>
      </c>
      <c r="EWP55" s="98" t="s">
        <v>669</v>
      </c>
      <c r="EWQ55" s="98" t="s">
        <v>669</v>
      </c>
      <c r="EWR55" s="98" t="s">
        <v>669</v>
      </c>
      <c r="EWS55" s="98" t="s">
        <v>669</v>
      </c>
      <c r="EWT55" s="98" t="s">
        <v>669</v>
      </c>
      <c r="EWU55" s="98" t="s">
        <v>669</v>
      </c>
      <c r="EWV55" s="98" t="s">
        <v>669</v>
      </c>
      <c r="EWW55" s="98" t="s">
        <v>669</v>
      </c>
      <c r="EWX55" s="98" t="s">
        <v>669</v>
      </c>
      <c r="EWY55" s="98" t="s">
        <v>669</v>
      </c>
      <c r="EWZ55" s="98" t="s">
        <v>669</v>
      </c>
      <c r="EXA55" s="98" t="s">
        <v>669</v>
      </c>
      <c r="EXB55" s="98" t="s">
        <v>669</v>
      </c>
      <c r="EXC55" s="98" t="s">
        <v>669</v>
      </c>
      <c r="EXD55" s="98" t="s">
        <v>669</v>
      </c>
      <c r="EXE55" s="98" t="s">
        <v>669</v>
      </c>
      <c r="EXF55" s="98" t="s">
        <v>669</v>
      </c>
      <c r="EXG55" s="98" t="s">
        <v>669</v>
      </c>
      <c r="EXH55" s="98" t="s">
        <v>669</v>
      </c>
      <c r="EXI55" s="98" t="s">
        <v>669</v>
      </c>
      <c r="EXJ55" s="98" t="s">
        <v>669</v>
      </c>
      <c r="EXK55" s="98" t="s">
        <v>669</v>
      </c>
      <c r="EXL55" s="98" t="s">
        <v>669</v>
      </c>
      <c r="EXM55" s="98" t="s">
        <v>669</v>
      </c>
      <c r="EXN55" s="98" t="s">
        <v>669</v>
      </c>
      <c r="EXO55" s="98" t="s">
        <v>669</v>
      </c>
      <c r="EXP55" s="98" t="s">
        <v>669</v>
      </c>
      <c r="EXQ55" s="98" t="s">
        <v>669</v>
      </c>
      <c r="EXR55" s="98" t="s">
        <v>669</v>
      </c>
      <c r="EXS55" s="98" t="s">
        <v>669</v>
      </c>
      <c r="EXT55" s="98" t="s">
        <v>669</v>
      </c>
      <c r="EXU55" s="98" t="s">
        <v>669</v>
      </c>
      <c r="EXV55" s="98" t="s">
        <v>669</v>
      </c>
      <c r="EXW55" s="98" t="s">
        <v>669</v>
      </c>
      <c r="EXX55" s="98" t="s">
        <v>669</v>
      </c>
      <c r="EXY55" s="98" t="s">
        <v>669</v>
      </c>
      <c r="EXZ55" s="98" t="s">
        <v>669</v>
      </c>
      <c r="EYA55" s="98" t="s">
        <v>669</v>
      </c>
      <c r="EYB55" s="98" t="s">
        <v>669</v>
      </c>
      <c r="EYC55" s="98" t="s">
        <v>669</v>
      </c>
      <c r="EYD55" s="98" t="s">
        <v>669</v>
      </c>
      <c r="EYE55" s="98" t="s">
        <v>669</v>
      </c>
      <c r="EYF55" s="98" t="s">
        <v>669</v>
      </c>
      <c r="EYG55" s="98" t="s">
        <v>669</v>
      </c>
      <c r="EYH55" s="98" t="s">
        <v>669</v>
      </c>
      <c r="EYI55" s="98" t="s">
        <v>669</v>
      </c>
      <c r="EYJ55" s="98" t="s">
        <v>669</v>
      </c>
      <c r="EYK55" s="98" t="s">
        <v>669</v>
      </c>
      <c r="EYL55" s="98" t="s">
        <v>669</v>
      </c>
      <c r="EYM55" s="98" t="s">
        <v>669</v>
      </c>
      <c r="EYN55" s="98" t="s">
        <v>669</v>
      </c>
      <c r="EYO55" s="98" t="s">
        <v>669</v>
      </c>
      <c r="EYP55" s="98" t="s">
        <v>669</v>
      </c>
      <c r="EYQ55" s="98" t="s">
        <v>669</v>
      </c>
      <c r="EYR55" s="98" t="s">
        <v>669</v>
      </c>
      <c r="EYS55" s="98" t="s">
        <v>669</v>
      </c>
      <c r="EYT55" s="98" t="s">
        <v>669</v>
      </c>
      <c r="EYU55" s="98" t="s">
        <v>669</v>
      </c>
      <c r="EYV55" s="98" t="s">
        <v>669</v>
      </c>
      <c r="EYW55" s="98" t="s">
        <v>669</v>
      </c>
      <c r="EYX55" s="98" t="s">
        <v>669</v>
      </c>
      <c r="EYY55" s="98" t="s">
        <v>669</v>
      </c>
      <c r="EYZ55" s="98" t="s">
        <v>669</v>
      </c>
      <c r="EZA55" s="98" t="s">
        <v>669</v>
      </c>
      <c r="EZB55" s="98" t="s">
        <v>669</v>
      </c>
      <c r="EZC55" s="98" t="s">
        <v>669</v>
      </c>
      <c r="EZD55" s="98" t="s">
        <v>669</v>
      </c>
      <c r="EZE55" s="98" t="s">
        <v>669</v>
      </c>
      <c r="EZF55" s="98" t="s">
        <v>669</v>
      </c>
      <c r="EZG55" s="98" t="s">
        <v>669</v>
      </c>
      <c r="EZH55" s="98" t="s">
        <v>669</v>
      </c>
      <c r="EZI55" s="98" t="s">
        <v>669</v>
      </c>
      <c r="EZJ55" s="98" t="s">
        <v>669</v>
      </c>
      <c r="EZK55" s="98" t="s">
        <v>669</v>
      </c>
      <c r="EZL55" s="98" t="s">
        <v>669</v>
      </c>
      <c r="EZM55" s="98" t="s">
        <v>669</v>
      </c>
      <c r="EZN55" s="98" t="s">
        <v>669</v>
      </c>
      <c r="EZO55" s="98" t="s">
        <v>669</v>
      </c>
      <c r="EZP55" s="98" t="s">
        <v>669</v>
      </c>
      <c r="EZQ55" s="98" t="s">
        <v>669</v>
      </c>
      <c r="EZR55" s="98" t="s">
        <v>669</v>
      </c>
      <c r="EZS55" s="98" t="s">
        <v>669</v>
      </c>
      <c r="EZT55" s="98" t="s">
        <v>669</v>
      </c>
      <c r="EZU55" s="98" t="s">
        <v>669</v>
      </c>
      <c r="EZV55" s="98" t="s">
        <v>669</v>
      </c>
      <c r="EZW55" s="98" t="s">
        <v>669</v>
      </c>
      <c r="EZX55" s="98" t="s">
        <v>669</v>
      </c>
      <c r="EZY55" s="98" t="s">
        <v>669</v>
      </c>
      <c r="EZZ55" s="98" t="s">
        <v>669</v>
      </c>
      <c r="FAA55" s="98" t="s">
        <v>669</v>
      </c>
      <c r="FAB55" s="98" t="s">
        <v>669</v>
      </c>
      <c r="FAC55" s="98" t="s">
        <v>669</v>
      </c>
      <c r="FAD55" s="98" t="s">
        <v>669</v>
      </c>
      <c r="FAE55" s="98" t="s">
        <v>669</v>
      </c>
      <c r="FAF55" s="98" t="s">
        <v>669</v>
      </c>
      <c r="FAG55" s="98" t="s">
        <v>669</v>
      </c>
      <c r="FAH55" s="98" t="s">
        <v>669</v>
      </c>
      <c r="FAI55" s="98" t="s">
        <v>669</v>
      </c>
      <c r="FAJ55" s="98" t="s">
        <v>669</v>
      </c>
      <c r="FAK55" s="98" t="s">
        <v>669</v>
      </c>
      <c r="FAL55" s="98" t="s">
        <v>669</v>
      </c>
      <c r="FAM55" s="98" t="s">
        <v>669</v>
      </c>
      <c r="FAN55" s="98" t="s">
        <v>669</v>
      </c>
      <c r="FAO55" s="98" t="s">
        <v>669</v>
      </c>
      <c r="FAP55" s="98" t="s">
        <v>669</v>
      </c>
      <c r="FAQ55" s="98" t="s">
        <v>669</v>
      </c>
      <c r="FAR55" s="98" t="s">
        <v>669</v>
      </c>
      <c r="FAS55" s="98" t="s">
        <v>669</v>
      </c>
      <c r="FAT55" s="98" t="s">
        <v>669</v>
      </c>
      <c r="FAU55" s="98" t="s">
        <v>669</v>
      </c>
      <c r="FAV55" s="98" t="s">
        <v>669</v>
      </c>
      <c r="FAW55" s="98" t="s">
        <v>669</v>
      </c>
      <c r="FAX55" s="98" t="s">
        <v>669</v>
      </c>
      <c r="FAY55" s="98" t="s">
        <v>669</v>
      </c>
      <c r="FAZ55" s="98" t="s">
        <v>669</v>
      </c>
      <c r="FBA55" s="98" t="s">
        <v>669</v>
      </c>
      <c r="FBB55" s="98" t="s">
        <v>669</v>
      </c>
      <c r="FBC55" s="98" t="s">
        <v>669</v>
      </c>
      <c r="FBD55" s="98" t="s">
        <v>669</v>
      </c>
      <c r="FBE55" s="98" t="s">
        <v>669</v>
      </c>
      <c r="FBF55" s="98" t="s">
        <v>669</v>
      </c>
      <c r="FBG55" s="98" t="s">
        <v>669</v>
      </c>
      <c r="FBH55" s="98" t="s">
        <v>669</v>
      </c>
      <c r="FBI55" s="98" t="s">
        <v>669</v>
      </c>
      <c r="FBJ55" s="98" t="s">
        <v>669</v>
      </c>
      <c r="FBK55" s="98" t="s">
        <v>669</v>
      </c>
      <c r="FBL55" s="98" t="s">
        <v>669</v>
      </c>
      <c r="FBM55" s="98" t="s">
        <v>669</v>
      </c>
      <c r="FBN55" s="98" t="s">
        <v>669</v>
      </c>
      <c r="FBO55" s="98" t="s">
        <v>669</v>
      </c>
      <c r="FBP55" s="98" t="s">
        <v>669</v>
      </c>
      <c r="FBQ55" s="98" t="s">
        <v>669</v>
      </c>
      <c r="FBR55" s="98" t="s">
        <v>669</v>
      </c>
      <c r="FBS55" s="98" t="s">
        <v>669</v>
      </c>
      <c r="FBT55" s="98" t="s">
        <v>669</v>
      </c>
      <c r="FBU55" s="98" t="s">
        <v>669</v>
      </c>
      <c r="FBV55" s="98" t="s">
        <v>669</v>
      </c>
      <c r="FBW55" s="98" t="s">
        <v>669</v>
      </c>
      <c r="FBX55" s="98" t="s">
        <v>669</v>
      </c>
      <c r="FBY55" s="98" t="s">
        <v>669</v>
      </c>
      <c r="FBZ55" s="98" t="s">
        <v>669</v>
      </c>
      <c r="FCA55" s="98" t="s">
        <v>669</v>
      </c>
      <c r="FCB55" s="98" t="s">
        <v>669</v>
      </c>
      <c r="FCC55" s="98" t="s">
        <v>669</v>
      </c>
      <c r="FCD55" s="98" t="s">
        <v>669</v>
      </c>
      <c r="FCE55" s="98" t="s">
        <v>669</v>
      </c>
      <c r="FCF55" s="98" t="s">
        <v>669</v>
      </c>
      <c r="FCG55" s="98" t="s">
        <v>669</v>
      </c>
      <c r="FCH55" s="98" t="s">
        <v>669</v>
      </c>
      <c r="FCI55" s="98" t="s">
        <v>669</v>
      </c>
      <c r="FCJ55" s="98" t="s">
        <v>669</v>
      </c>
      <c r="FCK55" s="98" t="s">
        <v>669</v>
      </c>
      <c r="FCL55" s="98" t="s">
        <v>669</v>
      </c>
      <c r="FCM55" s="98" t="s">
        <v>669</v>
      </c>
      <c r="FCN55" s="98" t="s">
        <v>669</v>
      </c>
      <c r="FCO55" s="98" t="s">
        <v>669</v>
      </c>
      <c r="FCP55" s="98" t="s">
        <v>669</v>
      </c>
      <c r="FCQ55" s="98" t="s">
        <v>669</v>
      </c>
      <c r="FCR55" s="98" t="s">
        <v>669</v>
      </c>
      <c r="FCS55" s="98" t="s">
        <v>669</v>
      </c>
      <c r="FCT55" s="98" t="s">
        <v>669</v>
      </c>
      <c r="FCU55" s="98" t="s">
        <v>669</v>
      </c>
      <c r="FCV55" s="98" t="s">
        <v>669</v>
      </c>
      <c r="FCW55" s="98" t="s">
        <v>669</v>
      </c>
      <c r="FCX55" s="98" t="s">
        <v>669</v>
      </c>
      <c r="FCY55" s="98" t="s">
        <v>669</v>
      </c>
      <c r="FCZ55" s="98" t="s">
        <v>669</v>
      </c>
      <c r="FDA55" s="98" t="s">
        <v>669</v>
      </c>
      <c r="FDB55" s="98" t="s">
        <v>669</v>
      </c>
      <c r="FDC55" s="98" t="s">
        <v>669</v>
      </c>
      <c r="FDD55" s="98" t="s">
        <v>669</v>
      </c>
      <c r="FDE55" s="98" t="s">
        <v>669</v>
      </c>
      <c r="FDF55" s="98" t="s">
        <v>669</v>
      </c>
      <c r="FDG55" s="98" t="s">
        <v>669</v>
      </c>
      <c r="FDH55" s="98" t="s">
        <v>669</v>
      </c>
      <c r="FDI55" s="98" t="s">
        <v>669</v>
      </c>
      <c r="FDJ55" s="98" t="s">
        <v>669</v>
      </c>
      <c r="FDK55" s="98" t="s">
        <v>669</v>
      </c>
      <c r="FDL55" s="98" t="s">
        <v>669</v>
      </c>
      <c r="FDM55" s="98" t="s">
        <v>669</v>
      </c>
      <c r="FDN55" s="98" t="s">
        <v>669</v>
      </c>
      <c r="FDO55" s="98" t="s">
        <v>669</v>
      </c>
      <c r="FDP55" s="98" t="s">
        <v>669</v>
      </c>
      <c r="FDQ55" s="98" t="s">
        <v>669</v>
      </c>
      <c r="FDR55" s="98" t="s">
        <v>669</v>
      </c>
      <c r="FDS55" s="98" t="s">
        <v>669</v>
      </c>
      <c r="FDT55" s="98" t="s">
        <v>669</v>
      </c>
      <c r="FDU55" s="98" t="s">
        <v>669</v>
      </c>
      <c r="FDV55" s="98" t="s">
        <v>669</v>
      </c>
      <c r="FDW55" s="98" t="s">
        <v>669</v>
      </c>
      <c r="FDX55" s="98" t="s">
        <v>669</v>
      </c>
      <c r="FDY55" s="98" t="s">
        <v>669</v>
      </c>
      <c r="FDZ55" s="98" t="s">
        <v>669</v>
      </c>
      <c r="FEA55" s="98" t="s">
        <v>669</v>
      </c>
      <c r="FEB55" s="98" t="s">
        <v>669</v>
      </c>
      <c r="FEC55" s="98" t="s">
        <v>669</v>
      </c>
      <c r="FED55" s="98" t="s">
        <v>669</v>
      </c>
      <c r="FEE55" s="98" t="s">
        <v>669</v>
      </c>
      <c r="FEF55" s="98" t="s">
        <v>669</v>
      </c>
      <c r="FEG55" s="98" t="s">
        <v>669</v>
      </c>
      <c r="FEH55" s="98" t="s">
        <v>669</v>
      </c>
      <c r="FEI55" s="98" t="s">
        <v>669</v>
      </c>
      <c r="FEJ55" s="98" t="s">
        <v>669</v>
      </c>
      <c r="FEK55" s="98" t="s">
        <v>669</v>
      </c>
      <c r="FEL55" s="98" t="s">
        <v>669</v>
      </c>
      <c r="FEM55" s="98" t="s">
        <v>669</v>
      </c>
      <c r="FEN55" s="98" t="s">
        <v>669</v>
      </c>
      <c r="FEO55" s="98" t="s">
        <v>669</v>
      </c>
      <c r="FEP55" s="98" t="s">
        <v>669</v>
      </c>
      <c r="FEQ55" s="98" t="s">
        <v>669</v>
      </c>
      <c r="FER55" s="98" t="s">
        <v>669</v>
      </c>
      <c r="FES55" s="98" t="s">
        <v>669</v>
      </c>
      <c r="FET55" s="98" t="s">
        <v>669</v>
      </c>
      <c r="FEU55" s="98" t="s">
        <v>669</v>
      </c>
      <c r="FEV55" s="98" t="s">
        <v>669</v>
      </c>
      <c r="FEW55" s="98" t="s">
        <v>669</v>
      </c>
      <c r="FEX55" s="98" t="s">
        <v>669</v>
      </c>
      <c r="FEY55" s="98" t="s">
        <v>669</v>
      </c>
      <c r="FEZ55" s="98" t="s">
        <v>669</v>
      </c>
      <c r="FFA55" s="98" t="s">
        <v>669</v>
      </c>
      <c r="FFB55" s="98" t="s">
        <v>669</v>
      </c>
      <c r="FFC55" s="98" t="s">
        <v>669</v>
      </c>
      <c r="FFD55" s="98" t="s">
        <v>669</v>
      </c>
      <c r="FFE55" s="98" t="s">
        <v>669</v>
      </c>
      <c r="FFF55" s="98" t="s">
        <v>669</v>
      </c>
      <c r="FFG55" s="98" t="s">
        <v>669</v>
      </c>
      <c r="FFH55" s="98" t="s">
        <v>669</v>
      </c>
      <c r="FFI55" s="98" t="s">
        <v>669</v>
      </c>
      <c r="FFJ55" s="98" t="s">
        <v>669</v>
      </c>
      <c r="FFK55" s="98" t="s">
        <v>669</v>
      </c>
      <c r="FFL55" s="98" t="s">
        <v>669</v>
      </c>
      <c r="FFM55" s="98" t="s">
        <v>669</v>
      </c>
      <c r="FFN55" s="98" t="s">
        <v>669</v>
      </c>
      <c r="FFO55" s="98" t="s">
        <v>669</v>
      </c>
      <c r="FFP55" s="98" t="s">
        <v>669</v>
      </c>
      <c r="FFQ55" s="98" t="s">
        <v>669</v>
      </c>
      <c r="FFR55" s="98" t="s">
        <v>669</v>
      </c>
      <c r="FFS55" s="98" t="s">
        <v>669</v>
      </c>
      <c r="FFT55" s="98" t="s">
        <v>669</v>
      </c>
      <c r="FFU55" s="98" t="s">
        <v>669</v>
      </c>
      <c r="FFV55" s="98" t="s">
        <v>669</v>
      </c>
      <c r="FFW55" s="98" t="s">
        <v>669</v>
      </c>
      <c r="FFX55" s="98" t="s">
        <v>669</v>
      </c>
      <c r="FFY55" s="98" t="s">
        <v>669</v>
      </c>
      <c r="FFZ55" s="98" t="s">
        <v>669</v>
      </c>
      <c r="FGA55" s="98" t="s">
        <v>669</v>
      </c>
      <c r="FGB55" s="98" t="s">
        <v>669</v>
      </c>
      <c r="FGC55" s="98" t="s">
        <v>669</v>
      </c>
      <c r="FGD55" s="98" t="s">
        <v>669</v>
      </c>
      <c r="FGE55" s="98" t="s">
        <v>669</v>
      </c>
      <c r="FGF55" s="98" t="s">
        <v>669</v>
      </c>
      <c r="FGG55" s="98" t="s">
        <v>669</v>
      </c>
      <c r="FGH55" s="98" t="s">
        <v>669</v>
      </c>
      <c r="FGI55" s="98" t="s">
        <v>669</v>
      </c>
      <c r="FGJ55" s="98" t="s">
        <v>669</v>
      </c>
      <c r="FGK55" s="98" t="s">
        <v>669</v>
      </c>
      <c r="FGL55" s="98" t="s">
        <v>669</v>
      </c>
      <c r="FGM55" s="98" t="s">
        <v>669</v>
      </c>
      <c r="FGN55" s="98" t="s">
        <v>669</v>
      </c>
      <c r="FGO55" s="98" t="s">
        <v>669</v>
      </c>
      <c r="FGP55" s="98" t="s">
        <v>669</v>
      </c>
      <c r="FGQ55" s="98" t="s">
        <v>669</v>
      </c>
      <c r="FGR55" s="98" t="s">
        <v>669</v>
      </c>
      <c r="FGS55" s="98" t="s">
        <v>669</v>
      </c>
      <c r="FGT55" s="98" t="s">
        <v>669</v>
      </c>
      <c r="FGU55" s="98" t="s">
        <v>669</v>
      </c>
      <c r="FGV55" s="98" t="s">
        <v>669</v>
      </c>
      <c r="FGW55" s="98" t="s">
        <v>669</v>
      </c>
      <c r="FGX55" s="98" t="s">
        <v>669</v>
      </c>
      <c r="FGY55" s="98" t="s">
        <v>669</v>
      </c>
      <c r="FGZ55" s="98" t="s">
        <v>669</v>
      </c>
      <c r="FHA55" s="98" t="s">
        <v>669</v>
      </c>
      <c r="FHB55" s="98" t="s">
        <v>669</v>
      </c>
      <c r="FHC55" s="98" t="s">
        <v>669</v>
      </c>
      <c r="FHD55" s="98" t="s">
        <v>669</v>
      </c>
      <c r="FHE55" s="98" t="s">
        <v>669</v>
      </c>
      <c r="FHF55" s="98" t="s">
        <v>669</v>
      </c>
      <c r="FHG55" s="98" t="s">
        <v>669</v>
      </c>
      <c r="FHH55" s="98" t="s">
        <v>669</v>
      </c>
      <c r="FHI55" s="98" t="s">
        <v>669</v>
      </c>
      <c r="FHJ55" s="98" t="s">
        <v>669</v>
      </c>
      <c r="FHK55" s="98" t="s">
        <v>669</v>
      </c>
      <c r="FHL55" s="98" t="s">
        <v>669</v>
      </c>
      <c r="FHM55" s="98" t="s">
        <v>669</v>
      </c>
      <c r="FHN55" s="98" t="s">
        <v>669</v>
      </c>
      <c r="FHO55" s="98" t="s">
        <v>669</v>
      </c>
      <c r="FHP55" s="98" t="s">
        <v>669</v>
      </c>
      <c r="FHQ55" s="98" t="s">
        <v>669</v>
      </c>
      <c r="FHR55" s="98" t="s">
        <v>669</v>
      </c>
      <c r="FHS55" s="98" t="s">
        <v>669</v>
      </c>
      <c r="FHT55" s="98" t="s">
        <v>669</v>
      </c>
      <c r="FHU55" s="98" t="s">
        <v>669</v>
      </c>
      <c r="FHV55" s="98" t="s">
        <v>669</v>
      </c>
      <c r="FHW55" s="98" t="s">
        <v>669</v>
      </c>
      <c r="FHX55" s="98" t="s">
        <v>669</v>
      </c>
      <c r="FHY55" s="98" t="s">
        <v>669</v>
      </c>
      <c r="FHZ55" s="98" t="s">
        <v>669</v>
      </c>
      <c r="FIA55" s="98" t="s">
        <v>669</v>
      </c>
      <c r="FIB55" s="98" t="s">
        <v>669</v>
      </c>
      <c r="FIC55" s="98" t="s">
        <v>669</v>
      </c>
      <c r="FID55" s="98" t="s">
        <v>669</v>
      </c>
      <c r="FIE55" s="98" t="s">
        <v>669</v>
      </c>
      <c r="FIF55" s="98" t="s">
        <v>669</v>
      </c>
      <c r="FIG55" s="98" t="s">
        <v>669</v>
      </c>
      <c r="FIH55" s="98" t="s">
        <v>669</v>
      </c>
      <c r="FII55" s="98" t="s">
        <v>669</v>
      </c>
      <c r="FIJ55" s="98" t="s">
        <v>669</v>
      </c>
      <c r="FIK55" s="98" t="s">
        <v>669</v>
      </c>
      <c r="FIL55" s="98" t="s">
        <v>669</v>
      </c>
      <c r="FIM55" s="98" t="s">
        <v>669</v>
      </c>
      <c r="FIN55" s="98" t="s">
        <v>669</v>
      </c>
      <c r="FIO55" s="98" t="s">
        <v>669</v>
      </c>
      <c r="FIP55" s="98" t="s">
        <v>669</v>
      </c>
      <c r="FIQ55" s="98" t="s">
        <v>669</v>
      </c>
      <c r="FIR55" s="98" t="s">
        <v>669</v>
      </c>
      <c r="FIS55" s="98" t="s">
        <v>669</v>
      </c>
      <c r="FIT55" s="98" t="s">
        <v>669</v>
      </c>
      <c r="FIU55" s="98" t="s">
        <v>669</v>
      </c>
      <c r="FIV55" s="98" t="s">
        <v>669</v>
      </c>
      <c r="FIW55" s="98" t="s">
        <v>669</v>
      </c>
      <c r="FIX55" s="98" t="s">
        <v>669</v>
      </c>
      <c r="FIY55" s="98" t="s">
        <v>669</v>
      </c>
      <c r="FIZ55" s="98" t="s">
        <v>669</v>
      </c>
      <c r="FJA55" s="98" t="s">
        <v>669</v>
      </c>
      <c r="FJB55" s="98" t="s">
        <v>669</v>
      </c>
      <c r="FJC55" s="98" t="s">
        <v>669</v>
      </c>
      <c r="FJD55" s="98" t="s">
        <v>669</v>
      </c>
      <c r="FJE55" s="98" t="s">
        <v>669</v>
      </c>
      <c r="FJF55" s="98" t="s">
        <v>669</v>
      </c>
      <c r="FJG55" s="98" t="s">
        <v>669</v>
      </c>
      <c r="FJH55" s="98" t="s">
        <v>669</v>
      </c>
      <c r="FJI55" s="98" t="s">
        <v>669</v>
      </c>
      <c r="FJJ55" s="98" t="s">
        <v>669</v>
      </c>
      <c r="FJK55" s="98" t="s">
        <v>669</v>
      </c>
      <c r="FJL55" s="98" t="s">
        <v>669</v>
      </c>
      <c r="FJM55" s="98" t="s">
        <v>669</v>
      </c>
      <c r="FJN55" s="98" t="s">
        <v>669</v>
      </c>
      <c r="FJO55" s="98" t="s">
        <v>669</v>
      </c>
      <c r="FJP55" s="98" t="s">
        <v>669</v>
      </c>
      <c r="FJQ55" s="98" t="s">
        <v>669</v>
      </c>
      <c r="FJR55" s="98" t="s">
        <v>669</v>
      </c>
      <c r="FJS55" s="98" t="s">
        <v>669</v>
      </c>
      <c r="FJT55" s="98" t="s">
        <v>669</v>
      </c>
      <c r="FJU55" s="98" t="s">
        <v>669</v>
      </c>
      <c r="FJV55" s="98" t="s">
        <v>669</v>
      </c>
      <c r="FJW55" s="98" t="s">
        <v>669</v>
      </c>
      <c r="FJX55" s="98" t="s">
        <v>669</v>
      </c>
      <c r="FJY55" s="98" t="s">
        <v>669</v>
      </c>
      <c r="FJZ55" s="98" t="s">
        <v>669</v>
      </c>
      <c r="FKA55" s="98" t="s">
        <v>669</v>
      </c>
      <c r="FKB55" s="98" t="s">
        <v>669</v>
      </c>
      <c r="FKC55" s="98" t="s">
        <v>669</v>
      </c>
      <c r="FKD55" s="98" t="s">
        <v>669</v>
      </c>
      <c r="FKE55" s="98" t="s">
        <v>669</v>
      </c>
      <c r="FKF55" s="98" t="s">
        <v>669</v>
      </c>
      <c r="FKG55" s="98" t="s">
        <v>669</v>
      </c>
      <c r="FKH55" s="98" t="s">
        <v>669</v>
      </c>
      <c r="FKI55" s="98" t="s">
        <v>669</v>
      </c>
      <c r="FKJ55" s="98" t="s">
        <v>669</v>
      </c>
      <c r="FKK55" s="98" t="s">
        <v>669</v>
      </c>
      <c r="FKL55" s="98" t="s">
        <v>669</v>
      </c>
      <c r="FKM55" s="98" t="s">
        <v>669</v>
      </c>
      <c r="FKN55" s="98" t="s">
        <v>669</v>
      </c>
      <c r="FKO55" s="98" t="s">
        <v>669</v>
      </c>
      <c r="FKP55" s="98" t="s">
        <v>669</v>
      </c>
      <c r="FKQ55" s="98" t="s">
        <v>669</v>
      </c>
      <c r="FKR55" s="98" t="s">
        <v>669</v>
      </c>
      <c r="FKS55" s="98" t="s">
        <v>669</v>
      </c>
      <c r="FKT55" s="98" t="s">
        <v>669</v>
      </c>
      <c r="FKU55" s="98" t="s">
        <v>669</v>
      </c>
      <c r="FKV55" s="98" t="s">
        <v>669</v>
      </c>
      <c r="FKW55" s="98" t="s">
        <v>669</v>
      </c>
      <c r="FKX55" s="98" t="s">
        <v>669</v>
      </c>
      <c r="FKY55" s="98" t="s">
        <v>669</v>
      </c>
      <c r="FKZ55" s="98" t="s">
        <v>669</v>
      </c>
      <c r="FLA55" s="98" t="s">
        <v>669</v>
      </c>
      <c r="FLB55" s="98" t="s">
        <v>669</v>
      </c>
      <c r="FLC55" s="98" t="s">
        <v>669</v>
      </c>
      <c r="FLD55" s="98" t="s">
        <v>669</v>
      </c>
      <c r="FLE55" s="98" t="s">
        <v>669</v>
      </c>
      <c r="FLF55" s="98" t="s">
        <v>669</v>
      </c>
      <c r="FLG55" s="98" t="s">
        <v>669</v>
      </c>
      <c r="FLH55" s="98" t="s">
        <v>669</v>
      </c>
      <c r="FLI55" s="98" t="s">
        <v>669</v>
      </c>
      <c r="FLJ55" s="98" t="s">
        <v>669</v>
      </c>
      <c r="FLK55" s="98" t="s">
        <v>669</v>
      </c>
      <c r="FLL55" s="98" t="s">
        <v>669</v>
      </c>
      <c r="FLM55" s="98" t="s">
        <v>669</v>
      </c>
      <c r="FLN55" s="98" t="s">
        <v>669</v>
      </c>
      <c r="FLO55" s="98" t="s">
        <v>669</v>
      </c>
      <c r="FLP55" s="98" t="s">
        <v>669</v>
      </c>
      <c r="FLQ55" s="98" t="s">
        <v>669</v>
      </c>
      <c r="FLR55" s="98" t="s">
        <v>669</v>
      </c>
      <c r="FLS55" s="98" t="s">
        <v>669</v>
      </c>
      <c r="FLT55" s="98" t="s">
        <v>669</v>
      </c>
      <c r="FLU55" s="98" t="s">
        <v>669</v>
      </c>
      <c r="FLV55" s="98" t="s">
        <v>669</v>
      </c>
      <c r="FLW55" s="98" t="s">
        <v>669</v>
      </c>
      <c r="FLX55" s="98" t="s">
        <v>669</v>
      </c>
      <c r="FLY55" s="98" t="s">
        <v>669</v>
      </c>
      <c r="FLZ55" s="98" t="s">
        <v>669</v>
      </c>
      <c r="FMA55" s="98" t="s">
        <v>669</v>
      </c>
      <c r="FMB55" s="98" t="s">
        <v>669</v>
      </c>
      <c r="FMC55" s="98" t="s">
        <v>669</v>
      </c>
      <c r="FMD55" s="98" t="s">
        <v>669</v>
      </c>
      <c r="FME55" s="98" t="s">
        <v>669</v>
      </c>
      <c r="FMF55" s="98" t="s">
        <v>669</v>
      </c>
      <c r="FMG55" s="98" t="s">
        <v>669</v>
      </c>
      <c r="FMH55" s="98" t="s">
        <v>669</v>
      </c>
      <c r="FMI55" s="98" t="s">
        <v>669</v>
      </c>
      <c r="FMJ55" s="98" t="s">
        <v>669</v>
      </c>
      <c r="FMK55" s="98" t="s">
        <v>669</v>
      </c>
      <c r="FML55" s="98" t="s">
        <v>669</v>
      </c>
      <c r="FMM55" s="98" t="s">
        <v>669</v>
      </c>
      <c r="FMN55" s="98" t="s">
        <v>669</v>
      </c>
      <c r="FMO55" s="98" t="s">
        <v>669</v>
      </c>
      <c r="FMP55" s="98" t="s">
        <v>669</v>
      </c>
      <c r="FMQ55" s="98" t="s">
        <v>669</v>
      </c>
      <c r="FMR55" s="98" t="s">
        <v>669</v>
      </c>
      <c r="FMS55" s="98" t="s">
        <v>669</v>
      </c>
      <c r="FMT55" s="98" t="s">
        <v>669</v>
      </c>
      <c r="FMU55" s="98" t="s">
        <v>669</v>
      </c>
      <c r="FMV55" s="98" t="s">
        <v>669</v>
      </c>
      <c r="FMW55" s="98" t="s">
        <v>669</v>
      </c>
      <c r="FMX55" s="98" t="s">
        <v>669</v>
      </c>
      <c r="FMY55" s="98" t="s">
        <v>669</v>
      </c>
      <c r="FMZ55" s="98" t="s">
        <v>669</v>
      </c>
      <c r="FNA55" s="98" t="s">
        <v>669</v>
      </c>
      <c r="FNB55" s="98" t="s">
        <v>669</v>
      </c>
      <c r="FNC55" s="98" t="s">
        <v>669</v>
      </c>
      <c r="FND55" s="98" t="s">
        <v>669</v>
      </c>
      <c r="FNE55" s="98" t="s">
        <v>669</v>
      </c>
      <c r="FNF55" s="98" t="s">
        <v>669</v>
      </c>
      <c r="FNG55" s="98" t="s">
        <v>669</v>
      </c>
      <c r="FNH55" s="98" t="s">
        <v>669</v>
      </c>
      <c r="FNI55" s="98" t="s">
        <v>669</v>
      </c>
      <c r="FNJ55" s="98" t="s">
        <v>669</v>
      </c>
      <c r="FNK55" s="98" t="s">
        <v>669</v>
      </c>
      <c r="FNL55" s="98" t="s">
        <v>669</v>
      </c>
      <c r="FNM55" s="98" t="s">
        <v>669</v>
      </c>
      <c r="FNN55" s="98" t="s">
        <v>669</v>
      </c>
      <c r="FNO55" s="98" t="s">
        <v>669</v>
      </c>
      <c r="FNP55" s="98" t="s">
        <v>669</v>
      </c>
      <c r="FNQ55" s="98" t="s">
        <v>669</v>
      </c>
      <c r="FNR55" s="98" t="s">
        <v>669</v>
      </c>
      <c r="FNS55" s="98" t="s">
        <v>669</v>
      </c>
      <c r="FNT55" s="98" t="s">
        <v>669</v>
      </c>
      <c r="FNU55" s="98" t="s">
        <v>669</v>
      </c>
      <c r="FNV55" s="98" t="s">
        <v>669</v>
      </c>
      <c r="FNW55" s="98" t="s">
        <v>669</v>
      </c>
      <c r="FNX55" s="98" t="s">
        <v>669</v>
      </c>
      <c r="FNY55" s="98" t="s">
        <v>669</v>
      </c>
      <c r="FNZ55" s="98" t="s">
        <v>669</v>
      </c>
      <c r="FOA55" s="98" t="s">
        <v>669</v>
      </c>
      <c r="FOB55" s="98" t="s">
        <v>669</v>
      </c>
      <c r="FOC55" s="98" t="s">
        <v>669</v>
      </c>
      <c r="FOD55" s="98" t="s">
        <v>669</v>
      </c>
      <c r="FOE55" s="98" t="s">
        <v>669</v>
      </c>
      <c r="FOF55" s="98" t="s">
        <v>669</v>
      </c>
      <c r="FOG55" s="98" t="s">
        <v>669</v>
      </c>
      <c r="FOH55" s="98" t="s">
        <v>669</v>
      </c>
      <c r="FOI55" s="98" t="s">
        <v>669</v>
      </c>
      <c r="FOJ55" s="98" t="s">
        <v>669</v>
      </c>
      <c r="FOK55" s="98" t="s">
        <v>669</v>
      </c>
      <c r="FOL55" s="98" t="s">
        <v>669</v>
      </c>
      <c r="FOM55" s="98" t="s">
        <v>669</v>
      </c>
      <c r="FON55" s="98" t="s">
        <v>669</v>
      </c>
      <c r="FOO55" s="98" t="s">
        <v>669</v>
      </c>
      <c r="FOP55" s="98" t="s">
        <v>669</v>
      </c>
      <c r="FOQ55" s="98" t="s">
        <v>669</v>
      </c>
      <c r="FOR55" s="98" t="s">
        <v>669</v>
      </c>
      <c r="FOS55" s="98" t="s">
        <v>669</v>
      </c>
      <c r="FOT55" s="98" t="s">
        <v>669</v>
      </c>
      <c r="FOU55" s="98" t="s">
        <v>669</v>
      </c>
      <c r="FOV55" s="98" t="s">
        <v>669</v>
      </c>
      <c r="FOW55" s="98" t="s">
        <v>669</v>
      </c>
      <c r="FOX55" s="98" t="s">
        <v>669</v>
      </c>
      <c r="FOY55" s="98" t="s">
        <v>669</v>
      </c>
      <c r="FOZ55" s="98" t="s">
        <v>669</v>
      </c>
      <c r="FPA55" s="98" t="s">
        <v>669</v>
      </c>
      <c r="FPB55" s="98" t="s">
        <v>669</v>
      </c>
      <c r="FPC55" s="98" t="s">
        <v>669</v>
      </c>
      <c r="FPD55" s="98" t="s">
        <v>669</v>
      </c>
      <c r="FPE55" s="98" t="s">
        <v>669</v>
      </c>
      <c r="FPF55" s="98" t="s">
        <v>669</v>
      </c>
      <c r="FPG55" s="98" t="s">
        <v>669</v>
      </c>
      <c r="FPH55" s="98" t="s">
        <v>669</v>
      </c>
      <c r="FPI55" s="98" t="s">
        <v>669</v>
      </c>
      <c r="FPJ55" s="98" t="s">
        <v>669</v>
      </c>
      <c r="FPK55" s="98" t="s">
        <v>669</v>
      </c>
      <c r="FPL55" s="98" t="s">
        <v>669</v>
      </c>
      <c r="FPM55" s="98" t="s">
        <v>669</v>
      </c>
      <c r="FPN55" s="98" t="s">
        <v>669</v>
      </c>
      <c r="FPO55" s="98" t="s">
        <v>669</v>
      </c>
      <c r="FPP55" s="98" t="s">
        <v>669</v>
      </c>
      <c r="FPQ55" s="98" t="s">
        <v>669</v>
      </c>
      <c r="FPR55" s="98" t="s">
        <v>669</v>
      </c>
      <c r="FPS55" s="98" t="s">
        <v>669</v>
      </c>
      <c r="FPT55" s="98" t="s">
        <v>669</v>
      </c>
      <c r="FPU55" s="98" t="s">
        <v>669</v>
      </c>
      <c r="FPV55" s="98" t="s">
        <v>669</v>
      </c>
      <c r="FPW55" s="98" t="s">
        <v>669</v>
      </c>
      <c r="FPX55" s="98" t="s">
        <v>669</v>
      </c>
      <c r="FPY55" s="98" t="s">
        <v>669</v>
      </c>
      <c r="FPZ55" s="98" t="s">
        <v>669</v>
      </c>
      <c r="FQA55" s="98" t="s">
        <v>669</v>
      </c>
      <c r="FQB55" s="98" t="s">
        <v>669</v>
      </c>
      <c r="FQC55" s="98" t="s">
        <v>669</v>
      </c>
      <c r="FQD55" s="98" t="s">
        <v>669</v>
      </c>
      <c r="FQE55" s="98" t="s">
        <v>669</v>
      </c>
      <c r="FQF55" s="98" t="s">
        <v>669</v>
      </c>
      <c r="FQG55" s="98" t="s">
        <v>669</v>
      </c>
      <c r="FQH55" s="98" t="s">
        <v>669</v>
      </c>
      <c r="FQI55" s="98" t="s">
        <v>669</v>
      </c>
      <c r="FQJ55" s="98" t="s">
        <v>669</v>
      </c>
      <c r="FQK55" s="98" t="s">
        <v>669</v>
      </c>
      <c r="FQL55" s="98" t="s">
        <v>669</v>
      </c>
      <c r="FQM55" s="98" t="s">
        <v>669</v>
      </c>
      <c r="FQN55" s="98" t="s">
        <v>669</v>
      </c>
      <c r="FQO55" s="98" t="s">
        <v>669</v>
      </c>
      <c r="FQP55" s="98" t="s">
        <v>669</v>
      </c>
      <c r="FQQ55" s="98" t="s">
        <v>669</v>
      </c>
      <c r="FQR55" s="98" t="s">
        <v>669</v>
      </c>
      <c r="FQS55" s="98" t="s">
        <v>669</v>
      </c>
      <c r="FQT55" s="98" t="s">
        <v>669</v>
      </c>
      <c r="FQU55" s="98" t="s">
        <v>669</v>
      </c>
      <c r="FQV55" s="98" t="s">
        <v>669</v>
      </c>
      <c r="FQW55" s="98" t="s">
        <v>669</v>
      </c>
      <c r="FQX55" s="98" t="s">
        <v>669</v>
      </c>
      <c r="FQY55" s="98" t="s">
        <v>669</v>
      </c>
      <c r="FQZ55" s="98" t="s">
        <v>669</v>
      </c>
      <c r="FRA55" s="98" t="s">
        <v>669</v>
      </c>
      <c r="FRB55" s="98" t="s">
        <v>669</v>
      </c>
      <c r="FRC55" s="98" t="s">
        <v>669</v>
      </c>
      <c r="FRD55" s="98" t="s">
        <v>669</v>
      </c>
      <c r="FRE55" s="98" t="s">
        <v>669</v>
      </c>
      <c r="FRF55" s="98" t="s">
        <v>669</v>
      </c>
      <c r="FRG55" s="98" t="s">
        <v>669</v>
      </c>
      <c r="FRH55" s="98" t="s">
        <v>669</v>
      </c>
      <c r="FRI55" s="98" t="s">
        <v>669</v>
      </c>
      <c r="FRJ55" s="98" t="s">
        <v>669</v>
      </c>
      <c r="FRK55" s="98" t="s">
        <v>669</v>
      </c>
      <c r="FRL55" s="98" t="s">
        <v>669</v>
      </c>
      <c r="FRM55" s="98" t="s">
        <v>669</v>
      </c>
      <c r="FRN55" s="98" t="s">
        <v>669</v>
      </c>
      <c r="FRO55" s="98" t="s">
        <v>669</v>
      </c>
      <c r="FRP55" s="98" t="s">
        <v>669</v>
      </c>
      <c r="FRQ55" s="98" t="s">
        <v>669</v>
      </c>
      <c r="FRR55" s="98" t="s">
        <v>669</v>
      </c>
      <c r="FRS55" s="98" t="s">
        <v>669</v>
      </c>
      <c r="FRT55" s="98" t="s">
        <v>669</v>
      </c>
      <c r="FRU55" s="98" t="s">
        <v>669</v>
      </c>
      <c r="FRV55" s="98" t="s">
        <v>669</v>
      </c>
      <c r="FRW55" s="98" t="s">
        <v>669</v>
      </c>
      <c r="FRX55" s="98" t="s">
        <v>669</v>
      </c>
      <c r="FRY55" s="98" t="s">
        <v>669</v>
      </c>
      <c r="FRZ55" s="98" t="s">
        <v>669</v>
      </c>
      <c r="FSA55" s="98" t="s">
        <v>669</v>
      </c>
      <c r="FSB55" s="98" t="s">
        <v>669</v>
      </c>
      <c r="FSC55" s="98" t="s">
        <v>669</v>
      </c>
      <c r="FSD55" s="98" t="s">
        <v>669</v>
      </c>
      <c r="FSE55" s="98" t="s">
        <v>669</v>
      </c>
      <c r="FSF55" s="98" t="s">
        <v>669</v>
      </c>
      <c r="FSG55" s="98" t="s">
        <v>669</v>
      </c>
      <c r="FSH55" s="98" t="s">
        <v>669</v>
      </c>
      <c r="FSI55" s="98" t="s">
        <v>669</v>
      </c>
      <c r="FSJ55" s="98" t="s">
        <v>669</v>
      </c>
      <c r="FSK55" s="98" t="s">
        <v>669</v>
      </c>
      <c r="FSL55" s="98" t="s">
        <v>669</v>
      </c>
      <c r="FSM55" s="98" t="s">
        <v>669</v>
      </c>
      <c r="FSN55" s="98" t="s">
        <v>669</v>
      </c>
      <c r="FSO55" s="98" t="s">
        <v>669</v>
      </c>
      <c r="FSP55" s="98" t="s">
        <v>669</v>
      </c>
      <c r="FSQ55" s="98" t="s">
        <v>669</v>
      </c>
      <c r="FSR55" s="98" t="s">
        <v>669</v>
      </c>
      <c r="FSS55" s="98" t="s">
        <v>669</v>
      </c>
      <c r="FST55" s="98" t="s">
        <v>669</v>
      </c>
      <c r="FSU55" s="98" t="s">
        <v>669</v>
      </c>
      <c r="FSV55" s="98" t="s">
        <v>669</v>
      </c>
      <c r="FSW55" s="98" t="s">
        <v>669</v>
      </c>
      <c r="FSX55" s="98" t="s">
        <v>669</v>
      </c>
      <c r="FSY55" s="98" t="s">
        <v>669</v>
      </c>
      <c r="FSZ55" s="98" t="s">
        <v>669</v>
      </c>
      <c r="FTA55" s="98" t="s">
        <v>669</v>
      </c>
      <c r="FTB55" s="98" t="s">
        <v>669</v>
      </c>
      <c r="FTC55" s="98" t="s">
        <v>669</v>
      </c>
      <c r="FTD55" s="98" t="s">
        <v>669</v>
      </c>
      <c r="FTE55" s="98" t="s">
        <v>669</v>
      </c>
      <c r="FTF55" s="98" t="s">
        <v>669</v>
      </c>
      <c r="FTG55" s="98" t="s">
        <v>669</v>
      </c>
      <c r="FTH55" s="98" t="s">
        <v>669</v>
      </c>
      <c r="FTI55" s="98" t="s">
        <v>669</v>
      </c>
      <c r="FTJ55" s="98" t="s">
        <v>669</v>
      </c>
      <c r="FTK55" s="98" t="s">
        <v>669</v>
      </c>
      <c r="FTL55" s="98" t="s">
        <v>669</v>
      </c>
      <c r="FTM55" s="98" t="s">
        <v>669</v>
      </c>
      <c r="FTN55" s="98" t="s">
        <v>669</v>
      </c>
      <c r="FTO55" s="98" t="s">
        <v>669</v>
      </c>
      <c r="FTP55" s="98" t="s">
        <v>669</v>
      </c>
      <c r="FTQ55" s="98" t="s">
        <v>669</v>
      </c>
      <c r="FTR55" s="98" t="s">
        <v>669</v>
      </c>
      <c r="FTS55" s="98" t="s">
        <v>669</v>
      </c>
      <c r="FTT55" s="98" t="s">
        <v>669</v>
      </c>
      <c r="FTU55" s="98" t="s">
        <v>669</v>
      </c>
      <c r="FTV55" s="98" t="s">
        <v>669</v>
      </c>
      <c r="FTW55" s="98" t="s">
        <v>669</v>
      </c>
      <c r="FTX55" s="98" t="s">
        <v>669</v>
      </c>
      <c r="FTY55" s="98" t="s">
        <v>669</v>
      </c>
      <c r="FTZ55" s="98" t="s">
        <v>669</v>
      </c>
      <c r="FUA55" s="98" t="s">
        <v>669</v>
      </c>
      <c r="FUB55" s="98" t="s">
        <v>669</v>
      </c>
      <c r="FUC55" s="98" t="s">
        <v>669</v>
      </c>
      <c r="FUD55" s="98" t="s">
        <v>669</v>
      </c>
      <c r="FUE55" s="98" t="s">
        <v>669</v>
      </c>
      <c r="FUF55" s="98" t="s">
        <v>669</v>
      </c>
      <c r="FUG55" s="98" t="s">
        <v>669</v>
      </c>
      <c r="FUH55" s="98" t="s">
        <v>669</v>
      </c>
      <c r="FUI55" s="98" t="s">
        <v>669</v>
      </c>
      <c r="FUJ55" s="98" t="s">
        <v>669</v>
      </c>
      <c r="FUK55" s="98" t="s">
        <v>669</v>
      </c>
      <c r="FUL55" s="98" t="s">
        <v>669</v>
      </c>
      <c r="FUM55" s="98" t="s">
        <v>669</v>
      </c>
      <c r="FUN55" s="98" t="s">
        <v>669</v>
      </c>
      <c r="FUO55" s="98" t="s">
        <v>669</v>
      </c>
      <c r="FUP55" s="98" t="s">
        <v>669</v>
      </c>
      <c r="FUQ55" s="98" t="s">
        <v>669</v>
      </c>
      <c r="FUR55" s="98" t="s">
        <v>669</v>
      </c>
      <c r="FUS55" s="98" t="s">
        <v>669</v>
      </c>
      <c r="FUT55" s="98" t="s">
        <v>669</v>
      </c>
      <c r="FUU55" s="98" t="s">
        <v>669</v>
      </c>
      <c r="FUV55" s="98" t="s">
        <v>669</v>
      </c>
      <c r="FUW55" s="98" t="s">
        <v>669</v>
      </c>
      <c r="FUX55" s="98" t="s">
        <v>669</v>
      </c>
      <c r="FUY55" s="98" t="s">
        <v>669</v>
      </c>
      <c r="FUZ55" s="98" t="s">
        <v>669</v>
      </c>
      <c r="FVA55" s="98" t="s">
        <v>669</v>
      </c>
      <c r="FVB55" s="98" t="s">
        <v>669</v>
      </c>
      <c r="FVC55" s="98" t="s">
        <v>669</v>
      </c>
      <c r="FVD55" s="98" t="s">
        <v>669</v>
      </c>
      <c r="FVE55" s="98" t="s">
        <v>669</v>
      </c>
      <c r="FVF55" s="98" t="s">
        <v>669</v>
      </c>
      <c r="FVG55" s="98" t="s">
        <v>669</v>
      </c>
      <c r="FVH55" s="98" t="s">
        <v>669</v>
      </c>
      <c r="FVI55" s="98" t="s">
        <v>669</v>
      </c>
      <c r="FVJ55" s="98" t="s">
        <v>669</v>
      </c>
      <c r="FVK55" s="98" t="s">
        <v>669</v>
      </c>
      <c r="FVL55" s="98" t="s">
        <v>669</v>
      </c>
      <c r="FVM55" s="98" t="s">
        <v>669</v>
      </c>
      <c r="FVN55" s="98" t="s">
        <v>669</v>
      </c>
      <c r="FVO55" s="98" t="s">
        <v>669</v>
      </c>
      <c r="FVP55" s="98" t="s">
        <v>669</v>
      </c>
      <c r="FVQ55" s="98" t="s">
        <v>669</v>
      </c>
      <c r="FVR55" s="98" t="s">
        <v>669</v>
      </c>
      <c r="FVS55" s="98" t="s">
        <v>669</v>
      </c>
      <c r="FVT55" s="98" t="s">
        <v>669</v>
      </c>
      <c r="FVU55" s="98" t="s">
        <v>669</v>
      </c>
      <c r="FVV55" s="98" t="s">
        <v>669</v>
      </c>
      <c r="FVW55" s="98" t="s">
        <v>669</v>
      </c>
      <c r="FVX55" s="98" t="s">
        <v>669</v>
      </c>
      <c r="FVY55" s="98" t="s">
        <v>669</v>
      </c>
      <c r="FVZ55" s="98" t="s">
        <v>669</v>
      </c>
      <c r="FWA55" s="98" t="s">
        <v>669</v>
      </c>
      <c r="FWB55" s="98" t="s">
        <v>669</v>
      </c>
      <c r="FWC55" s="98" t="s">
        <v>669</v>
      </c>
      <c r="FWD55" s="98" t="s">
        <v>669</v>
      </c>
      <c r="FWE55" s="98" t="s">
        <v>669</v>
      </c>
      <c r="FWF55" s="98" t="s">
        <v>669</v>
      </c>
      <c r="FWG55" s="98" t="s">
        <v>669</v>
      </c>
      <c r="FWH55" s="98" t="s">
        <v>669</v>
      </c>
      <c r="FWI55" s="98" t="s">
        <v>669</v>
      </c>
      <c r="FWJ55" s="98" t="s">
        <v>669</v>
      </c>
      <c r="FWK55" s="98" t="s">
        <v>669</v>
      </c>
      <c r="FWL55" s="98" t="s">
        <v>669</v>
      </c>
      <c r="FWM55" s="98" t="s">
        <v>669</v>
      </c>
      <c r="FWN55" s="98" t="s">
        <v>669</v>
      </c>
      <c r="FWO55" s="98" t="s">
        <v>669</v>
      </c>
      <c r="FWP55" s="98" t="s">
        <v>669</v>
      </c>
      <c r="FWQ55" s="98" t="s">
        <v>669</v>
      </c>
      <c r="FWR55" s="98" t="s">
        <v>669</v>
      </c>
      <c r="FWS55" s="98" t="s">
        <v>669</v>
      </c>
      <c r="FWT55" s="98" t="s">
        <v>669</v>
      </c>
      <c r="FWU55" s="98" t="s">
        <v>669</v>
      </c>
      <c r="FWV55" s="98" t="s">
        <v>669</v>
      </c>
      <c r="FWW55" s="98" t="s">
        <v>669</v>
      </c>
      <c r="FWX55" s="98" t="s">
        <v>669</v>
      </c>
      <c r="FWY55" s="98" t="s">
        <v>669</v>
      </c>
      <c r="FWZ55" s="98" t="s">
        <v>669</v>
      </c>
      <c r="FXA55" s="98" t="s">
        <v>669</v>
      </c>
      <c r="FXB55" s="98" t="s">
        <v>669</v>
      </c>
      <c r="FXC55" s="98" t="s">
        <v>669</v>
      </c>
      <c r="FXD55" s="98" t="s">
        <v>669</v>
      </c>
      <c r="FXE55" s="98" t="s">
        <v>669</v>
      </c>
      <c r="FXF55" s="98" t="s">
        <v>669</v>
      </c>
      <c r="FXG55" s="98" t="s">
        <v>669</v>
      </c>
      <c r="FXH55" s="98" t="s">
        <v>669</v>
      </c>
      <c r="FXI55" s="98" t="s">
        <v>669</v>
      </c>
      <c r="FXJ55" s="98" t="s">
        <v>669</v>
      </c>
      <c r="FXK55" s="98" t="s">
        <v>669</v>
      </c>
      <c r="FXL55" s="98" t="s">
        <v>669</v>
      </c>
      <c r="FXM55" s="98" t="s">
        <v>669</v>
      </c>
      <c r="FXN55" s="98" t="s">
        <v>669</v>
      </c>
      <c r="FXO55" s="98" t="s">
        <v>669</v>
      </c>
      <c r="FXP55" s="98" t="s">
        <v>669</v>
      </c>
      <c r="FXQ55" s="98" t="s">
        <v>669</v>
      </c>
      <c r="FXR55" s="98" t="s">
        <v>669</v>
      </c>
      <c r="FXS55" s="98" t="s">
        <v>669</v>
      </c>
      <c r="FXT55" s="98" t="s">
        <v>669</v>
      </c>
      <c r="FXU55" s="98" t="s">
        <v>669</v>
      </c>
      <c r="FXV55" s="98" t="s">
        <v>669</v>
      </c>
      <c r="FXW55" s="98" t="s">
        <v>669</v>
      </c>
      <c r="FXX55" s="98" t="s">
        <v>669</v>
      </c>
      <c r="FXY55" s="98" t="s">
        <v>669</v>
      </c>
      <c r="FXZ55" s="98" t="s">
        <v>669</v>
      </c>
      <c r="FYA55" s="98" t="s">
        <v>669</v>
      </c>
      <c r="FYB55" s="98" t="s">
        <v>669</v>
      </c>
      <c r="FYC55" s="98" t="s">
        <v>669</v>
      </c>
      <c r="FYD55" s="98" t="s">
        <v>669</v>
      </c>
      <c r="FYE55" s="98" t="s">
        <v>669</v>
      </c>
      <c r="FYF55" s="98" t="s">
        <v>669</v>
      </c>
      <c r="FYG55" s="98" t="s">
        <v>669</v>
      </c>
      <c r="FYH55" s="98" t="s">
        <v>669</v>
      </c>
      <c r="FYI55" s="98" t="s">
        <v>669</v>
      </c>
      <c r="FYJ55" s="98" t="s">
        <v>669</v>
      </c>
      <c r="FYK55" s="98" t="s">
        <v>669</v>
      </c>
      <c r="FYL55" s="98" t="s">
        <v>669</v>
      </c>
      <c r="FYM55" s="98" t="s">
        <v>669</v>
      </c>
      <c r="FYN55" s="98" t="s">
        <v>669</v>
      </c>
      <c r="FYO55" s="98" t="s">
        <v>669</v>
      </c>
      <c r="FYP55" s="98" t="s">
        <v>669</v>
      </c>
      <c r="FYQ55" s="98" t="s">
        <v>669</v>
      </c>
      <c r="FYR55" s="98" t="s">
        <v>669</v>
      </c>
      <c r="FYS55" s="98" t="s">
        <v>669</v>
      </c>
      <c r="FYT55" s="98" t="s">
        <v>669</v>
      </c>
      <c r="FYU55" s="98" t="s">
        <v>669</v>
      </c>
      <c r="FYV55" s="98" t="s">
        <v>669</v>
      </c>
      <c r="FYW55" s="98" t="s">
        <v>669</v>
      </c>
      <c r="FYX55" s="98" t="s">
        <v>669</v>
      </c>
      <c r="FYY55" s="98" t="s">
        <v>669</v>
      </c>
      <c r="FYZ55" s="98" t="s">
        <v>669</v>
      </c>
      <c r="FZA55" s="98" t="s">
        <v>669</v>
      </c>
      <c r="FZB55" s="98" t="s">
        <v>669</v>
      </c>
      <c r="FZC55" s="98" t="s">
        <v>669</v>
      </c>
      <c r="FZD55" s="98" t="s">
        <v>669</v>
      </c>
      <c r="FZE55" s="98" t="s">
        <v>669</v>
      </c>
      <c r="FZF55" s="98" t="s">
        <v>669</v>
      </c>
      <c r="FZG55" s="98" t="s">
        <v>669</v>
      </c>
      <c r="FZH55" s="98" t="s">
        <v>669</v>
      </c>
      <c r="FZI55" s="98" t="s">
        <v>669</v>
      </c>
      <c r="FZJ55" s="98" t="s">
        <v>669</v>
      </c>
      <c r="FZK55" s="98" t="s">
        <v>669</v>
      </c>
      <c r="FZL55" s="98" t="s">
        <v>669</v>
      </c>
      <c r="FZM55" s="98" t="s">
        <v>669</v>
      </c>
      <c r="FZN55" s="98" t="s">
        <v>669</v>
      </c>
      <c r="FZO55" s="98" t="s">
        <v>669</v>
      </c>
      <c r="FZP55" s="98" t="s">
        <v>669</v>
      </c>
      <c r="FZQ55" s="98" t="s">
        <v>669</v>
      </c>
      <c r="FZR55" s="98" t="s">
        <v>669</v>
      </c>
      <c r="FZS55" s="98" t="s">
        <v>669</v>
      </c>
      <c r="FZT55" s="98" t="s">
        <v>669</v>
      </c>
      <c r="FZU55" s="98" t="s">
        <v>669</v>
      </c>
      <c r="FZV55" s="98" t="s">
        <v>669</v>
      </c>
      <c r="FZW55" s="98" t="s">
        <v>669</v>
      </c>
      <c r="FZX55" s="98" t="s">
        <v>669</v>
      </c>
      <c r="FZY55" s="98" t="s">
        <v>669</v>
      </c>
      <c r="FZZ55" s="98" t="s">
        <v>669</v>
      </c>
      <c r="GAA55" s="98" t="s">
        <v>669</v>
      </c>
      <c r="GAB55" s="98" t="s">
        <v>669</v>
      </c>
      <c r="GAC55" s="98" t="s">
        <v>669</v>
      </c>
      <c r="GAD55" s="98" t="s">
        <v>669</v>
      </c>
      <c r="GAE55" s="98" t="s">
        <v>669</v>
      </c>
      <c r="GAF55" s="98" t="s">
        <v>669</v>
      </c>
      <c r="GAG55" s="98" t="s">
        <v>669</v>
      </c>
      <c r="GAH55" s="98" t="s">
        <v>669</v>
      </c>
      <c r="GAI55" s="98" t="s">
        <v>669</v>
      </c>
      <c r="GAJ55" s="98" t="s">
        <v>669</v>
      </c>
      <c r="GAK55" s="98" t="s">
        <v>669</v>
      </c>
      <c r="GAL55" s="98" t="s">
        <v>669</v>
      </c>
      <c r="GAM55" s="98" t="s">
        <v>669</v>
      </c>
      <c r="GAN55" s="98" t="s">
        <v>669</v>
      </c>
      <c r="GAO55" s="98" t="s">
        <v>669</v>
      </c>
      <c r="GAP55" s="98" t="s">
        <v>669</v>
      </c>
      <c r="GAQ55" s="98" t="s">
        <v>669</v>
      </c>
      <c r="GAR55" s="98" t="s">
        <v>669</v>
      </c>
      <c r="GAS55" s="98" t="s">
        <v>669</v>
      </c>
      <c r="GAT55" s="98" t="s">
        <v>669</v>
      </c>
      <c r="GAU55" s="98" t="s">
        <v>669</v>
      </c>
      <c r="GAV55" s="98" t="s">
        <v>669</v>
      </c>
      <c r="GAW55" s="98" t="s">
        <v>669</v>
      </c>
      <c r="GAX55" s="98" t="s">
        <v>669</v>
      </c>
      <c r="GAY55" s="98" t="s">
        <v>669</v>
      </c>
      <c r="GAZ55" s="98" t="s">
        <v>669</v>
      </c>
      <c r="GBA55" s="98" t="s">
        <v>669</v>
      </c>
      <c r="GBB55" s="98" t="s">
        <v>669</v>
      </c>
      <c r="GBC55" s="98" t="s">
        <v>669</v>
      </c>
      <c r="GBD55" s="98" t="s">
        <v>669</v>
      </c>
      <c r="GBE55" s="98" t="s">
        <v>669</v>
      </c>
      <c r="GBF55" s="98" t="s">
        <v>669</v>
      </c>
      <c r="GBG55" s="98" t="s">
        <v>669</v>
      </c>
      <c r="GBH55" s="98" t="s">
        <v>669</v>
      </c>
      <c r="GBI55" s="98" t="s">
        <v>669</v>
      </c>
      <c r="GBJ55" s="98" t="s">
        <v>669</v>
      </c>
      <c r="GBK55" s="98" t="s">
        <v>669</v>
      </c>
      <c r="GBL55" s="98" t="s">
        <v>669</v>
      </c>
      <c r="GBM55" s="98" t="s">
        <v>669</v>
      </c>
      <c r="GBN55" s="98" t="s">
        <v>669</v>
      </c>
      <c r="GBO55" s="98" t="s">
        <v>669</v>
      </c>
      <c r="GBP55" s="98" t="s">
        <v>669</v>
      </c>
      <c r="GBQ55" s="98" t="s">
        <v>669</v>
      </c>
      <c r="GBR55" s="98" t="s">
        <v>669</v>
      </c>
      <c r="GBS55" s="98" t="s">
        <v>669</v>
      </c>
      <c r="GBT55" s="98" t="s">
        <v>669</v>
      </c>
      <c r="GBU55" s="98" t="s">
        <v>669</v>
      </c>
      <c r="GBV55" s="98" t="s">
        <v>669</v>
      </c>
      <c r="GBW55" s="98" t="s">
        <v>669</v>
      </c>
      <c r="GBX55" s="98" t="s">
        <v>669</v>
      </c>
      <c r="GBY55" s="98" t="s">
        <v>669</v>
      </c>
      <c r="GBZ55" s="98" t="s">
        <v>669</v>
      </c>
      <c r="GCA55" s="98" t="s">
        <v>669</v>
      </c>
      <c r="GCB55" s="98" t="s">
        <v>669</v>
      </c>
      <c r="GCC55" s="98" t="s">
        <v>669</v>
      </c>
      <c r="GCD55" s="98" t="s">
        <v>669</v>
      </c>
      <c r="GCE55" s="98" t="s">
        <v>669</v>
      </c>
      <c r="GCF55" s="98" t="s">
        <v>669</v>
      </c>
      <c r="GCG55" s="98" t="s">
        <v>669</v>
      </c>
      <c r="GCH55" s="98" t="s">
        <v>669</v>
      </c>
      <c r="GCI55" s="98" t="s">
        <v>669</v>
      </c>
      <c r="GCJ55" s="98" t="s">
        <v>669</v>
      </c>
      <c r="GCK55" s="98" t="s">
        <v>669</v>
      </c>
      <c r="GCL55" s="98" t="s">
        <v>669</v>
      </c>
      <c r="GCM55" s="98" t="s">
        <v>669</v>
      </c>
      <c r="GCN55" s="98" t="s">
        <v>669</v>
      </c>
      <c r="GCO55" s="98" t="s">
        <v>669</v>
      </c>
      <c r="GCP55" s="98" t="s">
        <v>669</v>
      </c>
      <c r="GCQ55" s="98" t="s">
        <v>669</v>
      </c>
      <c r="GCR55" s="98" t="s">
        <v>669</v>
      </c>
      <c r="GCS55" s="98" t="s">
        <v>669</v>
      </c>
      <c r="GCT55" s="98" t="s">
        <v>669</v>
      </c>
      <c r="GCU55" s="98" t="s">
        <v>669</v>
      </c>
      <c r="GCV55" s="98" t="s">
        <v>669</v>
      </c>
      <c r="GCW55" s="98" t="s">
        <v>669</v>
      </c>
      <c r="GCX55" s="98" t="s">
        <v>669</v>
      </c>
      <c r="GCY55" s="98" t="s">
        <v>669</v>
      </c>
      <c r="GCZ55" s="98" t="s">
        <v>669</v>
      </c>
      <c r="GDA55" s="98" t="s">
        <v>669</v>
      </c>
      <c r="GDB55" s="98" t="s">
        <v>669</v>
      </c>
      <c r="GDC55" s="98" t="s">
        <v>669</v>
      </c>
      <c r="GDD55" s="98" t="s">
        <v>669</v>
      </c>
      <c r="GDE55" s="98" t="s">
        <v>669</v>
      </c>
      <c r="GDF55" s="98" t="s">
        <v>669</v>
      </c>
      <c r="GDG55" s="98" t="s">
        <v>669</v>
      </c>
      <c r="GDH55" s="98" t="s">
        <v>669</v>
      </c>
      <c r="GDI55" s="98" t="s">
        <v>669</v>
      </c>
      <c r="GDJ55" s="98" t="s">
        <v>669</v>
      </c>
      <c r="GDK55" s="98" t="s">
        <v>669</v>
      </c>
      <c r="GDL55" s="98" t="s">
        <v>669</v>
      </c>
      <c r="GDM55" s="98" t="s">
        <v>669</v>
      </c>
      <c r="GDN55" s="98" t="s">
        <v>669</v>
      </c>
      <c r="GDO55" s="98" t="s">
        <v>669</v>
      </c>
      <c r="GDP55" s="98" t="s">
        <v>669</v>
      </c>
      <c r="GDQ55" s="98" t="s">
        <v>669</v>
      </c>
      <c r="GDR55" s="98" t="s">
        <v>669</v>
      </c>
      <c r="GDS55" s="98" t="s">
        <v>669</v>
      </c>
      <c r="GDT55" s="98" t="s">
        <v>669</v>
      </c>
      <c r="GDU55" s="98" t="s">
        <v>669</v>
      </c>
      <c r="GDV55" s="98" t="s">
        <v>669</v>
      </c>
      <c r="GDW55" s="98" t="s">
        <v>669</v>
      </c>
      <c r="GDX55" s="98" t="s">
        <v>669</v>
      </c>
      <c r="GDY55" s="98" t="s">
        <v>669</v>
      </c>
      <c r="GDZ55" s="98" t="s">
        <v>669</v>
      </c>
      <c r="GEA55" s="98" t="s">
        <v>669</v>
      </c>
      <c r="GEB55" s="98" t="s">
        <v>669</v>
      </c>
      <c r="GEC55" s="98" t="s">
        <v>669</v>
      </c>
      <c r="GED55" s="98" t="s">
        <v>669</v>
      </c>
      <c r="GEE55" s="98" t="s">
        <v>669</v>
      </c>
      <c r="GEF55" s="98" t="s">
        <v>669</v>
      </c>
      <c r="GEG55" s="98" t="s">
        <v>669</v>
      </c>
      <c r="GEH55" s="98" t="s">
        <v>669</v>
      </c>
      <c r="GEI55" s="98" t="s">
        <v>669</v>
      </c>
      <c r="GEJ55" s="98" t="s">
        <v>669</v>
      </c>
      <c r="GEK55" s="98" t="s">
        <v>669</v>
      </c>
      <c r="GEL55" s="98" t="s">
        <v>669</v>
      </c>
      <c r="GEM55" s="98" t="s">
        <v>669</v>
      </c>
      <c r="GEN55" s="98" t="s">
        <v>669</v>
      </c>
      <c r="GEO55" s="98" t="s">
        <v>669</v>
      </c>
      <c r="GEP55" s="98" t="s">
        <v>669</v>
      </c>
      <c r="GEQ55" s="98" t="s">
        <v>669</v>
      </c>
      <c r="GER55" s="98" t="s">
        <v>669</v>
      </c>
      <c r="GES55" s="98" t="s">
        <v>669</v>
      </c>
      <c r="GET55" s="98" t="s">
        <v>669</v>
      </c>
      <c r="GEU55" s="98" t="s">
        <v>669</v>
      </c>
      <c r="GEV55" s="98" t="s">
        <v>669</v>
      </c>
      <c r="GEW55" s="98" t="s">
        <v>669</v>
      </c>
      <c r="GEX55" s="98" t="s">
        <v>669</v>
      </c>
      <c r="GEY55" s="98" t="s">
        <v>669</v>
      </c>
      <c r="GEZ55" s="98" t="s">
        <v>669</v>
      </c>
      <c r="GFA55" s="98" t="s">
        <v>669</v>
      </c>
      <c r="GFB55" s="98" t="s">
        <v>669</v>
      </c>
      <c r="GFC55" s="98" t="s">
        <v>669</v>
      </c>
      <c r="GFD55" s="98" t="s">
        <v>669</v>
      </c>
      <c r="GFE55" s="98" t="s">
        <v>669</v>
      </c>
      <c r="GFF55" s="98" t="s">
        <v>669</v>
      </c>
      <c r="GFG55" s="98" t="s">
        <v>669</v>
      </c>
      <c r="GFH55" s="98" t="s">
        <v>669</v>
      </c>
      <c r="GFI55" s="98" t="s">
        <v>669</v>
      </c>
      <c r="GFJ55" s="98" t="s">
        <v>669</v>
      </c>
      <c r="GFK55" s="98" t="s">
        <v>669</v>
      </c>
      <c r="GFL55" s="98" t="s">
        <v>669</v>
      </c>
      <c r="GFM55" s="98" t="s">
        <v>669</v>
      </c>
      <c r="GFN55" s="98" t="s">
        <v>669</v>
      </c>
      <c r="GFO55" s="98" t="s">
        <v>669</v>
      </c>
      <c r="GFP55" s="98" t="s">
        <v>669</v>
      </c>
      <c r="GFQ55" s="98" t="s">
        <v>669</v>
      </c>
      <c r="GFR55" s="98" t="s">
        <v>669</v>
      </c>
      <c r="GFS55" s="98" t="s">
        <v>669</v>
      </c>
      <c r="GFT55" s="98" t="s">
        <v>669</v>
      </c>
      <c r="GFU55" s="98" t="s">
        <v>669</v>
      </c>
      <c r="GFV55" s="98" t="s">
        <v>669</v>
      </c>
      <c r="GFW55" s="98" t="s">
        <v>669</v>
      </c>
      <c r="GFX55" s="98" t="s">
        <v>669</v>
      </c>
      <c r="GFY55" s="98" t="s">
        <v>669</v>
      </c>
      <c r="GFZ55" s="98" t="s">
        <v>669</v>
      </c>
      <c r="GGA55" s="98" t="s">
        <v>669</v>
      </c>
      <c r="GGB55" s="98" t="s">
        <v>669</v>
      </c>
      <c r="GGC55" s="98" t="s">
        <v>669</v>
      </c>
      <c r="GGD55" s="98" t="s">
        <v>669</v>
      </c>
      <c r="GGE55" s="98" t="s">
        <v>669</v>
      </c>
      <c r="GGF55" s="98" t="s">
        <v>669</v>
      </c>
      <c r="GGG55" s="98" t="s">
        <v>669</v>
      </c>
      <c r="GGH55" s="98" t="s">
        <v>669</v>
      </c>
      <c r="GGI55" s="98" t="s">
        <v>669</v>
      </c>
      <c r="GGJ55" s="98" t="s">
        <v>669</v>
      </c>
      <c r="GGK55" s="98" t="s">
        <v>669</v>
      </c>
      <c r="GGL55" s="98" t="s">
        <v>669</v>
      </c>
      <c r="GGM55" s="98" t="s">
        <v>669</v>
      </c>
      <c r="GGN55" s="98" t="s">
        <v>669</v>
      </c>
      <c r="GGO55" s="98" t="s">
        <v>669</v>
      </c>
      <c r="GGP55" s="98" t="s">
        <v>669</v>
      </c>
      <c r="GGQ55" s="98" t="s">
        <v>669</v>
      </c>
      <c r="GGR55" s="98" t="s">
        <v>669</v>
      </c>
      <c r="GGS55" s="98" t="s">
        <v>669</v>
      </c>
      <c r="GGT55" s="98" t="s">
        <v>669</v>
      </c>
      <c r="GGU55" s="98" t="s">
        <v>669</v>
      </c>
      <c r="GGV55" s="98" t="s">
        <v>669</v>
      </c>
      <c r="GGW55" s="98" t="s">
        <v>669</v>
      </c>
      <c r="GGX55" s="98" t="s">
        <v>669</v>
      </c>
      <c r="GGY55" s="98" t="s">
        <v>669</v>
      </c>
      <c r="GGZ55" s="98" t="s">
        <v>669</v>
      </c>
      <c r="GHA55" s="98" t="s">
        <v>669</v>
      </c>
      <c r="GHB55" s="98" t="s">
        <v>669</v>
      </c>
      <c r="GHC55" s="98" t="s">
        <v>669</v>
      </c>
      <c r="GHD55" s="98" t="s">
        <v>669</v>
      </c>
      <c r="GHE55" s="98" t="s">
        <v>669</v>
      </c>
      <c r="GHF55" s="98" t="s">
        <v>669</v>
      </c>
      <c r="GHG55" s="98" t="s">
        <v>669</v>
      </c>
      <c r="GHH55" s="98" t="s">
        <v>669</v>
      </c>
      <c r="GHI55" s="98" t="s">
        <v>669</v>
      </c>
      <c r="GHJ55" s="98" t="s">
        <v>669</v>
      </c>
      <c r="GHK55" s="98" t="s">
        <v>669</v>
      </c>
      <c r="GHL55" s="98" t="s">
        <v>669</v>
      </c>
      <c r="GHM55" s="98" t="s">
        <v>669</v>
      </c>
      <c r="GHN55" s="98" t="s">
        <v>669</v>
      </c>
      <c r="GHO55" s="98" t="s">
        <v>669</v>
      </c>
      <c r="GHP55" s="98" t="s">
        <v>669</v>
      </c>
      <c r="GHQ55" s="98" t="s">
        <v>669</v>
      </c>
      <c r="GHR55" s="98" t="s">
        <v>669</v>
      </c>
      <c r="GHS55" s="98" t="s">
        <v>669</v>
      </c>
      <c r="GHT55" s="98" t="s">
        <v>669</v>
      </c>
      <c r="GHU55" s="98" t="s">
        <v>669</v>
      </c>
      <c r="GHV55" s="98" t="s">
        <v>669</v>
      </c>
      <c r="GHW55" s="98" t="s">
        <v>669</v>
      </c>
      <c r="GHX55" s="98" t="s">
        <v>669</v>
      </c>
      <c r="GHY55" s="98" t="s">
        <v>669</v>
      </c>
      <c r="GHZ55" s="98" t="s">
        <v>669</v>
      </c>
      <c r="GIA55" s="98" t="s">
        <v>669</v>
      </c>
      <c r="GIB55" s="98" t="s">
        <v>669</v>
      </c>
      <c r="GIC55" s="98" t="s">
        <v>669</v>
      </c>
      <c r="GID55" s="98" t="s">
        <v>669</v>
      </c>
      <c r="GIE55" s="98" t="s">
        <v>669</v>
      </c>
      <c r="GIF55" s="98" t="s">
        <v>669</v>
      </c>
      <c r="GIG55" s="98" t="s">
        <v>669</v>
      </c>
      <c r="GIH55" s="98" t="s">
        <v>669</v>
      </c>
      <c r="GII55" s="98" t="s">
        <v>669</v>
      </c>
      <c r="GIJ55" s="98" t="s">
        <v>669</v>
      </c>
      <c r="GIK55" s="98" t="s">
        <v>669</v>
      </c>
      <c r="GIL55" s="98" t="s">
        <v>669</v>
      </c>
      <c r="GIM55" s="98" t="s">
        <v>669</v>
      </c>
      <c r="GIN55" s="98" t="s">
        <v>669</v>
      </c>
      <c r="GIO55" s="98" t="s">
        <v>669</v>
      </c>
      <c r="GIP55" s="98" t="s">
        <v>669</v>
      </c>
      <c r="GIQ55" s="98" t="s">
        <v>669</v>
      </c>
      <c r="GIR55" s="98" t="s">
        <v>669</v>
      </c>
      <c r="GIS55" s="98" t="s">
        <v>669</v>
      </c>
      <c r="GIT55" s="98" t="s">
        <v>669</v>
      </c>
      <c r="GIU55" s="98" t="s">
        <v>669</v>
      </c>
      <c r="GIV55" s="98" t="s">
        <v>669</v>
      </c>
      <c r="GIW55" s="98" t="s">
        <v>669</v>
      </c>
      <c r="GIX55" s="98" t="s">
        <v>669</v>
      </c>
      <c r="GIY55" s="98" t="s">
        <v>669</v>
      </c>
      <c r="GIZ55" s="98" t="s">
        <v>669</v>
      </c>
      <c r="GJA55" s="98" t="s">
        <v>669</v>
      </c>
      <c r="GJB55" s="98" t="s">
        <v>669</v>
      </c>
      <c r="GJC55" s="98" t="s">
        <v>669</v>
      </c>
      <c r="GJD55" s="98" t="s">
        <v>669</v>
      </c>
      <c r="GJE55" s="98" t="s">
        <v>669</v>
      </c>
      <c r="GJF55" s="98" t="s">
        <v>669</v>
      </c>
      <c r="GJG55" s="98" t="s">
        <v>669</v>
      </c>
      <c r="GJH55" s="98" t="s">
        <v>669</v>
      </c>
      <c r="GJI55" s="98" t="s">
        <v>669</v>
      </c>
      <c r="GJJ55" s="98" t="s">
        <v>669</v>
      </c>
      <c r="GJK55" s="98" t="s">
        <v>669</v>
      </c>
      <c r="GJL55" s="98" t="s">
        <v>669</v>
      </c>
      <c r="GJM55" s="98" t="s">
        <v>669</v>
      </c>
      <c r="GJN55" s="98" t="s">
        <v>669</v>
      </c>
      <c r="GJO55" s="98" t="s">
        <v>669</v>
      </c>
      <c r="GJP55" s="98" t="s">
        <v>669</v>
      </c>
      <c r="GJQ55" s="98" t="s">
        <v>669</v>
      </c>
      <c r="GJR55" s="98" t="s">
        <v>669</v>
      </c>
      <c r="GJS55" s="98" t="s">
        <v>669</v>
      </c>
      <c r="GJT55" s="98" t="s">
        <v>669</v>
      </c>
      <c r="GJU55" s="98" t="s">
        <v>669</v>
      </c>
      <c r="GJV55" s="98" t="s">
        <v>669</v>
      </c>
      <c r="GJW55" s="98" t="s">
        <v>669</v>
      </c>
      <c r="GJX55" s="98" t="s">
        <v>669</v>
      </c>
      <c r="GJY55" s="98" t="s">
        <v>669</v>
      </c>
      <c r="GJZ55" s="98" t="s">
        <v>669</v>
      </c>
      <c r="GKA55" s="98" t="s">
        <v>669</v>
      </c>
      <c r="GKB55" s="98" t="s">
        <v>669</v>
      </c>
      <c r="GKC55" s="98" t="s">
        <v>669</v>
      </c>
      <c r="GKD55" s="98" t="s">
        <v>669</v>
      </c>
      <c r="GKE55" s="98" t="s">
        <v>669</v>
      </c>
      <c r="GKF55" s="98" t="s">
        <v>669</v>
      </c>
      <c r="GKG55" s="98" t="s">
        <v>669</v>
      </c>
      <c r="GKH55" s="98" t="s">
        <v>669</v>
      </c>
      <c r="GKI55" s="98" t="s">
        <v>669</v>
      </c>
      <c r="GKJ55" s="98" t="s">
        <v>669</v>
      </c>
      <c r="GKK55" s="98" t="s">
        <v>669</v>
      </c>
      <c r="GKL55" s="98" t="s">
        <v>669</v>
      </c>
      <c r="GKM55" s="98" t="s">
        <v>669</v>
      </c>
      <c r="GKN55" s="98" t="s">
        <v>669</v>
      </c>
      <c r="GKO55" s="98" t="s">
        <v>669</v>
      </c>
      <c r="GKP55" s="98" t="s">
        <v>669</v>
      </c>
      <c r="GKQ55" s="98" t="s">
        <v>669</v>
      </c>
      <c r="GKR55" s="98" t="s">
        <v>669</v>
      </c>
      <c r="GKS55" s="98" t="s">
        <v>669</v>
      </c>
      <c r="GKT55" s="98" t="s">
        <v>669</v>
      </c>
      <c r="GKU55" s="98" t="s">
        <v>669</v>
      </c>
      <c r="GKV55" s="98" t="s">
        <v>669</v>
      </c>
      <c r="GKW55" s="98" t="s">
        <v>669</v>
      </c>
      <c r="GKX55" s="98" t="s">
        <v>669</v>
      </c>
      <c r="GKY55" s="98" t="s">
        <v>669</v>
      </c>
      <c r="GKZ55" s="98" t="s">
        <v>669</v>
      </c>
      <c r="GLA55" s="98" t="s">
        <v>669</v>
      </c>
      <c r="GLB55" s="98" t="s">
        <v>669</v>
      </c>
      <c r="GLC55" s="98" t="s">
        <v>669</v>
      </c>
      <c r="GLD55" s="98" t="s">
        <v>669</v>
      </c>
      <c r="GLE55" s="98" t="s">
        <v>669</v>
      </c>
      <c r="GLF55" s="98" t="s">
        <v>669</v>
      </c>
      <c r="GLG55" s="98" t="s">
        <v>669</v>
      </c>
      <c r="GLH55" s="98" t="s">
        <v>669</v>
      </c>
      <c r="GLI55" s="98" t="s">
        <v>669</v>
      </c>
      <c r="GLJ55" s="98" t="s">
        <v>669</v>
      </c>
      <c r="GLK55" s="98" t="s">
        <v>669</v>
      </c>
      <c r="GLL55" s="98" t="s">
        <v>669</v>
      </c>
      <c r="GLM55" s="98" t="s">
        <v>669</v>
      </c>
      <c r="GLN55" s="98" t="s">
        <v>669</v>
      </c>
      <c r="GLO55" s="98" t="s">
        <v>669</v>
      </c>
      <c r="GLP55" s="98" t="s">
        <v>669</v>
      </c>
      <c r="GLQ55" s="98" t="s">
        <v>669</v>
      </c>
      <c r="GLR55" s="98" t="s">
        <v>669</v>
      </c>
      <c r="GLS55" s="98" t="s">
        <v>669</v>
      </c>
      <c r="GLT55" s="98" t="s">
        <v>669</v>
      </c>
      <c r="GLU55" s="98" t="s">
        <v>669</v>
      </c>
      <c r="GLV55" s="98" t="s">
        <v>669</v>
      </c>
      <c r="GLW55" s="98" t="s">
        <v>669</v>
      </c>
      <c r="GLX55" s="98" t="s">
        <v>669</v>
      </c>
      <c r="GLY55" s="98" t="s">
        <v>669</v>
      </c>
      <c r="GLZ55" s="98" t="s">
        <v>669</v>
      </c>
      <c r="GMA55" s="98" t="s">
        <v>669</v>
      </c>
      <c r="GMB55" s="98" t="s">
        <v>669</v>
      </c>
      <c r="GMC55" s="98" t="s">
        <v>669</v>
      </c>
      <c r="GMD55" s="98" t="s">
        <v>669</v>
      </c>
      <c r="GME55" s="98" t="s">
        <v>669</v>
      </c>
      <c r="GMF55" s="98" t="s">
        <v>669</v>
      </c>
      <c r="GMG55" s="98" t="s">
        <v>669</v>
      </c>
      <c r="GMH55" s="98" t="s">
        <v>669</v>
      </c>
      <c r="GMI55" s="98" t="s">
        <v>669</v>
      </c>
      <c r="GMJ55" s="98" t="s">
        <v>669</v>
      </c>
      <c r="GMK55" s="98" t="s">
        <v>669</v>
      </c>
      <c r="GML55" s="98" t="s">
        <v>669</v>
      </c>
      <c r="GMM55" s="98" t="s">
        <v>669</v>
      </c>
      <c r="GMN55" s="98" t="s">
        <v>669</v>
      </c>
      <c r="GMO55" s="98" t="s">
        <v>669</v>
      </c>
      <c r="GMP55" s="98" t="s">
        <v>669</v>
      </c>
      <c r="GMQ55" s="98" t="s">
        <v>669</v>
      </c>
      <c r="GMR55" s="98" t="s">
        <v>669</v>
      </c>
      <c r="GMS55" s="98" t="s">
        <v>669</v>
      </c>
      <c r="GMT55" s="98" t="s">
        <v>669</v>
      </c>
      <c r="GMU55" s="98" t="s">
        <v>669</v>
      </c>
      <c r="GMV55" s="98" t="s">
        <v>669</v>
      </c>
      <c r="GMW55" s="98" t="s">
        <v>669</v>
      </c>
      <c r="GMX55" s="98" t="s">
        <v>669</v>
      </c>
      <c r="GMY55" s="98" t="s">
        <v>669</v>
      </c>
      <c r="GMZ55" s="98" t="s">
        <v>669</v>
      </c>
      <c r="GNA55" s="98" t="s">
        <v>669</v>
      </c>
      <c r="GNB55" s="98" t="s">
        <v>669</v>
      </c>
      <c r="GNC55" s="98" t="s">
        <v>669</v>
      </c>
      <c r="GND55" s="98" t="s">
        <v>669</v>
      </c>
      <c r="GNE55" s="98" t="s">
        <v>669</v>
      </c>
      <c r="GNF55" s="98" t="s">
        <v>669</v>
      </c>
      <c r="GNG55" s="98" t="s">
        <v>669</v>
      </c>
      <c r="GNH55" s="98" t="s">
        <v>669</v>
      </c>
      <c r="GNI55" s="98" t="s">
        <v>669</v>
      </c>
      <c r="GNJ55" s="98" t="s">
        <v>669</v>
      </c>
      <c r="GNK55" s="98" t="s">
        <v>669</v>
      </c>
      <c r="GNL55" s="98" t="s">
        <v>669</v>
      </c>
      <c r="GNM55" s="98" t="s">
        <v>669</v>
      </c>
      <c r="GNN55" s="98" t="s">
        <v>669</v>
      </c>
      <c r="GNO55" s="98" t="s">
        <v>669</v>
      </c>
      <c r="GNP55" s="98" t="s">
        <v>669</v>
      </c>
      <c r="GNQ55" s="98" t="s">
        <v>669</v>
      </c>
      <c r="GNR55" s="98" t="s">
        <v>669</v>
      </c>
      <c r="GNS55" s="98" t="s">
        <v>669</v>
      </c>
      <c r="GNT55" s="98" t="s">
        <v>669</v>
      </c>
      <c r="GNU55" s="98" t="s">
        <v>669</v>
      </c>
      <c r="GNV55" s="98" t="s">
        <v>669</v>
      </c>
      <c r="GNW55" s="98" t="s">
        <v>669</v>
      </c>
      <c r="GNX55" s="98" t="s">
        <v>669</v>
      </c>
      <c r="GNY55" s="98" t="s">
        <v>669</v>
      </c>
      <c r="GNZ55" s="98" t="s">
        <v>669</v>
      </c>
      <c r="GOA55" s="98" t="s">
        <v>669</v>
      </c>
      <c r="GOB55" s="98" t="s">
        <v>669</v>
      </c>
      <c r="GOC55" s="98" t="s">
        <v>669</v>
      </c>
      <c r="GOD55" s="98" t="s">
        <v>669</v>
      </c>
      <c r="GOE55" s="98" t="s">
        <v>669</v>
      </c>
      <c r="GOF55" s="98" t="s">
        <v>669</v>
      </c>
      <c r="GOG55" s="98" t="s">
        <v>669</v>
      </c>
      <c r="GOH55" s="98" t="s">
        <v>669</v>
      </c>
      <c r="GOI55" s="98" t="s">
        <v>669</v>
      </c>
      <c r="GOJ55" s="98" t="s">
        <v>669</v>
      </c>
      <c r="GOK55" s="98" t="s">
        <v>669</v>
      </c>
      <c r="GOL55" s="98" t="s">
        <v>669</v>
      </c>
      <c r="GOM55" s="98" t="s">
        <v>669</v>
      </c>
      <c r="GON55" s="98" t="s">
        <v>669</v>
      </c>
      <c r="GOO55" s="98" t="s">
        <v>669</v>
      </c>
      <c r="GOP55" s="98" t="s">
        <v>669</v>
      </c>
      <c r="GOQ55" s="98" t="s">
        <v>669</v>
      </c>
      <c r="GOR55" s="98" t="s">
        <v>669</v>
      </c>
      <c r="GOS55" s="98" t="s">
        <v>669</v>
      </c>
      <c r="GOT55" s="98" t="s">
        <v>669</v>
      </c>
      <c r="GOU55" s="98" t="s">
        <v>669</v>
      </c>
      <c r="GOV55" s="98" t="s">
        <v>669</v>
      </c>
      <c r="GOW55" s="98" t="s">
        <v>669</v>
      </c>
      <c r="GOX55" s="98" t="s">
        <v>669</v>
      </c>
      <c r="GOY55" s="98" t="s">
        <v>669</v>
      </c>
      <c r="GOZ55" s="98" t="s">
        <v>669</v>
      </c>
      <c r="GPA55" s="98" t="s">
        <v>669</v>
      </c>
      <c r="GPB55" s="98" t="s">
        <v>669</v>
      </c>
      <c r="GPC55" s="98" t="s">
        <v>669</v>
      </c>
      <c r="GPD55" s="98" t="s">
        <v>669</v>
      </c>
      <c r="GPE55" s="98" t="s">
        <v>669</v>
      </c>
      <c r="GPF55" s="98" t="s">
        <v>669</v>
      </c>
      <c r="GPG55" s="98" t="s">
        <v>669</v>
      </c>
      <c r="GPH55" s="98" t="s">
        <v>669</v>
      </c>
      <c r="GPI55" s="98" t="s">
        <v>669</v>
      </c>
      <c r="GPJ55" s="98" t="s">
        <v>669</v>
      </c>
      <c r="GPK55" s="98" t="s">
        <v>669</v>
      </c>
      <c r="GPL55" s="98" t="s">
        <v>669</v>
      </c>
      <c r="GPM55" s="98" t="s">
        <v>669</v>
      </c>
      <c r="GPN55" s="98" t="s">
        <v>669</v>
      </c>
      <c r="GPO55" s="98" t="s">
        <v>669</v>
      </c>
      <c r="GPP55" s="98" t="s">
        <v>669</v>
      </c>
      <c r="GPQ55" s="98" t="s">
        <v>669</v>
      </c>
      <c r="GPR55" s="98" t="s">
        <v>669</v>
      </c>
      <c r="GPS55" s="98" t="s">
        <v>669</v>
      </c>
      <c r="GPT55" s="98" t="s">
        <v>669</v>
      </c>
      <c r="GPU55" s="98" t="s">
        <v>669</v>
      </c>
      <c r="GPV55" s="98" t="s">
        <v>669</v>
      </c>
      <c r="GPW55" s="98" t="s">
        <v>669</v>
      </c>
      <c r="GPX55" s="98" t="s">
        <v>669</v>
      </c>
      <c r="GPY55" s="98" t="s">
        <v>669</v>
      </c>
      <c r="GPZ55" s="98" t="s">
        <v>669</v>
      </c>
      <c r="GQA55" s="98" t="s">
        <v>669</v>
      </c>
      <c r="GQB55" s="98" t="s">
        <v>669</v>
      </c>
      <c r="GQC55" s="98" t="s">
        <v>669</v>
      </c>
      <c r="GQD55" s="98" t="s">
        <v>669</v>
      </c>
      <c r="GQE55" s="98" t="s">
        <v>669</v>
      </c>
      <c r="GQF55" s="98" t="s">
        <v>669</v>
      </c>
      <c r="GQG55" s="98" t="s">
        <v>669</v>
      </c>
      <c r="GQH55" s="98" t="s">
        <v>669</v>
      </c>
      <c r="GQI55" s="98" t="s">
        <v>669</v>
      </c>
      <c r="GQJ55" s="98" t="s">
        <v>669</v>
      </c>
      <c r="GQK55" s="98" t="s">
        <v>669</v>
      </c>
      <c r="GQL55" s="98" t="s">
        <v>669</v>
      </c>
      <c r="GQM55" s="98" t="s">
        <v>669</v>
      </c>
      <c r="GQN55" s="98" t="s">
        <v>669</v>
      </c>
      <c r="GQO55" s="98" t="s">
        <v>669</v>
      </c>
      <c r="GQP55" s="98" t="s">
        <v>669</v>
      </c>
      <c r="GQQ55" s="98" t="s">
        <v>669</v>
      </c>
      <c r="GQR55" s="98" t="s">
        <v>669</v>
      </c>
      <c r="GQS55" s="98" t="s">
        <v>669</v>
      </c>
      <c r="GQT55" s="98" t="s">
        <v>669</v>
      </c>
      <c r="GQU55" s="98" t="s">
        <v>669</v>
      </c>
      <c r="GQV55" s="98" t="s">
        <v>669</v>
      </c>
      <c r="GQW55" s="98" t="s">
        <v>669</v>
      </c>
      <c r="GQX55" s="98" t="s">
        <v>669</v>
      </c>
      <c r="GQY55" s="98" t="s">
        <v>669</v>
      </c>
      <c r="GQZ55" s="98" t="s">
        <v>669</v>
      </c>
      <c r="GRA55" s="98" t="s">
        <v>669</v>
      </c>
      <c r="GRB55" s="98" t="s">
        <v>669</v>
      </c>
      <c r="GRC55" s="98" t="s">
        <v>669</v>
      </c>
      <c r="GRD55" s="98" t="s">
        <v>669</v>
      </c>
      <c r="GRE55" s="98" t="s">
        <v>669</v>
      </c>
      <c r="GRF55" s="98" t="s">
        <v>669</v>
      </c>
      <c r="GRG55" s="98" t="s">
        <v>669</v>
      </c>
      <c r="GRH55" s="98" t="s">
        <v>669</v>
      </c>
      <c r="GRI55" s="98" t="s">
        <v>669</v>
      </c>
      <c r="GRJ55" s="98" t="s">
        <v>669</v>
      </c>
      <c r="GRK55" s="98" t="s">
        <v>669</v>
      </c>
      <c r="GRL55" s="98" t="s">
        <v>669</v>
      </c>
      <c r="GRM55" s="98" t="s">
        <v>669</v>
      </c>
      <c r="GRN55" s="98" t="s">
        <v>669</v>
      </c>
      <c r="GRO55" s="98" t="s">
        <v>669</v>
      </c>
      <c r="GRP55" s="98" t="s">
        <v>669</v>
      </c>
      <c r="GRQ55" s="98" t="s">
        <v>669</v>
      </c>
      <c r="GRR55" s="98" t="s">
        <v>669</v>
      </c>
      <c r="GRS55" s="98" t="s">
        <v>669</v>
      </c>
      <c r="GRT55" s="98" t="s">
        <v>669</v>
      </c>
      <c r="GRU55" s="98" t="s">
        <v>669</v>
      </c>
      <c r="GRV55" s="98" t="s">
        <v>669</v>
      </c>
      <c r="GRW55" s="98" t="s">
        <v>669</v>
      </c>
      <c r="GRX55" s="98" t="s">
        <v>669</v>
      </c>
      <c r="GRY55" s="98" t="s">
        <v>669</v>
      </c>
      <c r="GRZ55" s="98" t="s">
        <v>669</v>
      </c>
      <c r="GSA55" s="98" t="s">
        <v>669</v>
      </c>
      <c r="GSB55" s="98" t="s">
        <v>669</v>
      </c>
      <c r="GSC55" s="98" t="s">
        <v>669</v>
      </c>
      <c r="GSD55" s="98" t="s">
        <v>669</v>
      </c>
      <c r="GSE55" s="98" t="s">
        <v>669</v>
      </c>
      <c r="GSF55" s="98" t="s">
        <v>669</v>
      </c>
      <c r="GSG55" s="98" t="s">
        <v>669</v>
      </c>
      <c r="GSH55" s="98" t="s">
        <v>669</v>
      </c>
      <c r="GSI55" s="98" t="s">
        <v>669</v>
      </c>
      <c r="GSJ55" s="98" t="s">
        <v>669</v>
      </c>
      <c r="GSK55" s="98" t="s">
        <v>669</v>
      </c>
      <c r="GSL55" s="98" t="s">
        <v>669</v>
      </c>
      <c r="GSM55" s="98" t="s">
        <v>669</v>
      </c>
      <c r="GSN55" s="98" t="s">
        <v>669</v>
      </c>
      <c r="GSO55" s="98" t="s">
        <v>669</v>
      </c>
      <c r="GSP55" s="98" t="s">
        <v>669</v>
      </c>
      <c r="GSQ55" s="98" t="s">
        <v>669</v>
      </c>
      <c r="GSR55" s="98" t="s">
        <v>669</v>
      </c>
      <c r="GSS55" s="98" t="s">
        <v>669</v>
      </c>
      <c r="GST55" s="98" t="s">
        <v>669</v>
      </c>
      <c r="GSU55" s="98" t="s">
        <v>669</v>
      </c>
      <c r="GSV55" s="98" t="s">
        <v>669</v>
      </c>
      <c r="GSW55" s="98" t="s">
        <v>669</v>
      </c>
      <c r="GSX55" s="98" t="s">
        <v>669</v>
      </c>
      <c r="GSY55" s="98" t="s">
        <v>669</v>
      </c>
      <c r="GSZ55" s="98" t="s">
        <v>669</v>
      </c>
      <c r="GTA55" s="98" t="s">
        <v>669</v>
      </c>
      <c r="GTB55" s="98" t="s">
        <v>669</v>
      </c>
      <c r="GTC55" s="98" t="s">
        <v>669</v>
      </c>
      <c r="GTD55" s="98" t="s">
        <v>669</v>
      </c>
      <c r="GTE55" s="98" t="s">
        <v>669</v>
      </c>
      <c r="GTF55" s="98" t="s">
        <v>669</v>
      </c>
      <c r="GTG55" s="98" t="s">
        <v>669</v>
      </c>
      <c r="GTH55" s="98" t="s">
        <v>669</v>
      </c>
      <c r="GTI55" s="98" t="s">
        <v>669</v>
      </c>
      <c r="GTJ55" s="98" t="s">
        <v>669</v>
      </c>
      <c r="GTK55" s="98" t="s">
        <v>669</v>
      </c>
      <c r="GTL55" s="98" t="s">
        <v>669</v>
      </c>
      <c r="GTM55" s="98" t="s">
        <v>669</v>
      </c>
      <c r="GTN55" s="98" t="s">
        <v>669</v>
      </c>
      <c r="GTO55" s="98" t="s">
        <v>669</v>
      </c>
      <c r="GTP55" s="98" t="s">
        <v>669</v>
      </c>
      <c r="GTQ55" s="98" t="s">
        <v>669</v>
      </c>
      <c r="GTR55" s="98" t="s">
        <v>669</v>
      </c>
      <c r="GTS55" s="98" t="s">
        <v>669</v>
      </c>
      <c r="GTT55" s="98" t="s">
        <v>669</v>
      </c>
      <c r="GTU55" s="98" t="s">
        <v>669</v>
      </c>
      <c r="GTV55" s="98" t="s">
        <v>669</v>
      </c>
      <c r="GTW55" s="98" t="s">
        <v>669</v>
      </c>
      <c r="GTX55" s="98" t="s">
        <v>669</v>
      </c>
      <c r="GTY55" s="98" t="s">
        <v>669</v>
      </c>
      <c r="GTZ55" s="98" t="s">
        <v>669</v>
      </c>
      <c r="GUA55" s="98" t="s">
        <v>669</v>
      </c>
      <c r="GUB55" s="98" t="s">
        <v>669</v>
      </c>
      <c r="GUC55" s="98" t="s">
        <v>669</v>
      </c>
      <c r="GUD55" s="98" t="s">
        <v>669</v>
      </c>
      <c r="GUE55" s="98" t="s">
        <v>669</v>
      </c>
      <c r="GUF55" s="98" t="s">
        <v>669</v>
      </c>
      <c r="GUG55" s="98" t="s">
        <v>669</v>
      </c>
      <c r="GUH55" s="98" t="s">
        <v>669</v>
      </c>
      <c r="GUI55" s="98" t="s">
        <v>669</v>
      </c>
      <c r="GUJ55" s="98" t="s">
        <v>669</v>
      </c>
      <c r="GUK55" s="98" t="s">
        <v>669</v>
      </c>
      <c r="GUL55" s="98" t="s">
        <v>669</v>
      </c>
      <c r="GUM55" s="98" t="s">
        <v>669</v>
      </c>
      <c r="GUN55" s="98" t="s">
        <v>669</v>
      </c>
      <c r="GUO55" s="98" t="s">
        <v>669</v>
      </c>
      <c r="GUP55" s="98" t="s">
        <v>669</v>
      </c>
      <c r="GUQ55" s="98" t="s">
        <v>669</v>
      </c>
      <c r="GUR55" s="98" t="s">
        <v>669</v>
      </c>
      <c r="GUS55" s="98" t="s">
        <v>669</v>
      </c>
      <c r="GUT55" s="98" t="s">
        <v>669</v>
      </c>
      <c r="GUU55" s="98" t="s">
        <v>669</v>
      </c>
      <c r="GUV55" s="98" t="s">
        <v>669</v>
      </c>
      <c r="GUW55" s="98" t="s">
        <v>669</v>
      </c>
      <c r="GUX55" s="98" t="s">
        <v>669</v>
      </c>
      <c r="GUY55" s="98" t="s">
        <v>669</v>
      </c>
      <c r="GUZ55" s="98" t="s">
        <v>669</v>
      </c>
      <c r="GVA55" s="98" t="s">
        <v>669</v>
      </c>
      <c r="GVB55" s="98" t="s">
        <v>669</v>
      </c>
      <c r="GVC55" s="98" t="s">
        <v>669</v>
      </c>
      <c r="GVD55" s="98" t="s">
        <v>669</v>
      </c>
      <c r="GVE55" s="98" t="s">
        <v>669</v>
      </c>
      <c r="GVF55" s="98" t="s">
        <v>669</v>
      </c>
      <c r="GVG55" s="98" t="s">
        <v>669</v>
      </c>
      <c r="GVH55" s="98" t="s">
        <v>669</v>
      </c>
      <c r="GVI55" s="98" t="s">
        <v>669</v>
      </c>
      <c r="GVJ55" s="98" t="s">
        <v>669</v>
      </c>
      <c r="GVK55" s="98" t="s">
        <v>669</v>
      </c>
      <c r="GVL55" s="98" t="s">
        <v>669</v>
      </c>
      <c r="GVM55" s="98" t="s">
        <v>669</v>
      </c>
      <c r="GVN55" s="98" t="s">
        <v>669</v>
      </c>
      <c r="GVO55" s="98" t="s">
        <v>669</v>
      </c>
      <c r="GVP55" s="98" t="s">
        <v>669</v>
      </c>
      <c r="GVQ55" s="98" t="s">
        <v>669</v>
      </c>
      <c r="GVR55" s="98" t="s">
        <v>669</v>
      </c>
      <c r="GVS55" s="98" t="s">
        <v>669</v>
      </c>
      <c r="GVT55" s="98" t="s">
        <v>669</v>
      </c>
      <c r="GVU55" s="98" t="s">
        <v>669</v>
      </c>
      <c r="GVV55" s="98" t="s">
        <v>669</v>
      </c>
      <c r="GVW55" s="98" t="s">
        <v>669</v>
      </c>
      <c r="GVX55" s="98" t="s">
        <v>669</v>
      </c>
      <c r="GVY55" s="98" t="s">
        <v>669</v>
      </c>
      <c r="GVZ55" s="98" t="s">
        <v>669</v>
      </c>
      <c r="GWA55" s="98" t="s">
        <v>669</v>
      </c>
      <c r="GWB55" s="98" t="s">
        <v>669</v>
      </c>
      <c r="GWC55" s="98" t="s">
        <v>669</v>
      </c>
      <c r="GWD55" s="98" t="s">
        <v>669</v>
      </c>
      <c r="GWE55" s="98" t="s">
        <v>669</v>
      </c>
      <c r="GWF55" s="98" t="s">
        <v>669</v>
      </c>
      <c r="GWG55" s="98" t="s">
        <v>669</v>
      </c>
      <c r="GWH55" s="98" t="s">
        <v>669</v>
      </c>
      <c r="GWI55" s="98" t="s">
        <v>669</v>
      </c>
      <c r="GWJ55" s="98" t="s">
        <v>669</v>
      </c>
      <c r="GWK55" s="98" t="s">
        <v>669</v>
      </c>
      <c r="GWL55" s="98" t="s">
        <v>669</v>
      </c>
      <c r="GWM55" s="98" t="s">
        <v>669</v>
      </c>
      <c r="GWN55" s="98" t="s">
        <v>669</v>
      </c>
      <c r="GWO55" s="98" t="s">
        <v>669</v>
      </c>
      <c r="GWP55" s="98" t="s">
        <v>669</v>
      </c>
      <c r="GWQ55" s="98" t="s">
        <v>669</v>
      </c>
      <c r="GWR55" s="98" t="s">
        <v>669</v>
      </c>
      <c r="GWS55" s="98" t="s">
        <v>669</v>
      </c>
      <c r="GWT55" s="98" t="s">
        <v>669</v>
      </c>
      <c r="GWU55" s="98" t="s">
        <v>669</v>
      </c>
      <c r="GWV55" s="98" t="s">
        <v>669</v>
      </c>
      <c r="GWW55" s="98" t="s">
        <v>669</v>
      </c>
      <c r="GWX55" s="98" t="s">
        <v>669</v>
      </c>
      <c r="GWY55" s="98" t="s">
        <v>669</v>
      </c>
      <c r="GWZ55" s="98" t="s">
        <v>669</v>
      </c>
      <c r="GXA55" s="98" t="s">
        <v>669</v>
      </c>
      <c r="GXB55" s="98" t="s">
        <v>669</v>
      </c>
      <c r="GXC55" s="98" t="s">
        <v>669</v>
      </c>
      <c r="GXD55" s="98" t="s">
        <v>669</v>
      </c>
      <c r="GXE55" s="98" t="s">
        <v>669</v>
      </c>
      <c r="GXF55" s="98" t="s">
        <v>669</v>
      </c>
      <c r="GXG55" s="98" t="s">
        <v>669</v>
      </c>
      <c r="GXH55" s="98" t="s">
        <v>669</v>
      </c>
      <c r="GXI55" s="98" t="s">
        <v>669</v>
      </c>
      <c r="GXJ55" s="98" t="s">
        <v>669</v>
      </c>
      <c r="GXK55" s="98" t="s">
        <v>669</v>
      </c>
      <c r="GXL55" s="98" t="s">
        <v>669</v>
      </c>
      <c r="GXM55" s="98" t="s">
        <v>669</v>
      </c>
      <c r="GXN55" s="98" t="s">
        <v>669</v>
      </c>
      <c r="GXO55" s="98" t="s">
        <v>669</v>
      </c>
      <c r="GXP55" s="98" t="s">
        <v>669</v>
      </c>
      <c r="GXQ55" s="98" t="s">
        <v>669</v>
      </c>
      <c r="GXR55" s="98" t="s">
        <v>669</v>
      </c>
      <c r="GXS55" s="98" t="s">
        <v>669</v>
      </c>
      <c r="GXT55" s="98" t="s">
        <v>669</v>
      </c>
      <c r="GXU55" s="98" t="s">
        <v>669</v>
      </c>
      <c r="GXV55" s="98" t="s">
        <v>669</v>
      </c>
      <c r="GXW55" s="98" t="s">
        <v>669</v>
      </c>
      <c r="GXX55" s="98" t="s">
        <v>669</v>
      </c>
      <c r="GXY55" s="98" t="s">
        <v>669</v>
      </c>
      <c r="GXZ55" s="98" t="s">
        <v>669</v>
      </c>
      <c r="GYA55" s="98" t="s">
        <v>669</v>
      </c>
      <c r="GYB55" s="98" t="s">
        <v>669</v>
      </c>
      <c r="GYC55" s="98" t="s">
        <v>669</v>
      </c>
      <c r="GYD55" s="98" t="s">
        <v>669</v>
      </c>
      <c r="GYE55" s="98" t="s">
        <v>669</v>
      </c>
      <c r="GYF55" s="98" t="s">
        <v>669</v>
      </c>
      <c r="GYG55" s="98" t="s">
        <v>669</v>
      </c>
      <c r="GYH55" s="98" t="s">
        <v>669</v>
      </c>
      <c r="GYI55" s="98" t="s">
        <v>669</v>
      </c>
      <c r="GYJ55" s="98" t="s">
        <v>669</v>
      </c>
      <c r="GYK55" s="98" t="s">
        <v>669</v>
      </c>
      <c r="GYL55" s="98" t="s">
        <v>669</v>
      </c>
      <c r="GYM55" s="98" t="s">
        <v>669</v>
      </c>
      <c r="GYN55" s="98" t="s">
        <v>669</v>
      </c>
      <c r="GYO55" s="98" t="s">
        <v>669</v>
      </c>
      <c r="GYP55" s="98" t="s">
        <v>669</v>
      </c>
      <c r="GYQ55" s="98" t="s">
        <v>669</v>
      </c>
      <c r="GYR55" s="98" t="s">
        <v>669</v>
      </c>
      <c r="GYS55" s="98" t="s">
        <v>669</v>
      </c>
      <c r="GYT55" s="98" t="s">
        <v>669</v>
      </c>
      <c r="GYU55" s="98" t="s">
        <v>669</v>
      </c>
      <c r="GYV55" s="98" t="s">
        <v>669</v>
      </c>
      <c r="GYW55" s="98" t="s">
        <v>669</v>
      </c>
      <c r="GYX55" s="98" t="s">
        <v>669</v>
      </c>
      <c r="GYY55" s="98" t="s">
        <v>669</v>
      </c>
      <c r="GYZ55" s="98" t="s">
        <v>669</v>
      </c>
      <c r="GZA55" s="98" t="s">
        <v>669</v>
      </c>
      <c r="GZB55" s="98" t="s">
        <v>669</v>
      </c>
      <c r="GZC55" s="98" t="s">
        <v>669</v>
      </c>
      <c r="GZD55" s="98" t="s">
        <v>669</v>
      </c>
      <c r="GZE55" s="98" t="s">
        <v>669</v>
      </c>
      <c r="GZF55" s="98" t="s">
        <v>669</v>
      </c>
      <c r="GZG55" s="98" t="s">
        <v>669</v>
      </c>
      <c r="GZH55" s="98" t="s">
        <v>669</v>
      </c>
      <c r="GZI55" s="98" t="s">
        <v>669</v>
      </c>
      <c r="GZJ55" s="98" t="s">
        <v>669</v>
      </c>
      <c r="GZK55" s="98" t="s">
        <v>669</v>
      </c>
      <c r="GZL55" s="98" t="s">
        <v>669</v>
      </c>
      <c r="GZM55" s="98" t="s">
        <v>669</v>
      </c>
      <c r="GZN55" s="98" t="s">
        <v>669</v>
      </c>
      <c r="GZO55" s="98" t="s">
        <v>669</v>
      </c>
      <c r="GZP55" s="98" t="s">
        <v>669</v>
      </c>
      <c r="GZQ55" s="98" t="s">
        <v>669</v>
      </c>
      <c r="GZR55" s="98" t="s">
        <v>669</v>
      </c>
      <c r="GZS55" s="98" t="s">
        <v>669</v>
      </c>
      <c r="GZT55" s="98" t="s">
        <v>669</v>
      </c>
      <c r="GZU55" s="98" t="s">
        <v>669</v>
      </c>
      <c r="GZV55" s="98" t="s">
        <v>669</v>
      </c>
      <c r="GZW55" s="98" t="s">
        <v>669</v>
      </c>
      <c r="GZX55" s="98" t="s">
        <v>669</v>
      </c>
      <c r="GZY55" s="98" t="s">
        <v>669</v>
      </c>
      <c r="GZZ55" s="98" t="s">
        <v>669</v>
      </c>
      <c r="HAA55" s="98" t="s">
        <v>669</v>
      </c>
      <c r="HAB55" s="98" t="s">
        <v>669</v>
      </c>
      <c r="HAC55" s="98" t="s">
        <v>669</v>
      </c>
      <c r="HAD55" s="98" t="s">
        <v>669</v>
      </c>
      <c r="HAE55" s="98" t="s">
        <v>669</v>
      </c>
      <c r="HAF55" s="98" t="s">
        <v>669</v>
      </c>
      <c r="HAG55" s="98" t="s">
        <v>669</v>
      </c>
      <c r="HAH55" s="98" t="s">
        <v>669</v>
      </c>
      <c r="HAI55" s="98" t="s">
        <v>669</v>
      </c>
      <c r="HAJ55" s="98" t="s">
        <v>669</v>
      </c>
      <c r="HAK55" s="98" t="s">
        <v>669</v>
      </c>
      <c r="HAL55" s="98" t="s">
        <v>669</v>
      </c>
      <c r="HAM55" s="98" t="s">
        <v>669</v>
      </c>
      <c r="HAN55" s="98" t="s">
        <v>669</v>
      </c>
      <c r="HAO55" s="98" t="s">
        <v>669</v>
      </c>
      <c r="HAP55" s="98" t="s">
        <v>669</v>
      </c>
      <c r="HAQ55" s="98" t="s">
        <v>669</v>
      </c>
      <c r="HAR55" s="98" t="s">
        <v>669</v>
      </c>
      <c r="HAS55" s="98" t="s">
        <v>669</v>
      </c>
      <c r="HAT55" s="98" t="s">
        <v>669</v>
      </c>
      <c r="HAU55" s="98" t="s">
        <v>669</v>
      </c>
      <c r="HAV55" s="98" t="s">
        <v>669</v>
      </c>
      <c r="HAW55" s="98" t="s">
        <v>669</v>
      </c>
      <c r="HAX55" s="98" t="s">
        <v>669</v>
      </c>
      <c r="HAY55" s="98" t="s">
        <v>669</v>
      </c>
      <c r="HAZ55" s="98" t="s">
        <v>669</v>
      </c>
      <c r="HBA55" s="98" t="s">
        <v>669</v>
      </c>
      <c r="HBB55" s="98" t="s">
        <v>669</v>
      </c>
      <c r="HBC55" s="98" t="s">
        <v>669</v>
      </c>
      <c r="HBD55" s="98" t="s">
        <v>669</v>
      </c>
      <c r="HBE55" s="98" t="s">
        <v>669</v>
      </c>
      <c r="HBF55" s="98" t="s">
        <v>669</v>
      </c>
      <c r="HBG55" s="98" t="s">
        <v>669</v>
      </c>
      <c r="HBH55" s="98" t="s">
        <v>669</v>
      </c>
      <c r="HBI55" s="98" t="s">
        <v>669</v>
      </c>
      <c r="HBJ55" s="98" t="s">
        <v>669</v>
      </c>
      <c r="HBK55" s="98" t="s">
        <v>669</v>
      </c>
      <c r="HBL55" s="98" t="s">
        <v>669</v>
      </c>
      <c r="HBM55" s="98" t="s">
        <v>669</v>
      </c>
      <c r="HBN55" s="98" t="s">
        <v>669</v>
      </c>
      <c r="HBO55" s="98" t="s">
        <v>669</v>
      </c>
      <c r="HBP55" s="98" t="s">
        <v>669</v>
      </c>
      <c r="HBQ55" s="98" t="s">
        <v>669</v>
      </c>
      <c r="HBR55" s="98" t="s">
        <v>669</v>
      </c>
      <c r="HBS55" s="98" t="s">
        <v>669</v>
      </c>
      <c r="HBT55" s="98" t="s">
        <v>669</v>
      </c>
      <c r="HBU55" s="98" t="s">
        <v>669</v>
      </c>
      <c r="HBV55" s="98" t="s">
        <v>669</v>
      </c>
      <c r="HBW55" s="98" t="s">
        <v>669</v>
      </c>
      <c r="HBX55" s="98" t="s">
        <v>669</v>
      </c>
      <c r="HBY55" s="98" t="s">
        <v>669</v>
      </c>
      <c r="HBZ55" s="98" t="s">
        <v>669</v>
      </c>
      <c r="HCA55" s="98" t="s">
        <v>669</v>
      </c>
      <c r="HCB55" s="98" t="s">
        <v>669</v>
      </c>
      <c r="HCC55" s="98" t="s">
        <v>669</v>
      </c>
      <c r="HCD55" s="98" t="s">
        <v>669</v>
      </c>
      <c r="HCE55" s="98" t="s">
        <v>669</v>
      </c>
      <c r="HCF55" s="98" t="s">
        <v>669</v>
      </c>
      <c r="HCG55" s="98" t="s">
        <v>669</v>
      </c>
      <c r="HCH55" s="98" t="s">
        <v>669</v>
      </c>
      <c r="HCI55" s="98" t="s">
        <v>669</v>
      </c>
      <c r="HCJ55" s="98" t="s">
        <v>669</v>
      </c>
      <c r="HCK55" s="98" t="s">
        <v>669</v>
      </c>
      <c r="HCL55" s="98" t="s">
        <v>669</v>
      </c>
      <c r="HCM55" s="98" t="s">
        <v>669</v>
      </c>
      <c r="HCN55" s="98" t="s">
        <v>669</v>
      </c>
      <c r="HCO55" s="98" t="s">
        <v>669</v>
      </c>
      <c r="HCP55" s="98" t="s">
        <v>669</v>
      </c>
      <c r="HCQ55" s="98" t="s">
        <v>669</v>
      </c>
      <c r="HCR55" s="98" t="s">
        <v>669</v>
      </c>
      <c r="HCS55" s="98" t="s">
        <v>669</v>
      </c>
      <c r="HCT55" s="98" t="s">
        <v>669</v>
      </c>
      <c r="HCU55" s="98" t="s">
        <v>669</v>
      </c>
      <c r="HCV55" s="98" t="s">
        <v>669</v>
      </c>
      <c r="HCW55" s="98" t="s">
        <v>669</v>
      </c>
      <c r="HCX55" s="98" t="s">
        <v>669</v>
      </c>
      <c r="HCY55" s="98" t="s">
        <v>669</v>
      </c>
      <c r="HCZ55" s="98" t="s">
        <v>669</v>
      </c>
      <c r="HDA55" s="98" t="s">
        <v>669</v>
      </c>
      <c r="HDB55" s="98" t="s">
        <v>669</v>
      </c>
      <c r="HDC55" s="98" t="s">
        <v>669</v>
      </c>
      <c r="HDD55" s="98" t="s">
        <v>669</v>
      </c>
      <c r="HDE55" s="98" t="s">
        <v>669</v>
      </c>
      <c r="HDF55" s="98" t="s">
        <v>669</v>
      </c>
      <c r="HDG55" s="98" t="s">
        <v>669</v>
      </c>
      <c r="HDH55" s="98" t="s">
        <v>669</v>
      </c>
      <c r="HDI55" s="98" t="s">
        <v>669</v>
      </c>
      <c r="HDJ55" s="98" t="s">
        <v>669</v>
      </c>
      <c r="HDK55" s="98" t="s">
        <v>669</v>
      </c>
      <c r="HDL55" s="98" t="s">
        <v>669</v>
      </c>
      <c r="HDM55" s="98" t="s">
        <v>669</v>
      </c>
      <c r="HDN55" s="98" t="s">
        <v>669</v>
      </c>
      <c r="HDO55" s="98" t="s">
        <v>669</v>
      </c>
      <c r="HDP55" s="98" t="s">
        <v>669</v>
      </c>
      <c r="HDQ55" s="98" t="s">
        <v>669</v>
      </c>
      <c r="HDR55" s="98" t="s">
        <v>669</v>
      </c>
      <c r="HDS55" s="98" t="s">
        <v>669</v>
      </c>
      <c r="HDT55" s="98" t="s">
        <v>669</v>
      </c>
      <c r="HDU55" s="98" t="s">
        <v>669</v>
      </c>
      <c r="HDV55" s="98" t="s">
        <v>669</v>
      </c>
      <c r="HDW55" s="98" t="s">
        <v>669</v>
      </c>
      <c r="HDX55" s="98" t="s">
        <v>669</v>
      </c>
      <c r="HDY55" s="98" t="s">
        <v>669</v>
      </c>
      <c r="HDZ55" s="98" t="s">
        <v>669</v>
      </c>
      <c r="HEA55" s="98" t="s">
        <v>669</v>
      </c>
      <c r="HEB55" s="98" t="s">
        <v>669</v>
      </c>
      <c r="HEC55" s="98" t="s">
        <v>669</v>
      </c>
      <c r="HED55" s="98" t="s">
        <v>669</v>
      </c>
      <c r="HEE55" s="98" t="s">
        <v>669</v>
      </c>
      <c r="HEF55" s="98" t="s">
        <v>669</v>
      </c>
      <c r="HEG55" s="98" t="s">
        <v>669</v>
      </c>
      <c r="HEH55" s="98" t="s">
        <v>669</v>
      </c>
      <c r="HEI55" s="98" t="s">
        <v>669</v>
      </c>
      <c r="HEJ55" s="98" t="s">
        <v>669</v>
      </c>
      <c r="HEK55" s="98" t="s">
        <v>669</v>
      </c>
      <c r="HEL55" s="98" t="s">
        <v>669</v>
      </c>
      <c r="HEM55" s="98" t="s">
        <v>669</v>
      </c>
      <c r="HEN55" s="98" t="s">
        <v>669</v>
      </c>
      <c r="HEO55" s="98" t="s">
        <v>669</v>
      </c>
      <c r="HEP55" s="98" t="s">
        <v>669</v>
      </c>
      <c r="HEQ55" s="98" t="s">
        <v>669</v>
      </c>
      <c r="HER55" s="98" t="s">
        <v>669</v>
      </c>
      <c r="HES55" s="98" t="s">
        <v>669</v>
      </c>
      <c r="HET55" s="98" t="s">
        <v>669</v>
      </c>
      <c r="HEU55" s="98" t="s">
        <v>669</v>
      </c>
      <c r="HEV55" s="98" t="s">
        <v>669</v>
      </c>
      <c r="HEW55" s="98" t="s">
        <v>669</v>
      </c>
      <c r="HEX55" s="98" t="s">
        <v>669</v>
      </c>
      <c r="HEY55" s="98" t="s">
        <v>669</v>
      </c>
      <c r="HEZ55" s="98" t="s">
        <v>669</v>
      </c>
      <c r="HFA55" s="98" t="s">
        <v>669</v>
      </c>
      <c r="HFB55" s="98" t="s">
        <v>669</v>
      </c>
      <c r="HFC55" s="98" t="s">
        <v>669</v>
      </c>
      <c r="HFD55" s="98" t="s">
        <v>669</v>
      </c>
      <c r="HFE55" s="98" t="s">
        <v>669</v>
      </c>
      <c r="HFF55" s="98" t="s">
        <v>669</v>
      </c>
      <c r="HFG55" s="98" t="s">
        <v>669</v>
      </c>
      <c r="HFH55" s="98" t="s">
        <v>669</v>
      </c>
      <c r="HFI55" s="98" t="s">
        <v>669</v>
      </c>
      <c r="HFJ55" s="98" t="s">
        <v>669</v>
      </c>
      <c r="HFK55" s="98" t="s">
        <v>669</v>
      </c>
      <c r="HFL55" s="98" t="s">
        <v>669</v>
      </c>
      <c r="HFM55" s="98" t="s">
        <v>669</v>
      </c>
      <c r="HFN55" s="98" t="s">
        <v>669</v>
      </c>
      <c r="HFO55" s="98" t="s">
        <v>669</v>
      </c>
      <c r="HFP55" s="98" t="s">
        <v>669</v>
      </c>
      <c r="HFQ55" s="98" t="s">
        <v>669</v>
      </c>
      <c r="HFR55" s="98" t="s">
        <v>669</v>
      </c>
      <c r="HFS55" s="98" t="s">
        <v>669</v>
      </c>
      <c r="HFT55" s="98" t="s">
        <v>669</v>
      </c>
      <c r="HFU55" s="98" t="s">
        <v>669</v>
      </c>
      <c r="HFV55" s="98" t="s">
        <v>669</v>
      </c>
      <c r="HFW55" s="98" t="s">
        <v>669</v>
      </c>
      <c r="HFX55" s="98" t="s">
        <v>669</v>
      </c>
      <c r="HFY55" s="98" t="s">
        <v>669</v>
      </c>
      <c r="HFZ55" s="98" t="s">
        <v>669</v>
      </c>
      <c r="HGA55" s="98" t="s">
        <v>669</v>
      </c>
      <c r="HGB55" s="98" t="s">
        <v>669</v>
      </c>
      <c r="HGC55" s="98" t="s">
        <v>669</v>
      </c>
      <c r="HGD55" s="98" t="s">
        <v>669</v>
      </c>
      <c r="HGE55" s="98" t="s">
        <v>669</v>
      </c>
      <c r="HGF55" s="98" t="s">
        <v>669</v>
      </c>
      <c r="HGG55" s="98" t="s">
        <v>669</v>
      </c>
      <c r="HGH55" s="98" t="s">
        <v>669</v>
      </c>
      <c r="HGI55" s="98" t="s">
        <v>669</v>
      </c>
      <c r="HGJ55" s="98" t="s">
        <v>669</v>
      </c>
      <c r="HGK55" s="98" t="s">
        <v>669</v>
      </c>
      <c r="HGL55" s="98" t="s">
        <v>669</v>
      </c>
      <c r="HGM55" s="98" t="s">
        <v>669</v>
      </c>
      <c r="HGN55" s="98" t="s">
        <v>669</v>
      </c>
      <c r="HGO55" s="98" t="s">
        <v>669</v>
      </c>
      <c r="HGP55" s="98" t="s">
        <v>669</v>
      </c>
      <c r="HGQ55" s="98" t="s">
        <v>669</v>
      </c>
      <c r="HGR55" s="98" t="s">
        <v>669</v>
      </c>
      <c r="HGS55" s="98" t="s">
        <v>669</v>
      </c>
      <c r="HGT55" s="98" t="s">
        <v>669</v>
      </c>
      <c r="HGU55" s="98" t="s">
        <v>669</v>
      </c>
      <c r="HGV55" s="98" t="s">
        <v>669</v>
      </c>
      <c r="HGW55" s="98" t="s">
        <v>669</v>
      </c>
      <c r="HGX55" s="98" t="s">
        <v>669</v>
      </c>
      <c r="HGY55" s="98" t="s">
        <v>669</v>
      </c>
      <c r="HGZ55" s="98" t="s">
        <v>669</v>
      </c>
      <c r="HHA55" s="98" t="s">
        <v>669</v>
      </c>
      <c r="HHB55" s="98" t="s">
        <v>669</v>
      </c>
      <c r="HHC55" s="98" t="s">
        <v>669</v>
      </c>
      <c r="HHD55" s="98" t="s">
        <v>669</v>
      </c>
      <c r="HHE55" s="98" t="s">
        <v>669</v>
      </c>
      <c r="HHF55" s="98" t="s">
        <v>669</v>
      </c>
      <c r="HHG55" s="98" t="s">
        <v>669</v>
      </c>
      <c r="HHH55" s="98" t="s">
        <v>669</v>
      </c>
      <c r="HHI55" s="98" t="s">
        <v>669</v>
      </c>
      <c r="HHJ55" s="98" t="s">
        <v>669</v>
      </c>
      <c r="HHK55" s="98" t="s">
        <v>669</v>
      </c>
      <c r="HHL55" s="98" t="s">
        <v>669</v>
      </c>
      <c r="HHM55" s="98" t="s">
        <v>669</v>
      </c>
      <c r="HHN55" s="98" t="s">
        <v>669</v>
      </c>
      <c r="HHO55" s="98" t="s">
        <v>669</v>
      </c>
      <c r="HHP55" s="98" t="s">
        <v>669</v>
      </c>
      <c r="HHQ55" s="98" t="s">
        <v>669</v>
      </c>
      <c r="HHR55" s="98" t="s">
        <v>669</v>
      </c>
      <c r="HHS55" s="98" t="s">
        <v>669</v>
      </c>
      <c r="HHT55" s="98" t="s">
        <v>669</v>
      </c>
      <c r="HHU55" s="98" t="s">
        <v>669</v>
      </c>
      <c r="HHV55" s="98" t="s">
        <v>669</v>
      </c>
      <c r="HHW55" s="98" t="s">
        <v>669</v>
      </c>
      <c r="HHX55" s="98" t="s">
        <v>669</v>
      </c>
      <c r="HHY55" s="98" t="s">
        <v>669</v>
      </c>
      <c r="HHZ55" s="98" t="s">
        <v>669</v>
      </c>
      <c r="HIA55" s="98" t="s">
        <v>669</v>
      </c>
      <c r="HIB55" s="98" t="s">
        <v>669</v>
      </c>
      <c r="HIC55" s="98" t="s">
        <v>669</v>
      </c>
      <c r="HID55" s="98" t="s">
        <v>669</v>
      </c>
      <c r="HIE55" s="98" t="s">
        <v>669</v>
      </c>
      <c r="HIF55" s="98" t="s">
        <v>669</v>
      </c>
      <c r="HIG55" s="98" t="s">
        <v>669</v>
      </c>
      <c r="HIH55" s="98" t="s">
        <v>669</v>
      </c>
      <c r="HII55" s="98" t="s">
        <v>669</v>
      </c>
      <c r="HIJ55" s="98" t="s">
        <v>669</v>
      </c>
      <c r="HIK55" s="98" t="s">
        <v>669</v>
      </c>
      <c r="HIL55" s="98" t="s">
        <v>669</v>
      </c>
      <c r="HIM55" s="98" t="s">
        <v>669</v>
      </c>
      <c r="HIN55" s="98" t="s">
        <v>669</v>
      </c>
      <c r="HIO55" s="98" t="s">
        <v>669</v>
      </c>
      <c r="HIP55" s="98" t="s">
        <v>669</v>
      </c>
      <c r="HIQ55" s="98" t="s">
        <v>669</v>
      </c>
      <c r="HIR55" s="98" t="s">
        <v>669</v>
      </c>
      <c r="HIS55" s="98" t="s">
        <v>669</v>
      </c>
      <c r="HIT55" s="98" t="s">
        <v>669</v>
      </c>
      <c r="HIU55" s="98" t="s">
        <v>669</v>
      </c>
      <c r="HIV55" s="98" t="s">
        <v>669</v>
      </c>
      <c r="HIW55" s="98" t="s">
        <v>669</v>
      </c>
      <c r="HIX55" s="98" t="s">
        <v>669</v>
      </c>
      <c r="HIY55" s="98" t="s">
        <v>669</v>
      </c>
      <c r="HIZ55" s="98" t="s">
        <v>669</v>
      </c>
      <c r="HJA55" s="98" t="s">
        <v>669</v>
      </c>
      <c r="HJB55" s="98" t="s">
        <v>669</v>
      </c>
      <c r="HJC55" s="98" t="s">
        <v>669</v>
      </c>
      <c r="HJD55" s="98" t="s">
        <v>669</v>
      </c>
      <c r="HJE55" s="98" t="s">
        <v>669</v>
      </c>
      <c r="HJF55" s="98" t="s">
        <v>669</v>
      </c>
      <c r="HJG55" s="98" t="s">
        <v>669</v>
      </c>
      <c r="HJH55" s="98" t="s">
        <v>669</v>
      </c>
      <c r="HJI55" s="98" t="s">
        <v>669</v>
      </c>
      <c r="HJJ55" s="98" t="s">
        <v>669</v>
      </c>
      <c r="HJK55" s="98" t="s">
        <v>669</v>
      </c>
      <c r="HJL55" s="98" t="s">
        <v>669</v>
      </c>
      <c r="HJM55" s="98" t="s">
        <v>669</v>
      </c>
      <c r="HJN55" s="98" t="s">
        <v>669</v>
      </c>
      <c r="HJO55" s="98" t="s">
        <v>669</v>
      </c>
      <c r="HJP55" s="98" t="s">
        <v>669</v>
      </c>
      <c r="HJQ55" s="98" t="s">
        <v>669</v>
      </c>
      <c r="HJR55" s="98" t="s">
        <v>669</v>
      </c>
      <c r="HJS55" s="98" t="s">
        <v>669</v>
      </c>
      <c r="HJT55" s="98" t="s">
        <v>669</v>
      </c>
      <c r="HJU55" s="98" t="s">
        <v>669</v>
      </c>
      <c r="HJV55" s="98" t="s">
        <v>669</v>
      </c>
      <c r="HJW55" s="98" t="s">
        <v>669</v>
      </c>
      <c r="HJX55" s="98" t="s">
        <v>669</v>
      </c>
      <c r="HJY55" s="98" t="s">
        <v>669</v>
      </c>
      <c r="HJZ55" s="98" t="s">
        <v>669</v>
      </c>
      <c r="HKA55" s="98" t="s">
        <v>669</v>
      </c>
      <c r="HKB55" s="98" t="s">
        <v>669</v>
      </c>
      <c r="HKC55" s="98" t="s">
        <v>669</v>
      </c>
      <c r="HKD55" s="98" t="s">
        <v>669</v>
      </c>
      <c r="HKE55" s="98" t="s">
        <v>669</v>
      </c>
      <c r="HKF55" s="98" t="s">
        <v>669</v>
      </c>
      <c r="HKG55" s="98" t="s">
        <v>669</v>
      </c>
      <c r="HKH55" s="98" t="s">
        <v>669</v>
      </c>
      <c r="HKI55" s="98" t="s">
        <v>669</v>
      </c>
      <c r="HKJ55" s="98" t="s">
        <v>669</v>
      </c>
      <c r="HKK55" s="98" t="s">
        <v>669</v>
      </c>
      <c r="HKL55" s="98" t="s">
        <v>669</v>
      </c>
      <c r="HKM55" s="98" t="s">
        <v>669</v>
      </c>
      <c r="HKN55" s="98" t="s">
        <v>669</v>
      </c>
      <c r="HKO55" s="98" t="s">
        <v>669</v>
      </c>
      <c r="HKP55" s="98" t="s">
        <v>669</v>
      </c>
      <c r="HKQ55" s="98" t="s">
        <v>669</v>
      </c>
      <c r="HKR55" s="98" t="s">
        <v>669</v>
      </c>
      <c r="HKS55" s="98" t="s">
        <v>669</v>
      </c>
      <c r="HKT55" s="98" t="s">
        <v>669</v>
      </c>
      <c r="HKU55" s="98" t="s">
        <v>669</v>
      </c>
      <c r="HKV55" s="98" t="s">
        <v>669</v>
      </c>
      <c r="HKW55" s="98" t="s">
        <v>669</v>
      </c>
      <c r="HKX55" s="98" t="s">
        <v>669</v>
      </c>
      <c r="HKY55" s="98" t="s">
        <v>669</v>
      </c>
      <c r="HKZ55" s="98" t="s">
        <v>669</v>
      </c>
      <c r="HLA55" s="98" t="s">
        <v>669</v>
      </c>
      <c r="HLB55" s="98" t="s">
        <v>669</v>
      </c>
      <c r="HLC55" s="98" t="s">
        <v>669</v>
      </c>
      <c r="HLD55" s="98" t="s">
        <v>669</v>
      </c>
      <c r="HLE55" s="98" t="s">
        <v>669</v>
      </c>
      <c r="HLF55" s="98" t="s">
        <v>669</v>
      </c>
      <c r="HLG55" s="98" t="s">
        <v>669</v>
      </c>
      <c r="HLH55" s="98" t="s">
        <v>669</v>
      </c>
      <c r="HLI55" s="98" t="s">
        <v>669</v>
      </c>
      <c r="HLJ55" s="98" t="s">
        <v>669</v>
      </c>
      <c r="HLK55" s="98" t="s">
        <v>669</v>
      </c>
      <c r="HLL55" s="98" t="s">
        <v>669</v>
      </c>
      <c r="HLM55" s="98" t="s">
        <v>669</v>
      </c>
      <c r="HLN55" s="98" t="s">
        <v>669</v>
      </c>
      <c r="HLO55" s="98" t="s">
        <v>669</v>
      </c>
      <c r="HLP55" s="98" t="s">
        <v>669</v>
      </c>
      <c r="HLQ55" s="98" t="s">
        <v>669</v>
      </c>
      <c r="HLR55" s="98" t="s">
        <v>669</v>
      </c>
      <c r="HLS55" s="98" t="s">
        <v>669</v>
      </c>
      <c r="HLT55" s="98" t="s">
        <v>669</v>
      </c>
      <c r="HLU55" s="98" t="s">
        <v>669</v>
      </c>
      <c r="HLV55" s="98" t="s">
        <v>669</v>
      </c>
      <c r="HLW55" s="98" t="s">
        <v>669</v>
      </c>
      <c r="HLX55" s="98" t="s">
        <v>669</v>
      </c>
      <c r="HLY55" s="98" t="s">
        <v>669</v>
      </c>
      <c r="HLZ55" s="98" t="s">
        <v>669</v>
      </c>
      <c r="HMA55" s="98" t="s">
        <v>669</v>
      </c>
      <c r="HMB55" s="98" t="s">
        <v>669</v>
      </c>
      <c r="HMC55" s="98" t="s">
        <v>669</v>
      </c>
      <c r="HMD55" s="98" t="s">
        <v>669</v>
      </c>
      <c r="HME55" s="98" t="s">
        <v>669</v>
      </c>
      <c r="HMF55" s="98" t="s">
        <v>669</v>
      </c>
      <c r="HMG55" s="98" t="s">
        <v>669</v>
      </c>
      <c r="HMH55" s="98" t="s">
        <v>669</v>
      </c>
      <c r="HMI55" s="98" t="s">
        <v>669</v>
      </c>
      <c r="HMJ55" s="98" t="s">
        <v>669</v>
      </c>
      <c r="HMK55" s="98" t="s">
        <v>669</v>
      </c>
      <c r="HML55" s="98" t="s">
        <v>669</v>
      </c>
      <c r="HMM55" s="98" t="s">
        <v>669</v>
      </c>
      <c r="HMN55" s="98" t="s">
        <v>669</v>
      </c>
      <c r="HMO55" s="98" t="s">
        <v>669</v>
      </c>
      <c r="HMP55" s="98" t="s">
        <v>669</v>
      </c>
      <c r="HMQ55" s="98" t="s">
        <v>669</v>
      </c>
      <c r="HMR55" s="98" t="s">
        <v>669</v>
      </c>
      <c r="HMS55" s="98" t="s">
        <v>669</v>
      </c>
      <c r="HMT55" s="98" t="s">
        <v>669</v>
      </c>
      <c r="HMU55" s="98" t="s">
        <v>669</v>
      </c>
      <c r="HMV55" s="98" t="s">
        <v>669</v>
      </c>
      <c r="HMW55" s="98" t="s">
        <v>669</v>
      </c>
      <c r="HMX55" s="98" t="s">
        <v>669</v>
      </c>
      <c r="HMY55" s="98" t="s">
        <v>669</v>
      </c>
      <c r="HMZ55" s="98" t="s">
        <v>669</v>
      </c>
      <c r="HNA55" s="98" t="s">
        <v>669</v>
      </c>
      <c r="HNB55" s="98" t="s">
        <v>669</v>
      </c>
      <c r="HNC55" s="98" t="s">
        <v>669</v>
      </c>
      <c r="HND55" s="98" t="s">
        <v>669</v>
      </c>
      <c r="HNE55" s="98" t="s">
        <v>669</v>
      </c>
      <c r="HNF55" s="98" t="s">
        <v>669</v>
      </c>
      <c r="HNG55" s="98" t="s">
        <v>669</v>
      </c>
      <c r="HNH55" s="98" t="s">
        <v>669</v>
      </c>
      <c r="HNI55" s="98" t="s">
        <v>669</v>
      </c>
      <c r="HNJ55" s="98" t="s">
        <v>669</v>
      </c>
      <c r="HNK55" s="98" t="s">
        <v>669</v>
      </c>
      <c r="HNL55" s="98" t="s">
        <v>669</v>
      </c>
      <c r="HNM55" s="98" t="s">
        <v>669</v>
      </c>
      <c r="HNN55" s="98" t="s">
        <v>669</v>
      </c>
      <c r="HNO55" s="98" t="s">
        <v>669</v>
      </c>
      <c r="HNP55" s="98" t="s">
        <v>669</v>
      </c>
      <c r="HNQ55" s="98" t="s">
        <v>669</v>
      </c>
      <c r="HNR55" s="98" t="s">
        <v>669</v>
      </c>
      <c r="HNS55" s="98" t="s">
        <v>669</v>
      </c>
      <c r="HNT55" s="98" t="s">
        <v>669</v>
      </c>
      <c r="HNU55" s="98" t="s">
        <v>669</v>
      </c>
      <c r="HNV55" s="98" t="s">
        <v>669</v>
      </c>
      <c r="HNW55" s="98" t="s">
        <v>669</v>
      </c>
      <c r="HNX55" s="98" t="s">
        <v>669</v>
      </c>
      <c r="HNY55" s="98" t="s">
        <v>669</v>
      </c>
      <c r="HNZ55" s="98" t="s">
        <v>669</v>
      </c>
      <c r="HOA55" s="98" t="s">
        <v>669</v>
      </c>
      <c r="HOB55" s="98" t="s">
        <v>669</v>
      </c>
      <c r="HOC55" s="98" t="s">
        <v>669</v>
      </c>
      <c r="HOD55" s="98" t="s">
        <v>669</v>
      </c>
      <c r="HOE55" s="98" t="s">
        <v>669</v>
      </c>
      <c r="HOF55" s="98" t="s">
        <v>669</v>
      </c>
      <c r="HOG55" s="98" t="s">
        <v>669</v>
      </c>
      <c r="HOH55" s="98" t="s">
        <v>669</v>
      </c>
      <c r="HOI55" s="98" t="s">
        <v>669</v>
      </c>
      <c r="HOJ55" s="98" t="s">
        <v>669</v>
      </c>
      <c r="HOK55" s="98" t="s">
        <v>669</v>
      </c>
      <c r="HOL55" s="98" t="s">
        <v>669</v>
      </c>
      <c r="HOM55" s="98" t="s">
        <v>669</v>
      </c>
      <c r="HON55" s="98" t="s">
        <v>669</v>
      </c>
      <c r="HOO55" s="98" t="s">
        <v>669</v>
      </c>
      <c r="HOP55" s="98" t="s">
        <v>669</v>
      </c>
      <c r="HOQ55" s="98" t="s">
        <v>669</v>
      </c>
      <c r="HOR55" s="98" t="s">
        <v>669</v>
      </c>
      <c r="HOS55" s="98" t="s">
        <v>669</v>
      </c>
      <c r="HOT55" s="98" t="s">
        <v>669</v>
      </c>
      <c r="HOU55" s="98" t="s">
        <v>669</v>
      </c>
      <c r="HOV55" s="98" t="s">
        <v>669</v>
      </c>
      <c r="HOW55" s="98" t="s">
        <v>669</v>
      </c>
      <c r="HOX55" s="98" t="s">
        <v>669</v>
      </c>
      <c r="HOY55" s="98" t="s">
        <v>669</v>
      </c>
      <c r="HOZ55" s="98" t="s">
        <v>669</v>
      </c>
      <c r="HPA55" s="98" t="s">
        <v>669</v>
      </c>
      <c r="HPB55" s="98" t="s">
        <v>669</v>
      </c>
      <c r="HPC55" s="98" t="s">
        <v>669</v>
      </c>
      <c r="HPD55" s="98" t="s">
        <v>669</v>
      </c>
      <c r="HPE55" s="98" t="s">
        <v>669</v>
      </c>
      <c r="HPF55" s="98" t="s">
        <v>669</v>
      </c>
      <c r="HPG55" s="98" t="s">
        <v>669</v>
      </c>
      <c r="HPH55" s="98" t="s">
        <v>669</v>
      </c>
      <c r="HPI55" s="98" t="s">
        <v>669</v>
      </c>
      <c r="HPJ55" s="98" t="s">
        <v>669</v>
      </c>
      <c r="HPK55" s="98" t="s">
        <v>669</v>
      </c>
      <c r="HPL55" s="98" t="s">
        <v>669</v>
      </c>
      <c r="HPM55" s="98" t="s">
        <v>669</v>
      </c>
      <c r="HPN55" s="98" t="s">
        <v>669</v>
      </c>
      <c r="HPO55" s="98" t="s">
        <v>669</v>
      </c>
      <c r="HPP55" s="98" t="s">
        <v>669</v>
      </c>
      <c r="HPQ55" s="98" t="s">
        <v>669</v>
      </c>
      <c r="HPR55" s="98" t="s">
        <v>669</v>
      </c>
      <c r="HPS55" s="98" t="s">
        <v>669</v>
      </c>
      <c r="HPT55" s="98" t="s">
        <v>669</v>
      </c>
      <c r="HPU55" s="98" t="s">
        <v>669</v>
      </c>
      <c r="HPV55" s="98" t="s">
        <v>669</v>
      </c>
      <c r="HPW55" s="98" t="s">
        <v>669</v>
      </c>
      <c r="HPX55" s="98" t="s">
        <v>669</v>
      </c>
      <c r="HPY55" s="98" t="s">
        <v>669</v>
      </c>
      <c r="HPZ55" s="98" t="s">
        <v>669</v>
      </c>
      <c r="HQA55" s="98" t="s">
        <v>669</v>
      </c>
      <c r="HQB55" s="98" t="s">
        <v>669</v>
      </c>
      <c r="HQC55" s="98" t="s">
        <v>669</v>
      </c>
      <c r="HQD55" s="98" t="s">
        <v>669</v>
      </c>
      <c r="HQE55" s="98" t="s">
        <v>669</v>
      </c>
      <c r="HQF55" s="98" t="s">
        <v>669</v>
      </c>
      <c r="HQG55" s="98" t="s">
        <v>669</v>
      </c>
      <c r="HQH55" s="98" t="s">
        <v>669</v>
      </c>
      <c r="HQI55" s="98" t="s">
        <v>669</v>
      </c>
      <c r="HQJ55" s="98" t="s">
        <v>669</v>
      </c>
      <c r="HQK55" s="98" t="s">
        <v>669</v>
      </c>
      <c r="HQL55" s="98" t="s">
        <v>669</v>
      </c>
      <c r="HQM55" s="98" t="s">
        <v>669</v>
      </c>
      <c r="HQN55" s="98" t="s">
        <v>669</v>
      </c>
      <c r="HQO55" s="98" t="s">
        <v>669</v>
      </c>
      <c r="HQP55" s="98" t="s">
        <v>669</v>
      </c>
      <c r="HQQ55" s="98" t="s">
        <v>669</v>
      </c>
      <c r="HQR55" s="98" t="s">
        <v>669</v>
      </c>
      <c r="HQS55" s="98" t="s">
        <v>669</v>
      </c>
      <c r="HQT55" s="98" t="s">
        <v>669</v>
      </c>
      <c r="HQU55" s="98" t="s">
        <v>669</v>
      </c>
      <c r="HQV55" s="98" t="s">
        <v>669</v>
      </c>
      <c r="HQW55" s="98" t="s">
        <v>669</v>
      </c>
      <c r="HQX55" s="98" t="s">
        <v>669</v>
      </c>
      <c r="HQY55" s="98" t="s">
        <v>669</v>
      </c>
      <c r="HQZ55" s="98" t="s">
        <v>669</v>
      </c>
      <c r="HRA55" s="98" t="s">
        <v>669</v>
      </c>
      <c r="HRB55" s="98" t="s">
        <v>669</v>
      </c>
      <c r="HRC55" s="98" t="s">
        <v>669</v>
      </c>
      <c r="HRD55" s="98" t="s">
        <v>669</v>
      </c>
      <c r="HRE55" s="98" t="s">
        <v>669</v>
      </c>
      <c r="HRF55" s="98" t="s">
        <v>669</v>
      </c>
      <c r="HRG55" s="98" t="s">
        <v>669</v>
      </c>
      <c r="HRH55" s="98" t="s">
        <v>669</v>
      </c>
      <c r="HRI55" s="98" t="s">
        <v>669</v>
      </c>
      <c r="HRJ55" s="98" t="s">
        <v>669</v>
      </c>
      <c r="HRK55" s="98" t="s">
        <v>669</v>
      </c>
      <c r="HRL55" s="98" t="s">
        <v>669</v>
      </c>
      <c r="HRM55" s="98" t="s">
        <v>669</v>
      </c>
      <c r="HRN55" s="98" t="s">
        <v>669</v>
      </c>
      <c r="HRO55" s="98" t="s">
        <v>669</v>
      </c>
      <c r="HRP55" s="98" t="s">
        <v>669</v>
      </c>
      <c r="HRQ55" s="98" t="s">
        <v>669</v>
      </c>
      <c r="HRR55" s="98" t="s">
        <v>669</v>
      </c>
      <c r="HRS55" s="98" t="s">
        <v>669</v>
      </c>
      <c r="HRT55" s="98" t="s">
        <v>669</v>
      </c>
      <c r="HRU55" s="98" t="s">
        <v>669</v>
      </c>
      <c r="HRV55" s="98" t="s">
        <v>669</v>
      </c>
      <c r="HRW55" s="98" t="s">
        <v>669</v>
      </c>
      <c r="HRX55" s="98" t="s">
        <v>669</v>
      </c>
      <c r="HRY55" s="98" t="s">
        <v>669</v>
      </c>
      <c r="HRZ55" s="98" t="s">
        <v>669</v>
      </c>
      <c r="HSA55" s="98" t="s">
        <v>669</v>
      </c>
      <c r="HSB55" s="98" t="s">
        <v>669</v>
      </c>
      <c r="HSC55" s="98" t="s">
        <v>669</v>
      </c>
      <c r="HSD55" s="98" t="s">
        <v>669</v>
      </c>
      <c r="HSE55" s="98" t="s">
        <v>669</v>
      </c>
      <c r="HSF55" s="98" t="s">
        <v>669</v>
      </c>
      <c r="HSG55" s="98" t="s">
        <v>669</v>
      </c>
      <c r="HSH55" s="98" t="s">
        <v>669</v>
      </c>
      <c r="HSI55" s="98" t="s">
        <v>669</v>
      </c>
      <c r="HSJ55" s="98" t="s">
        <v>669</v>
      </c>
      <c r="HSK55" s="98" t="s">
        <v>669</v>
      </c>
      <c r="HSL55" s="98" t="s">
        <v>669</v>
      </c>
      <c r="HSM55" s="98" t="s">
        <v>669</v>
      </c>
      <c r="HSN55" s="98" t="s">
        <v>669</v>
      </c>
      <c r="HSO55" s="98" t="s">
        <v>669</v>
      </c>
      <c r="HSP55" s="98" t="s">
        <v>669</v>
      </c>
      <c r="HSQ55" s="98" t="s">
        <v>669</v>
      </c>
      <c r="HSR55" s="98" t="s">
        <v>669</v>
      </c>
      <c r="HSS55" s="98" t="s">
        <v>669</v>
      </c>
      <c r="HST55" s="98" t="s">
        <v>669</v>
      </c>
      <c r="HSU55" s="98" t="s">
        <v>669</v>
      </c>
      <c r="HSV55" s="98" t="s">
        <v>669</v>
      </c>
      <c r="HSW55" s="98" t="s">
        <v>669</v>
      </c>
      <c r="HSX55" s="98" t="s">
        <v>669</v>
      </c>
      <c r="HSY55" s="98" t="s">
        <v>669</v>
      </c>
      <c r="HSZ55" s="98" t="s">
        <v>669</v>
      </c>
      <c r="HTA55" s="98" t="s">
        <v>669</v>
      </c>
      <c r="HTB55" s="98" t="s">
        <v>669</v>
      </c>
      <c r="HTC55" s="98" t="s">
        <v>669</v>
      </c>
      <c r="HTD55" s="98" t="s">
        <v>669</v>
      </c>
      <c r="HTE55" s="98" t="s">
        <v>669</v>
      </c>
      <c r="HTF55" s="98" t="s">
        <v>669</v>
      </c>
      <c r="HTG55" s="98" t="s">
        <v>669</v>
      </c>
      <c r="HTH55" s="98" t="s">
        <v>669</v>
      </c>
      <c r="HTI55" s="98" t="s">
        <v>669</v>
      </c>
      <c r="HTJ55" s="98" t="s">
        <v>669</v>
      </c>
      <c r="HTK55" s="98" t="s">
        <v>669</v>
      </c>
      <c r="HTL55" s="98" t="s">
        <v>669</v>
      </c>
      <c r="HTM55" s="98" t="s">
        <v>669</v>
      </c>
      <c r="HTN55" s="98" t="s">
        <v>669</v>
      </c>
      <c r="HTO55" s="98" t="s">
        <v>669</v>
      </c>
      <c r="HTP55" s="98" t="s">
        <v>669</v>
      </c>
      <c r="HTQ55" s="98" t="s">
        <v>669</v>
      </c>
      <c r="HTR55" s="98" t="s">
        <v>669</v>
      </c>
      <c r="HTS55" s="98" t="s">
        <v>669</v>
      </c>
      <c r="HTT55" s="98" t="s">
        <v>669</v>
      </c>
      <c r="HTU55" s="98" t="s">
        <v>669</v>
      </c>
      <c r="HTV55" s="98" t="s">
        <v>669</v>
      </c>
      <c r="HTW55" s="98" t="s">
        <v>669</v>
      </c>
      <c r="HTX55" s="98" t="s">
        <v>669</v>
      </c>
      <c r="HTY55" s="98" t="s">
        <v>669</v>
      </c>
      <c r="HTZ55" s="98" t="s">
        <v>669</v>
      </c>
      <c r="HUA55" s="98" t="s">
        <v>669</v>
      </c>
      <c r="HUB55" s="98" t="s">
        <v>669</v>
      </c>
      <c r="HUC55" s="98" t="s">
        <v>669</v>
      </c>
      <c r="HUD55" s="98" t="s">
        <v>669</v>
      </c>
      <c r="HUE55" s="98" t="s">
        <v>669</v>
      </c>
      <c r="HUF55" s="98" t="s">
        <v>669</v>
      </c>
      <c r="HUG55" s="98" t="s">
        <v>669</v>
      </c>
      <c r="HUH55" s="98" t="s">
        <v>669</v>
      </c>
      <c r="HUI55" s="98" t="s">
        <v>669</v>
      </c>
      <c r="HUJ55" s="98" t="s">
        <v>669</v>
      </c>
      <c r="HUK55" s="98" t="s">
        <v>669</v>
      </c>
      <c r="HUL55" s="98" t="s">
        <v>669</v>
      </c>
      <c r="HUM55" s="98" t="s">
        <v>669</v>
      </c>
      <c r="HUN55" s="98" t="s">
        <v>669</v>
      </c>
      <c r="HUO55" s="98" t="s">
        <v>669</v>
      </c>
      <c r="HUP55" s="98" t="s">
        <v>669</v>
      </c>
      <c r="HUQ55" s="98" t="s">
        <v>669</v>
      </c>
      <c r="HUR55" s="98" t="s">
        <v>669</v>
      </c>
      <c r="HUS55" s="98" t="s">
        <v>669</v>
      </c>
      <c r="HUT55" s="98" t="s">
        <v>669</v>
      </c>
      <c r="HUU55" s="98" t="s">
        <v>669</v>
      </c>
      <c r="HUV55" s="98" t="s">
        <v>669</v>
      </c>
      <c r="HUW55" s="98" t="s">
        <v>669</v>
      </c>
      <c r="HUX55" s="98" t="s">
        <v>669</v>
      </c>
      <c r="HUY55" s="98" t="s">
        <v>669</v>
      </c>
      <c r="HUZ55" s="98" t="s">
        <v>669</v>
      </c>
      <c r="HVA55" s="98" t="s">
        <v>669</v>
      </c>
      <c r="HVB55" s="98" t="s">
        <v>669</v>
      </c>
      <c r="HVC55" s="98" t="s">
        <v>669</v>
      </c>
      <c r="HVD55" s="98" t="s">
        <v>669</v>
      </c>
      <c r="HVE55" s="98" t="s">
        <v>669</v>
      </c>
      <c r="HVF55" s="98" t="s">
        <v>669</v>
      </c>
      <c r="HVG55" s="98" t="s">
        <v>669</v>
      </c>
      <c r="HVH55" s="98" t="s">
        <v>669</v>
      </c>
      <c r="HVI55" s="98" t="s">
        <v>669</v>
      </c>
      <c r="HVJ55" s="98" t="s">
        <v>669</v>
      </c>
      <c r="HVK55" s="98" t="s">
        <v>669</v>
      </c>
      <c r="HVL55" s="98" t="s">
        <v>669</v>
      </c>
      <c r="HVM55" s="98" t="s">
        <v>669</v>
      </c>
      <c r="HVN55" s="98" t="s">
        <v>669</v>
      </c>
      <c r="HVO55" s="98" t="s">
        <v>669</v>
      </c>
      <c r="HVP55" s="98" t="s">
        <v>669</v>
      </c>
      <c r="HVQ55" s="98" t="s">
        <v>669</v>
      </c>
      <c r="HVR55" s="98" t="s">
        <v>669</v>
      </c>
      <c r="HVS55" s="98" t="s">
        <v>669</v>
      </c>
      <c r="HVT55" s="98" t="s">
        <v>669</v>
      </c>
      <c r="HVU55" s="98" t="s">
        <v>669</v>
      </c>
      <c r="HVV55" s="98" t="s">
        <v>669</v>
      </c>
      <c r="HVW55" s="98" t="s">
        <v>669</v>
      </c>
      <c r="HVX55" s="98" t="s">
        <v>669</v>
      </c>
      <c r="HVY55" s="98" t="s">
        <v>669</v>
      </c>
      <c r="HVZ55" s="98" t="s">
        <v>669</v>
      </c>
      <c r="HWA55" s="98" t="s">
        <v>669</v>
      </c>
      <c r="HWB55" s="98" t="s">
        <v>669</v>
      </c>
      <c r="HWC55" s="98" t="s">
        <v>669</v>
      </c>
      <c r="HWD55" s="98" t="s">
        <v>669</v>
      </c>
      <c r="HWE55" s="98" t="s">
        <v>669</v>
      </c>
      <c r="HWF55" s="98" t="s">
        <v>669</v>
      </c>
      <c r="HWG55" s="98" t="s">
        <v>669</v>
      </c>
      <c r="HWH55" s="98" t="s">
        <v>669</v>
      </c>
      <c r="HWI55" s="98" t="s">
        <v>669</v>
      </c>
      <c r="HWJ55" s="98" t="s">
        <v>669</v>
      </c>
      <c r="HWK55" s="98" t="s">
        <v>669</v>
      </c>
      <c r="HWL55" s="98" t="s">
        <v>669</v>
      </c>
      <c r="HWM55" s="98" t="s">
        <v>669</v>
      </c>
      <c r="HWN55" s="98" t="s">
        <v>669</v>
      </c>
      <c r="HWO55" s="98" t="s">
        <v>669</v>
      </c>
      <c r="HWP55" s="98" t="s">
        <v>669</v>
      </c>
      <c r="HWQ55" s="98" t="s">
        <v>669</v>
      </c>
      <c r="HWR55" s="98" t="s">
        <v>669</v>
      </c>
      <c r="HWS55" s="98" t="s">
        <v>669</v>
      </c>
      <c r="HWT55" s="98" t="s">
        <v>669</v>
      </c>
      <c r="HWU55" s="98" t="s">
        <v>669</v>
      </c>
      <c r="HWV55" s="98" t="s">
        <v>669</v>
      </c>
      <c r="HWW55" s="98" t="s">
        <v>669</v>
      </c>
      <c r="HWX55" s="98" t="s">
        <v>669</v>
      </c>
      <c r="HWY55" s="98" t="s">
        <v>669</v>
      </c>
      <c r="HWZ55" s="98" t="s">
        <v>669</v>
      </c>
      <c r="HXA55" s="98" t="s">
        <v>669</v>
      </c>
      <c r="HXB55" s="98" t="s">
        <v>669</v>
      </c>
      <c r="HXC55" s="98" t="s">
        <v>669</v>
      </c>
      <c r="HXD55" s="98" t="s">
        <v>669</v>
      </c>
      <c r="HXE55" s="98" t="s">
        <v>669</v>
      </c>
      <c r="HXF55" s="98" t="s">
        <v>669</v>
      </c>
      <c r="HXG55" s="98" t="s">
        <v>669</v>
      </c>
      <c r="HXH55" s="98" t="s">
        <v>669</v>
      </c>
      <c r="HXI55" s="98" t="s">
        <v>669</v>
      </c>
      <c r="HXJ55" s="98" t="s">
        <v>669</v>
      </c>
      <c r="HXK55" s="98" t="s">
        <v>669</v>
      </c>
      <c r="HXL55" s="98" t="s">
        <v>669</v>
      </c>
      <c r="HXM55" s="98" t="s">
        <v>669</v>
      </c>
      <c r="HXN55" s="98" t="s">
        <v>669</v>
      </c>
      <c r="HXO55" s="98" t="s">
        <v>669</v>
      </c>
      <c r="HXP55" s="98" t="s">
        <v>669</v>
      </c>
      <c r="HXQ55" s="98" t="s">
        <v>669</v>
      </c>
      <c r="HXR55" s="98" t="s">
        <v>669</v>
      </c>
      <c r="HXS55" s="98" t="s">
        <v>669</v>
      </c>
      <c r="HXT55" s="98" t="s">
        <v>669</v>
      </c>
      <c r="HXU55" s="98" t="s">
        <v>669</v>
      </c>
      <c r="HXV55" s="98" t="s">
        <v>669</v>
      </c>
      <c r="HXW55" s="98" t="s">
        <v>669</v>
      </c>
      <c r="HXX55" s="98" t="s">
        <v>669</v>
      </c>
      <c r="HXY55" s="98" t="s">
        <v>669</v>
      </c>
      <c r="HXZ55" s="98" t="s">
        <v>669</v>
      </c>
      <c r="HYA55" s="98" t="s">
        <v>669</v>
      </c>
      <c r="HYB55" s="98" t="s">
        <v>669</v>
      </c>
      <c r="HYC55" s="98" t="s">
        <v>669</v>
      </c>
      <c r="HYD55" s="98" t="s">
        <v>669</v>
      </c>
      <c r="HYE55" s="98" t="s">
        <v>669</v>
      </c>
      <c r="HYF55" s="98" t="s">
        <v>669</v>
      </c>
      <c r="HYG55" s="98" t="s">
        <v>669</v>
      </c>
      <c r="HYH55" s="98" t="s">
        <v>669</v>
      </c>
      <c r="HYI55" s="98" t="s">
        <v>669</v>
      </c>
      <c r="HYJ55" s="98" t="s">
        <v>669</v>
      </c>
      <c r="HYK55" s="98" t="s">
        <v>669</v>
      </c>
      <c r="HYL55" s="98" t="s">
        <v>669</v>
      </c>
      <c r="HYM55" s="98" t="s">
        <v>669</v>
      </c>
      <c r="HYN55" s="98" t="s">
        <v>669</v>
      </c>
      <c r="HYO55" s="98" t="s">
        <v>669</v>
      </c>
      <c r="HYP55" s="98" t="s">
        <v>669</v>
      </c>
      <c r="HYQ55" s="98" t="s">
        <v>669</v>
      </c>
      <c r="HYR55" s="98" t="s">
        <v>669</v>
      </c>
      <c r="HYS55" s="98" t="s">
        <v>669</v>
      </c>
      <c r="HYT55" s="98" t="s">
        <v>669</v>
      </c>
      <c r="HYU55" s="98" t="s">
        <v>669</v>
      </c>
      <c r="HYV55" s="98" t="s">
        <v>669</v>
      </c>
      <c r="HYW55" s="98" t="s">
        <v>669</v>
      </c>
      <c r="HYX55" s="98" t="s">
        <v>669</v>
      </c>
      <c r="HYY55" s="98" t="s">
        <v>669</v>
      </c>
      <c r="HYZ55" s="98" t="s">
        <v>669</v>
      </c>
      <c r="HZA55" s="98" t="s">
        <v>669</v>
      </c>
      <c r="HZB55" s="98" t="s">
        <v>669</v>
      </c>
      <c r="HZC55" s="98" t="s">
        <v>669</v>
      </c>
      <c r="HZD55" s="98" t="s">
        <v>669</v>
      </c>
      <c r="HZE55" s="98" t="s">
        <v>669</v>
      </c>
      <c r="HZF55" s="98" t="s">
        <v>669</v>
      </c>
      <c r="HZG55" s="98" t="s">
        <v>669</v>
      </c>
      <c r="HZH55" s="98" t="s">
        <v>669</v>
      </c>
      <c r="HZI55" s="98" t="s">
        <v>669</v>
      </c>
      <c r="HZJ55" s="98" t="s">
        <v>669</v>
      </c>
      <c r="HZK55" s="98" t="s">
        <v>669</v>
      </c>
      <c r="HZL55" s="98" t="s">
        <v>669</v>
      </c>
      <c r="HZM55" s="98" t="s">
        <v>669</v>
      </c>
      <c r="HZN55" s="98" t="s">
        <v>669</v>
      </c>
      <c r="HZO55" s="98" t="s">
        <v>669</v>
      </c>
      <c r="HZP55" s="98" t="s">
        <v>669</v>
      </c>
      <c r="HZQ55" s="98" t="s">
        <v>669</v>
      </c>
      <c r="HZR55" s="98" t="s">
        <v>669</v>
      </c>
      <c r="HZS55" s="98" t="s">
        <v>669</v>
      </c>
      <c r="HZT55" s="98" t="s">
        <v>669</v>
      </c>
      <c r="HZU55" s="98" t="s">
        <v>669</v>
      </c>
      <c r="HZV55" s="98" t="s">
        <v>669</v>
      </c>
      <c r="HZW55" s="98" t="s">
        <v>669</v>
      </c>
      <c r="HZX55" s="98" t="s">
        <v>669</v>
      </c>
      <c r="HZY55" s="98" t="s">
        <v>669</v>
      </c>
      <c r="HZZ55" s="98" t="s">
        <v>669</v>
      </c>
      <c r="IAA55" s="98" t="s">
        <v>669</v>
      </c>
      <c r="IAB55" s="98" t="s">
        <v>669</v>
      </c>
      <c r="IAC55" s="98" t="s">
        <v>669</v>
      </c>
      <c r="IAD55" s="98" t="s">
        <v>669</v>
      </c>
      <c r="IAE55" s="98" t="s">
        <v>669</v>
      </c>
      <c r="IAF55" s="98" t="s">
        <v>669</v>
      </c>
      <c r="IAG55" s="98" t="s">
        <v>669</v>
      </c>
      <c r="IAH55" s="98" t="s">
        <v>669</v>
      </c>
      <c r="IAI55" s="98" t="s">
        <v>669</v>
      </c>
      <c r="IAJ55" s="98" t="s">
        <v>669</v>
      </c>
      <c r="IAK55" s="98" t="s">
        <v>669</v>
      </c>
      <c r="IAL55" s="98" t="s">
        <v>669</v>
      </c>
      <c r="IAM55" s="98" t="s">
        <v>669</v>
      </c>
      <c r="IAN55" s="98" t="s">
        <v>669</v>
      </c>
      <c r="IAO55" s="98" t="s">
        <v>669</v>
      </c>
      <c r="IAP55" s="98" t="s">
        <v>669</v>
      </c>
      <c r="IAQ55" s="98" t="s">
        <v>669</v>
      </c>
      <c r="IAR55" s="98" t="s">
        <v>669</v>
      </c>
      <c r="IAS55" s="98" t="s">
        <v>669</v>
      </c>
      <c r="IAT55" s="98" t="s">
        <v>669</v>
      </c>
      <c r="IAU55" s="98" t="s">
        <v>669</v>
      </c>
      <c r="IAV55" s="98" t="s">
        <v>669</v>
      </c>
      <c r="IAW55" s="98" t="s">
        <v>669</v>
      </c>
      <c r="IAX55" s="98" t="s">
        <v>669</v>
      </c>
      <c r="IAY55" s="98" t="s">
        <v>669</v>
      </c>
      <c r="IAZ55" s="98" t="s">
        <v>669</v>
      </c>
      <c r="IBA55" s="98" t="s">
        <v>669</v>
      </c>
      <c r="IBB55" s="98" t="s">
        <v>669</v>
      </c>
      <c r="IBC55" s="98" t="s">
        <v>669</v>
      </c>
      <c r="IBD55" s="98" t="s">
        <v>669</v>
      </c>
      <c r="IBE55" s="98" t="s">
        <v>669</v>
      </c>
      <c r="IBF55" s="98" t="s">
        <v>669</v>
      </c>
      <c r="IBG55" s="98" t="s">
        <v>669</v>
      </c>
      <c r="IBH55" s="98" t="s">
        <v>669</v>
      </c>
      <c r="IBI55" s="98" t="s">
        <v>669</v>
      </c>
      <c r="IBJ55" s="98" t="s">
        <v>669</v>
      </c>
      <c r="IBK55" s="98" t="s">
        <v>669</v>
      </c>
      <c r="IBL55" s="98" t="s">
        <v>669</v>
      </c>
      <c r="IBM55" s="98" t="s">
        <v>669</v>
      </c>
      <c r="IBN55" s="98" t="s">
        <v>669</v>
      </c>
      <c r="IBO55" s="98" t="s">
        <v>669</v>
      </c>
      <c r="IBP55" s="98" t="s">
        <v>669</v>
      </c>
      <c r="IBQ55" s="98" t="s">
        <v>669</v>
      </c>
      <c r="IBR55" s="98" t="s">
        <v>669</v>
      </c>
      <c r="IBS55" s="98" t="s">
        <v>669</v>
      </c>
      <c r="IBT55" s="98" t="s">
        <v>669</v>
      </c>
      <c r="IBU55" s="98" t="s">
        <v>669</v>
      </c>
      <c r="IBV55" s="98" t="s">
        <v>669</v>
      </c>
      <c r="IBW55" s="98" t="s">
        <v>669</v>
      </c>
      <c r="IBX55" s="98" t="s">
        <v>669</v>
      </c>
      <c r="IBY55" s="98" t="s">
        <v>669</v>
      </c>
      <c r="IBZ55" s="98" t="s">
        <v>669</v>
      </c>
      <c r="ICA55" s="98" t="s">
        <v>669</v>
      </c>
      <c r="ICB55" s="98" t="s">
        <v>669</v>
      </c>
      <c r="ICC55" s="98" t="s">
        <v>669</v>
      </c>
      <c r="ICD55" s="98" t="s">
        <v>669</v>
      </c>
      <c r="ICE55" s="98" t="s">
        <v>669</v>
      </c>
      <c r="ICF55" s="98" t="s">
        <v>669</v>
      </c>
      <c r="ICG55" s="98" t="s">
        <v>669</v>
      </c>
      <c r="ICH55" s="98" t="s">
        <v>669</v>
      </c>
      <c r="ICI55" s="98" t="s">
        <v>669</v>
      </c>
      <c r="ICJ55" s="98" t="s">
        <v>669</v>
      </c>
      <c r="ICK55" s="98" t="s">
        <v>669</v>
      </c>
      <c r="ICL55" s="98" t="s">
        <v>669</v>
      </c>
      <c r="ICM55" s="98" t="s">
        <v>669</v>
      </c>
      <c r="ICN55" s="98" t="s">
        <v>669</v>
      </c>
      <c r="ICO55" s="98" t="s">
        <v>669</v>
      </c>
      <c r="ICP55" s="98" t="s">
        <v>669</v>
      </c>
      <c r="ICQ55" s="98" t="s">
        <v>669</v>
      </c>
      <c r="ICR55" s="98" t="s">
        <v>669</v>
      </c>
      <c r="ICS55" s="98" t="s">
        <v>669</v>
      </c>
      <c r="ICT55" s="98" t="s">
        <v>669</v>
      </c>
      <c r="ICU55" s="98" t="s">
        <v>669</v>
      </c>
      <c r="ICV55" s="98" t="s">
        <v>669</v>
      </c>
      <c r="ICW55" s="98" t="s">
        <v>669</v>
      </c>
      <c r="ICX55" s="98" t="s">
        <v>669</v>
      </c>
      <c r="ICY55" s="98" t="s">
        <v>669</v>
      </c>
      <c r="ICZ55" s="98" t="s">
        <v>669</v>
      </c>
      <c r="IDA55" s="98" t="s">
        <v>669</v>
      </c>
      <c r="IDB55" s="98" t="s">
        <v>669</v>
      </c>
      <c r="IDC55" s="98" t="s">
        <v>669</v>
      </c>
      <c r="IDD55" s="98" t="s">
        <v>669</v>
      </c>
      <c r="IDE55" s="98" t="s">
        <v>669</v>
      </c>
      <c r="IDF55" s="98" t="s">
        <v>669</v>
      </c>
      <c r="IDG55" s="98" t="s">
        <v>669</v>
      </c>
      <c r="IDH55" s="98" t="s">
        <v>669</v>
      </c>
      <c r="IDI55" s="98" t="s">
        <v>669</v>
      </c>
      <c r="IDJ55" s="98" t="s">
        <v>669</v>
      </c>
      <c r="IDK55" s="98" t="s">
        <v>669</v>
      </c>
      <c r="IDL55" s="98" t="s">
        <v>669</v>
      </c>
      <c r="IDM55" s="98" t="s">
        <v>669</v>
      </c>
      <c r="IDN55" s="98" t="s">
        <v>669</v>
      </c>
      <c r="IDO55" s="98" t="s">
        <v>669</v>
      </c>
      <c r="IDP55" s="98" t="s">
        <v>669</v>
      </c>
      <c r="IDQ55" s="98" t="s">
        <v>669</v>
      </c>
      <c r="IDR55" s="98" t="s">
        <v>669</v>
      </c>
      <c r="IDS55" s="98" t="s">
        <v>669</v>
      </c>
      <c r="IDT55" s="98" t="s">
        <v>669</v>
      </c>
      <c r="IDU55" s="98" t="s">
        <v>669</v>
      </c>
      <c r="IDV55" s="98" t="s">
        <v>669</v>
      </c>
      <c r="IDW55" s="98" t="s">
        <v>669</v>
      </c>
      <c r="IDX55" s="98" t="s">
        <v>669</v>
      </c>
      <c r="IDY55" s="98" t="s">
        <v>669</v>
      </c>
      <c r="IDZ55" s="98" t="s">
        <v>669</v>
      </c>
      <c r="IEA55" s="98" t="s">
        <v>669</v>
      </c>
      <c r="IEB55" s="98" t="s">
        <v>669</v>
      </c>
      <c r="IEC55" s="98" t="s">
        <v>669</v>
      </c>
      <c r="IED55" s="98" t="s">
        <v>669</v>
      </c>
      <c r="IEE55" s="98" t="s">
        <v>669</v>
      </c>
      <c r="IEF55" s="98" t="s">
        <v>669</v>
      </c>
      <c r="IEG55" s="98" t="s">
        <v>669</v>
      </c>
      <c r="IEH55" s="98" t="s">
        <v>669</v>
      </c>
      <c r="IEI55" s="98" t="s">
        <v>669</v>
      </c>
      <c r="IEJ55" s="98" t="s">
        <v>669</v>
      </c>
      <c r="IEK55" s="98" t="s">
        <v>669</v>
      </c>
      <c r="IEL55" s="98" t="s">
        <v>669</v>
      </c>
      <c r="IEM55" s="98" t="s">
        <v>669</v>
      </c>
      <c r="IEN55" s="98" t="s">
        <v>669</v>
      </c>
      <c r="IEO55" s="98" t="s">
        <v>669</v>
      </c>
      <c r="IEP55" s="98" t="s">
        <v>669</v>
      </c>
      <c r="IEQ55" s="98" t="s">
        <v>669</v>
      </c>
      <c r="IER55" s="98" t="s">
        <v>669</v>
      </c>
      <c r="IES55" s="98" t="s">
        <v>669</v>
      </c>
      <c r="IET55" s="98" t="s">
        <v>669</v>
      </c>
      <c r="IEU55" s="98" t="s">
        <v>669</v>
      </c>
      <c r="IEV55" s="98" t="s">
        <v>669</v>
      </c>
      <c r="IEW55" s="98" t="s">
        <v>669</v>
      </c>
      <c r="IEX55" s="98" t="s">
        <v>669</v>
      </c>
      <c r="IEY55" s="98" t="s">
        <v>669</v>
      </c>
      <c r="IEZ55" s="98" t="s">
        <v>669</v>
      </c>
      <c r="IFA55" s="98" t="s">
        <v>669</v>
      </c>
      <c r="IFB55" s="98" t="s">
        <v>669</v>
      </c>
      <c r="IFC55" s="98" t="s">
        <v>669</v>
      </c>
      <c r="IFD55" s="98" t="s">
        <v>669</v>
      </c>
      <c r="IFE55" s="98" t="s">
        <v>669</v>
      </c>
      <c r="IFF55" s="98" t="s">
        <v>669</v>
      </c>
      <c r="IFG55" s="98" t="s">
        <v>669</v>
      </c>
      <c r="IFH55" s="98" t="s">
        <v>669</v>
      </c>
      <c r="IFI55" s="98" t="s">
        <v>669</v>
      </c>
      <c r="IFJ55" s="98" t="s">
        <v>669</v>
      </c>
      <c r="IFK55" s="98" t="s">
        <v>669</v>
      </c>
      <c r="IFL55" s="98" t="s">
        <v>669</v>
      </c>
      <c r="IFM55" s="98" t="s">
        <v>669</v>
      </c>
      <c r="IFN55" s="98" t="s">
        <v>669</v>
      </c>
      <c r="IFO55" s="98" t="s">
        <v>669</v>
      </c>
      <c r="IFP55" s="98" t="s">
        <v>669</v>
      </c>
      <c r="IFQ55" s="98" t="s">
        <v>669</v>
      </c>
      <c r="IFR55" s="98" t="s">
        <v>669</v>
      </c>
      <c r="IFS55" s="98" t="s">
        <v>669</v>
      </c>
      <c r="IFT55" s="98" t="s">
        <v>669</v>
      </c>
      <c r="IFU55" s="98" t="s">
        <v>669</v>
      </c>
      <c r="IFV55" s="98" t="s">
        <v>669</v>
      </c>
      <c r="IFW55" s="98" t="s">
        <v>669</v>
      </c>
      <c r="IFX55" s="98" t="s">
        <v>669</v>
      </c>
      <c r="IFY55" s="98" t="s">
        <v>669</v>
      </c>
      <c r="IFZ55" s="98" t="s">
        <v>669</v>
      </c>
      <c r="IGA55" s="98" t="s">
        <v>669</v>
      </c>
      <c r="IGB55" s="98" t="s">
        <v>669</v>
      </c>
      <c r="IGC55" s="98" t="s">
        <v>669</v>
      </c>
      <c r="IGD55" s="98" t="s">
        <v>669</v>
      </c>
      <c r="IGE55" s="98" t="s">
        <v>669</v>
      </c>
      <c r="IGF55" s="98" t="s">
        <v>669</v>
      </c>
      <c r="IGG55" s="98" t="s">
        <v>669</v>
      </c>
      <c r="IGH55" s="98" t="s">
        <v>669</v>
      </c>
      <c r="IGI55" s="98" t="s">
        <v>669</v>
      </c>
      <c r="IGJ55" s="98" t="s">
        <v>669</v>
      </c>
      <c r="IGK55" s="98" t="s">
        <v>669</v>
      </c>
      <c r="IGL55" s="98" t="s">
        <v>669</v>
      </c>
      <c r="IGM55" s="98" t="s">
        <v>669</v>
      </c>
      <c r="IGN55" s="98" t="s">
        <v>669</v>
      </c>
      <c r="IGO55" s="98" t="s">
        <v>669</v>
      </c>
      <c r="IGP55" s="98" t="s">
        <v>669</v>
      </c>
      <c r="IGQ55" s="98" t="s">
        <v>669</v>
      </c>
      <c r="IGR55" s="98" t="s">
        <v>669</v>
      </c>
      <c r="IGS55" s="98" t="s">
        <v>669</v>
      </c>
      <c r="IGT55" s="98" t="s">
        <v>669</v>
      </c>
      <c r="IGU55" s="98" t="s">
        <v>669</v>
      </c>
      <c r="IGV55" s="98" t="s">
        <v>669</v>
      </c>
      <c r="IGW55" s="98" t="s">
        <v>669</v>
      </c>
      <c r="IGX55" s="98" t="s">
        <v>669</v>
      </c>
      <c r="IGY55" s="98" t="s">
        <v>669</v>
      </c>
      <c r="IGZ55" s="98" t="s">
        <v>669</v>
      </c>
      <c r="IHA55" s="98" t="s">
        <v>669</v>
      </c>
      <c r="IHB55" s="98" t="s">
        <v>669</v>
      </c>
      <c r="IHC55" s="98" t="s">
        <v>669</v>
      </c>
      <c r="IHD55" s="98" t="s">
        <v>669</v>
      </c>
      <c r="IHE55" s="98" t="s">
        <v>669</v>
      </c>
      <c r="IHF55" s="98" t="s">
        <v>669</v>
      </c>
      <c r="IHG55" s="98" t="s">
        <v>669</v>
      </c>
      <c r="IHH55" s="98" t="s">
        <v>669</v>
      </c>
      <c r="IHI55" s="98" t="s">
        <v>669</v>
      </c>
      <c r="IHJ55" s="98" t="s">
        <v>669</v>
      </c>
      <c r="IHK55" s="98" t="s">
        <v>669</v>
      </c>
      <c r="IHL55" s="98" t="s">
        <v>669</v>
      </c>
      <c r="IHM55" s="98" t="s">
        <v>669</v>
      </c>
      <c r="IHN55" s="98" t="s">
        <v>669</v>
      </c>
      <c r="IHO55" s="98" t="s">
        <v>669</v>
      </c>
      <c r="IHP55" s="98" t="s">
        <v>669</v>
      </c>
      <c r="IHQ55" s="98" t="s">
        <v>669</v>
      </c>
      <c r="IHR55" s="98" t="s">
        <v>669</v>
      </c>
      <c r="IHS55" s="98" t="s">
        <v>669</v>
      </c>
      <c r="IHT55" s="98" t="s">
        <v>669</v>
      </c>
      <c r="IHU55" s="98" t="s">
        <v>669</v>
      </c>
      <c r="IHV55" s="98" t="s">
        <v>669</v>
      </c>
      <c r="IHW55" s="98" t="s">
        <v>669</v>
      </c>
      <c r="IHX55" s="98" t="s">
        <v>669</v>
      </c>
      <c r="IHY55" s="98" t="s">
        <v>669</v>
      </c>
      <c r="IHZ55" s="98" t="s">
        <v>669</v>
      </c>
      <c r="IIA55" s="98" t="s">
        <v>669</v>
      </c>
      <c r="IIB55" s="98" t="s">
        <v>669</v>
      </c>
      <c r="IIC55" s="98" t="s">
        <v>669</v>
      </c>
      <c r="IID55" s="98" t="s">
        <v>669</v>
      </c>
      <c r="IIE55" s="98" t="s">
        <v>669</v>
      </c>
      <c r="IIF55" s="98" t="s">
        <v>669</v>
      </c>
      <c r="IIG55" s="98" t="s">
        <v>669</v>
      </c>
      <c r="IIH55" s="98" t="s">
        <v>669</v>
      </c>
      <c r="III55" s="98" t="s">
        <v>669</v>
      </c>
      <c r="IIJ55" s="98" t="s">
        <v>669</v>
      </c>
      <c r="IIK55" s="98" t="s">
        <v>669</v>
      </c>
      <c r="IIL55" s="98" t="s">
        <v>669</v>
      </c>
      <c r="IIM55" s="98" t="s">
        <v>669</v>
      </c>
      <c r="IIN55" s="98" t="s">
        <v>669</v>
      </c>
      <c r="IIO55" s="98" t="s">
        <v>669</v>
      </c>
      <c r="IIP55" s="98" t="s">
        <v>669</v>
      </c>
      <c r="IIQ55" s="98" t="s">
        <v>669</v>
      </c>
      <c r="IIR55" s="98" t="s">
        <v>669</v>
      </c>
      <c r="IIS55" s="98" t="s">
        <v>669</v>
      </c>
      <c r="IIT55" s="98" t="s">
        <v>669</v>
      </c>
      <c r="IIU55" s="98" t="s">
        <v>669</v>
      </c>
      <c r="IIV55" s="98" t="s">
        <v>669</v>
      </c>
      <c r="IIW55" s="98" t="s">
        <v>669</v>
      </c>
      <c r="IIX55" s="98" t="s">
        <v>669</v>
      </c>
      <c r="IIY55" s="98" t="s">
        <v>669</v>
      </c>
      <c r="IIZ55" s="98" t="s">
        <v>669</v>
      </c>
      <c r="IJA55" s="98" t="s">
        <v>669</v>
      </c>
      <c r="IJB55" s="98" t="s">
        <v>669</v>
      </c>
      <c r="IJC55" s="98" t="s">
        <v>669</v>
      </c>
      <c r="IJD55" s="98" t="s">
        <v>669</v>
      </c>
      <c r="IJE55" s="98" t="s">
        <v>669</v>
      </c>
      <c r="IJF55" s="98" t="s">
        <v>669</v>
      </c>
      <c r="IJG55" s="98" t="s">
        <v>669</v>
      </c>
      <c r="IJH55" s="98" t="s">
        <v>669</v>
      </c>
      <c r="IJI55" s="98" t="s">
        <v>669</v>
      </c>
      <c r="IJJ55" s="98" t="s">
        <v>669</v>
      </c>
      <c r="IJK55" s="98" t="s">
        <v>669</v>
      </c>
      <c r="IJL55" s="98" t="s">
        <v>669</v>
      </c>
      <c r="IJM55" s="98" t="s">
        <v>669</v>
      </c>
      <c r="IJN55" s="98" t="s">
        <v>669</v>
      </c>
      <c r="IJO55" s="98" t="s">
        <v>669</v>
      </c>
      <c r="IJP55" s="98" t="s">
        <v>669</v>
      </c>
      <c r="IJQ55" s="98" t="s">
        <v>669</v>
      </c>
      <c r="IJR55" s="98" t="s">
        <v>669</v>
      </c>
      <c r="IJS55" s="98" t="s">
        <v>669</v>
      </c>
      <c r="IJT55" s="98" t="s">
        <v>669</v>
      </c>
      <c r="IJU55" s="98" t="s">
        <v>669</v>
      </c>
      <c r="IJV55" s="98" t="s">
        <v>669</v>
      </c>
      <c r="IJW55" s="98" t="s">
        <v>669</v>
      </c>
      <c r="IJX55" s="98" t="s">
        <v>669</v>
      </c>
      <c r="IJY55" s="98" t="s">
        <v>669</v>
      </c>
      <c r="IJZ55" s="98" t="s">
        <v>669</v>
      </c>
      <c r="IKA55" s="98" t="s">
        <v>669</v>
      </c>
      <c r="IKB55" s="98" t="s">
        <v>669</v>
      </c>
      <c r="IKC55" s="98" t="s">
        <v>669</v>
      </c>
      <c r="IKD55" s="98" t="s">
        <v>669</v>
      </c>
      <c r="IKE55" s="98" t="s">
        <v>669</v>
      </c>
      <c r="IKF55" s="98" t="s">
        <v>669</v>
      </c>
      <c r="IKG55" s="98" t="s">
        <v>669</v>
      </c>
      <c r="IKH55" s="98" t="s">
        <v>669</v>
      </c>
      <c r="IKI55" s="98" t="s">
        <v>669</v>
      </c>
      <c r="IKJ55" s="98" t="s">
        <v>669</v>
      </c>
      <c r="IKK55" s="98" t="s">
        <v>669</v>
      </c>
      <c r="IKL55" s="98" t="s">
        <v>669</v>
      </c>
      <c r="IKM55" s="98" t="s">
        <v>669</v>
      </c>
      <c r="IKN55" s="98" t="s">
        <v>669</v>
      </c>
      <c r="IKO55" s="98" t="s">
        <v>669</v>
      </c>
      <c r="IKP55" s="98" t="s">
        <v>669</v>
      </c>
      <c r="IKQ55" s="98" t="s">
        <v>669</v>
      </c>
      <c r="IKR55" s="98" t="s">
        <v>669</v>
      </c>
      <c r="IKS55" s="98" t="s">
        <v>669</v>
      </c>
      <c r="IKT55" s="98" t="s">
        <v>669</v>
      </c>
      <c r="IKU55" s="98" t="s">
        <v>669</v>
      </c>
      <c r="IKV55" s="98" t="s">
        <v>669</v>
      </c>
      <c r="IKW55" s="98" t="s">
        <v>669</v>
      </c>
      <c r="IKX55" s="98" t="s">
        <v>669</v>
      </c>
      <c r="IKY55" s="98" t="s">
        <v>669</v>
      </c>
      <c r="IKZ55" s="98" t="s">
        <v>669</v>
      </c>
      <c r="ILA55" s="98" t="s">
        <v>669</v>
      </c>
      <c r="ILB55" s="98" t="s">
        <v>669</v>
      </c>
      <c r="ILC55" s="98" t="s">
        <v>669</v>
      </c>
      <c r="ILD55" s="98" t="s">
        <v>669</v>
      </c>
      <c r="ILE55" s="98" t="s">
        <v>669</v>
      </c>
      <c r="ILF55" s="98" t="s">
        <v>669</v>
      </c>
      <c r="ILG55" s="98" t="s">
        <v>669</v>
      </c>
      <c r="ILH55" s="98" t="s">
        <v>669</v>
      </c>
      <c r="ILI55" s="98" t="s">
        <v>669</v>
      </c>
      <c r="ILJ55" s="98" t="s">
        <v>669</v>
      </c>
      <c r="ILK55" s="98" t="s">
        <v>669</v>
      </c>
      <c r="ILL55" s="98" t="s">
        <v>669</v>
      </c>
      <c r="ILM55" s="98" t="s">
        <v>669</v>
      </c>
      <c r="ILN55" s="98" t="s">
        <v>669</v>
      </c>
      <c r="ILO55" s="98" t="s">
        <v>669</v>
      </c>
      <c r="ILP55" s="98" t="s">
        <v>669</v>
      </c>
      <c r="ILQ55" s="98" t="s">
        <v>669</v>
      </c>
      <c r="ILR55" s="98" t="s">
        <v>669</v>
      </c>
      <c r="ILS55" s="98" t="s">
        <v>669</v>
      </c>
      <c r="ILT55" s="98" t="s">
        <v>669</v>
      </c>
      <c r="ILU55" s="98" t="s">
        <v>669</v>
      </c>
      <c r="ILV55" s="98" t="s">
        <v>669</v>
      </c>
      <c r="ILW55" s="98" t="s">
        <v>669</v>
      </c>
      <c r="ILX55" s="98" t="s">
        <v>669</v>
      </c>
      <c r="ILY55" s="98" t="s">
        <v>669</v>
      </c>
      <c r="ILZ55" s="98" t="s">
        <v>669</v>
      </c>
      <c r="IMA55" s="98" t="s">
        <v>669</v>
      </c>
      <c r="IMB55" s="98" t="s">
        <v>669</v>
      </c>
      <c r="IMC55" s="98" t="s">
        <v>669</v>
      </c>
      <c r="IMD55" s="98" t="s">
        <v>669</v>
      </c>
      <c r="IME55" s="98" t="s">
        <v>669</v>
      </c>
      <c r="IMF55" s="98" t="s">
        <v>669</v>
      </c>
      <c r="IMG55" s="98" t="s">
        <v>669</v>
      </c>
      <c r="IMH55" s="98" t="s">
        <v>669</v>
      </c>
      <c r="IMI55" s="98" t="s">
        <v>669</v>
      </c>
      <c r="IMJ55" s="98" t="s">
        <v>669</v>
      </c>
      <c r="IMK55" s="98" t="s">
        <v>669</v>
      </c>
      <c r="IML55" s="98" t="s">
        <v>669</v>
      </c>
      <c r="IMM55" s="98" t="s">
        <v>669</v>
      </c>
      <c r="IMN55" s="98" t="s">
        <v>669</v>
      </c>
      <c r="IMO55" s="98" t="s">
        <v>669</v>
      </c>
      <c r="IMP55" s="98" t="s">
        <v>669</v>
      </c>
      <c r="IMQ55" s="98" t="s">
        <v>669</v>
      </c>
      <c r="IMR55" s="98" t="s">
        <v>669</v>
      </c>
      <c r="IMS55" s="98" t="s">
        <v>669</v>
      </c>
      <c r="IMT55" s="98" t="s">
        <v>669</v>
      </c>
      <c r="IMU55" s="98" t="s">
        <v>669</v>
      </c>
      <c r="IMV55" s="98" t="s">
        <v>669</v>
      </c>
      <c r="IMW55" s="98" t="s">
        <v>669</v>
      </c>
      <c r="IMX55" s="98" t="s">
        <v>669</v>
      </c>
      <c r="IMY55" s="98" t="s">
        <v>669</v>
      </c>
      <c r="IMZ55" s="98" t="s">
        <v>669</v>
      </c>
      <c r="INA55" s="98" t="s">
        <v>669</v>
      </c>
      <c r="INB55" s="98" t="s">
        <v>669</v>
      </c>
      <c r="INC55" s="98" t="s">
        <v>669</v>
      </c>
      <c r="IND55" s="98" t="s">
        <v>669</v>
      </c>
      <c r="INE55" s="98" t="s">
        <v>669</v>
      </c>
      <c r="INF55" s="98" t="s">
        <v>669</v>
      </c>
      <c r="ING55" s="98" t="s">
        <v>669</v>
      </c>
      <c r="INH55" s="98" t="s">
        <v>669</v>
      </c>
      <c r="INI55" s="98" t="s">
        <v>669</v>
      </c>
      <c r="INJ55" s="98" t="s">
        <v>669</v>
      </c>
      <c r="INK55" s="98" t="s">
        <v>669</v>
      </c>
      <c r="INL55" s="98" t="s">
        <v>669</v>
      </c>
      <c r="INM55" s="98" t="s">
        <v>669</v>
      </c>
      <c r="INN55" s="98" t="s">
        <v>669</v>
      </c>
      <c r="INO55" s="98" t="s">
        <v>669</v>
      </c>
      <c r="INP55" s="98" t="s">
        <v>669</v>
      </c>
      <c r="INQ55" s="98" t="s">
        <v>669</v>
      </c>
      <c r="INR55" s="98" t="s">
        <v>669</v>
      </c>
      <c r="INS55" s="98" t="s">
        <v>669</v>
      </c>
      <c r="INT55" s="98" t="s">
        <v>669</v>
      </c>
      <c r="INU55" s="98" t="s">
        <v>669</v>
      </c>
      <c r="INV55" s="98" t="s">
        <v>669</v>
      </c>
      <c r="INW55" s="98" t="s">
        <v>669</v>
      </c>
      <c r="INX55" s="98" t="s">
        <v>669</v>
      </c>
      <c r="INY55" s="98" t="s">
        <v>669</v>
      </c>
      <c r="INZ55" s="98" t="s">
        <v>669</v>
      </c>
      <c r="IOA55" s="98" t="s">
        <v>669</v>
      </c>
      <c r="IOB55" s="98" t="s">
        <v>669</v>
      </c>
      <c r="IOC55" s="98" t="s">
        <v>669</v>
      </c>
      <c r="IOD55" s="98" t="s">
        <v>669</v>
      </c>
      <c r="IOE55" s="98" t="s">
        <v>669</v>
      </c>
      <c r="IOF55" s="98" t="s">
        <v>669</v>
      </c>
      <c r="IOG55" s="98" t="s">
        <v>669</v>
      </c>
      <c r="IOH55" s="98" t="s">
        <v>669</v>
      </c>
      <c r="IOI55" s="98" t="s">
        <v>669</v>
      </c>
      <c r="IOJ55" s="98" t="s">
        <v>669</v>
      </c>
      <c r="IOK55" s="98" t="s">
        <v>669</v>
      </c>
      <c r="IOL55" s="98" t="s">
        <v>669</v>
      </c>
      <c r="IOM55" s="98" t="s">
        <v>669</v>
      </c>
      <c r="ION55" s="98" t="s">
        <v>669</v>
      </c>
      <c r="IOO55" s="98" t="s">
        <v>669</v>
      </c>
      <c r="IOP55" s="98" t="s">
        <v>669</v>
      </c>
      <c r="IOQ55" s="98" t="s">
        <v>669</v>
      </c>
      <c r="IOR55" s="98" t="s">
        <v>669</v>
      </c>
      <c r="IOS55" s="98" t="s">
        <v>669</v>
      </c>
      <c r="IOT55" s="98" t="s">
        <v>669</v>
      </c>
      <c r="IOU55" s="98" t="s">
        <v>669</v>
      </c>
      <c r="IOV55" s="98" t="s">
        <v>669</v>
      </c>
      <c r="IOW55" s="98" t="s">
        <v>669</v>
      </c>
      <c r="IOX55" s="98" t="s">
        <v>669</v>
      </c>
      <c r="IOY55" s="98" t="s">
        <v>669</v>
      </c>
      <c r="IOZ55" s="98" t="s">
        <v>669</v>
      </c>
      <c r="IPA55" s="98" t="s">
        <v>669</v>
      </c>
      <c r="IPB55" s="98" t="s">
        <v>669</v>
      </c>
      <c r="IPC55" s="98" t="s">
        <v>669</v>
      </c>
      <c r="IPD55" s="98" t="s">
        <v>669</v>
      </c>
      <c r="IPE55" s="98" t="s">
        <v>669</v>
      </c>
      <c r="IPF55" s="98" t="s">
        <v>669</v>
      </c>
      <c r="IPG55" s="98" t="s">
        <v>669</v>
      </c>
      <c r="IPH55" s="98" t="s">
        <v>669</v>
      </c>
      <c r="IPI55" s="98" t="s">
        <v>669</v>
      </c>
      <c r="IPJ55" s="98" t="s">
        <v>669</v>
      </c>
      <c r="IPK55" s="98" t="s">
        <v>669</v>
      </c>
      <c r="IPL55" s="98" t="s">
        <v>669</v>
      </c>
      <c r="IPM55" s="98" t="s">
        <v>669</v>
      </c>
      <c r="IPN55" s="98" t="s">
        <v>669</v>
      </c>
      <c r="IPO55" s="98" t="s">
        <v>669</v>
      </c>
      <c r="IPP55" s="98" t="s">
        <v>669</v>
      </c>
      <c r="IPQ55" s="98" t="s">
        <v>669</v>
      </c>
      <c r="IPR55" s="98" t="s">
        <v>669</v>
      </c>
      <c r="IPS55" s="98" t="s">
        <v>669</v>
      </c>
      <c r="IPT55" s="98" t="s">
        <v>669</v>
      </c>
      <c r="IPU55" s="98" t="s">
        <v>669</v>
      </c>
      <c r="IPV55" s="98" t="s">
        <v>669</v>
      </c>
      <c r="IPW55" s="98" t="s">
        <v>669</v>
      </c>
      <c r="IPX55" s="98" t="s">
        <v>669</v>
      </c>
      <c r="IPY55" s="98" t="s">
        <v>669</v>
      </c>
      <c r="IPZ55" s="98" t="s">
        <v>669</v>
      </c>
      <c r="IQA55" s="98" t="s">
        <v>669</v>
      </c>
      <c r="IQB55" s="98" t="s">
        <v>669</v>
      </c>
      <c r="IQC55" s="98" t="s">
        <v>669</v>
      </c>
      <c r="IQD55" s="98" t="s">
        <v>669</v>
      </c>
      <c r="IQE55" s="98" t="s">
        <v>669</v>
      </c>
      <c r="IQF55" s="98" t="s">
        <v>669</v>
      </c>
      <c r="IQG55" s="98" t="s">
        <v>669</v>
      </c>
      <c r="IQH55" s="98" t="s">
        <v>669</v>
      </c>
      <c r="IQI55" s="98" t="s">
        <v>669</v>
      </c>
      <c r="IQJ55" s="98" t="s">
        <v>669</v>
      </c>
      <c r="IQK55" s="98" t="s">
        <v>669</v>
      </c>
      <c r="IQL55" s="98" t="s">
        <v>669</v>
      </c>
      <c r="IQM55" s="98" t="s">
        <v>669</v>
      </c>
      <c r="IQN55" s="98" t="s">
        <v>669</v>
      </c>
      <c r="IQO55" s="98" t="s">
        <v>669</v>
      </c>
      <c r="IQP55" s="98" t="s">
        <v>669</v>
      </c>
      <c r="IQQ55" s="98" t="s">
        <v>669</v>
      </c>
      <c r="IQR55" s="98" t="s">
        <v>669</v>
      </c>
      <c r="IQS55" s="98" t="s">
        <v>669</v>
      </c>
      <c r="IQT55" s="98" t="s">
        <v>669</v>
      </c>
      <c r="IQU55" s="98" t="s">
        <v>669</v>
      </c>
      <c r="IQV55" s="98" t="s">
        <v>669</v>
      </c>
      <c r="IQW55" s="98" t="s">
        <v>669</v>
      </c>
      <c r="IQX55" s="98" t="s">
        <v>669</v>
      </c>
      <c r="IQY55" s="98" t="s">
        <v>669</v>
      </c>
      <c r="IQZ55" s="98" t="s">
        <v>669</v>
      </c>
      <c r="IRA55" s="98" t="s">
        <v>669</v>
      </c>
      <c r="IRB55" s="98" t="s">
        <v>669</v>
      </c>
      <c r="IRC55" s="98" t="s">
        <v>669</v>
      </c>
      <c r="IRD55" s="98" t="s">
        <v>669</v>
      </c>
      <c r="IRE55" s="98" t="s">
        <v>669</v>
      </c>
      <c r="IRF55" s="98" t="s">
        <v>669</v>
      </c>
      <c r="IRG55" s="98" t="s">
        <v>669</v>
      </c>
      <c r="IRH55" s="98" t="s">
        <v>669</v>
      </c>
      <c r="IRI55" s="98" t="s">
        <v>669</v>
      </c>
      <c r="IRJ55" s="98" t="s">
        <v>669</v>
      </c>
      <c r="IRK55" s="98" t="s">
        <v>669</v>
      </c>
      <c r="IRL55" s="98" t="s">
        <v>669</v>
      </c>
      <c r="IRM55" s="98" t="s">
        <v>669</v>
      </c>
      <c r="IRN55" s="98" t="s">
        <v>669</v>
      </c>
      <c r="IRO55" s="98" t="s">
        <v>669</v>
      </c>
      <c r="IRP55" s="98" t="s">
        <v>669</v>
      </c>
      <c r="IRQ55" s="98" t="s">
        <v>669</v>
      </c>
      <c r="IRR55" s="98" t="s">
        <v>669</v>
      </c>
      <c r="IRS55" s="98" t="s">
        <v>669</v>
      </c>
      <c r="IRT55" s="98" t="s">
        <v>669</v>
      </c>
      <c r="IRU55" s="98" t="s">
        <v>669</v>
      </c>
      <c r="IRV55" s="98" t="s">
        <v>669</v>
      </c>
      <c r="IRW55" s="98" t="s">
        <v>669</v>
      </c>
      <c r="IRX55" s="98" t="s">
        <v>669</v>
      </c>
      <c r="IRY55" s="98" t="s">
        <v>669</v>
      </c>
      <c r="IRZ55" s="98" t="s">
        <v>669</v>
      </c>
      <c r="ISA55" s="98" t="s">
        <v>669</v>
      </c>
      <c r="ISB55" s="98" t="s">
        <v>669</v>
      </c>
      <c r="ISC55" s="98" t="s">
        <v>669</v>
      </c>
      <c r="ISD55" s="98" t="s">
        <v>669</v>
      </c>
      <c r="ISE55" s="98" t="s">
        <v>669</v>
      </c>
      <c r="ISF55" s="98" t="s">
        <v>669</v>
      </c>
      <c r="ISG55" s="98" t="s">
        <v>669</v>
      </c>
      <c r="ISH55" s="98" t="s">
        <v>669</v>
      </c>
      <c r="ISI55" s="98" t="s">
        <v>669</v>
      </c>
      <c r="ISJ55" s="98" t="s">
        <v>669</v>
      </c>
      <c r="ISK55" s="98" t="s">
        <v>669</v>
      </c>
      <c r="ISL55" s="98" t="s">
        <v>669</v>
      </c>
      <c r="ISM55" s="98" t="s">
        <v>669</v>
      </c>
      <c r="ISN55" s="98" t="s">
        <v>669</v>
      </c>
      <c r="ISO55" s="98" t="s">
        <v>669</v>
      </c>
      <c r="ISP55" s="98" t="s">
        <v>669</v>
      </c>
      <c r="ISQ55" s="98" t="s">
        <v>669</v>
      </c>
      <c r="ISR55" s="98" t="s">
        <v>669</v>
      </c>
      <c r="ISS55" s="98" t="s">
        <v>669</v>
      </c>
      <c r="IST55" s="98" t="s">
        <v>669</v>
      </c>
      <c r="ISU55" s="98" t="s">
        <v>669</v>
      </c>
      <c r="ISV55" s="98" t="s">
        <v>669</v>
      </c>
      <c r="ISW55" s="98" t="s">
        <v>669</v>
      </c>
      <c r="ISX55" s="98" t="s">
        <v>669</v>
      </c>
      <c r="ISY55" s="98" t="s">
        <v>669</v>
      </c>
      <c r="ISZ55" s="98" t="s">
        <v>669</v>
      </c>
      <c r="ITA55" s="98" t="s">
        <v>669</v>
      </c>
      <c r="ITB55" s="98" t="s">
        <v>669</v>
      </c>
      <c r="ITC55" s="98" t="s">
        <v>669</v>
      </c>
      <c r="ITD55" s="98" t="s">
        <v>669</v>
      </c>
      <c r="ITE55" s="98" t="s">
        <v>669</v>
      </c>
      <c r="ITF55" s="98" t="s">
        <v>669</v>
      </c>
      <c r="ITG55" s="98" t="s">
        <v>669</v>
      </c>
      <c r="ITH55" s="98" t="s">
        <v>669</v>
      </c>
      <c r="ITI55" s="98" t="s">
        <v>669</v>
      </c>
      <c r="ITJ55" s="98" t="s">
        <v>669</v>
      </c>
      <c r="ITK55" s="98" t="s">
        <v>669</v>
      </c>
      <c r="ITL55" s="98" t="s">
        <v>669</v>
      </c>
      <c r="ITM55" s="98" t="s">
        <v>669</v>
      </c>
      <c r="ITN55" s="98" t="s">
        <v>669</v>
      </c>
      <c r="ITO55" s="98" t="s">
        <v>669</v>
      </c>
      <c r="ITP55" s="98" t="s">
        <v>669</v>
      </c>
      <c r="ITQ55" s="98" t="s">
        <v>669</v>
      </c>
      <c r="ITR55" s="98" t="s">
        <v>669</v>
      </c>
      <c r="ITS55" s="98" t="s">
        <v>669</v>
      </c>
      <c r="ITT55" s="98" t="s">
        <v>669</v>
      </c>
      <c r="ITU55" s="98" t="s">
        <v>669</v>
      </c>
      <c r="ITV55" s="98" t="s">
        <v>669</v>
      </c>
      <c r="ITW55" s="98" t="s">
        <v>669</v>
      </c>
      <c r="ITX55" s="98" t="s">
        <v>669</v>
      </c>
      <c r="ITY55" s="98" t="s">
        <v>669</v>
      </c>
      <c r="ITZ55" s="98" t="s">
        <v>669</v>
      </c>
      <c r="IUA55" s="98" t="s">
        <v>669</v>
      </c>
      <c r="IUB55" s="98" t="s">
        <v>669</v>
      </c>
      <c r="IUC55" s="98" t="s">
        <v>669</v>
      </c>
      <c r="IUD55" s="98" t="s">
        <v>669</v>
      </c>
      <c r="IUE55" s="98" t="s">
        <v>669</v>
      </c>
      <c r="IUF55" s="98" t="s">
        <v>669</v>
      </c>
      <c r="IUG55" s="98" t="s">
        <v>669</v>
      </c>
      <c r="IUH55" s="98" t="s">
        <v>669</v>
      </c>
      <c r="IUI55" s="98" t="s">
        <v>669</v>
      </c>
      <c r="IUJ55" s="98" t="s">
        <v>669</v>
      </c>
      <c r="IUK55" s="98" t="s">
        <v>669</v>
      </c>
      <c r="IUL55" s="98" t="s">
        <v>669</v>
      </c>
      <c r="IUM55" s="98" t="s">
        <v>669</v>
      </c>
      <c r="IUN55" s="98" t="s">
        <v>669</v>
      </c>
      <c r="IUO55" s="98" t="s">
        <v>669</v>
      </c>
      <c r="IUP55" s="98" t="s">
        <v>669</v>
      </c>
      <c r="IUQ55" s="98" t="s">
        <v>669</v>
      </c>
      <c r="IUR55" s="98" t="s">
        <v>669</v>
      </c>
      <c r="IUS55" s="98" t="s">
        <v>669</v>
      </c>
      <c r="IUT55" s="98" t="s">
        <v>669</v>
      </c>
      <c r="IUU55" s="98" t="s">
        <v>669</v>
      </c>
      <c r="IUV55" s="98" t="s">
        <v>669</v>
      </c>
      <c r="IUW55" s="98" t="s">
        <v>669</v>
      </c>
      <c r="IUX55" s="98" t="s">
        <v>669</v>
      </c>
      <c r="IUY55" s="98" t="s">
        <v>669</v>
      </c>
      <c r="IUZ55" s="98" t="s">
        <v>669</v>
      </c>
      <c r="IVA55" s="98" t="s">
        <v>669</v>
      </c>
      <c r="IVB55" s="98" t="s">
        <v>669</v>
      </c>
      <c r="IVC55" s="98" t="s">
        <v>669</v>
      </c>
      <c r="IVD55" s="98" t="s">
        <v>669</v>
      </c>
      <c r="IVE55" s="98" t="s">
        <v>669</v>
      </c>
      <c r="IVF55" s="98" t="s">
        <v>669</v>
      </c>
      <c r="IVG55" s="98" t="s">
        <v>669</v>
      </c>
      <c r="IVH55" s="98" t="s">
        <v>669</v>
      </c>
      <c r="IVI55" s="98" t="s">
        <v>669</v>
      </c>
      <c r="IVJ55" s="98" t="s">
        <v>669</v>
      </c>
      <c r="IVK55" s="98" t="s">
        <v>669</v>
      </c>
      <c r="IVL55" s="98" t="s">
        <v>669</v>
      </c>
      <c r="IVM55" s="98" t="s">
        <v>669</v>
      </c>
      <c r="IVN55" s="98" t="s">
        <v>669</v>
      </c>
      <c r="IVO55" s="98" t="s">
        <v>669</v>
      </c>
      <c r="IVP55" s="98" t="s">
        <v>669</v>
      </c>
      <c r="IVQ55" s="98" t="s">
        <v>669</v>
      </c>
      <c r="IVR55" s="98" t="s">
        <v>669</v>
      </c>
      <c r="IVS55" s="98" t="s">
        <v>669</v>
      </c>
      <c r="IVT55" s="98" t="s">
        <v>669</v>
      </c>
      <c r="IVU55" s="98" t="s">
        <v>669</v>
      </c>
      <c r="IVV55" s="98" t="s">
        <v>669</v>
      </c>
      <c r="IVW55" s="98" t="s">
        <v>669</v>
      </c>
      <c r="IVX55" s="98" t="s">
        <v>669</v>
      </c>
      <c r="IVY55" s="98" t="s">
        <v>669</v>
      </c>
      <c r="IVZ55" s="98" t="s">
        <v>669</v>
      </c>
      <c r="IWA55" s="98" t="s">
        <v>669</v>
      </c>
      <c r="IWB55" s="98" t="s">
        <v>669</v>
      </c>
      <c r="IWC55" s="98" t="s">
        <v>669</v>
      </c>
      <c r="IWD55" s="98" t="s">
        <v>669</v>
      </c>
      <c r="IWE55" s="98" t="s">
        <v>669</v>
      </c>
      <c r="IWF55" s="98" t="s">
        <v>669</v>
      </c>
      <c r="IWG55" s="98" t="s">
        <v>669</v>
      </c>
      <c r="IWH55" s="98" t="s">
        <v>669</v>
      </c>
      <c r="IWI55" s="98" t="s">
        <v>669</v>
      </c>
      <c r="IWJ55" s="98" t="s">
        <v>669</v>
      </c>
      <c r="IWK55" s="98" t="s">
        <v>669</v>
      </c>
      <c r="IWL55" s="98" t="s">
        <v>669</v>
      </c>
      <c r="IWM55" s="98" t="s">
        <v>669</v>
      </c>
      <c r="IWN55" s="98" t="s">
        <v>669</v>
      </c>
      <c r="IWO55" s="98" t="s">
        <v>669</v>
      </c>
      <c r="IWP55" s="98" t="s">
        <v>669</v>
      </c>
      <c r="IWQ55" s="98" t="s">
        <v>669</v>
      </c>
      <c r="IWR55" s="98" t="s">
        <v>669</v>
      </c>
      <c r="IWS55" s="98" t="s">
        <v>669</v>
      </c>
      <c r="IWT55" s="98" t="s">
        <v>669</v>
      </c>
      <c r="IWU55" s="98" t="s">
        <v>669</v>
      </c>
      <c r="IWV55" s="98" t="s">
        <v>669</v>
      </c>
      <c r="IWW55" s="98" t="s">
        <v>669</v>
      </c>
      <c r="IWX55" s="98" t="s">
        <v>669</v>
      </c>
      <c r="IWY55" s="98" t="s">
        <v>669</v>
      </c>
      <c r="IWZ55" s="98" t="s">
        <v>669</v>
      </c>
      <c r="IXA55" s="98" t="s">
        <v>669</v>
      </c>
      <c r="IXB55" s="98" t="s">
        <v>669</v>
      </c>
      <c r="IXC55" s="98" t="s">
        <v>669</v>
      </c>
      <c r="IXD55" s="98" t="s">
        <v>669</v>
      </c>
      <c r="IXE55" s="98" t="s">
        <v>669</v>
      </c>
      <c r="IXF55" s="98" t="s">
        <v>669</v>
      </c>
      <c r="IXG55" s="98" t="s">
        <v>669</v>
      </c>
      <c r="IXH55" s="98" t="s">
        <v>669</v>
      </c>
      <c r="IXI55" s="98" t="s">
        <v>669</v>
      </c>
      <c r="IXJ55" s="98" t="s">
        <v>669</v>
      </c>
      <c r="IXK55" s="98" t="s">
        <v>669</v>
      </c>
      <c r="IXL55" s="98" t="s">
        <v>669</v>
      </c>
      <c r="IXM55" s="98" t="s">
        <v>669</v>
      </c>
      <c r="IXN55" s="98" t="s">
        <v>669</v>
      </c>
      <c r="IXO55" s="98" t="s">
        <v>669</v>
      </c>
      <c r="IXP55" s="98" t="s">
        <v>669</v>
      </c>
      <c r="IXQ55" s="98" t="s">
        <v>669</v>
      </c>
      <c r="IXR55" s="98" t="s">
        <v>669</v>
      </c>
      <c r="IXS55" s="98" t="s">
        <v>669</v>
      </c>
      <c r="IXT55" s="98" t="s">
        <v>669</v>
      </c>
      <c r="IXU55" s="98" t="s">
        <v>669</v>
      </c>
      <c r="IXV55" s="98" t="s">
        <v>669</v>
      </c>
      <c r="IXW55" s="98" t="s">
        <v>669</v>
      </c>
      <c r="IXX55" s="98" t="s">
        <v>669</v>
      </c>
      <c r="IXY55" s="98" t="s">
        <v>669</v>
      </c>
      <c r="IXZ55" s="98" t="s">
        <v>669</v>
      </c>
      <c r="IYA55" s="98" t="s">
        <v>669</v>
      </c>
      <c r="IYB55" s="98" t="s">
        <v>669</v>
      </c>
      <c r="IYC55" s="98" t="s">
        <v>669</v>
      </c>
      <c r="IYD55" s="98" t="s">
        <v>669</v>
      </c>
      <c r="IYE55" s="98" t="s">
        <v>669</v>
      </c>
      <c r="IYF55" s="98" t="s">
        <v>669</v>
      </c>
      <c r="IYG55" s="98" t="s">
        <v>669</v>
      </c>
      <c r="IYH55" s="98" t="s">
        <v>669</v>
      </c>
      <c r="IYI55" s="98" t="s">
        <v>669</v>
      </c>
      <c r="IYJ55" s="98" t="s">
        <v>669</v>
      </c>
      <c r="IYK55" s="98" t="s">
        <v>669</v>
      </c>
      <c r="IYL55" s="98" t="s">
        <v>669</v>
      </c>
      <c r="IYM55" s="98" t="s">
        <v>669</v>
      </c>
      <c r="IYN55" s="98" t="s">
        <v>669</v>
      </c>
      <c r="IYO55" s="98" t="s">
        <v>669</v>
      </c>
      <c r="IYP55" s="98" t="s">
        <v>669</v>
      </c>
      <c r="IYQ55" s="98" t="s">
        <v>669</v>
      </c>
      <c r="IYR55" s="98" t="s">
        <v>669</v>
      </c>
      <c r="IYS55" s="98" t="s">
        <v>669</v>
      </c>
      <c r="IYT55" s="98" t="s">
        <v>669</v>
      </c>
      <c r="IYU55" s="98" t="s">
        <v>669</v>
      </c>
      <c r="IYV55" s="98" t="s">
        <v>669</v>
      </c>
      <c r="IYW55" s="98" t="s">
        <v>669</v>
      </c>
      <c r="IYX55" s="98" t="s">
        <v>669</v>
      </c>
      <c r="IYY55" s="98" t="s">
        <v>669</v>
      </c>
      <c r="IYZ55" s="98" t="s">
        <v>669</v>
      </c>
      <c r="IZA55" s="98" t="s">
        <v>669</v>
      </c>
      <c r="IZB55" s="98" t="s">
        <v>669</v>
      </c>
      <c r="IZC55" s="98" t="s">
        <v>669</v>
      </c>
      <c r="IZD55" s="98" t="s">
        <v>669</v>
      </c>
      <c r="IZE55" s="98" t="s">
        <v>669</v>
      </c>
      <c r="IZF55" s="98" t="s">
        <v>669</v>
      </c>
      <c r="IZG55" s="98" t="s">
        <v>669</v>
      </c>
      <c r="IZH55" s="98" t="s">
        <v>669</v>
      </c>
      <c r="IZI55" s="98" t="s">
        <v>669</v>
      </c>
      <c r="IZJ55" s="98" t="s">
        <v>669</v>
      </c>
      <c r="IZK55" s="98" t="s">
        <v>669</v>
      </c>
      <c r="IZL55" s="98" t="s">
        <v>669</v>
      </c>
      <c r="IZM55" s="98" t="s">
        <v>669</v>
      </c>
      <c r="IZN55" s="98" t="s">
        <v>669</v>
      </c>
      <c r="IZO55" s="98" t="s">
        <v>669</v>
      </c>
      <c r="IZP55" s="98" t="s">
        <v>669</v>
      </c>
      <c r="IZQ55" s="98" t="s">
        <v>669</v>
      </c>
      <c r="IZR55" s="98" t="s">
        <v>669</v>
      </c>
      <c r="IZS55" s="98" t="s">
        <v>669</v>
      </c>
      <c r="IZT55" s="98" t="s">
        <v>669</v>
      </c>
      <c r="IZU55" s="98" t="s">
        <v>669</v>
      </c>
      <c r="IZV55" s="98" t="s">
        <v>669</v>
      </c>
      <c r="IZW55" s="98" t="s">
        <v>669</v>
      </c>
      <c r="IZX55" s="98" t="s">
        <v>669</v>
      </c>
      <c r="IZY55" s="98" t="s">
        <v>669</v>
      </c>
      <c r="IZZ55" s="98" t="s">
        <v>669</v>
      </c>
      <c r="JAA55" s="98" t="s">
        <v>669</v>
      </c>
      <c r="JAB55" s="98" t="s">
        <v>669</v>
      </c>
      <c r="JAC55" s="98" t="s">
        <v>669</v>
      </c>
      <c r="JAD55" s="98" t="s">
        <v>669</v>
      </c>
      <c r="JAE55" s="98" t="s">
        <v>669</v>
      </c>
      <c r="JAF55" s="98" t="s">
        <v>669</v>
      </c>
      <c r="JAG55" s="98" t="s">
        <v>669</v>
      </c>
      <c r="JAH55" s="98" t="s">
        <v>669</v>
      </c>
      <c r="JAI55" s="98" t="s">
        <v>669</v>
      </c>
      <c r="JAJ55" s="98" t="s">
        <v>669</v>
      </c>
      <c r="JAK55" s="98" t="s">
        <v>669</v>
      </c>
      <c r="JAL55" s="98" t="s">
        <v>669</v>
      </c>
      <c r="JAM55" s="98" t="s">
        <v>669</v>
      </c>
      <c r="JAN55" s="98" t="s">
        <v>669</v>
      </c>
      <c r="JAO55" s="98" t="s">
        <v>669</v>
      </c>
      <c r="JAP55" s="98" t="s">
        <v>669</v>
      </c>
      <c r="JAQ55" s="98" t="s">
        <v>669</v>
      </c>
      <c r="JAR55" s="98" t="s">
        <v>669</v>
      </c>
      <c r="JAS55" s="98" t="s">
        <v>669</v>
      </c>
      <c r="JAT55" s="98" t="s">
        <v>669</v>
      </c>
      <c r="JAU55" s="98" t="s">
        <v>669</v>
      </c>
      <c r="JAV55" s="98" t="s">
        <v>669</v>
      </c>
      <c r="JAW55" s="98" t="s">
        <v>669</v>
      </c>
      <c r="JAX55" s="98" t="s">
        <v>669</v>
      </c>
      <c r="JAY55" s="98" t="s">
        <v>669</v>
      </c>
      <c r="JAZ55" s="98" t="s">
        <v>669</v>
      </c>
      <c r="JBA55" s="98" t="s">
        <v>669</v>
      </c>
      <c r="JBB55" s="98" t="s">
        <v>669</v>
      </c>
      <c r="JBC55" s="98" t="s">
        <v>669</v>
      </c>
      <c r="JBD55" s="98" t="s">
        <v>669</v>
      </c>
      <c r="JBE55" s="98" t="s">
        <v>669</v>
      </c>
      <c r="JBF55" s="98" t="s">
        <v>669</v>
      </c>
      <c r="JBG55" s="98" t="s">
        <v>669</v>
      </c>
      <c r="JBH55" s="98" t="s">
        <v>669</v>
      </c>
      <c r="JBI55" s="98" t="s">
        <v>669</v>
      </c>
      <c r="JBJ55" s="98" t="s">
        <v>669</v>
      </c>
      <c r="JBK55" s="98" t="s">
        <v>669</v>
      </c>
      <c r="JBL55" s="98" t="s">
        <v>669</v>
      </c>
      <c r="JBM55" s="98" t="s">
        <v>669</v>
      </c>
      <c r="JBN55" s="98" t="s">
        <v>669</v>
      </c>
      <c r="JBO55" s="98" t="s">
        <v>669</v>
      </c>
      <c r="JBP55" s="98" t="s">
        <v>669</v>
      </c>
      <c r="JBQ55" s="98" t="s">
        <v>669</v>
      </c>
      <c r="JBR55" s="98" t="s">
        <v>669</v>
      </c>
      <c r="JBS55" s="98" t="s">
        <v>669</v>
      </c>
      <c r="JBT55" s="98" t="s">
        <v>669</v>
      </c>
      <c r="JBU55" s="98" t="s">
        <v>669</v>
      </c>
      <c r="JBV55" s="98" t="s">
        <v>669</v>
      </c>
      <c r="JBW55" s="98" t="s">
        <v>669</v>
      </c>
      <c r="JBX55" s="98" t="s">
        <v>669</v>
      </c>
      <c r="JBY55" s="98" t="s">
        <v>669</v>
      </c>
      <c r="JBZ55" s="98" t="s">
        <v>669</v>
      </c>
      <c r="JCA55" s="98" t="s">
        <v>669</v>
      </c>
      <c r="JCB55" s="98" t="s">
        <v>669</v>
      </c>
      <c r="JCC55" s="98" t="s">
        <v>669</v>
      </c>
      <c r="JCD55" s="98" t="s">
        <v>669</v>
      </c>
      <c r="JCE55" s="98" t="s">
        <v>669</v>
      </c>
      <c r="JCF55" s="98" t="s">
        <v>669</v>
      </c>
      <c r="JCG55" s="98" t="s">
        <v>669</v>
      </c>
      <c r="JCH55" s="98" t="s">
        <v>669</v>
      </c>
      <c r="JCI55" s="98" t="s">
        <v>669</v>
      </c>
      <c r="JCJ55" s="98" t="s">
        <v>669</v>
      </c>
      <c r="JCK55" s="98" t="s">
        <v>669</v>
      </c>
      <c r="JCL55" s="98" t="s">
        <v>669</v>
      </c>
      <c r="JCM55" s="98" t="s">
        <v>669</v>
      </c>
      <c r="JCN55" s="98" t="s">
        <v>669</v>
      </c>
      <c r="JCO55" s="98" t="s">
        <v>669</v>
      </c>
      <c r="JCP55" s="98" t="s">
        <v>669</v>
      </c>
      <c r="JCQ55" s="98" t="s">
        <v>669</v>
      </c>
      <c r="JCR55" s="98" t="s">
        <v>669</v>
      </c>
      <c r="JCS55" s="98" t="s">
        <v>669</v>
      </c>
      <c r="JCT55" s="98" t="s">
        <v>669</v>
      </c>
      <c r="JCU55" s="98" t="s">
        <v>669</v>
      </c>
      <c r="JCV55" s="98" t="s">
        <v>669</v>
      </c>
      <c r="JCW55" s="98" t="s">
        <v>669</v>
      </c>
      <c r="JCX55" s="98" t="s">
        <v>669</v>
      </c>
      <c r="JCY55" s="98" t="s">
        <v>669</v>
      </c>
      <c r="JCZ55" s="98" t="s">
        <v>669</v>
      </c>
      <c r="JDA55" s="98" t="s">
        <v>669</v>
      </c>
      <c r="JDB55" s="98" t="s">
        <v>669</v>
      </c>
      <c r="JDC55" s="98" t="s">
        <v>669</v>
      </c>
      <c r="JDD55" s="98" t="s">
        <v>669</v>
      </c>
      <c r="JDE55" s="98" t="s">
        <v>669</v>
      </c>
      <c r="JDF55" s="98" t="s">
        <v>669</v>
      </c>
      <c r="JDG55" s="98" t="s">
        <v>669</v>
      </c>
      <c r="JDH55" s="98" t="s">
        <v>669</v>
      </c>
      <c r="JDI55" s="98" t="s">
        <v>669</v>
      </c>
      <c r="JDJ55" s="98" t="s">
        <v>669</v>
      </c>
      <c r="JDK55" s="98" t="s">
        <v>669</v>
      </c>
      <c r="JDL55" s="98" t="s">
        <v>669</v>
      </c>
      <c r="JDM55" s="98" t="s">
        <v>669</v>
      </c>
      <c r="JDN55" s="98" t="s">
        <v>669</v>
      </c>
      <c r="JDO55" s="98" t="s">
        <v>669</v>
      </c>
      <c r="JDP55" s="98" t="s">
        <v>669</v>
      </c>
      <c r="JDQ55" s="98" t="s">
        <v>669</v>
      </c>
      <c r="JDR55" s="98" t="s">
        <v>669</v>
      </c>
      <c r="JDS55" s="98" t="s">
        <v>669</v>
      </c>
      <c r="JDT55" s="98" t="s">
        <v>669</v>
      </c>
      <c r="JDU55" s="98" t="s">
        <v>669</v>
      </c>
      <c r="JDV55" s="98" t="s">
        <v>669</v>
      </c>
      <c r="JDW55" s="98" t="s">
        <v>669</v>
      </c>
      <c r="JDX55" s="98" t="s">
        <v>669</v>
      </c>
      <c r="JDY55" s="98" t="s">
        <v>669</v>
      </c>
      <c r="JDZ55" s="98" t="s">
        <v>669</v>
      </c>
      <c r="JEA55" s="98" t="s">
        <v>669</v>
      </c>
      <c r="JEB55" s="98" t="s">
        <v>669</v>
      </c>
      <c r="JEC55" s="98" t="s">
        <v>669</v>
      </c>
      <c r="JED55" s="98" t="s">
        <v>669</v>
      </c>
      <c r="JEE55" s="98" t="s">
        <v>669</v>
      </c>
      <c r="JEF55" s="98" t="s">
        <v>669</v>
      </c>
      <c r="JEG55" s="98" t="s">
        <v>669</v>
      </c>
      <c r="JEH55" s="98" t="s">
        <v>669</v>
      </c>
      <c r="JEI55" s="98" t="s">
        <v>669</v>
      </c>
      <c r="JEJ55" s="98" t="s">
        <v>669</v>
      </c>
      <c r="JEK55" s="98" t="s">
        <v>669</v>
      </c>
      <c r="JEL55" s="98" t="s">
        <v>669</v>
      </c>
      <c r="JEM55" s="98" t="s">
        <v>669</v>
      </c>
      <c r="JEN55" s="98" t="s">
        <v>669</v>
      </c>
      <c r="JEO55" s="98" t="s">
        <v>669</v>
      </c>
      <c r="JEP55" s="98" t="s">
        <v>669</v>
      </c>
      <c r="JEQ55" s="98" t="s">
        <v>669</v>
      </c>
      <c r="JER55" s="98" t="s">
        <v>669</v>
      </c>
      <c r="JES55" s="98" t="s">
        <v>669</v>
      </c>
      <c r="JET55" s="98" t="s">
        <v>669</v>
      </c>
      <c r="JEU55" s="98" t="s">
        <v>669</v>
      </c>
      <c r="JEV55" s="98" t="s">
        <v>669</v>
      </c>
      <c r="JEW55" s="98" t="s">
        <v>669</v>
      </c>
      <c r="JEX55" s="98" t="s">
        <v>669</v>
      </c>
      <c r="JEY55" s="98" t="s">
        <v>669</v>
      </c>
      <c r="JEZ55" s="98" t="s">
        <v>669</v>
      </c>
      <c r="JFA55" s="98" t="s">
        <v>669</v>
      </c>
      <c r="JFB55" s="98" t="s">
        <v>669</v>
      </c>
      <c r="JFC55" s="98" t="s">
        <v>669</v>
      </c>
      <c r="JFD55" s="98" t="s">
        <v>669</v>
      </c>
      <c r="JFE55" s="98" t="s">
        <v>669</v>
      </c>
      <c r="JFF55" s="98" t="s">
        <v>669</v>
      </c>
      <c r="JFG55" s="98" t="s">
        <v>669</v>
      </c>
      <c r="JFH55" s="98" t="s">
        <v>669</v>
      </c>
      <c r="JFI55" s="98" t="s">
        <v>669</v>
      </c>
      <c r="JFJ55" s="98" t="s">
        <v>669</v>
      </c>
      <c r="JFK55" s="98" t="s">
        <v>669</v>
      </c>
      <c r="JFL55" s="98" t="s">
        <v>669</v>
      </c>
      <c r="JFM55" s="98" t="s">
        <v>669</v>
      </c>
      <c r="JFN55" s="98" t="s">
        <v>669</v>
      </c>
      <c r="JFO55" s="98" t="s">
        <v>669</v>
      </c>
      <c r="JFP55" s="98" t="s">
        <v>669</v>
      </c>
      <c r="JFQ55" s="98" t="s">
        <v>669</v>
      </c>
      <c r="JFR55" s="98" t="s">
        <v>669</v>
      </c>
      <c r="JFS55" s="98" t="s">
        <v>669</v>
      </c>
      <c r="JFT55" s="98" t="s">
        <v>669</v>
      </c>
      <c r="JFU55" s="98" t="s">
        <v>669</v>
      </c>
      <c r="JFV55" s="98" t="s">
        <v>669</v>
      </c>
      <c r="JFW55" s="98" t="s">
        <v>669</v>
      </c>
      <c r="JFX55" s="98" t="s">
        <v>669</v>
      </c>
      <c r="JFY55" s="98" t="s">
        <v>669</v>
      </c>
      <c r="JFZ55" s="98" t="s">
        <v>669</v>
      </c>
      <c r="JGA55" s="98" t="s">
        <v>669</v>
      </c>
      <c r="JGB55" s="98" t="s">
        <v>669</v>
      </c>
      <c r="JGC55" s="98" t="s">
        <v>669</v>
      </c>
      <c r="JGD55" s="98" t="s">
        <v>669</v>
      </c>
      <c r="JGE55" s="98" t="s">
        <v>669</v>
      </c>
      <c r="JGF55" s="98" t="s">
        <v>669</v>
      </c>
      <c r="JGG55" s="98" t="s">
        <v>669</v>
      </c>
      <c r="JGH55" s="98" t="s">
        <v>669</v>
      </c>
      <c r="JGI55" s="98" t="s">
        <v>669</v>
      </c>
      <c r="JGJ55" s="98" t="s">
        <v>669</v>
      </c>
      <c r="JGK55" s="98" t="s">
        <v>669</v>
      </c>
      <c r="JGL55" s="98" t="s">
        <v>669</v>
      </c>
      <c r="JGM55" s="98" t="s">
        <v>669</v>
      </c>
      <c r="JGN55" s="98" t="s">
        <v>669</v>
      </c>
      <c r="JGO55" s="98" t="s">
        <v>669</v>
      </c>
      <c r="JGP55" s="98" t="s">
        <v>669</v>
      </c>
      <c r="JGQ55" s="98" t="s">
        <v>669</v>
      </c>
      <c r="JGR55" s="98" t="s">
        <v>669</v>
      </c>
      <c r="JGS55" s="98" t="s">
        <v>669</v>
      </c>
      <c r="JGT55" s="98" t="s">
        <v>669</v>
      </c>
      <c r="JGU55" s="98" t="s">
        <v>669</v>
      </c>
      <c r="JGV55" s="98" t="s">
        <v>669</v>
      </c>
      <c r="JGW55" s="98" t="s">
        <v>669</v>
      </c>
      <c r="JGX55" s="98" t="s">
        <v>669</v>
      </c>
      <c r="JGY55" s="98" t="s">
        <v>669</v>
      </c>
      <c r="JGZ55" s="98" t="s">
        <v>669</v>
      </c>
      <c r="JHA55" s="98" t="s">
        <v>669</v>
      </c>
      <c r="JHB55" s="98" t="s">
        <v>669</v>
      </c>
      <c r="JHC55" s="98" t="s">
        <v>669</v>
      </c>
      <c r="JHD55" s="98" t="s">
        <v>669</v>
      </c>
      <c r="JHE55" s="98" t="s">
        <v>669</v>
      </c>
      <c r="JHF55" s="98" t="s">
        <v>669</v>
      </c>
      <c r="JHG55" s="98" t="s">
        <v>669</v>
      </c>
      <c r="JHH55" s="98" t="s">
        <v>669</v>
      </c>
      <c r="JHI55" s="98" t="s">
        <v>669</v>
      </c>
      <c r="JHJ55" s="98" t="s">
        <v>669</v>
      </c>
      <c r="JHK55" s="98" t="s">
        <v>669</v>
      </c>
      <c r="JHL55" s="98" t="s">
        <v>669</v>
      </c>
      <c r="JHM55" s="98" t="s">
        <v>669</v>
      </c>
      <c r="JHN55" s="98" t="s">
        <v>669</v>
      </c>
      <c r="JHO55" s="98" t="s">
        <v>669</v>
      </c>
      <c r="JHP55" s="98" t="s">
        <v>669</v>
      </c>
      <c r="JHQ55" s="98" t="s">
        <v>669</v>
      </c>
      <c r="JHR55" s="98" t="s">
        <v>669</v>
      </c>
      <c r="JHS55" s="98" t="s">
        <v>669</v>
      </c>
      <c r="JHT55" s="98" t="s">
        <v>669</v>
      </c>
      <c r="JHU55" s="98" t="s">
        <v>669</v>
      </c>
      <c r="JHV55" s="98" t="s">
        <v>669</v>
      </c>
      <c r="JHW55" s="98" t="s">
        <v>669</v>
      </c>
      <c r="JHX55" s="98" t="s">
        <v>669</v>
      </c>
      <c r="JHY55" s="98" t="s">
        <v>669</v>
      </c>
      <c r="JHZ55" s="98" t="s">
        <v>669</v>
      </c>
      <c r="JIA55" s="98" t="s">
        <v>669</v>
      </c>
      <c r="JIB55" s="98" t="s">
        <v>669</v>
      </c>
      <c r="JIC55" s="98" t="s">
        <v>669</v>
      </c>
      <c r="JID55" s="98" t="s">
        <v>669</v>
      </c>
      <c r="JIE55" s="98" t="s">
        <v>669</v>
      </c>
      <c r="JIF55" s="98" t="s">
        <v>669</v>
      </c>
      <c r="JIG55" s="98" t="s">
        <v>669</v>
      </c>
      <c r="JIH55" s="98" t="s">
        <v>669</v>
      </c>
      <c r="JII55" s="98" t="s">
        <v>669</v>
      </c>
      <c r="JIJ55" s="98" t="s">
        <v>669</v>
      </c>
      <c r="JIK55" s="98" t="s">
        <v>669</v>
      </c>
      <c r="JIL55" s="98" t="s">
        <v>669</v>
      </c>
      <c r="JIM55" s="98" t="s">
        <v>669</v>
      </c>
      <c r="JIN55" s="98" t="s">
        <v>669</v>
      </c>
      <c r="JIO55" s="98" t="s">
        <v>669</v>
      </c>
      <c r="JIP55" s="98" t="s">
        <v>669</v>
      </c>
      <c r="JIQ55" s="98" t="s">
        <v>669</v>
      </c>
      <c r="JIR55" s="98" t="s">
        <v>669</v>
      </c>
      <c r="JIS55" s="98" t="s">
        <v>669</v>
      </c>
      <c r="JIT55" s="98" t="s">
        <v>669</v>
      </c>
      <c r="JIU55" s="98" t="s">
        <v>669</v>
      </c>
      <c r="JIV55" s="98" t="s">
        <v>669</v>
      </c>
      <c r="JIW55" s="98" t="s">
        <v>669</v>
      </c>
      <c r="JIX55" s="98" t="s">
        <v>669</v>
      </c>
      <c r="JIY55" s="98" t="s">
        <v>669</v>
      </c>
      <c r="JIZ55" s="98" t="s">
        <v>669</v>
      </c>
      <c r="JJA55" s="98" t="s">
        <v>669</v>
      </c>
      <c r="JJB55" s="98" t="s">
        <v>669</v>
      </c>
      <c r="JJC55" s="98" t="s">
        <v>669</v>
      </c>
      <c r="JJD55" s="98" t="s">
        <v>669</v>
      </c>
      <c r="JJE55" s="98" t="s">
        <v>669</v>
      </c>
      <c r="JJF55" s="98" t="s">
        <v>669</v>
      </c>
      <c r="JJG55" s="98" t="s">
        <v>669</v>
      </c>
      <c r="JJH55" s="98" t="s">
        <v>669</v>
      </c>
      <c r="JJI55" s="98" t="s">
        <v>669</v>
      </c>
      <c r="JJJ55" s="98" t="s">
        <v>669</v>
      </c>
      <c r="JJK55" s="98" t="s">
        <v>669</v>
      </c>
      <c r="JJL55" s="98" t="s">
        <v>669</v>
      </c>
      <c r="JJM55" s="98" t="s">
        <v>669</v>
      </c>
      <c r="JJN55" s="98" t="s">
        <v>669</v>
      </c>
      <c r="JJO55" s="98" t="s">
        <v>669</v>
      </c>
      <c r="JJP55" s="98" t="s">
        <v>669</v>
      </c>
      <c r="JJQ55" s="98" t="s">
        <v>669</v>
      </c>
      <c r="JJR55" s="98" t="s">
        <v>669</v>
      </c>
      <c r="JJS55" s="98" t="s">
        <v>669</v>
      </c>
      <c r="JJT55" s="98" t="s">
        <v>669</v>
      </c>
      <c r="JJU55" s="98" t="s">
        <v>669</v>
      </c>
      <c r="JJV55" s="98" t="s">
        <v>669</v>
      </c>
      <c r="JJW55" s="98" t="s">
        <v>669</v>
      </c>
      <c r="JJX55" s="98" t="s">
        <v>669</v>
      </c>
      <c r="JJY55" s="98" t="s">
        <v>669</v>
      </c>
      <c r="JJZ55" s="98" t="s">
        <v>669</v>
      </c>
      <c r="JKA55" s="98" t="s">
        <v>669</v>
      </c>
      <c r="JKB55" s="98" t="s">
        <v>669</v>
      </c>
      <c r="JKC55" s="98" t="s">
        <v>669</v>
      </c>
      <c r="JKD55" s="98" t="s">
        <v>669</v>
      </c>
      <c r="JKE55" s="98" t="s">
        <v>669</v>
      </c>
      <c r="JKF55" s="98" t="s">
        <v>669</v>
      </c>
      <c r="JKG55" s="98" t="s">
        <v>669</v>
      </c>
      <c r="JKH55" s="98" t="s">
        <v>669</v>
      </c>
      <c r="JKI55" s="98" t="s">
        <v>669</v>
      </c>
      <c r="JKJ55" s="98" t="s">
        <v>669</v>
      </c>
      <c r="JKK55" s="98" t="s">
        <v>669</v>
      </c>
      <c r="JKL55" s="98" t="s">
        <v>669</v>
      </c>
      <c r="JKM55" s="98" t="s">
        <v>669</v>
      </c>
      <c r="JKN55" s="98" t="s">
        <v>669</v>
      </c>
      <c r="JKO55" s="98" t="s">
        <v>669</v>
      </c>
      <c r="JKP55" s="98" t="s">
        <v>669</v>
      </c>
      <c r="JKQ55" s="98" t="s">
        <v>669</v>
      </c>
      <c r="JKR55" s="98" t="s">
        <v>669</v>
      </c>
      <c r="JKS55" s="98" t="s">
        <v>669</v>
      </c>
      <c r="JKT55" s="98" t="s">
        <v>669</v>
      </c>
      <c r="JKU55" s="98" t="s">
        <v>669</v>
      </c>
      <c r="JKV55" s="98" t="s">
        <v>669</v>
      </c>
      <c r="JKW55" s="98" t="s">
        <v>669</v>
      </c>
      <c r="JKX55" s="98" t="s">
        <v>669</v>
      </c>
      <c r="JKY55" s="98" t="s">
        <v>669</v>
      </c>
      <c r="JKZ55" s="98" t="s">
        <v>669</v>
      </c>
      <c r="JLA55" s="98" t="s">
        <v>669</v>
      </c>
      <c r="JLB55" s="98" t="s">
        <v>669</v>
      </c>
      <c r="JLC55" s="98" t="s">
        <v>669</v>
      </c>
      <c r="JLD55" s="98" t="s">
        <v>669</v>
      </c>
      <c r="JLE55" s="98" t="s">
        <v>669</v>
      </c>
      <c r="JLF55" s="98" t="s">
        <v>669</v>
      </c>
      <c r="JLG55" s="98" t="s">
        <v>669</v>
      </c>
      <c r="JLH55" s="98" t="s">
        <v>669</v>
      </c>
      <c r="JLI55" s="98" t="s">
        <v>669</v>
      </c>
      <c r="JLJ55" s="98" t="s">
        <v>669</v>
      </c>
      <c r="JLK55" s="98" t="s">
        <v>669</v>
      </c>
      <c r="JLL55" s="98" t="s">
        <v>669</v>
      </c>
      <c r="JLM55" s="98" t="s">
        <v>669</v>
      </c>
      <c r="JLN55" s="98" t="s">
        <v>669</v>
      </c>
      <c r="JLO55" s="98" t="s">
        <v>669</v>
      </c>
      <c r="JLP55" s="98" t="s">
        <v>669</v>
      </c>
      <c r="JLQ55" s="98" t="s">
        <v>669</v>
      </c>
      <c r="JLR55" s="98" t="s">
        <v>669</v>
      </c>
      <c r="JLS55" s="98" t="s">
        <v>669</v>
      </c>
      <c r="JLT55" s="98" t="s">
        <v>669</v>
      </c>
      <c r="JLU55" s="98" t="s">
        <v>669</v>
      </c>
      <c r="JLV55" s="98" t="s">
        <v>669</v>
      </c>
      <c r="JLW55" s="98" t="s">
        <v>669</v>
      </c>
      <c r="JLX55" s="98" t="s">
        <v>669</v>
      </c>
      <c r="JLY55" s="98" t="s">
        <v>669</v>
      </c>
      <c r="JLZ55" s="98" t="s">
        <v>669</v>
      </c>
      <c r="JMA55" s="98" t="s">
        <v>669</v>
      </c>
      <c r="JMB55" s="98" t="s">
        <v>669</v>
      </c>
      <c r="JMC55" s="98" t="s">
        <v>669</v>
      </c>
      <c r="JMD55" s="98" t="s">
        <v>669</v>
      </c>
      <c r="JME55" s="98" t="s">
        <v>669</v>
      </c>
      <c r="JMF55" s="98" t="s">
        <v>669</v>
      </c>
      <c r="JMG55" s="98" t="s">
        <v>669</v>
      </c>
      <c r="JMH55" s="98" t="s">
        <v>669</v>
      </c>
      <c r="JMI55" s="98" t="s">
        <v>669</v>
      </c>
      <c r="JMJ55" s="98" t="s">
        <v>669</v>
      </c>
      <c r="JMK55" s="98" t="s">
        <v>669</v>
      </c>
      <c r="JML55" s="98" t="s">
        <v>669</v>
      </c>
      <c r="JMM55" s="98" t="s">
        <v>669</v>
      </c>
      <c r="JMN55" s="98" t="s">
        <v>669</v>
      </c>
      <c r="JMO55" s="98" t="s">
        <v>669</v>
      </c>
      <c r="JMP55" s="98" t="s">
        <v>669</v>
      </c>
      <c r="JMQ55" s="98" t="s">
        <v>669</v>
      </c>
      <c r="JMR55" s="98" t="s">
        <v>669</v>
      </c>
      <c r="JMS55" s="98" t="s">
        <v>669</v>
      </c>
      <c r="JMT55" s="98" t="s">
        <v>669</v>
      </c>
      <c r="JMU55" s="98" t="s">
        <v>669</v>
      </c>
      <c r="JMV55" s="98" t="s">
        <v>669</v>
      </c>
      <c r="JMW55" s="98" t="s">
        <v>669</v>
      </c>
      <c r="JMX55" s="98" t="s">
        <v>669</v>
      </c>
      <c r="JMY55" s="98" t="s">
        <v>669</v>
      </c>
      <c r="JMZ55" s="98" t="s">
        <v>669</v>
      </c>
      <c r="JNA55" s="98" t="s">
        <v>669</v>
      </c>
      <c r="JNB55" s="98" t="s">
        <v>669</v>
      </c>
      <c r="JNC55" s="98" t="s">
        <v>669</v>
      </c>
      <c r="JND55" s="98" t="s">
        <v>669</v>
      </c>
      <c r="JNE55" s="98" t="s">
        <v>669</v>
      </c>
      <c r="JNF55" s="98" t="s">
        <v>669</v>
      </c>
      <c r="JNG55" s="98" t="s">
        <v>669</v>
      </c>
      <c r="JNH55" s="98" t="s">
        <v>669</v>
      </c>
      <c r="JNI55" s="98" t="s">
        <v>669</v>
      </c>
      <c r="JNJ55" s="98" t="s">
        <v>669</v>
      </c>
      <c r="JNK55" s="98" t="s">
        <v>669</v>
      </c>
      <c r="JNL55" s="98" t="s">
        <v>669</v>
      </c>
      <c r="JNM55" s="98" t="s">
        <v>669</v>
      </c>
      <c r="JNN55" s="98" t="s">
        <v>669</v>
      </c>
      <c r="JNO55" s="98" t="s">
        <v>669</v>
      </c>
      <c r="JNP55" s="98" t="s">
        <v>669</v>
      </c>
      <c r="JNQ55" s="98" t="s">
        <v>669</v>
      </c>
      <c r="JNR55" s="98" t="s">
        <v>669</v>
      </c>
      <c r="JNS55" s="98" t="s">
        <v>669</v>
      </c>
      <c r="JNT55" s="98" t="s">
        <v>669</v>
      </c>
      <c r="JNU55" s="98" t="s">
        <v>669</v>
      </c>
      <c r="JNV55" s="98" t="s">
        <v>669</v>
      </c>
      <c r="JNW55" s="98" t="s">
        <v>669</v>
      </c>
      <c r="JNX55" s="98" t="s">
        <v>669</v>
      </c>
      <c r="JNY55" s="98" t="s">
        <v>669</v>
      </c>
      <c r="JNZ55" s="98" t="s">
        <v>669</v>
      </c>
      <c r="JOA55" s="98" t="s">
        <v>669</v>
      </c>
      <c r="JOB55" s="98" t="s">
        <v>669</v>
      </c>
      <c r="JOC55" s="98" t="s">
        <v>669</v>
      </c>
      <c r="JOD55" s="98" t="s">
        <v>669</v>
      </c>
      <c r="JOE55" s="98" t="s">
        <v>669</v>
      </c>
      <c r="JOF55" s="98" t="s">
        <v>669</v>
      </c>
      <c r="JOG55" s="98" t="s">
        <v>669</v>
      </c>
      <c r="JOH55" s="98" t="s">
        <v>669</v>
      </c>
      <c r="JOI55" s="98" t="s">
        <v>669</v>
      </c>
      <c r="JOJ55" s="98" t="s">
        <v>669</v>
      </c>
      <c r="JOK55" s="98" t="s">
        <v>669</v>
      </c>
      <c r="JOL55" s="98" t="s">
        <v>669</v>
      </c>
      <c r="JOM55" s="98" t="s">
        <v>669</v>
      </c>
      <c r="JON55" s="98" t="s">
        <v>669</v>
      </c>
      <c r="JOO55" s="98" t="s">
        <v>669</v>
      </c>
      <c r="JOP55" s="98" t="s">
        <v>669</v>
      </c>
      <c r="JOQ55" s="98" t="s">
        <v>669</v>
      </c>
      <c r="JOR55" s="98" t="s">
        <v>669</v>
      </c>
      <c r="JOS55" s="98" t="s">
        <v>669</v>
      </c>
      <c r="JOT55" s="98" t="s">
        <v>669</v>
      </c>
      <c r="JOU55" s="98" t="s">
        <v>669</v>
      </c>
      <c r="JOV55" s="98" t="s">
        <v>669</v>
      </c>
      <c r="JOW55" s="98" t="s">
        <v>669</v>
      </c>
      <c r="JOX55" s="98" t="s">
        <v>669</v>
      </c>
      <c r="JOY55" s="98" t="s">
        <v>669</v>
      </c>
      <c r="JOZ55" s="98" t="s">
        <v>669</v>
      </c>
      <c r="JPA55" s="98" t="s">
        <v>669</v>
      </c>
      <c r="JPB55" s="98" t="s">
        <v>669</v>
      </c>
      <c r="JPC55" s="98" t="s">
        <v>669</v>
      </c>
      <c r="JPD55" s="98" t="s">
        <v>669</v>
      </c>
      <c r="JPE55" s="98" t="s">
        <v>669</v>
      </c>
      <c r="JPF55" s="98" t="s">
        <v>669</v>
      </c>
      <c r="JPG55" s="98" t="s">
        <v>669</v>
      </c>
      <c r="JPH55" s="98" t="s">
        <v>669</v>
      </c>
      <c r="JPI55" s="98" t="s">
        <v>669</v>
      </c>
      <c r="JPJ55" s="98" t="s">
        <v>669</v>
      </c>
      <c r="JPK55" s="98" t="s">
        <v>669</v>
      </c>
      <c r="JPL55" s="98" t="s">
        <v>669</v>
      </c>
      <c r="JPM55" s="98" t="s">
        <v>669</v>
      </c>
      <c r="JPN55" s="98" t="s">
        <v>669</v>
      </c>
      <c r="JPO55" s="98" t="s">
        <v>669</v>
      </c>
      <c r="JPP55" s="98" t="s">
        <v>669</v>
      </c>
      <c r="JPQ55" s="98" t="s">
        <v>669</v>
      </c>
      <c r="JPR55" s="98" t="s">
        <v>669</v>
      </c>
      <c r="JPS55" s="98" t="s">
        <v>669</v>
      </c>
      <c r="JPT55" s="98" t="s">
        <v>669</v>
      </c>
      <c r="JPU55" s="98" t="s">
        <v>669</v>
      </c>
      <c r="JPV55" s="98" t="s">
        <v>669</v>
      </c>
      <c r="JPW55" s="98" t="s">
        <v>669</v>
      </c>
      <c r="JPX55" s="98" t="s">
        <v>669</v>
      </c>
      <c r="JPY55" s="98" t="s">
        <v>669</v>
      </c>
      <c r="JPZ55" s="98" t="s">
        <v>669</v>
      </c>
      <c r="JQA55" s="98" t="s">
        <v>669</v>
      </c>
      <c r="JQB55" s="98" t="s">
        <v>669</v>
      </c>
      <c r="JQC55" s="98" t="s">
        <v>669</v>
      </c>
      <c r="JQD55" s="98" t="s">
        <v>669</v>
      </c>
      <c r="JQE55" s="98" t="s">
        <v>669</v>
      </c>
      <c r="JQF55" s="98" t="s">
        <v>669</v>
      </c>
      <c r="JQG55" s="98" t="s">
        <v>669</v>
      </c>
      <c r="JQH55" s="98" t="s">
        <v>669</v>
      </c>
      <c r="JQI55" s="98" t="s">
        <v>669</v>
      </c>
      <c r="JQJ55" s="98" t="s">
        <v>669</v>
      </c>
      <c r="JQK55" s="98" t="s">
        <v>669</v>
      </c>
      <c r="JQL55" s="98" t="s">
        <v>669</v>
      </c>
      <c r="JQM55" s="98" t="s">
        <v>669</v>
      </c>
      <c r="JQN55" s="98" t="s">
        <v>669</v>
      </c>
      <c r="JQO55" s="98" t="s">
        <v>669</v>
      </c>
      <c r="JQP55" s="98" t="s">
        <v>669</v>
      </c>
      <c r="JQQ55" s="98" t="s">
        <v>669</v>
      </c>
      <c r="JQR55" s="98" t="s">
        <v>669</v>
      </c>
      <c r="JQS55" s="98" t="s">
        <v>669</v>
      </c>
      <c r="JQT55" s="98" t="s">
        <v>669</v>
      </c>
      <c r="JQU55" s="98" t="s">
        <v>669</v>
      </c>
      <c r="JQV55" s="98" t="s">
        <v>669</v>
      </c>
      <c r="JQW55" s="98" t="s">
        <v>669</v>
      </c>
      <c r="JQX55" s="98" t="s">
        <v>669</v>
      </c>
      <c r="JQY55" s="98" t="s">
        <v>669</v>
      </c>
      <c r="JQZ55" s="98" t="s">
        <v>669</v>
      </c>
      <c r="JRA55" s="98" t="s">
        <v>669</v>
      </c>
      <c r="JRB55" s="98" t="s">
        <v>669</v>
      </c>
      <c r="JRC55" s="98" t="s">
        <v>669</v>
      </c>
      <c r="JRD55" s="98" t="s">
        <v>669</v>
      </c>
      <c r="JRE55" s="98" t="s">
        <v>669</v>
      </c>
      <c r="JRF55" s="98" t="s">
        <v>669</v>
      </c>
      <c r="JRG55" s="98" t="s">
        <v>669</v>
      </c>
      <c r="JRH55" s="98" t="s">
        <v>669</v>
      </c>
      <c r="JRI55" s="98" t="s">
        <v>669</v>
      </c>
      <c r="JRJ55" s="98" t="s">
        <v>669</v>
      </c>
      <c r="JRK55" s="98" t="s">
        <v>669</v>
      </c>
      <c r="JRL55" s="98" t="s">
        <v>669</v>
      </c>
      <c r="JRM55" s="98" t="s">
        <v>669</v>
      </c>
      <c r="JRN55" s="98" t="s">
        <v>669</v>
      </c>
      <c r="JRO55" s="98" t="s">
        <v>669</v>
      </c>
      <c r="JRP55" s="98" t="s">
        <v>669</v>
      </c>
      <c r="JRQ55" s="98" t="s">
        <v>669</v>
      </c>
      <c r="JRR55" s="98" t="s">
        <v>669</v>
      </c>
      <c r="JRS55" s="98" t="s">
        <v>669</v>
      </c>
      <c r="JRT55" s="98" t="s">
        <v>669</v>
      </c>
      <c r="JRU55" s="98" t="s">
        <v>669</v>
      </c>
      <c r="JRV55" s="98" t="s">
        <v>669</v>
      </c>
      <c r="JRW55" s="98" t="s">
        <v>669</v>
      </c>
      <c r="JRX55" s="98" t="s">
        <v>669</v>
      </c>
      <c r="JRY55" s="98" t="s">
        <v>669</v>
      </c>
      <c r="JRZ55" s="98" t="s">
        <v>669</v>
      </c>
      <c r="JSA55" s="98" t="s">
        <v>669</v>
      </c>
      <c r="JSB55" s="98" t="s">
        <v>669</v>
      </c>
      <c r="JSC55" s="98" t="s">
        <v>669</v>
      </c>
      <c r="JSD55" s="98" t="s">
        <v>669</v>
      </c>
      <c r="JSE55" s="98" t="s">
        <v>669</v>
      </c>
      <c r="JSF55" s="98" t="s">
        <v>669</v>
      </c>
      <c r="JSG55" s="98" t="s">
        <v>669</v>
      </c>
      <c r="JSH55" s="98" t="s">
        <v>669</v>
      </c>
      <c r="JSI55" s="98" t="s">
        <v>669</v>
      </c>
      <c r="JSJ55" s="98" t="s">
        <v>669</v>
      </c>
      <c r="JSK55" s="98" t="s">
        <v>669</v>
      </c>
      <c r="JSL55" s="98" t="s">
        <v>669</v>
      </c>
      <c r="JSM55" s="98" t="s">
        <v>669</v>
      </c>
      <c r="JSN55" s="98" t="s">
        <v>669</v>
      </c>
      <c r="JSO55" s="98" t="s">
        <v>669</v>
      </c>
      <c r="JSP55" s="98" t="s">
        <v>669</v>
      </c>
      <c r="JSQ55" s="98" t="s">
        <v>669</v>
      </c>
      <c r="JSR55" s="98" t="s">
        <v>669</v>
      </c>
      <c r="JSS55" s="98" t="s">
        <v>669</v>
      </c>
      <c r="JST55" s="98" t="s">
        <v>669</v>
      </c>
      <c r="JSU55" s="98" t="s">
        <v>669</v>
      </c>
      <c r="JSV55" s="98" t="s">
        <v>669</v>
      </c>
      <c r="JSW55" s="98" t="s">
        <v>669</v>
      </c>
      <c r="JSX55" s="98" t="s">
        <v>669</v>
      </c>
      <c r="JSY55" s="98" t="s">
        <v>669</v>
      </c>
      <c r="JSZ55" s="98" t="s">
        <v>669</v>
      </c>
      <c r="JTA55" s="98" t="s">
        <v>669</v>
      </c>
      <c r="JTB55" s="98" t="s">
        <v>669</v>
      </c>
      <c r="JTC55" s="98" t="s">
        <v>669</v>
      </c>
      <c r="JTD55" s="98" t="s">
        <v>669</v>
      </c>
      <c r="JTE55" s="98" t="s">
        <v>669</v>
      </c>
      <c r="JTF55" s="98" t="s">
        <v>669</v>
      </c>
      <c r="JTG55" s="98" t="s">
        <v>669</v>
      </c>
      <c r="JTH55" s="98" t="s">
        <v>669</v>
      </c>
      <c r="JTI55" s="98" t="s">
        <v>669</v>
      </c>
      <c r="JTJ55" s="98" t="s">
        <v>669</v>
      </c>
      <c r="JTK55" s="98" t="s">
        <v>669</v>
      </c>
      <c r="JTL55" s="98" t="s">
        <v>669</v>
      </c>
      <c r="JTM55" s="98" t="s">
        <v>669</v>
      </c>
      <c r="JTN55" s="98" t="s">
        <v>669</v>
      </c>
      <c r="JTO55" s="98" t="s">
        <v>669</v>
      </c>
      <c r="JTP55" s="98" t="s">
        <v>669</v>
      </c>
      <c r="JTQ55" s="98" t="s">
        <v>669</v>
      </c>
      <c r="JTR55" s="98" t="s">
        <v>669</v>
      </c>
      <c r="JTS55" s="98" t="s">
        <v>669</v>
      </c>
      <c r="JTT55" s="98" t="s">
        <v>669</v>
      </c>
      <c r="JTU55" s="98" t="s">
        <v>669</v>
      </c>
      <c r="JTV55" s="98" t="s">
        <v>669</v>
      </c>
      <c r="JTW55" s="98" t="s">
        <v>669</v>
      </c>
      <c r="JTX55" s="98" t="s">
        <v>669</v>
      </c>
      <c r="JTY55" s="98" t="s">
        <v>669</v>
      </c>
      <c r="JTZ55" s="98" t="s">
        <v>669</v>
      </c>
      <c r="JUA55" s="98" t="s">
        <v>669</v>
      </c>
      <c r="JUB55" s="98" t="s">
        <v>669</v>
      </c>
      <c r="JUC55" s="98" t="s">
        <v>669</v>
      </c>
      <c r="JUD55" s="98" t="s">
        <v>669</v>
      </c>
      <c r="JUE55" s="98" t="s">
        <v>669</v>
      </c>
      <c r="JUF55" s="98" t="s">
        <v>669</v>
      </c>
      <c r="JUG55" s="98" t="s">
        <v>669</v>
      </c>
      <c r="JUH55" s="98" t="s">
        <v>669</v>
      </c>
      <c r="JUI55" s="98" t="s">
        <v>669</v>
      </c>
      <c r="JUJ55" s="98" t="s">
        <v>669</v>
      </c>
      <c r="JUK55" s="98" t="s">
        <v>669</v>
      </c>
      <c r="JUL55" s="98" t="s">
        <v>669</v>
      </c>
      <c r="JUM55" s="98" t="s">
        <v>669</v>
      </c>
      <c r="JUN55" s="98" t="s">
        <v>669</v>
      </c>
      <c r="JUO55" s="98" t="s">
        <v>669</v>
      </c>
      <c r="JUP55" s="98" t="s">
        <v>669</v>
      </c>
      <c r="JUQ55" s="98" t="s">
        <v>669</v>
      </c>
      <c r="JUR55" s="98" t="s">
        <v>669</v>
      </c>
      <c r="JUS55" s="98" t="s">
        <v>669</v>
      </c>
      <c r="JUT55" s="98" t="s">
        <v>669</v>
      </c>
      <c r="JUU55" s="98" t="s">
        <v>669</v>
      </c>
      <c r="JUV55" s="98" t="s">
        <v>669</v>
      </c>
      <c r="JUW55" s="98" t="s">
        <v>669</v>
      </c>
      <c r="JUX55" s="98" t="s">
        <v>669</v>
      </c>
      <c r="JUY55" s="98" t="s">
        <v>669</v>
      </c>
      <c r="JUZ55" s="98" t="s">
        <v>669</v>
      </c>
      <c r="JVA55" s="98" t="s">
        <v>669</v>
      </c>
      <c r="JVB55" s="98" t="s">
        <v>669</v>
      </c>
      <c r="JVC55" s="98" t="s">
        <v>669</v>
      </c>
      <c r="JVD55" s="98" t="s">
        <v>669</v>
      </c>
      <c r="JVE55" s="98" t="s">
        <v>669</v>
      </c>
      <c r="JVF55" s="98" t="s">
        <v>669</v>
      </c>
      <c r="JVG55" s="98" t="s">
        <v>669</v>
      </c>
      <c r="JVH55" s="98" t="s">
        <v>669</v>
      </c>
      <c r="JVI55" s="98" t="s">
        <v>669</v>
      </c>
      <c r="JVJ55" s="98" t="s">
        <v>669</v>
      </c>
      <c r="JVK55" s="98" t="s">
        <v>669</v>
      </c>
      <c r="JVL55" s="98" t="s">
        <v>669</v>
      </c>
      <c r="JVM55" s="98" t="s">
        <v>669</v>
      </c>
      <c r="JVN55" s="98" t="s">
        <v>669</v>
      </c>
      <c r="JVO55" s="98" t="s">
        <v>669</v>
      </c>
      <c r="JVP55" s="98" t="s">
        <v>669</v>
      </c>
      <c r="JVQ55" s="98" t="s">
        <v>669</v>
      </c>
      <c r="JVR55" s="98" t="s">
        <v>669</v>
      </c>
      <c r="JVS55" s="98" t="s">
        <v>669</v>
      </c>
      <c r="JVT55" s="98" t="s">
        <v>669</v>
      </c>
      <c r="JVU55" s="98" t="s">
        <v>669</v>
      </c>
      <c r="JVV55" s="98" t="s">
        <v>669</v>
      </c>
      <c r="JVW55" s="98" t="s">
        <v>669</v>
      </c>
      <c r="JVX55" s="98" t="s">
        <v>669</v>
      </c>
      <c r="JVY55" s="98" t="s">
        <v>669</v>
      </c>
      <c r="JVZ55" s="98" t="s">
        <v>669</v>
      </c>
      <c r="JWA55" s="98" t="s">
        <v>669</v>
      </c>
      <c r="JWB55" s="98" t="s">
        <v>669</v>
      </c>
      <c r="JWC55" s="98" t="s">
        <v>669</v>
      </c>
      <c r="JWD55" s="98" t="s">
        <v>669</v>
      </c>
      <c r="JWE55" s="98" t="s">
        <v>669</v>
      </c>
      <c r="JWF55" s="98" t="s">
        <v>669</v>
      </c>
      <c r="JWG55" s="98" t="s">
        <v>669</v>
      </c>
      <c r="JWH55" s="98" t="s">
        <v>669</v>
      </c>
      <c r="JWI55" s="98" t="s">
        <v>669</v>
      </c>
      <c r="JWJ55" s="98" t="s">
        <v>669</v>
      </c>
      <c r="JWK55" s="98" t="s">
        <v>669</v>
      </c>
      <c r="JWL55" s="98" t="s">
        <v>669</v>
      </c>
      <c r="JWM55" s="98" t="s">
        <v>669</v>
      </c>
      <c r="JWN55" s="98" t="s">
        <v>669</v>
      </c>
      <c r="JWO55" s="98" t="s">
        <v>669</v>
      </c>
      <c r="JWP55" s="98" t="s">
        <v>669</v>
      </c>
      <c r="JWQ55" s="98" t="s">
        <v>669</v>
      </c>
      <c r="JWR55" s="98" t="s">
        <v>669</v>
      </c>
      <c r="JWS55" s="98" t="s">
        <v>669</v>
      </c>
      <c r="JWT55" s="98" t="s">
        <v>669</v>
      </c>
      <c r="JWU55" s="98" t="s">
        <v>669</v>
      </c>
      <c r="JWV55" s="98" t="s">
        <v>669</v>
      </c>
      <c r="JWW55" s="98" t="s">
        <v>669</v>
      </c>
      <c r="JWX55" s="98" t="s">
        <v>669</v>
      </c>
      <c r="JWY55" s="98" t="s">
        <v>669</v>
      </c>
      <c r="JWZ55" s="98" t="s">
        <v>669</v>
      </c>
      <c r="JXA55" s="98" t="s">
        <v>669</v>
      </c>
      <c r="JXB55" s="98" t="s">
        <v>669</v>
      </c>
      <c r="JXC55" s="98" t="s">
        <v>669</v>
      </c>
      <c r="JXD55" s="98" t="s">
        <v>669</v>
      </c>
      <c r="JXE55" s="98" t="s">
        <v>669</v>
      </c>
      <c r="JXF55" s="98" t="s">
        <v>669</v>
      </c>
      <c r="JXG55" s="98" t="s">
        <v>669</v>
      </c>
      <c r="JXH55" s="98" t="s">
        <v>669</v>
      </c>
      <c r="JXI55" s="98" t="s">
        <v>669</v>
      </c>
      <c r="JXJ55" s="98" t="s">
        <v>669</v>
      </c>
      <c r="JXK55" s="98" t="s">
        <v>669</v>
      </c>
      <c r="JXL55" s="98" t="s">
        <v>669</v>
      </c>
      <c r="JXM55" s="98" t="s">
        <v>669</v>
      </c>
      <c r="JXN55" s="98" t="s">
        <v>669</v>
      </c>
      <c r="JXO55" s="98" t="s">
        <v>669</v>
      </c>
      <c r="JXP55" s="98" t="s">
        <v>669</v>
      </c>
      <c r="JXQ55" s="98" t="s">
        <v>669</v>
      </c>
      <c r="JXR55" s="98" t="s">
        <v>669</v>
      </c>
      <c r="JXS55" s="98" t="s">
        <v>669</v>
      </c>
      <c r="JXT55" s="98" t="s">
        <v>669</v>
      </c>
      <c r="JXU55" s="98" t="s">
        <v>669</v>
      </c>
      <c r="JXV55" s="98" t="s">
        <v>669</v>
      </c>
      <c r="JXW55" s="98" t="s">
        <v>669</v>
      </c>
      <c r="JXX55" s="98" t="s">
        <v>669</v>
      </c>
      <c r="JXY55" s="98" t="s">
        <v>669</v>
      </c>
      <c r="JXZ55" s="98" t="s">
        <v>669</v>
      </c>
      <c r="JYA55" s="98" t="s">
        <v>669</v>
      </c>
      <c r="JYB55" s="98" t="s">
        <v>669</v>
      </c>
      <c r="JYC55" s="98" t="s">
        <v>669</v>
      </c>
      <c r="JYD55" s="98" t="s">
        <v>669</v>
      </c>
      <c r="JYE55" s="98" t="s">
        <v>669</v>
      </c>
      <c r="JYF55" s="98" t="s">
        <v>669</v>
      </c>
      <c r="JYG55" s="98" t="s">
        <v>669</v>
      </c>
      <c r="JYH55" s="98" t="s">
        <v>669</v>
      </c>
      <c r="JYI55" s="98" t="s">
        <v>669</v>
      </c>
      <c r="JYJ55" s="98" t="s">
        <v>669</v>
      </c>
      <c r="JYK55" s="98" t="s">
        <v>669</v>
      </c>
      <c r="JYL55" s="98" t="s">
        <v>669</v>
      </c>
      <c r="JYM55" s="98" t="s">
        <v>669</v>
      </c>
      <c r="JYN55" s="98" t="s">
        <v>669</v>
      </c>
      <c r="JYO55" s="98" t="s">
        <v>669</v>
      </c>
      <c r="JYP55" s="98" t="s">
        <v>669</v>
      </c>
      <c r="JYQ55" s="98" t="s">
        <v>669</v>
      </c>
      <c r="JYR55" s="98" t="s">
        <v>669</v>
      </c>
      <c r="JYS55" s="98" t="s">
        <v>669</v>
      </c>
      <c r="JYT55" s="98" t="s">
        <v>669</v>
      </c>
      <c r="JYU55" s="98" t="s">
        <v>669</v>
      </c>
      <c r="JYV55" s="98" t="s">
        <v>669</v>
      </c>
      <c r="JYW55" s="98" t="s">
        <v>669</v>
      </c>
      <c r="JYX55" s="98" t="s">
        <v>669</v>
      </c>
      <c r="JYY55" s="98" t="s">
        <v>669</v>
      </c>
      <c r="JYZ55" s="98" t="s">
        <v>669</v>
      </c>
      <c r="JZA55" s="98" t="s">
        <v>669</v>
      </c>
      <c r="JZB55" s="98" t="s">
        <v>669</v>
      </c>
      <c r="JZC55" s="98" t="s">
        <v>669</v>
      </c>
      <c r="JZD55" s="98" t="s">
        <v>669</v>
      </c>
      <c r="JZE55" s="98" t="s">
        <v>669</v>
      </c>
      <c r="JZF55" s="98" t="s">
        <v>669</v>
      </c>
      <c r="JZG55" s="98" t="s">
        <v>669</v>
      </c>
      <c r="JZH55" s="98" t="s">
        <v>669</v>
      </c>
      <c r="JZI55" s="98" t="s">
        <v>669</v>
      </c>
      <c r="JZJ55" s="98" t="s">
        <v>669</v>
      </c>
      <c r="JZK55" s="98" t="s">
        <v>669</v>
      </c>
      <c r="JZL55" s="98" t="s">
        <v>669</v>
      </c>
      <c r="JZM55" s="98" t="s">
        <v>669</v>
      </c>
      <c r="JZN55" s="98" t="s">
        <v>669</v>
      </c>
      <c r="JZO55" s="98" t="s">
        <v>669</v>
      </c>
      <c r="JZP55" s="98" t="s">
        <v>669</v>
      </c>
      <c r="JZQ55" s="98" t="s">
        <v>669</v>
      </c>
      <c r="JZR55" s="98" t="s">
        <v>669</v>
      </c>
      <c r="JZS55" s="98" t="s">
        <v>669</v>
      </c>
      <c r="JZT55" s="98" t="s">
        <v>669</v>
      </c>
      <c r="JZU55" s="98" t="s">
        <v>669</v>
      </c>
      <c r="JZV55" s="98" t="s">
        <v>669</v>
      </c>
      <c r="JZW55" s="98" t="s">
        <v>669</v>
      </c>
      <c r="JZX55" s="98" t="s">
        <v>669</v>
      </c>
      <c r="JZY55" s="98" t="s">
        <v>669</v>
      </c>
      <c r="JZZ55" s="98" t="s">
        <v>669</v>
      </c>
      <c r="KAA55" s="98" t="s">
        <v>669</v>
      </c>
      <c r="KAB55" s="98" t="s">
        <v>669</v>
      </c>
      <c r="KAC55" s="98" t="s">
        <v>669</v>
      </c>
      <c r="KAD55" s="98" t="s">
        <v>669</v>
      </c>
      <c r="KAE55" s="98" t="s">
        <v>669</v>
      </c>
      <c r="KAF55" s="98" t="s">
        <v>669</v>
      </c>
      <c r="KAG55" s="98" t="s">
        <v>669</v>
      </c>
      <c r="KAH55" s="98" t="s">
        <v>669</v>
      </c>
      <c r="KAI55" s="98" t="s">
        <v>669</v>
      </c>
      <c r="KAJ55" s="98" t="s">
        <v>669</v>
      </c>
      <c r="KAK55" s="98" t="s">
        <v>669</v>
      </c>
      <c r="KAL55" s="98" t="s">
        <v>669</v>
      </c>
      <c r="KAM55" s="98" t="s">
        <v>669</v>
      </c>
      <c r="KAN55" s="98" t="s">
        <v>669</v>
      </c>
      <c r="KAO55" s="98" t="s">
        <v>669</v>
      </c>
      <c r="KAP55" s="98" t="s">
        <v>669</v>
      </c>
      <c r="KAQ55" s="98" t="s">
        <v>669</v>
      </c>
      <c r="KAR55" s="98" t="s">
        <v>669</v>
      </c>
      <c r="KAS55" s="98" t="s">
        <v>669</v>
      </c>
      <c r="KAT55" s="98" t="s">
        <v>669</v>
      </c>
      <c r="KAU55" s="98" t="s">
        <v>669</v>
      </c>
      <c r="KAV55" s="98" t="s">
        <v>669</v>
      </c>
      <c r="KAW55" s="98" t="s">
        <v>669</v>
      </c>
      <c r="KAX55" s="98" t="s">
        <v>669</v>
      </c>
      <c r="KAY55" s="98" t="s">
        <v>669</v>
      </c>
      <c r="KAZ55" s="98" t="s">
        <v>669</v>
      </c>
      <c r="KBA55" s="98" t="s">
        <v>669</v>
      </c>
      <c r="KBB55" s="98" t="s">
        <v>669</v>
      </c>
      <c r="KBC55" s="98" t="s">
        <v>669</v>
      </c>
      <c r="KBD55" s="98" t="s">
        <v>669</v>
      </c>
      <c r="KBE55" s="98" t="s">
        <v>669</v>
      </c>
      <c r="KBF55" s="98" t="s">
        <v>669</v>
      </c>
      <c r="KBG55" s="98" t="s">
        <v>669</v>
      </c>
      <c r="KBH55" s="98" t="s">
        <v>669</v>
      </c>
      <c r="KBI55" s="98" t="s">
        <v>669</v>
      </c>
      <c r="KBJ55" s="98" t="s">
        <v>669</v>
      </c>
      <c r="KBK55" s="98" t="s">
        <v>669</v>
      </c>
      <c r="KBL55" s="98" t="s">
        <v>669</v>
      </c>
      <c r="KBM55" s="98" t="s">
        <v>669</v>
      </c>
      <c r="KBN55" s="98" t="s">
        <v>669</v>
      </c>
      <c r="KBO55" s="98" t="s">
        <v>669</v>
      </c>
      <c r="KBP55" s="98" t="s">
        <v>669</v>
      </c>
      <c r="KBQ55" s="98" t="s">
        <v>669</v>
      </c>
      <c r="KBR55" s="98" t="s">
        <v>669</v>
      </c>
      <c r="KBS55" s="98" t="s">
        <v>669</v>
      </c>
      <c r="KBT55" s="98" t="s">
        <v>669</v>
      </c>
      <c r="KBU55" s="98" t="s">
        <v>669</v>
      </c>
      <c r="KBV55" s="98" t="s">
        <v>669</v>
      </c>
      <c r="KBW55" s="98" t="s">
        <v>669</v>
      </c>
      <c r="KBX55" s="98" t="s">
        <v>669</v>
      </c>
      <c r="KBY55" s="98" t="s">
        <v>669</v>
      </c>
      <c r="KBZ55" s="98" t="s">
        <v>669</v>
      </c>
      <c r="KCA55" s="98" t="s">
        <v>669</v>
      </c>
      <c r="KCB55" s="98" t="s">
        <v>669</v>
      </c>
      <c r="KCC55" s="98" t="s">
        <v>669</v>
      </c>
      <c r="KCD55" s="98" t="s">
        <v>669</v>
      </c>
      <c r="KCE55" s="98" t="s">
        <v>669</v>
      </c>
      <c r="KCF55" s="98" t="s">
        <v>669</v>
      </c>
      <c r="KCG55" s="98" t="s">
        <v>669</v>
      </c>
      <c r="KCH55" s="98" t="s">
        <v>669</v>
      </c>
      <c r="KCI55" s="98" t="s">
        <v>669</v>
      </c>
      <c r="KCJ55" s="98" t="s">
        <v>669</v>
      </c>
      <c r="KCK55" s="98" t="s">
        <v>669</v>
      </c>
      <c r="KCL55" s="98" t="s">
        <v>669</v>
      </c>
      <c r="KCM55" s="98" t="s">
        <v>669</v>
      </c>
      <c r="KCN55" s="98" t="s">
        <v>669</v>
      </c>
      <c r="KCO55" s="98" t="s">
        <v>669</v>
      </c>
      <c r="KCP55" s="98" t="s">
        <v>669</v>
      </c>
      <c r="KCQ55" s="98" t="s">
        <v>669</v>
      </c>
      <c r="KCR55" s="98" t="s">
        <v>669</v>
      </c>
      <c r="KCS55" s="98" t="s">
        <v>669</v>
      </c>
      <c r="KCT55" s="98" t="s">
        <v>669</v>
      </c>
      <c r="KCU55" s="98" t="s">
        <v>669</v>
      </c>
      <c r="KCV55" s="98" t="s">
        <v>669</v>
      </c>
      <c r="KCW55" s="98" t="s">
        <v>669</v>
      </c>
      <c r="KCX55" s="98" t="s">
        <v>669</v>
      </c>
      <c r="KCY55" s="98" t="s">
        <v>669</v>
      </c>
      <c r="KCZ55" s="98" t="s">
        <v>669</v>
      </c>
      <c r="KDA55" s="98" t="s">
        <v>669</v>
      </c>
      <c r="KDB55" s="98" t="s">
        <v>669</v>
      </c>
      <c r="KDC55" s="98" t="s">
        <v>669</v>
      </c>
      <c r="KDD55" s="98" t="s">
        <v>669</v>
      </c>
      <c r="KDE55" s="98" t="s">
        <v>669</v>
      </c>
      <c r="KDF55" s="98" t="s">
        <v>669</v>
      </c>
      <c r="KDG55" s="98" t="s">
        <v>669</v>
      </c>
      <c r="KDH55" s="98" t="s">
        <v>669</v>
      </c>
      <c r="KDI55" s="98" t="s">
        <v>669</v>
      </c>
      <c r="KDJ55" s="98" t="s">
        <v>669</v>
      </c>
      <c r="KDK55" s="98" t="s">
        <v>669</v>
      </c>
      <c r="KDL55" s="98" t="s">
        <v>669</v>
      </c>
      <c r="KDM55" s="98" t="s">
        <v>669</v>
      </c>
      <c r="KDN55" s="98" t="s">
        <v>669</v>
      </c>
      <c r="KDO55" s="98" t="s">
        <v>669</v>
      </c>
      <c r="KDP55" s="98" t="s">
        <v>669</v>
      </c>
      <c r="KDQ55" s="98" t="s">
        <v>669</v>
      </c>
      <c r="KDR55" s="98" t="s">
        <v>669</v>
      </c>
      <c r="KDS55" s="98" t="s">
        <v>669</v>
      </c>
      <c r="KDT55" s="98" t="s">
        <v>669</v>
      </c>
      <c r="KDU55" s="98" t="s">
        <v>669</v>
      </c>
      <c r="KDV55" s="98" t="s">
        <v>669</v>
      </c>
      <c r="KDW55" s="98" t="s">
        <v>669</v>
      </c>
      <c r="KDX55" s="98" t="s">
        <v>669</v>
      </c>
      <c r="KDY55" s="98" t="s">
        <v>669</v>
      </c>
      <c r="KDZ55" s="98" t="s">
        <v>669</v>
      </c>
      <c r="KEA55" s="98" t="s">
        <v>669</v>
      </c>
      <c r="KEB55" s="98" t="s">
        <v>669</v>
      </c>
      <c r="KEC55" s="98" t="s">
        <v>669</v>
      </c>
      <c r="KED55" s="98" t="s">
        <v>669</v>
      </c>
      <c r="KEE55" s="98" t="s">
        <v>669</v>
      </c>
      <c r="KEF55" s="98" t="s">
        <v>669</v>
      </c>
      <c r="KEG55" s="98" t="s">
        <v>669</v>
      </c>
      <c r="KEH55" s="98" t="s">
        <v>669</v>
      </c>
      <c r="KEI55" s="98" t="s">
        <v>669</v>
      </c>
      <c r="KEJ55" s="98" t="s">
        <v>669</v>
      </c>
      <c r="KEK55" s="98" t="s">
        <v>669</v>
      </c>
      <c r="KEL55" s="98" t="s">
        <v>669</v>
      </c>
      <c r="KEM55" s="98" t="s">
        <v>669</v>
      </c>
      <c r="KEN55" s="98" t="s">
        <v>669</v>
      </c>
      <c r="KEO55" s="98" t="s">
        <v>669</v>
      </c>
      <c r="KEP55" s="98" t="s">
        <v>669</v>
      </c>
      <c r="KEQ55" s="98" t="s">
        <v>669</v>
      </c>
      <c r="KER55" s="98" t="s">
        <v>669</v>
      </c>
      <c r="KES55" s="98" t="s">
        <v>669</v>
      </c>
      <c r="KET55" s="98" t="s">
        <v>669</v>
      </c>
      <c r="KEU55" s="98" t="s">
        <v>669</v>
      </c>
      <c r="KEV55" s="98" t="s">
        <v>669</v>
      </c>
      <c r="KEW55" s="98" t="s">
        <v>669</v>
      </c>
      <c r="KEX55" s="98" t="s">
        <v>669</v>
      </c>
      <c r="KEY55" s="98" t="s">
        <v>669</v>
      </c>
      <c r="KEZ55" s="98" t="s">
        <v>669</v>
      </c>
      <c r="KFA55" s="98" t="s">
        <v>669</v>
      </c>
      <c r="KFB55" s="98" t="s">
        <v>669</v>
      </c>
      <c r="KFC55" s="98" t="s">
        <v>669</v>
      </c>
      <c r="KFD55" s="98" t="s">
        <v>669</v>
      </c>
      <c r="KFE55" s="98" t="s">
        <v>669</v>
      </c>
      <c r="KFF55" s="98" t="s">
        <v>669</v>
      </c>
      <c r="KFG55" s="98" t="s">
        <v>669</v>
      </c>
      <c r="KFH55" s="98" t="s">
        <v>669</v>
      </c>
      <c r="KFI55" s="98" t="s">
        <v>669</v>
      </c>
      <c r="KFJ55" s="98" t="s">
        <v>669</v>
      </c>
      <c r="KFK55" s="98" t="s">
        <v>669</v>
      </c>
      <c r="KFL55" s="98" t="s">
        <v>669</v>
      </c>
      <c r="KFM55" s="98" t="s">
        <v>669</v>
      </c>
      <c r="KFN55" s="98" t="s">
        <v>669</v>
      </c>
      <c r="KFO55" s="98" t="s">
        <v>669</v>
      </c>
      <c r="KFP55" s="98" t="s">
        <v>669</v>
      </c>
      <c r="KFQ55" s="98" t="s">
        <v>669</v>
      </c>
      <c r="KFR55" s="98" t="s">
        <v>669</v>
      </c>
      <c r="KFS55" s="98" t="s">
        <v>669</v>
      </c>
      <c r="KFT55" s="98" t="s">
        <v>669</v>
      </c>
      <c r="KFU55" s="98" t="s">
        <v>669</v>
      </c>
      <c r="KFV55" s="98" t="s">
        <v>669</v>
      </c>
      <c r="KFW55" s="98" t="s">
        <v>669</v>
      </c>
      <c r="KFX55" s="98" t="s">
        <v>669</v>
      </c>
      <c r="KFY55" s="98" t="s">
        <v>669</v>
      </c>
      <c r="KFZ55" s="98" t="s">
        <v>669</v>
      </c>
      <c r="KGA55" s="98" t="s">
        <v>669</v>
      </c>
      <c r="KGB55" s="98" t="s">
        <v>669</v>
      </c>
      <c r="KGC55" s="98" t="s">
        <v>669</v>
      </c>
      <c r="KGD55" s="98" t="s">
        <v>669</v>
      </c>
      <c r="KGE55" s="98" t="s">
        <v>669</v>
      </c>
      <c r="KGF55" s="98" t="s">
        <v>669</v>
      </c>
      <c r="KGG55" s="98" t="s">
        <v>669</v>
      </c>
      <c r="KGH55" s="98" t="s">
        <v>669</v>
      </c>
      <c r="KGI55" s="98" t="s">
        <v>669</v>
      </c>
      <c r="KGJ55" s="98" t="s">
        <v>669</v>
      </c>
      <c r="KGK55" s="98" t="s">
        <v>669</v>
      </c>
      <c r="KGL55" s="98" t="s">
        <v>669</v>
      </c>
      <c r="KGM55" s="98" t="s">
        <v>669</v>
      </c>
      <c r="KGN55" s="98" t="s">
        <v>669</v>
      </c>
      <c r="KGO55" s="98" t="s">
        <v>669</v>
      </c>
      <c r="KGP55" s="98" t="s">
        <v>669</v>
      </c>
      <c r="KGQ55" s="98" t="s">
        <v>669</v>
      </c>
      <c r="KGR55" s="98" t="s">
        <v>669</v>
      </c>
      <c r="KGS55" s="98" t="s">
        <v>669</v>
      </c>
      <c r="KGT55" s="98" t="s">
        <v>669</v>
      </c>
      <c r="KGU55" s="98" t="s">
        <v>669</v>
      </c>
      <c r="KGV55" s="98" t="s">
        <v>669</v>
      </c>
      <c r="KGW55" s="98" t="s">
        <v>669</v>
      </c>
      <c r="KGX55" s="98" t="s">
        <v>669</v>
      </c>
      <c r="KGY55" s="98" t="s">
        <v>669</v>
      </c>
      <c r="KGZ55" s="98" t="s">
        <v>669</v>
      </c>
      <c r="KHA55" s="98" t="s">
        <v>669</v>
      </c>
      <c r="KHB55" s="98" t="s">
        <v>669</v>
      </c>
      <c r="KHC55" s="98" t="s">
        <v>669</v>
      </c>
      <c r="KHD55" s="98" t="s">
        <v>669</v>
      </c>
      <c r="KHE55" s="98" t="s">
        <v>669</v>
      </c>
      <c r="KHF55" s="98" t="s">
        <v>669</v>
      </c>
      <c r="KHG55" s="98" t="s">
        <v>669</v>
      </c>
      <c r="KHH55" s="98" t="s">
        <v>669</v>
      </c>
      <c r="KHI55" s="98" t="s">
        <v>669</v>
      </c>
      <c r="KHJ55" s="98" t="s">
        <v>669</v>
      </c>
      <c r="KHK55" s="98" t="s">
        <v>669</v>
      </c>
      <c r="KHL55" s="98" t="s">
        <v>669</v>
      </c>
      <c r="KHM55" s="98" t="s">
        <v>669</v>
      </c>
      <c r="KHN55" s="98" t="s">
        <v>669</v>
      </c>
      <c r="KHO55" s="98" t="s">
        <v>669</v>
      </c>
      <c r="KHP55" s="98" t="s">
        <v>669</v>
      </c>
      <c r="KHQ55" s="98" t="s">
        <v>669</v>
      </c>
      <c r="KHR55" s="98" t="s">
        <v>669</v>
      </c>
      <c r="KHS55" s="98" t="s">
        <v>669</v>
      </c>
      <c r="KHT55" s="98" t="s">
        <v>669</v>
      </c>
      <c r="KHU55" s="98" t="s">
        <v>669</v>
      </c>
      <c r="KHV55" s="98" t="s">
        <v>669</v>
      </c>
      <c r="KHW55" s="98" t="s">
        <v>669</v>
      </c>
      <c r="KHX55" s="98" t="s">
        <v>669</v>
      </c>
      <c r="KHY55" s="98" t="s">
        <v>669</v>
      </c>
      <c r="KHZ55" s="98" t="s">
        <v>669</v>
      </c>
      <c r="KIA55" s="98" t="s">
        <v>669</v>
      </c>
      <c r="KIB55" s="98" t="s">
        <v>669</v>
      </c>
      <c r="KIC55" s="98" t="s">
        <v>669</v>
      </c>
      <c r="KID55" s="98" t="s">
        <v>669</v>
      </c>
      <c r="KIE55" s="98" t="s">
        <v>669</v>
      </c>
      <c r="KIF55" s="98" t="s">
        <v>669</v>
      </c>
      <c r="KIG55" s="98" t="s">
        <v>669</v>
      </c>
      <c r="KIH55" s="98" t="s">
        <v>669</v>
      </c>
      <c r="KII55" s="98" t="s">
        <v>669</v>
      </c>
      <c r="KIJ55" s="98" t="s">
        <v>669</v>
      </c>
      <c r="KIK55" s="98" t="s">
        <v>669</v>
      </c>
      <c r="KIL55" s="98" t="s">
        <v>669</v>
      </c>
      <c r="KIM55" s="98" t="s">
        <v>669</v>
      </c>
      <c r="KIN55" s="98" t="s">
        <v>669</v>
      </c>
      <c r="KIO55" s="98" t="s">
        <v>669</v>
      </c>
      <c r="KIP55" s="98" t="s">
        <v>669</v>
      </c>
      <c r="KIQ55" s="98" t="s">
        <v>669</v>
      </c>
      <c r="KIR55" s="98" t="s">
        <v>669</v>
      </c>
      <c r="KIS55" s="98" t="s">
        <v>669</v>
      </c>
      <c r="KIT55" s="98" t="s">
        <v>669</v>
      </c>
      <c r="KIU55" s="98" t="s">
        <v>669</v>
      </c>
      <c r="KIV55" s="98" t="s">
        <v>669</v>
      </c>
      <c r="KIW55" s="98" t="s">
        <v>669</v>
      </c>
      <c r="KIX55" s="98" t="s">
        <v>669</v>
      </c>
      <c r="KIY55" s="98" t="s">
        <v>669</v>
      </c>
      <c r="KIZ55" s="98" t="s">
        <v>669</v>
      </c>
      <c r="KJA55" s="98" t="s">
        <v>669</v>
      </c>
      <c r="KJB55" s="98" t="s">
        <v>669</v>
      </c>
      <c r="KJC55" s="98" t="s">
        <v>669</v>
      </c>
      <c r="KJD55" s="98" t="s">
        <v>669</v>
      </c>
      <c r="KJE55" s="98" t="s">
        <v>669</v>
      </c>
      <c r="KJF55" s="98" t="s">
        <v>669</v>
      </c>
      <c r="KJG55" s="98" t="s">
        <v>669</v>
      </c>
      <c r="KJH55" s="98" t="s">
        <v>669</v>
      </c>
      <c r="KJI55" s="98" t="s">
        <v>669</v>
      </c>
      <c r="KJJ55" s="98" t="s">
        <v>669</v>
      </c>
      <c r="KJK55" s="98" t="s">
        <v>669</v>
      </c>
      <c r="KJL55" s="98" t="s">
        <v>669</v>
      </c>
      <c r="KJM55" s="98" t="s">
        <v>669</v>
      </c>
      <c r="KJN55" s="98" t="s">
        <v>669</v>
      </c>
      <c r="KJO55" s="98" t="s">
        <v>669</v>
      </c>
      <c r="KJP55" s="98" t="s">
        <v>669</v>
      </c>
      <c r="KJQ55" s="98" t="s">
        <v>669</v>
      </c>
      <c r="KJR55" s="98" t="s">
        <v>669</v>
      </c>
      <c r="KJS55" s="98" t="s">
        <v>669</v>
      </c>
      <c r="KJT55" s="98" t="s">
        <v>669</v>
      </c>
      <c r="KJU55" s="98" t="s">
        <v>669</v>
      </c>
      <c r="KJV55" s="98" t="s">
        <v>669</v>
      </c>
      <c r="KJW55" s="98" t="s">
        <v>669</v>
      </c>
      <c r="KJX55" s="98" t="s">
        <v>669</v>
      </c>
      <c r="KJY55" s="98" t="s">
        <v>669</v>
      </c>
      <c r="KJZ55" s="98" t="s">
        <v>669</v>
      </c>
      <c r="KKA55" s="98" t="s">
        <v>669</v>
      </c>
      <c r="KKB55" s="98" t="s">
        <v>669</v>
      </c>
      <c r="KKC55" s="98" t="s">
        <v>669</v>
      </c>
      <c r="KKD55" s="98" t="s">
        <v>669</v>
      </c>
      <c r="KKE55" s="98" t="s">
        <v>669</v>
      </c>
      <c r="KKF55" s="98" t="s">
        <v>669</v>
      </c>
      <c r="KKG55" s="98" t="s">
        <v>669</v>
      </c>
      <c r="KKH55" s="98" t="s">
        <v>669</v>
      </c>
      <c r="KKI55" s="98" t="s">
        <v>669</v>
      </c>
      <c r="KKJ55" s="98" t="s">
        <v>669</v>
      </c>
      <c r="KKK55" s="98" t="s">
        <v>669</v>
      </c>
      <c r="KKL55" s="98" t="s">
        <v>669</v>
      </c>
      <c r="KKM55" s="98" t="s">
        <v>669</v>
      </c>
      <c r="KKN55" s="98" t="s">
        <v>669</v>
      </c>
      <c r="KKO55" s="98" t="s">
        <v>669</v>
      </c>
      <c r="KKP55" s="98" t="s">
        <v>669</v>
      </c>
      <c r="KKQ55" s="98" t="s">
        <v>669</v>
      </c>
      <c r="KKR55" s="98" t="s">
        <v>669</v>
      </c>
      <c r="KKS55" s="98" t="s">
        <v>669</v>
      </c>
      <c r="KKT55" s="98" t="s">
        <v>669</v>
      </c>
      <c r="KKU55" s="98" t="s">
        <v>669</v>
      </c>
      <c r="KKV55" s="98" t="s">
        <v>669</v>
      </c>
      <c r="KKW55" s="98" t="s">
        <v>669</v>
      </c>
      <c r="KKX55" s="98" t="s">
        <v>669</v>
      </c>
      <c r="KKY55" s="98" t="s">
        <v>669</v>
      </c>
      <c r="KKZ55" s="98" t="s">
        <v>669</v>
      </c>
      <c r="KLA55" s="98" t="s">
        <v>669</v>
      </c>
      <c r="KLB55" s="98" t="s">
        <v>669</v>
      </c>
      <c r="KLC55" s="98" t="s">
        <v>669</v>
      </c>
      <c r="KLD55" s="98" t="s">
        <v>669</v>
      </c>
      <c r="KLE55" s="98" t="s">
        <v>669</v>
      </c>
      <c r="KLF55" s="98" t="s">
        <v>669</v>
      </c>
      <c r="KLG55" s="98" t="s">
        <v>669</v>
      </c>
      <c r="KLH55" s="98" t="s">
        <v>669</v>
      </c>
      <c r="KLI55" s="98" t="s">
        <v>669</v>
      </c>
      <c r="KLJ55" s="98" t="s">
        <v>669</v>
      </c>
      <c r="KLK55" s="98" t="s">
        <v>669</v>
      </c>
      <c r="KLL55" s="98" t="s">
        <v>669</v>
      </c>
      <c r="KLM55" s="98" t="s">
        <v>669</v>
      </c>
      <c r="KLN55" s="98" t="s">
        <v>669</v>
      </c>
      <c r="KLO55" s="98" t="s">
        <v>669</v>
      </c>
      <c r="KLP55" s="98" t="s">
        <v>669</v>
      </c>
      <c r="KLQ55" s="98" t="s">
        <v>669</v>
      </c>
      <c r="KLR55" s="98" t="s">
        <v>669</v>
      </c>
      <c r="KLS55" s="98" t="s">
        <v>669</v>
      </c>
      <c r="KLT55" s="98" t="s">
        <v>669</v>
      </c>
      <c r="KLU55" s="98" t="s">
        <v>669</v>
      </c>
      <c r="KLV55" s="98" t="s">
        <v>669</v>
      </c>
      <c r="KLW55" s="98" t="s">
        <v>669</v>
      </c>
      <c r="KLX55" s="98" t="s">
        <v>669</v>
      </c>
      <c r="KLY55" s="98" t="s">
        <v>669</v>
      </c>
      <c r="KLZ55" s="98" t="s">
        <v>669</v>
      </c>
      <c r="KMA55" s="98" t="s">
        <v>669</v>
      </c>
      <c r="KMB55" s="98" t="s">
        <v>669</v>
      </c>
      <c r="KMC55" s="98" t="s">
        <v>669</v>
      </c>
      <c r="KMD55" s="98" t="s">
        <v>669</v>
      </c>
      <c r="KME55" s="98" t="s">
        <v>669</v>
      </c>
      <c r="KMF55" s="98" t="s">
        <v>669</v>
      </c>
      <c r="KMG55" s="98" t="s">
        <v>669</v>
      </c>
      <c r="KMH55" s="98" t="s">
        <v>669</v>
      </c>
      <c r="KMI55" s="98" t="s">
        <v>669</v>
      </c>
      <c r="KMJ55" s="98" t="s">
        <v>669</v>
      </c>
      <c r="KMK55" s="98" t="s">
        <v>669</v>
      </c>
      <c r="KML55" s="98" t="s">
        <v>669</v>
      </c>
      <c r="KMM55" s="98" t="s">
        <v>669</v>
      </c>
      <c r="KMN55" s="98" t="s">
        <v>669</v>
      </c>
      <c r="KMO55" s="98" t="s">
        <v>669</v>
      </c>
      <c r="KMP55" s="98" t="s">
        <v>669</v>
      </c>
      <c r="KMQ55" s="98" t="s">
        <v>669</v>
      </c>
      <c r="KMR55" s="98" t="s">
        <v>669</v>
      </c>
      <c r="KMS55" s="98" t="s">
        <v>669</v>
      </c>
      <c r="KMT55" s="98" t="s">
        <v>669</v>
      </c>
      <c r="KMU55" s="98" t="s">
        <v>669</v>
      </c>
      <c r="KMV55" s="98" t="s">
        <v>669</v>
      </c>
      <c r="KMW55" s="98" t="s">
        <v>669</v>
      </c>
      <c r="KMX55" s="98" t="s">
        <v>669</v>
      </c>
      <c r="KMY55" s="98" t="s">
        <v>669</v>
      </c>
      <c r="KMZ55" s="98" t="s">
        <v>669</v>
      </c>
      <c r="KNA55" s="98" t="s">
        <v>669</v>
      </c>
      <c r="KNB55" s="98" t="s">
        <v>669</v>
      </c>
      <c r="KNC55" s="98" t="s">
        <v>669</v>
      </c>
      <c r="KND55" s="98" t="s">
        <v>669</v>
      </c>
      <c r="KNE55" s="98" t="s">
        <v>669</v>
      </c>
      <c r="KNF55" s="98" t="s">
        <v>669</v>
      </c>
      <c r="KNG55" s="98" t="s">
        <v>669</v>
      </c>
      <c r="KNH55" s="98" t="s">
        <v>669</v>
      </c>
      <c r="KNI55" s="98" t="s">
        <v>669</v>
      </c>
      <c r="KNJ55" s="98" t="s">
        <v>669</v>
      </c>
      <c r="KNK55" s="98" t="s">
        <v>669</v>
      </c>
      <c r="KNL55" s="98" t="s">
        <v>669</v>
      </c>
      <c r="KNM55" s="98" t="s">
        <v>669</v>
      </c>
      <c r="KNN55" s="98" t="s">
        <v>669</v>
      </c>
      <c r="KNO55" s="98" t="s">
        <v>669</v>
      </c>
      <c r="KNP55" s="98" t="s">
        <v>669</v>
      </c>
      <c r="KNQ55" s="98" t="s">
        <v>669</v>
      </c>
      <c r="KNR55" s="98" t="s">
        <v>669</v>
      </c>
      <c r="KNS55" s="98" t="s">
        <v>669</v>
      </c>
      <c r="KNT55" s="98" t="s">
        <v>669</v>
      </c>
      <c r="KNU55" s="98" t="s">
        <v>669</v>
      </c>
      <c r="KNV55" s="98" t="s">
        <v>669</v>
      </c>
      <c r="KNW55" s="98" t="s">
        <v>669</v>
      </c>
      <c r="KNX55" s="98" t="s">
        <v>669</v>
      </c>
      <c r="KNY55" s="98" t="s">
        <v>669</v>
      </c>
      <c r="KNZ55" s="98" t="s">
        <v>669</v>
      </c>
      <c r="KOA55" s="98" t="s">
        <v>669</v>
      </c>
      <c r="KOB55" s="98" t="s">
        <v>669</v>
      </c>
      <c r="KOC55" s="98" t="s">
        <v>669</v>
      </c>
      <c r="KOD55" s="98" t="s">
        <v>669</v>
      </c>
      <c r="KOE55" s="98" t="s">
        <v>669</v>
      </c>
      <c r="KOF55" s="98" t="s">
        <v>669</v>
      </c>
      <c r="KOG55" s="98" t="s">
        <v>669</v>
      </c>
      <c r="KOH55" s="98" t="s">
        <v>669</v>
      </c>
      <c r="KOI55" s="98" t="s">
        <v>669</v>
      </c>
      <c r="KOJ55" s="98" t="s">
        <v>669</v>
      </c>
      <c r="KOK55" s="98" t="s">
        <v>669</v>
      </c>
      <c r="KOL55" s="98" t="s">
        <v>669</v>
      </c>
      <c r="KOM55" s="98" t="s">
        <v>669</v>
      </c>
      <c r="KON55" s="98" t="s">
        <v>669</v>
      </c>
      <c r="KOO55" s="98" t="s">
        <v>669</v>
      </c>
      <c r="KOP55" s="98" t="s">
        <v>669</v>
      </c>
      <c r="KOQ55" s="98" t="s">
        <v>669</v>
      </c>
      <c r="KOR55" s="98" t="s">
        <v>669</v>
      </c>
      <c r="KOS55" s="98" t="s">
        <v>669</v>
      </c>
      <c r="KOT55" s="98" t="s">
        <v>669</v>
      </c>
      <c r="KOU55" s="98" t="s">
        <v>669</v>
      </c>
      <c r="KOV55" s="98" t="s">
        <v>669</v>
      </c>
      <c r="KOW55" s="98" t="s">
        <v>669</v>
      </c>
      <c r="KOX55" s="98" t="s">
        <v>669</v>
      </c>
      <c r="KOY55" s="98" t="s">
        <v>669</v>
      </c>
      <c r="KOZ55" s="98" t="s">
        <v>669</v>
      </c>
      <c r="KPA55" s="98" t="s">
        <v>669</v>
      </c>
      <c r="KPB55" s="98" t="s">
        <v>669</v>
      </c>
      <c r="KPC55" s="98" t="s">
        <v>669</v>
      </c>
      <c r="KPD55" s="98" t="s">
        <v>669</v>
      </c>
      <c r="KPE55" s="98" t="s">
        <v>669</v>
      </c>
      <c r="KPF55" s="98" t="s">
        <v>669</v>
      </c>
      <c r="KPG55" s="98" t="s">
        <v>669</v>
      </c>
      <c r="KPH55" s="98" t="s">
        <v>669</v>
      </c>
      <c r="KPI55" s="98" t="s">
        <v>669</v>
      </c>
      <c r="KPJ55" s="98" t="s">
        <v>669</v>
      </c>
      <c r="KPK55" s="98" t="s">
        <v>669</v>
      </c>
      <c r="KPL55" s="98" t="s">
        <v>669</v>
      </c>
      <c r="KPM55" s="98" t="s">
        <v>669</v>
      </c>
      <c r="KPN55" s="98" t="s">
        <v>669</v>
      </c>
      <c r="KPO55" s="98" t="s">
        <v>669</v>
      </c>
      <c r="KPP55" s="98" t="s">
        <v>669</v>
      </c>
      <c r="KPQ55" s="98" t="s">
        <v>669</v>
      </c>
      <c r="KPR55" s="98" t="s">
        <v>669</v>
      </c>
      <c r="KPS55" s="98" t="s">
        <v>669</v>
      </c>
      <c r="KPT55" s="98" t="s">
        <v>669</v>
      </c>
      <c r="KPU55" s="98" t="s">
        <v>669</v>
      </c>
      <c r="KPV55" s="98" t="s">
        <v>669</v>
      </c>
      <c r="KPW55" s="98" t="s">
        <v>669</v>
      </c>
      <c r="KPX55" s="98" t="s">
        <v>669</v>
      </c>
      <c r="KPY55" s="98" t="s">
        <v>669</v>
      </c>
      <c r="KPZ55" s="98" t="s">
        <v>669</v>
      </c>
      <c r="KQA55" s="98" t="s">
        <v>669</v>
      </c>
      <c r="KQB55" s="98" t="s">
        <v>669</v>
      </c>
      <c r="KQC55" s="98" t="s">
        <v>669</v>
      </c>
      <c r="KQD55" s="98" t="s">
        <v>669</v>
      </c>
      <c r="KQE55" s="98" t="s">
        <v>669</v>
      </c>
      <c r="KQF55" s="98" t="s">
        <v>669</v>
      </c>
      <c r="KQG55" s="98" t="s">
        <v>669</v>
      </c>
      <c r="KQH55" s="98" t="s">
        <v>669</v>
      </c>
      <c r="KQI55" s="98" t="s">
        <v>669</v>
      </c>
      <c r="KQJ55" s="98" t="s">
        <v>669</v>
      </c>
      <c r="KQK55" s="98" t="s">
        <v>669</v>
      </c>
      <c r="KQL55" s="98" t="s">
        <v>669</v>
      </c>
      <c r="KQM55" s="98" t="s">
        <v>669</v>
      </c>
      <c r="KQN55" s="98" t="s">
        <v>669</v>
      </c>
      <c r="KQO55" s="98" t="s">
        <v>669</v>
      </c>
      <c r="KQP55" s="98" t="s">
        <v>669</v>
      </c>
      <c r="KQQ55" s="98" t="s">
        <v>669</v>
      </c>
      <c r="KQR55" s="98" t="s">
        <v>669</v>
      </c>
      <c r="KQS55" s="98" t="s">
        <v>669</v>
      </c>
      <c r="KQT55" s="98" t="s">
        <v>669</v>
      </c>
      <c r="KQU55" s="98" t="s">
        <v>669</v>
      </c>
      <c r="KQV55" s="98" t="s">
        <v>669</v>
      </c>
      <c r="KQW55" s="98" t="s">
        <v>669</v>
      </c>
      <c r="KQX55" s="98" t="s">
        <v>669</v>
      </c>
      <c r="KQY55" s="98" t="s">
        <v>669</v>
      </c>
      <c r="KQZ55" s="98" t="s">
        <v>669</v>
      </c>
      <c r="KRA55" s="98" t="s">
        <v>669</v>
      </c>
      <c r="KRB55" s="98" t="s">
        <v>669</v>
      </c>
      <c r="KRC55" s="98" t="s">
        <v>669</v>
      </c>
      <c r="KRD55" s="98" t="s">
        <v>669</v>
      </c>
      <c r="KRE55" s="98" t="s">
        <v>669</v>
      </c>
      <c r="KRF55" s="98" t="s">
        <v>669</v>
      </c>
      <c r="KRG55" s="98" t="s">
        <v>669</v>
      </c>
      <c r="KRH55" s="98" t="s">
        <v>669</v>
      </c>
      <c r="KRI55" s="98" t="s">
        <v>669</v>
      </c>
      <c r="KRJ55" s="98" t="s">
        <v>669</v>
      </c>
      <c r="KRK55" s="98" t="s">
        <v>669</v>
      </c>
      <c r="KRL55" s="98" t="s">
        <v>669</v>
      </c>
      <c r="KRM55" s="98" t="s">
        <v>669</v>
      </c>
      <c r="KRN55" s="98" t="s">
        <v>669</v>
      </c>
      <c r="KRO55" s="98" t="s">
        <v>669</v>
      </c>
      <c r="KRP55" s="98" t="s">
        <v>669</v>
      </c>
      <c r="KRQ55" s="98" t="s">
        <v>669</v>
      </c>
      <c r="KRR55" s="98" t="s">
        <v>669</v>
      </c>
      <c r="KRS55" s="98" t="s">
        <v>669</v>
      </c>
      <c r="KRT55" s="98" t="s">
        <v>669</v>
      </c>
      <c r="KRU55" s="98" t="s">
        <v>669</v>
      </c>
      <c r="KRV55" s="98" t="s">
        <v>669</v>
      </c>
      <c r="KRW55" s="98" t="s">
        <v>669</v>
      </c>
      <c r="KRX55" s="98" t="s">
        <v>669</v>
      </c>
      <c r="KRY55" s="98" t="s">
        <v>669</v>
      </c>
      <c r="KRZ55" s="98" t="s">
        <v>669</v>
      </c>
      <c r="KSA55" s="98" t="s">
        <v>669</v>
      </c>
      <c r="KSB55" s="98" t="s">
        <v>669</v>
      </c>
      <c r="KSC55" s="98" t="s">
        <v>669</v>
      </c>
      <c r="KSD55" s="98" t="s">
        <v>669</v>
      </c>
      <c r="KSE55" s="98" t="s">
        <v>669</v>
      </c>
      <c r="KSF55" s="98" t="s">
        <v>669</v>
      </c>
      <c r="KSG55" s="98" t="s">
        <v>669</v>
      </c>
      <c r="KSH55" s="98" t="s">
        <v>669</v>
      </c>
      <c r="KSI55" s="98" t="s">
        <v>669</v>
      </c>
      <c r="KSJ55" s="98" t="s">
        <v>669</v>
      </c>
      <c r="KSK55" s="98" t="s">
        <v>669</v>
      </c>
      <c r="KSL55" s="98" t="s">
        <v>669</v>
      </c>
      <c r="KSM55" s="98" t="s">
        <v>669</v>
      </c>
      <c r="KSN55" s="98" t="s">
        <v>669</v>
      </c>
      <c r="KSO55" s="98" t="s">
        <v>669</v>
      </c>
      <c r="KSP55" s="98" t="s">
        <v>669</v>
      </c>
      <c r="KSQ55" s="98" t="s">
        <v>669</v>
      </c>
      <c r="KSR55" s="98" t="s">
        <v>669</v>
      </c>
      <c r="KSS55" s="98" t="s">
        <v>669</v>
      </c>
      <c r="KST55" s="98" t="s">
        <v>669</v>
      </c>
      <c r="KSU55" s="98" t="s">
        <v>669</v>
      </c>
      <c r="KSV55" s="98" t="s">
        <v>669</v>
      </c>
      <c r="KSW55" s="98" t="s">
        <v>669</v>
      </c>
      <c r="KSX55" s="98" t="s">
        <v>669</v>
      </c>
      <c r="KSY55" s="98" t="s">
        <v>669</v>
      </c>
      <c r="KSZ55" s="98" t="s">
        <v>669</v>
      </c>
      <c r="KTA55" s="98" t="s">
        <v>669</v>
      </c>
      <c r="KTB55" s="98" t="s">
        <v>669</v>
      </c>
      <c r="KTC55" s="98" t="s">
        <v>669</v>
      </c>
      <c r="KTD55" s="98" t="s">
        <v>669</v>
      </c>
      <c r="KTE55" s="98" t="s">
        <v>669</v>
      </c>
      <c r="KTF55" s="98" t="s">
        <v>669</v>
      </c>
      <c r="KTG55" s="98" t="s">
        <v>669</v>
      </c>
      <c r="KTH55" s="98" t="s">
        <v>669</v>
      </c>
      <c r="KTI55" s="98" t="s">
        <v>669</v>
      </c>
      <c r="KTJ55" s="98" t="s">
        <v>669</v>
      </c>
      <c r="KTK55" s="98" t="s">
        <v>669</v>
      </c>
      <c r="KTL55" s="98" t="s">
        <v>669</v>
      </c>
      <c r="KTM55" s="98" t="s">
        <v>669</v>
      </c>
      <c r="KTN55" s="98" t="s">
        <v>669</v>
      </c>
      <c r="KTO55" s="98" t="s">
        <v>669</v>
      </c>
      <c r="KTP55" s="98" t="s">
        <v>669</v>
      </c>
      <c r="KTQ55" s="98" t="s">
        <v>669</v>
      </c>
      <c r="KTR55" s="98" t="s">
        <v>669</v>
      </c>
      <c r="KTS55" s="98" t="s">
        <v>669</v>
      </c>
      <c r="KTT55" s="98" t="s">
        <v>669</v>
      </c>
      <c r="KTU55" s="98" t="s">
        <v>669</v>
      </c>
      <c r="KTV55" s="98" t="s">
        <v>669</v>
      </c>
      <c r="KTW55" s="98" t="s">
        <v>669</v>
      </c>
      <c r="KTX55" s="98" t="s">
        <v>669</v>
      </c>
      <c r="KTY55" s="98" t="s">
        <v>669</v>
      </c>
      <c r="KTZ55" s="98" t="s">
        <v>669</v>
      </c>
      <c r="KUA55" s="98" t="s">
        <v>669</v>
      </c>
      <c r="KUB55" s="98" t="s">
        <v>669</v>
      </c>
      <c r="KUC55" s="98" t="s">
        <v>669</v>
      </c>
      <c r="KUD55" s="98" t="s">
        <v>669</v>
      </c>
      <c r="KUE55" s="98" t="s">
        <v>669</v>
      </c>
      <c r="KUF55" s="98" t="s">
        <v>669</v>
      </c>
      <c r="KUG55" s="98" t="s">
        <v>669</v>
      </c>
      <c r="KUH55" s="98" t="s">
        <v>669</v>
      </c>
      <c r="KUI55" s="98" t="s">
        <v>669</v>
      </c>
      <c r="KUJ55" s="98" t="s">
        <v>669</v>
      </c>
      <c r="KUK55" s="98" t="s">
        <v>669</v>
      </c>
      <c r="KUL55" s="98" t="s">
        <v>669</v>
      </c>
      <c r="KUM55" s="98" t="s">
        <v>669</v>
      </c>
      <c r="KUN55" s="98" t="s">
        <v>669</v>
      </c>
      <c r="KUO55" s="98" t="s">
        <v>669</v>
      </c>
      <c r="KUP55" s="98" t="s">
        <v>669</v>
      </c>
      <c r="KUQ55" s="98" t="s">
        <v>669</v>
      </c>
      <c r="KUR55" s="98" t="s">
        <v>669</v>
      </c>
      <c r="KUS55" s="98" t="s">
        <v>669</v>
      </c>
      <c r="KUT55" s="98" t="s">
        <v>669</v>
      </c>
      <c r="KUU55" s="98" t="s">
        <v>669</v>
      </c>
      <c r="KUV55" s="98" t="s">
        <v>669</v>
      </c>
      <c r="KUW55" s="98" t="s">
        <v>669</v>
      </c>
      <c r="KUX55" s="98" t="s">
        <v>669</v>
      </c>
      <c r="KUY55" s="98" t="s">
        <v>669</v>
      </c>
      <c r="KUZ55" s="98" t="s">
        <v>669</v>
      </c>
      <c r="KVA55" s="98" t="s">
        <v>669</v>
      </c>
      <c r="KVB55" s="98" t="s">
        <v>669</v>
      </c>
      <c r="KVC55" s="98" t="s">
        <v>669</v>
      </c>
      <c r="KVD55" s="98" t="s">
        <v>669</v>
      </c>
      <c r="KVE55" s="98" t="s">
        <v>669</v>
      </c>
      <c r="KVF55" s="98" t="s">
        <v>669</v>
      </c>
      <c r="KVG55" s="98" t="s">
        <v>669</v>
      </c>
      <c r="KVH55" s="98" t="s">
        <v>669</v>
      </c>
      <c r="KVI55" s="98" t="s">
        <v>669</v>
      </c>
      <c r="KVJ55" s="98" t="s">
        <v>669</v>
      </c>
      <c r="KVK55" s="98" t="s">
        <v>669</v>
      </c>
      <c r="KVL55" s="98" t="s">
        <v>669</v>
      </c>
      <c r="KVM55" s="98" t="s">
        <v>669</v>
      </c>
      <c r="KVN55" s="98" t="s">
        <v>669</v>
      </c>
      <c r="KVO55" s="98" t="s">
        <v>669</v>
      </c>
      <c r="KVP55" s="98" t="s">
        <v>669</v>
      </c>
      <c r="KVQ55" s="98" t="s">
        <v>669</v>
      </c>
      <c r="KVR55" s="98" t="s">
        <v>669</v>
      </c>
      <c r="KVS55" s="98" t="s">
        <v>669</v>
      </c>
      <c r="KVT55" s="98" t="s">
        <v>669</v>
      </c>
      <c r="KVU55" s="98" t="s">
        <v>669</v>
      </c>
      <c r="KVV55" s="98" t="s">
        <v>669</v>
      </c>
      <c r="KVW55" s="98" t="s">
        <v>669</v>
      </c>
      <c r="KVX55" s="98" t="s">
        <v>669</v>
      </c>
      <c r="KVY55" s="98" t="s">
        <v>669</v>
      </c>
      <c r="KVZ55" s="98" t="s">
        <v>669</v>
      </c>
      <c r="KWA55" s="98" t="s">
        <v>669</v>
      </c>
      <c r="KWB55" s="98" t="s">
        <v>669</v>
      </c>
      <c r="KWC55" s="98" t="s">
        <v>669</v>
      </c>
      <c r="KWD55" s="98" t="s">
        <v>669</v>
      </c>
      <c r="KWE55" s="98" t="s">
        <v>669</v>
      </c>
      <c r="KWF55" s="98" t="s">
        <v>669</v>
      </c>
      <c r="KWG55" s="98" t="s">
        <v>669</v>
      </c>
      <c r="KWH55" s="98" t="s">
        <v>669</v>
      </c>
      <c r="KWI55" s="98" t="s">
        <v>669</v>
      </c>
      <c r="KWJ55" s="98" t="s">
        <v>669</v>
      </c>
      <c r="KWK55" s="98" t="s">
        <v>669</v>
      </c>
      <c r="KWL55" s="98" t="s">
        <v>669</v>
      </c>
      <c r="KWM55" s="98" t="s">
        <v>669</v>
      </c>
      <c r="KWN55" s="98" t="s">
        <v>669</v>
      </c>
      <c r="KWO55" s="98" t="s">
        <v>669</v>
      </c>
      <c r="KWP55" s="98" t="s">
        <v>669</v>
      </c>
      <c r="KWQ55" s="98" t="s">
        <v>669</v>
      </c>
      <c r="KWR55" s="98" t="s">
        <v>669</v>
      </c>
      <c r="KWS55" s="98" t="s">
        <v>669</v>
      </c>
      <c r="KWT55" s="98" t="s">
        <v>669</v>
      </c>
      <c r="KWU55" s="98" t="s">
        <v>669</v>
      </c>
      <c r="KWV55" s="98" t="s">
        <v>669</v>
      </c>
      <c r="KWW55" s="98" t="s">
        <v>669</v>
      </c>
      <c r="KWX55" s="98" t="s">
        <v>669</v>
      </c>
      <c r="KWY55" s="98" t="s">
        <v>669</v>
      </c>
      <c r="KWZ55" s="98" t="s">
        <v>669</v>
      </c>
      <c r="KXA55" s="98" t="s">
        <v>669</v>
      </c>
      <c r="KXB55" s="98" t="s">
        <v>669</v>
      </c>
      <c r="KXC55" s="98" t="s">
        <v>669</v>
      </c>
      <c r="KXD55" s="98" t="s">
        <v>669</v>
      </c>
      <c r="KXE55" s="98" t="s">
        <v>669</v>
      </c>
      <c r="KXF55" s="98" t="s">
        <v>669</v>
      </c>
      <c r="KXG55" s="98" t="s">
        <v>669</v>
      </c>
      <c r="KXH55" s="98" t="s">
        <v>669</v>
      </c>
      <c r="KXI55" s="98" t="s">
        <v>669</v>
      </c>
      <c r="KXJ55" s="98" t="s">
        <v>669</v>
      </c>
      <c r="KXK55" s="98" t="s">
        <v>669</v>
      </c>
      <c r="KXL55" s="98" t="s">
        <v>669</v>
      </c>
      <c r="KXM55" s="98" t="s">
        <v>669</v>
      </c>
      <c r="KXN55" s="98" t="s">
        <v>669</v>
      </c>
      <c r="KXO55" s="98" t="s">
        <v>669</v>
      </c>
      <c r="KXP55" s="98" t="s">
        <v>669</v>
      </c>
      <c r="KXQ55" s="98" t="s">
        <v>669</v>
      </c>
      <c r="KXR55" s="98" t="s">
        <v>669</v>
      </c>
      <c r="KXS55" s="98" t="s">
        <v>669</v>
      </c>
      <c r="KXT55" s="98" t="s">
        <v>669</v>
      </c>
      <c r="KXU55" s="98" t="s">
        <v>669</v>
      </c>
      <c r="KXV55" s="98" t="s">
        <v>669</v>
      </c>
      <c r="KXW55" s="98" t="s">
        <v>669</v>
      </c>
      <c r="KXX55" s="98" t="s">
        <v>669</v>
      </c>
      <c r="KXY55" s="98" t="s">
        <v>669</v>
      </c>
      <c r="KXZ55" s="98" t="s">
        <v>669</v>
      </c>
      <c r="KYA55" s="98" t="s">
        <v>669</v>
      </c>
      <c r="KYB55" s="98" t="s">
        <v>669</v>
      </c>
      <c r="KYC55" s="98" t="s">
        <v>669</v>
      </c>
      <c r="KYD55" s="98" t="s">
        <v>669</v>
      </c>
      <c r="KYE55" s="98" t="s">
        <v>669</v>
      </c>
      <c r="KYF55" s="98" t="s">
        <v>669</v>
      </c>
      <c r="KYG55" s="98" t="s">
        <v>669</v>
      </c>
      <c r="KYH55" s="98" t="s">
        <v>669</v>
      </c>
      <c r="KYI55" s="98" t="s">
        <v>669</v>
      </c>
      <c r="KYJ55" s="98" t="s">
        <v>669</v>
      </c>
      <c r="KYK55" s="98" t="s">
        <v>669</v>
      </c>
      <c r="KYL55" s="98" t="s">
        <v>669</v>
      </c>
      <c r="KYM55" s="98" t="s">
        <v>669</v>
      </c>
      <c r="KYN55" s="98" t="s">
        <v>669</v>
      </c>
      <c r="KYO55" s="98" t="s">
        <v>669</v>
      </c>
      <c r="KYP55" s="98" t="s">
        <v>669</v>
      </c>
      <c r="KYQ55" s="98" t="s">
        <v>669</v>
      </c>
      <c r="KYR55" s="98" t="s">
        <v>669</v>
      </c>
      <c r="KYS55" s="98" t="s">
        <v>669</v>
      </c>
      <c r="KYT55" s="98" t="s">
        <v>669</v>
      </c>
      <c r="KYU55" s="98" t="s">
        <v>669</v>
      </c>
      <c r="KYV55" s="98" t="s">
        <v>669</v>
      </c>
      <c r="KYW55" s="98" t="s">
        <v>669</v>
      </c>
      <c r="KYX55" s="98" t="s">
        <v>669</v>
      </c>
      <c r="KYY55" s="98" t="s">
        <v>669</v>
      </c>
      <c r="KYZ55" s="98" t="s">
        <v>669</v>
      </c>
      <c r="KZA55" s="98" t="s">
        <v>669</v>
      </c>
      <c r="KZB55" s="98" t="s">
        <v>669</v>
      </c>
      <c r="KZC55" s="98" t="s">
        <v>669</v>
      </c>
      <c r="KZD55" s="98" t="s">
        <v>669</v>
      </c>
      <c r="KZE55" s="98" t="s">
        <v>669</v>
      </c>
      <c r="KZF55" s="98" t="s">
        <v>669</v>
      </c>
      <c r="KZG55" s="98" t="s">
        <v>669</v>
      </c>
      <c r="KZH55" s="98" t="s">
        <v>669</v>
      </c>
      <c r="KZI55" s="98" t="s">
        <v>669</v>
      </c>
      <c r="KZJ55" s="98" t="s">
        <v>669</v>
      </c>
      <c r="KZK55" s="98" t="s">
        <v>669</v>
      </c>
      <c r="KZL55" s="98" t="s">
        <v>669</v>
      </c>
      <c r="KZM55" s="98" t="s">
        <v>669</v>
      </c>
      <c r="KZN55" s="98" t="s">
        <v>669</v>
      </c>
      <c r="KZO55" s="98" t="s">
        <v>669</v>
      </c>
      <c r="KZP55" s="98" t="s">
        <v>669</v>
      </c>
      <c r="KZQ55" s="98" t="s">
        <v>669</v>
      </c>
      <c r="KZR55" s="98" t="s">
        <v>669</v>
      </c>
      <c r="KZS55" s="98" t="s">
        <v>669</v>
      </c>
      <c r="KZT55" s="98" t="s">
        <v>669</v>
      </c>
      <c r="KZU55" s="98" t="s">
        <v>669</v>
      </c>
      <c r="KZV55" s="98" t="s">
        <v>669</v>
      </c>
      <c r="KZW55" s="98" t="s">
        <v>669</v>
      </c>
      <c r="KZX55" s="98" t="s">
        <v>669</v>
      </c>
      <c r="KZY55" s="98" t="s">
        <v>669</v>
      </c>
      <c r="KZZ55" s="98" t="s">
        <v>669</v>
      </c>
      <c r="LAA55" s="98" t="s">
        <v>669</v>
      </c>
      <c r="LAB55" s="98" t="s">
        <v>669</v>
      </c>
      <c r="LAC55" s="98" t="s">
        <v>669</v>
      </c>
      <c r="LAD55" s="98" t="s">
        <v>669</v>
      </c>
      <c r="LAE55" s="98" t="s">
        <v>669</v>
      </c>
      <c r="LAF55" s="98" t="s">
        <v>669</v>
      </c>
      <c r="LAG55" s="98" t="s">
        <v>669</v>
      </c>
      <c r="LAH55" s="98" t="s">
        <v>669</v>
      </c>
      <c r="LAI55" s="98" t="s">
        <v>669</v>
      </c>
      <c r="LAJ55" s="98" t="s">
        <v>669</v>
      </c>
      <c r="LAK55" s="98" t="s">
        <v>669</v>
      </c>
      <c r="LAL55" s="98" t="s">
        <v>669</v>
      </c>
      <c r="LAM55" s="98" t="s">
        <v>669</v>
      </c>
      <c r="LAN55" s="98" t="s">
        <v>669</v>
      </c>
      <c r="LAO55" s="98" t="s">
        <v>669</v>
      </c>
      <c r="LAP55" s="98" t="s">
        <v>669</v>
      </c>
      <c r="LAQ55" s="98" t="s">
        <v>669</v>
      </c>
      <c r="LAR55" s="98" t="s">
        <v>669</v>
      </c>
      <c r="LAS55" s="98" t="s">
        <v>669</v>
      </c>
      <c r="LAT55" s="98" t="s">
        <v>669</v>
      </c>
      <c r="LAU55" s="98" t="s">
        <v>669</v>
      </c>
      <c r="LAV55" s="98" t="s">
        <v>669</v>
      </c>
      <c r="LAW55" s="98" t="s">
        <v>669</v>
      </c>
      <c r="LAX55" s="98" t="s">
        <v>669</v>
      </c>
      <c r="LAY55" s="98" t="s">
        <v>669</v>
      </c>
      <c r="LAZ55" s="98" t="s">
        <v>669</v>
      </c>
      <c r="LBA55" s="98" t="s">
        <v>669</v>
      </c>
      <c r="LBB55" s="98" t="s">
        <v>669</v>
      </c>
      <c r="LBC55" s="98" t="s">
        <v>669</v>
      </c>
      <c r="LBD55" s="98" t="s">
        <v>669</v>
      </c>
      <c r="LBE55" s="98" t="s">
        <v>669</v>
      </c>
      <c r="LBF55" s="98" t="s">
        <v>669</v>
      </c>
      <c r="LBG55" s="98" t="s">
        <v>669</v>
      </c>
      <c r="LBH55" s="98" t="s">
        <v>669</v>
      </c>
      <c r="LBI55" s="98" t="s">
        <v>669</v>
      </c>
      <c r="LBJ55" s="98" t="s">
        <v>669</v>
      </c>
      <c r="LBK55" s="98" t="s">
        <v>669</v>
      </c>
      <c r="LBL55" s="98" t="s">
        <v>669</v>
      </c>
      <c r="LBM55" s="98" t="s">
        <v>669</v>
      </c>
      <c r="LBN55" s="98" t="s">
        <v>669</v>
      </c>
      <c r="LBO55" s="98" t="s">
        <v>669</v>
      </c>
      <c r="LBP55" s="98" t="s">
        <v>669</v>
      </c>
      <c r="LBQ55" s="98" t="s">
        <v>669</v>
      </c>
      <c r="LBR55" s="98" t="s">
        <v>669</v>
      </c>
      <c r="LBS55" s="98" t="s">
        <v>669</v>
      </c>
      <c r="LBT55" s="98" t="s">
        <v>669</v>
      </c>
      <c r="LBU55" s="98" t="s">
        <v>669</v>
      </c>
      <c r="LBV55" s="98" t="s">
        <v>669</v>
      </c>
      <c r="LBW55" s="98" t="s">
        <v>669</v>
      </c>
      <c r="LBX55" s="98" t="s">
        <v>669</v>
      </c>
      <c r="LBY55" s="98" t="s">
        <v>669</v>
      </c>
      <c r="LBZ55" s="98" t="s">
        <v>669</v>
      </c>
      <c r="LCA55" s="98" t="s">
        <v>669</v>
      </c>
      <c r="LCB55" s="98" t="s">
        <v>669</v>
      </c>
      <c r="LCC55" s="98" t="s">
        <v>669</v>
      </c>
      <c r="LCD55" s="98" t="s">
        <v>669</v>
      </c>
      <c r="LCE55" s="98" t="s">
        <v>669</v>
      </c>
      <c r="LCF55" s="98" t="s">
        <v>669</v>
      </c>
      <c r="LCG55" s="98" t="s">
        <v>669</v>
      </c>
      <c r="LCH55" s="98" t="s">
        <v>669</v>
      </c>
      <c r="LCI55" s="98" t="s">
        <v>669</v>
      </c>
      <c r="LCJ55" s="98" t="s">
        <v>669</v>
      </c>
      <c r="LCK55" s="98" t="s">
        <v>669</v>
      </c>
      <c r="LCL55" s="98" t="s">
        <v>669</v>
      </c>
      <c r="LCM55" s="98" t="s">
        <v>669</v>
      </c>
      <c r="LCN55" s="98" t="s">
        <v>669</v>
      </c>
      <c r="LCO55" s="98" t="s">
        <v>669</v>
      </c>
      <c r="LCP55" s="98" t="s">
        <v>669</v>
      </c>
      <c r="LCQ55" s="98" t="s">
        <v>669</v>
      </c>
      <c r="LCR55" s="98" t="s">
        <v>669</v>
      </c>
      <c r="LCS55" s="98" t="s">
        <v>669</v>
      </c>
      <c r="LCT55" s="98" t="s">
        <v>669</v>
      </c>
      <c r="LCU55" s="98" t="s">
        <v>669</v>
      </c>
      <c r="LCV55" s="98" t="s">
        <v>669</v>
      </c>
      <c r="LCW55" s="98" t="s">
        <v>669</v>
      </c>
      <c r="LCX55" s="98" t="s">
        <v>669</v>
      </c>
      <c r="LCY55" s="98" t="s">
        <v>669</v>
      </c>
      <c r="LCZ55" s="98" t="s">
        <v>669</v>
      </c>
      <c r="LDA55" s="98" t="s">
        <v>669</v>
      </c>
      <c r="LDB55" s="98" t="s">
        <v>669</v>
      </c>
      <c r="LDC55" s="98" t="s">
        <v>669</v>
      </c>
      <c r="LDD55" s="98" t="s">
        <v>669</v>
      </c>
      <c r="LDE55" s="98" t="s">
        <v>669</v>
      </c>
      <c r="LDF55" s="98" t="s">
        <v>669</v>
      </c>
      <c r="LDG55" s="98" t="s">
        <v>669</v>
      </c>
      <c r="LDH55" s="98" t="s">
        <v>669</v>
      </c>
      <c r="LDI55" s="98" t="s">
        <v>669</v>
      </c>
      <c r="LDJ55" s="98" t="s">
        <v>669</v>
      </c>
      <c r="LDK55" s="98" t="s">
        <v>669</v>
      </c>
      <c r="LDL55" s="98" t="s">
        <v>669</v>
      </c>
      <c r="LDM55" s="98" t="s">
        <v>669</v>
      </c>
      <c r="LDN55" s="98" t="s">
        <v>669</v>
      </c>
      <c r="LDO55" s="98" t="s">
        <v>669</v>
      </c>
      <c r="LDP55" s="98" t="s">
        <v>669</v>
      </c>
      <c r="LDQ55" s="98" t="s">
        <v>669</v>
      </c>
      <c r="LDR55" s="98" t="s">
        <v>669</v>
      </c>
      <c r="LDS55" s="98" t="s">
        <v>669</v>
      </c>
      <c r="LDT55" s="98" t="s">
        <v>669</v>
      </c>
      <c r="LDU55" s="98" t="s">
        <v>669</v>
      </c>
      <c r="LDV55" s="98" t="s">
        <v>669</v>
      </c>
      <c r="LDW55" s="98" t="s">
        <v>669</v>
      </c>
      <c r="LDX55" s="98" t="s">
        <v>669</v>
      </c>
      <c r="LDY55" s="98" t="s">
        <v>669</v>
      </c>
      <c r="LDZ55" s="98" t="s">
        <v>669</v>
      </c>
      <c r="LEA55" s="98" t="s">
        <v>669</v>
      </c>
      <c r="LEB55" s="98" t="s">
        <v>669</v>
      </c>
      <c r="LEC55" s="98" t="s">
        <v>669</v>
      </c>
      <c r="LED55" s="98" t="s">
        <v>669</v>
      </c>
      <c r="LEE55" s="98" t="s">
        <v>669</v>
      </c>
      <c r="LEF55" s="98" t="s">
        <v>669</v>
      </c>
      <c r="LEG55" s="98" t="s">
        <v>669</v>
      </c>
      <c r="LEH55" s="98" t="s">
        <v>669</v>
      </c>
      <c r="LEI55" s="98" t="s">
        <v>669</v>
      </c>
      <c r="LEJ55" s="98" t="s">
        <v>669</v>
      </c>
      <c r="LEK55" s="98" t="s">
        <v>669</v>
      </c>
      <c r="LEL55" s="98" t="s">
        <v>669</v>
      </c>
      <c r="LEM55" s="98" t="s">
        <v>669</v>
      </c>
      <c r="LEN55" s="98" t="s">
        <v>669</v>
      </c>
      <c r="LEO55" s="98" t="s">
        <v>669</v>
      </c>
      <c r="LEP55" s="98" t="s">
        <v>669</v>
      </c>
      <c r="LEQ55" s="98" t="s">
        <v>669</v>
      </c>
      <c r="LER55" s="98" t="s">
        <v>669</v>
      </c>
      <c r="LES55" s="98" t="s">
        <v>669</v>
      </c>
      <c r="LET55" s="98" t="s">
        <v>669</v>
      </c>
      <c r="LEU55" s="98" t="s">
        <v>669</v>
      </c>
      <c r="LEV55" s="98" t="s">
        <v>669</v>
      </c>
      <c r="LEW55" s="98" t="s">
        <v>669</v>
      </c>
      <c r="LEX55" s="98" t="s">
        <v>669</v>
      </c>
      <c r="LEY55" s="98" t="s">
        <v>669</v>
      </c>
      <c r="LEZ55" s="98" t="s">
        <v>669</v>
      </c>
      <c r="LFA55" s="98" t="s">
        <v>669</v>
      </c>
      <c r="LFB55" s="98" t="s">
        <v>669</v>
      </c>
      <c r="LFC55" s="98" t="s">
        <v>669</v>
      </c>
      <c r="LFD55" s="98" t="s">
        <v>669</v>
      </c>
      <c r="LFE55" s="98" t="s">
        <v>669</v>
      </c>
      <c r="LFF55" s="98" t="s">
        <v>669</v>
      </c>
      <c r="LFG55" s="98" t="s">
        <v>669</v>
      </c>
      <c r="LFH55" s="98" t="s">
        <v>669</v>
      </c>
      <c r="LFI55" s="98" t="s">
        <v>669</v>
      </c>
      <c r="LFJ55" s="98" t="s">
        <v>669</v>
      </c>
      <c r="LFK55" s="98" t="s">
        <v>669</v>
      </c>
      <c r="LFL55" s="98" t="s">
        <v>669</v>
      </c>
      <c r="LFM55" s="98" t="s">
        <v>669</v>
      </c>
      <c r="LFN55" s="98" t="s">
        <v>669</v>
      </c>
      <c r="LFO55" s="98" t="s">
        <v>669</v>
      </c>
      <c r="LFP55" s="98" t="s">
        <v>669</v>
      </c>
      <c r="LFQ55" s="98" t="s">
        <v>669</v>
      </c>
      <c r="LFR55" s="98" t="s">
        <v>669</v>
      </c>
      <c r="LFS55" s="98" t="s">
        <v>669</v>
      </c>
      <c r="LFT55" s="98" t="s">
        <v>669</v>
      </c>
      <c r="LFU55" s="98" t="s">
        <v>669</v>
      </c>
      <c r="LFV55" s="98" t="s">
        <v>669</v>
      </c>
      <c r="LFW55" s="98" t="s">
        <v>669</v>
      </c>
      <c r="LFX55" s="98" t="s">
        <v>669</v>
      </c>
      <c r="LFY55" s="98" t="s">
        <v>669</v>
      </c>
      <c r="LFZ55" s="98" t="s">
        <v>669</v>
      </c>
      <c r="LGA55" s="98" t="s">
        <v>669</v>
      </c>
      <c r="LGB55" s="98" t="s">
        <v>669</v>
      </c>
      <c r="LGC55" s="98" t="s">
        <v>669</v>
      </c>
      <c r="LGD55" s="98" t="s">
        <v>669</v>
      </c>
      <c r="LGE55" s="98" t="s">
        <v>669</v>
      </c>
      <c r="LGF55" s="98" t="s">
        <v>669</v>
      </c>
      <c r="LGG55" s="98" t="s">
        <v>669</v>
      </c>
      <c r="LGH55" s="98" t="s">
        <v>669</v>
      </c>
      <c r="LGI55" s="98" t="s">
        <v>669</v>
      </c>
      <c r="LGJ55" s="98" t="s">
        <v>669</v>
      </c>
      <c r="LGK55" s="98" t="s">
        <v>669</v>
      </c>
      <c r="LGL55" s="98" t="s">
        <v>669</v>
      </c>
      <c r="LGM55" s="98" t="s">
        <v>669</v>
      </c>
      <c r="LGN55" s="98" t="s">
        <v>669</v>
      </c>
      <c r="LGO55" s="98" t="s">
        <v>669</v>
      </c>
      <c r="LGP55" s="98" t="s">
        <v>669</v>
      </c>
      <c r="LGQ55" s="98" t="s">
        <v>669</v>
      </c>
      <c r="LGR55" s="98" t="s">
        <v>669</v>
      </c>
      <c r="LGS55" s="98" t="s">
        <v>669</v>
      </c>
      <c r="LGT55" s="98" t="s">
        <v>669</v>
      </c>
      <c r="LGU55" s="98" t="s">
        <v>669</v>
      </c>
      <c r="LGV55" s="98" t="s">
        <v>669</v>
      </c>
      <c r="LGW55" s="98" t="s">
        <v>669</v>
      </c>
      <c r="LGX55" s="98" t="s">
        <v>669</v>
      </c>
      <c r="LGY55" s="98" t="s">
        <v>669</v>
      </c>
      <c r="LGZ55" s="98" t="s">
        <v>669</v>
      </c>
      <c r="LHA55" s="98" t="s">
        <v>669</v>
      </c>
      <c r="LHB55" s="98" t="s">
        <v>669</v>
      </c>
      <c r="LHC55" s="98" t="s">
        <v>669</v>
      </c>
      <c r="LHD55" s="98" t="s">
        <v>669</v>
      </c>
      <c r="LHE55" s="98" t="s">
        <v>669</v>
      </c>
      <c r="LHF55" s="98" t="s">
        <v>669</v>
      </c>
      <c r="LHG55" s="98" t="s">
        <v>669</v>
      </c>
      <c r="LHH55" s="98" t="s">
        <v>669</v>
      </c>
      <c r="LHI55" s="98" t="s">
        <v>669</v>
      </c>
      <c r="LHJ55" s="98" t="s">
        <v>669</v>
      </c>
      <c r="LHK55" s="98" t="s">
        <v>669</v>
      </c>
      <c r="LHL55" s="98" t="s">
        <v>669</v>
      </c>
      <c r="LHM55" s="98" t="s">
        <v>669</v>
      </c>
      <c r="LHN55" s="98" t="s">
        <v>669</v>
      </c>
      <c r="LHO55" s="98" t="s">
        <v>669</v>
      </c>
      <c r="LHP55" s="98" t="s">
        <v>669</v>
      </c>
      <c r="LHQ55" s="98" t="s">
        <v>669</v>
      </c>
      <c r="LHR55" s="98" t="s">
        <v>669</v>
      </c>
      <c r="LHS55" s="98" t="s">
        <v>669</v>
      </c>
      <c r="LHT55" s="98" t="s">
        <v>669</v>
      </c>
      <c r="LHU55" s="98" t="s">
        <v>669</v>
      </c>
      <c r="LHV55" s="98" t="s">
        <v>669</v>
      </c>
      <c r="LHW55" s="98" t="s">
        <v>669</v>
      </c>
      <c r="LHX55" s="98" t="s">
        <v>669</v>
      </c>
      <c r="LHY55" s="98" t="s">
        <v>669</v>
      </c>
      <c r="LHZ55" s="98" t="s">
        <v>669</v>
      </c>
      <c r="LIA55" s="98" t="s">
        <v>669</v>
      </c>
      <c r="LIB55" s="98" t="s">
        <v>669</v>
      </c>
      <c r="LIC55" s="98" t="s">
        <v>669</v>
      </c>
      <c r="LID55" s="98" t="s">
        <v>669</v>
      </c>
      <c r="LIE55" s="98" t="s">
        <v>669</v>
      </c>
      <c r="LIF55" s="98" t="s">
        <v>669</v>
      </c>
      <c r="LIG55" s="98" t="s">
        <v>669</v>
      </c>
      <c r="LIH55" s="98" t="s">
        <v>669</v>
      </c>
      <c r="LII55" s="98" t="s">
        <v>669</v>
      </c>
      <c r="LIJ55" s="98" t="s">
        <v>669</v>
      </c>
      <c r="LIK55" s="98" t="s">
        <v>669</v>
      </c>
      <c r="LIL55" s="98" t="s">
        <v>669</v>
      </c>
      <c r="LIM55" s="98" t="s">
        <v>669</v>
      </c>
      <c r="LIN55" s="98" t="s">
        <v>669</v>
      </c>
      <c r="LIO55" s="98" t="s">
        <v>669</v>
      </c>
      <c r="LIP55" s="98" t="s">
        <v>669</v>
      </c>
      <c r="LIQ55" s="98" t="s">
        <v>669</v>
      </c>
      <c r="LIR55" s="98" t="s">
        <v>669</v>
      </c>
      <c r="LIS55" s="98" t="s">
        <v>669</v>
      </c>
      <c r="LIT55" s="98" t="s">
        <v>669</v>
      </c>
      <c r="LIU55" s="98" t="s">
        <v>669</v>
      </c>
      <c r="LIV55" s="98" t="s">
        <v>669</v>
      </c>
      <c r="LIW55" s="98" t="s">
        <v>669</v>
      </c>
      <c r="LIX55" s="98" t="s">
        <v>669</v>
      </c>
      <c r="LIY55" s="98" t="s">
        <v>669</v>
      </c>
      <c r="LIZ55" s="98" t="s">
        <v>669</v>
      </c>
      <c r="LJA55" s="98" t="s">
        <v>669</v>
      </c>
      <c r="LJB55" s="98" t="s">
        <v>669</v>
      </c>
      <c r="LJC55" s="98" t="s">
        <v>669</v>
      </c>
      <c r="LJD55" s="98" t="s">
        <v>669</v>
      </c>
      <c r="LJE55" s="98" t="s">
        <v>669</v>
      </c>
      <c r="LJF55" s="98" t="s">
        <v>669</v>
      </c>
      <c r="LJG55" s="98" t="s">
        <v>669</v>
      </c>
      <c r="LJH55" s="98" t="s">
        <v>669</v>
      </c>
      <c r="LJI55" s="98" t="s">
        <v>669</v>
      </c>
      <c r="LJJ55" s="98" t="s">
        <v>669</v>
      </c>
      <c r="LJK55" s="98" t="s">
        <v>669</v>
      </c>
      <c r="LJL55" s="98" t="s">
        <v>669</v>
      </c>
      <c r="LJM55" s="98" t="s">
        <v>669</v>
      </c>
      <c r="LJN55" s="98" t="s">
        <v>669</v>
      </c>
      <c r="LJO55" s="98" t="s">
        <v>669</v>
      </c>
      <c r="LJP55" s="98" t="s">
        <v>669</v>
      </c>
      <c r="LJQ55" s="98" t="s">
        <v>669</v>
      </c>
      <c r="LJR55" s="98" t="s">
        <v>669</v>
      </c>
      <c r="LJS55" s="98" t="s">
        <v>669</v>
      </c>
      <c r="LJT55" s="98" t="s">
        <v>669</v>
      </c>
      <c r="LJU55" s="98" t="s">
        <v>669</v>
      </c>
      <c r="LJV55" s="98" t="s">
        <v>669</v>
      </c>
      <c r="LJW55" s="98" t="s">
        <v>669</v>
      </c>
      <c r="LJX55" s="98" t="s">
        <v>669</v>
      </c>
      <c r="LJY55" s="98" t="s">
        <v>669</v>
      </c>
      <c r="LJZ55" s="98" t="s">
        <v>669</v>
      </c>
      <c r="LKA55" s="98" t="s">
        <v>669</v>
      </c>
      <c r="LKB55" s="98" t="s">
        <v>669</v>
      </c>
      <c r="LKC55" s="98" t="s">
        <v>669</v>
      </c>
      <c r="LKD55" s="98" t="s">
        <v>669</v>
      </c>
      <c r="LKE55" s="98" t="s">
        <v>669</v>
      </c>
      <c r="LKF55" s="98" t="s">
        <v>669</v>
      </c>
      <c r="LKG55" s="98" t="s">
        <v>669</v>
      </c>
      <c r="LKH55" s="98" t="s">
        <v>669</v>
      </c>
      <c r="LKI55" s="98" t="s">
        <v>669</v>
      </c>
      <c r="LKJ55" s="98" t="s">
        <v>669</v>
      </c>
      <c r="LKK55" s="98" t="s">
        <v>669</v>
      </c>
      <c r="LKL55" s="98" t="s">
        <v>669</v>
      </c>
      <c r="LKM55" s="98" t="s">
        <v>669</v>
      </c>
      <c r="LKN55" s="98" t="s">
        <v>669</v>
      </c>
      <c r="LKO55" s="98" t="s">
        <v>669</v>
      </c>
      <c r="LKP55" s="98" t="s">
        <v>669</v>
      </c>
      <c r="LKQ55" s="98" t="s">
        <v>669</v>
      </c>
      <c r="LKR55" s="98" t="s">
        <v>669</v>
      </c>
      <c r="LKS55" s="98" t="s">
        <v>669</v>
      </c>
      <c r="LKT55" s="98" t="s">
        <v>669</v>
      </c>
      <c r="LKU55" s="98" t="s">
        <v>669</v>
      </c>
      <c r="LKV55" s="98" t="s">
        <v>669</v>
      </c>
      <c r="LKW55" s="98" t="s">
        <v>669</v>
      </c>
      <c r="LKX55" s="98" t="s">
        <v>669</v>
      </c>
      <c r="LKY55" s="98" t="s">
        <v>669</v>
      </c>
      <c r="LKZ55" s="98" t="s">
        <v>669</v>
      </c>
      <c r="LLA55" s="98" t="s">
        <v>669</v>
      </c>
      <c r="LLB55" s="98" t="s">
        <v>669</v>
      </c>
      <c r="LLC55" s="98" t="s">
        <v>669</v>
      </c>
      <c r="LLD55" s="98" t="s">
        <v>669</v>
      </c>
      <c r="LLE55" s="98" t="s">
        <v>669</v>
      </c>
      <c r="LLF55" s="98" t="s">
        <v>669</v>
      </c>
      <c r="LLG55" s="98" t="s">
        <v>669</v>
      </c>
      <c r="LLH55" s="98" t="s">
        <v>669</v>
      </c>
      <c r="LLI55" s="98" t="s">
        <v>669</v>
      </c>
      <c r="LLJ55" s="98" t="s">
        <v>669</v>
      </c>
      <c r="LLK55" s="98" t="s">
        <v>669</v>
      </c>
      <c r="LLL55" s="98" t="s">
        <v>669</v>
      </c>
      <c r="LLM55" s="98" t="s">
        <v>669</v>
      </c>
      <c r="LLN55" s="98" t="s">
        <v>669</v>
      </c>
      <c r="LLO55" s="98" t="s">
        <v>669</v>
      </c>
      <c r="LLP55" s="98" t="s">
        <v>669</v>
      </c>
      <c r="LLQ55" s="98" t="s">
        <v>669</v>
      </c>
      <c r="LLR55" s="98" t="s">
        <v>669</v>
      </c>
      <c r="LLS55" s="98" t="s">
        <v>669</v>
      </c>
      <c r="LLT55" s="98" t="s">
        <v>669</v>
      </c>
      <c r="LLU55" s="98" t="s">
        <v>669</v>
      </c>
      <c r="LLV55" s="98" t="s">
        <v>669</v>
      </c>
      <c r="LLW55" s="98" t="s">
        <v>669</v>
      </c>
      <c r="LLX55" s="98" t="s">
        <v>669</v>
      </c>
      <c r="LLY55" s="98" t="s">
        <v>669</v>
      </c>
      <c r="LLZ55" s="98" t="s">
        <v>669</v>
      </c>
      <c r="LMA55" s="98" t="s">
        <v>669</v>
      </c>
      <c r="LMB55" s="98" t="s">
        <v>669</v>
      </c>
      <c r="LMC55" s="98" t="s">
        <v>669</v>
      </c>
      <c r="LMD55" s="98" t="s">
        <v>669</v>
      </c>
      <c r="LME55" s="98" t="s">
        <v>669</v>
      </c>
      <c r="LMF55" s="98" t="s">
        <v>669</v>
      </c>
      <c r="LMG55" s="98" t="s">
        <v>669</v>
      </c>
      <c r="LMH55" s="98" t="s">
        <v>669</v>
      </c>
      <c r="LMI55" s="98" t="s">
        <v>669</v>
      </c>
      <c r="LMJ55" s="98" t="s">
        <v>669</v>
      </c>
      <c r="LMK55" s="98" t="s">
        <v>669</v>
      </c>
      <c r="LML55" s="98" t="s">
        <v>669</v>
      </c>
      <c r="LMM55" s="98" t="s">
        <v>669</v>
      </c>
      <c r="LMN55" s="98" t="s">
        <v>669</v>
      </c>
      <c r="LMO55" s="98" t="s">
        <v>669</v>
      </c>
      <c r="LMP55" s="98" t="s">
        <v>669</v>
      </c>
      <c r="LMQ55" s="98" t="s">
        <v>669</v>
      </c>
      <c r="LMR55" s="98" t="s">
        <v>669</v>
      </c>
      <c r="LMS55" s="98" t="s">
        <v>669</v>
      </c>
      <c r="LMT55" s="98" t="s">
        <v>669</v>
      </c>
      <c r="LMU55" s="98" t="s">
        <v>669</v>
      </c>
      <c r="LMV55" s="98" t="s">
        <v>669</v>
      </c>
      <c r="LMW55" s="98" t="s">
        <v>669</v>
      </c>
      <c r="LMX55" s="98" t="s">
        <v>669</v>
      </c>
      <c r="LMY55" s="98" t="s">
        <v>669</v>
      </c>
      <c r="LMZ55" s="98" t="s">
        <v>669</v>
      </c>
      <c r="LNA55" s="98" t="s">
        <v>669</v>
      </c>
      <c r="LNB55" s="98" t="s">
        <v>669</v>
      </c>
      <c r="LNC55" s="98" t="s">
        <v>669</v>
      </c>
      <c r="LND55" s="98" t="s">
        <v>669</v>
      </c>
      <c r="LNE55" s="98" t="s">
        <v>669</v>
      </c>
      <c r="LNF55" s="98" t="s">
        <v>669</v>
      </c>
      <c r="LNG55" s="98" t="s">
        <v>669</v>
      </c>
      <c r="LNH55" s="98" t="s">
        <v>669</v>
      </c>
      <c r="LNI55" s="98" t="s">
        <v>669</v>
      </c>
      <c r="LNJ55" s="98" t="s">
        <v>669</v>
      </c>
      <c r="LNK55" s="98" t="s">
        <v>669</v>
      </c>
      <c r="LNL55" s="98" t="s">
        <v>669</v>
      </c>
      <c r="LNM55" s="98" t="s">
        <v>669</v>
      </c>
      <c r="LNN55" s="98" t="s">
        <v>669</v>
      </c>
      <c r="LNO55" s="98" t="s">
        <v>669</v>
      </c>
      <c r="LNP55" s="98" t="s">
        <v>669</v>
      </c>
      <c r="LNQ55" s="98" t="s">
        <v>669</v>
      </c>
      <c r="LNR55" s="98" t="s">
        <v>669</v>
      </c>
      <c r="LNS55" s="98" t="s">
        <v>669</v>
      </c>
      <c r="LNT55" s="98" t="s">
        <v>669</v>
      </c>
      <c r="LNU55" s="98" t="s">
        <v>669</v>
      </c>
      <c r="LNV55" s="98" t="s">
        <v>669</v>
      </c>
      <c r="LNW55" s="98" t="s">
        <v>669</v>
      </c>
      <c r="LNX55" s="98" t="s">
        <v>669</v>
      </c>
      <c r="LNY55" s="98" t="s">
        <v>669</v>
      </c>
      <c r="LNZ55" s="98" t="s">
        <v>669</v>
      </c>
      <c r="LOA55" s="98" t="s">
        <v>669</v>
      </c>
      <c r="LOB55" s="98" t="s">
        <v>669</v>
      </c>
      <c r="LOC55" s="98" t="s">
        <v>669</v>
      </c>
      <c r="LOD55" s="98" t="s">
        <v>669</v>
      </c>
      <c r="LOE55" s="98" t="s">
        <v>669</v>
      </c>
      <c r="LOF55" s="98" t="s">
        <v>669</v>
      </c>
      <c r="LOG55" s="98" t="s">
        <v>669</v>
      </c>
      <c r="LOH55" s="98" t="s">
        <v>669</v>
      </c>
      <c r="LOI55" s="98" t="s">
        <v>669</v>
      </c>
      <c r="LOJ55" s="98" t="s">
        <v>669</v>
      </c>
      <c r="LOK55" s="98" t="s">
        <v>669</v>
      </c>
      <c r="LOL55" s="98" t="s">
        <v>669</v>
      </c>
      <c r="LOM55" s="98" t="s">
        <v>669</v>
      </c>
      <c r="LON55" s="98" t="s">
        <v>669</v>
      </c>
      <c r="LOO55" s="98" t="s">
        <v>669</v>
      </c>
      <c r="LOP55" s="98" t="s">
        <v>669</v>
      </c>
      <c r="LOQ55" s="98" t="s">
        <v>669</v>
      </c>
      <c r="LOR55" s="98" t="s">
        <v>669</v>
      </c>
      <c r="LOS55" s="98" t="s">
        <v>669</v>
      </c>
      <c r="LOT55" s="98" t="s">
        <v>669</v>
      </c>
      <c r="LOU55" s="98" t="s">
        <v>669</v>
      </c>
      <c r="LOV55" s="98" t="s">
        <v>669</v>
      </c>
      <c r="LOW55" s="98" t="s">
        <v>669</v>
      </c>
      <c r="LOX55" s="98" t="s">
        <v>669</v>
      </c>
      <c r="LOY55" s="98" t="s">
        <v>669</v>
      </c>
      <c r="LOZ55" s="98" t="s">
        <v>669</v>
      </c>
      <c r="LPA55" s="98" t="s">
        <v>669</v>
      </c>
      <c r="LPB55" s="98" t="s">
        <v>669</v>
      </c>
      <c r="LPC55" s="98" t="s">
        <v>669</v>
      </c>
      <c r="LPD55" s="98" t="s">
        <v>669</v>
      </c>
      <c r="LPE55" s="98" t="s">
        <v>669</v>
      </c>
      <c r="LPF55" s="98" t="s">
        <v>669</v>
      </c>
      <c r="LPG55" s="98" t="s">
        <v>669</v>
      </c>
      <c r="LPH55" s="98" t="s">
        <v>669</v>
      </c>
      <c r="LPI55" s="98" t="s">
        <v>669</v>
      </c>
      <c r="LPJ55" s="98" t="s">
        <v>669</v>
      </c>
      <c r="LPK55" s="98" t="s">
        <v>669</v>
      </c>
      <c r="LPL55" s="98" t="s">
        <v>669</v>
      </c>
      <c r="LPM55" s="98" t="s">
        <v>669</v>
      </c>
      <c r="LPN55" s="98" t="s">
        <v>669</v>
      </c>
      <c r="LPO55" s="98" t="s">
        <v>669</v>
      </c>
      <c r="LPP55" s="98" t="s">
        <v>669</v>
      </c>
      <c r="LPQ55" s="98" t="s">
        <v>669</v>
      </c>
      <c r="LPR55" s="98" t="s">
        <v>669</v>
      </c>
      <c r="LPS55" s="98" t="s">
        <v>669</v>
      </c>
      <c r="LPT55" s="98" t="s">
        <v>669</v>
      </c>
      <c r="LPU55" s="98" t="s">
        <v>669</v>
      </c>
      <c r="LPV55" s="98" t="s">
        <v>669</v>
      </c>
      <c r="LPW55" s="98" t="s">
        <v>669</v>
      </c>
      <c r="LPX55" s="98" t="s">
        <v>669</v>
      </c>
      <c r="LPY55" s="98" t="s">
        <v>669</v>
      </c>
      <c r="LPZ55" s="98" t="s">
        <v>669</v>
      </c>
      <c r="LQA55" s="98" t="s">
        <v>669</v>
      </c>
      <c r="LQB55" s="98" t="s">
        <v>669</v>
      </c>
      <c r="LQC55" s="98" t="s">
        <v>669</v>
      </c>
      <c r="LQD55" s="98" t="s">
        <v>669</v>
      </c>
      <c r="LQE55" s="98" t="s">
        <v>669</v>
      </c>
      <c r="LQF55" s="98" t="s">
        <v>669</v>
      </c>
      <c r="LQG55" s="98" t="s">
        <v>669</v>
      </c>
      <c r="LQH55" s="98" t="s">
        <v>669</v>
      </c>
      <c r="LQI55" s="98" t="s">
        <v>669</v>
      </c>
      <c r="LQJ55" s="98" t="s">
        <v>669</v>
      </c>
      <c r="LQK55" s="98" t="s">
        <v>669</v>
      </c>
      <c r="LQL55" s="98" t="s">
        <v>669</v>
      </c>
      <c r="LQM55" s="98" t="s">
        <v>669</v>
      </c>
      <c r="LQN55" s="98" t="s">
        <v>669</v>
      </c>
      <c r="LQO55" s="98" t="s">
        <v>669</v>
      </c>
      <c r="LQP55" s="98" t="s">
        <v>669</v>
      </c>
      <c r="LQQ55" s="98" t="s">
        <v>669</v>
      </c>
      <c r="LQR55" s="98" t="s">
        <v>669</v>
      </c>
      <c r="LQS55" s="98" t="s">
        <v>669</v>
      </c>
      <c r="LQT55" s="98" t="s">
        <v>669</v>
      </c>
      <c r="LQU55" s="98" t="s">
        <v>669</v>
      </c>
      <c r="LQV55" s="98" t="s">
        <v>669</v>
      </c>
      <c r="LQW55" s="98" t="s">
        <v>669</v>
      </c>
      <c r="LQX55" s="98" t="s">
        <v>669</v>
      </c>
      <c r="LQY55" s="98" t="s">
        <v>669</v>
      </c>
      <c r="LQZ55" s="98" t="s">
        <v>669</v>
      </c>
      <c r="LRA55" s="98" t="s">
        <v>669</v>
      </c>
      <c r="LRB55" s="98" t="s">
        <v>669</v>
      </c>
      <c r="LRC55" s="98" t="s">
        <v>669</v>
      </c>
      <c r="LRD55" s="98" t="s">
        <v>669</v>
      </c>
      <c r="LRE55" s="98" t="s">
        <v>669</v>
      </c>
      <c r="LRF55" s="98" t="s">
        <v>669</v>
      </c>
      <c r="LRG55" s="98" t="s">
        <v>669</v>
      </c>
      <c r="LRH55" s="98" t="s">
        <v>669</v>
      </c>
      <c r="LRI55" s="98" t="s">
        <v>669</v>
      </c>
      <c r="LRJ55" s="98" t="s">
        <v>669</v>
      </c>
      <c r="LRK55" s="98" t="s">
        <v>669</v>
      </c>
      <c r="LRL55" s="98" t="s">
        <v>669</v>
      </c>
      <c r="LRM55" s="98" t="s">
        <v>669</v>
      </c>
      <c r="LRN55" s="98" t="s">
        <v>669</v>
      </c>
      <c r="LRO55" s="98" t="s">
        <v>669</v>
      </c>
      <c r="LRP55" s="98" t="s">
        <v>669</v>
      </c>
      <c r="LRQ55" s="98" t="s">
        <v>669</v>
      </c>
      <c r="LRR55" s="98" t="s">
        <v>669</v>
      </c>
      <c r="LRS55" s="98" t="s">
        <v>669</v>
      </c>
      <c r="LRT55" s="98" t="s">
        <v>669</v>
      </c>
      <c r="LRU55" s="98" t="s">
        <v>669</v>
      </c>
      <c r="LRV55" s="98" t="s">
        <v>669</v>
      </c>
      <c r="LRW55" s="98" t="s">
        <v>669</v>
      </c>
      <c r="LRX55" s="98" t="s">
        <v>669</v>
      </c>
      <c r="LRY55" s="98" t="s">
        <v>669</v>
      </c>
      <c r="LRZ55" s="98" t="s">
        <v>669</v>
      </c>
      <c r="LSA55" s="98" t="s">
        <v>669</v>
      </c>
      <c r="LSB55" s="98" t="s">
        <v>669</v>
      </c>
      <c r="LSC55" s="98" t="s">
        <v>669</v>
      </c>
      <c r="LSD55" s="98" t="s">
        <v>669</v>
      </c>
      <c r="LSE55" s="98" t="s">
        <v>669</v>
      </c>
      <c r="LSF55" s="98" t="s">
        <v>669</v>
      </c>
      <c r="LSG55" s="98" t="s">
        <v>669</v>
      </c>
      <c r="LSH55" s="98" t="s">
        <v>669</v>
      </c>
      <c r="LSI55" s="98" t="s">
        <v>669</v>
      </c>
      <c r="LSJ55" s="98" t="s">
        <v>669</v>
      </c>
      <c r="LSK55" s="98" t="s">
        <v>669</v>
      </c>
      <c r="LSL55" s="98" t="s">
        <v>669</v>
      </c>
      <c r="LSM55" s="98" t="s">
        <v>669</v>
      </c>
      <c r="LSN55" s="98" t="s">
        <v>669</v>
      </c>
      <c r="LSO55" s="98" t="s">
        <v>669</v>
      </c>
      <c r="LSP55" s="98" t="s">
        <v>669</v>
      </c>
      <c r="LSQ55" s="98" t="s">
        <v>669</v>
      </c>
      <c r="LSR55" s="98" t="s">
        <v>669</v>
      </c>
      <c r="LSS55" s="98" t="s">
        <v>669</v>
      </c>
      <c r="LST55" s="98" t="s">
        <v>669</v>
      </c>
      <c r="LSU55" s="98" t="s">
        <v>669</v>
      </c>
      <c r="LSV55" s="98" t="s">
        <v>669</v>
      </c>
      <c r="LSW55" s="98" t="s">
        <v>669</v>
      </c>
      <c r="LSX55" s="98" t="s">
        <v>669</v>
      </c>
      <c r="LSY55" s="98" t="s">
        <v>669</v>
      </c>
      <c r="LSZ55" s="98" t="s">
        <v>669</v>
      </c>
      <c r="LTA55" s="98" t="s">
        <v>669</v>
      </c>
      <c r="LTB55" s="98" t="s">
        <v>669</v>
      </c>
      <c r="LTC55" s="98" t="s">
        <v>669</v>
      </c>
      <c r="LTD55" s="98" t="s">
        <v>669</v>
      </c>
      <c r="LTE55" s="98" t="s">
        <v>669</v>
      </c>
      <c r="LTF55" s="98" t="s">
        <v>669</v>
      </c>
      <c r="LTG55" s="98" t="s">
        <v>669</v>
      </c>
      <c r="LTH55" s="98" t="s">
        <v>669</v>
      </c>
      <c r="LTI55" s="98" t="s">
        <v>669</v>
      </c>
      <c r="LTJ55" s="98" t="s">
        <v>669</v>
      </c>
      <c r="LTK55" s="98" t="s">
        <v>669</v>
      </c>
      <c r="LTL55" s="98" t="s">
        <v>669</v>
      </c>
      <c r="LTM55" s="98" t="s">
        <v>669</v>
      </c>
      <c r="LTN55" s="98" t="s">
        <v>669</v>
      </c>
      <c r="LTO55" s="98" t="s">
        <v>669</v>
      </c>
      <c r="LTP55" s="98" t="s">
        <v>669</v>
      </c>
      <c r="LTQ55" s="98" t="s">
        <v>669</v>
      </c>
      <c r="LTR55" s="98" t="s">
        <v>669</v>
      </c>
      <c r="LTS55" s="98" t="s">
        <v>669</v>
      </c>
      <c r="LTT55" s="98" t="s">
        <v>669</v>
      </c>
      <c r="LTU55" s="98" t="s">
        <v>669</v>
      </c>
      <c r="LTV55" s="98" t="s">
        <v>669</v>
      </c>
      <c r="LTW55" s="98" t="s">
        <v>669</v>
      </c>
      <c r="LTX55" s="98" t="s">
        <v>669</v>
      </c>
      <c r="LTY55" s="98" t="s">
        <v>669</v>
      </c>
      <c r="LTZ55" s="98" t="s">
        <v>669</v>
      </c>
      <c r="LUA55" s="98" t="s">
        <v>669</v>
      </c>
      <c r="LUB55" s="98" t="s">
        <v>669</v>
      </c>
      <c r="LUC55" s="98" t="s">
        <v>669</v>
      </c>
      <c r="LUD55" s="98" t="s">
        <v>669</v>
      </c>
      <c r="LUE55" s="98" t="s">
        <v>669</v>
      </c>
      <c r="LUF55" s="98" t="s">
        <v>669</v>
      </c>
      <c r="LUG55" s="98" t="s">
        <v>669</v>
      </c>
      <c r="LUH55" s="98" t="s">
        <v>669</v>
      </c>
      <c r="LUI55" s="98" t="s">
        <v>669</v>
      </c>
      <c r="LUJ55" s="98" t="s">
        <v>669</v>
      </c>
      <c r="LUK55" s="98" t="s">
        <v>669</v>
      </c>
      <c r="LUL55" s="98" t="s">
        <v>669</v>
      </c>
      <c r="LUM55" s="98" t="s">
        <v>669</v>
      </c>
      <c r="LUN55" s="98" t="s">
        <v>669</v>
      </c>
      <c r="LUO55" s="98" t="s">
        <v>669</v>
      </c>
      <c r="LUP55" s="98" t="s">
        <v>669</v>
      </c>
      <c r="LUQ55" s="98" t="s">
        <v>669</v>
      </c>
      <c r="LUR55" s="98" t="s">
        <v>669</v>
      </c>
      <c r="LUS55" s="98" t="s">
        <v>669</v>
      </c>
      <c r="LUT55" s="98" t="s">
        <v>669</v>
      </c>
      <c r="LUU55" s="98" t="s">
        <v>669</v>
      </c>
      <c r="LUV55" s="98" t="s">
        <v>669</v>
      </c>
      <c r="LUW55" s="98" t="s">
        <v>669</v>
      </c>
      <c r="LUX55" s="98" t="s">
        <v>669</v>
      </c>
      <c r="LUY55" s="98" t="s">
        <v>669</v>
      </c>
      <c r="LUZ55" s="98" t="s">
        <v>669</v>
      </c>
      <c r="LVA55" s="98" t="s">
        <v>669</v>
      </c>
      <c r="LVB55" s="98" t="s">
        <v>669</v>
      </c>
      <c r="LVC55" s="98" t="s">
        <v>669</v>
      </c>
      <c r="LVD55" s="98" t="s">
        <v>669</v>
      </c>
      <c r="LVE55" s="98" t="s">
        <v>669</v>
      </c>
      <c r="LVF55" s="98" t="s">
        <v>669</v>
      </c>
      <c r="LVG55" s="98" t="s">
        <v>669</v>
      </c>
      <c r="LVH55" s="98" t="s">
        <v>669</v>
      </c>
      <c r="LVI55" s="98" t="s">
        <v>669</v>
      </c>
      <c r="LVJ55" s="98" t="s">
        <v>669</v>
      </c>
      <c r="LVK55" s="98" t="s">
        <v>669</v>
      </c>
      <c r="LVL55" s="98" t="s">
        <v>669</v>
      </c>
      <c r="LVM55" s="98" t="s">
        <v>669</v>
      </c>
      <c r="LVN55" s="98" t="s">
        <v>669</v>
      </c>
      <c r="LVO55" s="98" t="s">
        <v>669</v>
      </c>
      <c r="LVP55" s="98" t="s">
        <v>669</v>
      </c>
      <c r="LVQ55" s="98" t="s">
        <v>669</v>
      </c>
      <c r="LVR55" s="98" t="s">
        <v>669</v>
      </c>
      <c r="LVS55" s="98" t="s">
        <v>669</v>
      </c>
      <c r="LVT55" s="98" t="s">
        <v>669</v>
      </c>
      <c r="LVU55" s="98" t="s">
        <v>669</v>
      </c>
      <c r="LVV55" s="98" t="s">
        <v>669</v>
      </c>
      <c r="LVW55" s="98" t="s">
        <v>669</v>
      </c>
      <c r="LVX55" s="98" t="s">
        <v>669</v>
      </c>
      <c r="LVY55" s="98" t="s">
        <v>669</v>
      </c>
      <c r="LVZ55" s="98" t="s">
        <v>669</v>
      </c>
      <c r="LWA55" s="98" t="s">
        <v>669</v>
      </c>
      <c r="LWB55" s="98" t="s">
        <v>669</v>
      </c>
      <c r="LWC55" s="98" t="s">
        <v>669</v>
      </c>
      <c r="LWD55" s="98" t="s">
        <v>669</v>
      </c>
      <c r="LWE55" s="98" t="s">
        <v>669</v>
      </c>
      <c r="LWF55" s="98" t="s">
        <v>669</v>
      </c>
      <c r="LWG55" s="98" t="s">
        <v>669</v>
      </c>
      <c r="LWH55" s="98" t="s">
        <v>669</v>
      </c>
      <c r="LWI55" s="98" t="s">
        <v>669</v>
      </c>
      <c r="LWJ55" s="98" t="s">
        <v>669</v>
      </c>
      <c r="LWK55" s="98" t="s">
        <v>669</v>
      </c>
      <c r="LWL55" s="98" t="s">
        <v>669</v>
      </c>
      <c r="LWM55" s="98" t="s">
        <v>669</v>
      </c>
      <c r="LWN55" s="98" t="s">
        <v>669</v>
      </c>
      <c r="LWO55" s="98" t="s">
        <v>669</v>
      </c>
      <c r="LWP55" s="98" t="s">
        <v>669</v>
      </c>
      <c r="LWQ55" s="98" t="s">
        <v>669</v>
      </c>
      <c r="LWR55" s="98" t="s">
        <v>669</v>
      </c>
      <c r="LWS55" s="98" t="s">
        <v>669</v>
      </c>
      <c r="LWT55" s="98" t="s">
        <v>669</v>
      </c>
      <c r="LWU55" s="98" t="s">
        <v>669</v>
      </c>
      <c r="LWV55" s="98" t="s">
        <v>669</v>
      </c>
      <c r="LWW55" s="98" t="s">
        <v>669</v>
      </c>
      <c r="LWX55" s="98" t="s">
        <v>669</v>
      </c>
      <c r="LWY55" s="98" t="s">
        <v>669</v>
      </c>
      <c r="LWZ55" s="98" t="s">
        <v>669</v>
      </c>
      <c r="LXA55" s="98" t="s">
        <v>669</v>
      </c>
      <c r="LXB55" s="98" t="s">
        <v>669</v>
      </c>
      <c r="LXC55" s="98" t="s">
        <v>669</v>
      </c>
      <c r="LXD55" s="98" t="s">
        <v>669</v>
      </c>
      <c r="LXE55" s="98" t="s">
        <v>669</v>
      </c>
      <c r="LXF55" s="98" t="s">
        <v>669</v>
      </c>
      <c r="LXG55" s="98" t="s">
        <v>669</v>
      </c>
      <c r="LXH55" s="98" t="s">
        <v>669</v>
      </c>
      <c r="LXI55" s="98" t="s">
        <v>669</v>
      </c>
      <c r="LXJ55" s="98" t="s">
        <v>669</v>
      </c>
      <c r="LXK55" s="98" t="s">
        <v>669</v>
      </c>
      <c r="LXL55" s="98" t="s">
        <v>669</v>
      </c>
      <c r="LXM55" s="98" t="s">
        <v>669</v>
      </c>
      <c r="LXN55" s="98" t="s">
        <v>669</v>
      </c>
      <c r="LXO55" s="98" t="s">
        <v>669</v>
      </c>
      <c r="LXP55" s="98" t="s">
        <v>669</v>
      </c>
      <c r="LXQ55" s="98" t="s">
        <v>669</v>
      </c>
      <c r="LXR55" s="98" t="s">
        <v>669</v>
      </c>
      <c r="LXS55" s="98" t="s">
        <v>669</v>
      </c>
      <c r="LXT55" s="98" t="s">
        <v>669</v>
      </c>
      <c r="LXU55" s="98" t="s">
        <v>669</v>
      </c>
      <c r="LXV55" s="98" t="s">
        <v>669</v>
      </c>
      <c r="LXW55" s="98" t="s">
        <v>669</v>
      </c>
      <c r="LXX55" s="98" t="s">
        <v>669</v>
      </c>
      <c r="LXY55" s="98" t="s">
        <v>669</v>
      </c>
      <c r="LXZ55" s="98" t="s">
        <v>669</v>
      </c>
      <c r="LYA55" s="98" t="s">
        <v>669</v>
      </c>
      <c r="LYB55" s="98" t="s">
        <v>669</v>
      </c>
      <c r="LYC55" s="98" t="s">
        <v>669</v>
      </c>
      <c r="LYD55" s="98" t="s">
        <v>669</v>
      </c>
      <c r="LYE55" s="98" t="s">
        <v>669</v>
      </c>
      <c r="LYF55" s="98" t="s">
        <v>669</v>
      </c>
      <c r="LYG55" s="98" t="s">
        <v>669</v>
      </c>
      <c r="LYH55" s="98" t="s">
        <v>669</v>
      </c>
      <c r="LYI55" s="98" t="s">
        <v>669</v>
      </c>
      <c r="LYJ55" s="98" t="s">
        <v>669</v>
      </c>
      <c r="LYK55" s="98" t="s">
        <v>669</v>
      </c>
      <c r="LYL55" s="98" t="s">
        <v>669</v>
      </c>
      <c r="LYM55" s="98" t="s">
        <v>669</v>
      </c>
      <c r="LYN55" s="98" t="s">
        <v>669</v>
      </c>
      <c r="LYO55" s="98" t="s">
        <v>669</v>
      </c>
      <c r="LYP55" s="98" t="s">
        <v>669</v>
      </c>
      <c r="LYQ55" s="98" t="s">
        <v>669</v>
      </c>
      <c r="LYR55" s="98" t="s">
        <v>669</v>
      </c>
      <c r="LYS55" s="98" t="s">
        <v>669</v>
      </c>
      <c r="LYT55" s="98" t="s">
        <v>669</v>
      </c>
      <c r="LYU55" s="98" t="s">
        <v>669</v>
      </c>
      <c r="LYV55" s="98" t="s">
        <v>669</v>
      </c>
      <c r="LYW55" s="98" t="s">
        <v>669</v>
      </c>
      <c r="LYX55" s="98" t="s">
        <v>669</v>
      </c>
      <c r="LYY55" s="98" t="s">
        <v>669</v>
      </c>
      <c r="LYZ55" s="98" t="s">
        <v>669</v>
      </c>
      <c r="LZA55" s="98" t="s">
        <v>669</v>
      </c>
      <c r="LZB55" s="98" t="s">
        <v>669</v>
      </c>
      <c r="LZC55" s="98" t="s">
        <v>669</v>
      </c>
      <c r="LZD55" s="98" t="s">
        <v>669</v>
      </c>
      <c r="LZE55" s="98" t="s">
        <v>669</v>
      </c>
      <c r="LZF55" s="98" t="s">
        <v>669</v>
      </c>
      <c r="LZG55" s="98" t="s">
        <v>669</v>
      </c>
      <c r="LZH55" s="98" t="s">
        <v>669</v>
      </c>
      <c r="LZI55" s="98" t="s">
        <v>669</v>
      </c>
      <c r="LZJ55" s="98" t="s">
        <v>669</v>
      </c>
      <c r="LZK55" s="98" t="s">
        <v>669</v>
      </c>
      <c r="LZL55" s="98" t="s">
        <v>669</v>
      </c>
      <c r="LZM55" s="98" t="s">
        <v>669</v>
      </c>
      <c r="LZN55" s="98" t="s">
        <v>669</v>
      </c>
      <c r="LZO55" s="98" t="s">
        <v>669</v>
      </c>
      <c r="LZP55" s="98" t="s">
        <v>669</v>
      </c>
      <c r="LZQ55" s="98" t="s">
        <v>669</v>
      </c>
      <c r="LZR55" s="98" t="s">
        <v>669</v>
      </c>
      <c r="LZS55" s="98" t="s">
        <v>669</v>
      </c>
      <c r="LZT55" s="98" t="s">
        <v>669</v>
      </c>
      <c r="LZU55" s="98" t="s">
        <v>669</v>
      </c>
      <c r="LZV55" s="98" t="s">
        <v>669</v>
      </c>
      <c r="LZW55" s="98" t="s">
        <v>669</v>
      </c>
      <c r="LZX55" s="98" t="s">
        <v>669</v>
      </c>
      <c r="LZY55" s="98" t="s">
        <v>669</v>
      </c>
      <c r="LZZ55" s="98" t="s">
        <v>669</v>
      </c>
      <c r="MAA55" s="98" t="s">
        <v>669</v>
      </c>
      <c r="MAB55" s="98" t="s">
        <v>669</v>
      </c>
      <c r="MAC55" s="98" t="s">
        <v>669</v>
      </c>
      <c r="MAD55" s="98" t="s">
        <v>669</v>
      </c>
      <c r="MAE55" s="98" t="s">
        <v>669</v>
      </c>
      <c r="MAF55" s="98" t="s">
        <v>669</v>
      </c>
      <c r="MAG55" s="98" t="s">
        <v>669</v>
      </c>
      <c r="MAH55" s="98" t="s">
        <v>669</v>
      </c>
      <c r="MAI55" s="98" t="s">
        <v>669</v>
      </c>
      <c r="MAJ55" s="98" t="s">
        <v>669</v>
      </c>
      <c r="MAK55" s="98" t="s">
        <v>669</v>
      </c>
      <c r="MAL55" s="98" t="s">
        <v>669</v>
      </c>
      <c r="MAM55" s="98" t="s">
        <v>669</v>
      </c>
      <c r="MAN55" s="98" t="s">
        <v>669</v>
      </c>
      <c r="MAO55" s="98" t="s">
        <v>669</v>
      </c>
      <c r="MAP55" s="98" t="s">
        <v>669</v>
      </c>
      <c r="MAQ55" s="98" t="s">
        <v>669</v>
      </c>
      <c r="MAR55" s="98" t="s">
        <v>669</v>
      </c>
      <c r="MAS55" s="98" t="s">
        <v>669</v>
      </c>
      <c r="MAT55" s="98" t="s">
        <v>669</v>
      </c>
      <c r="MAU55" s="98" t="s">
        <v>669</v>
      </c>
      <c r="MAV55" s="98" t="s">
        <v>669</v>
      </c>
      <c r="MAW55" s="98" t="s">
        <v>669</v>
      </c>
      <c r="MAX55" s="98" t="s">
        <v>669</v>
      </c>
      <c r="MAY55" s="98" t="s">
        <v>669</v>
      </c>
      <c r="MAZ55" s="98" t="s">
        <v>669</v>
      </c>
      <c r="MBA55" s="98" t="s">
        <v>669</v>
      </c>
      <c r="MBB55" s="98" t="s">
        <v>669</v>
      </c>
      <c r="MBC55" s="98" t="s">
        <v>669</v>
      </c>
      <c r="MBD55" s="98" t="s">
        <v>669</v>
      </c>
      <c r="MBE55" s="98" t="s">
        <v>669</v>
      </c>
      <c r="MBF55" s="98" t="s">
        <v>669</v>
      </c>
      <c r="MBG55" s="98" t="s">
        <v>669</v>
      </c>
      <c r="MBH55" s="98" t="s">
        <v>669</v>
      </c>
      <c r="MBI55" s="98" t="s">
        <v>669</v>
      </c>
      <c r="MBJ55" s="98" t="s">
        <v>669</v>
      </c>
      <c r="MBK55" s="98" t="s">
        <v>669</v>
      </c>
      <c r="MBL55" s="98" t="s">
        <v>669</v>
      </c>
      <c r="MBM55" s="98" t="s">
        <v>669</v>
      </c>
      <c r="MBN55" s="98" t="s">
        <v>669</v>
      </c>
      <c r="MBO55" s="98" t="s">
        <v>669</v>
      </c>
      <c r="MBP55" s="98" t="s">
        <v>669</v>
      </c>
      <c r="MBQ55" s="98" t="s">
        <v>669</v>
      </c>
      <c r="MBR55" s="98" t="s">
        <v>669</v>
      </c>
      <c r="MBS55" s="98" t="s">
        <v>669</v>
      </c>
      <c r="MBT55" s="98" t="s">
        <v>669</v>
      </c>
      <c r="MBU55" s="98" t="s">
        <v>669</v>
      </c>
      <c r="MBV55" s="98" t="s">
        <v>669</v>
      </c>
      <c r="MBW55" s="98" t="s">
        <v>669</v>
      </c>
      <c r="MBX55" s="98" t="s">
        <v>669</v>
      </c>
      <c r="MBY55" s="98" t="s">
        <v>669</v>
      </c>
      <c r="MBZ55" s="98" t="s">
        <v>669</v>
      </c>
      <c r="MCA55" s="98" t="s">
        <v>669</v>
      </c>
      <c r="MCB55" s="98" t="s">
        <v>669</v>
      </c>
      <c r="MCC55" s="98" t="s">
        <v>669</v>
      </c>
      <c r="MCD55" s="98" t="s">
        <v>669</v>
      </c>
      <c r="MCE55" s="98" t="s">
        <v>669</v>
      </c>
      <c r="MCF55" s="98" t="s">
        <v>669</v>
      </c>
      <c r="MCG55" s="98" t="s">
        <v>669</v>
      </c>
      <c r="MCH55" s="98" t="s">
        <v>669</v>
      </c>
      <c r="MCI55" s="98" t="s">
        <v>669</v>
      </c>
      <c r="MCJ55" s="98" t="s">
        <v>669</v>
      </c>
      <c r="MCK55" s="98" t="s">
        <v>669</v>
      </c>
      <c r="MCL55" s="98" t="s">
        <v>669</v>
      </c>
      <c r="MCM55" s="98" t="s">
        <v>669</v>
      </c>
      <c r="MCN55" s="98" t="s">
        <v>669</v>
      </c>
      <c r="MCO55" s="98" t="s">
        <v>669</v>
      </c>
      <c r="MCP55" s="98" t="s">
        <v>669</v>
      </c>
      <c r="MCQ55" s="98" t="s">
        <v>669</v>
      </c>
      <c r="MCR55" s="98" t="s">
        <v>669</v>
      </c>
      <c r="MCS55" s="98" t="s">
        <v>669</v>
      </c>
      <c r="MCT55" s="98" t="s">
        <v>669</v>
      </c>
      <c r="MCU55" s="98" t="s">
        <v>669</v>
      </c>
      <c r="MCV55" s="98" t="s">
        <v>669</v>
      </c>
      <c r="MCW55" s="98" t="s">
        <v>669</v>
      </c>
      <c r="MCX55" s="98" t="s">
        <v>669</v>
      </c>
      <c r="MCY55" s="98" t="s">
        <v>669</v>
      </c>
      <c r="MCZ55" s="98" t="s">
        <v>669</v>
      </c>
      <c r="MDA55" s="98" t="s">
        <v>669</v>
      </c>
      <c r="MDB55" s="98" t="s">
        <v>669</v>
      </c>
      <c r="MDC55" s="98" t="s">
        <v>669</v>
      </c>
      <c r="MDD55" s="98" t="s">
        <v>669</v>
      </c>
      <c r="MDE55" s="98" t="s">
        <v>669</v>
      </c>
      <c r="MDF55" s="98" t="s">
        <v>669</v>
      </c>
      <c r="MDG55" s="98" t="s">
        <v>669</v>
      </c>
      <c r="MDH55" s="98" t="s">
        <v>669</v>
      </c>
      <c r="MDI55" s="98" t="s">
        <v>669</v>
      </c>
      <c r="MDJ55" s="98" t="s">
        <v>669</v>
      </c>
      <c r="MDK55" s="98" t="s">
        <v>669</v>
      </c>
      <c r="MDL55" s="98" t="s">
        <v>669</v>
      </c>
      <c r="MDM55" s="98" t="s">
        <v>669</v>
      </c>
      <c r="MDN55" s="98" t="s">
        <v>669</v>
      </c>
      <c r="MDO55" s="98" t="s">
        <v>669</v>
      </c>
      <c r="MDP55" s="98" t="s">
        <v>669</v>
      </c>
      <c r="MDQ55" s="98" t="s">
        <v>669</v>
      </c>
      <c r="MDR55" s="98" t="s">
        <v>669</v>
      </c>
      <c r="MDS55" s="98" t="s">
        <v>669</v>
      </c>
      <c r="MDT55" s="98" t="s">
        <v>669</v>
      </c>
      <c r="MDU55" s="98" t="s">
        <v>669</v>
      </c>
      <c r="MDV55" s="98" t="s">
        <v>669</v>
      </c>
      <c r="MDW55" s="98" t="s">
        <v>669</v>
      </c>
      <c r="MDX55" s="98" t="s">
        <v>669</v>
      </c>
      <c r="MDY55" s="98" t="s">
        <v>669</v>
      </c>
      <c r="MDZ55" s="98" t="s">
        <v>669</v>
      </c>
      <c r="MEA55" s="98" t="s">
        <v>669</v>
      </c>
      <c r="MEB55" s="98" t="s">
        <v>669</v>
      </c>
      <c r="MEC55" s="98" t="s">
        <v>669</v>
      </c>
      <c r="MED55" s="98" t="s">
        <v>669</v>
      </c>
      <c r="MEE55" s="98" t="s">
        <v>669</v>
      </c>
      <c r="MEF55" s="98" t="s">
        <v>669</v>
      </c>
      <c r="MEG55" s="98" t="s">
        <v>669</v>
      </c>
      <c r="MEH55" s="98" t="s">
        <v>669</v>
      </c>
      <c r="MEI55" s="98" t="s">
        <v>669</v>
      </c>
      <c r="MEJ55" s="98" t="s">
        <v>669</v>
      </c>
      <c r="MEK55" s="98" t="s">
        <v>669</v>
      </c>
      <c r="MEL55" s="98" t="s">
        <v>669</v>
      </c>
      <c r="MEM55" s="98" t="s">
        <v>669</v>
      </c>
      <c r="MEN55" s="98" t="s">
        <v>669</v>
      </c>
      <c r="MEO55" s="98" t="s">
        <v>669</v>
      </c>
      <c r="MEP55" s="98" t="s">
        <v>669</v>
      </c>
      <c r="MEQ55" s="98" t="s">
        <v>669</v>
      </c>
      <c r="MER55" s="98" t="s">
        <v>669</v>
      </c>
      <c r="MES55" s="98" t="s">
        <v>669</v>
      </c>
      <c r="MET55" s="98" t="s">
        <v>669</v>
      </c>
      <c r="MEU55" s="98" t="s">
        <v>669</v>
      </c>
      <c r="MEV55" s="98" t="s">
        <v>669</v>
      </c>
      <c r="MEW55" s="98" t="s">
        <v>669</v>
      </c>
      <c r="MEX55" s="98" t="s">
        <v>669</v>
      </c>
      <c r="MEY55" s="98" t="s">
        <v>669</v>
      </c>
      <c r="MEZ55" s="98" t="s">
        <v>669</v>
      </c>
      <c r="MFA55" s="98" t="s">
        <v>669</v>
      </c>
      <c r="MFB55" s="98" t="s">
        <v>669</v>
      </c>
      <c r="MFC55" s="98" t="s">
        <v>669</v>
      </c>
      <c r="MFD55" s="98" t="s">
        <v>669</v>
      </c>
      <c r="MFE55" s="98" t="s">
        <v>669</v>
      </c>
      <c r="MFF55" s="98" t="s">
        <v>669</v>
      </c>
      <c r="MFG55" s="98" t="s">
        <v>669</v>
      </c>
      <c r="MFH55" s="98" t="s">
        <v>669</v>
      </c>
      <c r="MFI55" s="98" t="s">
        <v>669</v>
      </c>
      <c r="MFJ55" s="98" t="s">
        <v>669</v>
      </c>
      <c r="MFK55" s="98" t="s">
        <v>669</v>
      </c>
      <c r="MFL55" s="98" t="s">
        <v>669</v>
      </c>
      <c r="MFM55" s="98" t="s">
        <v>669</v>
      </c>
      <c r="MFN55" s="98" t="s">
        <v>669</v>
      </c>
      <c r="MFO55" s="98" t="s">
        <v>669</v>
      </c>
      <c r="MFP55" s="98" t="s">
        <v>669</v>
      </c>
      <c r="MFQ55" s="98" t="s">
        <v>669</v>
      </c>
      <c r="MFR55" s="98" t="s">
        <v>669</v>
      </c>
      <c r="MFS55" s="98" t="s">
        <v>669</v>
      </c>
      <c r="MFT55" s="98" t="s">
        <v>669</v>
      </c>
      <c r="MFU55" s="98" t="s">
        <v>669</v>
      </c>
      <c r="MFV55" s="98" t="s">
        <v>669</v>
      </c>
      <c r="MFW55" s="98" t="s">
        <v>669</v>
      </c>
      <c r="MFX55" s="98" t="s">
        <v>669</v>
      </c>
      <c r="MFY55" s="98" t="s">
        <v>669</v>
      </c>
      <c r="MFZ55" s="98" t="s">
        <v>669</v>
      </c>
      <c r="MGA55" s="98" t="s">
        <v>669</v>
      </c>
      <c r="MGB55" s="98" t="s">
        <v>669</v>
      </c>
      <c r="MGC55" s="98" t="s">
        <v>669</v>
      </c>
      <c r="MGD55" s="98" t="s">
        <v>669</v>
      </c>
      <c r="MGE55" s="98" t="s">
        <v>669</v>
      </c>
      <c r="MGF55" s="98" t="s">
        <v>669</v>
      </c>
      <c r="MGG55" s="98" t="s">
        <v>669</v>
      </c>
      <c r="MGH55" s="98" t="s">
        <v>669</v>
      </c>
      <c r="MGI55" s="98" t="s">
        <v>669</v>
      </c>
      <c r="MGJ55" s="98" t="s">
        <v>669</v>
      </c>
      <c r="MGK55" s="98" t="s">
        <v>669</v>
      </c>
      <c r="MGL55" s="98" t="s">
        <v>669</v>
      </c>
      <c r="MGM55" s="98" t="s">
        <v>669</v>
      </c>
      <c r="MGN55" s="98" t="s">
        <v>669</v>
      </c>
      <c r="MGO55" s="98" t="s">
        <v>669</v>
      </c>
      <c r="MGP55" s="98" t="s">
        <v>669</v>
      </c>
      <c r="MGQ55" s="98" t="s">
        <v>669</v>
      </c>
      <c r="MGR55" s="98" t="s">
        <v>669</v>
      </c>
      <c r="MGS55" s="98" t="s">
        <v>669</v>
      </c>
      <c r="MGT55" s="98" t="s">
        <v>669</v>
      </c>
      <c r="MGU55" s="98" t="s">
        <v>669</v>
      </c>
      <c r="MGV55" s="98" t="s">
        <v>669</v>
      </c>
      <c r="MGW55" s="98" t="s">
        <v>669</v>
      </c>
      <c r="MGX55" s="98" t="s">
        <v>669</v>
      </c>
      <c r="MGY55" s="98" t="s">
        <v>669</v>
      </c>
      <c r="MGZ55" s="98" t="s">
        <v>669</v>
      </c>
      <c r="MHA55" s="98" t="s">
        <v>669</v>
      </c>
      <c r="MHB55" s="98" t="s">
        <v>669</v>
      </c>
      <c r="MHC55" s="98" t="s">
        <v>669</v>
      </c>
      <c r="MHD55" s="98" t="s">
        <v>669</v>
      </c>
      <c r="MHE55" s="98" t="s">
        <v>669</v>
      </c>
      <c r="MHF55" s="98" t="s">
        <v>669</v>
      </c>
      <c r="MHG55" s="98" t="s">
        <v>669</v>
      </c>
      <c r="MHH55" s="98" t="s">
        <v>669</v>
      </c>
      <c r="MHI55" s="98" t="s">
        <v>669</v>
      </c>
      <c r="MHJ55" s="98" t="s">
        <v>669</v>
      </c>
      <c r="MHK55" s="98" t="s">
        <v>669</v>
      </c>
      <c r="MHL55" s="98" t="s">
        <v>669</v>
      </c>
      <c r="MHM55" s="98" t="s">
        <v>669</v>
      </c>
      <c r="MHN55" s="98" t="s">
        <v>669</v>
      </c>
      <c r="MHO55" s="98" t="s">
        <v>669</v>
      </c>
      <c r="MHP55" s="98" t="s">
        <v>669</v>
      </c>
      <c r="MHQ55" s="98" t="s">
        <v>669</v>
      </c>
      <c r="MHR55" s="98" t="s">
        <v>669</v>
      </c>
      <c r="MHS55" s="98" t="s">
        <v>669</v>
      </c>
      <c r="MHT55" s="98" t="s">
        <v>669</v>
      </c>
      <c r="MHU55" s="98" t="s">
        <v>669</v>
      </c>
      <c r="MHV55" s="98" t="s">
        <v>669</v>
      </c>
      <c r="MHW55" s="98" t="s">
        <v>669</v>
      </c>
      <c r="MHX55" s="98" t="s">
        <v>669</v>
      </c>
      <c r="MHY55" s="98" t="s">
        <v>669</v>
      </c>
      <c r="MHZ55" s="98" t="s">
        <v>669</v>
      </c>
      <c r="MIA55" s="98" t="s">
        <v>669</v>
      </c>
      <c r="MIB55" s="98" t="s">
        <v>669</v>
      </c>
      <c r="MIC55" s="98" t="s">
        <v>669</v>
      </c>
      <c r="MID55" s="98" t="s">
        <v>669</v>
      </c>
      <c r="MIE55" s="98" t="s">
        <v>669</v>
      </c>
      <c r="MIF55" s="98" t="s">
        <v>669</v>
      </c>
      <c r="MIG55" s="98" t="s">
        <v>669</v>
      </c>
      <c r="MIH55" s="98" t="s">
        <v>669</v>
      </c>
      <c r="MII55" s="98" t="s">
        <v>669</v>
      </c>
      <c r="MIJ55" s="98" t="s">
        <v>669</v>
      </c>
      <c r="MIK55" s="98" t="s">
        <v>669</v>
      </c>
      <c r="MIL55" s="98" t="s">
        <v>669</v>
      </c>
      <c r="MIM55" s="98" t="s">
        <v>669</v>
      </c>
      <c r="MIN55" s="98" t="s">
        <v>669</v>
      </c>
      <c r="MIO55" s="98" t="s">
        <v>669</v>
      </c>
      <c r="MIP55" s="98" t="s">
        <v>669</v>
      </c>
      <c r="MIQ55" s="98" t="s">
        <v>669</v>
      </c>
      <c r="MIR55" s="98" t="s">
        <v>669</v>
      </c>
      <c r="MIS55" s="98" t="s">
        <v>669</v>
      </c>
      <c r="MIT55" s="98" t="s">
        <v>669</v>
      </c>
      <c r="MIU55" s="98" t="s">
        <v>669</v>
      </c>
      <c r="MIV55" s="98" t="s">
        <v>669</v>
      </c>
      <c r="MIW55" s="98" t="s">
        <v>669</v>
      </c>
      <c r="MIX55" s="98" t="s">
        <v>669</v>
      </c>
      <c r="MIY55" s="98" t="s">
        <v>669</v>
      </c>
      <c r="MIZ55" s="98" t="s">
        <v>669</v>
      </c>
      <c r="MJA55" s="98" t="s">
        <v>669</v>
      </c>
      <c r="MJB55" s="98" t="s">
        <v>669</v>
      </c>
      <c r="MJC55" s="98" t="s">
        <v>669</v>
      </c>
      <c r="MJD55" s="98" t="s">
        <v>669</v>
      </c>
      <c r="MJE55" s="98" t="s">
        <v>669</v>
      </c>
      <c r="MJF55" s="98" t="s">
        <v>669</v>
      </c>
      <c r="MJG55" s="98" t="s">
        <v>669</v>
      </c>
      <c r="MJH55" s="98" t="s">
        <v>669</v>
      </c>
      <c r="MJI55" s="98" t="s">
        <v>669</v>
      </c>
      <c r="MJJ55" s="98" t="s">
        <v>669</v>
      </c>
      <c r="MJK55" s="98" t="s">
        <v>669</v>
      </c>
      <c r="MJL55" s="98" t="s">
        <v>669</v>
      </c>
      <c r="MJM55" s="98" t="s">
        <v>669</v>
      </c>
      <c r="MJN55" s="98" t="s">
        <v>669</v>
      </c>
      <c r="MJO55" s="98" t="s">
        <v>669</v>
      </c>
      <c r="MJP55" s="98" t="s">
        <v>669</v>
      </c>
      <c r="MJQ55" s="98" t="s">
        <v>669</v>
      </c>
      <c r="MJR55" s="98" t="s">
        <v>669</v>
      </c>
      <c r="MJS55" s="98" t="s">
        <v>669</v>
      </c>
      <c r="MJT55" s="98" t="s">
        <v>669</v>
      </c>
      <c r="MJU55" s="98" t="s">
        <v>669</v>
      </c>
      <c r="MJV55" s="98" t="s">
        <v>669</v>
      </c>
      <c r="MJW55" s="98" t="s">
        <v>669</v>
      </c>
      <c r="MJX55" s="98" t="s">
        <v>669</v>
      </c>
      <c r="MJY55" s="98" t="s">
        <v>669</v>
      </c>
      <c r="MJZ55" s="98" t="s">
        <v>669</v>
      </c>
      <c r="MKA55" s="98" t="s">
        <v>669</v>
      </c>
      <c r="MKB55" s="98" t="s">
        <v>669</v>
      </c>
      <c r="MKC55" s="98" t="s">
        <v>669</v>
      </c>
      <c r="MKD55" s="98" t="s">
        <v>669</v>
      </c>
      <c r="MKE55" s="98" t="s">
        <v>669</v>
      </c>
      <c r="MKF55" s="98" t="s">
        <v>669</v>
      </c>
      <c r="MKG55" s="98" t="s">
        <v>669</v>
      </c>
      <c r="MKH55" s="98" t="s">
        <v>669</v>
      </c>
      <c r="MKI55" s="98" t="s">
        <v>669</v>
      </c>
      <c r="MKJ55" s="98" t="s">
        <v>669</v>
      </c>
      <c r="MKK55" s="98" t="s">
        <v>669</v>
      </c>
      <c r="MKL55" s="98" t="s">
        <v>669</v>
      </c>
      <c r="MKM55" s="98" t="s">
        <v>669</v>
      </c>
      <c r="MKN55" s="98" t="s">
        <v>669</v>
      </c>
      <c r="MKO55" s="98" t="s">
        <v>669</v>
      </c>
      <c r="MKP55" s="98" t="s">
        <v>669</v>
      </c>
      <c r="MKQ55" s="98" t="s">
        <v>669</v>
      </c>
      <c r="MKR55" s="98" t="s">
        <v>669</v>
      </c>
      <c r="MKS55" s="98" t="s">
        <v>669</v>
      </c>
      <c r="MKT55" s="98" t="s">
        <v>669</v>
      </c>
      <c r="MKU55" s="98" t="s">
        <v>669</v>
      </c>
      <c r="MKV55" s="98" t="s">
        <v>669</v>
      </c>
      <c r="MKW55" s="98" t="s">
        <v>669</v>
      </c>
      <c r="MKX55" s="98" t="s">
        <v>669</v>
      </c>
      <c r="MKY55" s="98" t="s">
        <v>669</v>
      </c>
      <c r="MKZ55" s="98" t="s">
        <v>669</v>
      </c>
      <c r="MLA55" s="98" t="s">
        <v>669</v>
      </c>
      <c r="MLB55" s="98" t="s">
        <v>669</v>
      </c>
      <c r="MLC55" s="98" t="s">
        <v>669</v>
      </c>
      <c r="MLD55" s="98" t="s">
        <v>669</v>
      </c>
      <c r="MLE55" s="98" t="s">
        <v>669</v>
      </c>
      <c r="MLF55" s="98" t="s">
        <v>669</v>
      </c>
      <c r="MLG55" s="98" t="s">
        <v>669</v>
      </c>
      <c r="MLH55" s="98" t="s">
        <v>669</v>
      </c>
      <c r="MLI55" s="98" t="s">
        <v>669</v>
      </c>
      <c r="MLJ55" s="98" t="s">
        <v>669</v>
      </c>
      <c r="MLK55" s="98" t="s">
        <v>669</v>
      </c>
      <c r="MLL55" s="98" t="s">
        <v>669</v>
      </c>
      <c r="MLM55" s="98" t="s">
        <v>669</v>
      </c>
      <c r="MLN55" s="98" t="s">
        <v>669</v>
      </c>
      <c r="MLO55" s="98" t="s">
        <v>669</v>
      </c>
      <c r="MLP55" s="98" t="s">
        <v>669</v>
      </c>
      <c r="MLQ55" s="98" t="s">
        <v>669</v>
      </c>
      <c r="MLR55" s="98" t="s">
        <v>669</v>
      </c>
      <c r="MLS55" s="98" t="s">
        <v>669</v>
      </c>
      <c r="MLT55" s="98" t="s">
        <v>669</v>
      </c>
      <c r="MLU55" s="98" t="s">
        <v>669</v>
      </c>
      <c r="MLV55" s="98" t="s">
        <v>669</v>
      </c>
      <c r="MLW55" s="98" t="s">
        <v>669</v>
      </c>
      <c r="MLX55" s="98" t="s">
        <v>669</v>
      </c>
      <c r="MLY55" s="98" t="s">
        <v>669</v>
      </c>
      <c r="MLZ55" s="98" t="s">
        <v>669</v>
      </c>
      <c r="MMA55" s="98" t="s">
        <v>669</v>
      </c>
      <c r="MMB55" s="98" t="s">
        <v>669</v>
      </c>
      <c r="MMC55" s="98" t="s">
        <v>669</v>
      </c>
      <c r="MMD55" s="98" t="s">
        <v>669</v>
      </c>
      <c r="MME55" s="98" t="s">
        <v>669</v>
      </c>
      <c r="MMF55" s="98" t="s">
        <v>669</v>
      </c>
      <c r="MMG55" s="98" t="s">
        <v>669</v>
      </c>
      <c r="MMH55" s="98" t="s">
        <v>669</v>
      </c>
      <c r="MMI55" s="98" t="s">
        <v>669</v>
      </c>
      <c r="MMJ55" s="98" t="s">
        <v>669</v>
      </c>
      <c r="MMK55" s="98" t="s">
        <v>669</v>
      </c>
      <c r="MML55" s="98" t="s">
        <v>669</v>
      </c>
      <c r="MMM55" s="98" t="s">
        <v>669</v>
      </c>
      <c r="MMN55" s="98" t="s">
        <v>669</v>
      </c>
      <c r="MMO55" s="98" t="s">
        <v>669</v>
      </c>
      <c r="MMP55" s="98" t="s">
        <v>669</v>
      </c>
      <c r="MMQ55" s="98" t="s">
        <v>669</v>
      </c>
      <c r="MMR55" s="98" t="s">
        <v>669</v>
      </c>
      <c r="MMS55" s="98" t="s">
        <v>669</v>
      </c>
      <c r="MMT55" s="98" t="s">
        <v>669</v>
      </c>
      <c r="MMU55" s="98" t="s">
        <v>669</v>
      </c>
      <c r="MMV55" s="98" t="s">
        <v>669</v>
      </c>
      <c r="MMW55" s="98" t="s">
        <v>669</v>
      </c>
      <c r="MMX55" s="98" t="s">
        <v>669</v>
      </c>
      <c r="MMY55" s="98" t="s">
        <v>669</v>
      </c>
      <c r="MMZ55" s="98" t="s">
        <v>669</v>
      </c>
      <c r="MNA55" s="98" t="s">
        <v>669</v>
      </c>
      <c r="MNB55" s="98" t="s">
        <v>669</v>
      </c>
      <c r="MNC55" s="98" t="s">
        <v>669</v>
      </c>
      <c r="MND55" s="98" t="s">
        <v>669</v>
      </c>
      <c r="MNE55" s="98" t="s">
        <v>669</v>
      </c>
      <c r="MNF55" s="98" t="s">
        <v>669</v>
      </c>
      <c r="MNG55" s="98" t="s">
        <v>669</v>
      </c>
      <c r="MNH55" s="98" t="s">
        <v>669</v>
      </c>
      <c r="MNI55" s="98" t="s">
        <v>669</v>
      </c>
      <c r="MNJ55" s="98" t="s">
        <v>669</v>
      </c>
      <c r="MNK55" s="98" t="s">
        <v>669</v>
      </c>
      <c r="MNL55" s="98" t="s">
        <v>669</v>
      </c>
      <c r="MNM55" s="98" t="s">
        <v>669</v>
      </c>
      <c r="MNN55" s="98" t="s">
        <v>669</v>
      </c>
      <c r="MNO55" s="98" t="s">
        <v>669</v>
      </c>
      <c r="MNP55" s="98" t="s">
        <v>669</v>
      </c>
      <c r="MNQ55" s="98" t="s">
        <v>669</v>
      </c>
      <c r="MNR55" s="98" t="s">
        <v>669</v>
      </c>
      <c r="MNS55" s="98" t="s">
        <v>669</v>
      </c>
      <c r="MNT55" s="98" t="s">
        <v>669</v>
      </c>
      <c r="MNU55" s="98" t="s">
        <v>669</v>
      </c>
      <c r="MNV55" s="98" t="s">
        <v>669</v>
      </c>
      <c r="MNW55" s="98" t="s">
        <v>669</v>
      </c>
      <c r="MNX55" s="98" t="s">
        <v>669</v>
      </c>
      <c r="MNY55" s="98" t="s">
        <v>669</v>
      </c>
      <c r="MNZ55" s="98" t="s">
        <v>669</v>
      </c>
      <c r="MOA55" s="98" t="s">
        <v>669</v>
      </c>
      <c r="MOB55" s="98" t="s">
        <v>669</v>
      </c>
      <c r="MOC55" s="98" t="s">
        <v>669</v>
      </c>
      <c r="MOD55" s="98" t="s">
        <v>669</v>
      </c>
      <c r="MOE55" s="98" t="s">
        <v>669</v>
      </c>
      <c r="MOF55" s="98" t="s">
        <v>669</v>
      </c>
      <c r="MOG55" s="98" t="s">
        <v>669</v>
      </c>
      <c r="MOH55" s="98" t="s">
        <v>669</v>
      </c>
      <c r="MOI55" s="98" t="s">
        <v>669</v>
      </c>
      <c r="MOJ55" s="98" t="s">
        <v>669</v>
      </c>
      <c r="MOK55" s="98" t="s">
        <v>669</v>
      </c>
      <c r="MOL55" s="98" t="s">
        <v>669</v>
      </c>
      <c r="MOM55" s="98" t="s">
        <v>669</v>
      </c>
      <c r="MON55" s="98" t="s">
        <v>669</v>
      </c>
      <c r="MOO55" s="98" t="s">
        <v>669</v>
      </c>
      <c r="MOP55" s="98" t="s">
        <v>669</v>
      </c>
      <c r="MOQ55" s="98" t="s">
        <v>669</v>
      </c>
      <c r="MOR55" s="98" t="s">
        <v>669</v>
      </c>
      <c r="MOS55" s="98" t="s">
        <v>669</v>
      </c>
      <c r="MOT55" s="98" t="s">
        <v>669</v>
      </c>
      <c r="MOU55" s="98" t="s">
        <v>669</v>
      </c>
      <c r="MOV55" s="98" t="s">
        <v>669</v>
      </c>
      <c r="MOW55" s="98" t="s">
        <v>669</v>
      </c>
      <c r="MOX55" s="98" t="s">
        <v>669</v>
      </c>
      <c r="MOY55" s="98" t="s">
        <v>669</v>
      </c>
      <c r="MOZ55" s="98" t="s">
        <v>669</v>
      </c>
      <c r="MPA55" s="98" t="s">
        <v>669</v>
      </c>
      <c r="MPB55" s="98" t="s">
        <v>669</v>
      </c>
      <c r="MPC55" s="98" t="s">
        <v>669</v>
      </c>
      <c r="MPD55" s="98" t="s">
        <v>669</v>
      </c>
      <c r="MPE55" s="98" t="s">
        <v>669</v>
      </c>
      <c r="MPF55" s="98" t="s">
        <v>669</v>
      </c>
      <c r="MPG55" s="98" t="s">
        <v>669</v>
      </c>
      <c r="MPH55" s="98" t="s">
        <v>669</v>
      </c>
      <c r="MPI55" s="98" t="s">
        <v>669</v>
      </c>
      <c r="MPJ55" s="98" t="s">
        <v>669</v>
      </c>
      <c r="MPK55" s="98" t="s">
        <v>669</v>
      </c>
      <c r="MPL55" s="98" t="s">
        <v>669</v>
      </c>
      <c r="MPM55" s="98" t="s">
        <v>669</v>
      </c>
      <c r="MPN55" s="98" t="s">
        <v>669</v>
      </c>
      <c r="MPO55" s="98" t="s">
        <v>669</v>
      </c>
      <c r="MPP55" s="98" t="s">
        <v>669</v>
      </c>
      <c r="MPQ55" s="98" t="s">
        <v>669</v>
      </c>
      <c r="MPR55" s="98" t="s">
        <v>669</v>
      </c>
      <c r="MPS55" s="98" t="s">
        <v>669</v>
      </c>
      <c r="MPT55" s="98" t="s">
        <v>669</v>
      </c>
      <c r="MPU55" s="98" t="s">
        <v>669</v>
      </c>
      <c r="MPV55" s="98" t="s">
        <v>669</v>
      </c>
      <c r="MPW55" s="98" t="s">
        <v>669</v>
      </c>
      <c r="MPX55" s="98" t="s">
        <v>669</v>
      </c>
      <c r="MPY55" s="98" t="s">
        <v>669</v>
      </c>
      <c r="MPZ55" s="98" t="s">
        <v>669</v>
      </c>
      <c r="MQA55" s="98" t="s">
        <v>669</v>
      </c>
      <c r="MQB55" s="98" t="s">
        <v>669</v>
      </c>
      <c r="MQC55" s="98" t="s">
        <v>669</v>
      </c>
      <c r="MQD55" s="98" t="s">
        <v>669</v>
      </c>
      <c r="MQE55" s="98" t="s">
        <v>669</v>
      </c>
      <c r="MQF55" s="98" t="s">
        <v>669</v>
      </c>
      <c r="MQG55" s="98" t="s">
        <v>669</v>
      </c>
      <c r="MQH55" s="98" t="s">
        <v>669</v>
      </c>
      <c r="MQI55" s="98" t="s">
        <v>669</v>
      </c>
      <c r="MQJ55" s="98" t="s">
        <v>669</v>
      </c>
      <c r="MQK55" s="98" t="s">
        <v>669</v>
      </c>
      <c r="MQL55" s="98" t="s">
        <v>669</v>
      </c>
      <c r="MQM55" s="98" t="s">
        <v>669</v>
      </c>
      <c r="MQN55" s="98" t="s">
        <v>669</v>
      </c>
      <c r="MQO55" s="98" t="s">
        <v>669</v>
      </c>
      <c r="MQP55" s="98" t="s">
        <v>669</v>
      </c>
      <c r="MQQ55" s="98" t="s">
        <v>669</v>
      </c>
      <c r="MQR55" s="98" t="s">
        <v>669</v>
      </c>
      <c r="MQS55" s="98" t="s">
        <v>669</v>
      </c>
      <c r="MQT55" s="98" t="s">
        <v>669</v>
      </c>
      <c r="MQU55" s="98" t="s">
        <v>669</v>
      </c>
      <c r="MQV55" s="98" t="s">
        <v>669</v>
      </c>
      <c r="MQW55" s="98" t="s">
        <v>669</v>
      </c>
      <c r="MQX55" s="98" t="s">
        <v>669</v>
      </c>
      <c r="MQY55" s="98" t="s">
        <v>669</v>
      </c>
      <c r="MQZ55" s="98" t="s">
        <v>669</v>
      </c>
      <c r="MRA55" s="98" t="s">
        <v>669</v>
      </c>
      <c r="MRB55" s="98" t="s">
        <v>669</v>
      </c>
      <c r="MRC55" s="98" t="s">
        <v>669</v>
      </c>
      <c r="MRD55" s="98" t="s">
        <v>669</v>
      </c>
      <c r="MRE55" s="98" t="s">
        <v>669</v>
      </c>
      <c r="MRF55" s="98" t="s">
        <v>669</v>
      </c>
      <c r="MRG55" s="98" t="s">
        <v>669</v>
      </c>
      <c r="MRH55" s="98" t="s">
        <v>669</v>
      </c>
      <c r="MRI55" s="98" t="s">
        <v>669</v>
      </c>
      <c r="MRJ55" s="98" t="s">
        <v>669</v>
      </c>
      <c r="MRK55" s="98" t="s">
        <v>669</v>
      </c>
      <c r="MRL55" s="98" t="s">
        <v>669</v>
      </c>
      <c r="MRM55" s="98" t="s">
        <v>669</v>
      </c>
      <c r="MRN55" s="98" t="s">
        <v>669</v>
      </c>
      <c r="MRO55" s="98" t="s">
        <v>669</v>
      </c>
      <c r="MRP55" s="98" t="s">
        <v>669</v>
      </c>
      <c r="MRQ55" s="98" t="s">
        <v>669</v>
      </c>
      <c r="MRR55" s="98" t="s">
        <v>669</v>
      </c>
      <c r="MRS55" s="98" t="s">
        <v>669</v>
      </c>
      <c r="MRT55" s="98" t="s">
        <v>669</v>
      </c>
      <c r="MRU55" s="98" t="s">
        <v>669</v>
      </c>
      <c r="MRV55" s="98" t="s">
        <v>669</v>
      </c>
      <c r="MRW55" s="98" t="s">
        <v>669</v>
      </c>
      <c r="MRX55" s="98" t="s">
        <v>669</v>
      </c>
      <c r="MRY55" s="98" t="s">
        <v>669</v>
      </c>
      <c r="MRZ55" s="98" t="s">
        <v>669</v>
      </c>
      <c r="MSA55" s="98" t="s">
        <v>669</v>
      </c>
      <c r="MSB55" s="98" t="s">
        <v>669</v>
      </c>
      <c r="MSC55" s="98" t="s">
        <v>669</v>
      </c>
      <c r="MSD55" s="98" t="s">
        <v>669</v>
      </c>
      <c r="MSE55" s="98" t="s">
        <v>669</v>
      </c>
      <c r="MSF55" s="98" t="s">
        <v>669</v>
      </c>
      <c r="MSG55" s="98" t="s">
        <v>669</v>
      </c>
      <c r="MSH55" s="98" t="s">
        <v>669</v>
      </c>
      <c r="MSI55" s="98" t="s">
        <v>669</v>
      </c>
      <c r="MSJ55" s="98" t="s">
        <v>669</v>
      </c>
      <c r="MSK55" s="98" t="s">
        <v>669</v>
      </c>
      <c r="MSL55" s="98" t="s">
        <v>669</v>
      </c>
      <c r="MSM55" s="98" t="s">
        <v>669</v>
      </c>
      <c r="MSN55" s="98" t="s">
        <v>669</v>
      </c>
      <c r="MSO55" s="98" t="s">
        <v>669</v>
      </c>
      <c r="MSP55" s="98" t="s">
        <v>669</v>
      </c>
      <c r="MSQ55" s="98" t="s">
        <v>669</v>
      </c>
      <c r="MSR55" s="98" t="s">
        <v>669</v>
      </c>
      <c r="MSS55" s="98" t="s">
        <v>669</v>
      </c>
      <c r="MST55" s="98" t="s">
        <v>669</v>
      </c>
      <c r="MSU55" s="98" t="s">
        <v>669</v>
      </c>
      <c r="MSV55" s="98" t="s">
        <v>669</v>
      </c>
      <c r="MSW55" s="98" t="s">
        <v>669</v>
      </c>
      <c r="MSX55" s="98" t="s">
        <v>669</v>
      </c>
      <c r="MSY55" s="98" t="s">
        <v>669</v>
      </c>
      <c r="MSZ55" s="98" t="s">
        <v>669</v>
      </c>
      <c r="MTA55" s="98" t="s">
        <v>669</v>
      </c>
      <c r="MTB55" s="98" t="s">
        <v>669</v>
      </c>
      <c r="MTC55" s="98" t="s">
        <v>669</v>
      </c>
      <c r="MTD55" s="98" t="s">
        <v>669</v>
      </c>
      <c r="MTE55" s="98" t="s">
        <v>669</v>
      </c>
      <c r="MTF55" s="98" t="s">
        <v>669</v>
      </c>
      <c r="MTG55" s="98" t="s">
        <v>669</v>
      </c>
      <c r="MTH55" s="98" t="s">
        <v>669</v>
      </c>
      <c r="MTI55" s="98" t="s">
        <v>669</v>
      </c>
      <c r="MTJ55" s="98" t="s">
        <v>669</v>
      </c>
      <c r="MTK55" s="98" t="s">
        <v>669</v>
      </c>
      <c r="MTL55" s="98" t="s">
        <v>669</v>
      </c>
      <c r="MTM55" s="98" t="s">
        <v>669</v>
      </c>
      <c r="MTN55" s="98" t="s">
        <v>669</v>
      </c>
      <c r="MTO55" s="98" t="s">
        <v>669</v>
      </c>
      <c r="MTP55" s="98" t="s">
        <v>669</v>
      </c>
      <c r="MTQ55" s="98" t="s">
        <v>669</v>
      </c>
      <c r="MTR55" s="98" t="s">
        <v>669</v>
      </c>
      <c r="MTS55" s="98" t="s">
        <v>669</v>
      </c>
      <c r="MTT55" s="98" t="s">
        <v>669</v>
      </c>
      <c r="MTU55" s="98" t="s">
        <v>669</v>
      </c>
      <c r="MTV55" s="98" t="s">
        <v>669</v>
      </c>
      <c r="MTW55" s="98" t="s">
        <v>669</v>
      </c>
      <c r="MTX55" s="98" t="s">
        <v>669</v>
      </c>
      <c r="MTY55" s="98" t="s">
        <v>669</v>
      </c>
      <c r="MTZ55" s="98" t="s">
        <v>669</v>
      </c>
      <c r="MUA55" s="98" t="s">
        <v>669</v>
      </c>
      <c r="MUB55" s="98" t="s">
        <v>669</v>
      </c>
      <c r="MUC55" s="98" t="s">
        <v>669</v>
      </c>
      <c r="MUD55" s="98" t="s">
        <v>669</v>
      </c>
      <c r="MUE55" s="98" t="s">
        <v>669</v>
      </c>
      <c r="MUF55" s="98" t="s">
        <v>669</v>
      </c>
      <c r="MUG55" s="98" t="s">
        <v>669</v>
      </c>
      <c r="MUH55" s="98" t="s">
        <v>669</v>
      </c>
      <c r="MUI55" s="98" t="s">
        <v>669</v>
      </c>
      <c r="MUJ55" s="98" t="s">
        <v>669</v>
      </c>
      <c r="MUK55" s="98" t="s">
        <v>669</v>
      </c>
      <c r="MUL55" s="98" t="s">
        <v>669</v>
      </c>
      <c r="MUM55" s="98" t="s">
        <v>669</v>
      </c>
      <c r="MUN55" s="98" t="s">
        <v>669</v>
      </c>
      <c r="MUO55" s="98" t="s">
        <v>669</v>
      </c>
      <c r="MUP55" s="98" t="s">
        <v>669</v>
      </c>
      <c r="MUQ55" s="98" t="s">
        <v>669</v>
      </c>
      <c r="MUR55" s="98" t="s">
        <v>669</v>
      </c>
      <c r="MUS55" s="98" t="s">
        <v>669</v>
      </c>
      <c r="MUT55" s="98" t="s">
        <v>669</v>
      </c>
      <c r="MUU55" s="98" t="s">
        <v>669</v>
      </c>
      <c r="MUV55" s="98" t="s">
        <v>669</v>
      </c>
      <c r="MUW55" s="98" t="s">
        <v>669</v>
      </c>
      <c r="MUX55" s="98" t="s">
        <v>669</v>
      </c>
      <c r="MUY55" s="98" t="s">
        <v>669</v>
      </c>
      <c r="MUZ55" s="98" t="s">
        <v>669</v>
      </c>
      <c r="MVA55" s="98" t="s">
        <v>669</v>
      </c>
      <c r="MVB55" s="98" t="s">
        <v>669</v>
      </c>
      <c r="MVC55" s="98" t="s">
        <v>669</v>
      </c>
      <c r="MVD55" s="98" t="s">
        <v>669</v>
      </c>
      <c r="MVE55" s="98" t="s">
        <v>669</v>
      </c>
      <c r="MVF55" s="98" t="s">
        <v>669</v>
      </c>
      <c r="MVG55" s="98" t="s">
        <v>669</v>
      </c>
      <c r="MVH55" s="98" t="s">
        <v>669</v>
      </c>
      <c r="MVI55" s="98" t="s">
        <v>669</v>
      </c>
      <c r="MVJ55" s="98" t="s">
        <v>669</v>
      </c>
      <c r="MVK55" s="98" t="s">
        <v>669</v>
      </c>
      <c r="MVL55" s="98" t="s">
        <v>669</v>
      </c>
      <c r="MVM55" s="98" t="s">
        <v>669</v>
      </c>
      <c r="MVN55" s="98" t="s">
        <v>669</v>
      </c>
      <c r="MVO55" s="98" t="s">
        <v>669</v>
      </c>
      <c r="MVP55" s="98" t="s">
        <v>669</v>
      </c>
      <c r="MVQ55" s="98" t="s">
        <v>669</v>
      </c>
      <c r="MVR55" s="98" t="s">
        <v>669</v>
      </c>
      <c r="MVS55" s="98" t="s">
        <v>669</v>
      </c>
      <c r="MVT55" s="98" t="s">
        <v>669</v>
      </c>
      <c r="MVU55" s="98" t="s">
        <v>669</v>
      </c>
      <c r="MVV55" s="98" t="s">
        <v>669</v>
      </c>
      <c r="MVW55" s="98" t="s">
        <v>669</v>
      </c>
      <c r="MVX55" s="98" t="s">
        <v>669</v>
      </c>
      <c r="MVY55" s="98" t="s">
        <v>669</v>
      </c>
      <c r="MVZ55" s="98" t="s">
        <v>669</v>
      </c>
      <c r="MWA55" s="98" t="s">
        <v>669</v>
      </c>
      <c r="MWB55" s="98" t="s">
        <v>669</v>
      </c>
      <c r="MWC55" s="98" t="s">
        <v>669</v>
      </c>
      <c r="MWD55" s="98" t="s">
        <v>669</v>
      </c>
      <c r="MWE55" s="98" t="s">
        <v>669</v>
      </c>
      <c r="MWF55" s="98" t="s">
        <v>669</v>
      </c>
      <c r="MWG55" s="98" t="s">
        <v>669</v>
      </c>
      <c r="MWH55" s="98" t="s">
        <v>669</v>
      </c>
      <c r="MWI55" s="98" t="s">
        <v>669</v>
      </c>
      <c r="MWJ55" s="98" t="s">
        <v>669</v>
      </c>
      <c r="MWK55" s="98" t="s">
        <v>669</v>
      </c>
      <c r="MWL55" s="98" t="s">
        <v>669</v>
      </c>
      <c r="MWM55" s="98" t="s">
        <v>669</v>
      </c>
      <c r="MWN55" s="98" t="s">
        <v>669</v>
      </c>
      <c r="MWO55" s="98" t="s">
        <v>669</v>
      </c>
      <c r="MWP55" s="98" t="s">
        <v>669</v>
      </c>
      <c r="MWQ55" s="98" t="s">
        <v>669</v>
      </c>
      <c r="MWR55" s="98" t="s">
        <v>669</v>
      </c>
      <c r="MWS55" s="98" t="s">
        <v>669</v>
      </c>
      <c r="MWT55" s="98" t="s">
        <v>669</v>
      </c>
      <c r="MWU55" s="98" t="s">
        <v>669</v>
      </c>
      <c r="MWV55" s="98" t="s">
        <v>669</v>
      </c>
      <c r="MWW55" s="98" t="s">
        <v>669</v>
      </c>
      <c r="MWX55" s="98" t="s">
        <v>669</v>
      </c>
      <c r="MWY55" s="98" t="s">
        <v>669</v>
      </c>
      <c r="MWZ55" s="98" t="s">
        <v>669</v>
      </c>
      <c r="MXA55" s="98" t="s">
        <v>669</v>
      </c>
      <c r="MXB55" s="98" t="s">
        <v>669</v>
      </c>
      <c r="MXC55" s="98" t="s">
        <v>669</v>
      </c>
      <c r="MXD55" s="98" t="s">
        <v>669</v>
      </c>
      <c r="MXE55" s="98" t="s">
        <v>669</v>
      </c>
      <c r="MXF55" s="98" t="s">
        <v>669</v>
      </c>
      <c r="MXG55" s="98" t="s">
        <v>669</v>
      </c>
      <c r="MXH55" s="98" t="s">
        <v>669</v>
      </c>
      <c r="MXI55" s="98" t="s">
        <v>669</v>
      </c>
      <c r="MXJ55" s="98" t="s">
        <v>669</v>
      </c>
      <c r="MXK55" s="98" t="s">
        <v>669</v>
      </c>
      <c r="MXL55" s="98" t="s">
        <v>669</v>
      </c>
      <c r="MXM55" s="98" t="s">
        <v>669</v>
      </c>
      <c r="MXN55" s="98" t="s">
        <v>669</v>
      </c>
      <c r="MXO55" s="98" t="s">
        <v>669</v>
      </c>
      <c r="MXP55" s="98" t="s">
        <v>669</v>
      </c>
      <c r="MXQ55" s="98" t="s">
        <v>669</v>
      </c>
      <c r="MXR55" s="98" t="s">
        <v>669</v>
      </c>
      <c r="MXS55" s="98" t="s">
        <v>669</v>
      </c>
      <c r="MXT55" s="98" t="s">
        <v>669</v>
      </c>
      <c r="MXU55" s="98" t="s">
        <v>669</v>
      </c>
      <c r="MXV55" s="98" t="s">
        <v>669</v>
      </c>
      <c r="MXW55" s="98" t="s">
        <v>669</v>
      </c>
      <c r="MXX55" s="98" t="s">
        <v>669</v>
      </c>
      <c r="MXY55" s="98" t="s">
        <v>669</v>
      </c>
      <c r="MXZ55" s="98" t="s">
        <v>669</v>
      </c>
      <c r="MYA55" s="98" t="s">
        <v>669</v>
      </c>
      <c r="MYB55" s="98" t="s">
        <v>669</v>
      </c>
      <c r="MYC55" s="98" t="s">
        <v>669</v>
      </c>
      <c r="MYD55" s="98" t="s">
        <v>669</v>
      </c>
      <c r="MYE55" s="98" t="s">
        <v>669</v>
      </c>
      <c r="MYF55" s="98" t="s">
        <v>669</v>
      </c>
      <c r="MYG55" s="98" t="s">
        <v>669</v>
      </c>
      <c r="MYH55" s="98" t="s">
        <v>669</v>
      </c>
      <c r="MYI55" s="98" t="s">
        <v>669</v>
      </c>
      <c r="MYJ55" s="98" t="s">
        <v>669</v>
      </c>
      <c r="MYK55" s="98" t="s">
        <v>669</v>
      </c>
      <c r="MYL55" s="98" t="s">
        <v>669</v>
      </c>
      <c r="MYM55" s="98" t="s">
        <v>669</v>
      </c>
      <c r="MYN55" s="98" t="s">
        <v>669</v>
      </c>
      <c r="MYO55" s="98" t="s">
        <v>669</v>
      </c>
      <c r="MYP55" s="98" t="s">
        <v>669</v>
      </c>
      <c r="MYQ55" s="98" t="s">
        <v>669</v>
      </c>
      <c r="MYR55" s="98" t="s">
        <v>669</v>
      </c>
      <c r="MYS55" s="98" t="s">
        <v>669</v>
      </c>
      <c r="MYT55" s="98" t="s">
        <v>669</v>
      </c>
      <c r="MYU55" s="98" t="s">
        <v>669</v>
      </c>
      <c r="MYV55" s="98" t="s">
        <v>669</v>
      </c>
      <c r="MYW55" s="98" t="s">
        <v>669</v>
      </c>
      <c r="MYX55" s="98" t="s">
        <v>669</v>
      </c>
      <c r="MYY55" s="98" t="s">
        <v>669</v>
      </c>
      <c r="MYZ55" s="98" t="s">
        <v>669</v>
      </c>
      <c r="MZA55" s="98" t="s">
        <v>669</v>
      </c>
      <c r="MZB55" s="98" t="s">
        <v>669</v>
      </c>
      <c r="MZC55" s="98" t="s">
        <v>669</v>
      </c>
      <c r="MZD55" s="98" t="s">
        <v>669</v>
      </c>
      <c r="MZE55" s="98" t="s">
        <v>669</v>
      </c>
      <c r="MZF55" s="98" t="s">
        <v>669</v>
      </c>
      <c r="MZG55" s="98" t="s">
        <v>669</v>
      </c>
      <c r="MZH55" s="98" t="s">
        <v>669</v>
      </c>
      <c r="MZI55" s="98" t="s">
        <v>669</v>
      </c>
      <c r="MZJ55" s="98" t="s">
        <v>669</v>
      </c>
      <c r="MZK55" s="98" t="s">
        <v>669</v>
      </c>
      <c r="MZL55" s="98" t="s">
        <v>669</v>
      </c>
      <c r="MZM55" s="98" t="s">
        <v>669</v>
      </c>
      <c r="MZN55" s="98" t="s">
        <v>669</v>
      </c>
      <c r="MZO55" s="98" t="s">
        <v>669</v>
      </c>
      <c r="MZP55" s="98" t="s">
        <v>669</v>
      </c>
      <c r="MZQ55" s="98" t="s">
        <v>669</v>
      </c>
      <c r="MZR55" s="98" t="s">
        <v>669</v>
      </c>
      <c r="MZS55" s="98" t="s">
        <v>669</v>
      </c>
      <c r="MZT55" s="98" t="s">
        <v>669</v>
      </c>
      <c r="MZU55" s="98" t="s">
        <v>669</v>
      </c>
      <c r="MZV55" s="98" t="s">
        <v>669</v>
      </c>
      <c r="MZW55" s="98" t="s">
        <v>669</v>
      </c>
      <c r="MZX55" s="98" t="s">
        <v>669</v>
      </c>
      <c r="MZY55" s="98" t="s">
        <v>669</v>
      </c>
      <c r="MZZ55" s="98" t="s">
        <v>669</v>
      </c>
      <c r="NAA55" s="98" t="s">
        <v>669</v>
      </c>
      <c r="NAB55" s="98" t="s">
        <v>669</v>
      </c>
      <c r="NAC55" s="98" t="s">
        <v>669</v>
      </c>
      <c r="NAD55" s="98" t="s">
        <v>669</v>
      </c>
      <c r="NAE55" s="98" t="s">
        <v>669</v>
      </c>
      <c r="NAF55" s="98" t="s">
        <v>669</v>
      </c>
      <c r="NAG55" s="98" t="s">
        <v>669</v>
      </c>
      <c r="NAH55" s="98" t="s">
        <v>669</v>
      </c>
      <c r="NAI55" s="98" t="s">
        <v>669</v>
      </c>
      <c r="NAJ55" s="98" t="s">
        <v>669</v>
      </c>
      <c r="NAK55" s="98" t="s">
        <v>669</v>
      </c>
      <c r="NAL55" s="98" t="s">
        <v>669</v>
      </c>
      <c r="NAM55" s="98" t="s">
        <v>669</v>
      </c>
      <c r="NAN55" s="98" t="s">
        <v>669</v>
      </c>
      <c r="NAO55" s="98" t="s">
        <v>669</v>
      </c>
      <c r="NAP55" s="98" t="s">
        <v>669</v>
      </c>
      <c r="NAQ55" s="98" t="s">
        <v>669</v>
      </c>
      <c r="NAR55" s="98" t="s">
        <v>669</v>
      </c>
      <c r="NAS55" s="98" t="s">
        <v>669</v>
      </c>
      <c r="NAT55" s="98" t="s">
        <v>669</v>
      </c>
      <c r="NAU55" s="98" t="s">
        <v>669</v>
      </c>
      <c r="NAV55" s="98" t="s">
        <v>669</v>
      </c>
      <c r="NAW55" s="98" t="s">
        <v>669</v>
      </c>
      <c r="NAX55" s="98" t="s">
        <v>669</v>
      </c>
      <c r="NAY55" s="98" t="s">
        <v>669</v>
      </c>
      <c r="NAZ55" s="98" t="s">
        <v>669</v>
      </c>
      <c r="NBA55" s="98" t="s">
        <v>669</v>
      </c>
      <c r="NBB55" s="98" t="s">
        <v>669</v>
      </c>
      <c r="NBC55" s="98" t="s">
        <v>669</v>
      </c>
      <c r="NBD55" s="98" t="s">
        <v>669</v>
      </c>
      <c r="NBE55" s="98" t="s">
        <v>669</v>
      </c>
      <c r="NBF55" s="98" t="s">
        <v>669</v>
      </c>
      <c r="NBG55" s="98" t="s">
        <v>669</v>
      </c>
      <c r="NBH55" s="98" t="s">
        <v>669</v>
      </c>
      <c r="NBI55" s="98" t="s">
        <v>669</v>
      </c>
      <c r="NBJ55" s="98" t="s">
        <v>669</v>
      </c>
      <c r="NBK55" s="98" t="s">
        <v>669</v>
      </c>
      <c r="NBL55" s="98" t="s">
        <v>669</v>
      </c>
      <c r="NBM55" s="98" t="s">
        <v>669</v>
      </c>
      <c r="NBN55" s="98" t="s">
        <v>669</v>
      </c>
      <c r="NBO55" s="98" t="s">
        <v>669</v>
      </c>
      <c r="NBP55" s="98" t="s">
        <v>669</v>
      </c>
      <c r="NBQ55" s="98" t="s">
        <v>669</v>
      </c>
      <c r="NBR55" s="98" t="s">
        <v>669</v>
      </c>
      <c r="NBS55" s="98" t="s">
        <v>669</v>
      </c>
      <c r="NBT55" s="98" t="s">
        <v>669</v>
      </c>
      <c r="NBU55" s="98" t="s">
        <v>669</v>
      </c>
      <c r="NBV55" s="98" t="s">
        <v>669</v>
      </c>
      <c r="NBW55" s="98" t="s">
        <v>669</v>
      </c>
      <c r="NBX55" s="98" t="s">
        <v>669</v>
      </c>
      <c r="NBY55" s="98" t="s">
        <v>669</v>
      </c>
      <c r="NBZ55" s="98" t="s">
        <v>669</v>
      </c>
      <c r="NCA55" s="98" t="s">
        <v>669</v>
      </c>
      <c r="NCB55" s="98" t="s">
        <v>669</v>
      </c>
      <c r="NCC55" s="98" t="s">
        <v>669</v>
      </c>
      <c r="NCD55" s="98" t="s">
        <v>669</v>
      </c>
      <c r="NCE55" s="98" t="s">
        <v>669</v>
      </c>
      <c r="NCF55" s="98" t="s">
        <v>669</v>
      </c>
      <c r="NCG55" s="98" t="s">
        <v>669</v>
      </c>
      <c r="NCH55" s="98" t="s">
        <v>669</v>
      </c>
      <c r="NCI55" s="98" t="s">
        <v>669</v>
      </c>
      <c r="NCJ55" s="98" t="s">
        <v>669</v>
      </c>
      <c r="NCK55" s="98" t="s">
        <v>669</v>
      </c>
      <c r="NCL55" s="98" t="s">
        <v>669</v>
      </c>
      <c r="NCM55" s="98" t="s">
        <v>669</v>
      </c>
      <c r="NCN55" s="98" t="s">
        <v>669</v>
      </c>
      <c r="NCO55" s="98" t="s">
        <v>669</v>
      </c>
      <c r="NCP55" s="98" t="s">
        <v>669</v>
      </c>
      <c r="NCQ55" s="98" t="s">
        <v>669</v>
      </c>
      <c r="NCR55" s="98" t="s">
        <v>669</v>
      </c>
      <c r="NCS55" s="98" t="s">
        <v>669</v>
      </c>
      <c r="NCT55" s="98" t="s">
        <v>669</v>
      </c>
      <c r="NCU55" s="98" t="s">
        <v>669</v>
      </c>
      <c r="NCV55" s="98" t="s">
        <v>669</v>
      </c>
      <c r="NCW55" s="98" t="s">
        <v>669</v>
      </c>
      <c r="NCX55" s="98" t="s">
        <v>669</v>
      </c>
      <c r="NCY55" s="98" t="s">
        <v>669</v>
      </c>
      <c r="NCZ55" s="98" t="s">
        <v>669</v>
      </c>
      <c r="NDA55" s="98" t="s">
        <v>669</v>
      </c>
      <c r="NDB55" s="98" t="s">
        <v>669</v>
      </c>
      <c r="NDC55" s="98" t="s">
        <v>669</v>
      </c>
      <c r="NDD55" s="98" t="s">
        <v>669</v>
      </c>
      <c r="NDE55" s="98" t="s">
        <v>669</v>
      </c>
      <c r="NDF55" s="98" t="s">
        <v>669</v>
      </c>
      <c r="NDG55" s="98" t="s">
        <v>669</v>
      </c>
      <c r="NDH55" s="98" t="s">
        <v>669</v>
      </c>
      <c r="NDI55" s="98" t="s">
        <v>669</v>
      </c>
      <c r="NDJ55" s="98" t="s">
        <v>669</v>
      </c>
      <c r="NDK55" s="98" t="s">
        <v>669</v>
      </c>
      <c r="NDL55" s="98" t="s">
        <v>669</v>
      </c>
      <c r="NDM55" s="98" t="s">
        <v>669</v>
      </c>
      <c r="NDN55" s="98" t="s">
        <v>669</v>
      </c>
      <c r="NDO55" s="98" t="s">
        <v>669</v>
      </c>
      <c r="NDP55" s="98" t="s">
        <v>669</v>
      </c>
      <c r="NDQ55" s="98" t="s">
        <v>669</v>
      </c>
      <c r="NDR55" s="98" t="s">
        <v>669</v>
      </c>
      <c r="NDS55" s="98" t="s">
        <v>669</v>
      </c>
      <c r="NDT55" s="98" t="s">
        <v>669</v>
      </c>
      <c r="NDU55" s="98" t="s">
        <v>669</v>
      </c>
      <c r="NDV55" s="98" t="s">
        <v>669</v>
      </c>
      <c r="NDW55" s="98" t="s">
        <v>669</v>
      </c>
      <c r="NDX55" s="98" t="s">
        <v>669</v>
      </c>
      <c r="NDY55" s="98" t="s">
        <v>669</v>
      </c>
      <c r="NDZ55" s="98" t="s">
        <v>669</v>
      </c>
      <c r="NEA55" s="98" t="s">
        <v>669</v>
      </c>
      <c r="NEB55" s="98" t="s">
        <v>669</v>
      </c>
      <c r="NEC55" s="98" t="s">
        <v>669</v>
      </c>
      <c r="NED55" s="98" t="s">
        <v>669</v>
      </c>
      <c r="NEE55" s="98" t="s">
        <v>669</v>
      </c>
      <c r="NEF55" s="98" t="s">
        <v>669</v>
      </c>
      <c r="NEG55" s="98" t="s">
        <v>669</v>
      </c>
      <c r="NEH55" s="98" t="s">
        <v>669</v>
      </c>
      <c r="NEI55" s="98" t="s">
        <v>669</v>
      </c>
      <c r="NEJ55" s="98" t="s">
        <v>669</v>
      </c>
      <c r="NEK55" s="98" t="s">
        <v>669</v>
      </c>
      <c r="NEL55" s="98" t="s">
        <v>669</v>
      </c>
      <c r="NEM55" s="98" t="s">
        <v>669</v>
      </c>
      <c r="NEN55" s="98" t="s">
        <v>669</v>
      </c>
      <c r="NEO55" s="98" t="s">
        <v>669</v>
      </c>
      <c r="NEP55" s="98" t="s">
        <v>669</v>
      </c>
      <c r="NEQ55" s="98" t="s">
        <v>669</v>
      </c>
      <c r="NER55" s="98" t="s">
        <v>669</v>
      </c>
      <c r="NES55" s="98" t="s">
        <v>669</v>
      </c>
      <c r="NET55" s="98" t="s">
        <v>669</v>
      </c>
      <c r="NEU55" s="98" t="s">
        <v>669</v>
      </c>
      <c r="NEV55" s="98" t="s">
        <v>669</v>
      </c>
      <c r="NEW55" s="98" t="s">
        <v>669</v>
      </c>
      <c r="NEX55" s="98" t="s">
        <v>669</v>
      </c>
      <c r="NEY55" s="98" t="s">
        <v>669</v>
      </c>
      <c r="NEZ55" s="98" t="s">
        <v>669</v>
      </c>
      <c r="NFA55" s="98" t="s">
        <v>669</v>
      </c>
      <c r="NFB55" s="98" t="s">
        <v>669</v>
      </c>
      <c r="NFC55" s="98" t="s">
        <v>669</v>
      </c>
      <c r="NFD55" s="98" t="s">
        <v>669</v>
      </c>
      <c r="NFE55" s="98" t="s">
        <v>669</v>
      </c>
      <c r="NFF55" s="98" t="s">
        <v>669</v>
      </c>
      <c r="NFG55" s="98" t="s">
        <v>669</v>
      </c>
      <c r="NFH55" s="98" t="s">
        <v>669</v>
      </c>
      <c r="NFI55" s="98" t="s">
        <v>669</v>
      </c>
      <c r="NFJ55" s="98" t="s">
        <v>669</v>
      </c>
      <c r="NFK55" s="98" t="s">
        <v>669</v>
      </c>
      <c r="NFL55" s="98" t="s">
        <v>669</v>
      </c>
      <c r="NFM55" s="98" t="s">
        <v>669</v>
      </c>
      <c r="NFN55" s="98" t="s">
        <v>669</v>
      </c>
      <c r="NFO55" s="98" t="s">
        <v>669</v>
      </c>
      <c r="NFP55" s="98" t="s">
        <v>669</v>
      </c>
      <c r="NFQ55" s="98" t="s">
        <v>669</v>
      </c>
      <c r="NFR55" s="98" t="s">
        <v>669</v>
      </c>
      <c r="NFS55" s="98" t="s">
        <v>669</v>
      </c>
      <c r="NFT55" s="98" t="s">
        <v>669</v>
      </c>
      <c r="NFU55" s="98" t="s">
        <v>669</v>
      </c>
      <c r="NFV55" s="98" t="s">
        <v>669</v>
      </c>
      <c r="NFW55" s="98" t="s">
        <v>669</v>
      </c>
      <c r="NFX55" s="98" t="s">
        <v>669</v>
      </c>
      <c r="NFY55" s="98" t="s">
        <v>669</v>
      </c>
      <c r="NFZ55" s="98" t="s">
        <v>669</v>
      </c>
      <c r="NGA55" s="98" t="s">
        <v>669</v>
      </c>
      <c r="NGB55" s="98" t="s">
        <v>669</v>
      </c>
      <c r="NGC55" s="98" t="s">
        <v>669</v>
      </c>
      <c r="NGD55" s="98" t="s">
        <v>669</v>
      </c>
      <c r="NGE55" s="98" t="s">
        <v>669</v>
      </c>
      <c r="NGF55" s="98" t="s">
        <v>669</v>
      </c>
      <c r="NGG55" s="98" t="s">
        <v>669</v>
      </c>
      <c r="NGH55" s="98" t="s">
        <v>669</v>
      </c>
      <c r="NGI55" s="98" t="s">
        <v>669</v>
      </c>
      <c r="NGJ55" s="98" t="s">
        <v>669</v>
      </c>
      <c r="NGK55" s="98" t="s">
        <v>669</v>
      </c>
      <c r="NGL55" s="98" t="s">
        <v>669</v>
      </c>
      <c r="NGM55" s="98" t="s">
        <v>669</v>
      </c>
      <c r="NGN55" s="98" t="s">
        <v>669</v>
      </c>
      <c r="NGO55" s="98" t="s">
        <v>669</v>
      </c>
      <c r="NGP55" s="98" t="s">
        <v>669</v>
      </c>
      <c r="NGQ55" s="98" t="s">
        <v>669</v>
      </c>
      <c r="NGR55" s="98" t="s">
        <v>669</v>
      </c>
      <c r="NGS55" s="98" t="s">
        <v>669</v>
      </c>
      <c r="NGT55" s="98" t="s">
        <v>669</v>
      </c>
      <c r="NGU55" s="98" t="s">
        <v>669</v>
      </c>
      <c r="NGV55" s="98" t="s">
        <v>669</v>
      </c>
      <c r="NGW55" s="98" t="s">
        <v>669</v>
      </c>
      <c r="NGX55" s="98" t="s">
        <v>669</v>
      </c>
      <c r="NGY55" s="98" t="s">
        <v>669</v>
      </c>
      <c r="NGZ55" s="98" t="s">
        <v>669</v>
      </c>
      <c r="NHA55" s="98" t="s">
        <v>669</v>
      </c>
      <c r="NHB55" s="98" t="s">
        <v>669</v>
      </c>
      <c r="NHC55" s="98" t="s">
        <v>669</v>
      </c>
      <c r="NHD55" s="98" t="s">
        <v>669</v>
      </c>
      <c r="NHE55" s="98" t="s">
        <v>669</v>
      </c>
      <c r="NHF55" s="98" t="s">
        <v>669</v>
      </c>
      <c r="NHG55" s="98" t="s">
        <v>669</v>
      </c>
      <c r="NHH55" s="98" t="s">
        <v>669</v>
      </c>
      <c r="NHI55" s="98" t="s">
        <v>669</v>
      </c>
      <c r="NHJ55" s="98" t="s">
        <v>669</v>
      </c>
      <c r="NHK55" s="98" t="s">
        <v>669</v>
      </c>
      <c r="NHL55" s="98" t="s">
        <v>669</v>
      </c>
      <c r="NHM55" s="98" t="s">
        <v>669</v>
      </c>
      <c r="NHN55" s="98" t="s">
        <v>669</v>
      </c>
      <c r="NHO55" s="98" t="s">
        <v>669</v>
      </c>
      <c r="NHP55" s="98" t="s">
        <v>669</v>
      </c>
      <c r="NHQ55" s="98" t="s">
        <v>669</v>
      </c>
      <c r="NHR55" s="98" t="s">
        <v>669</v>
      </c>
      <c r="NHS55" s="98" t="s">
        <v>669</v>
      </c>
      <c r="NHT55" s="98" t="s">
        <v>669</v>
      </c>
      <c r="NHU55" s="98" t="s">
        <v>669</v>
      </c>
      <c r="NHV55" s="98" t="s">
        <v>669</v>
      </c>
      <c r="NHW55" s="98" t="s">
        <v>669</v>
      </c>
      <c r="NHX55" s="98" t="s">
        <v>669</v>
      </c>
      <c r="NHY55" s="98" t="s">
        <v>669</v>
      </c>
      <c r="NHZ55" s="98" t="s">
        <v>669</v>
      </c>
      <c r="NIA55" s="98" t="s">
        <v>669</v>
      </c>
      <c r="NIB55" s="98" t="s">
        <v>669</v>
      </c>
      <c r="NIC55" s="98" t="s">
        <v>669</v>
      </c>
      <c r="NID55" s="98" t="s">
        <v>669</v>
      </c>
      <c r="NIE55" s="98" t="s">
        <v>669</v>
      </c>
      <c r="NIF55" s="98" t="s">
        <v>669</v>
      </c>
      <c r="NIG55" s="98" t="s">
        <v>669</v>
      </c>
      <c r="NIH55" s="98" t="s">
        <v>669</v>
      </c>
      <c r="NII55" s="98" t="s">
        <v>669</v>
      </c>
      <c r="NIJ55" s="98" t="s">
        <v>669</v>
      </c>
      <c r="NIK55" s="98" t="s">
        <v>669</v>
      </c>
      <c r="NIL55" s="98" t="s">
        <v>669</v>
      </c>
      <c r="NIM55" s="98" t="s">
        <v>669</v>
      </c>
      <c r="NIN55" s="98" t="s">
        <v>669</v>
      </c>
      <c r="NIO55" s="98" t="s">
        <v>669</v>
      </c>
      <c r="NIP55" s="98" t="s">
        <v>669</v>
      </c>
      <c r="NIQ55" s="98" t="s">
        <v>669</v>
      </c>
      <c r="NIR55" s="98" t="s">
        <v>669</v>
      </c>
      <c r="NIS55" s="98" t="s">
        <v>669</v>
      </c>
      <c r="NIT55" s="98" t="s">
        <v>669</v>
      </c>
      <c r="NIU55" s="98" t="s">
        <v>669</v>
      </c>
      <c r="NIV55" s="98" t="s">
        <v>669</v>
      </c>
      <c r="NIW55" s="98" t="s">
        <v>669</v>
      </c>
      <c r="NIX55" s="98" t="s">
        <v>669</v>
      </c>
      <c r="NIY55" s="98" t="s">
        <v>669</v>
      </c>
      <c r="NIZ55" s="98" t="s">
        <v>669</v>
      </c>
      <c r="NJA55" s="98" t="s">
        <v>669</v>
      </c>
      <c r="NJB55" s="98" t="s">
        <v>669</v>
      </c>
      <c r="NJC55" s="98" t="s">
        <v>669</v>
      </c>
      <c r="NJD55" s="98" t="s">
        <v>669</v>
      </c>
      <c r="NJE55" s="98" t="s">
        <v>669</v>
      </c>
      <c r="NJF55" s="98" t="s">
        <v>669</v>
      </c>
      <c r="NJG55" s="98" t="s">
        <v>669</v>
      </c>
      <c r="NJH55" s="98" t="s">
        <v>669</v>
      </c>
      <c r="NJI55" s="98" t="s">
        <v>669</v>
      </c>
      <c r="NJJ55" s="98" t="s">
        <v>669</v>
      </c>
      <c r="NJK55" s="98" t="s">
        <v>669</v>
      </c>
      <c r="NJL55" s="98" t="s">
        <v>669</v>
      </c>
      <c r="NJM55" s="98" t="s">
        <v>669</v>
      </c>
      <c r="NJN55" s="98" t="s">
        <v>669</v>
      </c>
      <c r="NJO55" s="98" t="s">
        <v>669</v>
      </c>
      <c r="NJP55" s="98" t="s">
        <v>669</v>
      </c>
      <c r="NJQ55" s="98" t="s">
        <v>669</v>
      </c>
      <c r="NJR55" s="98" t="s">
        <v>669</v>
      </c>
      <c r="NJS55" s="98" t="s">
        <v>669</v>
      </c>
      <c r="NJT55" s="98" t="s">
        <v>669</v>
      </c>
      <c r="NJU55" s="98" t="s">
        <v>669</v>
      </c>
      <c r="NJV55" s="98" t="s">
        <v>669</v>
      </c>
      <c r="NJW55" s="98" t="s">
        <v>669</v>
      </c>
      <c r="NJX55" s="98" t="s">
        <v>669</v>
      </c>
      <c r="NJY55" s="98" t="s">
        <v>669</v>
      </c>
      <c r="NJZ55" s="98" t="s">
        <v>669</v>
      </c>
      <c r="NKA55" s="98" t="s">
        <v>669</v>
      </c>
      <c r="NKB55" s="98" t="s">
        <v>669</v>
      </c>
      <c r="NKC55" s="98" t="s">
        <v>669</v>
      </c>
      <c r="NKD55" s="98" t="s">
        <v>669</v>
      </c>
      <c r="NKE55" s="98" t="s">
        <v>669</v>
      </c>
      <c r="NKF55" s="98" t="s">
        <v>669</v>
      </c>
      <c r="NKG55" s="98" t="s">
        <v>669</v>
      </c>
      <c r="NKH55" s="98" t="s">
        <v>669</v>
      </c>
      <c r="NKI55" s="98" t="s">
        <v>669</v>
      </c>
      <c r="NKJ55" s="98" t="s">
        <v>669</v>
      </c>
      <c r="NKK55" s="98" t="s">
        <v>669</v>
      </c>
      <c r="NKL55" s="98" t="s">
        <v>669</v>
      </c>
      <c r="NKM55" s="98" t="s">
        <v>669</v>
      </c>
      <c r="NKN55" s="98" t="s">
        <v>669</v>
      </c>
      <c r="NKO55" s="98" t="s">
        <v>669</v>
      </c>
      <c r="NKP55" s="98" t="s">
        <v>669</v>
      </c>
      <c r="NKQ55" s="98" t="s">
        <v>669</v>
      </c>
      <c r="NKR55" s="98" t="s">
        <v>669</v>
      </c>
      <c r="NKS55" s="98" t="s">
        <v>669</v>
      </c>
      <c r="NKT55" s="98" t="s">
        <v>669</v>
      </c>
      <c r="NKU55" s="98" t="s">
        <v>669</v>
      </c>
      <c r="NKV55" s="98" t="s">
        <v>669</v>
      </c>
      <c r="NKW55" s="98" t="s">
        <v>669</v>
      </c>
      <c r="NKX55" s="98" t="s">
        <v>669</v>
      </c>
      <c r="NKY55" s="98" t="s">
        <v>669</v>
      </c>
      <c r="NKZ55" s="98" t="s">
        <v>669</v>
      </c>
      <c r="NLA55" s="98" t="s">
        <v>669</v>
      </c>
      <c r="NLB55" s="98" t="s">
        <v>669</v>
      </c>
      <c r="NLC55" s="98" t="s">
        <v>669</v>
      </c>
      <c r="NLD55" s="98" t="s">
        <v>669</v>
      </c>
      <c r="NLE55" s="98" t="s">
        <v>669</v>
      </c>
      <c r="NLF55" s="98" t="s">
        <v>669</v>
      </c>
      <c r="NLG55" s="98" t="s">
        <v>669</v>
      </c>
      <c r="NLH55" s="98" t="s">
        <v>669</v>
      </c>
      <c r="NLI55" s="98" t="s">
        <v>669</v>
      </c>
      <c r="NLJ55" s="98" t="s">
        <v>669</v>
      </c>
      <c r="NLK55" s="98" t="s">
        <v>669</v>
      </c>
      <c r="NLL55" s="98" t="s">
        <v>669</v>
      </c>
      <c r="NLM55" s="98" t="s">
        <v>669</v>
      </c>
      <c r="NLN55" s="98" t="s">
        <v>669</v>
      </c>
      <c r="NLO55" s="98" t="s">
        <v>669</v>
      </c>
      <c r="NLP55" s="98" t="s">
        <v>669</v>
      </c>
      <c r="NLQ55" s="98" t="s">
        <v>669</v>
      </c>
      <c r="NLR55" s="98" t="s">
        <v>669</v>
      </c>
      <c r="NLS55" s="98" t="s">
        <v>669</v>
      </c>
      <c r="NLT55" s="98" t="s">
        <v>669</v>
      </c>
      <c r="NLU55" s="98" t="s">
        <v>669</v>
      </c>
      <c r="NLV55" s="98" t="s">
        <v>669</v>
      </c>
      <c r="NLW55" s="98" t="s">
        <v>669</v>
      </c>
      <c r="NLX55" s="98" t="s">
        <v>669</v>
      </c>
      <c r="NLY55" s="98" t="s">
        <v>669</v>
      </c>
      <c r="NLZ55" s="98" t="s">
        <v>669</v>
      </c>
      <c r="NMA55" s="98" t="s">
        <v>669</v>
      </c>
      <c r="NMB55" s="98" t="s">
        <v>669</v>
      </c>
      <c r="NMC55" s="98" t="s">
        <v>669</v>
      </c>
      <c r="NMD55" s="98" t="s">
        <v>669</v>
      </c>
      <c r="NME55" s="98" t="s">
        <v>669</v>
      </c>
      <c r="NMF55" s="98" t="s">
        <v>669</v>
      </c>
      <c r="NMG55" s="98" t="s">
        <v>669</v>
      </c>
      <c r="NMH55" s="98" t="s">
        <v>669</v>
      </c>
      <c r="NMI55" s="98" t="s">
        <v>669</v>
      </c>
      <c r="NMJ55" s="98" t="s">
        <v>669</v>
      </c>
      <c r="NMK55" s="98" t="s">
        <v>669</v>
      </c>
      <c r="NML55" s="98" t="s">
        <v>669</v>
      </c>
      <c r="NMM55" s="98" t="s">
        <v>669</v>
      </c>
      <c r="NMN55" s="98" t="s">
        <v>669</v>
      </c>
      <c r="NMO55" s="98" t="s">
        <v>669</v>
      </c>
      <c r="NMP55" s="98" t="s">
        <v>669</v>
      </c>
      <c r="NMQ55" s="98" t="s">
        <v>669</v>
      </c>
      <c r="NMR55" s="98" t="s">
        <v>669</v>
      </c>
      <c r="NMS55" s="98" t="s">
        <v>669</v>
      </c>
      <c r="NMT55" s="98" t="s">
        <v>669</v>
      </c>
      <c r="NMU55" s="98" t="s">
        <v>669</v>
      </c>
      <c r="NMV55" s="98" t="s">
        <v>669</v>
      </c>
      <c r="NMW55" s="98" t="s">
        <v>669</v>
      </c>
      <c r="NMX55" s="98" t="s">
        <v>669</v>
      </c>
      <c r="NMY55" s="98" t="s">
        <v>669</v>
      </c>
      <c r="NMZ55" s="98" t="s">
        <v>669</v>
      </c>
      <c r="NNA55" s="98" t="s">
        <v>669</v>
      </c>
      <c r="NNB55" s="98" t="s">
        <v>669</v>
      </c>
      <c r="NNC55" s="98" t="s">
        <v>669</v>
      </c>
      <c r="NND55" s="98" t="s">
        <v>669</v>
      </c>
      <c r="NNE55" s="98" t="s">
        <v>669</v>
      </c>
      <c r="NNF55" s="98" t="s">
        <v>669</v>
      </c>
      <c r="NNG55" s="98" t="s">
        <v>669</v>
      </c>
      <c r="NNH55" s="98" t="s">
        <v>669</v>
      </c>
      <c r="NNI55" s="98" t="s">
        <v>669</v>
      </c>
      <c r="NNJ55" s="98" t="s">
        <v>669</v>
      </c>
      <c r="NNK55" s="98" t="s">
        <v>669</v>
      </c>
      <c r="NNL55" s="98" t="s">
        <v>669</v>
      </c>
      <c r="NNM55" s="98" t="s">
        <v>669</v>
      </c>
      <c r="NNN55" s="98" t="s">
        <v>669</v>
      </c>
      <c r="NNO55" s="98" t="s">
        <v>669</v>
      </c>
      <c r="NNP55" s="98" t="s">
        <v>669</v>
      </c>
      <c r="NNQ55" s="98" t="s">
        <v>669</v>
      </c>
      <c r="NNR55" s="98" t="s">
        <v>669</v>
      </c>
      <c r="NNS55" s="98" t="s">
        <v>669</v>
      </c>
      <c r="NNT55" s="98" t="s">
        <v>669</v>
      </c>
      <c r="NNU55" s="98" t="s">
        <v>669</v>
      </c>
      <c r="NNV55" s="98" t="s">
        <v>669</v>
      </c>
      <c r="NNW55" s="98" t="s">
        <v>669</v>
      </c>
      <c r="NNX55" s="98" t="s">
        <v>669</v>
      </c>
      <c r="NNY55" s="98" t="s">
        <v>669</v>
      </c>
      <c r="NNZ55" s="98" t="s">
        <v>669</v>
      </c>
      <c r="NOA55" s="98" t="s">
        <v>669</v>
      </c>
      <c r="NOB55" s="98" t="s">
        <v>669</v>
      </c>
      <c r="NOC55" s="98" t="s">
        <v>669</v>
      </c>
      <c r="NOD55" s="98" t="s">
        <v>669</v>
      </c>
      <c r="NOE55" s="98" t="s">
        <v>669</v>
      </c>
      <c r="NOF55" s="98" t="s">
        <v>669</v>
      </c>
      <c r="NOG55" s="98" t="s">
        <v>669</v>
      </c>
      <c r="NOH55" s="98" t="s">
        <v>669</v>
      </c>
      <c r="NOI55" s="98" t="s">
        <v>669</v>
      </c>
      <c r="NOJ55" s="98" t="s">
        <v>669</v>
      </c>
      <c r="NOK55" s="98" t="s">
        <v>669</v>
      </c>
      <c r="NOL55" s="98" t="s">
        <v>669</v>
      </c>
      <c r="NOM55" s="98" t="s">
        <v>669</v>
      </c>
      <c r="NON55" s="98" t="s">
        <v>669</v>
      </c>
      <c r="NOO55" s="98" t="s">
        <v>669</v>
      </c>
      <c r="NOP55" s="98" t="s">
        <v>669</v>
      </c>
      <c r="NOQ55" s="98" t="s">
        <v>669</v>
      </c>
      <c r="NOR55" s="98" t="s">
        <v>669</v>
      </c>
      <c r="NOS55" s="98" t="s">
        <v>669</v>
      </c>
      <c r="NOT55" s="98" t="s">
        <v>669</v>
      </c>
      <c r="NOU55" s="98" t="s">
        <v>669</v>
      </c>
      <c r="NOV55" s="98" t="s">
        <v>669</v>
      </c>
      <c r="NOW55" s="98" t="s">
        <v>669</v>
      </c>
      <c r="NOX55" s="98" t="s">
        <v>669</v>
      </c>
      <c r="NOY55" s="98" t="s">
        <v>669</v>
      </c>
      <c r="NOZ55" s="98" t="s">
        <v>669</v>
      </c>
      <c r="NPA55" s="98" t="s">
        <v>669</v>
      </c>
      <c r="NPB55" s="98" t="s">
        <v>669</v>
      </c>
      <c r="NPC55" s="98" t="s">
        <v>669</v>
      </c>
      <c r="NPD55" s="98" t="s">
        <v>669</v>
      </c>
      <c r="NPE55" s="98" t="s">
        <v>669</v>
      </c>
      <c r="NPF55" s="98" t="s">
        <v>669</v>
      </c>
      <c r="NPG55" s="98" t="s">
        <v>669</v>
      </c>
      <c r="NPH55" s="98" t="s">
        <v>669</v>
      </c>
      <c r="NPI55" s="98" t="s">
        <v>669</v>
      </c>
      <c r="NPJ55" s="98" t="s">
        <v>669</v>
      </c>
      <c r="NPK55" s="98" t="s">
        <v>669</v>
      </c>
      <c r="NPL55" s="98" t="s">
        <v>669</v>
      </c>
      <c r="NPM55" s="98" t="s">
        <v>669</v>
      </c>
      <c r="NPN55" s="98" t="s">
        <v>669</v>
      </c>
      <c r="NPO55" s="98" t="s">
        <v>669</v>
      </c>
      <c r="NPP55" s="98" t="s">
        <v>669</v>
      </c>
      <c r="NPQ55" s="98" t="s">
        <v>669</v>
      </c>
      <c r="NPR55" s="98" t="s">
        <v>669</v>
      </c>
      <c r="NPS55" s="98" t="s">
        <v>669</v>
      </c>
      <c r="NPT55" s="98" t="s">
        <v>669</v>
      </c>
      <c r="NPU55" s="98" t="s">
        <v>669</v>
      </c>
      <c r="NPV55" s="98" t="s">
        <v>669</v>
      </c>
      <c r="NPW55" s="98" t="s">
        <v>669</v>
      </c>
      <c r="NPX55" s="98" t="s">
        <v>669</v>
      </c>
      <c r="NPY55" s="98" t="s">
        <v>669</v>
      </c>
      <c r="NPZ55" s="98" t="s">
        <v>669</v>
      </c>
      <c r="NQA55" s="98" t="s">
        <v>669</v>
      </c>
      <c r="NQB55" s="98" t="s">
        <v>669</v>
      </c>
      <c r="NQC55" s="98" t="s">
        <v>669</v>
      </c>
      <c r="NQD55" s="98" t="s">
        <v>669</v>
      </c>
      <c r="NQE55" s="98" t="s">
        <v>669</v>
      </c>
      <c r="NQF55" s="98" t="s">
        <v>669</v>
      </c>
      <c r="NQG55" s="98" t="s">
        <v>669</v>
      </c>
      <c r="NQH55" s="98" t="s">
        <v>669</v>
      </c>
      <c r="NQI55" s="98" t="s">
        <v>669</v>
      </c>
      <c r="NQJ55" s="98" t="s">
        <v>669</v>
      </c>
      <c r="NQK55" s="98" t="s">
        <v>669</v>
      </c>
      <c r="NQL55" s="98" t="s">
        <v>669</v>
      </c>
      <c r="NQM55" s="98" t="s">
        <v>669</v>
      </c>
      <c r="NQN55" s="98" t="s">
        <v>669</v>
      </c>
      <c r="NQO55" s="98" t="s">
        <v>669</v>
      </c>
      <c r="NQP55" s="98" t="s">
        <v>669</v>
      </c>
      <c r="NQQ55" s="98" t="s">
        <v>669</v>
      </c>
      <c r="NQR55" s="98" t="s">
        <v>669</v>
      </c>
      <c r="NQS55" s="98" t="s">
        <v>669</v>
      </c>
      <c r="NQT55" s="98" t="s">
        <v>669</v>
      </c>
      <c r="NQU55" s="98" t="s">
        <v>669</v>
      </c>
      <c r="NQV55" s="98" t="s">
        <v>669</v>
      </c>
      <c r="NQW55" s="98" t="s">
        <v>669</v>
      </c>
      <c r="NQX55" s="98" t="s">
        <v>669</v>
      </c>
      <c r="NQY55" s="98" t="s">
        <v>669</v>
      </c>
      <c r="NQZ55" s="98" t="s">
        <v>669</v>
      </c>
      <c r="NRA55" s="98" t="s">
        <v>669</v>
      </c>
      <c r="NRB55" s="98" t="s">
        <v>669</v>
      </c>
      <c r="NRC55" s="98" t="s">
        <v>669</v>
      </c>
      <c r="NRD55" s="98" t="s">
        <v>669</v>
      </c>
      <c r="NRE55" s="98" t="s">
        <v>669</v>
      </c>
      <c r="NRF55" s="98" t="s">
        <v>669</v>
      </c>
      <c r="NRG55" s="98" t="s">
        <v>669</v>
      </c>
      <c r="NRH55" s="98" t="s">
        <v>669</v>
      </c>
      <c r="NRI55" s="98" t="s">
        <v>669</v>
      </c>
      <c r="NRJ55" s="98" t="s">
        <v>669</v>
      </c>
      <c r="NRK55" s="98" t="s">
        <v>669</v>
      </c>
      <c r="NRL55" s="98" t="s">
        <v>669</v>
      </c>
      <c r="NRM55" s="98" t="s">
        <v>669</v>
      </c>
      <c r="NRN55" s="98" t="s">
        <v>669</v>
      </c>
      <c r="NRO55" s="98" t="s">
        <v>669</v>
      </c>
      <c r="NRP55" s="98" t="s">
        <v>669</v>
      </c>
      <c r="NRQ55" s="98" t="s">
        <v>669</v>
      </c>
      <c r="NRR55" s="98" t="s">
        <v>669</v>
      </c>
      <c r="NRS55" s="98" t="s">
        <v>669</v>
      </c>
      <c r="NRT55" s="98" t="s">
        <v>669</v>
      </c>
      <c r="NRU55" s="98" t="s">
        <v>669</v>
      </c>
      <c r="NRV55" s="98" t="s">
        <v>669</v>
      </c>
      <c r="NRW55" s="98" t="s">
        <v>669</v>
      </c>
      <c r="NRX55" s="98" t="s">
        <v>669</v>
      </c>
      <c r="NRY55" s="98" t="s">
        <v>669</v>
      </c>
      <c r="NRZ55" s="98" t="s">
        <v>669</v>
      </c>
      <c r="NSA55" s="98" t="s">
        <v>669</v>
      </c>
      <c r="NSB55" s="98" t="s">
        <v>669</v>
      </c>
      <c r="NSC55" s="98" t="s">
        <v>669</v>
      </c>
      <c r="NSD55" s="98" t="s">
        <v>669</v>
      </c>
      <c r="NSE55" s="98" t="s">
        <v>669</v>
      </c>
      <c r="NSF55" s="98" t="s">
        <v>669</v>
      </c>
      <c r="NSG55" s="98" t="s">
        <v>669</v>
      </c>
      <c r="NSH55" s="98" t="s">
        <v>669</v>
      </c>
      <c r="NSI55" s="98" t="s">
        <v>669</v>
      </c>
      <c r="NSJ55" s="98" t="s">
        <v>669</v>
      </c>
      <c r="NSK55" s="98" t="s">
        <v>669</v>
      </c>
      <c r="NSL55" s="98" t="s">
        <v>669</v>
      </c>
      <c r="NSM55" s="98" t="s">
        <v>669</v>
      </c>
      <c r="NSN55" s="98" t="s">
        <v>669</v>
      </c>
      <c r="NSO55" s="98" t="s">
        <v>669</v>
      </c>
      <c r="NSP55" s="98" t="s">
        <v>669</v>
      </c>
      <c r="NSQ55" s="98" t="s">
        <v>669</v>
      </c>
      <c r="NSR55" s="98" t="s">
        <v>669</v>
      </c>
      <c r="NSS55" s="98" t="s">
        <v>669</v>
      </c>
      <c r="NST55" s="98" t="s">
        <v>669</v>
      </c>
      <c r="NSU55" s="98" t="s">
        <v>669</v>
      </c>
      <c r="NSV55" s="98" t="s">
        <v>669</v>
      </c>
      <c r="NSW55" s="98" t="s">
        <v>669</v>
      </c>
      <c r="NSX55" s="98" t="s">
        <v>669</v>
      </c>
      <c r="NSY55" s="98" t="s">
        <v>669</v>
      </c>
      <c r="NSZ55" s="98" t="s">
        <v>669</v>
      </c>
      <c r="NTA55" s="98" t="s">
        <v>669</v>
      </c>
      <c r="NTB55" s="98" t="s">
        <v>669</v>
      </c>
      <c r="NTC55" s="98" t="s">
        <v>669</v>
      </c>
      <c r="NTD55" s="98" t="s">
        <v>669</v>
      </c>
      <c r="NTE55" s="98" t="s">
        <v>669</v>
      </c>
      <c r="NTF55" s="98" t="s">
        <v>669</v>
      </c>
      <c r="NTG55" s="98" t="s">
        <v>669</v>
      </c>
      <c r="NTH55" s="98" t="s">
        <v>669</v>
      </c>
      <c r="NTI55" s="98" t="s">
        <v>669</v>
      </c>
      <c r="NTJ55" s="98" t="s">
        <v>669</v>
      </c>
      <c r="NTK55" s="98" t="s">
        <v>669</v>
      </c>
      <c r="NTL55" s="98" t="s">
        <v>669</v>
      </c>
      <c r="NTM55" s="98" t="s">
        <v>669</v>
      </c>
      <c r="NTN55" s="98" t="s">
        <v>669</v>
      </c>
      <c r="NTO55" s="98" t="s">
        <v>669</v>
      </c>
      <c r="NTP55" s="98" t="s">
        <v>669</v>
      </c>
      <c r="NTQ55" s="98" t="s">
        <v>669</v>
      </c>
      <c r="NTR55" s="98" t="s">
        <v>669</v>
      </c>
      <c r="NTS55" s="98" t="s">
        <v>669</v>
      </c>
      <c r="NTT55" s="98" t="s">
        <v>669</v>
      </c>
      <c r="NTU55" s="98" t="s">
        <v>669</v>
      </c>
      <c r="NTV55" s="98" t="s">
        <v>669</v>
      </c>
      <c r="NTW55" s="98" t="s">
        <v>669</v>
      </c>
      <c r="NTX55" s="98" t="s">
        <v>669</v>
      </c>
      <c r="NTY55" s="98" t="s">
        <v>669</v>
      </c>
      <c r="NTZ55" s="98" t="s">
        <v>669</v>
      </c>
      <c r="NUA55" s="98" t="s">
        <v>669</v>
      </c>
      <c r="NUB55" s="98" t="s">
        <v>669</v>
      </c>
      <c r="NUC55" s="98" t="s">
        <v>669</v>
      </c>
      <c r="NUD55" s="98" t="s">
        <v>669</v>
      </c>
      <c r="NUE55" s="98" t="s">
        <v>669</v>
      </c>
      <c r="NUF55" s="98" t="s">
        <v>669</v>
      </c>
      <c r="NUG55" s="98" t="s">
        <v>669</v>
      </c>
      <c r="NUH55" s="98" t="s">
        <v>669</v>
      </c>
      <c r="NUI55" s="98" t="s">
        <v>669</v>
      </c>
      <c r="NUJ55" s="98" t="s">
        <v>669</v>
      </c>
      <c r="NUK55" s="98" t="s">
        <v>669</v>
      </c>
      <c r="NUL55" s="98" t="s">
        <v>669</v>
      </c>
      <c r="NUM55" s="98" t="s">
        <v>669</v>
      </c>
      <c r="NUN55" s="98" t="s">
        <v>669</v>
      </c>
      <c r="NUO55" s="98" t="s">
        <v>669</v>
      </c>
      <c r="NUP55" s="98" t="s">
        <v>669</v>
      </c>
      <c r="NUQ55" s="98" t="s">
        <v>669</v>
      </c>
      <c r="NUR55" s="98" t="s">
        <v>669</v>
      </c>
      <c r="NUS55" s="98" t="s">
        <v>669</v>
      </c>
      <c r="NUT55" s="98" t="s">
        <v>669</v>
      </c>
      <c r="NUU55" s="98" t="s">
        <v>669</v>
      </c>
      <c r="NUV55" s="98" t="s">
        <v>669</v>
      </c>
      <c r="NUW55" s="98" t="s">
        <v>669</v>
      </c>
      <c r="NUX55" s="98" t="s">
        <v>669</v>
      </c>
      <c r="NUY55" s="98" t="s">
        <v>669</v>
      </c>
      <c r="NUZ55" s="98" t="s">
        <v>669</v>
      </c>
      <c r="NVA55" s="98" t="s">
        <v>669</v>
      </c>
      <c r="NVB55" s="98" t="s">
        <v>669</v>
      </c>
      <c r="NVC55" s="98" t="s">
        <v>669</v>
      </c>
      <c r="NVD55" s="98" t="s">
        <v>669</v>
      </c>
      <c r="NVE55" s="98" t="s">
        <v>669</v>
      </c>
      <c r="NVF55" s="98" t="s">
        <v>669</v>
      </c>
      <c r="NVG55" s="98" t="s">
        <v>669</v>
      </c>
      <c r="NVH55" s="98" t="s">
        <v>669</v>
      </c>
      <c r="NVI55" s="98" t="s">
        <v>669</v>
      </c>
      <c r="NVJ55" s="98" t="s">
        <v>669</v>
      </c>
      <c r="NVK55" s="98" t="s">
        <v>669</v>
      </c>
      <c r="NVL55" s="98" t="s">
        <v>669</v>
      </c>
      <c r="NVM55" s="98" t="s">
        <v>669</v>
      </c>
      <c r="NVN55" s="98" t="s">
        <v>669</v>
      </c>
      <c r="NVO55" s="98" t="s">
        <v>669</v>
      </c>
      <c r="NVP55" s="98" t="s">
        <v>669</v>
      </c>
      <c r="NVQ55" s="98" t="s">
        <v>669</v>
      </c>
      <c r="NVR55" s="98" t="s">
        <v>669</v>
      </c>
      <c r="NVS55" s="98" t="s">
        <v>669</v>
      </c>
      <c r="NVT55" s="98" t="s">
        <v>669</v>
      </c>
      <c r="NVU55" s="98" t="s">
        <v>669</v>
      </c>
      <c r="NVV55" s="98" t="s">
        <v>669</v>
      </c>
      <c r="NVW55" s="98" t="s">
        <v>669</v>
      </c>
      <c r="NVX55" s="98" t="s">
        <v>669</v>
      </c>
      <c r="NVY55" s="98" t="s">
        <v>669</v>
      </c>
      <c r="NVZ55" s="98" t="s">
        <v>669</v>
      </c>
      <c r="NWA55" s="98" t="s">
        <v>669</v>
      </c>
      <c r="NWB55" s="98" t="s">
        <v>669</v>
      </c>
      <c r="NWC55" s="98" t="s">
        <v>669</v>
      </c>
      <c r="NWD55" s="98" t="s">
        <v>669</v>
      </c>
      <c r="NWE55" s="98" t="s">
        <v>669</v>
      </c>
      <c r="NWF55" s="98" t="s">
        <v>669</v>
      </c>
      <c r="NWG55" s="98" t="s">
        <v>669</v>
      </c>
      <c r="NWH55" s="98" t="s">
        <v>669</v>
      </c>
      <c r="NWI55" s="98" t="s">
        <v>669</v>
      </c>
      <c r="NWJ55" s="98" t="s">
        <v>669</v>
      </c>
      <c r="NWK55" s="98" t="s">
        <v>669</v>
      </c>
      <c r="NWL55" s="98" t="s">
        <v>669</v>
      </c>
      <c r="NWM55" s="98" t="s">
        <v>669</v>
      </c>
      <c r="NWN55" s="98" t="s">
        <v>669</v>
      </c>
      <c r="NWO55" s="98" t="s">
        <v>669</v>
      </c>
      <c r="NWP55" s="98" t="s">
        <v>669</v>
      </c>
      <c r="NWQ55" s="98" t="s">
        <v>669</v>
      </c>
      <c r="NWR55" s="98" t="s">
        <v>669</v>
      </c>
      <c r="NWS55" s="98" t="s">
        <v>669</v>
      </c>
      <c r="NWT55" s="98" t="s">
        <v>669</v>
      </c>
      <c r="NWU55" s="98" t="s">
        <v>669</v>
      </c>
      <c r="NWV55" s="98" t="s">
        <v>669</v>
      </c>
      <c r="NWW55" s="98" t="s">
        <v>669</v>
      </c>
      <c r="NWX55" s="98" t="s">
        <v>669</v>
      </c>
      <c r="NWY55" s="98" t="s">
        <v>669</v>
      </c>
      <c r="NWZ55" s="98" t="s">
        <v>669</v>
      </c>
      <c r="NXA55" s="98" t="s">
        <v>669</v>
      </c>
      <c r="NXB55" s="98" t="s">
        <v>669</v>
      </c>
      <c r="NXC55" s="98" t="s">
        <v>669</v>
      </c>
      <c r="NXD55" s="98" t="s">
        <v>669</v>
      </c>
      <c r="NXE55" s="98" t="s">
        <v>669</v>
      </c>
      <c r="NXF55" s="98" t="s">
        <v>669</v>
      </c>
      <c r="NXG55" s="98" t="s">
        <v>669</v>
      </c>
      <c r="NXH55" s="98" t="s">
        <v>669</v>
      </c>
      <c r="NXI55" s="98" t="s">
        <v>669</v>
      </c>
      <c r="NXJ55" s="98" t="s">
        <v>669</v>
      </c>
      <c r="NXK55" s="98" t="s">
        <v>669</v>
      </c>
      <c r="NXL55" s="98" t="s">
        <v>669</v>
      </c>
      <c r="NXM55" s="98" t="s">
        <v>669</v>
      </c>
      <c r="NXN55" s="98" t="s">
        <v>669</v>
      </c>
      <c r="NXO55" s="98" t="s">
        <v>669</v>
      </c>
      <c r="NXP55" s="98" t="s">
        <v>669</v>
      </c>
      <c r="NXQ55" s="98" t="s">
        <v>669</v>
      </c>
      <c r="NXR55" s="98" t="s">
        <v>669</v>
      </c>
      <c r="NXS55" s="98" t="s">
        <v>669</v>
      </c>
      <c r="NXT55" s="98" t="s">
        <v>669</v>
      </c>
      <c r="NXU55" s="98" t="s">
        <v>669</v>
      </c>
      <c r="NXV55" s="98" t="s">
        <v>669</v>
      </c>
      <c r="NXW55" s="98" t="s">
        <v>669</v>
      </c>
      <c r="NXX55" s="98" t="s">
        <v>669</v>
      </c>
      <c r="NXY55" s="98" t="s">
        <v>669</v>
      </c>
      <c r="NXZ55" s="98" t="s">
        <v>669</v>
      </c>
      <c r="NYA55" s="98" t="s">
        <v>669</v>
      </c>
      <c r="NYB55" s="98" t="s">
        <v>669</v>
      </c>
      <c r="NYC55" s="98" t="s">
        <v>669</v>
      </c>
      <c r="NYD55" s="98" t="s">
        <v>669</v>
      </c>
      <c r="NYE55" s="98" t="s">
        <v>669</v>
      </c>
      <c r="NYF55" s="98" t="s">
        <v>669</v>
      </c>
      <c r="NYG55" s="98" t="s">
        <v>669</v>
      </c>
      <c r="NYH55" s="98" t="s">
        <v>669</v>
      </c>
      <c r="NYI55" s="98" t="s">
        <v>669</v>
      </c>
      <c r="NYJ55" s="98" t="s">
        <v>669</v>
      </c>
      <c r="NYK55" s="98" t="s">
        <v>669</v>
      </c>
      <c r="NYL55" s="98" t="s">
        <v>669</v>
      </c>
      <c r="NYM55" s="98" t="s">
        <v>669</v>
      </c>
      <c r="NYN55" s="98" t="s">
        <v>669</v>
      </c>
      <c r="NYO55" s="98" t="s">
        <v>669</v>
      </c>
      <c r="NYP55" s="98" t="s">
        <v>669</v>
      </c>
      <c r="NYQ55" s="98" t="s">
        <v>669</v>
      </c>
      <c r="NYR55" s="98" t="s">
        <v>669</v>
      </c>
      <c r="NYS55" s="98" t="s">
        <v>669</v>
      </c>
      <c r="NYT55" s="98" t="s">
        <v>669</v>
      </c>
      <c r="NYU55" s="98" t="s">
        <v>669</v>
      </c>
      <c r="NYV55" s="98" t="s">
        <v>669</v>
      </c>
      <c r="NYW55" s="98" t="s">
        <v>669</v>
      </c>
      <c r="NYX55" s="98" t="s">
        <v>669</v>
      </c>
      <c r="NYY55" s="98" t="s">
        <v>669</v>
      </c>
      <c r="NYZ55" s="98" t="s">
        <v>669</v>
      </c>
      <c r="NZA55" s="98" t="s">
        <v>669</v>
      </c>
      <c r="NZB55" s="98" t="s">
        <v>669</v>
      </c>
      <c r="NZC55" s="98" t="s">
        <v>669</v>
      </c>
      <c r="NZD55" s="98" t="s">
        <v>669</v>
      </c>
      <c r="NZE55" s="98" t="s">
        <v>669</v>
      </c>
      <c r="NZF55" s="98" t="s">
        <v>669</v>
      </c>
      <c r="NZG55" s="98" t="s">
        <v>669</v>
      </c>
      <c r="NZH55" s="98" t="s">
        <v>669</v>
      </c>
      <c r="NZI55" s="98" t="s">
        <v>669</v>
      </c>
      <c r="NZJ55" s="98" t="s">
        <v>669</v>
      </c>
      <c r="NZK55" s="98" t="s">
        <v>669</v>
      </c>
      <c r="NZL55" s="98" t="s">
        <v>669</v>
      </c>
      <c r="NZM55" s="98" t="s">
        <v>669</v>
      </c>
      <c r="NZN55" s="98" t="s">
        <v>669</v>
      </c>
      <c r="NZO55" s="98" t="s">
        <v>669</v>
      </c>
      <c r="NZP55" s="98" t="s">
        <v>669</v>
      </c>
      <c r="NZQ55" s="98" t="s">
        <v>669</v>
      </c>
      <c r="NZR55" s="98" t="s">
        <v>669</v>
      </c>
      <c r="NZS55" s="98" t="s">
        <v>669</v>
      </c>
      <c r="NZT55" s="98" t="s">
        <v>669</v>
      </c>
      <c r="NZU55" s="98" t="s">
        <v>669</v>
      </c>
      <c r="NZV55" s="98" t="s">
        <v>669</v>
      </c>
      <c r="NZW55" s="98" t="s">
        <v>669</v>
      </c>
      <c r="NZX55" s="98" t="s">
        <v>669</v>
      </c>
      <c r="NZY55" s="98" t="s">
        <v>669</v>
      </c>
      <c r="NZZ55" s="98" t="s">
        <v>669</v>
      </c>
      <c r="OAA55" s="98" t="s">
        <v>669</v>
      </c>
      <c r="OAB55" s="98" t="s">
        <v>669</v>
      </c>
      <c r="OAC55" s="98" t="s">
        <v>669</v>
      </c>
      <c r="OAD55" s="98" t="s">
        <v>669</v>
      </c>
      <c r="OAE55" s="98" t="s">
        <v>669</v>
      </c>
      <c r="OAF55" s="98" t="s">
        <v>669</v>
      </c>
      <c r="OAG55" s="98" t="s">
        <v>669</v>
      </c>
      <c r="OAH55" s="98" t="s">
        <v>669</v>
      </c>
      <c r="OAI55" s="98" t="s">
        <v>669</v>
      </c>
      <c r="OAJ55" s="98" t="s">
        <v>669</v>
      </c>
      <c r="OAK55" s="98" t="s">
        <v>669</v>
      </c>
      <c r="OAL55" s="98" t="s">
        <v>669</v>
      </c>
      <c r="OAM55" s="98" t="s">
        <v>669</v>
      </c>
      <c r="OAN55" s="98" t="s">
        <v>669</v>
      </c>
      <c r="OAO55" s="98" t="s">
        <v>669</v>
      </c>
      <c r="OAP55" s="98" t="s">
        <v>669</v>
      </c>
      <c r="OAQ55" s="98" t="s">
        <v>669</v>
      </c>
      <c r="OAR55" s="98" t="s">
        <v>669</v>
      </c>
      <c r="OAS55" s="98" t="s">
        <v>669</v>
      </c>
      <c r="OAT55" s="98" t="s">
        <v>669</v>
      </c>
      <c r="OAU55" s="98" t="s">
        <v>669</v>
      </c>
      <c r="OAV55" s="98" t="s">
        <v>669</v>
      </c>
      <c r="OAW55" s="98" t="s">
        <v>669</v>
      </c>
      <c r="OAX55" s="98" t="s">
        <v>669</v>
      </c>
      <c r="OAY55" s="98" t="s">
        <v>669</v>
      </c>
      <c r="OAZ55" s="98" t="s">
        <v>669</v>
      </c>
      <c r="OBA55" s="98" t="s">
        <v>669</v>
      </c>
      <c r="OBB55" s="98" t="s">
        <v>669</v>
      </c>
      <c r="OBC55" s="98" t="s">
        <v>669</v>
      </c>
      <c r="OBD55" s="98" t="s">
        <v>669</v>
      </c>
      <c r="OBE55" s="98" t="s">
        <v>669</v>
      </c>
      <c r="OBF55" s="98" t="s">
        <v>669</v>
      </c>
      <c r="OBG55" s="98" t="s">
        <v>669</v>
      </c>
      <c r="OBH55" s="98" t="s">
        <v>669</v>
      </c>
      <c r="OBI55" s="98" t="s">
        <v>669</v>
      </c>
      <c r="OBJ55" s="98" t="s">
        <v>669</v>
      </c>
      <c r="OBK55" s="98" t="s">
        <v>669</v>
      </c>
      <c r="OBL55" s="98" t="s">
        <v>669</v>
      </c>
      <c r="OBM55" s="98" t="s">
        <v>669</v>
      </c>
      <c r="OBN55" s="98" t="s">
        <v>669</v>
      </c>
      <c r="OBO55" s="98" t="s">
        <v>669</v>
      </c>
      <c r="OBP55" s="98" t="s">
        <v>669</v>
      </c>
      <c r="OBQ55" s="98" t="s">
        <v>669</v>
      </c>
      <c r="OBR55" s="98" t="s">
        <v>669</v>
      </c>
      <c r="OBS55" s="98" t="s">
        <v>669</v>
      </c>
      <c r="OBT55" s="98" t="s">
        <v>669</v>
      </c>
      <c r="OBU55" s="98" t="s">
        <v>669</v>
      </c>
      <c r="OBV55" s="98" t="s">
        <v>669</v>
      </c>
      <c r="OBW55" s="98" t="s">
        <v>669</v>
      </c>
      <c r="OBX55" s="98" t="s">
        <v>669</v>
      </c>
      <c r="OBY55" s="98" t="s">
        <v>669</v>
      </c>
      <c r="OBZ55" s="98" t="s">
        <v>669</v>
      </c>
      <c r="OCA55" s="98" t="s">
        <v>669</v>
      </c>
      <c r="OCB55" s="98" t="s">
        <v>669</v>
      </c>
      <c r="OCC55" s="98" t="s">
        <v>669</v>
      </c>
      <c r="OCD55" s="98" t="s">
        <v>669</v>
      </c>
      <c r="OCE55" s="98" t="s">
        <v>669</v>
      </c>
      <c r="OCF55" s="98" t="s">
        <v>669</v>
      </c>
      <c r="OCG55" s="98" t="s">
        <v>669</v>
      </c>
      <c r="OCH55" s="98" t="s">
        <v>669</v>
      </c>
      <c r="OCI55" s="98" t="s">
        <v>669</v>
      </c>
      <c r="OCJ55" s="98" t="s">
        <v>669</v>
      </c>
      <c r="OCK55" s="98" t="s">
        <v>669</v>
      </c>
      <c r="OCL55" s="98" t="s">
        <v>669</v>
      </c>
      <c r="OCM55" s="98" t="s">
        <v>669</v>
      </c>
      <c r="OCN55" s="98" t="s">
        <v>669</v>
      </c>
      <c r="OCO55" s="98" t="s">
        <v>669</v>
      </c>
      <c r="OCP55" s="98" t="s">
        <v>669</v>
      </c>
      <c r="OCQ55" s="98" t="s">
        <v>669</v>
      </c>
      <c r="OCR55" s="98" t="s">
        <v>669</v>
      </c>
      <c r="OCS55" s="98" t="s">
        <v>669</v>
      </c>
      <c r="OCT55" s="98" t="s">
        <v>669</v>
      </c>
      <c r="OCU55" s="98" t="s">
        <v>669</v>
      </c>
      <c r="OCV55" s="98" t="s">
        <v>669</v>
      </c>
      <c r="OCW55" s="98" t="s">
        <v>669</v>
      </c>
      <c r="OCX55" s="98" t="s">
        <v>669</v>
      </c>
      <c r="OCY55" s="98" t="s">
        <v>669</v>
      </c>
      <c r="OCZ55" s="98" t="s">
        <v>669</v>
      </c>
      <c r="ODA55" s="98" t="s">
        <v>669</v>
      </c>
      <c r="ODB55" s="98" t="s">
        <v>669</v>
      </c>
      <c r="ODC55" s="98" t="s">
        <v>669</v>
      </c>
      <c r="ODD55" s="98" t="s">
        <v>669</v>
      </c>
      <c r="ODE55" s="98" t="s">
        <v>669</v>
      </c>
      <c r="ODF55" s="98" t="s">
        <v>669</v>
      </c>
      <c r="ODG55" s="98" t="s">
        <v>669</v>
      </c>
      <c r="ODH55" s="98" t="s">
        <v>669</v>
      </c>
      <c r="ODI55" s="98" t="s">
        <v>669</v>
      </c>
      <c r="ODJ55" s="98" t="s">
        <v>669</v>
      </c>
      <c r="ODK55" s="98" t="s">
        <v>669</v>
      </c>
      <c r="ODL55" s="98" t="s">
        <v>669</v>
      </c>
      <c r="ODM55" s="98" t="s">
        <v>669</v>
      </c>
      <c r="ODN55" s="98" t="s">
        <v>669</v>
      </c>
      <c r="ODO55" s="98" t="s">
        <v>669</v>
      </c>
      <c r="ODP55" s="98" t="s">
        <v>669</v>
      </c>
      <c r="ODQ55" s="98" t="s">
        <v>669</v>
      </c>
      <c r="ODR55" s="98" t="s">
        <v>669</v>
      </c>
      <c r="ODS55" s="98" t="s">
        <v>669</v>
      </c>
      <c r="ODT55" s="98" t="s">
        <v>669</v>
      </c>
      <c r="ODU55" s="98" t="s">
        <v>669</v>
      </c>
      <c r="ODV55" s="98" t="s">
        <v>669</v>
      </c>
      <c r="ODW55" s="98" t="s">
        <v>669</v>
      </c>
      <c r="ODX55" s="98" t="s">
        <v>669</v>
      </c>
      <c r="ODY55" s="98" t="s">
        <v>669</v>
      </c>
      <c r="ODZ55" s="98" t="s">
        <v>669</v>
      </c>
      <c r="OEA55" s="98" t="s">
        <v>669</v>
      </c>
      <c r="OEB55" s="98" t="s">
        <v>669</v>
      </c>
      <c r="OEC55" s="98" t="s">
        <v>669</v>
      </c>
      <c r="OED55" s="98" t="s">
        <v>669</v>
      </c>
      <c r="OEE55" s="98" t="s">
        <v>669</v>
      </c>
      <c r="OEF55" s="98" t="s">
        <v>669</v>
      </c>
      <c r="OEG55" s="98" t="s">
        <v>669</v>
      </c>
      <c r="OEH55" s="98" t="s">
        <v>669</v>
      </c>
      <c r="OEI55" s="98" t="s">
        <v>669</v>
      </c>
      <c r="OEJ55" s="98" t="s">
        <v>669</v>
      </c>
      <c r="OEK55" s="98" t="s">
        <v>669</v>
      </c>
      <c r="OEL55" s="98" t="s">
        <v>669</v>
      </c>
      <c r="OEM55" s="98" t="s">
        <v>669</v>
      </c>
      <c r="OEN55" s="98" t="s">
        <v>669</v>
      </c>
      <c r="OEO55" s="98" t="s">
        <v>669</v>
      </c>
      <c r="OEP55" s="98" t="s">
        <v>669</v>
      </c>
      <c r="OEQ55" s="98" t="s">
        <v>669</v>
      </c>
      <c r="OER55" s="98" t="s">
        <v>669</v>
      </c>
      <c r="OES55" s="98" t="s">
        <v>669</v>
      </c>
      <c r="OET55" s="98" t="s">
        <v>669</v>
      </c>
      <c r="OEU55" s="98" t="s">
        <v>669</v>
      </c>
      <c r="OEV55" s="98" t="s">
        <v>669</v>
      </c>
      <c r="OEW55" s="98" t="s">
        <v>669</v>
      </c>
      <c r="OEX55" s="98" t="s">
        <v>669</v>
      </c>
      <c r="OEY55" s="98" t="s">
        <v>669</v>
      </c>
      <c r="OEZ55" s="98" t="s">
        <v>669</v>
      </c>
      <c r="OFA55" s="98" t="s">
        <v>669</v>
      </c>
      <c r="OFB55" s="98" t="s">
        <v>669</v>
      </c>
      <c r="OFC55" s="98" t="s">
        <v>669</v>
      </c>
      <c r="OFD55" s="98" t="s">
        <v>669</v>
      </c>
      <c r="OFE55" s="98" t="s">
        <v>669</v>
      </c>
      <c r="OFF55" s="98" t="s">
        <v>669</v>
      </c>
      <c r="OFG55" s="98" t="s">
        <v>669</v>
      </c>
      <c r="OFH55" s="98" t="s">
        <v>669</v>
      </c>
      <c r="OFI55" s="98" t="s">
        <v>669</v>
      </c>
      <c r="OFJ55" s="98" t="s">
        <v>669</v>
      </c>
      <c r="OFK55" s="98" t="s">
        <v>669</v>
      </c>
      <c r="OFL55" s="98" t="s">
        <v>669</v>
      </c>
      <c r="OFM55" s="98" t="s">
        <v>669</v>
      </c>
      <c r="OFN55" s="98" t="s">
        <v>669</v>
      </c>
      <c r="OFO55" s="98" t="s">
        <v>669</v>
      </c>
      <c r="OFP55" s="98" t="s">
        <v>669</v>
      </c>
      <c r="OFQ55" s="98" t="s">
        <v>669</v>
      </c>
      <c r="OFR55" s="98" t="s">
        <v>669</v>
      </c>
      <c r="OFS55" s="98" t="s">
        <v>669</v>
      </c>
      <c r="OFT55" s="98" t="s">
        <v>669</v>
      </c>
      <c r="OFU55" s="98" t="s">
        <v>669</v>
      </c>
      <c r="OFV55" s="98" t="s">
        <v>669</v>
      </c>
      <c r="OFW55" s="98" t="s">
        <v>669</v>
      </c>
      <c r="OFX55" s="98" t="s">
        <v>669</v>
      </c>
      <c r="OFY55" s="98" t="s">
        <v>669</v>
      </c>
      <c r="OFZ55" s="98" t="s">
        <v>669</v>
      </c>
      <c r="OGA55" s="98" t="s">
        <v>669</v>
      </c>
      <c r="OGB55" s="98" t="s">
        <v>669</v>
      </c>
      <c r="OGC55" s="98" t="s">
        <v>669</v>
      </c>
      <c r="OGD55" s="98" t="s">
        <v>669</v>
      </c>
      <c r="OGE55" s="98" t="s">
        <v>669</v>
      </c>
      <c r="OGF55" s="98" t="s">
        <v>669</v>
      </c>
      <c r="OGG55" s="98" t="s">
        <v>669</v>
      </c>
      <c r="OGH55" s="98" t="s">
        <v>669</v>
      </c>
      <c r="OGI55" s="98" t="s">
        <v>669</v>
      </c>
      <c r="OGJ55" s="98" t="s">
        <v>669</v>
      </c>
      <c r="OGK55" s="98" t="s">
        <v>669</v>
      </c>
      <c r="OGL55" s="98" t="s">
        <v>669</v>
      </c>
      <c r="OGM55" s="98" t="s">
        <v>669</v>
      </c>
      <c r="OGN55" s="98" t="s">
        <v>669</v>
      </c>
      <c r="OGO55" s="98" t="s">
        <v>669</v>
      </c>
      <c r="OGP55" s="98" t="s">
        <v>669</v>
      </c>
      <c r="OGQ55" s="98" t="s">
        <v>669</v>
      </c>
      <c r="OGR55" s="98" t="s">
        <v>669</v>
      </c>
      <c r="OGS55" s="98" t="s">
        <v>669</v>
      </c>
      <c r="OGT55" s="98" t="s">
        <v>669</v>
      </c>
      <c r="OGU55" s="98" t="s">
        <v>669</v>
      </c>
      <c r="OGV55" s="98" t="s">
        <v>669</v>
      </c>
      <c r="OGW55" s="98" t="s">
        <v>669</v>
      </c>
      <c r="OGX55" s="98" t="s">
        <v>669</v>
      </c>
      <c r="OGY55" s="98" t="s">
        <v>669</v>
      </c>
      <c r="OGZ55" s="98" t="s">
        <v>669</v>
      </c>
      <c r="OHA55" s="98" t="s">
        <v>669</v>
      </c>
      <c r="OHB55" s="98" t="s">
        <v>669</v>
      </c>
      <c r="OHC55" s="98" t="s">
        <v>669</v>
      </c>
      <c r="OHD55" s="98" t="s">
        <v>669</v>
      </c>
      <c r="OHE55" s="98" t="s">
        <v>669</v>
      </c>
      <c r="OHF55" s="98" t="s">
        <v>669</v>
      </c>
      <c r="OHG55" s="98" t="s">
        <v>669</v>
      </c>
      <c r="OHH55" s="98" t="s">
        <v>669</v>
      </c>
      <c r="OHI55" s="98" t="s">
        <v>669</v>
      </c>
      <c r="OHJ55" s="98" t="s">
        <v>669</v>
      </c>
      <c r="OHK55" s="98" t="s">
        <v>669</v>
      </c>
      <c r="OHL55" s="98" t="s">
        <v>669</v>
      </c>
      <c r="OHM55" s="98" t="s">
        <v>669</v>
      </c>
      <c r="OHN55" s="98" t="s">
        <v>669</v>
      </c>
      <c r="OHO55" s="98" t="s">
        <v>669</v>
      </c>
      <c r="OHP55" s="98" t="s">
        <v>669</v>
      </c>
      <c r="OHQ55" s="98" t="s">
        <v>669</v>
      </c>
      <c r="OHR55" s="98" t="s">
        <v>669</v>
      </c>
      <c r="OHS55" s="98" t="s">
        <v>669</v>
      </c>
      <c r="OHT55" s="98" t="s">
        <v>669</v>
      </c>
      <c r="OHU55" s="98" t="s">
        <v>669</v>
      </c>
      <c r="OHV55" s="98" t="s">
        <v>669</v>
      </c>
      <c r="OHW55" s="98" t="s">
        <v>669</v>
      </c>
      <c r="OHX55" s="98" t="s">
        <v>669</v>
      </c>
      <c r="OHY55" s="98" t="s">
        <v>669</v>
      </c>
      <c r="OHZ55" s="98" t="s">
        <v>669</v>
      </c>
      <c r="OIA55" s="98" t="s">
        <v>669</v>
      </c>
      <c r="OIB55" s="98" t="s">
        <v>669</v>
      </c>
      <c r="OIC55" s="98" t="s">
        <v>669</v>
      </c>
      <c r="OID55" s="98" t="s">
        <v>669</v>
      </c>
      <c r="OIE55" s="98" t="s">
        <v>669</v>
      </c>
      <c r="OIF55" s="98" t="s">
        <v>669</v>
      </c>
      <c r="OIG55" s="98" t="s">
        <v>669</v>
      </c>
      <c r="OIH55" s="98" t="s">
        <v>669</v>
      </c>
      <c r="OII55" s="98" t="s">
        <v>669</v>
      </c>
      <c r="OIJ55" s="98" t="s">
        <v>669</v>
      </c>
      <c r="OIK55" s="98" t="s">
        <v>669</v>
      </c>
      <c r="OIL55" s="98" t="s">
        <v>669</v>
      </c>
      <c r="OIM55" s="98" t="s">
        <v>669</v>
      </c>
      <c r="OIN55" s="98" t="s">
        <v>669</v>
      </c>
      <c r="OIO55" s="98" t="s">
        <v>669</v>
      </c>
      <c r="OIP55" s="98" t="s">
        <v>669</v>
      </c>
      <c r="OIQ55" s="98" t="s">
        <v>669</v>
      </c>
      <c r="OIR55" s="98" t="s">
        <v>669</v>
      </c>
      <c r="OIS55" s="98" t="s">
        <v>669</v>
      </c>
      <c r="OIT55" s="98" t="s">
        <v>669</v>
      </c>
      <c r="OIU55" s="98" t="s">
        <v>669</v>
      </c>
      <c r="OIV55" s="98" t="s">
        <v>669</v>
      </c>
      <c r="OIW55" s="98" t="s">
        <v>669</v>
      </c>
      <c r="OIX55" s="98" t="s">
        <v>669</v>
      </c>
      <c r="OIY55" s="98" t="s">
        <v>669</v>
      </c>
      <c r="OIZ55" s="98" t="s">
        <v>669</v>
      </c>
      <c r="OJA55" s="98" t="s">
        <v>669</v>
      </c>
      <c r="OJB55" s="98" t="s">
        <v>669</v>
      </c>
      <c r="OJC55" s="98" t="s">
        <v>669</v>
      </c>
      <c r="OJD55" s="98" t="s">
        <v>669</v>
      </c>
      <c r="OJE55" s="98" t="s">
        <v>669</v>
      </c>
      <c r="OJF55" s="98" t="s">
        <v>669</v>
      </c>
      <c r="OJG55" s="98" t="s">
        <v>669</v>
      </c>
      <c r="OJH55" s="98" t="s">
        <v>669</v>
      </c>
      <c r="OJI55" s="98" t="s">
        <v>669</v>
      </c>
      <c r="OJJ55" s="98" t="s">
        <v>669</v>
      </c>
      <c r="OJK55" s="98" t="s">
        <v>669</v>
      </c>
      <c r="OJL55" s="98" t="s">
        <v>669</v>
      </c>
      <c r="OJM55" s="98" t="s">
        <v>669</v>
      </c>
      <c r="OJN55" s="98" t="s">
        <v>669</v>
      </c>
      <c r="OJO55" s="98" t="s">
        <v>669</v>
      </c>
      <c r="OJP55" s="98" t="s">
        <v>669</v>
      </c>
      <c r="OJQ55" s="98" t="s">
        <v>669</v>
      </c>
      <c r="OJR55" s="98" t="s">
        <v>669</v>
      </c>
      <c r="OJS55" s="98" t="s">
        <v>669</v>
      </c>
      <c r="OJT55" s="98" t="s">
        <v>669</v>
      </c>
      <c r="OJU55" s="98" t="s">
        <v>669</v>
      </c>
      <c r="OJV55" s="98" t="s">
        <v>669</v>
      </c>
      <c r="OJW55" s="98" t="s">
        <v>669</v>
      </c>
      <c r="OJX55" s="98" t="s">
        <v>669</v>
      </c>
      <c r="OJY55" s="98" t="s">
        <v>669</v>
      </c>
      <c r="OJZ55" s="98" t="s">
        <v>669</v>
      </c>
      <c r="OKA55" s="98" t="s">
        <v>669</v>
      </c>
      <c r="OKB55" s="98" t="s">
        <v>669</v>
      </c>
      <c r="OKC55" s="98" t="s">
        <v>669</v>
      </c>
      <c r="OKD55" s="98" t="s">
        <v>669</v>
      </c>
      <c r="OKE55" s="98" t="s">
        <v>669</v>
      </c>
      <c r="OKF55" s="98" t="s">
        <v>669</v>
      </c>
      <c r="OKG55" s="98" t="s">
        <v>669</v>
      </c>
      <c r="OKH55" s="98" t="s">
        <v>669</v>
      </c>
      <c r="OKI55" s="98" t="s">
        <v>669</v>
      </c>
      <c r="OKJ55" s="98" t="s">
        <v>669</v>
      </c>
      <c r="OKK55" s="98" t="s">
        <v>669</v>
      </c>
      <c r="OKL55" s="98" t="s">
        <v>669</v>
      </c>
      <c r="OKM55" s="98" t="s">
        <v>669</v>
      </c>
      <c r="OKN55" s="98" t="s">
        <v>669</v>
      </c>
      <c r="OKO55" s="98" t="s">
        <v>669</v>
      </c>
      <c r="OKP55" s="98" t="s">
        <v>669</v>
      </c>
      <c r="OKQ55" s="98" t="s">
        <v>669</v>
      </c>
      <c r="OKR55" s="98" t="s">
        <v>669</v>
      </c>
      <c r="OKS55" s="98" t="s">
        <v>669</v>
      </c>
      <c r="OKT55" s="98" t="s">
        <v>669</v>
      </c>
      <c r="OKU55" s="98" t="s">
        <v>669</v>
      </c>
      <c r="OKV55" s="98" t="s">
        <v>669</v>
      </c>
      <c r="OKW55" s="98" t="s">
        <v>669</v>
      </c>
      <c r="OKX55" s="98" t="s">
        <v>669</v>
      </c>
      <c r="OKY55" s="98" t="s">
        <v>669</v>
      </c>
      <c r="OKZ55" s="98" t="s">
        <v>669</v>
      </c>
      <c r="OLA55" s="98" t="s">
        <v>669</v>
      </c>
      <c r="OLB55" s="98" t="s">
        <v>669</v>
      </c>
      <c r="OLC55" s="98" t="s">
        <v>669</v>
      </c>
      <c r="OLD55" s="98" t="s">
        <v>669</v>
      </c>
      <c r="OLE55" s="98" t="s">
        <v>669</v>
      </c>
      <c r="OLF55" s="98" t="s">
        <v>669</v>
      </c>
      <c r="OLG55" s="98" t="s">
        <v>669</v>
      </c>
      <c r="OLH55" s="98" t="s">
        <v>669</v>
      </c>
      <c r="OLI55" s="98" t="s">
        <v>669</v>
      </c>
      <c r="OLJ55" s="98" t="s">
        <v>669</v>
      </c>
      <c r="OLK55" s="98" t="s">
        <v>669</v>
      </c>
      <c r="OLL55" s="98" t="s">
        <v>669</v>
      </c>
      <c r="OLM55" s="98" t="s">
        <v>669</v>
      </c>
      <c r="OLN55" s="98" t="s">
        <v>669</v>
      </c>
      <c r="OLO55" s="98" t="s">
        <v>669</v>
      </c>
      <c r="OLP55" s="98" t="s">
        <v>669</v>
      </c>
      <c r="OLQ55" s="98" t="s">
        <v>669</v>
      </c>
      <c r="OLR55" s="98" t="s">
        <v>669</v>
      </c>
      <c r="OLS55" s="98" t="s">
        <v>669</v>
      </c>
      <c r="OLT55" s="98" t="s">
        <v>669</v>
      </c>
      <c r="OLU55" s="98" t="s">
        <v>669</v>
      </c>
      <c r="OLV55" s="98" t="s">
        <v>669</v>
      </c>
      <c r="OLW55" s="98" t="s">
        <v>669</v>
      </c>
      <c r="OLX55" s="98" t="s">
        <v>669</v>
      </c>
      <c r="OLY55" s="98" t="s">
        <v>669</v>
      </c>
      <c r="OLZ55" s="98" t="s">
        <v>669</v>
      </c>
      <c r="OMA55" s="98" t="s">
        <v>669</v>
      </c>
      <c r="OMB55" s="98" t="s">
        <v>669</v>
      </c>
      <c r="OMC55" s="98" t="s">
        <v>669</v>
      </c>
      <c r="OMD55" s="98" t="s">
        <v>669</v>
      </c>
      <c r="OME55" s="98" t="s">
        <v>669</v>
      </c>
      <c r="OMF55" s="98" t="s">
        <v>669</v>
      </c>
      <c r="OMG55" s="98" t="s">
        <v>669</v>
      </c>
      <c r="OMH55" s="98" t="s">
        <v>669</v>
      </c>
      <c r="OMI55" s="98" t="s">
        <v>669</v>
      </c>
      <c r="OMJ55" s="98" t="s">
        <v>669</v>
      </c>
      <c r="OMK55" s="98" t="s">
        <v>669</v>
      </c>
      <c r="OML55" s="98" t="s">
        <v>669</v>
      </c>
      <c r="OMM55" s="98" t="s">
        <v>669</v>
      </c>
      <c r="OMN55" s="98" t="s">
        <v>669</v>
      </c>
      <c r="OMO55" s="98" t="s">
        <v>669</v>
      </c>
      <c r="OMP55" s="98" t="s">
        <v>669</v>
      </c>
      <c r="OMQ55" s="98" t="s">
        <v>669</v>
      </c>
      <c r="OMR55" s="98" t="s">
        <v>669</v>
      </c>
      <c r="OMS55" s="98" t="s">
        <v>669</v>
      </c>
      <c r="OMT55" s="98" t="s">
        <v>669</v>
      </c>
      <c r="OMU55" s="98" t="s">
        <v>669</v>
      </c>
      <c r="OMV55" s="98" t="s">
        <v>669</v>
      </c>
      <c r="OMW55" s="98" t="s">
        <v>669</v>
      </c>
      <c r="OMX55" s="98" t="s">
        <v>669</v>
      </c>
      <c r="OMY55" s="98" t="s">
        <v>669</v>
      </c>
      <c r="OMZ55" s="98" t="s">
        <v>669</v>
      </c>
      <c r="ONA55" s="98" t="s">
        <v>669</v>
      </c>
      <c r="ONB55" s="98" t="s">
        <v>669</v>
      </c>
      <c r="ONC55" s="98" t="s">
        <v>669</v>
      </c>
      <c r="OND55" s="98" t="s">
        <v>669</v>
      </c>
      <c r="ONE55" s="98" t="s">
        <v>669</v>
      </c>
      <c r="ONF55" s="98" t="s">
        <v>669</v>
      </c>
      <c r="ONG55" s="98" t="s">
        <v>669</v>
      </c>
      <c r="ONH55" s="98" t="s">
        <v>669</v>
      </c>
      <c r="ONI55" s="98" t="s">
        <v>669</v>
      </c>
      <c r="ONJ55" s="98" t="s">
        <v>669</v>
      </c>
      <c r="ONK55" s="98" t="s">
        <v>669</v>
      </c>
      <c r="ONL55" s="98" t="s">
        <v>669</v>
      </c>
      <c r="ONM55" s="98" t="s">
        <v>669</v>
      </c>
      <c r="ONN55" s="98" t="s">
        <v>669</v>
      </c>
      <c r="ONO55" s="98" t="s">
        <v>669</v>
      </c>
      <c r="ONP55" s="98" t="s">
        <v>669</v>
      </c>
      <c r="ONQ55" s="98" t="s">
        <v>669</v>
      </c>
      <c r="ONR55" s="98" t="s">
        <v>669</v>
      </c>
      <c r="ONS55" s="98" t="s">
        <v>669</v>
      </c>
      <c r="ONT55" s="98" t="s">
        <v>669</v>
      </c>
      <c r="ONU55" s="98" t="s">
        <v>669</v>
      </c>
      <c r="ONV55" s="98" t="s">
        <v>669</v>
      </c>
      <c r="ONW55" s="98" t="s">
        <v>669</v>
      </c>
      <c r="ONX55" s="98" t="s">
        <v>669</v>
      </c>
      <c r="ONY55" s="98" t="s">
        <v>669</v>
      </c>
      <c r="ONZ55" s="98" t="s">
        <v>669</v>
      </c>
      <c r="OOA55" s="98" t="s">
        <v>669</v>
      </c>
      <c r="OOB55" s="98" t="s">
        <v>669</v>
      </c>
      <c r="OOC55" s="98" t="s">
        <v>669</v>
      </c>
      <c r="OOD55" s="98" t="s">
        <v>669</v>
      </c>
      <c r="OOE55" s="98" t="s">
        <v>669</v>
      </c>
      <c r="OOF55" s="98" t="s">
        <v>669</v>
      </c>
      <c r="OOG55" s="98" t="s">
        <v>669</v>
      </c>
      <c r="OOH55" s="98" t="s">
        <v>669</v>
      </c>
      <c r="OOI55" s="98" t="s">
        <v>669</v>
      </c>
      <c r="OOJ55" s="98" t="s">
        <v>669</v>
      </c>
      <c r="OOK55" s="98" t="s">
        <v>669</v>
      </c>
      <c r="OOL55" s="98" t="s">
        <v>669</v>
      </c>
      <c r="OOM55" s="98" t="s">
        <v>669</v>
      </c>
      <c r="OON55" s="98" t="s">
        <v>669</v>
      </c>
      <c r="OOO55" s="98" t="s">
        <v>669</v>
      </c>
      <c r="OOP55" s="98" t="s">
        <v>669</v>
      </c>
      <c r="OOQ55" s="98" t="s">
        <v>669</v>
      </c>
      <c r="OOR55" s="98" t="s">
        <v>669</v>
      </c>
      <c r="OOS55" s="98" t="s">
        <v>669</v>
      </c>
      <c r="OOT55" s="98" t="s">
        <v>669</v>
      </c>
      <c r="OOU55" s="98" t="s">
        <v>669</v>
      </c>
      <c r="OOV55" s="98" t="s">
        <v>669</v>
      </c>
      <c r="OOW55" s="98" t="s">
        <v>669</v>
      </c>
      <c r="OOX55" s="98" t="s">
        <v>669</v>
      </c>
      <c r="OOY55" s="98" t="s">
        <v>669</v>
      </c>
      <c r="OOZ55" s="98" t="s">
        <v>669</v>
      </c>
      <c r="OPA55" s="98" t="s">
        <v>669</v>
      </c>
      <c r="OPB55" s="98" t="s">
        <v>669</v>
      </c>
      <c r="OPC55" s="98" t="s">
        <v>669</v>
      </c>
      <c r="OPD55" s="98" t="s">
        <v>669</v>
      </c>
      <c r="OPE55" s="98" t="s">
        <v>669</v>
      </c>
      <c r="OPF55" s="98" t="s">
        <v>669</v>
      </c>
      <c r="OPG55" s="98" t="s">
        <v>669</v>
      </c>
      <c r="OPH55" s="98" t="s">
        <v>669</v>
      </c>
      <c r="OPI55" s="98" t="s">
        <v>669</v>
      </c>
      <c r="OPJ55" s="98" t="s">
        <v>669</v>
      </c>
      <c r="OPK55" s="98" t="s">
        <v>669</v>
      </c>
      <c r="OPL55" s="98" t="s">
        <v>669</v>
      </c>
      <c r="OPM55" s="98" t="s">
        <v>669</v>
      </c>
      <c r="OPN55" s="98" t="s">
        <v>669</v>
      </c>
      <c r="OPO55" s="98" t="s">
        <v>669</v>
      </c>
      <c r="OPP55" s="98" t="s">
        <v>669</v>
      </c>
      <c r="OPQ55" s="98" t="s">
        <v>669</v>
      </c>
      <c r="OPR55" s="98" t="s">
        <v>669</v>
      </c>
      <c r="OPS55" s="98" t="s">
        <v>669</v>
      </c>
      <c r="OPT55" s="98" t="s">
        <v>669</v>
      </c>
      <c r="OPU55" s="98" t="s">
        <v>669</v>
      </c>
      <c r="OPV55" s="98" t="s">
        <v>669</v>
      </c>
      <c r="OPW55" s="98" t="s">
        <v>669</v>
      </c>
      <c r="OPX55" s="98" t="s">
        <v>669</v>
      </c>
      <c r="OPY55" s="98" t="s">
        <v>669</v>
      </c>
      <c r="OPZ55" s="98" t="s">
        <v>669</v>
      </c>
      <c r="OQA55" s="98" t="s">
        <v>669</v>
      </c>
      <c r="OQB55" s="98" t="s">
        <v>669</v>
      </c>
      <c r="OQC55" s="98" t="s">
        <v>669</v>
      </c>
      <c r="OQD55" s="98" t="s">
        <v>669</v>
      </c>
      <c r="OQE55" s="98" t="s">
        <v>669</v>
      </c>
      <c r="OQF55" s="98" t="s">
        <v>669</v>
      </c>
      <c r="OQG55" s="98" t="s">
        <v>669</v>
      </c>
      <c r="OQH55" s="98" t="s">
        <v>669</v>
      </c>
      <c r="OQI55" s="98" t="s">
        <v>669</v>
      </c>
      <c r="OQJ55" s="98" t="s">
        <v>669</v>
      </c>
      <c r="OQK55" s="98" t="s">
        <v>669</v>
      </c>
      <c r="OQL55" s="98" t="s">
        <v>669</v>
      </c>
      <c r="OQM55" s="98" t="s">
        <v>669</v>
      </c>
      <c r="OQN55" s="98" t="s">
        <v>669</v>
      </c>
      <c r="OQO55" s="98" t="s">
        <v>669</v>
      </c>
      <c r="OQP55" s="98" t="s">
        <v>669</v>
      </c>
      <c r="OQQ55" s="98" t="s">
        <v>669</v>
      </c>
      <c r="OQR55" s="98" t="s">
        <v>669</v>
      </c>
      <c r="OQS55" s="98" t="s">
        <v>669</v>
      </c>
      <c r="OQT55" s="98" t="s">
        <v>669</v>
      </c>
      <c r="OQU55" s="98" t="s">
        <v>669</v>
      </c>
      <c r="OQV55" s="98" t="s">
        <v>669</v>
      </c>
      <c r="OQW55" s="98" t="s">
        <v>669</v>
      </c>
      <c r="OQX55" s="98" t="s">
        <v>669</v>
      </c>
      <c r="OQY55" s="98" t="s">
        <v>669</v>
      </c>
      <c r="OQZ55" s="98" t="s">
        <v>669</v>
      </c>
      <c r="ORA55" s="98" t="s">
        <v>669</v>
      </c>
      <c r="ORB55" s="98" t="s">
        <v>669</v>
      </c>
      <c r="ORC55" s="98" t="s">
        <v>669</v>
      </c>
      <c r="ORD55" s="98" t="s">
        <v>669</v>
      </c>
      <c r="ORE55" s="98" t="s">
        <v>669</v>
      </c>
      <c r="ORF55" s="98" t="s">
        <v>669</v>
      </c>
      <c r="ORG55" s="98" t="s">
        <v>669</v>
      </c>
      <c r="ORH55" s="98" t="s">
        <v>669</v>
      </c>
      <c r="ORI55" s="98" t="s">
        <v>669</v>
      </c>
      <c r="ORJ55" s="98" t="s">
        <v>669</v>
      </c>
      <c r="ORK55" s="98" t="s">
        <v>669</v>
      </c>
      <c r="ORL55" s="98" t="s">
        <v>669</v>
      </c>
      <c r="ORM55" s="98" t="s">
        <v>669</v>
      </c>
      <c r="ORN55" s="98" t="s">
        <v>669</v>
      </c>
      <c r="ORO55" s="98" t="s">
        <v>669</v>
      </c>
      <c r="ORP55" s="98" t="s">
        <v>669</v>
      </c>
      <c r="ORQ55" s="98" t="s">
        <v>669</v>
      </c>
      <c r="ORR55" s="98" t="s">
        <v>669</v>
      </c>
      <c r="ORS55" s="98" t="s">
        <v>669</v>
      </c>
      <c r="ORT55" s="98" t="s">
        <v>669</v>
      </c>
      <c r="ORU55" s="98" t="s">
        <v>669</v>
      </c>
      <c r="ORV55" s="98" t="s">
        <v>669</v>
      </c>
      <c r="ORW55" s="98" t="s">
        <v>669</v>
      </c>
      <c r="ORX55" s="98" t="s">
        <v>669</v>
      </c>
      <c r="ORY55" s="98" t="s">
        <v>669</v>
      </c>
      <c r="ORZ55" s="98" t="s">
        <v>669</v>
      </c>
      <c r="OSA55" s="98" t="s">
        <v>669</v>
      </c>
      <c r="OSB55" s="98" t="s">
        <v>669</v>
      </c>
      <c r="OSC55" s="98" t="s">
        <v>669</v>
      </c>
      <c r="OSD55" s="98" t="s">
        <v>669</v>
      </c>
      <c r="OSE55" s="98" t="s">
        <v>669</v>
      </c>
      <c r="OSF55" s="98" t="s">
        <v>669</v>
      </c>
      <c r="OSG55" s="98" t="s">
        <v>669</v>
      </c>
      <c r="OSH55" s="98" t="s">
        <v>669</v>
      </c>
      <c r="OSI55" s="98" t="s">
        <v>669</v>
      </c>
      <c r="OSJ55" s="98" t="s">
        <v>669</v>
      </c>
      <c r="OSK55" s="98" t="s">
        <v>669</v>
      </c>
      <c r="OSL55" s="98" t="s">
        <v>669</v>
      </c>
      <c r="OSM55" s="98" t="s">
        <v>669</v>
      </c>
      <c r="OSN55" s="98" t="s">
        <v>669</v>
      </c>
      <c r="OSO55" s="98" t="s">
        <v>669</v>
      </c>
      <c r="OSP55" s="98" t="s">
        <v>669</v>
      </c>
      <c r="OSQ55" s="98" t="s">
        <v>669</v>
      </c>
      <c r="OSR55" s="98" t="s">
        <v>669</v>
      </c>
      <c r="OSS55" s="98" t="s">
        <v>669</v>
      </c>
      <c r="OST55" s="98" t="s">
        <v>669</v>
      </c>
      <c r="OSU55" s="98" t="s">
        <v>669</v>
      </c>
      <c r="OSV55" s="98" t="s">
        <v>669</v>
      </c>
      <c r="OSW55" s="98" t="s">
        <v>669</v>
      </c>
      <c r="OSX55" s="98" t="s">
        <v>669</v>
      </c>
      <c r="OSY55" s="98" t="s">
        <v>669</v>
      </c>
      <c r="OSZ55" s="98" t="s">
        <v>669</v>
      </c>
      <c r="OTA55" s="98" t="s">
        <v>669</v>
      </c>
      <c r="OTB55" s="98" t="s">
        <v>669</v>
      </c>
      <c r="OTC55" s="98" t="s">
        <v>669</v>
      </c>
      <c r="OTD55" s="98" t="s">
        <v>669</v>
      </c>
      <c r="OTE55" s="98" t="s">
        <v>669</v>
      </c>
      <c r="OTF55" s="98" t="s">
        <v>669</v>
      </c>
      <c r="OTG55" s="98" t="s">
        <v>669</v>
      </c>
      <c r="OTH55" s="98" t="s">
        <v>669</v>
      </c>
      <c r="OTI55" s="98" t="s">
        <v>669</v>
      </c>
      <c r="OTJ55" s="98" t="s">
        <v>669</v>
      </c>
      <c r="OTK55" s="98" t="s">
        <v>669</v>
      </c>
      <c r="OTL55" s="98" t="s">
        <v>669</v>
      </c>
      <c r="OTM55" s="98" t="s">
        <v>669</v>
      </c>
      <c r="OTN55" s="98" t="s">
        <v>669</v>
      </c>
      <c r="OTO55" s="98" t="s">
        <v>669</v>
      </c>
      <c r="OTP55" s="98" t="s">
        <v>669</v>
      </c>
      <c r="OTQ55" s="98" t="s">
        <v>669</v>
      </c>
      <c r="OTR55" s="98" t="s">
        <v>669</v>
      </c>
      <c r="OTS55" s="98" t="s">
        <v>669</v>
      </c>
      <c r="OTT55" s="98" t="s">
        <v>669</v>
      </c>
      <c r="OTU55" s="98" t="s">
        <v>669</v>
      </c>
      <c r="OTV55" s="98" t="s">
        <v>669</v>
      </c>
      <c r="OTW55" s="98" t="s">
        <v>669</v>
      </c>
      <c r="OTX55" s="98" t="s">
        <v>669</v>
      </c>
      <c r="OTY55" s="98" t="s">
        <v>669</v>
      </c>
      <c r="OTZ55" s="98" t="s">
        <v>669</v>
      </c>
      <c r="OUA55" s="98" t="s">
        <v>669</v>
      </c>
      <c r="OUB55" s="98" t="s">
        <v>669</v>
      </c>
      <c r="OUC55" s="98" t="s">
        <v>669</v>
      </c>
      <c r="OUD55" s="98" t="s">
        <v>669</v>
      </c>
      <c r="OUE55" s="98" t="s">
        <v>669</v>
      </c>
      <c r="OUF55" s="98" t="s">
        <v>669</v>
      </c>
      <c r="OUG55" s="98" t="s">
        <v>669</v>
      </c>
      <c r="OUH55" s="98" t="s">
        <v>669</v>
      </c>
      <c r="OUI55" s="98" t="s">
        <v>669</v>
      </c>
      <c r="OUJ55" s="98" t="s">
        <v>669</v>
      </c>
      <c r="OUK55" s="98" t="s">
        <v>669</v>
      </c>
      <c r="OUL55" s="98" t="s">
        <v>669</v>
      </c>
      <c r="OUM55" s="98" t="s">
        <v>669</v>
      </c>
      <c r="OUN55" s="98" t="s">
        <v>669</v>
      </c>
      <c r="OUO55" s="98" t="s">
        <v>669</v>
      </c>
      <c r="OUP55" s="98" t="s">
        <v>669</v>
      </c>
      <c r="OUQ55" s="98" t="s">
        <v>669</v>
      </c>
      <c r="OUR55" s="98" t="s">
        <v>669</v>
      </c>
      <c r="OUS55" s="98" t="s">
        <v>669</v>
      </c>
      <c r="OUT55" s="98" t="s">
        <v>669</v>
      </c>
      <c r="OUU55" s="98" t="s">
        <v>669</v>
      </c>
      <c r="OUV55" s="98" t="s">
        <v>669</v>
      </c>
      <c r="OUW55" s="98" t="s">
        <v>669</v>
      </c>
      <c r="OUX55" s="98" t="s">
        <v>669</v>
      </c>
      <c r="OUY55" s="98" t="s">
        <v>669</v>
      </c>
      <c r="OUZ55" s="98" t="s">
        <v>669</v>
      </c>
      <c r="OVA55" s="98" t="s">
        <v>669</v>
      </c>
      <c r="OVB55" s="98" t="s">
        <v>669</v>
      </c>
      <c r="OVC55" s="98" t="s">
        <v>669</v>
      </c>
      <c r="OVD55" s="98" t="s">
        <v>669</v>
      </c>
      <c r="OVE55" s="98" t="s">
        <v>669</v>
      </c>
      <c r="OVF55" s="98" t="s">
        <v>669</v>
      </c>
      <c r="OVG55" s="98" t="s">
        <v>669</v>
      </c>
      <c r="OVH55" s="98" t="s">
        <v>669</v>
      </c>
      <c r="OVI55" s="98" t="s">
        <v>669</v>
      </c>
      <c r="OVJ55" s="98" t="s">
        <v>669</v>
      </c>
      <c r="OVK55" s="98" t="s">
        <v>669</v>
      </c>
      <c r="OVL55" s="98" t="s">
        <v>669</v>
      </c>
      <c r="OVM55" s="98" t="s">
        <v>669</v>
      </c>
      <c r="OVN55" s="98" t="s">
        <v>669</v>
      </c>
      <c r="OVO55" s="98" t="s">
        <v>669</v>
      </c>
      <c r="OVP55" s="98" t="s">
        <v>669</v>
      </c>
      <c r="OVQ55" s="98" t="s">
        <v>669</v>
      </c>
      <c r="OVR55" s="98" t="s">
        <v>669</v>
      </c>
      <c r="OVS55" s="98" t="s">
        <v>669</v>
      </c>
      <c r="OVT55" s="98" t="s">
        <v>669</v>
      </c>
      <c r="OVU55" s="98" t="s">
        <v>669</v>
      </c>
      <c r="OVV55" s="98" t="s">
        <v>669</v>
      </c>
      <c r="OVW55" s="98" t="s">
        <v>669</v>
      </c>
      <c r="OVX55" s="98" t="s">
        <v>669</v>
      </c>
      <c r="OVY55" s="98" t="s">
        <v>669</v>
      </c>
      <c r="OVZ55" s="98" t="s">
        <v>669</v>
      </c>
      <c r="OWA55" s="98" t="s">
        <v>669</v>
      </c>
      <c r="OWB55" s="98" t="s">
        <v>669</v>
      </c>
      <c r="OWC55" s="98" t="s">
        <v>669</v>
      </c>
      <c r="OWD55" s="98" t="s">
        <v>669</v>
      </c>
      <c r="OWE55" s="98" t="s">
        <v>669</v>
      </c>
      <c r="OWF55" s="98" t="s">
        <v>669</v>
      </c>
      <c r="OWG55" s="98" t="s">
        <v>669</v>
      </c>
      <c r="OWH55" s="98" t="s">
        <v>669</v>
      </c>
      <c r="OWI55" s="98" t="s">
        <v>669</v>
      </c>
      <c r="OWJ55" s="98" t="s">
        <v>669</v>
      </c>
      <c r="OWK55" s="98" t="s">
        <v>669</v>
      </c>
      <c r="OWL55" s="98" t="s">
        <v>669</v>
      </c>
      <c r="OWM55" s="98" t="s">
        <v>669</v>
      </c>
      <c r="OWN55" s="98" t="s">
        <v>669</v>
      </c>
      <c r="OWO55" s="98" t="s">
        <v>669</v>
      </c>
      <c r="OWP55" s="98" t="s">
        <v>669</v>
      </c>
      <c r="OWQ55" s="98" t="s">
        <v>669</v>
      </c>
      <c r="OWR55" s="98" t="s">
        <v>669</v>
      </c>
      <c r="OWS55" s="98" t="s">
        <v>669</v>
      </c>
      <c r="OWT55" s="98" t="s">
        <v>669</v>
      </c>
      <c r="OWU55" s="98" t="s">
        <v>669</v>
      </c>
      <c r="OWV55" s="98" t="s">
        <v>669</v>
      </c>
      <c r="OWW55" s="98" t="s">
        <v>669</v>
      </c>
      <c r="OWX55" s="98" t="s">
        <v>669</v>
      </c>
      <c r="OWY55" s="98" t="s">
        <v>669</v>
      </c>
      <c r="OWZ55" s="98" t="s">
        <v>669</v>
      </c>
      <c r="OXA55" s="98" t="s">
        <v>669</v>
      </c>
      <c r="OXB55" s="98" t="s">
        <v>669</v>
      </c>
      <c r="OXC55" s="98" t="s">
        <v>669</v>
      </c>
      <c r="OXD55" s="98" t="s">
        <v>669</v>
      </c>
      <c r="OXE55" s="98" t="s">
        <v>669</v>
      </c>
      <c r="OXF55" s="98" t="s">
        <v>669</v>
      </c>
      <c r="OXG55" s="98" t="s">
        <v>669</v>
      </c>
      <c r="OXH55" s="98" t="s">
        <v>669</v>
      </c>
      <c r="OXI55" s="98" t="s">
        <v>669</v>
      </c>
      <c r="OXJ55" s="98" t="s">
        <v>669</v>
      </c>
      <c r="OXK55" s="98" t="s">
        <v>669</v>
      </c>
      <c r="OXL55" s="98" t="s">
        <v>669</v>
      </c>
      <c r="OXM55" s="98" t="s">
        <v>669</v>
      </c>
      <c r="OXN55" s="98" t="s">
        <v>669</v>
      </c>
      <c r="OXO55" s="98" t="s">
        <v>669</v>
      </c>
      <c r="OXP55" s="98" t="s">
        <v>669</v>
      </c>
      <c r="OXQ55" s="98" t="s">
        <v>669</v>
      </c>
      <c r="OXR55" s="98" t="s">
        <v>669</v>
      </c>
      <c r="OXS55" s="98" t="s">
        <v>669</v>
      </c>
      <c r="OXT55" s="98" t="s">
        <v>669</v>
      </c>
      <c r="OXU55" s="98" t="s">
        <v>669</v>
      </c>
      <c r="OXV55" s="98" t="s">
        <v>669</v>
      </c>
      <c r="OXW55" s="98" t="s">
        <v>669</v>
      </c>
      <c r="OXX55" s="98" t="s">
        <v>669</v>
      </c>
      <c r="OXY55" s="98" t="s">
        <v>669</v>
      </c>
      <c r="OXZ55" s="98" t="s">
        <v>669</v>
      </c>
      <c r="OYA55" s="98" t="s">
        <v>669</v>
      </c>
      <c r="OYB55" s="98" t="s">
        <v>669</v>
      </c>
      <c r="OYC55" s="98" t="s">
        <v>669</v>
      </c>
      <c r="OYD55" s="98" t="s">
        <v>669</v>
      </c>
      <c r="OYE55" s="98" t="s">
        <v>669</v>
      </c>
      <c r="OYF55" s="98" t="s">
        <v>669</v>
      </c>
      <c r="OYG55" s="98" t="s">
        <v>669</v>
      </c>
      <c r="OYH55" s="98" t="s">
        <v>669</v>
      </c>
      <c r="OYI55" s="98" t="s">
        <v>669</v>
      </c>
      <c r="OYJ55" s="98" t="s">
        <v>669</v>
      </c>
      <c r="OYK55" s="98" t="s">
        <v>669</v>
      </c>
      <c r="OYL55" s="98" t="s">
        <v>669</v>
      </c>
      <c r="OYM55" s="98" t="s">
        <v>669</v>
      </c>
      <c r="OYN55" s="98" t="s">
        <v>669</v>
      </c>
      <c r="OYO55" s="98" t="s">
        <v>669</v>
      </c>
      <c r="OYP55" s="98" t="s">
        <v>669</v>
      </c>
      <c r="OYQ55" s="98" t="s">
        <v>669</v>
      </c>
      <c r="OYR55" s="98" t="s">
        <v>669</v>
      </c>
      <c r="OYS55" s="98" t="s">
        <v>669</v>
      </c>
      <c r="OYT55" s="98" t="s">
        <v>669</v>
      </c>
      <c r="OYU55" s="98" t="s">
        <v>669</v>
      </c>
      <c r="OYV55" s="98" t="s">
        <v>669</v>
      </c>
      <c r="OYW55" s="98" t="s">
        <v>669</v>
      </c>
      <c r="OYX55" s="98" t="s">
        <v>669</v>
      </c>
      <c r="OYY55" s="98" t="s">
        <v>669</v>
      </c>
      <c r="OYZ55" s="98" t="s">
        <v>669</v>
      </c>
      <c r="OZA55" s="98" t="s">
        <v>669</v>
      </c>
      <c r="OZB55" s="98" t="s">
        <v>669</v>
      </c>
      <c r="OZC55" s="98" t="s">
        <v>669</v>
      </c>
      <c r="OZD55" s="98" t="s">
        <v>669</v>
      </c>
      <c r="OZE55" s="98" t="s">
        <v>669</v>
      </c>
      <c r="OZF55" s="98" t="s">
        <v>669</v>
      </c>
      <c r="OZG55" s="98" t="s">
        <v>669</v>
      </c>
      <c r="OZH55" s="98" t="s">
        <v>669</v>
      </c>
      <c r="OZI55" s="98" t="s">
        <v>669</v>
      </c>
      <c r="OZJ55" s="98" t="s">
        <v>669</v>
      </c>
      <c r="OZK55" s="98" t="s">
        <v>669</v>
      </c>
      <c r="OZL55" s="98" t="s">
        <v>669</v>
      </c>
      <c r="OZM55" s="98" t="s">
        <v>669</v>
      </c>
      <c r="OZN55" s="98" t="s">
        <v>669</v>
      </c>
      <c r="OZO55" s="98" t="s">
        <v>669</v>
      </c>
      <c r="OZP55" s="98" t="s">
        <v>669</v>
      </c>
      <c r="OZQ55" s="98" t="s">
        <v>669</v>
      </c>
      <c r="OZR55" s="98" t="s">
        <v>669</v>
      </c>
      <c r="OZS55" s="98" t="s">
        <v>669</v>
      </c>
      <c r="OZT55" s="98" t="s">
        <v>669</v>
      </c>
      <c r="OZU55" s="98" t="s">
        <v>669</v>
      </c>
      <c r="OZV55" s="98" t="s">
        <v>669</v>
      </c>
      <c r="OZW55" s="98" t="s">
        <v>669</v>
      </c>
      <c r="OZX55" s="98" t="s">
        <v>669</v>
      </c>
      <c r="OZY55" s="98" t="s">
        <v>669</v>
      </c>
      <c r="OZZ55" s="98" t="s">
        <v>669</v>
      </c>
      <c r="PAA55" s="98" t="s">
        <v>669</v>
      </c>
      <c r="PAB55" s="98" t="s">
        <v>669</v>
      </c>
      <c r="PAC55" s="98" t="s">
        <v>669</v>
      </c>
      <c r="PAD55" s="98" t="s">
        <v>669</v>
      </c>
      <c r="PAE55" s="98" t="s">
        <v>669</v>
      </c>
      <c r="PAF55" s="98" t="s">
        <v>669</v>
      </c>
      <c r="PAG55" s="98" t="s">
        <v>669</v>
      </c>
      <c r="PAH55" s="98" t="s">
        <v>669</v>
      </c>
      <c r="PAI55" s="98" t="s">
        <v>669</v>
      </c>
      <c r="PAJ55" s="98" t="s">
        <v>669</v>
      </c>
      <c r="PAK55" s="98" t="s">
        <v>669</v>
      </c>
      <c r="PAL55" s="98" t="s">
        <v>669</v>
      </c>
      <c r="PAM55" s="98" t="s">
        <v>669</v>
      </c>
      <c r="PAN55" s="98" t="s">
        <v>669</v>
      </c>
      <c r="PAO55" s="98" t="s">
        <v>669</v>
      </c>
      <c r="PAP55" s="98" t="s">
        <v>669</v>
      </c>
      <c r="PAQ55" s="98" t="s">
        <v>669</v>
      </c>
      <c r="PAR55" s="98" t="s">
        <v>669</v>
      </c>
      <c r="PAS55" s="98" t="s">
        <v>669</v>
      </c>
      <c r="PAT55" s="98" t="s">
        <v>669</v>
      </c>
      <c r="PAU55" s="98" t="s">
        <v>669</v>
      </c>
      <c r="PAV55" s="98" t="s">
        <v>669</v>
      </c>
      <c r="PAW55" s="98" t="s">
        <v>669</v>
      </c>
      <c r="PAX55" s="98" t="s">
        <v>669</v>
      </c>
      <c r="PAY55" s="98" t="s">
        <v>669</v>
      </c>
      <c r="PAZ55" s="98" t="s">
        <v>669</v>
      </c>
      <c r="PBA55" s="98" t="s">
        <v>669</v>
      </c>
      <c r="PBB55" s="98" t="s">
        <v>669</v>
      </c>
      <c r="PBC55" s="98" t="s">
        <v>669</v>
      </c>
      <c r="PBD55" s="98" t="s">
        <v>669</v>
      </c>
      <c r="PBE55" s="98" t="s">
        <v>669</v>
      </c>
      <c r="PBF55" s="98" t="s">
        <v>669</v>
      </c>
      <c r="PBG55" s="98" t="s">
        <v>669</v>
      </c>
      <c r="PBH55" s="98" t="s">
        <v>669</v>
      </c>
      <c r="PBI55" s="98" t="s">
        <v>669</v>
      </c>
      <c r="PBJ55" s="98" t="s">
        <v>669</v>
      </c>
      <c r="PBK55" s="98" t="s">
        <v>669</v>
      </c>
      <c r="PBL55" s="98" t="s">
        <v>669</v>
      </c>
      <c r="PBM55" s="98" t="s">
        <v>669</v>
      </c>
      <c r="PBN55" s="98" t="s">
        <v>669</v>
      </c>
      <c r="PBO55" s="98" t="s">
        <v>669</v>
      </c>
      <c r="PBP55" s="98" t="s">
        <v>669</v>
      </c>
      <c r="PBQ55" s="98" t="s">
        <v>669</v>
      </c>
      <c r="PBR55" s="98" t="s">
        <v>669</v>
      </c>
      <c r="PBS55" s="98" t="s">
        <v>669</v>
      </c>
      <c r="PBT55" s="98" t="s">
        <v>669</v>
      </c>
      <c r="PBU55" s="98" t="s">
        <v>669</v>
      </c>
      <c r="PBV55" s="98" t="s">
        <v>669</v>
      </c>
      <c r="PBW55" s="98" t="s">
        <v>669</v>
      </c>
      <c r="PBX55" s="98" t="s">
        <v>669</v>
      </c>
      <c r="PBY55" s="98" t="s">
        <v>669</v>
      </c>
      <c r="PBZ55" s="98" t="s">
        <v>669</v>
      </c>
      <c r="PCA55" s="98" t="s">
        <v>669</v>
      </c>
      <c r="PCB55" s="98" t="s">
        <v>669</v>
      </c>
      <c r="PCC55" s="98" t="s">
        <v>669</v>
      </c>
      <c r="PCD55" s="98" t="s">
        <v>669</v>
      </c>
      <c r="PCE55" s="98" t="s">
        <v>669</v>
      </c>
      <c r="PCF55" s="98" t="s">
        <v>669</v>
      </c>
      <c r="PCG55" s="98" t="s">
        <v>669</v>
      </c>
      <c r="PCH55" s="98" t="s">
        <v>669</v>
      </c>
      <c r="PCI55" s="98" t="s">
        <v>669</v>
      </c>
      <c r="PCJ55" s="98" t="s">
        <v>669</v>
      </c>
      <c r="PCK55" s="98" t="s">
        <v>669</v>
      </c>
      <c r="PCL55" s="98" t="s">
        <v>669</v>
      </c>
      <c r="PCM55" s="98" t="s">
        <v>669</v>
      </c>
      <c r="PCN55" s="98" t="s">
        <v>669</v>
      </c>
      <c r="PCO55" s="98" t="s">
        <v>669</v>
      </c>
      <c r="PCP55" s="98" t="s">
        <v>669</v>
      </c>
      <c r="PCQ55" s="98" t="s">
        <v>669</v>
      </c>
      <c r="PCR55" s="98" t="s">
        <v>669</v>
      </c>
      <c r="PCS55" s="98" t="s">
        <v>669</v>
      </c>
      <c r="PCT55" s="98" t="s">
        <v>669</v>
      </c>
      <c r="PCU55" s="98" t="s">
        <v>669</v>
      </c>
      <c r="PCV55" s="98" t="s">
        <v>669</v>
      </c>
      <c r="PCW55" s="98" t="s">
        <v>669</v>
      </c>
      <c r="PCX55" s="98" t="s">
        <v>669</v>
      </c>
      <c r="PCY55" s="98" t="s">
        <v>669</v>
      </c>
      <c r="PCZ55" s="98" t="s">
        <v>669</v>
      </c>
      <c r="PDA55" s="98" t="s">
        <v>669</v>
      </c>
      <c r="PDB55" s="98" t="s">
        <v>669</v>
      </c>
      <c r="PDC55" s="98" t="s">
        <v>669</v>
      </c>
      <c r="PDD55" s="98" t="s">
        <v>669</v>
      </c>
      <c r="PDE55" s="98" t="s">
        <v>669</v>
      </c>
      <c r="PDF55" s="98" t="s">
        <v>669</v>
      </c>
      <c r="PDG55" s="98" t="s">
        <v>669</v>
      </c>
      <c r="PDH55" s="98" t="s">
        <v>669</v>
      </c>
      <c r="PDI55" s="98" t="s">
        <v>669</v>
      </c>
      <c r="PDJ55" s="98" t="s">
        <v>669</v>
      </c>
      <c r="PDK55" s="98" t="s">
        <v>669</v>
      </c>
      <c r="PDL55" s="98" t="s">
        <v>669</v>
      </c>
      <c r="PDM55" s="98" t="s">
        <v>669</v>
      </c>
      <c r="PDN55" s="98" t="s">
        <v>669</v>
      </c>
      <c r="PDO55" s="98" t="s">
        <v>669</v>
      </c>
      <c r="PDP55" s="98" t="s">
        <v>669</v>
      </c>
      <c r="PDQ55" s="98" t="s">
        <v>669</v>
      </c>
      <c r="PDR55" s="98" t="s">
        <v>669</v>
      </c>
      <c r="PDS55" s="98" t="s">
        <v>669</v>
      </c>
      <c r="PDT55" s="98" t="s">
        <v>669</v>
      </c>
      <c r="PDU55" s="98" t="s">
        <v>669</v>
      </c>
      <c r="PDV55" s="98" t="s">
        <v>669</v>
      </c>
      <c r="PDW55" s="98" t="s">
        <v>669</v>
      </c>
      <c r="PDX55" s="98" t="s">
        <v>669</v>
      </c>
      <c r="PDY55" s="98" t="s">
        <v>669</v>
      </c>
      <c r="PDZ55" s="98" t="s">
        <v>669</v>
      </c>
      <c r="PEA55" s="98" t="s">
        <v>669</v>
      </c>
      <c r="PEB55" s="98" t="s">
        <v>669</v>
      </c>
      <c r="PEC55" s="98" t="s">
        <v>669</v>
      </c>
      <c r="PED55" s="98" t="s">
        <v>669</v>
      </c>
      <c r="PEE55" s="98" t="s">
        <v>669</v>
      </c>
      <c r="PEF55" s="98" t="s">
        <v>669</v>
      </c>
      <c r="PEG55" s="98" t="s">
        <v>669</v>
      </c>
      <c r="PEH55" s="98" t="s">
        <v>669</v>
      </c>
      <c r="PEI55" s="98" t="s">
        <v>669</v>
      </c>
      <c r="PEJ55" s="98" t="s">
        <v>669</v>
      </c>
      <c r="PEK55" s="98" t="s">
        <v>669</v>
      </c>
      <c r="PEL55" s="98" t="s">
        <v>669</v>
      </c>
      <c r="PEM55" s="98" t="s">
        <v>669</v>
      </c>
      <c r="PEN55" s="98" t="s">
        <v>669</v>
      </c>
      <c r="PEO55" s="98" t="s">
        <v>669</v>
      </c>
      <c r="PEP55" s="98" t="s">
        <v>669</v>
      </c>
      <c r="PEQ55" s="98" t="s">
        <v>669</v>
      </c>
      <c r="PER55" s="98" t="s">
        <v>669</v>
      </c>
      <c r="PES55" s="98" t="s">
        <v>669</v>
      </c>
      <c r="PET55" s="98" t="s">
        <v>669</v>
      </c>
      <c r="PEU55" s="98" t="s">
        <v>669</v>
      </c>
      <c r="PEV55" s="98" t="s">
        <v>669</v>
      </c>
      <c r="PEW55" s="98" t="s">
        <v>669</v>
      </c>
      <c r="PEX55" s="98" t="s">
        <v>669</v>
      </c>
      <c r="PEY55" s="98" t="s">
        <v>669</v>
      </c>
      <c r="PEZ55" s="98" t="s">
        <v>669</v>
      </c>
      <c r="PFA55" s="98" t="s">
        <v>669</v>
      </c>
      <c r="PFB55" s="98" t="s">
        <v>669</v>
      </c>
      <c r="PFC55" s="98" t="s">
        <v>669</v>
      </c>
      <c r="PFD55" s="98" t="s">
        <v>669</v>
      </c>
      <c r="PFE55" s="98" t="s">
        <v>669</v>
      </c>
      <c r="PFF55" s="98" t="s">
        <v>669</v>
      </c>
      <c r="PFG55" s="98" t="s">
        <v>669</v>
      </c>
      <c r="PFH55" s="98" t="s">
        <v>669</v>
      </c>
      <c r="PFI55" s="98" t="s">
        <v>669</v>
      </c>
      <c r="PFJ55" s="98" t="s">
        <v>669</v>
      </c>
      <c r="PFK55" s="98" t="s">
        <v>669</v>
      </c>
      <c r="PFL55" s="98" t="s">
        <v>669</v>
      </c>
      <c r="PFM55" s="98" t="s">
        <v>669</v>
      </c>
      <c r="PFN55" s="98" t="s">
        <v>669</v>
      </c>
      <c r="PFO55" s="98" t="s">
        <v>669</v>
      </c>
      <c r="PFP55" s="98" t="s">
        <v>669</v>
      </c>
      <c r="PFQ55" s="98" t="s">
        <v>669</v>
      </c>
      <c r="PFR55" s="98" t="s">
        <v>669</v>
      </c>
      <c r="PFS55" s="98" t="s">
        <v>669</v>
      </c>
      <c r="PFT55" s="98" t="s">
        <v>669</v>
      </c>
      <c r="PFU55" s="98" t="s">
        <v>669</v>
      </c>
      <c r="PFV55" s="98" t="s">
        <v>669</v>
      </c>
      <c r="PFW55" s="98" t="s">
        <v>669</v>
      </c>
      <c r="PFX55" s="98" t="s">
        <v>669</v>
      </c>
      <c r="PFY55" s="98" t="s">
        <v>669</v>
      </c>
      <c r="PFZ55" s="98" t="s">
        <v>669</v>
      </c>
      <c r="PGA55" s="98" t="s">
        <v>669</v>
      </c>
      <c r="PGB55" s="98" t="s">
        <v>669</v>
      </c>
      <c r="PGC55" s="98" t="s">
        <v>669</v>
      </c>
      <c r="PGD55" s="98" t="s">
        <v>669</v>
      </c>
      <c r="PGE55" s="98" t="s">
        <v>669</v>
      </c>
      <c r="PGF55" s="98" t="s">
        <v>669</v>
      </c>
      <c r="PGG55" s="98" t="s">
        <v>669</v>
      </c>
      <c r="PGH55" s="98" t="s">
        <v>669</v>
      </c>
      <c r="PGI55" s="98" t="s">
        <v>669</v>
      </c>
      <c r="PGJ55" s="98" t="s">
        <v>669</v>
      </c>
      <c r="PGK55" s="98" t="s">
        <v>669</v>
      </c>
      <c r="PGL55" s="98" t="s">
        <v>669</v>
      </c>
      <c r="PGM55" s="98" t="s">
        <v>669</v>
      </c>
      <c r="PGN55" s="98" t="s">
        <v>669</v>
      </c>
      <c r="PGO55" s="98" t="s">
        <v>669</v>
      </c>
      <c r="PGP55" s="98" t="s">
        <v>669</v>
      </c>
      <c r="PGQ55" s="98" t="s">
        <v>669</v>
      </c>
      <c r="PGR55" s="98" t="s">
        <v>669</v>
      </c>
      <c r="PGS55" s="98" t="s">
        <v>669</v>
      </c>
      <c r="PGT55" s="98" t="s">
        <v>669</v>
      </c>
      <c r="PGU55" s="98" t="s">
        <v>669</v>
      </c>
      <c r="PGV55" s="98" t="s">
        <v>669</v>
      </c>
      <c r="PGW55" s="98" t="s">
        <v>669</v>
      </c>
      <c r="PGX55" s="98" t="s">
        <v>669</v>
      </c>
      <c r="PGY55" s="98" t="s">
        <v>669</v>
      </c>
      <c r="PGZ55" s="98" t="s">
        <v>669</v>
      </c>
      <c r="PHA55" s="98" t="s">
        <v>669</v>
      </c>
      <c r="PHB55" s="98" t="s">
        <v>669</v>
      </c>
      <c r="PHC55" s="98" t="s">
        <v>669</v>
      </c>
      <c r="PHD55" s="98" t="s">
        <v>669</v>
      </c>
      <c r="PHE55" s="98" t="s">
        <v>669</v>
      </c>
      <c r="PHF55" s="98" t="s">
        <v>669</v>
      </c>
      <c r="PHG55" s="98" t="s">
        <v>669</v>
      </c>
      <c r="PHH55" s="98" t="s">
        <v>669</v>
      </c>
      <c r="PHI55" s="98" t="s">
        <v>669</v>
      </c>
      <c r="PHJ55" s="98" t="s">
        <v>669</v>
      </c>
      <c r="PHK55" s="98" t="s">
        <v>669</v>
      </c>
      <c r="PHL55" s="98" t="s">
        <v>669</v>
      </c>
      <c r="PHM55" s="98" t="s">
        <v>669</v>
      </c>
      <c r="PHN55" s="98" t="s">
        <v>669</v>
      </c>
      <c r="PHO55" s="98" t="s">
        <v>669</v>
      </c>
      <c r="PHP55" s="98" t="s">
        <v>669</v>
      </c>
      <c r="PHQ55" s="98" t="s">
        <v>669</v>
      </c>
      <c r="PHR55" s="98" t="s">
        <v>669</v>
      </c>
      <c r="PHS55" s="98" t="s">
        <v>669</v>
      </c>
      <c r="PHT55" s="98" t="s">
        <v>669</v>
      </c>
      <c r="PHU55" s="98" t="s">
        <v>669</v>
      </c>
      <c r="PHV55" s="98" t="s">
        <v>669</v>
      </c>
      <c r="PHW55" s="98" t="s">
        <v>669</v>
      </c>
      <c r="PHX55" s="98" t="s">
        <v>669</v>
      </c>
      <c r="PHY55" s="98" t="s">
        <v>669</v>
      </c>
      <c r="PHZ55" s="98" t="s">
        <v>669</v>
      </c>
      <c r="PIA55" s="98" t="s">
        <v>669</v>
      </c>
      <c r="PIB55" s="98" t="s">
        <v>669</v>
      </c>
      <c r="PIC55" s="98" t="s">
        <v>669</v>
      </c>
      <c r="PID55" s="98" t="s">
        <v>669</v>
      </c>
      <c r="PIE55" s="98" t="s">
        <v>669</v>
      </c>
      <c r="PIF55" s="98" t="s">
        <v>669</v>
      </c>
      <c r="PIG55" s="98" t="s">
        <v>669</v>
      </c>
      <c r="PIH55" s="98" t="s">
        <v>669</v>
      </c>
      <c r="PII55" s="98" t="s">
        <v>669</v>
      </c>
      <c r="PIJ55" s="98" t="s">
        <v>669</v>
      </c>
      <c r="PIK55" s="98" t="s">
        <v>669</v>
      </c>
      <c r="PIL55" s="98" t="s">
        <v>669</v>
      </c>
      <c r="PIM55" s="98" t="s">
        <v>669</v>
      </c>
      <c r="PIN55" s="98" t="s">
        <v>669</v>
      </c>
      <c r="PIO55" s="98" t="s">
        <v>669</v>
      </c>
      <c r="PIP55" s="98" t="s">
        <v>669</v>
      </c>
      <c r="PIQ55" s="98" t="s">
        <v>669</v>
      </c>
      <c r="PIR55" s="98" t="s">
        <v>669</v>
      </c>
      <c r="PIS55" s="98" t="s">
        <v>669</v>
      </c>
      <c r="PIT55" s="98" t="s">
        <v>669</v>
      </c>
      <c r="PIU55" s="98" t="s">
        <v>669</v>
      </c>
      <c r="PIV55" s="98" t="s">
        <v>669</v>
      </c>
      <c r="PIW55" s="98" t="s">
        <v>669</v>
      </c>
      <c r="PIX55" s="98" t="s">
        <v>669</v>
      </c>
      <c r="PIY55" s="98" t="s">
        <v>669</v>
      </c>
      <c r="PIZ55" s="98" t="s">
        <v>669</v>
      </c>
      <c r="PJA55" s="98" t="s">
        <v>669</v>
      </c>
      <c r="PJB55" s="98" t="s">
        <v>669</v>
      </c>
      <c r="PJC55" s="98" t="s">
        <v>669</v>
      </c>
      <c r="PJD55" s="98" t="s">
        <v>669</v>
      </c>
      <c r="PJE55" s="98" t="s">
        <v>669</v>
      </c>
      <c r="PJF55" s="98" t="s">
        <v>669</v>
      </c>
      <c r="PJG55" s="98" t="s">
        <v>669</v>
      </c>
      <c r="PJH55" s="98" t="s">
        <v>669</v>
      </c>
      <c r="PJI55" s="98" t="s">
        <v>669</v>
      </c>
      <c r="PJJ55" s="98" t="s">
        <v>669</v>
      </c>
      <c r="PJK55" s="98" t="s">
        <v>669</v>
      </c>
      <c r="PJL55" s="98" t="s">
        <v>669</v>
      </c>
      <c r="PJM55" s="98" t="s">
        <v>669</v>
      </c>
      <c r="PJN55" s="98" t="s">
        <v>669</v>
      </c>
      <c r="PJO55" s="98" t="s">
        <v>669</v>
      </c>
      <c r="PJP55" s="98" t="s">
        <v>669</v>
      </c>
      <c r="PJQ55" s="98" t="s">
        <v>669</v>
      </c>
      <c r="PJR55" s="98" t="s">
        <v>669</v>
      </c>
      <c r="PJS55" s="98" t="s">
        <v>669</v>
      </c>
      <c r="PJT55" s="98" t="s">
        <v>669</v>
      </c>
      <c r="PJU55" s="98" t="s">
        <v>669</v>
      </c>
      <c r="PJV55" s="98" t="s">
        <v>669</v>
      </c>
      <c r="PJW55" s="98" t="s">
        <v>669</v>
      </c>
      <c r="PJX55" s="98" t="s">
        <v>669</v>
      </c>
      <c r="PJY55" s="98" t="s">
        <v>669</v>
      </c>
      <c r="PJZ55" s="98" t="s">
        <v>669</v>
      </c>
      <c r="PKA55" s="98" t="s">
        <v>669</v>
      </c>
      <c r="PKB55" s="98" t="s">
        <v>669</v>
      </c>
      <c r="PKC55" s="98" t="s">
        <v>669</v>
      </c>
      <c r="PKD55" s="98" t="s">
        <v>669</v>
      </c>
      <c r="PKE55" s="98" t="s">
        <v>669</v>
      </c>
      <c r="PKF55" s="98" t="s">
        <v>669</v>
      </c>
      <c r="PKG55" s="98" t="s">
        <v>669</v>
      </c>
      <c r="PKH55" s="98" t="s">
        <v>669</v>
      </c>
      <c r="PKI55" s="98" t="s">
        <v>669</v>
      </c>
      <c r="PKJ55" s="98" t="s">
        <v>669</v>
      </c>
      <c r="PKK55" s="98" t="s">
        <v>669</v>
      </c>
      <c r="PKL55" s="98" t="s">
        <v>669</v>
      </c>
      <c r="PKM55" s="98" t="s">
        <v>669</v>
      </c>
      <c r="PKN55" s="98" t="s">
        <v>669</v>
      </c>
      <c r="PKO55" s="98" t="s">
        <v>669</v>
      </c>
      <c r="PKP55" s="98" t="s">
        <v>669</v>
      </c>
      <c r="PKQ55" s="98" t="s">
        <v>669</v>
      </c>
      <c r="PKR55" s="98" t="s">
        <v>669</v>
      </c>
      <c r="PKS55" s="98" t="s">
        <v>669</v>
      </c>
      <c r="PKT55" s="98" t="s">
        <v>669</v>
      </c>
      <c r="PKU55" s="98" t="s">
        <v>669</v>
      </c>
      <c r="PKV55" s="98" t="s">
        <v>669</v>
      </c>
      <c r="PKW55" s="98" t="s">
        <v>669</v>
      </c>
      <c r="PKX55" s="98" t="s">
        <v>669</v>
      </c>
      <c r="PKY55" s="98" t="s">
        <v>669</v>
      </c>
      <c r="PKZ55" s="98" t="s">
        <v>669</v>
      </c>
      <c r="PLA55" s="98" t="s">
        <v>669</v>
      </c>
      <c r="PLB55" s="98" t="s">
        <v>669</v>
      </c>
      <c r="PLC55" s="98" t="s">
        <v>669</v>
      </c>
      <c r="PLD55" s="98" t="s">
        <v>669</v>
      </c>
      <c r="PLE55" s="98" t="s">
        <v>669</v>
      </c>
      <c r="PLF55" s="98" t="s">
        <v>669</v>
      </c>
      <c r="PLG55" s="98" t="s">
        <v>669</v>
      </c>
      <c r="PLH55" s="98" t="s">
        <v>669</v>
      </c>
      <c r="PLI55" s="98" t="s">
        <v>669</v>
      </c>
      <c r="PLJ55" s="98" t="s">
        <v>669</v>
      </c>
      <c r="PLK55" s="98" t="s">
        <v>669</v>
      </c>
      <c r="PLL55" s="98" t="s">
        <v>669</v>
      </c>
      <c r="PLM55" s="98" t="s">
        <v>669</v>
      </c>
      <c r="PLN55" s="98" t="s">
        <v>669</v>
      </c>
      <c r="PLO55" s="98" t="s">
        <v>669</v>
      </c>
      <c r="PLP55" s="98" t="s">
        <v>669</v>
      </c>
      <c r="PLQ55" s="98" t="s">
        <v>669</v>
      </c>
      <c r="PLR55" s="98" t="s">
        <v>669</v>
      </c>
      <c r="PLS55" s="98" t="s">
        <v>669</v>
      </c>
      <c r="PLT55" s="98" t="s">
        <v>669</v>
      </c>
      <c r="PLU55" s="98" t="s">
        <v>669</v>
      </c>
      <c r="PLV55" s="98" t="s">
        <v>669</v>
      </c>
      <c r="PLW55" s="98" t="s">
        <v>669</v>
      </c>
      <c r="PLX55" s="98" t="s">
        <v>669</v>
      </c>
      <c r="PLY55" s="98" t="s">
        <v>669</v>
      </c>
      <c r="PLZ55" s="98" t="s">
        <v>669</v>
      </c>
      <c r="PMA55" s="98" t="s">
        <v>669</v>
      </c>
      <c r="PMB55" s="98" t="s">
        <v>669</v>
      </c>
      <c r="PMC55" s="98" t="s">
        <v>669</v>
      </c>
      <c r="PMD55" s="98" t="s">
        <v>669</v>
      </c>
      <c r="PME55" s="98" t="s">
        <v>669</v>
      </c>
      <c r="PMF55" s="98" t="s">
        <v>669</v>
      </c>
      <c r="PMG55" s="98" t="s">
        <v>669</v>
      </c>
      <c r="PMH55" s="98" t="s">
        <v>669</v>
      </c>
      <c r="PMI55" s="98" t="s">
        <v>669</v>
      </c>
      <c r="PMJ55" s="98" t="s">
        <v>669</v>
      </c>
      <c r="PMK55" s="98" t="s">
        <v>669</v>
      </c>
      <c r="PML55" s="98" t="s">
        <v>669</v>
      </c>
      <c r="PMM55" s="98" t="s">
        <v>669</v>
      </c>
      <c r="PMN55" s="98" t="s">
        <v>669</v>
      </c>
      <c r="PMO55" s="98" t="s">
        <v>669</v>
      </c>
      <c r="PMP55" s="98" t="s">
        <v>669</v>
      </c>
      <c r="PMQ55" s="98" t="s">
        <v>669</v>
      </c>
      <c r="PMR55" s="98" t="s">
        <v>669</v>
      </c>
      <c r="PMS55" s="98" t="s">
        <v>669</v>
      </c>
      <c r="PMT55" s="98" t="s">
        <v>669</v>
      </c>
      <c r="PMU55" s="98" t="s">
        <v>669</v>
      </c>
      <c r="PMV55" s="98" t="s">
        <v>669</v>
      </c>
      <c r="PMW55" s="98" t="s">
        <v>669</v>
      </c>
      <c r="PMX55" s="98" t="s">
        <v>669</v>
      </c>
      <c r="PMY55" s="98" t="s">
        <v>669</v>
      </c>
      <c r="PMZ55" s="98" t="s">
        <v>669</v>
      </c>
      <c r="PNA55" s="98" t="s">
        <v>669</v>
      </c>
      <c r="PNB55" s="98" t="s">
        <v>669</v>
      </c>
      <c r="PNC55" s="98" t="s">
        <v>669</v>
      </c>
      <c r="PND55" s="98" t="s">
        <v>669</v>
      </c>
      <c r="PNE55" s="98" t="s">
        <v>669</v>
      </c>
      <c r="PNF55" s="98" t="s">
        <v>669</v>
      </c>
      <c r="PNG55" s="98" t="s">
        <v>669</v>
      </c>
      <c r="PNH55" s="98" t="s">
        <v>669</v>
      </c>
      <c r="PNI55" s="98" t="s">
        <v>669</v>
      </c>
      <c r="PNJ55" s="98" t="s">
        <v>669</v>
      </c>
      <c r="PNK55" s="98" t="s">
        <v>669</v>
      </c>
      <c r="PNL55" s="98" t="s">
        <v>669</v>
      </c>
      <c r="PNM55" s="98" t="s">
        <v>669</v>
      </c>
      <c r="PNN55" s="98" t="s">
        <v>669</v>
      </c>
      <c r="PNO55" s="98" t="s">
        <v>669</v>
      </c>
      <c r="PNP55" s="98" t="s">
        <v>669</v>
      </c>
      <c r="PNQ55" s="98" t="s">
        <v>669</v>
      </c>
      <c r="PNR55" s="98" t="s">
        <v>669</v>
      </c>
      <c r="PNS55" s="98" t="s">
        <v>669</v>
      </c>
      <c r="PNT55" s="98" t="s">
        <v>669</v>
      </c>
      <c r="PNU55" s="98" t="s">
        <v>669</v>
      </c>
      <c r="PNV55" s="98" t="s">
        <v>669</v>
      </c>
      <c r="PNW55" s="98" t="s">
        <v>669</v>
      </c>
      <c r="PNX55" s="98" t="s">
        <v>669</v>
      </c>
      <c r="PNY55" s="98" t="s">
        <v>669</v>
      </c>
      <c r="PNZ55" s="98" t="s">
        <v>669</v>
      </c>
      <c r="POA55" s="98" t="s">
        <v>669</v>
      </c>
      <c r="POB55" s="98" t="s">
        <v>669</v>
      </c>
      <c r="POC55" s="98" t="s">
        <v>669</v>
      </c>
      <c r="POD55" s="98" t="s">
        <v>669</v>
      </c>
      <c r="POE55" s="98" t="s">
        <v>669</v>
      </c>
      <c r="POF55" s="98" t="s">
        <v>669</v>
      </c>
      <c r="POG55" s="98" t="s">
        <v>669</v>
      </c>
      <c r="POH55" s="98" t="s">
        <v>669</v>
      </c>
      <c r="POI55" s="98" t="s">
        <v>669</v>
      </c>
      <c r="POJ55" s="98" t="s">
        <v>669</v>
      </c>
      <c r="POK55" s="98" t="s">
        <v>669</v>
      </c>
      <c r="POL55" s="98" t="s">
        <v>669</v>
      </c>
      <c r="POM55" s="98" t="s">
        <v>669</v>
      </c>
      <c r="PON55" s="98" t="s">
        <v>669</v>
      </c>
      <c r="POO55" s="98" t="s">
        <v>669</v>
      </c>
      <c r="POP55" s="98" t="s">
        <v>669</v>
      </c>
      <c r="POQ55" s="98" t="s">
        <v>669</v>
      </c>
      <c r="POR55" s="98" t="s">
        <v>669</v>
      </c>
      <c r="POS55" s="98" t="s">
        <v>669</v>
      </c>
      <c r="POT55" s="98" t="s">
        <v>669</v>
      </c>
      <c r="POU55" s="98" t="s">
        <v>669</v>
      </c>
      <c r="POV55" s="98" t="s">
        <v>669</v>
      </c>
      <c r="POW55" s="98" t="s">
        <v>669</v>
      </c>
      <c r="POX55" s="98" t="s">
        <v>669</v>
      </c>
      <c r="POY55" s="98" t="s">
        <v>669</v>
      </c>
      <c r="POZ55" s="98" t="s">
        <v>669</v>
      </c>
      <c r="PPA55" s="98" t="s">
        <v>669</v>
      </c>
      <c r="PPB55" s="98" t="s">
        <v>669</v>
      </c>
      <c r="PPC55" s="98" t="s">
        <v>669</v>
      </c>
      <c r="PPD55" s="98" t="s">
        <v>669</v>
      </c>
      <c r="PPE55" s="98" t="s">
        <v>669</v>
      </c>
      <c r="PPF55" s="98" t="s">
        <v>669</v>
      </c>
      <c r="PPG55" s="98" t="s">
        <v>669</v>
      </c>
      <c r="PPH55" s="98" t="s">
        <v>669</v>
      </c>
      <c r="PPI55" s="98" t="s">
        <v>669</v>
      </c>
      <c r="PPJ55" s="98" t="s">
        <v>669</v>
      </c>
      <c r="PPK55" s="98" t="s">
        <v>669</v>
      </c>
      <c r="PPL55" s="98" t="s">
        <v>669</v>
      </c>
      <c r="PPM55" s="98" t="s">
        <v>669</v>
      </c>
      <c r="PPN55" s="98" t="s">
        <v>669</v>
      </c>
      <c r="PPO55" s="98" t="s">
        <v>669</v>
      </c>
      <c r="PPP55" s="98" t="s">
        <v>669</v>
      </c>
      <c r="PPQ55" s="98" t="s">
        <v>669</v>
      </c>
      <c r="PPR55" s="98" t="s">
        <v>669</v>
      </c>
      <c r="PPS55" s="98" t="s">
        <v>669</v>
      </c>
      <c r="PPT55" s="98" t="s">
        <v>669</v>
      </c>
      <c r="PPU55" s="98" t="s">
        <v>669</v>
      </c>
      <c r="PPV55" s="98" t="s">
        <v>669</v>
      </c>
      <c r="PPW55" s="98" t="s">
        <v>669</v>
      </c>
      <c r="PPX55" s="98" t="s">
        <v>669</v>
      </c>
      <c r="PPY55" s="98" t="s">
        <v>669</v>
      </c>
      <c r="PPZ55" s="98" t="s">
        <v>669</v>
      </c>
      <c r="PQA55" s="98" t="s">
        <v>669</v>
      </c>
      <c r="PQB55" s="98" t="s">
        <v>669</v>
      </c>
      <c r="PQC55" s="98" t="s">
        <v>669</v>
      </c>
      <c r="PQD55" s="98" t="s">
        <v>669</v>
      </c>
      <c r="PQE55" s="98" t="s">
        <v>669</v>
      </c>
      <c r="PQF55" s="98" t="s">
        <v>669</v>
      </c>
      <c r="PQG55" s="98" t="s">
        <v>669</v>
      </c>
      <c r="PQH55" s="98" t="s">
        <v>669</v>
      </c>
      <c r="PQI55" s="98" t="s">
        <v>669</v>
      </c>
      <c r="PQJ55" s="98" t="s">
        <v>669</v>
      </c>
      <c r="PQK55" s="98" t="s">
        <v>669</v>
      </c>
      <c r="PQL55" s="98" t="s">
        <v>669</v>
      </c>
      <c r="PQM55" s="98" t="s">
        <v>669</v>
      </c>
      <c r="PQN55" s="98" t="s">
        <v>669</v>
      </c>
      <c r="PQO55" s="98" t="s">
        <v>669</v>
      </c>
      <c r="PQP55" s="98" t="s">
        <v>669</v>
      </c>
      <c r="PQQ55" s="98" t="s">
        <v>669</v>
      </c>
      <c r="PQR55" s="98" t="s">
        <v>669</v>
      </c>
      <c r="PQS55" s="98" t="s">
        <v>669</v>
      </c>
      <c r="PQT55" s="98" t="s">
        <v>669</v>
      </c>
      <c r="PQU55" s="98" t="s">
        <v>669</v>
      </c>
      <c r="PQV55" s="98" t="s">
        <v>669</v>
      </c>
      <c r="PQW55" s="98" t="s">
        <v>669</v>
      </c>
      <c r="PQX55" s="98" t="s">
        <v>669</v>
      </c>
      <c r="PQY55" s="98" t="s">
        <v>669</v>
      </c>
      <c r="PQZ55" s="98" t="s">
        <v>669</v>
      </c>
      <c r="PRA55" s="98" t="s">
        <v>669</v>
      </c>
      <c r="PRB55" s="98" t="s">
        <v>669</v>
      </c>
      <c r="PRC55" s="98" t="s">
        <v>669</v>
      </c>
      <c r="PRD55" s="98" t="s">
        <v>669</v>
      </c>
      <c r="PRE55" s="98" t="s">
        <v>669</v>
      </c>
      <c r="PRF55" s="98" t="s">
        <v>669</v>
      </c>
      <c r="PRG55" s="98" t="s">
        <v>669</v>
      </c>
      <c r="PRH55" s="98" t="s">
        <v>669</v>
      </c>
      <c r="PRI55" s="98" t="s">
        <v>669</v>
      </c>
      <c r="PRJ55" s="98" t="s">
        <v>669</v>
      </c>
      <c r="PRK55" s="98" t="s">
        <v>669</v>
      </c>
      <c r="PRL55" s="98" t="s">
        <v>669</v>
      </c>
      <c r="PRM55" s="98" t="s">
        <v>669</v>
      </c>
      <c r="PRN55" s="98" t="s">
        <v>669</v>
      </c>
      <c r="PRO55" s="98" t="s">
        <v>669</v>
      </c>
      <c r="PRP55" s="98" t="s">
        <v>669</v>
      </c>
      <c r="PRQ55" s="98" t="s">
        <v>669</v>
      </c>
      <c r="PRR55" s="98" t="s">
        <v>669</v>
      </c>
      <c r="PRS55" s="98" t="s">
        <v>669</v>
      </c>
      <c r="PRT55" s="98" t="s">
        <v>669</v>
      </c>
      <c r="PRU55" s="98" t="s">
        <v>669</v>
      </c>
      <c r="PRV55" s="98" t="s">
        <v>669</v>
      </c>
      <c r="PRW55" s="98" t="s">
        <v>669</v>
      </c>
      <c r="PRX55" s="98" t="s">
        <v>669</v>
      </c>
      <c r="PRY55" s="98" t="s">
        <v>669</v>
      </c>
      <c r="PRZ55" s="98" t="s">
        <v>669</v>
      </c>
      <c r="PSA55" s="98" t="s">
        <v>669</v>
      </c>
      <c r="PSB55" s="98" t="s">
        <v>669</v>
      </c>
      <c r="PSC55" s="98" t="s">
        <v>669</v>
      </c>
      <c r="PSD55" s="98" t="s">
        <v>669</v>
      </c>
      <c r="PSE55" s="98" t="s">
        <v>669</v>
      </c>
      <c r="PSF55" s="98" t="s">
        <v>669</v>
      </c>
      <c r="PSG55" s="98" t="s">
        <v>669</v>
      </c>
      <c r="PSH55" s="98" t="s">
        <v>669</v>
      </c>
      <c r="PSI55" s="98" t="s">
        <v>669</v>
      </c>
      <c r="PSJ55" s="98" t="s">
        <v>669</v>
      </c>
      <c r="PSK55" s="98" t="s">
        <v>669</v>
      </c>
      <c r="PSL55" s="98" t="s">
        <v>669</v>
      </c>
      <c r="PSM55" s="98" t="s">
        <v>669</v>
      </c>
      <c r="PSN55" s="98" t="s">
        <v>669</v>
      </c>
      <c r="PSO55" s="98" t="s">
        <v>669</v>
      </c>
      <c r="PSP55" s="98" t="s">
        <v>669</v>
      </c>
      <c r="PSQ55" s="98" t="s">
        <v>669</v>
      </c>
      <c r="PSR55" s="98" t="s">
        <v>669</v>
      </c>
      <c r="PSS55" s="98" t="s">
        <v>669</v>
      </c>
      <c r="PST55" s="98" t="s">
        <v>669</v>
      </c>
      <c r="PSU55" s="98" t="s">
        <v>669</v>
      </c>
      <c r="PSV55" s="98" t="s">
        <v>669</v>
      </c>
      <c r="PSW55" s="98" t="s">
        <v>669</v>
      </c>
      <c r="PSX55" s="98" t="s">
        <v>669</v>
      </c>
      <c r="PSY55" s="98" t="s">
        <v>669</v>
      </c>
      <c r="PSZ55" s="98" t="s">
        <v>669</v>
      </c>
      <c r="PTA55" s="98" t="s">
        <v>669</v>
      </c>
      <c r="PTB55" s="98" t="s">
        <v>669</v>
      </c>
      <c r="PTC55" s="98" t="s">
        <v>669</v>
      </c>
      <c r="PTD55" s="98" t="s">
        <v>669</v>
      </c>
      <c r="PTE55" s="98" t="s">
        <v>669</v>
      </c>
      <c r="PTF55" s="98" t="s">
        <v>669</v>
      </c>
      <c r="PTG55" s="98" t="s">
        <v>669</v>
      </c>
      <c r="PTH55" s="98" t="s">
        <v>669</v>
      </c>
      <c r="PTI55" s="98" t="s">
        <v>669</v>
      </c>
      <c r="PTJ55" s="98" t="s">
        <v>669</v>
      </c>
      <c r="PTK55" s="98" t="s">
        <v>669</v>
      </c>
      <c r="PTL55" s="98" t="s">
        <v>669</v>
      </c>
      <c r="PTM55" s="98" t="s">
        <v>669</v>
      </c>
      <c r="PTN55" s="98" t="s">
        <v>669</v>
      </c>
      <c r="PTO55" s="98" t="s">
        <v>669</v>
      </c>
      <c r="PTP55" s="98" t="s">
        <v>669</v>
      </c>
      <c r="PTQ55" s="98" t="s">
        <v>669</v>
      </c>
      <c r="PTR55" s="98" t="s">
        <v>669</v>
      </c>
      <c r="PTS55" s="98" t="s">
        <v>669</v>
      </c>
      <c r="PTT55" s="98" t="s">
        <v>669</v>
      </c>
      <c r="PTU55" s="98" t="s">
        <v>669</v>
      </c>
      <c r="PTV55" s="98" t="s">
        <v>669</v>
      </c>
      <c r="PTW55" s="98" t="s">
        <v>669</v>
      </c>
      <c r="PTX55" s="98" t="s">
        <v>669</v>
      </c>
      <c r="PTY55" s="98" t="s">
        <v>669</v>
      </c>
      <c r="PTZ55" s="98" t="s">
        <v>669</v>
      </c>
      <c r="PUA55" s="98" t="s">
        <v>669</v>
      </c>
      <c r="PUB55" s="98" t="s">
        <v>669</v>
      </c>
      <c r="PUC55" s="98" t="s">
        <v>669</v>
      </c>
      <c r="PUD55" s="98" t="s">
        <v>669</v>
      </c>
      <c r="PUE55" s="98" t="s">
        <v>669</v>
      </c>
      <c r="PUF55" s="98" t="s">
        <v>669</v>
      </c>
      <c r="PUG55" s="98" t="s">
        <v>669</v>
      </c>
      <c r="PUH55" s="98" t="s">
        <v>669</v>
      </c>
      <c r="PUI55" s="98" t="s">
        <v>669</v>
      </c>
      <c r="PUJ55" s="98" t="s">
        <v>669</v>
      </c>
      <c r="PUK55" s="98" t="s">
        <v>669</v>
      </c>
      <c r="PUL55" s="98" t="s">
        <v>669</v>
      </c>
      <c r="PUM55" s="98" t="s">
        <v>669</v>
      </c>
      <c r="PUN55" s="98" t="s">
        <v>669</v>
      </c>
      <c r="PUO55" s="98" t="s">
        <v>669</v>
      </c>
      <c r="PUP55" s="98" t="s">
        <v>669</v>
      </c>
      <c r="PUQ55" s="98" t="s">
        <v>669</v>
      </c>
      <c r="PUR55" s="98" t="s">
        <v>669</v>
      </c>
      <c r="PUS55" s="98" t="s">
        <v>669</v>
      </c>
      <c r="PUT55" s="98" t="s">
        <v>669</v>
      </c>
      <c r="PUU55" s="98" t="s">
        <v>669</v>
      </c>
      <c r="PUV55" s="98" t="s">
        <v>669</v>
      </c>
      <c r="PUW55" s="98" t="s">
        <v>669</v>
      </c>
      <c r="PUX55" s="98" t="s">
        <v>669</v>
      </c>
      <c r="PUY55" s="98" t="s">
        <v>669</v>
      </c>
      <c r="PUZ55" s="98" t="s">
        <v>669</v>
      </c>
      <c r="PVA55" s="98" t="s">
        <v>669</v>
      </c>
      <c r="PVB55" s="98" t="s">
        <v>669</v>
      </c>
      <c r="PVC55" s="98" t="s">
        <v>669</v>
      </c>
      <c r="PVD55" s="98" t="s">
        <v>669</v>
      </c>
      <c r="PVE55" s="98" t="s">
        <v>669</v>
      </c>
      <c r="PVF55" s="98" t="s">
        <v>669</v>
      </c>
      <c r="PVG55" s="98" t="s">
        <v>669</v>
      </c>
      <c r="PVH55" s="98" t="s">
        <v>669</v>
      </c>
      <c r="PVI55" s="98" t="s">
        <v>669</v>
      </c>
      <c r="PVJ55" s="98" t="s">
        <v>669</v>
      </c>
      <c r="PVK55" s="98" t="s">
        <v>669</v>
      </c>
      <c r="PVL55" s="98" t="s">
        <v>669</v>
      </c>
      <c r="PVM55" s="98" t="s">
        <v>669</v>
      </c>
      <c r="PVN55" s="98" t="s">
        <v>669</v>
      </c>
      <c r="PVO55" s="98" t="s">
        <v>669</v>
      </c>
      <c r="PVP55" s="98" t="s">
        <v>669</v>
      </c>
      <c r="PVQ55" s="98" t="s">
        <v>669</v>
      </c>
      <c r="PVR55" s="98" t="s">
        <v>669</v>
      </c>
      <c r="PVS55" s="98" t="s">
        <v>669</v>
      </c>
      <c r="PVT55" s="98" t="s">
        <v>669</v>
      </c>
      <c r="PVU55" s="98" t="s">
        <v>669</v>
      </c>
      <c r="PVV55" s="98" t="s">
        <v>669</v>
      </c>
      <c r="PVW55" s="98" t="s">
        <v>669</v>
      </c>
      <c r="PVX55" s="98" t="s">
        <v>669</v>
      </c>
      <c r="PVY55" s="98" t="s">
        <v>669</v>
      </c>
      <c r="PVZ55" s="98" t="s">
        <v>669</v>
      </c>
      <c r="PWA55" s="98" t="s">
        <v>669</v>
      </c>
      <c r="PWB55" s="98" t="s">
        <v>669</v>
      </c>
      <c r="PWC55" s="98" t="s">
        <v>669</v>
      </c>
      <c r="PWD55" s="98" t="s">
        <v>669</v>
      </c>
      <c r="PWE55" s="98" t="s">
        <v>669</v>
      </c>
      <c r="PWF55" s="98" t="s">
        <v>669</v>
      </c>
      <c r="PWG55" s="98" t="s">
        <v>669</v>
      </c>
      <c r="PWH55" s="98" t="s">
        <v>669</v>
      </c>
      <c r="PWI55" s="98" t="s">
        <v>669</v>
      </c>
      <c r="PWJ55" s="98" t="s">
        <v>669</v>
      </c>
      <c r="PWK55" s="98" t="s">
        <v>669</v>
      </c>
      <c r="PWL55" s="98" t="s">
        <v>669</v>
      </c>
      <c r="PWM55" s="98" t="s">
        <v>669</v>
      </c>
      <c r="PWN55" s="98" t="s">
        <v>669</v>
      </c>
      <c r="PWO55" s="98" t="s">
        <v>669</v>
      </c>
      <c r="PWP55" s="98" t="s">
        <v>669</v>
      </c>
      <c r="PWQ55" s="98" t="s">
        <v>669</v>
      </c>
      <c r="PWR55" s="98" t="s">
        <v>669</v>
      </c>
      <c r="PWS55" s="98" t="s">
        <v>669</v>
      </c>
      <c r="PWT55" s="98" t="s">
        <v>669</v>
      </c>
      <c r="PWU55" s="98" t="s">
        <v>669</v>
      </c>
      <c r="PWV55" s="98" t="s">
        <v>669</v>
      </c>
      <c r="PWW55" s="98" t="s">
        <v>669</v>
      </c>
      <c r="PWX55" s="98" t="s">
        <v>669</v>
      </c>
      <c r="PWY55" s="98" t="s">
        <v>669</v>
      </c>
      <c r="PWZ55" s="98" t="s">
        <v>669</v>
      </c>
      <c r="PXA55" s="98" t="s">
        <v>669</v>
      </c>
      <c r="PXB55" s="98" t="s">
        <v>669</v>
      </c>
      <c r="PXC55" s="98" t="s">
        <v>669</v>
      </c>
      <c r="PXD55" s="98" t="s">
        <v>669</v>
      </c>
      <c r="PXE55" s="98" t="s">
        <v>669</v>
      </c>
      <c r="PXF55" s="98" t="s">
        <v>669</v>
      </c>
      <c r="PXG55" s="98" t="s">
        <v>669</v>
      </c>
      <c r="PXH55" s="98" t="s">
        <v>669</v>
      </c>
      <c r="PXI55" s="98" t="s">
        <v>669</v>
      </c>
      <c r="PXJ55" s="98" t="s">
        <v>669</v>
      </c>
      <c r="PXK55" s="98" t="s">
        <v>669</v>
      </c>
      <c r="PXL55" s="98" t="s">
        <v>669</v>
      </c>
      <c r="PXM55" s="98" t="s">
        <v>669</v>
      </c>
      <c r="PXN55" s="98" t="s">
        <v>669</v>
      </c>
      <c r="PXO55" s="98" t="s">
        <v>669</v>
      </c>
      <c r="PXP55" s="98" t="s">
        <v>669</v>
      </c>
      <c r="PXQ55" s="98" t="s">
        <v>669</v>
      </c>
      <c r="PXR55" s="98" t="s">
        <v>669</v>
      </c>
      <c r="PXS55" s="98" t="s">
        <v>669</v>
      </c>
      <c r="PXT55" s="98" t="s">
        <v>669</v>
      </c>
      <c r="PXU55" s="98" t="s">
        <v>669</v>
      </c>
      <c r="PXV55" s="98" t="s">
        <v>669</v>
      </c>
      <c r="PXW55" s="98" t="s">
        <v>669</v>
      </c>
      <c r="PXX55" s="98" t="s">
        <v>669</v>
      </c>
      <c r="PXY55" s="98" t="s">
        <v>669</v>
      </c>
      <c r="PXZ55" s="98" t="s">
        <v>669</v>
      </c>
      <c r="PYA55" s="98" t="s">
        <v>669</v>
      </c>
      <c r="PYB55" s="98" t="s">
        <v>669</v>
      </c>
      <c r="PYC55" s="98" t="s">
        <v>669</v>
      </c>
      <c r="PYD55" s="98" t="s">
        <v>669</v>
      </c>
      <c r="PYE55" s="98" t="s">
        <v>669</v>
      </c>
      <c r="PYF55" s="98" t="s">
        <v>669</v>
      </c>
      <c r="PYG55" s="98" t="s">
        <v>669</v>
      </c>
      <c r="PYH55" s="98" t="s">
        <v>669</v>
      </c>
      <c r="PYI55" s="98" t="s">
        <v>669</v>
      </c>
      <c r="PYJ55" s="98" t="s">
        <v>669</v>
      </c>
      <c r="PYK55" s="98" t="s">
        <v>669</v>
      </c>
      <c r="PYL55" s="98" t="s">
        <v>669</v>
      </c>
      <c r="PYM55" s="98" t="s">
        <v>669</v>
      </c>
      <c r="PYN55" s="98" t="s">
        <v>669</v>
      </c>
      <c r="PYO55" s="98" t="s">
        <v>669</v>
      </c>
      <c r="PYP55" s="98" t="s">
        <v>669</v>
      </c>
      <c r="PYQ55" s="98" t="s">
        <v>669</v>
      </c>
      <c r="PYR55" s="98" t="s">
        <v>669</v>
      </c>
      <c r="PYS55" s="98" t="s">
        <v>669</v>
      </c>
      <c r="PYT55" s="98" t="s">
        <v>669</v>
      </c>
      <c r="PYU55" s="98" t="s">
        <v>669</v>
      </c>
      <c r="PYV55" s="98" t="s">
        <v>669</v>
      </c>
      <c r="PYW55" s="98" t="s">
        <v>669</v>
      </c>
      <c r="PYX55" s="98" t="s">
        <v>669</v>
      </c>
      <c r="PYY55" s="98" t="s">
        <v>669</v>
      </c>
      <c r="PYZ55" s="98" t="s">
        <v>669</v>
      </c>
      <c r="PZA55" s="98" t="s">
        <v>669</v>
      </c>
      <c r="PZB55" s="98" t="s">
        <v>669</v>
      </c>
      <c r="PZC55" s="98" t="s">
        <v>669</v>
      </c>
      <c r="PZD55" s="98" t="s">
        <v>669</v>
      </c>
      <c r="PZE55" s="98" t="s">
        <v>669</v>
      </c>
      <c r="PZF55" s="98" t="s">
        <v>669</v>
      </c>
      <c r="PZG55" s="98" t="s">
        <v>669</v>
      </c>
      <c r="PZH55" s="98" t="s">
        <v>669</v>
      </c>
      <c r="PZI55" s="98" t="s">
        <v>669</v>
      </c>
      <c r="PZJ55" s="98" t="s">
        <v>669</v>
      </c>
      <c r="PZK55" s="98" t="s">
        <v>669</v>
      </c>
      <c r="PZL55" s="98" t="s">
        <v>669</v>
      </c>
      <c r="PZM55" s="98" t="s">
        <v>669</v>
      </c>
      <c r="PZN55" s="98" t="s">
        <v>669</v>
      </c>
      <c r="PZO55" s="98" t="s">
        <v>669</v>
      </c>
      <c r="PZP55" s="98" t="s">
        <v>669</v>
      </c>
      <c r="PZQ55" s="98" t="s">
        <v>669</v>
      </c>
      <c r="PZR55" s="98" t="s">
        <v>669</v>
      </c>
      <c r="PZS55" s="98" t="s">
        <v>669</v>
      </c>
      <c r="PZT55" s="98" t="s">
        <v>669</v>
      </c>
      <c r="PZU55" s="98" t="s">
        <v>669</v>
      </c>
      <c r="PZV55" s="98" t="s">
        <v>669</v>
      </c>
      <c r="PZW55" s="98" t="s">
        <v>669</v>
      </c>
      <c r="PZX55" s="98" t="s">
        <v>669</v>
      </c>
      <c r="PZY55" s="98" t="s">
        <v>669</v>
      </c>
      <c r="PZZ55" s="98" t="s">
        <v>669</v>
      </c>
      <c r="QAA55" s="98" t="s">
        <v>669</v>
      </c>
      <c r="QAB55" s="98" t="s">
        <v>669</v>
      </c>
      <c r="QAC55" s="98" t="s">
        <v>669</v>
      </c>
      <c r="QAD55" s="98" t="s">
        <v>669</v>
      </c>
      <c r="QAE55" s="98" t="s">
        <v>669</v>
      </c>
      <c r="QAF55" s="98" t="s">
        <v>669</v>
      </c>
      <c r="QAG55" s="98" t="s">
        <v>669</v>
      </c>
      <c r="QAH55" s="98" t="s">
        <v>669</v>
      </c>
      <c r="QAI55" s="98" t="s">
        <v>669</v>
      </c>
      <c r="QAJ55" s="98" t="s">
        <v>669</v>
      </c>
      <c r="QAK55" s="98" t="s">
        <v>669</v>
      </c>
      <c r="QAL55" s="98" t="s">
        <v>669</v>
      </c>
      <c r="QAM55" s="98" t="s">
        <v>669</v>
      </c>
      <c r="QAN55" s="98" t="s">
        <v>669</v>
      </c>
      <c r="QAO55" s="98" t="s">
        <v>669</v>
      </c>
      <c r="QAP55" s="98" t="s">
        <v>669</v>
      </c>
      <c r="QAQ55" s="98" t="s">
        <v>669</v>
      </c>
      <c r="QAR55" s="98" t="s">
        <v>669</v>
      </c>
      <c r="QAS55" s="98" t="s">
        <v>669</v>
      </c>
      <c r="QAT55" s="98" t="s">
        <v>669</v>
      </c>
      <c r="QAU55" s="98" t="s">
        <v>669</v>
      </c>
      <c r="QAV55" s="98" t="s">
        <v>669</v>
      </c>
      <c r="QAW55" s="98" t="s">
        <v>669</v>
      </c>
      <c r="QAX55" s="98" t="s">
        <v>669</v>
      </c>
      <c r="QAY55" s="98" t="s">
        <v>669</v>
      </c>
      <c r="QAZ55" s="98" t="s">
        <v>669</v>
      </c>
      <c r="QBA55" s="98" t="s">
        <v>669</v>
      </c>
      <c r="QBB55" s="98" t="s">
        <v>669</v>
      </c>
      <c r="QBC55" s="98" t="s">
        <v>669</v>
      </c>
      <c r="QBD55" s="98" t="s">
        <v>669</v>
      </c>
      <c r="QBE55" s="98" t="s">
        <v>669</v>
      </c>
      <c r="QBF55" s="98" t="s">
        <v>669</v>
      </c>
      <c r="QBG55" s="98" t="s">
        <v>669</v>
      </c>
      <c r="QBH55" s="98" t="s">
        <v>669</v>
      </c>
      <c r="QBI55" s="98" t="s">
        <v>669</v>
      </c>
      <c r="QBJ55" s="98" t="s">
        <v>669</v>
      </c>
      <c r="QBK55" s="98" t="s">
        <v>669</v>
      </c>
      <c r="QBL55" s="98" t="s">
        <v>669</v>
      </c>
      <c r="QBM55" s="98" t="s">
        <v>669</v>
      </c>
      <c r="QBN55" s="98" t="s">
        <v>669</v>
      </c>
      <c r="QBO55" s="98" t="s">
        <v>669</v>
      </c>
      <c r="QBP55" s="98" t="s">
        <v>669</v>
      </c>
      <c r="QBQ55" s="98" t="s">
        <v>669</v>
      </c>
      <c r="QBR55" s="98" t="s">
        <v>669</v>
      </c>
      <c r="QBS55" s="98" t="s">
        <v>669</v>
      </c>
      <c r="QBT55" s="98" t="s">
        <v>669</v>
      </c>
      <c r="QBU55" s="98" t="s">
        <v>669</v>
      </c>
      <c r="QBV55" s="98" t="s">
        <v>669</v>
      </c>
      <c r="QBW55" s="98" t="s">
        <v>669</v>
      </c>
      <c r="QBX55" s="98" t="s">
        <v>669</v>
      </c>
      <c r="QBY55" s="98" t="s">
        <v>669</v>
      </c>
      <c r="QBZ55" s="98" t="s">
        <v>669</v>
      </c>
      <c r="QCA55" s="98" t="s">
        <v>669</v>
      </c>
      <c r="QCB55" s="98" t="s">
        <v>669</v>
      </c>
      <c r="QCC55" s="98" t="s">
        <v>669</v>
      </c>
      <c r="QCD55" s="98" t="s">
        <v>669</v>
      </c>
      <c r="QCE55" s="98" t="s">
        <v>669</v>
      </c>
      <c r="QCF55" s="98" t="s">
        <v>669</v>
      </c>
      <c r="QCG55" s="98" t="s">
        <v>669</v>
      </c>
      <c r="QCH55" s="98" t="s">
        <v>669</v>
      </c>
      <c r="QCI55" s="98" t="s">
        <v>669</v>
      </c>
      <c r="QCJ55" s="98" t="s">
        <v>669</v>
      </c>
      <c r="QCK55" s="98" t="s">
        <v>669</v>
      </c>
      <c r="QCL55" s="98" t="s">
        <v>669</v>
      </c>
      <c r="QCM55" s="98" t="s">
        <v>669</v>
      </c>
      <c r="QCN55" s="98" t="s">
        <v>669</v>
      </c>
      <c r="QCO55" s="98" t="s">
        <v>669</v>
      </c>
      <c r="QCP55" s="98" t="s">
        <v>669</v>
      </c>
      <c r="QCQ55" s="98" t="s">
        <v>669</v>
      </c>
      <c r="QCR55" s="98" t="s">
        <v>669</v>
      </c>
      <c r="QCS55" s="98" t="s">
        <v>669</v>
      </c>
      <c r="QCT55" s="98" t="s">
        <v>669</v>
      </c>
      <c r="QCU55" s="98" t="s">
        <v>669</v>
      </c>
      <c r="QCV55" s="98" t="s">
        <v>669</v>
      </c>
      <c r="QCW55" s="98" t="s">
        <v>669</v>
      </c>
      <c r="QCX55" s="98" t="s">
        <v>669</v>
      </c>
      <c r="QCY55" s="98" t="s">
        <v>669</v>
      </c>
      <c r="QCZ55" s="98" t="s">
        <v>669</v>
      </c>
      <c r="QDA55" s="98" t="s">
        <v>669</v>
      </c>
      <c r="QDB55" s="98" t="s">
        <v>669</v>
      </c>
      <c r="QDC55" s="98" t="s">
        <v>669</v>
      </c>
      <c r="QDD55" s="98" t="s">
        <v>669</v>
      </c>
      <c r="QDE55" s="98" t="s">
        <v>669</v>
      </c>
      <c r="QDF55" s="98" t="s">
        <v>669</v>
      </c>
      <c r="QDG55" s="98" t="s">
        <v>669</v>
      </c>
      <c r="QDH55" s="98" t="s">
        <v>669</v>
      </c>
      <c r="QDI55" s="98" t="s">
        <v>669</v>
      </c>
      <c r="QDJ55" s="98" t="s">
        <v>669</v>
      </c>
      <c r="QDK55" s="98" t="s">
        <v>669</v>
      </c>
      <c r="QDL55" s="98" t="s">
        <v>669</v>
      </c>
      <c r="QDM55" s="98" t="s">
        <v>669</v>
      </c>
      <c r="QDN55" s="98" t="s">
        <v>669</v>
      </c>
      <c r="QDO55" s="98" t="s">
        <v>669</v>
      </c>
      <c r="QDP55" s="98" t="s">
        <v>669</v>
      </c>
      <c r="QDQ55" s="98" t="s">
        <v>669</v>
      </c>
      <c r="QDR55" s="98" t="s">
        <v>669</v>
      </c>
      <c r="QDS55" s="98" t="s">
        <v>669</v>
      </c>
      <c r="QDT55" s="98" t="s">
        <v>669</v>
      </c>
      <c r="QDU55" s="98" t="s">
        <v>669</v>
      </c>
      <c r="QDV55" s="98" t="s">
        <v>669</v>
      </c>
      <c r="QDW55" s="98" t="s">
        <v>669</v>
      </c>
      <c r="QDX55" s="98" t="s">
        <v>669</v>
      </c>
      <c r="QDY55" s="98" t="s">
        <v>669</v>
      </c>
      <c r="QDZ55" s="98" t="s">
        <v>669</v>
      </c>
      <c r="QEA55" s="98" t="s">
        <v>669</v>
      </c>
      <c r="QEB55" s="98" t="s">
        <v>669</v>
      </c>
      <c r="QEC55" s="98" t="s">
        <v>669</v>
      </c>
      <c r="QED55" s="98" t="s">
        <v>669</v>
      </c>
      <c r="QEE55" s="98" t="s">
        <v>669</v>
      </c>
      <c r="QEF55" s="98" t="s">
        <v>669</v>
      </c>
      <c r="QEG55" s="98" t="s">
        <v>669</v>
      </c>
      <c r="QEH55" s="98" t="s">
        <v>669</v>
      </c>
      <c r="QEI55" s="98" t="s">
        <v>669</v>
      </c>
      <c r="QEJ55" s="98" t="s">
        <v>669</v>
      </c>
      <c r="QEK55" s="98" t="s">
        <v>669</v>
      </c>
      <c r="QEL55" s="98" t="s">
        <v>669</v>
      </c>
      <c r="QEM55" s="98" t="s">
        <v>669</v>
      </c>
      <c r="QEN55" s="98" t="s">
        <v>669</v>
      </c>
      <c r="QEO55" s="98" t="s">
        <v>669</v>
      </c>
      <c r="QEP55" s="98" t="s">
        <v>669</v>
      </c>
      <c r="QEQ55" s="98" t="s">
        <v>669</v>
      </c>
      <c r="QER55" s="98" t="s">
        <v>669</v>
      </c>
      <c r="QES55" s="98" t="s">
        <v>669</v>
      </c>
      <c r="QET55" s="98" t="s">
        <v>669</v>
      </c>
      <c r="QEU55" s="98" t="s">
        <v>669</v>
      </c>
      <c r="QEV55" s="98" t="s">
        <v>669</v>
      </c>
      <c r="QEW55" s="98" t="s">
        <v>669</v>
      </c>
      <c r="QEX55" s="98" t="s">
        <v>669</v>
      </c>
      <c r="QEY55" s="98" t="s">
        <v>669</v>
      </c>
      <c r="QEZ55" s="98" t="s">
        <v>669</v>
      </c>
      <c r="QFA55" s="98" t="s">
        <v>669</v>
      </c>
      <c r="QFB55" s="98" t="s">
        <v>669</v>
      </c>
      <c r="QFC55" s="98" t="s">
        <v>669</v>
      </c>
      <c r="QFD55" s="98" t="s">
        <v>669</v>
      </c>
      <c r="QFE55" s="98" t="s">
        <v>669</v>
      </c>
      <c r="QFF55" s="98" t="s">
        <v>669</v>
      </c>
      <c r="QFG55" s="98" t="s">
        <v>669</v>
      </c>
      <c r="QFH55" s="98" t="s">
        <v>669</v>
      </c>
      <c r="QFI55" s="98" t="s">
        <v>669</v>
      </c>
      <c r="QFJ55" s="98" t="s">
        <v>669</v>
      </c>
      <c r="QFK55" s="98" t="s">
        <v>669</v>
      </c>
      <c r="QFL55" s="98" t="s">
        <v>669</v>
      </c>
      <c r="QFM55" s="98" t="s">
        <v>669</v>
      </c>
      <c r="QFN55" s="98" t="s">
        <v>669</v>
      </c>
      <c r="QFO55" s="98" t="s">
        <v>669</v>
      </c>
      <c r="QFP55" s="98" t="s">
        <v>669</v>
      </c>
      <c r="QFQ55" s="98" t="s">
        <v>669</v>
      </c>
      <c r="QFR55" s="98" t="s">
        <v>669</v>
      </c>
      <c r="QFS55" s="98" t="s">
        <v>669</v>
      </c>
      <c r="QFT55" s="98" t="s">
        <v>669</v>
      </c>
      <c r="QFU55" s="98" t="s">
        <v>669</v>
      </c>
      <c r="QFV55" s="98" t="s">
        <v>669</v>
      </c>
      <c r="QFW55" s="98" t="s">
        <v>669</v>
      </c>
      <c r="QFX55" s="98" t="s">
        <v>669</v>
      </c>
      <c r="QFY55" s="98" t="s">
        <v>669</v>
      </c>
      <c r="QFZ55" s="98" t="s">
        <v>669</v>
      </c>
      <c r="QGA55" s="98" t="s">
        <v>669</v>
      </c>
      <c r="QGB55" s="98" t="s">
        <v>669</v>
      </c>
      <c r="QGC55" s="98" t="s">
        <v>669</v>
      </c>
      <c r="QGD55" s="98" t="s">
        <v>669</v>
      </c>
      <c r="QGE55" s="98" t="s">
        <v>669</v>
      </c>
      <c r="QGF55" s="98" t="s">
        <v>669</v>
      </c>
      <c r="QGG55" s="98" t="s">
        <v>669</v>
      </c>
      <c r="QGH55" s="98" t="s">
        <v>669</v>
      </c>
      <c r="QGI55" s="98" t="s">
        <v>669</v>
      </c>
      <c r="QGJ55" s="98" t="s">
        <v>669</v>
      </c>
      <c r="QGK55" s="98" t="s">
        <v>669</v>
      </c>
      <c r="QGL55" s="98" t="s">
        <v>669</v>
      </c>
      <c r="QGM55" s="98" t="s">
        <v>669</v>
      </c>
      <c r="QGN55" s="98" t="s">
        <v>669</v>
      </c>
      <c r="QGO55" s="98" t="s">
        <v>669</v>
      </c>
      <c r="QGP55" s="98" t="s">
        <v>669</v>
      </c>
      <c r="QGQ55" s="98" t="s">
        <v>669</v>
      </c>
      <c r="QGR55" s="98" t="s">
        <v>669</v>
      </c>
      <c r="QGS55" s="98" t="s">
        <v>669</v>
      </c>
      <c r="QGT55" s="98" t="s">
        <v>669</v>
      </c>
      <c r="QGU55" s="98" t="s">
        <v>669</v>
      </c>
      <c r="QGV55" s="98" t="s">
        <v>669</v>
      </c>
      <c r="QGW55" s="98" t="s">
        <v>669</v>
      </c>
      <c r="QGX55" s="98" t="s">
        <v>669</v>
      </c>
      <c r="QGY55" s="98" t="s">
        <v>669</v>
      </c>
      <c r="QGZ55" s="98" t="s">
        <v>669</v>
      </c>
      <c r="QHA55" s="98" t="s">
        <v>669</v>
      </c>
      <c r="QHB55" s="98" t="s">
        <v>669</v>
      </c>
      <c r="QHC55" s="98" t="s">
        <v>669</v>
      </c>
      <c r="QHD55" s="98" t="s">
        <v>669</v>
      </c>
      <c r="QHE55" s="98" t="s">
        <v>669</v>
      </c>
      <c r="QHF55" s="98" t="s">
        <v>669</v>
      </c>
      <c r="QHG55" s="98" t="s">
        <v>669</v>
      </c>
      <c r="QHH55" s="98" t="s">
        <v>669</v>
      </c>
      <c r="QHI55" s="98" t="s">
        <v>669</v>
      </c>
      <c r="QHJ55" s="98" t="s">
        <v>669</v>
      </c>
      <c r="QHK55" s="98" t="s">
        <v>669</v>
      </c>
      <c r="QHL55" s="98" t="s">
        <v>669</v>
      </c>
      <c r="QHM55" s="98" t="s">
        <v>669</v>
      </c>
      <c r="QHN55" s="98" t="s">
        <v>669</v>
      </c>
      <c r="QHO55" s="98" t="s">
        <v>669</v>
      </c>
      <c r="QHP55" s="98" t="s">
        <v>669</v>
      </c>
      <c r="QHQ55" s="98" t="s">
        <v>669</v>
      </c>
      <c r="QHR55" s="98" t="s">
        <v>669</v>
      </c>
      <c r="QHS55" s="98" t="s">
        <v>669</v>
      </c>
      <c r="QHT55" s="98" t="s">
        <v>669</v>
      </c>
      <c r="QHU55" s="98" t="s">
        <v>669</v>
      </c>
      <c r="QHV55" s="98" t="s">
        <v>669</v>
      </c>
      <c r="QHW55" s="98" t="s">
        <v>669</v>
      </c>
      <c r="QHX55" s="98" t="s">
        <v>669</v>
      </c>
      <c r="QHY55" s="98" t="s">
        <v>669</v>
      </c>
      <c r="QHZ55" s="98" t="s">
        <v>669</v>
      </c>
      <c r="QIA55" s="98" t="s">
        <v>669</v>
      </c>
      <c r="QIB55" s="98" t="s">
        <v>669</v>
      </c>
      <c r="QIC55" s="98" t="s">
        <v>669</v>
      </c>
      <c r="QID55" s="98" t="s">
        <v>669</v>
      </c>
      <c r="QIE55" s="98" t="s">
        <v>669</v>
      </c>
      <c r="QIF55" s="98" t="s">
        <v>669</v>
      </c>
      <c r="QIG55" s="98" t="s">
        <v>669</v>
      </c>
      <c r="QIH55" s="98" t="s">
        <v>669</v>
      </c>
      <c r="QII55" s="98" t="s">
        <v>669</v>
      </c>
      <c r="QIJ55" s="98" t="s">
        <v>669</v>
      </c>
      <c r="QIK55" s="98" t="s">
        <v>669</v>
      </c>
      <c r="QIL55" s="98" t="s">
        <v>669</v>
      </c>
      <c r="QIM55" s="98" t="s">
        <v>669</v>
      </c>
      <c r="QIN55" s="98" t="s">
        <v>669</v>
      </c>
      <c r="QIO55" s="98" t="s">
        <v>669</v>
      </c>
      <c r="QIP55" s="98" t="s">
        <v>669</v>
      </c>
      <c r="QIQ55" s="98" t="s">
        <v>669</v>
      </c>
      <c r="QIR55" s="98" t="s">
        <v>669</v>
      </c>
      <c r="QIS55" s="98" t="s">
        <v>669</v>
      </c>
      <c r="QIT55" s="98" t="s">
        <v>669</v>
      </c>
      <c r="QIU55" s="98" t="s">
        <v>669</v>
      </c>
      <c r="QIV55" s="98" t="s">
        <v>669</v>
      </c>
      <c r="QIW55" s="98" t="s">
        <v>669</v>
      </c>
      <c r="QIX55" s="98" t="s">
        <v>669</v>
      </c>
      <c r="QIY55" s="98" t="s">
        <v>669</v>
      </c>
      <c r="QIZ55" s="98" t="s">
        <v>669</v>
      </c>
      <c r="QJA55" s="98" t="s">
        <v>669</v>
      </c>
      <c r="QJB55" s="98" t="s">
        <v>669</v>
      </c>
      <c r="QJC55" s="98" t="s">
        <v>669</v>
      </c>
      <c r="QJD55" s="98" t="s">
        <v>669</v>
      </c>
      <c r="QJE55" s="98" t="s">
        <v>669</v>
      </c>
      <c r="QJF55" s="98" t="s">
        <v>669</v>
      </c>
      <c r="QJG55" s="98" t="s">
        <v>669</v>
      </c>
      <c r="QJH55" s="98" t="s">
        <v>669</v>
      </c>
      <c r="QJI55" s="98" t="s">
        <v>669</v>
      </c>
      <c r="QJJ55" s="98" t="s">
        <v>669</v>
      </c>
      <c r="QJK55" s="98" t="s">
        <v>669</v>
      </c>
      <c r="QJL55" s="98" t="s">
        <v>669</v>
      </c>
      <c r="QJM55" s="98" t="s">
        <v>669</v>
      </c>
      <c r="QJN55" s="98" t="s">
        <v>669</v>
      </c>
      <c r="QJO55" s="98" t="s">
        <v>669</v>
      </c>
      <c r="QJP55" s="98" t="s">
        <v>669</v>
      </c>
      <c r="QJQ55" s="98" t="s">
        <v>669</v>
      </c>
      <c r="QJR55" s="98" t="s">
        <v>669</v>
      </c>
      <c r="QJS55" s="98" t="s">
        <v>669</v>
      </c>
      <c r="QJT55" s="98" t="s">
        <v>669</v>
      </c>
      <c r="QJU55" s="98" t="s">
        <v>669</v>
      </c>
      <c r="QJV55" s="98" t="s">
        <v>669</v>
      </c>
      <c r="QJW55" s="98" t="s">
        <v>669</v>
      </c>
      <c r="QJX55" s="98" t="s">
        <v>669</v>
      </c>
      <c r="QJY55" s="98" t="s">
        <v>669</v>
      </c>
      <c r="QJZ55" s="98" t="s">
        <v>669</v>
      </c>
      <c r="QKA55" s="98" t="s">
        <v>669</v>
      </c>
      <c r="QKB55" s="98" t="s">
        <v>669</v>
      </c>
      <c r="QKC55" s="98" t="s">
        <v>669</v>
      </c>
      <c r="QKD55" s="98" t="s">
        <v>669</v>
      </c>
      <c r="QKE55" s="98" t="s">
        <v>669</v>
      </c>
      <c r="QKF55" s="98" t="s">
        <v>669</v>
      </c>
      <c r="QKG55" s="98" t="s">
        <v>669</v>
      </c>
      <c r="QKH55" s="98" t="s">
        <v>669</v>
      </c>
      <c r="QKI55" s="98" t="s">
        <v>669</v>
      </c>
      <c r="QKJ55" s="98" t="s">
        <v>669</v>
      </c>
      <c r="QKK55" s="98" t="s">
        <v>669</v>
      </c>
      <c r="QKL55" s="98" t="s">
        <v>669</v>
      </c>
      <c r="QKM55" s="98" t="s">
        <v>669</v>
      </c>
      <c r="QKN55" s="98" t="s">
        <v>669</v>
      </c>
      <c r="QKO55" s="98" t="s">
        <v>669</v>
      </c>
      <c r="QKP55" s="98" t="s">
        <v>669</v>
      </c>
      <c r="QKQ55" s="98" t="s">
        <v>669</v>
      </c>
      <c r="QKR55" s="98" t="s">
        <v>669</v>
      </c>
      <c r="QKS55" s="98" t="s">
        <v>669</v>
      </c>
      <c r="QKT55" s="98" t="s">
        <v>669</v>
      </c>
      <c r="QKU55" s="98" t="s">
        <v>669</v>
      </c>
      <c r="QKV55" s="98" t="s">
        <v>669</v>
      </c>
      <c r="QKW55" s="98" t="s">
        <v>669</v>
      </c>
      <c r="QKX55" s="98" t="s">
        <v>669</v>
      </c>
      <c r="QKY55" s="98" t="s">
        <v>669</v>
      </c>
      <c r="QKZ55" s="98" t="s">
        <v>669</v>
      </c>
      <c r="QLA55" s="98" t="s">
        <v>669</v>
      </c>
      <c r="QLB55" s="98" t="s">
        <v>669</v>
      </c>
      <c r="QLC55" s="98" t="s">
        <v>669</v>
      </c>
      <c r="QLD55" s="98" t="s">
        <v>669</v>
      </c>
      <c r="QLE55" s="98" t="s">
        <v>669</v>
      </c>
      <c r="QLF55" s="98" t="s">
        <v>669</v>
      </c>
      <c r="QLG55" s="98" t="s">
        <v>669</v>
      </c>
      <c r="QLH55" s="98" t="s">
        <v>669</v>
      </c>
      <c r="QLI55" s="98" t="s">
        <v>669</v>
      </c>
      <c r="QLJ55" s="98" t="s">
        <v>669</v>
      </c>
      <c r="QLK55" s="98" t="s">
        <v>669</v>
      </c>
      <c r="QLL55" s="98" t="s">
        <v>669</v>
      </c>
      <c r="QLM55" s="98" t="s">
        <v>669</v>
      </c>
      <c r="QLN55" s="98" t="s">
        <v>669</v>
      </c>
      <c r="QLO55" s="98" t="s">
        <v>669</v>
      </c>
      <c r="QLP55" s="98" t="s">
        <v>669</v>
      </c>
      <c r="QLQ55" s="98" t="s">
        <v>669</v>
      </c>
      <c r="QLR55" s="98" t="s">
        <v>669</v>
      </c>
      <c r="QLS55" s="98" t="s">
        <v>669</v>
      </c>
      <c r="QLT55" s="98" t="s">
        <v>669</v>
      </c>
      <c r="QLU55" s="98" t="s">
        <v>669</v>
      </c>
      <c r="QLV55" s="98" t="s">
        <v>669</v>
      </c>
      <c r="QLW55" s="98" t="s">
        <v>669</v>
      </c>
      <c r="QLX55" s="98" t="s">
        <v>669</v>
      </c>
      <c r="QLY55" s="98" t="s">
        <v>669</v>
      </c>
      <c r="QLZ55" s="98" t="s">
        <v>669</v>
      </c>
      <c r="QMA55" s="98" t="s">
        <v>669</v>
      </c>
      <c r="QMB55" s="98" t="s">
        <v>669</v>
      </c>
      <c r="QMC55" s="98" t="s">
        <v>669</v>
      </c>
      <c r="QMD55" s="98" t="s">
        <v>669</v>
      </c>
      <c r="QME55" s="98" t="s">
        <v>669</v>
      </c>
      <c r="QMF55" s="98" t="s">
        <v>669</v>
      </c>
      <c r="QMG55" s="98" t="s">
        <v>669</v>
      </c>
      <c r="QMH55" s="98" t="s">
        <v>669</v>
      </c>
      <c r="QMI55" s="98" t="s">
        <v>669</v>
      </c>
      <c r="QMJ55" s="98" t="s">
        <v>669</v>
      </c>
      <c r="QMK55" s="98" t="s">
        <v>669</v>
      </c>
      <c r="QML55" s="98" t="s">
        <v>669</v>
      </c>
      <c r="QMM55" s="98" t="s">
        <v>669</v>
      </c>
      <c r="QMN55" s="98" t="s">
        <v>669</v>
      </c>
      <c r="QMO55" s="98" t="s">
        <v>669</v>
      </c>
      <c r="QMP55" s="98" t="s">
        <v>669</v>
      </c>
      <c r="QMQ55" s="98" t="s">
        <v>669</v>
      </c>
      <c r="QMR55" s="98" t="s">
        <v>669</v>
      </c>
      <c r="QMS55" s="98" t="s">
        <v>669</v>
      </c>
      <c r="QMT55" s="98" t="s">
        <v>669</v>
      </c>
      <c r="QMU55" s="98" t="s">
        <v>669</v>
      </c>
      <c r="QMV55" s="98" t="s">
        <v>669</v>
      </c>
      <c r="QMW55" s="98" t="s">
        <v>669</v>
      </c>
      <c r="QMX55" s="98" t="s">
        <v>669</v>
      </c>
      <c r="QMY55" s="98" t="s">
        <v>669</v>
      </c>
      <c r="QMZ55" s="98" t="s">
        <v>669</v>
      </c>
      <c r="QNA55" s="98" t="s">
        <v>669</v>
      </c>
      <c r="QNB55" s="98" t="s">
        <v>669</v>
      </c>
      <c r="QNC55" s="98" t="s">
        <v>669</v>
      </c>
      <c r="QND55" s="98" t="s">
        <v>669</v>
      </c>
      <c r="QNE55" s="98" t="s">
        <v>669</v>
      </c>
      <c r="QNF55" s="98" t="s">
        <v>669</v>
      </c>
      <c r="QNG55" s="98" t="s">
        <v>669</v>
      </c>
      <c r="QNH55" s="98" t="s">
        <v>669</v>
      </c>
      <c r="QNI55" s="98" t="s">
        <v>669</v>
      </c>
      <c r="QNJ55" s="98" t="s">
        <v>669</v>
      </c>
      <c r="QNK55" s="98" t="s">
        <v>669</v>
      </c>
      <c r="QNL55" s="98" t="s">
        <v>669</v>
      </c>
      <c r="QNM55" s="98" t="s">
        <v>669</v>
      </c>
      <c r="QNN55" s="98" t="s">
        <v>669</v>
      </c>
      <c r="QNO55" s="98" t="s">
        <v>669</v>
      </c>
      <c r="QNP55" s="98" t="s">
        <v>669</v>
      </c>
      <c r="QNQ55" s="98" t="s">
        <v>669</v>
      </c>
      <c r="QNR55" s="98" t="s">
        <v>669</v>
      </c>
      <c r="QNS55" s="98" t="s">
        <v>669</v>
      </c>
      <c r="QNT55" s="98" t="s">
        <v>669</v>
      </c>
      <c r="QNU55" s="98" t="s">
        <v>669</v>
      </c>
      <c r="QNV55" s="98" t="s">
        <v>669</v>
      </c>
      <c r="QNW55" s="98" t="s">
        <v>669</v>
      </c>
      <c r="QNX55" s="98" t="s">
        <v>669</v>
      </c>
      <c r="QNY55" s="98" t="s">
        <v>669</v>
      </c>
      <c r="QNZ55" s="98" t="s">
        <v>669</v>
      </c>
      <c r="QOA55" s="98" t="s">
        <v>669</v>
      </c>
      <c r="QOB55" s="98" t="s">
        <v>669</v>
      </c>
      <c r="QOC55" s="98" t="s">
        <v>669</v>
      </c>
      <c r="QOD55" s="98" t="s">
        <v>669</v>
      </c>
      <c r="QOE55" s="98" t="s">
        <v>669</v>
      </c>
      <c r="QOF55" s="98" t="s">
        <v>669</v>
      </c>
      <c r="QOG55" s="98" t="s">
        <v>669</v>
      </c>
      <c r="QOH55" s="98" t="s">
        <v>669</v>
      </c>
      <c r="QOI55" s="98" t="s">
        <v>669</v>
      </c>
      <c r="QOJ55" s="98" t="s">
        <v>669</v>
      </c>
      <c r="QOK55" s="98" t="s">
        <v>669</v>
      </c>
      <c r="QOL55" s="98" t="s">
        <v>669</v>
      </c>
      <c r="QOM55" s="98" t="s">
        <v>669</v>
      </c>
      <c r="QON55" s="98" t="s">
        <v>669</v>
      </c>
      <c r="QOO55" s="98" t="s">
        <v>669</v>
      </c>
      <c r="QOP55" s="98" t="s">
        <v>669</v>
      </c>
      <c r="QOQ55" s="98" t="s">
        <v>669</v>
      </c>
      <c r="QOR55" s="98" t="s">
        <v>669</v>
      </c>
      <c r="QOS55" s="98" t="s">
        <v>669</v>
      </c>
      <c r="QOT55" s="98" t="s">
        <v>669</v>
      </c>
      <c r="QOU55" s="98" t="s">
        <v>669</v>
      </c>
      <c r="QOV55" s="98" t="s">
        <v>669</v>
      </c>
      <c r="QOW55" s="98" t="s">
        <v>669</v>
      </c>
      <c r="QOX55" s="98" t="s">
        <v>669</v>
      </c>
      <c r="QOY55" s="98" t="s">
        <v>669</v>
      </c>
      <c r="QOZ55" s="98" t="s">
        <v>669</v>
      </c>
      <c r="QPA55" s="98" t="s">
        <v>669</v>
      </c>
      <c r="QPB55" s="98" t="s">
        <v>669</v>
      </c>
      <c r="QPC55" s="98" t="s">
        <v>669</v>
      </c>
      <c r="QPD55" s="98" t="s">
        <v>669</v>
      </c>
      <c r="QPE55" s="98" t="s">
        <v>669</v>
      </c>
      <c r="QPF55" s="98" t="s">
        <v>669</v>
      </c>
      <c r="QPG55" s="98" t="s">
        <v>669</v>
      </c>
      <c r="QPH55" s="98" t="s">
        <v>669</v>
      </c>
      <c r="QPI55" s="98" t="s">
        <v>669</v>
      </c>
      <c r="QPJ55" s="98" t="s">
        <v>669</v>
      </c>
      <c r="QPK55" s="98" t="s">
        <v>669</v>
      </c>
      <c r="QPL55" s="98" t="s">
        <v>669</v>
      </c>
      <c r="QPM55" s="98" t="s">
        <v>669</v>
      </c>
      <c r="QPN55" s="98" t="s">
        <v>669</v>
      </c>
      <c r="QPO55" s="98" t="s">
        <v>669</v>
      </c>
      <c r="QPP55" s="98" t="s">
        <v>669</v>
      </c>
      <c r="QPQ55" s="98" t="s">
        <v>669</v>
      </c>
      <c r="QPR55" s="98" t="s">
        <v>669</v>
      </c>
      <c r="QPS55" s="98" t="s">
        <v>669</v>
      </c>
      <c r="QPT55" s="98" t="s">
        <v>669</v>
      </c>
      <c r="QPU55" s="98" t="s">
        <v>669</v>
      </c>
      <c r="QPV55" s="98" t="s">
        <v>669</v>
      </c>
      <c r="QPW55" s="98" t="s">
        <v>669</v>
      </c>
      <c r="QPX55" s="98" t="s">
        <v>669</v>
      </c>
      <c r="QPY55" s="98" t="s">
        <v>669</v>
      </c>
      <c r="QPZ55" s="98" t="s">
        <v>669</v>
      </c>
      <c r="QQA55" s="98" t="s">
        <v>669</v>
      </c>
      <c r="QQB55" s="98" t="s">
        <v>669</v>
      </c>
      <c r="QQC55" s="98" t="s">
        <v>669</v>
      </c>
      <c r="QQD55" s="98" t="s">
        <v>669</v>
      </c>
      <c r="QQE55" s="98" t="s">
        <v>669</v>
      </c>
      <c r="QQF55" s="98" t="s">
        <v>669</v>
      </c>
      <c r="QQG55" s="98" t="s">
        <v>669</v>
      </c>
      <c r="QQH55" s="98" t="s">
        <v>669</v>
      </c>
      <c r="QQI55" s="98" t="s">
        <v>669</v>
      </c>
      <c r="QQJ55" s="98" t="s">
        <v>669</v>
      </c>
      <c r="QQK55" s="98" t="s">
        <v>669</v>
      </c>
      <c r="QQL55" s="98" t="s">
        <v>669</v>
      </c>
      <c r="QQM55" s="98" t="s">
        <v>669</v>
      </c>
      <c r="QQN55" s="98" t="s">
        <v>669</v>
      </c>
      <c r="QQO55" s="98" t="s">
        <v>669</v>
      </c>
      <c r="QQP55" s="98" t="s">
        <v>669</v>
      </c>
      <c r="QQQ55" s="98" t="s">
        <v>669</v>
      </c>
      <c r="QQR55" s="98" t="s">
        <v>669</v>
      </c>
      <c r="QQS55" s="98" t="s">
        <v>669</v>
      </c>
      <c r="QQT55" s="98" t="s">
        <v>669</v>
      </c>
      <c r="QQU55" s="98" t="s">
        <v>669</v>
      </c>
      <c r="QQV55" s="98" t="s">
        <v>669</v>
      </c>
      <c r="QQW55" s="98" t="s">
        <v>669</v>
      </c>
      <c r="QQX55" s="98" t="s">
        <v>669</v>
      </c>
      <c r="QQY55" s="98" t="s">
        <v>669</v>
      </c>
      <c r="QQZ55" s="98" t="s">
        <v>669</v>
      </c>
      <c r="QRA55" s="98" t="s">
        <v>669</v>
      </c>
      <c r="QRB55" s="98" t="s">
        <v>669</v>
      </c>
      <c r="QRC55" s="98" t="s">
        <v>669</v>
      </c>
      <c r="QRD55" s="98" t="s">
        <v>669</v>
      </c>
      <c r="QRE55" s="98" t="s">
        <v>669</v>
      </c>
      <c r="QRF55" s="98" t="s">
        <v>669</v>
      </c>
      <c r="QRG55" s="98" t="s">
        <v>669</v>
      </c>
      <c r="QRH55" s="98" t="s">
        <v>669</v>
      </c>
      <c r="QRI55" s="98" t="s">
        <v>669</v>
      </c>
      <c r="QRJ55" s="98" t="s">
        <v>669</v>
      </c>
      <c r="QRK55" s="98" t="s">
        <v>669</v>
      </c>
      <c r="QRL55" s="98" t="s">
        <v>669</v>
      </c>
      <c r="QRM55" s="98" t="s">
        <v>669</v>
      </c>
      <c r="QRN55" s="98" t="s">
        <v>669</v>
      </c>
      <c r="QRO55" s="98" t="s">
        <v>669</v>
      </c>
      <c r="QRP55" s="98" t="s">
        <v>669</v>
      </c>
      <c r="QRQ55" s="98" t="s">
        <v>669</v>
      </c>
      <c r="QRR55" s="98" t="s">
        <v>669</v>
      </c>
      <c r="QRS55" s="98" t="s">
        <v>669</v>
      </c>
      <c r="QRT55" s="98" t="s">
        <v>669</v>
      </c>
      <c r="QRU55" s="98" t="s">
        <v>669</v>
      </c>
      <c r="QRV55" s="98" t="s">
        <v>669</v>
      </c>
      <c r="QRW55" s="98" t="s">
        <v>669</v>
      </c>
      <c r="QRX55" s="98" t="s">
        <v>669</v>
      </c>
      <c r="QRY55" s="98" t="s">
        <v>669</v>
      </c>
      <c r="QRZ55" s="98" t="s">
        <v>669</v>
      </c>
      <c r="QSA55" s="98" t="s">
        <v>669</v>
      </c>
      <c r="QSB55" s="98" t="s">
        <v>669</v>
      </c>
      <c r="QSC55" s="98" t="s">
        <v>669</v>
      </c>
      <c r="QSD55" s="98" t="s">
        <v>669</v>
      </c>
      <c r="QSE55" s="98" t="s">
        <v>669</v>
      </c>
      <c r="QSF55" s="98" t="s">
        <v>669</v>
      </c>
      <c r="QSG55" s="98" t="s">
        <v>669</v>
      </c>
      <c r="QSH55" s="98" t="s">
        <v>669</v>
      </c>
      <c r="QSI55" s="98" t="s">
        <v>669</v>
      </c>
      <c r="QSJ55" s="98" t="s">
        <v>669</v>
      </c>
      <c r="QSK55" s="98" t="s">
        <v>669</v>
      </c>
      <c r="QSL55" s="98" t="s">
        <v>669</v>
      </c>
      <c r="QSM55" s="98" t="s">
        <v>669</v>
      </c>
      <c r="QSN55" s="98" t="s">
        <v>669</v>
      </c>
      <c r="QSO55" s="98" t="s">
        <v>669</v>
      </c>
      <c r="QSP55" s="98" t="s">
        <v>669</v>
      </c>
      <c r="QSQ55" s="98" t="s">
        <v>669</v>
      </c>
      <c r="QSR55" s="98" t="s">
        <v>669</v>
      </c>
      <c r="QSS55" s="98" t="s">
        <v>669</v>
      </c>
      <c r="QST55" s="98" t="s">
        <v>669</v>
      </c>
      <c r="QSU55" s="98" t="s">
        <v>669</v>
      </c>
      <c r="QSV55" s="98" t="s">
        <v>669</v>
      </c>
      <c r="QSW55" s="98" t="s">
        <v>669</v>
      </c>
      <c r="QSX55" s="98" t="s">
        <v>669</v>
      </c>
      <c r="QSY55" s="98" t="s">
        <v>669</v>
      </c>
      <c r="QSZ55" s="98" t="s">
        <v>669</v>
      </c>
      <c r="QTA55" s="98" t="s">
        <v>669</v>
      </c>
      <c r="QTB55" s="98" t="s">
        <v>669</v>
      </c>
      <c r="QTC55" s="98" t="s">
        <v>669</v>
      </c>
      <c r="QTD55" s="98" t="s">
        <v>669</v>
      </c>
      <c r="QTE55" s="98" t="s">
        <v>669</v>
      </c>
      <c r="QTF55" s="98" t="s">
        <v>669</v>
      </c>
      <c r="QTG55" s="98" t="s">
        <v>669</v>
      </c>
      <c r="QTH55" s="98" t="s">
        <v>669</v>
      </c>
      <c r="QTI55" s="98" t="s">
        <v>669</v>
      </c>
      <c r="QTJ55" s="98" t="s">
        <v>669</v>
      </c>
      <c r="QTK55" s="98" t="s">
        <v>669</v>
      </c>
      <c r="QTL55" s="98" t="s">
        <v>669</v>
      </c>
      <c r="QTM55" s="98" t="s">
        <v>669</v>
      </c>
      <c r="QTN55" s="98" t="s">
        <v>669</v>
      </c>
      <c r="QTO55" s="98" t="s">
        <v>669</v>
      </c>
      <c r="QTP55" s="98" t="s">
        <v>669</v>
      </c>
      <c r="QTQ55" s="98" t="s">
        <v>669</v>
      </c>
      <c r="QTR55" s="98" t="s">
        <v>669</v>
      </c>
      <c r="QTS55" s="98" t="s">
        <v>669</v>
      </c>
      <c r="QTT55" s="98" t="s">
        <v>669</v>
      </c>
      <c r="QTU55" s="98" t="s">
        <v>669</v>
      </c>
      <c r="QTV55" s="98" t="s">
        <v>669</v>
      </c>
      <c r="QTW55" s="98" t="s">
        <v>669</v>
      </c>
      <c r="QTX55" s="98" t="s">
        <v>669</v>
      </c>
      <c r="QTY55" s="98" t="s">
        <v>669</v>
      </c>
      <c r="QTZ55" s="98" t="s">
        <v>669</v>
      </c>
      <c r="QUA55" s="98" t="s">
        <v>669</v>
      </c>
      <c r="QUB55" s="98" t="s">
        <v>669</v>
      </c>
      <c r="QUC55" s="98" t="s">
        <v>669</v>
      </c>
      <c r="QUD55" s="98" t="s">
        <v>669</v>
      </c>
      <c r="QUE55" s="98" t="s">
        <v>669</v>
      </c>
      <c r="QUF55" s="98" t="s">
        <v>669</v>
      </c>
      <c r="QUG55" s="98" t="s">
        <v>669</v>
      </c>
      <c r="QUH55" s="98" t="s">
        <v>669</v>
      </c>
      <c r="QUI55" s="98" t="s">
        <v>669</v>
      </c>
      <c r="QUJ55" s="98" t="s">
        <v>669</v>
      </c>
      <c r="QUK55" s="98" t="s">
        <v>669</v>
      </c>
      <c r="QUL55" s="98" t="s">
        <v>669</v>
      </c>
      <c r="QUM55" s="98" t="s">
        <v>669</v>
      </c>
      <c r="QUN55" s="98" t="s">
        <v>669</v>
      </c>
      <c r="QUO55" s="98" t="s">
        <v>669</v>
      </c>
      <c r="QUP55" s="98" t="s">
        <v>669</v>
      </c>
      <c r="QUQ55" s="98" t="s">
        <v>669</v>
      </c>
      <c r="QUR55" s="98" t="s">
        <v>669</v>
      </c>
      <c r="QUS55" s="98" t="s">
        <v>669</v>
      </c>
      <c r="QUT55" s="98" t="s">
        <v>669</v>
      </c>
      <c r="QUU55" s="98" t="s">
        <v>669</v>
      </c>
      <c r="QUV55" s="98" t="s">
        <v>669</v>
      </c>
      <c r="QUW55" s="98" t="s">
        <v>669</v>
      </c>
      <c r="QUX55" s="98" t="s">
        <v>669</v>
      </c>
      <c r="QUY55" s="98" t="s">
        <v>669</v>
      </c>
      <c r="QUZ55" s="98" t="s">
        <v>669</v>
      </c>
      <c r="QVA55" s="98" t="s">
        <v>669</v>
      </c>
      <c r="QVB55" s="98" t="s">
        <v>669</v>
      </c>
      <c r="QVC55" s="98" t="s">
        <v>669</v>
      </c>
      <c r="QVD55" s="98" t="s">
        <v>669</v>
      </c>
      <c r="QVE55" s="98" t="s">
        <v>669</v>
      </c>
      <c r="QVF55" s="98" t="s">
        <v>669</v>
      </c>
      <c r="QVG55" s="98" t="s">
        <v>669</v>
      </c>
      <c r="QVH55" s="98" t="s">
        <v>669</v>
      </c>
      <c r="QVI55" s="98" t="s">
        <v>669</v>
      </c>
      <c r="QVJ55" s="98" t="s">
        <v>669</v>
      </c>
      <c r="QVK55" s="98" t="s">
        <v>669</v>
      </c>
      <c r="QVL55" s="98" t="s">
        <v>669</v>
      </c>
      <c r="QVM55" s="98" t="s">
        <v>669</v>
      </c>
      <c r="QVN55" s="98" t="s">
        <v>669</v>
      </c>
      <c r="QVO55" s="98" t="s">
        <v>669</v>
      </c>
      <c r="QVP55" s="98" t="s">
        <v>669</v>
      </c>
      <c r="QVQ55" s="98" t="s">
        <v>669</v>
      </c>
      <c r="QVR55" s="98" t="s">
        <v>669</v>
      </c>
      <c r="QVS55" s="98" t="s">
        <v>669</v>
      </c>
      <c r="QVT55" s="98" t="s">
        <v>669</v>
      </c>
      <c r="QVU55" s="98" t="s">
        <v>669</v>
      </c>
      <c r="QVV55" s="98" t="s">
        <v>669</v>
      </c>
      <c r="QVW55" s="98" t="s">
        <v>669</v>
      </c>
      <c r="QVX55" s="98" t="s">
        <v>669</v>
      </c>
      <c r="QVY55" s="98" t="s">
        <v>669</v>
      </c>
      <c r="QVZ55" s="98" t="s">
        <v>669</v>
      </c>
      <c r="QWA55" s="98" t="s">
        <v>669</v>
      </c>
      <c r="QWB55" s="98" t="s">
        <v>669</v>
      </c>
      <c r="QWC55" s="98" t="s">
        <v>669</v>
      </c>
      <c r="QWD55" s="98" t="s">
        <v>669</v>
      </c>
      <c r="QWE55" s="98" t="s">
        <v>669</v>
      </c>
      <c r="QWF55" s="98" t="s">
        <v>669</v>
      </c>
      <c r="QWG55" s="98" t="s">
        <v>669</v>
      </c>
      <c r="QWH55" s="98" t="s">
        <v>669</v>
      </c>
      <c r="QWI55" s="98" t="s">
        <v>669</v>
      </c>
      <c r="QWJ55" s="98" t="s">
        <v>669</v>
      </c>
      <c r="QWK55" s="98" t="s">
        <v>669</v>
      </c>
      <c r="QWL55" s="98" t="s">
        <v>669</v>
      </c>
      <c r="QWM55" s="98" t="s">
        <v>669</v>
      </c>
      <c r="QWN55" s="98" t="s">
        <v>669</v>
      </c>
      <c r="QWO55" s="98" t="s">
        <v>669</v>
      </c>
      <c r="QWP55" s="98" t="s">
        <v>669</v>
      </c>
      <c r="QWQ55" s="98" t="s">
        <v>669</v>
      </c>
      <c r="QWR55" s="98" t="s">
        <v>669</v>
      </c>
      <c r="QWS55" s="98" t="s">
        <v>669</v>
      </c>
      <c r="QWT55" s="98" t="s">
        <v>669</v>
      </c>
      <c r="QWU55" s="98" t="s">
        <v>669</v>
      </c>
      <c r="QWV55" s="98" t="s">
        <v>669</v>
      </c>
      <c r="QWW55" s="98" t="s">
        <v>669</v>
      </c>
      <c r="QWX55" s="98" t="s">
        <v>669</v>
      </c>
      <c r="QWY55" s="98" t="s">
        <v>669</v>
      </c>
      <c r="QWZ55" s="98" t="s">
        <v>669</v>
      </c>
      <c r="QXA55" s="98" t="s">
        <v>669</v>
      </c>
      <c r="QXB55" s="98" t="s">
        <v>669</v>
      </c>
      <c r="QXC55" s="98" t="s">
        <v>669</v>
      </c>
      <c r="QXD55" s="98" t="s">
        <v>669</v>
      </c>
      <c r="QXE55" s="98" t="s">
        <v>669</v>
      </c>
      <c r="QXF55" s="98" t="s">
        <v>669</v>
      </c>
      <c r="QXG55" s="98" t="s">
        <v>669</v>
      </c>
      <c r="QXH55" s="98" t="s">
        <v>669</v>
      </c>
      <c r="QXI55" s="98" t="s">
        <v>669</v>
      </c>
      <c r="QXJ55" s="98" t="s">
        <v>669</v>
      </c>
      <c r="QXK55" s="98" t="s">
        <v>669</v>
      </c>
      <c r="QXL55" s="98" t="s">
        <v>669</v>
      </c>
      <c r="QXM55" s="98" t="s">
        <v>669</v>
      </c>
      <c r="QXN55" s="98" t="s">
        <v>669</v>
      </c>
      <c r="QXO55" s="98" t="s">
        <v>669</v>
      </c>
      <c r="QXP55" s="98" t="s">
        <v>669</v>
      </c>
      <c r="QXQ55" s="98" t="s">
        <v>669</v>
      </c>
      <c r="QXR55" s="98" t="s">
        <v>669</v>
      </c>
      <c r="QXS55" s="98" t="s">
        <v>669</v>
      </c>
      <c r="QXT55" s="98" t="s">
        <v>669</v>
      </c>
      <c r="QXU55" s="98" t="s">
        <v>669</v>
      </c>
      <c r="QXV55" s="98" t="s">
        <v>669</v>
      </c>
      <c r="QXW55" s="98" t="s">
        <v>669</v>
      </c>
      <c r="QXX55" s="98" t="s">
        <v>669</v>
      </c>
      <c r="QXY55" s="98" t="s">
        <v>669</v>
      </c>
      <c r="QXZ55" s="98" t="s">
        <v>669</v>
      </c>
      <c r="QYA55" s="98" t="s">
        <v>669</v>
      </c>
      <c r="QYB55" s="98" t="s">
        <v>669</v>
      </c>
      <c r="QYC55" s="98" t="s">
        <v>669</v>
      </c>
      <c r="QYD55" s="98" t="s">
        <v>669</v>
      </c>
      <c r="QYE55" s="98" t="s">
        <v>669</v>
      </c>
      <c r="QYF55" s="98" t="s">
        <v>669</v>
      </c>
      <c r="QYG55" s="98" t="s">
        <v>669</v>
      </c>
      <c r="QYH55" s="98" t="s">
        <v>669</v>
      </c>
      <c r="QYI55" s="98" t="s">
        <v>669</v>
      </c>
      <c r="QYJ55" s="98" t="s">
        <v>669</v>
      </c>
      <c r="QYK55" s="98" t="s">
        <v>669</v>
      </c>
      <c r="QYL55" s="98" t="s">
        <v>669</v>
      </c>
      <c r="QYM55" s="98" t="s">
        <v>669</v>
      </c>
      <c r="QYN55" s="98" t="s">
        <v>669</v>
      </c>
      <c r="QYO55" s="98" t="s">
        <v>669</v>
      </c>
      <c r="QYP55" s="98" t="s">
        <v>669</v>
      </c>
      <c r="QYQ55" s="98" t="s">
        <v>669</v>
      </c>
      <c r="QYR55" s="98" t="s">
        <v>669</v>
      </c>
      <c r="QYS55" s="98" t="s">
        <v>669</v>
      </c>
      <c r="QYT55" s="98" t="s">
        <v>669</v>
      </c>
      <c r="QYU55" s="98" t="s">
        <v>669</v>
      </c>
      <c r="QYV55" s="98" t="s">
        <v>669</v>
      </c>
      <c r="QYW55" s="98" t="s">
        <v>669</v>
      </c>
      <c r="QYX55" s="98" t="s">
        <v>669</v>
      </c>
      <c r="QYY55" s="98" t="s">
        <v>669</v>
      </c>
      <c r="QYZ55" s="98" t="s">
        <v>669</v>
      </c>
      <c r="QZA55" s="98" t="s">
        <v>669</v>
      </c>
      <c r="QZB55" s="98" t="s">
        <v>669</v>
      </c>
      <c r="QZC55" s="98" t="s">
        <v>669</v>
      </c>
      <c r="QZD55" s="98" t="s">
        <v>669</v>
      </c>
      <c r="QZE55" s="98" t="s">
        <v>669</v>
      </c>
      <c r="QZF55" s="98" t="s">
        <v>669</v>
      </c>
      <c r="QZG55" s="98" t="s">
        <v>669</v>
      </c>
      <c r="QZH55" s="98" t="s">
        <v>669</v>
      </c>
      <c r="QZI55" s="98" t="s">
        <v>669</v>
      </c>
      <c r="QZJ55" s="98" t="s">
        <v>669</v>
      </c>
      <c r="QZK55" s="98" t="s">
        <v>669</v>
      </c>
      <c r="QZL55" s="98" t="s">
        <v>669</v>
      </c>
      <c r="QZM55" s="98" t="s">
        <v>669</v>
      </c>
      <c r="QZN55" s="98" t="s">
        <v>669</v>
      </c>
      <c r="QZO55" s="98" t="s">
        <v>669</v>
      </c>
      <c r="QZP55" s="98" t="s">
        <v>669</v>
      </c>
      <c r="QZQ55" s="98" t="s">
        <v>669</v>
      </c>
      <c r="QZR55" s="98" t="s">
        <v>669</v>
      </c>
      <c r="QZS55" s="98" t="s">
        <v>669</v>
      </c>
      <c r="QZT55" s="98" t="s">
        <v>669</v>
      </c>
      <c r="QZU55" s="98" t="s">
        <v>669</v>
      </c>
      <c r="QZV55" s="98" t="s">
        <v>669</v>
      </c>
      <c r="QZW55" s="98" t="s">
        <v>669</v>
      </c>
      <c r="QZX55" s="98" t="s">
        <v>669</v>
      </c>
      <c r="QZY55" s="98" t="s">
        <v>669</v>
      </c>
      <c r="QZZ55" s="98" t="s">
        <v>669</v>
      </c>
      <c r="RAA55" s="98" t="s">
        <v>669</v>
      </c>
      <c r="RAB55" s="98" t="s">
        <v>669</v>
      </c>
      <c r="RAC55" s="98" t="s">
        <v>669</v>
      </c>
      <c r="RAD55" s="98" t="s">
        <v>669</v>
      </c>
      <c r="RAE55" s="98" t="s">
        <v>669</v>
      </c>
      <c r="RAF55" s="98" t="s">
        <v>669</v>
      </c>
      <c r="RAG55" s="98" t="s">
        <v>669</v>
      </c>
      <c r="RAH55" s="98" t="s">
        <v>669</v>
      </c>
      <c r="RAI55" s="98" t="s">
        <v>669</v>
      </c>
      <c r="RAJ55" s="98" t="s">
        <v>669</v>
      </c>
      <c r="RAK55" s="98" t="s">
        <v>669</v>
      </c>
      <c r="RAL55" s="98" t="s">
        <v>669</v>
      </c>
      <c r="RAM55" s="98" t="s">
        <v>669</v>
      </c>
      <c r="RAN55" s="98" t="s">
        <v>669</v>
      </c>
      <c r="RAO55" s="98" t="s">
        <v>669</v>
      </c>
      <c r="RAP55" s="98" t="s">
        <v>669</v>
      </c>
      <c r="RAQ55" s="98" t="s">
        <v>669</v>
      </c>
      <c r="RAR55" s="98" t="s">
        <v>669</v>
      </c>
      <c r="RAS55" s="98" t="s">
        <v>669</v>
      </c>
      <c r="RAT55" s="98" t="s">
        <v>669</v>
      </c>
      <c r="RAU55" s="98" t="s">
        <v>669</v>
      </c>
      <c r="RAV55" s="98" t="s">
        <v>669</v>
      </c>
      <c r="RAW55" s="98" t="s">
        <v>669</v>
      </c>
      <c r="RAX55" s="98" t="s">
        <v>669</v>
      </c>
      <c r="RAY55" s="98" t="s">
        <v>669</v>
      </c>
      <c r="RAZ55" s="98" t="s">
        <v>669</v>
      </c>
      <c r="RBA55" s="98" t="s">
        <v>669</v>
      </c>
      <c r="RBB55" s="98" t="s">
        <v>669</v>
      </c>
      <c r="RBC55" s="98" t="s">
        <v>669</v>
      </c>
      <c r="RBD55" s="98" t="s">
        <v>669</v>
      </c>
      <c r="RBE55" s="98" t="s">
        <v>669</v>
      </c>
      <c r="RBF55" s="98" t="s">
        <v>669</v>
      </c>
      <c r="RBG55" s="98" t="s">
        <v>669</v>
      </c>
      <c r="RBH55" s="98" t="s">
        <v>669</v>
      </c>
      <c r="RBI55" s="98" t="s">
        <v>669</v>
      </c>
      <c r="RBJ55" s="98" t="s">
        <v>669</v>
      </c>
      <c r="RBK55" s="98" t="s">
        <v>669</v>
      </c>
      <c r="RBL55" s="98" t="s">
        <v>669</v>
      </c>
      <c r="RBM55" s="98" t="s">
        <v>669</v>
      </c>
      <c r="RBN55" s="98" t="s">
        <v>669</v>
      </c>
      <c r="RBO55" s="98" t="s">
        <v>669</v>
      </c>
      <c r="RBP55" s="98" t="s">
        <v>669</v>
      </c>
      <c r="RBQ55" s="98" t="s">
        <v>669</v>
      </c>
      <c r="RBR55" s="98" t="s">
        <v>669</v>
      </c>
      <c r="RBS55" s="98" t="s">
        <v>669</v>
      </c>
      <c r="RBT55" s="98" t="s">
        <v>669</v>
      </c>
      <c r="RBU55" s="98" t="s">
        <v>669</v>
      </c>
      <c r="RBV55" s="98" t="s">
        <v>669</v>
      </c>
      <c r="RBW55" s="98" t="s">
        <v>669</v>
      </c>
      <c r="RBX55" s="98" t="s">
        <v>669</v>
      </c>
      <c r="RBY55" s="98" t="s">
        <v>669</v>
      </c>
      <c r="RBZ55" s="98" t="s">
        <v>669</v>
      </c>
      <c r="RCA55" s="98" t="s">
        <v>669</v>
      </c>
      <c r="RCB55" s="98" t="s">
        <v>669</v>
      </c>
      <c r="RCC55" s="98" t="s">
        <v>669</v>
      </c>
      <c r="RCD55" s="98" t="s">
        <v>669</v>
      </c>
      <c r="RCE55" s="98" t="s">
        <v>669</v>
      </c>
      <c r="RCF55" s="98" t="s">
        <v>669</v>
      </c>
      <c r="RCG55" s="98" t="s">
        <v>669</v>
      </c>
      <c r="RCH55" s="98" t="s">
        <v>669</v>
      </c>
      <c r="RCI55" s="98" t="s">
        <v>669</v>
      </c>
      <c r="RCJ55" s="98" t="s">
        <v>669</v>
      </c>
      <c r="RCK55" s="98" t="s">
        <v>669</v>
      </c>
      <c r="RCL55" s="98" t="s">
        <v>669</v>
      </c>
      <c r="RCM55" s="98" t="s">
        <v>669</v>
      </c>
      <c r="RCN55" s="98" t="s">
        <v>669</v>
      </c>
      <c r="RCO55" s="98" t="s">
        <v>669</v>
      </c>
      <c r="RCP55" s="98" t="s">
        <v>669</v>
      </c>
      <c r="RCQ55" s="98" t="s">
        <v>669</v>
      </c>
      <c r="RCR55" s="98" t="s">
        <v>669</v>
      </c>
      <c r="RCS55" s="98" t="s">
        <v>669</v>
      </c>
      <c r="RCT55" s="98" t="s">
        <v>669</v>
      </c>
      <c r="RCU55" s="98" t="s">
        <v>669</v>
      </c>
      <c r="RCV55" s="98" t="s">
        <v>669</v>
      </c>
      <c r="RCW55" s="98" t="s">
        <v>669</v>
      </c>
      <c r="RCX55" s="98" t="s">
        <v>669</v>
      </c>
      <c r="RCY55" s="98" t="s">
        <v>669</v>
      </c>
      <c r="RCZ55" s="98" t="s">
        <v>669</v>
      </c>
      <c r="RDA55" s="98" t="s">
        <v>669</v>
      </c>
      <c r="RDB55" s="98" t="s">
        <v>669</v>
      </c>
      <c r="RDC55" s="98" t="s">
        <v>669</v>
      </c>
      <c r="RDD55" s="98" t="s">
        <v>669</v>
      </c>
      <c r="RDE55" s="98" t="s">
        <v>669</v>
      </c>
      <c r="RDF55" s="98" t="s">
        <v>669</v>
      </c>
      <c r="RDG55" s="98" t="s">
        <v>669</v>
      </c>
      <c r="RDH55" s="98" t="s">
        <v>669</v>
      </c>
      <c r="RDI55" s="98" t="s">
        <v>669</v>
      </c>
      <c r="RDJ55" s="98" t="s">
        <v>669</v>
      </c>
      <c r="RDK55" s="98" t="s">
        <v>669</v>
      </c>
      <c r="RDL55" s="98" t="s">
        <v>669</v>
      </c>
      <c r="RDM55" s="98" t="s">
        <v>669</v>
      </c>
      <c r="RDN55" s="98" t="s">
        <v>669</v>
      </c>
      <c r="RDO55" s="98" t="s">
        <v>669</v>
      </c>
      <c r="RDP55" s="98" t="s">
        <v>669</v>
      </c>
      <c r="RDQ55" s="98" t="s">
        <v>669</v>
      </c>
      <c r="RDR55" s="98" t="s">
        <v>669</v>
      </c>
      <c r="RDS55" s="98" t="s">
        <v>669</v>
      </c>
      <c r="RDT55" s="98" t="s">
        <v>669</v>
      </c>
      <c r="RDU55" s="98" t="s">
        <v>669</v>
      </c>
      <c r="RDV55" s="98" t="s">
        <v>669</v>
      </c>
      <c r="RDW55" s="98" t="s">
        <v>669</v>
      </c>
      <c r="RDX55" s="98" t="s">
        <v>669</v>
      </c>
      <c r="RDY55" s="98" t="s">
        <v>669</v>
      </c>
      <c r="RDZ55" s="98" t="s">
        <v>669</v>
      </c>
      <c r="REA55" s="98" t="s">
        <v>669</v>
      </c>
      <c r="REB55" s="98" t="s">
        <v>669</v>
      </c>
      <c r="REC55" s="98" t="s">
        <v>669</v>
      </c>
      <c r="RED55" s="98" t="s">
        <v>669</v>
      </c>
      <c r="REE55" s="98" t="s">
        <v>669</v>
      </c>
      <c r="REF55" s="98" t="s">
        <v>669</v>
      </c>
      <c r="REG55" s="98" t="s">
        <v>669</v>
      </c>
      <c r="REH55" s="98" t="s">
        <v>669</v>
      </c>
      <c r="REI55" s="98" t="s">
        <v>669</v>
      </c>
      <c r="REJ55" s="98" t="s">
        <v>669</v>
      </c>
      <c r="REK55" s="98" t="s">
        <v>669</v>
      </c>
      <c r="REL55" s="98" t="s">
        <v>669</v>
      </c>
      <c r="REM55" s="98" t="s">
        <v>669</v>
      </c>
      <c r="REN55" s="98" t="s">
        <v>669</v>
      </c>
      <c r="REO55" s="98" t="s">
        <v>669</v>
      </c>
      <c r="REP55" s="98" t="s">
        <v>669</v>
      </c>
      <c r="REQ55" s="98" t="s">
        <v>669</v>
      </c>
      <c r="RER55" s="98" t="s">
        <v>669</v>
      </c>
      <c r="RES55" s="98" t="s">
        <v>669</v>
      </c>
      <c r="RET55" s="98" t="s">
        <v>669</v>
      </c>
      <c r="REU55" s="98" t="s">
        <v>669</v>
      </c>
      <c r="REV55" s="98" t="s">
        <v>669</v>
      </c>
      <c r="REW55" s="98" t="s">
        <v>669</v>
      </c>
      <c r="REX55" s="98" t="s">
        <v>669</v>
      </c>
      <c r="REY55" s="98" t="s">
        <v>669</v>
      </c>
      <c r="REZ55" s="98" t="s">
        <v>669</v>
      </c>
      <c r="RFA55" s="98" t="s">
        <v>669</v>
      </c>
      <c r="RFB55" s="98" t="s">
        <v>669</v>
      </c>
      <c r="RFC55" s="98" t="s">
        <v>669</v>
      </c>
      <c r="RFD55" s="98" t="s">
        <v>669</v>
      </c>
      <c r="RFE55" s="98" t="s">
        <v>669</v>
      </c>
      <c r="RFF55" s="98" t="s">
        <v>669</v>
      </c>
      <c r="RFG55" s="98" t="s">
        <v>669</v>
      </c>
      <c r="RFH55" s="98" t="s">
        <v>669</v>
      </c>
      <c r="RFI55" s="98" t="s">
        <v>669</v>
      </c>
      <c r="RFJ55" s="98" t="s">
        <v>669</v>
      </c>
      <c r="RFK55" s="98" t="s">
        <v>669</v>
      </c>
      <c r="RFL55" s="98" t="s">
        <v>669</v>
      </c>
      <c r="RFM55" s="98" t="s">
        <v>669</v>
      </c>
      <c r="RFN55" s="98" t="s">
        <v>669</v>
      </c>
      <c r="RFO55" s="98" t="s">
        <v>669</v>
      </c>
      <c r="RFP55" s="98" t="s">
        <v>669</v>
      </c>
      <c r="RFQ55" s="98" t="s">
        <v>669</v>
      </c>
      <c r="RFR55" s="98" t="s">
        <v>669</v>
      </c>
      <c r="RFS55" s="98" t="s">
        <v>669</v>
      </c>
      <c r="RFT55" s="98" t="s">
        <v>669</v>
      </c>
      <c r="RFU55" s="98" t="s">
        <v>669</v>
      </c>
      <c r="RFV55" s="98" t="s">
        <v>669</v>
      </c>
      <c r="RFW55" s="98" t="s">
        <v>669</v>
      </c>
      <c r="RFX55" s="98" t="s">
        <v>669</v>
      </c>
      <c r="RFY55" s="98" t="s">
        <v>669</v>
      </c>
      <c r="RFZ55" s="98" t="s">
        <v>669</v>
      </c>
      <c r="RGA55" s="98" t="s">
        <v>669</v>
      </c>
      <c r="RGB55" s="98" t="s">
        <v>669</v>
      </c>
      <c r="RGC55" s="98" t="s">
        <v>669</v>
      </c>
      <c r="RGD55" s="98" t="s">
        <v>669</v>
      </c>
      <c r="RGE55" s="98" t="s">
        <v>669</v>
      </c>
      <c r="RGF55" s="98" t="s">
        <v>669</v>
      </c>
      <c r="RGG55" s="98" t="s">
        <v>669</v>
      </c>
      <c r="RGH55" s="98" t="s">
        <v>669</v>
      </c>
      <c r="RGI55" s="98" t="s">
        <v>669</v>
      </c>
      <c r="RGJ55" s="98" t="s">
        <v>669</v>
      </c>
      <c r="RGK55" s="98" t="s">
        <v>669</v>
      </c>
      <c r="RGL55" s="98" t="s">
        <v>669</v>
      </c>
      <c r="RGM55" s="98" t="s">
        <v>669</v>
      </c>
      <c r="RGN55" s="98" t="s">
        <v>669</v>
      </c>
      <c r="RGO55" s="98" t="s">
        <v>669</v>
      </c>
      <c r="RGP55" s="98" t="s">
        <v>669</v>
      </c>
      <c r="RGQ55" s="98" t="s">
        <v>669</v>
      </c>
      <c r="RGR55" s="98" t="s">
        <v>669</v>
      </c>
      <c r="RGS55" s="98" t="s">
        <v>669</v>
      </c>
      <c r="RGT55" s="98" t="s">
        <v>669</v>
      </c>
      <c r="RGU55" s="98" t="s">
        <v>669</v>
      </c>
      <c r="RGV55" s="98" t="s">
        <v>669</v>
      </c>
      <c r="RGW55" s="98" t="s">
        <v>669</v>
      </c>
      <c r="RGX55" s="98" t="s">
        <v>669</v>
      </c>
      <c r="RGY55" s="98" t="s">
        <v>669</v>
      </c>
      <c r="RGZ55" s="98" t="s">
        <v>669</v>
      </c>
      <c r="RHA55" s="98" t="s">
        <v>669</v>
      </c>
      <c r="RHB55" s="98" t="s">
        <v>669</v>
      </c>
      <c r="RHC55" s="98" t="s">
        <v>669</v>
      </c>
      <c r="RHD55" s="98" t="s">
        <v>669</v>
      </c>
      <c r="RHE55" s="98" t="s">
        <v>669</v>
      </c>
      <c r="RHF55" s="98" t="s">
        <v>669</v>
      </c>
      <c r="RHG55" s="98" t="s">
        <v>669</v>
      </c>
      <c r="RHH55" s="98" t="s">
        <v>669</v>
      </c>
      <c r="RHI55" s="98" t="s">
        <v>669</v>
      </c>
      <c r="RHJ55" s="98" t="s">
        <v>669</v>
      </c>
      <c r="RHK55" s="98" t="s">
        <v>669</v>
      </c>
      <c r="RHL55" s="98" t="s">
        <v>669</v>
      </c>
      <c r="RHM55" s="98" t="s">
        <v>669</v>
      </c>
      <c r="RHN55" s="98" t="s">
        <v>669</v>
      </c>
      <c r="RHO55" s="98" t="s">
        <v>669</v>
      </c>
      <c r="RHP55" s="98" t="s">
        <v>669</v>
      </c>
      <c r="RHQ55" s="98" t="s">
        <v>669</v>
      </c>
      <c r="RHR55" s="98" t="s">
        <v>669</v>
      </c>
      <c r="RHS55" s="98" t="s">
        <v>669</v>
      </c>
      <c r="RHT55" s="98" t="s">
        <v>669</v>
      </c>
      <c r="RHU55" s="98" t="s">
        <v>669</v>
      </c>
      <c r="RHV55" s="98" t="s">
        <v>669</v>
      </c>
      <c r="RHW55" s="98" t="s">
        <v>669</v>
      </c>
      <c r="RHX55" s="98" t="s">
        <v>669</v>
      </c>
      <c r="RHY55" s="98" t="s">
        <v>669</v>
      </c>
      <c r="RHZ55" s="98" t="s">
        <v>669</v>
      </c>
      <c r="RIA55" s="98" t="s">
        <v>669</v>
      </c>
      <c r="RIB55" s="98" t="s">
        <v>669</v>
      </c>
      <c r="RIC55" s="98" t="s">
        <v>669</v>
      </c>
      <c r="RID55" s="98" t="s">
        <v>669</v>
      </c>
      <c r="RIE55" s="98" t="s">
        <v>669</v>
      </c>
      <c r="RIF55" s="98" t="s">
        <v>669</v>
      </c>
      <c r="RIG55" s="98" t="s">
        <v>669</v>
      </c>
      <c r="RIH55" s="98" t="s">
        <v>669</v>
      </c>
      <c r="RII55" s="98" t="s">
        <v>669</v>
      </c>
      <c r="RIJ55" s="98" t="s">
        <v>669</v>
      </c>
      <c r="RIK55" s="98" t="s">
        <v>669</v>
      </c>
      <c r="RIL55" s="98" t="s">
        <v>669</v>
      </c>
      <c r="RIM55" s="98" t="s">
        <v>669</v>
      </c>
      <c r="RIN55" s="98" t="s">
        <v>669</v>
      </c>
      <c r="RIO55" s="98" t="s">
        <v>669</v>
      </c>
      <c r="RIP55" s="98" t="s">
        <v>669</v>
      </c>
      <c r="RIQ55" s="98" t="s">
        <v>669</v>
      </c>
      <c r="RIR55" s="98" t="s">
        <v>669</v>
      </c>
      <c r="RIS55" s="98" t="s">
        <v>669</v>
      </c>
      <c r="RIT55" s="98" t="s">
        <v>669</v>
      </c>
      <c r="RIU55" s="98" t="s">
        <v>669</v>
      </c>
      <c r="RIV55" s="98" t="s">
        <v>669</v>
      </c>
      <c r="RIW55" s="98" t="s">
        <v>669</v>
      </c>
      <c r="RIX55" s="98" t="s">
        <v>669</v>
      </c>
      <c r="RIY55" s="98" t="s">
        <v>669</v>
      </c>
      <c r="RIZ55" s="98" t="s">
        <v>669</v>
      </c>
      <c r="RJA55" s="98" t="s">
        <v>669</v>
      </c>
      <c r="RJB55" s="98" t="s">
        <v>669</v>
      </c>
      <c r="RJC55" s="98" t="s">
        <v>669</v>
      </c>
      <c r="RJD55" s="98" t="s">
        <v>669</v>
      </c>
      <c r="RJE55" s="98" t="s">
        <v>669</v>
      </c>
      <c r="RJF55" s="98" t="s">
        <v>669</v>
      </c>
      <c r="RJG55" s="98" t="s">
        <v>669</v>
      </c>
      <c r="RJH55" s="98" t="s">
        <v>669</v>
      </c>
      <c r="RJI55" s="98" t="s">
        <v>669</v>
      </c>
      <c r="RJJ55" s="98" t="s">
        <v>669</v>
      </c>
      <c r="RJK55" s="98" t="s">
        <v>669</v>
      </c>
      <c r="RJL55" s="98" t="s">
        <v>669</v>
      </c>
      <c r="RJM55" s="98" t="s">
        <v>669</v>
      </c>
      <c r="RJN55" s="98" t="s">
        <v>669</v>
      </c>
      <c r="RJO55" s="98" t="s">
        <v>669</v>
      </c>
      <c r="RJP55" s="98" t="s">
        <v>669</v>
      </c>
      <c r="RJQ55" s="98" t="s">
        <v>669</v>
      </c>
      <c r="RJR55" s="98" t="s">
        <v>669</v>
      </c>
      <c r="RJS55" s="98" t="s">
        <v>669</v>
      </c>
      <c r="RJT55" s="98" t="s">
        <v>669</v>
      </c>
      <c r="RJU55" s="98" t="s">
        <v>669</v>
      </c>
      <c r="RJV55" s="98" t="s">
        <v>669</v>
      </c>
      <c r="RJW55" s="98" t="s">
        <v>669</v>
      </c>
      <c r="RJX55" s="98" t="s">
        <v>669</v>
      </c>
      <c r="RJY55" s="98" t="s">
        <v>669</v>
      </c>
      <c r="RJZ55" s="98" t="s">
        <v>669</v>
      </c>
      <c r="RKA55" s="98" t="s">
        <v>669</v>
      </c>
      <c r="RKB55" s="98" t="s">
        <v>669</v>
      </c>
      <c r="RKC55" s="98" t="s">
        <v>669</v>
      </c>
      <c r="RKD55" s="98" t="s">
        <v>669</v>
      </c>
      <c r="RKE55" s="98" t="s">
        <v>669</v>
      </c>
      <c r="RKF55" s="98" t="s">
        <v>669</v>
      </c>
      <c r="RKG55" s="98" t="s">
        <v>669</v>
      </c>
      <c r="RKH55" s="98" t="s">
        <v>669</v>
      </c>
      <c r="RKI55" s="98" t="s">
        <v>669</v>
      </c>
      <c r="RKJ55" s="98" t="s">
        <v>669</v>
      </c>
      <c r="RKK55" s="98" t="s">
        <v>669</v>
      </c>
      <c r="RKL55" s="98" t="s">
        <v>669</v>
      </c>
      <c r="RKM55" s="98" t="s">
        <v>669</v>
      </c>
      <c r="RKN55" s="98" t="s">
        <v>669</v>
      </c>
      <c r="RKO55" s="98" t="s">
        <v>669</v>
      </c>
      <c r="RKP55" s="98" t="s">
        <v>669</v>
      </c>
      <c r="RKQ55" s="98" t="s">
        <v>669</v>
      </c>
      <c r="RKR55" s="98" t="s">
        <v>669</v>
      </c>
      <c r="RKS55" s="98" t="s">
        <v>669</v>
      </c>
      <c r="RKT55" s="98" t="s">
        <v>669</v>
      </c>
      <c r="RKU55" s="98" t="s">
        <v>669</v>
      </c>
      <c r="RKV55" s="98" t="s">
        <v>669</v>
      </c>
      <c r="RKW55" s="98" t="s">
        <v>669</v>
      </c>
      <c r="RKX55" s="98" t="s">
        <v>669</v>
      </c>
      <c r="RKY55" s="98" t="s">
        <v>669</v>
      </c>
      <c r="RKZ55" s="98" t="s">
        <v>669</v>
      </c>
      <c r="RLA55" s="98" t="s">
        <v>669</v>
      </c>
      <c r="RLB55" s="98" t="s">
        <v>669</v>
      </c>
      <c r="RLC55" s="98" t="s">
        <v>669</v>
      </c>
      <c r="RLD55" s="98" t="s">
        <v>669</v>
      </c>
      <c r="RLE55" s="98" t="s">
        <v>669</v>
      </c>
      <c r="RLF55" s="98" t="s">
        <v>669</v>
      </c>
      <c r="RLG55" s="98" t="s">
        <v>669</v>
      </c>
      <c r="RLH55" s="98" t="s">
        <v>669</v>
      </c>
      <c r="RLI55" s="98" t="s">
        <v>669</v>
      </c>
      <c r="RLJ55" s="98" t="s">
        <v>669</v>
      </c>
      <c r="RLK55" s="98" t="s">
        <v>669</v>
      </c>
      <c r="RLL55" s="98" t="s">
        <v>669</v>
      </c>
      <c r="RLM55" s="98" t="s">
        <v>669</v>
      </c>
      <c r="RLN55" s="98" t="s">
        <v>669</v>
      </c>
      <c r="RLO55" s="98" t="s">
        <v>669</v>
      </c>
      <c r="RLP55" s="98" t="s">
        <v>669</v>
      </c>
      <c r="RLQ55" s="98" t="s">
        <v>669</v>
      </c>
      <c r="RLR55" s="98" t="s">
        <v>669</v>
      </c>
      <c r="RLS55" s="98" t="s">
        <v>669</v>
      </c>
      <c r="RLT55" s="98" t="s">
        <v>669</v>
      </c>
      <c r="RLU55" s="98" t="s">
        <v>669</v>
      </c>
      <c r="RLV55" s="98" t="s">
        <v>669</v>
      </c>
      <c r="RLW55" s="98" t="s">
        <v>669</v>
      </c>
      <c r="RLX55" s="98" t="s">
        <v>669</v>
      </c>
      <c r="RLY55" s="98" t="s">
        <v>669</v>
      </c>
      <c r="RLZ55" s="98" t="s">
        <v>669</v>
      </c>
      <c r="RMA55" s="98" t="s">
        <v>669</v>
      </c>
      <c r="RMB55" s="98" t="s">
        <v>669</v>
      </c>
      <c r="RMC55" s="98" t="s">
        <v>669</v>
      </c>
      <c r="RMD55" s="98" t="s">
        <v>669</v>
      </c>
      <c r="RME55" s="98" t="s">
        <v>669</v>
      </c>
      <c r="RMF55" s="98" t="s">
        <v>669</v>
      </c>
      <c r="RMG55" s="98" t="s">
        <v>669</v>
      </c>
      <c r="RMH55" s="98" t="s">
        <v>669</v>
      </c>
      <c r="RMI55" s="98" t="s">
        <v>669</v>
      </c>
      <c r="RMJ55" s="98" t="s">
        <v>669</v>
      </c>
      <c r="RMK55" s="98" t="s">
        <v>669</v>
      </c>
      <c r="RML55" s="98" t="s">
        <v>669</v>
      </c>
      <c r="RMM55" s="98" t="s">
        <v>669</v>
      </c>
      <c r="RMN55" s="98" t="s">
        <v>669</v>
      </c>
      <c r="RMO55" s="98" t="s">
        <v>669</v>
      </c>
      <c r="RMP55" s="98" t="s">
        <v>669</v>
      </c>
      <c r="RMQ55" s="98" t="s">
        <v>669</v>
      </c>
      <c r="RMR55" s="98" t="s">
        <v>669</v>
      </c>
      <c r="RMS55" s="98" t="s">
        <v>669</v>
      </c>
      <c r="RMT55" s="98" t="s">
        <v>669</v>
      </c>
      <c r="RMU55" s="98" t="s">
        <v>669</v>
      </c>
      <c r="RMV55" s="98" t="s">
        <v>669</v>
      </c>
      <c r="RMW55" s="98" t="s">
        <v>669</v>
      </c>
      <c r="RMX55" s="98" t="s">
        <v>669</v>
      </c>
      <c r="RMY55" s="98" t="s">
        <v>669</v>
      </c>
      <c r="RMZ55" s="98" t="s">
        <v>669</v>
      </c>
      <c r="RNA55" s="98" t="s">
        <v>669</v>
      </c>
      <c r="RNB55" s="98" t="s">
        <v>669</v>
      </c>
      <c r="RNC55" s="98" t="s">
        <v>669</v>
      </c>
      <c r="RND55" s="98" t="s">
        <v>669</v>
      </c>
      <c r="RNE55" s="98" t="s">
        <v>669</v>
      </c>
      <c r="RNF55" s="98" t="s">
        <v>669</v>
      </c>
      <c r="RNG55" s="98" t="s">
        <v>669</v>
      </c>
      <c r="RNH55" s="98" t="s">
        <v>669</v>
      </c>
      <c r="RNI55" s="98" t="s">
        <v>669</v>
      </c>
      <c r="RNJ55" s="98" t="s">
        <v>669</v>
      </c>
      <c r="RNK55" s="98" t="s">
        <v>669</v>
      </c>
      <c r="RNL55" s="98" t="s">
        <v>669</v>
      </c>
      <c r="RNM55" s="98" t="s">
        <v>669</v>
      </c>
      <c r="RNN55" s="98" t="s">
        <v>669</v>
      </c>
      <c r="RNO55" s="98" t="s">
        <v>669</v>
      </c>
      <c r="RNP55" s="98" t="s">
        <v>669</v>
      </c>
      <c r="RNQ55" s="98" t="s">
        <v>669</v>
      </c>
      <c r="RNR55" s="98" t="s">
        <v>669</v>
      </c>
      <c r="RNS55" s="98" t="s">
        <v>669</v>
      </c>
      <c r="RNT55" s="98" t="s">
        <v>669</v>
      </c>
      <c r="RNU55" s="98" t="s">
        <v>669</v>
      </c>
      <c r="RNV55" s="98" t="s">
        <v>669</v>
      </c>
      <c r="RNW55" s="98" t="s">
        <v>669</v>
      </c>
      <c r="RNX55" s="98" t="s">
        <v>669</v>
      </c>
      <c r="RNY55" s="98" t="s">
        <v>669</v>
      </c>
      <c r="RNZ55" s="98" t="s">
        <v>669</v>
      </c>
      <c r="ROA55" s="98" t="s">
        <v>669</v>
      </c>
      <c r="ROB55" s="98" t="s">
        <v>669</v>
      </c>
      <c r="ROC55" s="98" t="s">
        <v>669</v>
      </c>
      <c r="ROD55" s="98" t="s">
        <v>669</v>
      </c>
      <c r="ROE55" s="98" t="s">
        <v>669</v>
      </c>
      <c r="ROF55" s="98" t="s">
        <v>669</v>
      </c>
      <c r="ROG55" s="98" t="s">
        <v>669</v>
      </c>
      <c r="ROH55" s="98" t="s">
        <v>669</v>
      </c>
      <c r="ROI55" s="98" t="s">
        <v>669</v>
      </c>
      <c r="ROJ55" s="98" t="s">
        <v>669</v>
      </c>
      <c r="ROK55" s="98" t="s">
        <v>669</v>
      </c>
      <c r="ROL55" s="98" t="s">
        <v>669</v>
      </c>
      <c r="ROM55" s="98" t="s">
        <v>669</v>
      </c>
      <c r="RON55" s="98" t="s">
        <v>669</v>
      </c>
      <c r="ROO55" s="98" t="s">
        <v>669</v>
      </c>
      <c r="ROP55" s="98" t="s">
        <v>669</v>
      </c>
      <c r="ROQ55" s="98" t="s">
        <v>669</v>
      </c>
      <c r="ROR55" s="98" t="s">
        <v>669</v>
      </c>
      <c r="ROS55" s="98" t="s">
        <v>669</v>
      </c>
      <c r="ROT55" s="98" t="s">
        <v>669</v>
      </c>
      <c r="ROU55" s="98" t="s">
        <v>669</v>
      </c>
      <c r="ROV55" s="98" t="s">
        <v>669</v>
      </c>
      <c r="ROW55" s="98" t="s">
        <v>669</v>
      </c>
      <c r="ROX55" s="98" t="s">
        <v>669</v>
      </c>
      <c r="ROY55" s="98" t="s">
        <v>669</v>
      </c>
      <c r="ROZ55" s="98" t="s">
        <v>669</v>
      </c>
      <c r="RPA55" s="98" t="s">
        <v>669</v>
      </c>
      <c r="RPB55" s="98" t="s">
        <v>669</v>
      </c>
      <c r="RPC55" s="98" t="s">
        <v>669</v>
      </c>
      <c r="RPD55" s="98" t="s">
        <v>669</v>
      </c>
      <c r="RPE55" s="98" t="s">
        <v>669</v>
      </c>
      <c r="RPF55" s="98" t="s">
        <v>669</v>
      </c>
      <c r="RPG55" s="98" t="s">
        <v>669</v>
      </c>
      <c r="RPH55" s="98" t="s">
        <v>669</v>
      </c>
      <c r="RPI55" s="98" t="s">
        <v>669</v>
      </c>
      <c r="RPJ55" s="98" t="s">
        <v>669</v>
      </c>
      <c r="RPK55" s="98" t="s">
        <v>669</v>
      </c>
      <c r="RPL55" s="98" t="s">
        <v>669</v>
      </c>
      <c r="RPM55" s="98" t="s">
        <v>669</v>
      </c>
      <c r="RPN55" s="98" t="s">
        <v>669</v>
      </c>
      <c r="RPO55" s="98" t="s">
        <v>669</v>
      </c>
      <c r="RPP55" s="98" t="s">
        <v>669</v>
      </c>
      <c r="RPQ55" s="98" t="s">
        <v>669</v>
      </c>
      <c r="RPR55" s="98" t="s">
        <v>669</v>
      </c>
      <c r="RPS55" s="98" t="s">
        <v>669</v>
      </c>
      <c r="RPT55" s="98" t="s">
        <v>669</v>
      </c>
      <c r="RPU55" s="98" t="s">
        <v>669</v>
      </c>
      <c r="RPV55" s="98" t="s">
        <v>669</v>
      </c>
      <c r="RPW55" s="98" t="s">
        <v>669</v>
      </c>
      <c r="RPX55" s="98" t="s">
        <v>669</v>
      </c>
      <c r="RPY55" s="98" t="s">
        <v>669</v>
      </c>
      <c r="RPZ55" s="98" t="s">
        <v>669</v>
      </c>
      <c r="RQA55" s="98" t="s">
        <v>669</v>
      </c>
      <c r="RQB55" s="98" t="s">
        <v>669</v>
      </c>
      <c r="RQC55" s="98" t="s">
        <v>669</v>
      </c>
      <c r="RQD55" s="98" t="s">
        <v>669</v>
      </c>
      <c r="RQE55" s="98" t="s">
        <v>669</v>
      </c>
      <c r="RQF55" s="98" t="s">
        <v>669</v>
      </c>
      <c r="RQG55" s="98" t="s">
        <v>669</v>
      </c>
      <c r="RQH55" s="98" t="s">
        <v>669</v>
      </c>
      <c r="RQI55" s="98" t="s">
        <v>669</v>
      </c>
      <c r="RQJ55" s="98" t="s">
        <v>669</v>
      </c>
      <c r="RQK55" s="98" t="s">
        <v>669</v>
      </c>
      <c r="RQL55" s="98" t="s">
        <v>669</v>
      </c>
      <c r="RQM55" s="98" t="s">
        <v>669</v>
      </c>
      <c r="RQN55" s="98" t="s">
        <v>669</v>
      </c>
      <c r="RQO55" s="98" t="s">
        <v>669</v>
      </c>
      <c r="RQP55" s="98" t="s">
        <v>669</v>
      </c>
      <c r="RQQ55" s="98" t="s">
        <v>669</v>
      </c>
      <c r="RQR55" s="98" t="s">
        <v>669</v>
      </c>
      <c r="RQS55" s="98" t="s">
        <v>669</v>
      </c>
      <c r="RQT55" s="98" t="s">
        <v>669</v>
      </c>
      <c r="RQU55" s="98" t="s">
        <v>669</v>
      </c>
      <c r="RQV55" s="98" t="s">
        <v>669</v>
      </c>
      <c r="RQW55" s="98" t="s">
        <v>669</v>
      </c>
      <c r="RQX55" s="98" t="s">
        <v>669</v>
      </c>
      <c r="RQY55" s="98" t="s">
        <v>669</v>
      </c>
      <c r="RQZ55" s="98" t="s">
        <v>669</v>
      </c>
      <c r="RRA55" s="98" t="s">
        <v>669</v>
      </c>
      <c r="RRB55" s="98" t="s">
        <v>669</v>
      </c>
      <c r="RRC55" s="98" t="s">
        <v>669</v>
      </c>
      <c r="RRD55" s="98" t="s">
        <v>669</v>
      </c>
      <c r="RRE55" s="98" t="s">
        <v>669</v>
      </c>
      <c r="RRF55" s="98" t="s">
        <v>669</v>
      </c>
      <c r="RRG55" s="98" t="s">
        <v>669</v>
      </c>
      <c r="RRH55" s="98" t="s">
        <v>669</v>
      </c>
      <c r="RRI55" s="98" t="s">
        <v>669</v>
      </c>
      <c r="RRJ55" s="98" t="s">
        <v>669</v>
      </c>
      <c r="RRK55" s="98" t="s">
        <v>669</v>
      </c>
      <c r="RRL55" s="98" t="s">
        <v>669</v>
      </c>
      <c r="RRM55" s="98" t="s">
        <v>669</v>
      </c>
      <c r="RRN55" s="98" t="s">
        <v>669</v>
      </c>
      <c r="RRO55" s="98" t="s">
        <v>669</v>
      </c>
      <c r="RRP55" s="98" t="s">
        <v>669</v>
      </c>
      <c r="RRQ55" s="98" t="s">
        <v>669</v>
      </c>
      <c r="RRR55" s="98" t="s">
        <v>669</v>
      </c>
      <c r="RRS55" s="98" t="s">
        <v>669</v>
      </c>
      <c r="RRT55" s="98" t="s">
        <v>669</v>
      </c>
      <c r="RRU55" s="98" t="s">
        <v>669</v>
      </c>
      <c r="RRV55" s="98" t="s">
        <v>669</v>
      </c>
      <c r="RRW55" s="98" t="s">
        <v>669</v>
      </c>
      <c r="RRX55" s="98" t="s">
        <v>669</v>
      </c>
      <c r="RRY55" s="98" t="s">
        <v>669</v>
      </c>
      <c r="RRZ55" s="98" t="s">
        <v>669</v>
      </c>
      <c r="RSA55" s="98" t="s">
        <v>669</v>
      </c>
      <c r="RSB55" s="98" t="s">
        <v>669</v>
      </c>
      <c r="RSC55" s="98" t="s">
        <v>669</v>
      </c>
      <c r="RSD55" s="98" t="s">
        <v>669</v>
      </c>
      <c r="RSE55" s="98" t="s">
        <v>669</v>
      </c>
      <c r="RSF55" s="98" t="s">
        <v>669</v>
      </c>
      <c r="RSG55" s="98" t="s">
        <v>669</v>
      </c>
      <c r="RSH55" s="98" t="s">
        <v>669</v>
      </c>
      <c r="RSI55" s="98" t="s">
        <v>669</v>
      </c>
      <c r="RSJ55" s="98" t="s">
        <v>669</v>
      </c>
      <c r="RSK55" s="98" t="s">
        <v>669</v>
      </c>
      <c r="RSL55" s="98" t="s">
        <v>669</v>
      </c>
      <c r="RSM55" s="98" t="s">
        <v>669</v>
      </c>
      <c r="RSN55" s="98" t="s">
        <v>669</v>
      </c>
      <c r="RSO55" s="98" t="s">
        <v>669</v>
      </c>
      <c r="RSP55" s="98" t="s">
        <v>669</v>
      </c>
      <c r="RSQ55" s="98" t="s">
        <v>669</v>
      </c>
      <c r="RSR55" s="98" t="s">
        <v>669</v>
      </c>
      <c r="RSS55" s="98" t="s">
        <v>669</v>
      </c>
      <c r="RST55" s="98" t="s">
        <v>669</v>
      </c>
      <c r="RSU55" s="98" t="s">
        <v>669</v>
      </c>
      <c r="RSV55" s="98" t="s">
        <v>669</v>
      </c>
      <c r="RSW55" s="98" t="s">
        <v>669</v>
      </c>
      <c r="RSX55" s="98" t="s">
        <v>669</v>
      </c>
      <c r="RSY55" s="98" t="s">
        <v>669</v>
      </c>
      <c r="RSZ55" s="98" t="s">
        <v>669</v>
      </c>
      <c r="RTA55" s="98" t="s">
        <v>669</v>
      </c>
      <c r="RTB55" s="98" t="s">
        <v>669</v>
      </c>
      <c r="RTC55" s="98" t="s">
        <v>669</v>
      </c>
      <c r="RTD55" s="98" t="s">
        <v>669</v>
      </c>
      <c r="RTE55" s="98" t="s">
        <v>669</v>
      </c>
      <c r="RTF55" s="98" t="s">
        <v>669</v>
      </c>
      <c r="RTG55" s="98" t="s">
        <v>669</v>
      </c>
      <c r="RTH55" s="98" t="s">
        <v>669</v>
      </c>
      <c r="RTI55" s="98" t="s">
        <v>669</v>
      </c>
      <c r="RTJ55" s="98" t="s">
        <v>669</v>
      </c>
      <c r="RTK55" s="98" t="s">
        <v>669</v>
      </c>
      <c r="RTL55" s="98" t="s">
        <v>669</v>
      </c>
      <c r="RTM55" s="98" t="s">
        <v>669</v>
      </c>
      <c r="RTN55" s="98" t="s">
        <v>669</v>
      </c>
      <c r="RTO55" s="98" t="s">
        <v>669</v>
      </c>
      <c r="RTP55" s="98" t="s">
        <v>669</v>
      </c>
      <c r="RTQ55" s="98" t="s">
        <v>669</v>
      </c>
      <c r="RTR55" s="98" t="s">
        <v>669</v>
      </c>
      <c r="RTS55" s="98" t="s">
        <v>669</v>
      </c>
      <c r="RTT55" s="98" t="s">
        <v>669</v>
      </c>
      <c r="RTU55" s="98" t="s">
        <v>669</v>
      </c>
      <c r="RTV55" s="98" t="s">
        <v>669</v>
      </c>
      <c r="RTW55" s="98" t="s">
        <v>669</v>
      </c>
      <c r="RTX55" s="98" t="s">
        <v>669</v>
      </c>
      <c r="RTY55" s="98" t="s">
        <v>669</v>
      </c>
      <c r="RTZ55" s="98" t="s">
        <v>669</v>
      </c>
      <c r="RUA55" s="98" t="s">
        <v>669</v>
      </c>
      <c r="RUB55" s="98" t="s">
        <v>669</v>
      </c>
      <c r="RUC55" s="98" t="s">
        <v>669</v>
      </c>
      <c r="RUD55" s="98" t="s">
        <v>669</v>
      </c>
      <c r="RUE55" s="98" t="s">
        <v>669</v>
      </c>
      <c r="RUF55" s="98" t="s">
        <v>669</v>
      </c>
      <c r="RUG55" s="98" t="s">
        <v>669</v>
      </c>
      <c r="RUH55" s="98" t="s">
        <v>669</v>
      </c>
      <c r="RUI55" s="98" t="s">
        <v>669</v>
      </c>
      <c r="RUJ55" s="98" t="s">
        <v>669</v>
      </c>
      <c r="RUK55" s="98" t="s">
        <v>669</v>
      </c>
      <c r="RUL55" s="98" t="s">
        <v>669</v>
      </c>
      <c r="RUM55" s="98" t="s">
        <v>669</v>
      </c>
      <c r="RUN55" s="98" t="s">
        <v>669</v>
      </c>
      <c r="RUO55" s="98" t="s">
        <v>669</v>
      </c>
      <c r="RUP55" s="98" t="s">
        <v>669</v>
      </c>
      <c r="RUQ55" s="98" t="s">
        <v>669</v>
      </c>
      <c r="RUR55" s="98" t="s">
        <v>669</v>
      </c>
      <c r="RUS55" s="98" t="s">
        <v>669</v>
      </c>
      <c r="RUT55" s="98" t="s">
        <v>669</v>
      </c>
      <c r="RUU55" s="98" t="s">
        <v>669</v>
      </c>
      <c r="RUV55" s="98" t="s">
        <v>669</v>
      </c>
      <c r="RUW55" s="98" t="s">
        <v>669</v>
      </c>
      <c r="RUX55" s="98" t="s">
        <v>669</v>
      </c>
      <c r="RUY55" s="98" t="s">
        <v>669</v>
      </c>
      <c r="RUZ55" s="98" t="s">
        <v>669</v>
      </c>
      <c r="RVA55" s="98" t="s">
        <v>669</v>
      </c>
      <c r="RVB55" s="98" t="s">
        <v>669</v>
      </c>
      <c r="RVC55" s="98" t="s">
        <v>669</v>
      </c>
      <c r="RVD55" s="98" t="s">
        <v>669</v>
      </c>
      <c r="RVE55" s="98" t="s">
        <v>669</v>
      </c>
      <c r="RVF55" s="98" t="s">
        <v>669</v>
      </c>
      <c r="RVG55" s="98" t="s">
        <v>669</v>
      </c>
      <c r="RVH55" s="98" t="s">
        <v>669</v>
      </c>
      <c r="RVI55" s="98" t="s">
        <v>669</v>
      </c>
      <c r="RVJ55" s="98" t="s">
        <v>669</v>
      </c>
      <c r="RVK55" s="98" t="s">
        <v>669</v>
      </c>
      <c r="RVL55" s="98" t="s">
        <v>669</v>
      </c>
      <c r="RVM55" s="98" t="s">
        <v>669</v>
      </c>
      <c r="RVN55" s="98" t="s">
        <v>669</v>
      </c>
      <c r="RVO55" s="98" t="s">
        <v>669</v>
      </c>
      <c r="RVP55" s="98" t="s">
        <v>669</v>
      </c>
      <c r="RVQ55" s="98" t="s">
        <v>669</v>
      </c>
      <c r="RVR55" s="98" t="s">
        <v>669</v>
      </c>
      <c r="RVS55" s="98" t="s">
        <v>669</v>
      </c>
      <c r="RVT55" s="98" t="s">
        <v>669</v>
      </c>
      <c r="RVU55" s="98" t="s">
        <v>669</v>
      </c>
      <c r="RVV55" s="98" t="s">
        <v>669</v>
      </c>
      <c r="RVW55" s="98" t="s">
        <v>669</v>
      </c>
      <c r="RVX55" s="98" t="s">
        <v>669</v>
      </c>
      <c r="RVY55" s="98" t="s">
        <v>669</v>
      </c>
      <c r="RVZ55" s="98" t="s">
        <v>669</v>
      </c>
      <c r="RWA55" s="98" t="s">
        <v>669</v>
      </c>
      <c r="RWB55" s="98" t="s">
        <v>669</v>
      </c>
      <c r="RWC55" s="98" t="s">
        <v>669</v>
      </c>
      <c r="RWD55" s="98" t="s">
        <v>669</v>
      </c>
      <c r="RWE55" s="98" t="s">
        <v>669</v>
      </c>
      <c r="RWF55" s="98" t="s">
        <v>669</v>
      </c>
      <c r="RWG55" s="98" t="s">
        <v>669</v>
      </c>
      <c r="RWH55" s="98" t="s">
        <v>669</v>
      </c>
      <c r="RWI55" s="98" t="s">
        <v>669</v>
      </c>
      <c r="RWJ55" s="98" t="s">
        <v>669</v>
      </c>
      <c r="RWK55" s="98" t="s">
        <v>669</v>
      </c>
      <c r="RWL55" s="98" t="s">
        <v>669</v>
      </c>
      <c r="RWM55" s="98" t="s">
        <v>669</v>
      </c>
      <c r="RWN55" s="98" t="s">
        <v>669</v>
      </c>
      <c r="RWO55" s="98" t="s">
        <v>669</v>
      </c>
      <c r="RWP55" s="98" t="s">
        <v>669</v>
      </c>
      <c r="RWQ55" s="98" t="s">
        <v>669</v>
      </c>
      <c r="RWR55" s="98" t="s">
        <v>669</v>
      </c>
      <c r="RWS55" s="98" t="s">
        <v>669</v>
      </c>
      <c r="RWT55" s="98" t="s">
        <v>669</v>
      </c>
      <c r="RWU55" s="98" t="s">
        <v>669</v>
      </c>
      <c r="RWV55" s="98" t="s">
        <v>669</v>
      </c>
      <c r="RWW55" s="98" t="s">
        <v>669</v>
      </c>
      <c r="RWX55" s="98" t="s">
        <v>669</v>
      </c>
      <c r="RWY55" s="98" t="s">
        <v>669</v>
      </c>
      <c r="RWZ55" s="98" t="s">
        <v>669</v>
      </c>
      <c r="RXA55" s="98" t="s">
        <v>669</v>
      </c>
      <c r="RXB55" s="98" t="s">
        <v>669</v>
      </c>
      <c r="RXC55" s="98" t="s">
        <v>669</v>
      </c>
      <c r="RXD55" s="98" t="s">
        <v>669</v>
      </c>
      <c r="RXE55" s="98" t="s">
        <v>669</v>
      </c>
      <c r="RXF55" s="98" t="s">
        <v>669</v>
      </c>
      <c r="RXG55" s="98" t="s">
        <v>669</v>
      </c>
      <c r="RXH55" s="98" t="s">
        <v>669</v>
      </c>
      <c r="RXI55" s="98" t="s">
        <v>669</v>
      </c>
      <c r="RXJ55" s="98" t="s">
        <v>669</v>
      </c>
      <c r="RXK55" s="98" t="s">
        <v>669</v>
      </c>
      <c r="RXL55" s="98" t="s">
        <v>669</v>
      </c>
      <c r="RXM55" s="98" t="s">
        <v>669</v>
      </c>
      <c r="RXN55" s="98" t="s">
        <v>669</v>
      </c>
      <c r="RXO55" s="98" t="s">
        <v>669</v>
      </c>
      <c r="RXP55" s="98" t="s">
        <v>669</v>
      </c>
      <c r="RXQ55" s="98" t="s">
        <v>669</v>
      </c>
      <c r="RXR55" s="98" t="s">
        <v>669</v>
      </c>
      <c r="RXS55" s="98" t="s">
        <v>669</v>
      </c>
      <c r="RXT55" s="98" t="s">
        <v>669</v>
      </c>
      <c r="RXU55" s="98" t="s">
        <v>669</v>
      </c>
      <c r="RXV55" s="98" t="s">
        <v>669</v>
      </c>
      <c r="RXW55" s="98" t="s">
        <v>669</v>
      </c>
      <c r="RXX55" s="98" t="s">
        <v>669</v>
      </c>
      <c r="RXY55" s="98" t="s">
        <v>669</v>
      </c>
      <c r="RXZ55" s="98" t="s">
        <v>669</v>
      </c>
      <c r="RYA55" s="98" t="s">
        <v>669</v>
      </c>
      <c r="RYB55" s="98" t="s">
        <v>669</v>
      </c>
      <c r="RYC55" s="98" t="s">
        <v>669</v>
      </c>
      <c r="RYD55" s="98" t="s">
        <v>669</v>
      </c>
      <c r="RYE55" s="98" t="s">
        <v>669</v>
      </c>
      <c r="RYF55" s="98" t="s">
        <v>669</v>
      </c>
      <c r="RYG55" s="98" t="s">
        <v>669</v>
      </c>
      <c r="RYH55" s="98" t="s">
        <v>669</v>
      </c>
      <c r="RYI55" s="98" t="s">
        <v>669</v>
      </c>
      <c r="RYJ55" s="98" t="s">
        <v>669</v>
      </c>
      <c r="RYK55" s="98" t="s">
        <v>669</v>
      </c>
      <c r="RYL55" s="98" t="s">
        <v>669</v>
      </c>
      <c r="RYM55" s="98" t="s">
        <v>669</v>
      </c>
      <c r="RYN55" s="98" t="s">
        <v>669</v>
      </c>
      <c r="RYO55" s="98" t="s">
        <v>669</v>
      </c>
      <c r="RYP55" s="98" t="s">
        <v>669</v>
      </c>
      <c r="RYQ55" s="98" t="s">
        <v>669</v>
      </c>
      <c r="RYR55" s="98" t="s">
        <v>669</v>
      </c>
      <c r="RYS55" s="98" t="s">
        <v>669</v>
      </c>
      <c r="RYT55" s="98" t="s">
        <v>669</v>
      </c>
      <c r="RYU55" s="98" t="s">
        <v>669</v>
      </c>
      <c r="RYV55" s="98" t="s">
        <v>669</v>
      </c>
      <c r="RYW55" s="98" t="s">
        <v>669</v>
      </c>
      <c r="RYX55" s="98" t="s">
        <v>669</v>
      </c>
      <c r="RYY55" s="98" t="s">
        <v>669</v>
      </c>
      <c r="RYZ55" s="98" t="s">
        <v>669</v>
      </c>
      <c r="RZA55" s="98" t="s">
        <v>669</v>
      </c>
      <c r="RZB55" s="98" t="s">
        <v>669</v>
      </c>
      <c r="RZC55" s="98" t="s">
        <v>669</v>
      </c>
      <c r="RZD55" s="98" t="s">
        <v>669</v>
      </c>
      <c r="RZE55" s="98" t="s">
        <v>669</v>
      </c>
      <c r="RZF55" s="98" t="s">
        <v>669</v>
      </c>
      <c r="RZG55" s="98" t="s">
        <v>669</v>
      </c>
      <c r="RZH55" s="98" t="s">
        <v>669</v>
      </c>
      <c r="RZI55" s="98" t="s">
        <v>669</v>
      </c>
      <c r="RZJ55" s="98" t="s">
        <v>669</v>
      </c>
      <c r="RZK55" s="98" t="s">
        <v>669</v>
      </c>
      <c r="RZL55" s="98" t="s">
        <v>669</v>
      </c>
      <c r="RZM55" s="98" t="s">
        <v>669</v>
      </c>
      <c r="RZN55" s="98" t="s">
        <v>669</v>
      </c>
      <c r="RZO55" s="98" t="s">
        <v>669</v>
      </c>
      <c r="RZP55" s="98" t="s">
        <v>669</v>
      </c>
      <c r="RZQ55" s="98" t="s">
        <v>669</v>
      </c>
      <c r="RZR55" s="98" t="s">
        <v>669</v>
      </c>
      <c r="RZS55" s="98" t="s">
        <v>669</v>
      </c>
      <c r="RZT55" s="98" t="s">
        <v>669</v>
      </c>
      <c r="RZU55" s="98" t="s">
        <v>669</v>
      </c>
      <c r="RZV55" s="98" t="s">
        <v>669</v>
      </c>
      <c r="RZW55" s="98" t="s">
        <v>669</v>
      </c>
      <c r="RZX55" s="98" t="s">
        <v>669</v>
      </c>
      <c r="RZY55" s="98" t="s">
        <v>669</v>
      </c>
      <c r="RZZ55" s="98" t="s">
        <v>669</v>
      </c>
      <c r="SAA55" s="98" t="s">
        <v>669</v>
      </c>
      <c r="SAB55" s="98" t="s">
        <v>669</v>
      </c>
      <c r="SAC55" s="98" t="s">
        <v>669</v>
      </c>
      <c r="SAD55" s="98" t="s">
        <v>669</v>
      </c>
      <c r="SAE55" s="98" t="s">
        <v>669</v>
      </c>
      <c r="SAF55" s="98" t="s">
        <v>669</v>
      </c>
      <c r="SAG55" s="98" t="s">
        <v>669</v>
      </c>
      <c r="SAH55" s="98" t="s">
        <v>669</v>
      </c>
      <c r="SAI55" s="98" t="s">
        <v>669</v>
      </c>
      <c r="SAJ55" s="98" t="s">
        <v>669</v>
      </c>
      <c r="SAK55" s="98" t="s">
        <v>669</v>
      </c>
      <c r="SAL55" s="98" t="s">
        <v>669</v>
      </c>
      <c r="SAM55" s="98" t="s">
        <v>669</v>
      </c>
      <c r="SAN55" s="98" t="s">
        <v>669</v>
      </c>
      <c r="SAO55" s="98" t="s">
        <v>669</v>
      </c>
      <c r="SAP55" s="98" t="s">
        <v>669</v>
      </c>
      <c r="SAQ55" s="98" t="s">
        <v>669</v>
      </c>
      <c r="SAR55" s="98" t="s">
        <v>669</v>
      </c>
      <c r="SAS55" s="98" t="s">
        <v>669</v>
      </c>
      <c r="SAT55" s="98" t="s">
        <v>669</v>
      </c>
      <c r="SAU55" s="98" t="s">
        <v>669</v>
      </c>
      <c r="SAV55" s="98" t="s">
        <v>669</v>
      </c>
      <c r="SAW55" s="98" t="s">
        <v>669</v>
      </c>
      <c r="SAX55" s="98" t="s">
        <v>669</v>
      </c>
      <c r="SAY55" s="98" t="s">
        <v>669</v>
      </c>
      <c r="SAZ55" s="98" t="s">
        <v>669</v>
      </c>
      <c r="SBA55" s="98" t="s">
        <v>669</v>
      </c>
      <c r="SBB55" s="98" t="s">
        <v>669</v>
      </c>
      <c r="SBC55" s="98" t="s">
        <v>669</v>
      </c>
      <c r="SBD55" s="98" t="s">
        <v>669</v>
      </c>
      <c r="SBE55" s="98" t="s">
        <v>669</v>
      </c>
      <c r="SBF55" s="98" t="s">
        <v>669</v>
      </c>
      <c r="SBG55" s="98" t="s">
        <v>669</v>
      </c>
      <c r="SBH55" s="98" t="s">
        <v>669</v>
      </c>
      <c r="SBI55" s="98" t="s">
        <v>669</v>
      </c>
      <c r="SBJ55" s="98" t="s">
        <v>669</v>
      </c>
      <c r="SBK55" s="98" t="s">
        <v>669</v>
      </c>
      <c r="SBL55" s="98" t="s">
        <v>669</v>
      </c>
      <c r="SBM55" s="98" t="s">
        <v>669</v>
      </c>
      <c r="SBN55" s="98" t="s">
        <v>669</v>
      </c>
      <c r="SBO55" s="98" t="s">
        <v>669</v>
      </c>
      <c r="SBP55" s="98" t="s">
        <v>669</v>
      </c>
      <c r="SBQ55" s="98" t="s">
        <v>669</v>
      </c>
      <c r="SBR55" s="98" t="s">
        <v>669</v>
      </c>
      <c r="SBS55" s="98" t="s">
        <v>669</v>
      </c>
      <c r="SBT55" s="98" t="s">
        <v>669</v>
      </c>
      <c r="SBU55" s="98" t="s">
        <v>669</v>
      </c>
      <c r="SBV55" s="98" t="s">
        <v>669</v>
      </c>
      <c r="SBW55" s="98" t="s">
        <v>669</v>
      </c>
      <c r="SBX55" s="98" t="s">
        <v>669</v>
      </c>
      <c r="SBY55" s="98" t="s">
        <v>669</v>
      </c>
      <c r="SBZ55" s="98" t="s">
        <v>669</v>
      </c>
      <c r="SCA55" s="98" t="s">
        <v>669</v>
      </c>
      <c r="SCB55" s="98" t="s">
        <v>669</v>
      </c>
      <c r="SCC55" s="98" t="s">
        <v>669</v>
      </c>
      <c r="SCD55" s="98" t="s">
        <v>669</v>
      </c>
      <c r="SCE55" s="98" t="s">
        <v>669</v>
      </c>
      <c r="SCF55" s="98" t="s">
        <v>669</v>
      </c>
      <c r="SCG55" s="98" t="s">
        <v>669</v>
      </c>
      <c r="SCH55" s="98" t="s">
        <v>669</v>
      </c>
      <c r="SCI55" s="98" t="s">
        <v>669</v>
      </c>
      <c r="SCJ55" s="98" t="s">
        <v>669</v>
      </c>
      <c r="SCK55" s="98" t="s">
        <v>669</v>
      </c>
      <c r="SCL55" s="98" t="s">
        <v>669</v>
      </c>
      <c r="SCM55" s="98" t="s">
        <v>669</v>
      </c>
      <c r="SCN55" s="98" t="s">
        <v>669</v>
      </c>
      <c r="SCO55" s="98" t="s">
        <v>669</v>
      </c>
      <c r="SCP55" s="98" t="s">
        <v>669</v>
      </c>
      <c r="SCQ55" s="98" t="s">
        <v>669</v>
      </c>
      <c r="SCR55" s="98" t="s">
        <v>669</v>
      </c>
      <c r="SCS55" s="98" t="s">
        <v>669</v>
      </c>
      <c r="SCT55" s="98" t="s">
        <v>669</v>
      </c>
      <c r="SCU55" s="98" t="s">
        <v>669</v>
      </c>
      <c r="SCV55" s="98" t="s">
        <v>669</v>
      </c>
      <c r="SCW55" s="98" t="s">
        <v>669</v>
      </c>
      <c r="SCX55" s="98" t="s">
        <v>669</v>
      </c>
      <c r="SCY55" s="98" t="s">
        <v>669</v>
      </c>
      <c r="SCZ55" s="98" t="s">
        <v>669</v>
      </c>
      <c r="SDA55" s="98" t="s">
        <v>669</v>
      </c>
      <c r="SDB55" s="98" t="s">
        <v>669</v>
      </c>
      <c r="SDC55" s="98" t="s">
        <v>669</v>
      </c>
      <c r="SDD55" s="98" t="s">
        <v>669</v>
      </c>
      <c r="SDE55" s="98" t="s">
        <v>669</v>
      </c>
      <c r="SDF55" s="98" t="s">
        <v>669</v>
      </c>
      <c r="SDG55" s="98" t="s">
        <v>669</v>
      </c>
      <c r="SDH55" s="98" t="s">
        <v>669</v>
      </c>
      <c r="SDI55" s="98" t="s">
        <v>669</v>
      </c>
      <c r="SDJ55" s="98" t="s">
        <v>669</v>
      </c>
      <c r="SDK55" s="98" t="s">
        <v>669</v>
      </c>
      <c r="SDL55" s="98" t="s">
        <v>669</v>
      </c>
      <c r="SDM55" s="98" t="s">
        <v>669</v>
      </c>
      <c r="SDN55" s="98" t="s">
        <v>669</v>
      </c>
      <c r="SDO55" s="98" t="s">
        <v>669</v>
      </c>
      <c r="SDP55" s="98" t="s">
        <v>669</v>
      </c>
      <c r="SDQ55" s="98" t="s">
        <v>669</v>
      </c>
      <c r="SDR55" s="98" t="s">
        <v>669</v>
      </c>
      <c r="SDS55" s="98" t="s">
        <v>669</v>
      </c>
      <c r="SDT55" s="98" t="s">
        <v>669</v>
      </c>
      <c r="SDU55" s="98" t="s">
        <v>669</v>
      </c>
      <c r="SDV55" s="98" t="s">
        <v>669</v>
      </c>
      <c r="SDW55" s="98" t="s">
        <v>669</v>
      </c>
      <c r="SDX55" s="98" t="s">
        <v>669</v>
      </c>
      <c r="SDY55" s="98" t="s">
        <v>669</v>
      </c>
      <c r="SDZ55" s="98" t="s">
        <v>669</v>
      </c>
      <c r="SEA55" s="98" t="s">
        <v>669</v>
      </c>
      <c r="SEB55" s="98" t="s">
        <v>669</v>
      </c>
      <c r="SEC55" s="98" t="s">
        <v>669</v>
      </c>
      <c r="SED55" s="98" t="s">
        <v>669</v>
      </c>
      <c r="SEE55" s="98" t="s">
        <v>669</v>
      </c>
      <c r="SEF55" s="98" t="s">
        <v>669</v>
      </c>
      <c r="SEG55" s="98" t="s">
        <v>669</v>
      </c>
      <c r="SEH55" s="98" t="s">
        <v>669</v>
      </c>
      <c r="SEI55" s="98" t="s">
        <v>669</v>
      </c>
      <c r="SEJ55" s="98" t="s">
        <v>669</v>
      </c>
      <c r="SEK55" s="98" t="s">
        <v>669</v>
      </c>
      <c r="SEL55" s="98" t="s">
        <v>669</v>
      </c>
      <c r="SEM55" s="98" t="s">
        <v>669</v>
      </c>
      <c r="SEN55" s="98" t="s">
        <v>669</v>
      </c>
      <c r="SEO55" s="98" t="s">
        <v>669</v>
      </c>
      <c r="SEP55" s="98" t="s">
        <v>669</v>
      </c>
      <c r="SEQ55" s="98" t="s">
        <v>669</v>
      </c>
      <c r="SER55" s="98" t="s">
        <v>669</v>
      </c>
      <c r="SES55" s="98" t="s">
        <v>669</v>
      </c>
      <c r="SET55" s="98" t="s">
        <v>669</v>
      </c>
      <c r="SEU55" s="98" t="s">
        <v>669</v>
      </c>
      <c r="SEV55" s="98" t="s">
        <v>669</v>
      </c>
      <c r="SEW55" s="98" t="s">
        <v>669</v>
      </c>
      <c r="SEX55" s="98" t="s">
        <v>669</v>
      </c>
      <c r="SEY55" s="98" t="s">
        <v>669</v>
      </c>
      <c r="SEZ55" s="98" t="s">
        <v>669</v>
      </c>
      <c r="SFA55" s="98" t="s">
        <v>669</v>
      </c>
      <c r="SFB55" s="98" t="s">
        <v>669</v>
      </c>
      <c r="SFC55" s="98" t="s">
        <v>669</v>
      </c>
      <c r="SFD55" s="98" t="s">
        <v>669</v>
      </c>
      <c r="SFE55" s="98" t="s">
        <v>669</v>
      </c>
      <c r="SFF55" s="98" t="s">
        <v>669</v>
      </c>
      <c r="SFG55" s="98" t="s">
        <v>669</v>
      </c>
      <c r="SFH55" s="98" t="s">
        <v>669</v>
      </c>
      <c r="SFI55" s="98" t="s">
        <v>669</v>
      </c>
      <c r="SFJ55" s="98" t="s">
        <v>669</v>
      </c>
      <c r="SFK55" s="98" t="s">
        <v>669</v>
      </c>
      <c r="SFL55" s="98" t="s">
        <v>669</v>
      </c>
      <c r="SFM55" s="98" t="s">
        <v>669</v>
      </c>
      <c r="SFN55" s="98" t="s">
        <v>669</v>
      </c>
      <c r="SFO55" s="98" t="s">
        <v>669</v>
      </c>
      <c r="SFP55" s="98" t="s">
        <v>669</v>
      </c>
      <c r="SFQ55" s="98" t="s">
        <v>669</v>
      </c>
      <c r="SFR55" s="98" t="s">
        <v>669</v>
      </c>
      <c r="SFS55" s="98" t="s">
        <v>669</v>
      </c>
      <c r="SFT55" s="98" t="s">
        <v>669</v>
      </c>
      <c r="SFU55" s="98" t="s">
        <v>669</v>
      </c>
      <c r="SFV55" s="98" t="s">
        <v>669</v>
      </c>
      <c r="SFW55" s="98" t="s">
        <v>669</v>
      </c>
      <c r="SFX55" s="98" t="s">
        <v>669</v>
      </c>
      <c r="SFY55" s="98" t="s">
        <v>669</v>
      </c>
      <c r="SFZ55" s="98" t="s">
        <v>669</v>
      </c>
      <c r="SGA55" s="98" t="s">
        <v>669</v>
      </c>
      <c r="SGB55" s="98" t="s">
        <v>669</v>
      </c>
      <c r="SGC55" s="98" t="s">
        <v>669</v>
      </c>
      <c r="SGD55" s="98" t="s">
        <v>669</v>
      </c>
      <c r="SGE55" s="98" t="s">
        <v>669</v>
      </c>
      <c r="SGF55" s="98" t="s">
        <v>669</v>
      </c>
      <c r="SGG55" s="98" t="s">
        <v>669</v>
      </c>
      <c r="SGH55" s="98" t="s">
        <v>669</v>
      </c>
      <c r="SGI55" s="98" t="s">
        <v>669</v>
      </c>
      <c r="SGJ55" s="98" t="s">
        <v>669</v>
      </c>
      <c r="SGK55" s="98" t="s">
        <v>669</v>
      </c>
      <c r="SGL55" s="98" t="s">
        <v>669</v>
      </c>
      <c r="SGM55" s="98" t="s">
        <v>669</v>
      </c>
      <c r="SGN55" s="98" t="s">
        <v>669</v>
      </c>
      <c r="SGO55" s="98" t="s">
        <v>669</v>
      </c>
      <c r="SGP55" s="98" t="s">
        <v>669</v>
      </c>
      <c r="SGQ55" s="98" t="s">
        <v>669</v>
      </c>
      <c r="SGR55" s="98" t="s">
        <v>669</v>
      </c>
      <c r="SGS55" s="98" t="s">
        <v>669</v>
      </c>
      <c r="SGT55" s="98" t="s">
        <v>669</v>
      </c>
      <c r="SGU55" s="98" t="s">
        <v>669</v>
      </c>
      <c r="SGV55" s="98" t="s">
        <v>669</v>
      </c>
      <c r="SGW55" s="98" t="s">
        <v>669</v>
      </c>
      <c r="SGX55" s="98" t="s">
        <v>669</v>
      </c>
      <c r="SGY55" s="98" t="s">
        <v>669</v>
      </c>
      <c r="SGZ55" s="98" t="s">
        <v>669</v>
      </c>
      <c r="SHA55" s="98" t="s">
        <v>669</v>
      </c>
      <c r="SHB55" s="98" t="s">
        <v>669</v>
      </c>
      <c r="SHC55" s="98" t="s">
        <v>669</v>
      </c>
      <c r="SHD55" s="98" t="s">
        <v>669</v>
      </c>
      <c r="SHE55" s="98" t="s">
        <v>669</v>
      </c>
      <c r="SHF55" s="98" t="s">
        <v>669</v>
      </c>
      <c r="SHG55" s="98" t="s">
        <v>669</v>
      </c>
      <c r="SHH55" s="98" t="s">
        <v>669</v>
      </c>
      <c r="SHI55" s="98" t="s">
        <v>669</v>
      </c>
      <c r="SHJ55" s="98" t="s">
        <v>669</v>
      </c>
      <c r="SHK55" s="98" t="s">
        <v>669</v>
      </c>
      <c r="SHL55" s="98" t="s">
        <v>669</v>
      </c>
      <c r="SHM55" s="98" t="s">
        <v>669</v>
      </c>
      <c r="SHN55" s="98" t="s">
        <v>669</v>
      </c>
      <c r="SHO55" s="98" t="s">
        <v>669</v>
      </c>
      <c r="SHP55" s="98" t="s">
        <v>669</v>
      </c>
      <c r="SHQ55" s="98" t="s">
        <v>669</v>
      </c>
      <c r="SHR55" s="98" t="s">
        <v>669</v>
      </c>
      <c r="SHS55" s="98" t="s">
        <v>669</v>
      </c>
      <c r="SHT55" s="98" t="s">
        <v>669</v>
      </c>
      <c r="SHU55" s="98" t="s">
        <v>669</v>
      </c>
      <c r="SHV55" s="98" t="s">
        <v>669</v>
      </c>
      <c r="SHW55" s="98" t="s">
        <v>669</v>
      </c>
      <c r="SHX55" s="98" t="s">
        <v>669</v>
      </c>
      <c r="SHY55" s="98" t="s">
        <v>669</v>
      </c>
      <c r="SHZ55" s="98" t="s">
        <v>669</v>
      </c>
      <c r="SIA55" s="98" t="s">
        <v>669</v>
      </c>
      <c r="SIB55" s="98" t="s">
        <v>669</v>
      </c>
      <c r="SIC55" s="98" t="s">
        <v>669</v>
      </c>
      <c r="SID55" s="98" t="s">
        <v>669</v>
      </c>
      <c r="SIE55" s="98" t="s">
        <v>669</v>
      </c>
      <c r="SIF55" s="98" t="s">
        <v>669</v>
      </c>
      <c r="SIG55" s="98" t="s">
        <v>669</v>
      </c>
      <c r="SIH55" s="98" t="s">
        <v>669</v>
      </c>
      <c r="SII55" s="98" t="s">
        <v>669</v>
      </c>
      <c r="SIJ55" s="98" t="s">
        <v>669</v>
      </c>
      <c r="SIK55" s="98" t="s">
        <v>669</v>
      </c>
      <c r="SIL55" s="98" t="s">
        <v>669</v>
      </c>
      <c r="SIM55" s="98" t="s">
        <v>669</v>
      </c>
      <c r="SIN55" s="98" t="s">
        <v>669</v>
      </c>
      <c r="SIO55" s="98" t="s">
        <v>669</v>
      </c>
      <c r="SIP55" s="98" t="s">
        <v>669</v>
      </c>
      <c r="SIQ55" s="98" t="s">
        <v>669</v>
      </c>
      <c r="SIR55" s="98" t="s">
        <v>669</v>
      </c>
      <c r="SIS55" s="98" t="s">
        <v>669</v>
      </c>
      <c r="SIT55" s="98" t="s">
        <v>669</v>
      </c>
      <c r="SIU55" s="98" t="s">
        <v>669</v>
      </c>
      <c r="SIV55" s="98" t="s">
        <v>669</v>
      </c>
      <c r="SIW55" s="98" t="s">
        <v>669</v>
      </c>
      <c r="SIX55" s="98" t="s">
        <v>669</v>
      </c>
      <c r="SIY55" s="98" t="s">
        <v>669</v>
      </c>
      <c r="SIZ55" s="98" t="s">
        <v>669</v>
      </c>
      <c r="SJA55" s="98" t="s">
        <v>669</v>
      </c>
      <c r="SJB55" s="98" t="s">
        <v>669</v>
      </c>
      <c r="SJC55" s="98" t="s">
        <v>669</v>
      </c>
      <c r="SJD55" s="98" t="s">
        <v>669</v>
      </c>
      <c r="SJE55" s="98" t="s">
        <v>669</v>
      </c>
      <c r="SJF55" s="98" t="s">
        <v>669</v>
      </c>
      <c r="SJG55" s="98" t="s">
        <v>669</v>
      </c>
      <c r="SJH55" s="98" t="s">
        <v>669</v>
      </c>
      <c r="SJI55" s="98" t="s">
        <v>669</v>
      </c>
      <c r="SJJ55" s="98" t="s">
        <v>669</v>
      </c>
      <c r="SJK55" s="98" t="s">
        <v>669</v>
      </c>
      <c r="SJL55" s="98" t="s">
        <v>669</v>
      </c>
      <c r="SJM55" s="98" t="s">
        <v>669</v>
      </c>
      <c r="SJN55" s="98" t="s">
        <v>669</v>
      </c>
      <c r="SJO55" s="98" t="s">
        <v>669</v>
      </c>
      <c r="SJP55" s="98" t="s">
        <v>669</v>
      </c>
      <c r="SJQ55" s="98" t="s">
        <v>669</v>
      </c>
      <c r="SJR55" s="98" t="s">
        <v>669</v>
      </c>
      <c r="SJS55" s="98" t="s">
        <v>669</v>
      </c>
      <c r="SJT55" s="98" t="s">
        <v>669</v>
      </c>
      <c r="SJU55" s="98" t="s">
        <v>669</v>
      </c>
      <c r="SJV55" s="98" t="s">
        <v>669</v>
      </c>
      <c r="SJW55" s="98" t="s">
        <v>669</v>
      </c>
      <c r="SJX55" s="98" t="s">
        <v>669</v>
      </c>
      <c r="SJY55" s="98" t="s">
        <v>669</v>
      </c>
      <c r="SJZ55" s="98" t="s">
        <v>669</v>
      </c>
      <c r="SKA55" s="98" t="s">
        <v>669</v>
      </c>
      <c r="SKB55" s="98" t="s">
        <v>669</v>
      </c>
      <c r="SKC55" s="98" t="s">
        <v>669</v>
      </c>
      <c r="SKD55" s="98" t="s">
        <v>669</v>
      </c>
      <c r="SKE55" s="98" t="s">
        <v>669</v>
      </c>
      <c r="SKF55" s="98" t="s">
        <v>669</v>
      </c>
      <c r="SKG55" s="98" t="s">
        <v>669</v>
      </c>
      <c r="SKH55" s="98" t="s">
        <v>669</v>
      </c>
      <c r="SKI55" s="98" t="s">
        <v>669</v>
      </c>
      <c r="SKJ55" s="98" t="s">
        <v>669</v>
      </c>
      <c r="SKK55" s="98" t="s">
        <v>669</v>
      </c>
      <c r="SKL55" s="98" t="s">
        <v>669</v>
      </c>
      <c r="SKM55" s="98" t="s">
        <v>669</v>
      </c>
      <c r="SKN55" s="98" t="s">
        <v>669</v>
      </c>
      <c r="SKO55" s="98" t="s">
        <v>669</v>
      </c>
      <c r="SKP55" s="98" t="s">
        <v>669</v>
      </c>
      <c r="SKQ55" s="98" t="s">
        <v>669</v>
      </c>
      <c r="SKR55" s="98" t="s">
        <v>669</v>
      </c>
      <c r="SKS55" s="98" t="s">
        <v>669</v>
      </c>
      <c r="SKT55" s="98" t="s">
        <v>669</v>
      </c>
      <c r="SKU55" s="98" t="s">
        <v>669</v>
      </c>
      <c r="SKV55" s="98" t="s">
        <v>669</v>
      </c>
      <c r="SKW55" s="98" t="s">
        <v>669</v>
      </c>
      <c r="SKX55" s="98" t="s">
        <v>669</v>
      </c>
      <c r="SKY55" s="98" t="s">
        <v>669</v>
      </c>
      <c r="SKZ55" s="98" t="s">
        <v>669</v>
      </c>
      <c r="SLA55" s="98" t="s">
        <v>669</v>
      </c>
      <c r="SLB55" s="98" t="s">
        <v>669</v>
      </c>
      <c r="SLC55" s="98" t="s">
        <v>669</v>
      </c>
      <c r="SLD55" s="98" t="s">
        <v>669</v>
      </c>
      <c r="SLE55" s="98" t="s">
        <v>669</v>
      </c>
      <c r="SLF55" s="98" t="s">
        <v>669</v>
      </c>
      <c r="SLG55" s="98" t="s">
        <v>669</v>
      </c>
      <c r="SLH55" s="98" t="s">
        <v>669</v>
      </c>
      <c r="SLI55" s="98" t="s">
        <v>669</v>
      </c>
      <c r="SLJ55" s="98" t="s">
        <v>669</v>
      </c>
      <c r="SLK55" s="98" t="s">
        <v>669</v>
      </c>
      <c r="SLL55" s="98" t="s">
        <v>669</v>
      </c>
      <c r="SLM55" s="98" t="s">
        <v>669</v>
      </c>
      <c r="SLN55" s="98" t="s">
        <v>669</v>
      </c>
      <c r="SLO55" s="98" t="s">
        <v>669</v>
      </c>
      <c r="SLP55" s="98" t="s">
        <v>669</v>
      </c>
      <c r="SLQ55" s="98" t="s">
        <v>669</v>
      </c>
      <c r="SLR55" s="98" t="s">
        <v>669</v>
      </c>
      <c r="SLS55" s="98" t="s">
        <v>669</v>
      </c>
      <c r="SLT55" s="98" t="s">
        <v>669</v>
      </c>
      <c r="SLU55" s="98" t="s">
        <v>669</v>
      </c>
      <c r="SLV55" s="98" t="s">
        <v>669</v>
      </c>
      <c r="SLW55" s="98" t="s">
        <v>669</v>
      </c>
      <c r="SLX55" s="98" t="s">
        <v>669</v>
      </c>
      <c r="SLY55" s="98" t="s">
        <v>669</v>
      </c>
      <c r="SLZ55" s="98" t="s">
        <v>669</v>
      </c>
      <c r="SMA55" s="98" t="s">
        <v>669</v>
      </c>
      <c r="SMB55" s="98" t="s">
        <v>669</v>
      </c>
      <c r="SMC55" s="98" t="s">
        <v>669</v>
      </c>
      <c r="SMD55" s="98" t="s">
        <v>669</v>
      </c>
      <c r="SME55" s="98" t="s">
        <v>669</v>
      </c>
      <c r="SMF55" s="98" t="s">
        <v>669</v>
      </c>
      <c r="SMG55" s="98" t="s">
        <v>669</v>
      </c>
      <c r="SMH55" s="98" t="s">
        <v>669</v>
      </c>
      <c r="SMI55" s="98" t="s">
        <v>669</v>
      </c>
      <c r="SMJ55" s="98" t="s">
        <v>669</v>
      </c>
      <c r="SMK55" s="98" t="s">
        <v>669</v>
      </c>
      <c r="SML55" s="98" t="s">
        <v>669</v>
      </c>
      <c r="SMM55" s="98" t="s">
        <v>669</v>
      </c>
      <c r="SMN55" s="98" t="s">
        <v>669</v>
      </c>
      <c r="SMO55" s="98" t="s">
        <v>669</v>
      </c>
      <c r="SMP55" s="98" t="s">
        <v>669</v>
      </c>
      <c r="SMQ55" s="98" t="s">
        <v>669</v>
      </c>
      <c r="SMR55" s="98" t="s">
        <v>669</v>
      </c>
      <c r="SMS55" s="98" t="s">
        <v>669</v>
      </c>
      <c r="SMT55" s="98" t="s">
        <v>669</v>
      </c>
      <c r="SMU55" s="98" t="s">
        <v>669</v>
      </c>
      <c r="SMV55" s="98" t="s">
        <v>669</v>
      </c>
      <c r="SMW55" s="98" t="s">
        <v>669</v>
      </c>
      <c r="SMX55" s="98" t="s">
        <v>669</v>
      </c>
      <c r="SMY55" s="98" t="s">
        <v>669</v>
      </c>
      <c r="SMZ55" s="98" t="s">
        <v>669</v>
      </c>
      <c r="SNA55" s="98" t="s">
        <v>669</v>
      </c>
      <c r="SNB55" s="98" t="s">
        <v>669</v>
      </c>
      <c r="SNC55" s="98" t="s">
        <v>669</v>
      </c>
      <c r="SND55" s="98" t="s">
        <v>669</v>
      </c>
      <c r="SNE55" s="98" t="s">
        <v>669</v>
      </c>
      <c r="SNF55" s="98" t="s">
        <v>669</v>
      </c>
      <c r="SNG55" s="98" t="s">
        <v>669</v>
      </c>
      <c r="SNH55" s="98" t="s">
        <v>669</v>
      </c>
      <c r="SNI55" s="98" t="s">
        <v>669</v>
      </c>
      <c r="SNJ55" s="98" t="s">
        <v>669</v>
      </c>
      <c r="SNK55" s="98" t="s">
        <v>669</v>
      </c>
      <c r="SNL55" s="98" t="s">
        <v>669</v>
      </c>
      <c r="SNM55" s="98" t="s">
        <v>669</v>
      </c>
      <c r="SNN55" s="98" t="s">
        <v>669</v>
      </c>
      <c r="SNO55" s="98" t="s">
        <v>669</v>
      </c>
      <c r="SNP55" s="98" t="s">
        <v>669</v>
      </c>
      <c r="SNQ55" s="98" t="s">
        <v>669</v>
      </c>
      <c r="SNR55" s="98" t="s">
        <v>669</v>
      </c>
      <c r="SNS55" s="98" t="s">
        <v>669</v>
      </c>
      <c r="SNT55" s="98" t="s">
        <v>669</v>
      </c>
      <c r="SNU55" s="98" t="s">
        <v>669</v>
      </c>
      <c r="SNV55" s="98" t="s">
        <v>669</v>
      </c>
      <c r="SNW55" s="98" t="s">
        <v>669</v>
      </c>
      <c r="SNX55" s="98" t="s">
        <v>669</v>
      </c>
      <c r="SNY55" s="98" t="s">
        <v>669</v>
      </c>
      <c r="SNZ55" s="98" t="s">
        <v>669</v>
      </c>
      <c r="SOA55" s="98" t="s">
        <v>669</v>
      </c>
      <c r="SOB55" s="98" t="s">
        <v>669</v>
      </c>
      <c r="SOC55" s="98" t="s">
        <v>669</v>
      </c>
      <c r="SOD55" s="98" t="s">
        <v>669</v>
      </c>
      <c r="SOE55" s="98" t="s">
        <v>669</v>
      </c>
      <c r="SOF55" s="98" t="s">
        <v>669</v>
      </c>
      <c r="SOG55" s="98" t="s">
        <v>669</v>
      </c>
      <c r="SOH55" s="98" t="s">
        <v>669</v>
      </c>
      <c r="SOI55" s="98" t="s">
        <v>669</v>
      </c>
      <c r="SOJ55" s="98" t="s">
        <v>669</v>
      </c>
      <c r="SOK55" s="98" t="s">
        <v>669</v>
      </c>
      <c r="SOL55" s="98" t="s">
        <v>669</v>
      </c>
      <c r="SOM55" s="98" t="s">
        <v>669</v>
      </c>
      <c r="SON55" s="98" t="s">
        <v>669</v>
      </c>
      <c r="SOO55" s="98" t="s">
        <v>669</v>
      </c>
      <c r="SOP55" s="98" t="s">
        <v>669</v>
      </c>
      <c r="SOQ55" s="98" t="s">
        <v>669</v>
      </c>
      <c r="SOR55" s="98" t="s">
        <v>669</v>
      </c>
      <c r="SOS55" s="98" t="s">
        <v>669</v>
      </c>
      <c r="SOT55" s="98" t="s">
        <v>669</v>
      </c>
      <c r="SOU55" s="98" t="s">
        <v>669</v>
      </c>
      <c r="SOV55" s="98" t="s">
        <v>669</v>
      </c>
      <c r="SOW55" s="98" t="s">
        <v>669</v>
      </c>
      <c r="SOX55" s="98" t="s">
        <v>669</v>
      </c>
      <c r="SOY55" s="98" t="s">
        <v>669</v>
      </c>
      <c r="SOZ55" s="98" t="s">
        <v>669</v>
      </c>
      <c r="SPA55" s="98" t="s">
        <v>669</v>
      </c>
      <c r="SPB55" s="98" t="s">
        <v>669</v>
      </c>
      <c r="SPC55" s="98" t="s">
        <v>669</v>
      </c>
      <c r="SPD55" s="98" t="s">
        <v>669</v>
      </c>
      <c r="SPE55" s="98" t="s">
        <v>669</v>
      </c>
      <c r="SPF55" s="98" t="s">
        <v>669</v>
      </c>
      <c r="SPG55" s="98" t="s">
        <v>669</v>
      </c>
      <c r="SPH55" s="98" t="s">
        <v>669</v>
      </c>
      <c r="SPI55" s="98" t="s">
        <v>669</v>
      </c>
      <c r="SPJ55" s="98" t="s">
        <v>669</v>
      </c>
      <c r="SPK55" s="98" t="s">
        <v>669</v>
      </c>
      <c r="SPL55" s="98" t="s">
        <v>669</v>
      </c>
      <c r="SPM55" s="98" t="s">
        <v>669</v>
      </c>
      <c r="SPN55" s="98" t="s">
        <v>669</v>
      </c>
      <c r="SPO55" s="98" t="s">
        <v>669</v>
      </c>
      <c r="SPP55" s="98" t="s">
        <v>669</v>
      </c>
      <c r="SPQ55" s="98" t="s">
        <v>669</v>
      </c>
      <c r="SPR55" s="98" t="s">
        <v>669</v>
      </c>
      <c r="SPS55" s="98" t="s">
        <v>669</v>
      </c>
      <c r="SPT55" s="98" t="s">
        <v>669</v>
      </c>
      <c r="SPU55" s="98" t="s">
        <v>669</v>
      </c>
      <c r="SPV55" s="98" t="s">
        <v>669</v>
      </c>
      <c r="SPW55" s="98" t="s">
        <v>669</v>
      </c>
      <c r="SPX55" s="98" t="s">
        <v>669</v>
      </c>
      <c r="SPY55" s="98" t="s">
        <v>669</v>
      </c>
      <c r="SPZ55" s="98" t="s">
        <v>669</v>
      </c>
      <c r="SQA55" s="98" t="s">
        <v>669</v>
      </c>
      <c r="SQB55" s="98" t="s">
        <v>669</v>
      </c>
      <c r="SQC55" s="98" t="s">
        <v>669</v>
      </c>
      <c r="SQD55" s="98" t="s">
        <v>669</v>
      </c>
      <c r="SQE55" s="98" t="s">
        <v>669</v>
      </c>
      <c r="SQF55" s="98" t="s">
        <v>669</v>
      </c>
      <c r="SQG55" s="98" t="s">
        <v>669</v>
      </c>
      <c r="SQH55" s="98" t="s">
        <v>669</v>
      </c>
      <c r="SQI55" s="98" t="s">
        <v>669</v>
      </c>
      <c r="SQJ55" s="98" t="s">
        <v>669</v>
      </c>
      <c r="SQK55" s="98" t="s">
        <v>669</v>
      </c>
      <c r="SQL55" s="98" t="s">
        <v>669</v>
      </c>
      <c r="SQM55" s="98" t="s">
        <v>669</v>
      </c>
      <c r="SQN55" s="98" t="s">
        <v>669</v>
      </c>
      <c r="SQO55" s="98" t="s">
        <v>669</v>
      </c>
      <c r="SQP55" s="98" t="s">
        <v>669</v>
      </c>
      <c r="SQQ55" s="98" t="s">
        <v>669</v>
      </c>
      <c r="SQR55" s="98" t="s">
        <v>669</v>
      </c>
      <c r="SQS55" s="98" t="s">
        <v>669</v>
      </c>
      <c r="SQT55" s="98" t="s">
        <v>669</v>
      </c>
      <c r="SQU55" s="98" t="s">
        <v>669</v>
      </c>
      <c r="SQV55" s="98" t="s">
        <v>669</v>
      </c>
      <c r="SQW55" s="98" t="s">
        <v>669</v>
      </c>
      <c r="SQX55" s="98" t="s">
        <v>669</v>
      </c>
      <c r="SQY55" s="98" t="s">
        <v>669</v>
      </c>
      <c r="SQZ55" s="98" t="s">
        <v>669</v>
      </c>
      <c r="SRA55" s="98" t="s">
        <v>669</v>
      </c>
      <c r="SRB55" s="98" t="s">
        <v>669</v>
      </c>
      <c r="SRC55" s="98" t="s">
        <v>669</v>
      </c>
      <c r="SRD55" s="98" t="s">
        <v>669</v>
      </c>
      <c r="SRE55" s="98" t="s">
        <v>669</v>
      </c>
      <c r="SRF55" s="98" t="s">
        <v>669</v>
      </c>
      <c r="SRG55" s="98" t="s">
        <v>669</v>
      </c>
      <c r="SRH55" s="98" t="s">
        <v>669</v>
      </c>
      <c r="SRI55" s="98" t="s">
        <v>669</v>
      </c>
      <c r="SRJ55" s="98" t="s">
        <v>669</v>
      </c>
      <c r="SRK55" s="98" t="s">
        <v>669</v>
      </c>
      <c r="SRL55" s="98" t="s">
        <v>669</v>
      </c>
      <c r="SRM55" s="98" t="s">
        <v>669</v>
      </c>
      <c r="SRN55" s="98" t="s">
        <v>669</v>
      </c>
      <c r="SRO55" s="98" t="s">
        <v>669</v>
      </c>
      <c r="SRP55" s="98" t="s">
        <v>669</v>
      </c>
      <c r="SRQ55" s="98" t="s">
        <v>669</v>
      </c>
      <c r="SRR55" s="98" t="s">
        <v>669</v>
      </c>
      <c r="SRS55" s="98" t="s">
        <v>669</v>
      </c>
      <c r="SRT55" s="98" t="s">
        <v>669</v>
      </c>
      <c r="SRU55" s="98" t="s">
        <v>669</v>
      </c>
      <c r="SRV55" s="98" t="s">
        <v>669</v>
      </c>
      <c r="SRW55" s="98" t="s">
        <v>669</v>
      </c>
      <c r="SRX55" s="98" t="s">
        <v>669</v>
      </c>
      <c r="SRY55" s="98" t="s">
        <v>669</v>
      </c>
      <c r="SRZ55" s="98" t="s">
        <v>669</v>
      </c>
      <c r="SSA55" s="98" t="s">
        <v>669</v>
      </c>
      <c r="SSB55" s="98" t="s">
        <v>669</v>
      </c>
      <c r="SSC55" s="98" t="s">
        <v>669</v>
      </c>
      <c r="SSD55" s="98" t="s">
        <v>669</v>
      </c>
      <c r="SSE55" s="98" t="s">
        <v>669</v>
      </c>
      <c r="SSF55" s="98" t="s">
        <v>669</v>
      </c>
      <c r="SSG55" s="98" t="s">
        <v>669</v>
      </c>
      <c r="SSH55" s="98" t="s">
        <v>669</v>
      </c>
      <c r="SSI55" s="98" t="s">
        <v>669</v>
      </c>
      <c r="SSJ55" s="98" t="s">
        <v>669</v>
      </c>
      <c r="SSK55" s="98" t="s">
        <v>669</v>
      </c>
      <c r="SSL55" s="98" t="s">
        <v>669</v>
      </c>
      <c r="SSM55" s="98" t="s">
        <v>669</v>
      </c>
      <c r="SSN55" s="98" t="s">
        <v>669</v>
      </c>
      <c r="SSO55" s="98" t="s">
        <v>669</v>
      </c>
      <c r="SSP55" s="98" t="s">
        <v>669</v>
      </c>
      <c r="SSQ55" s="98" t="s">
        <v>669</v>
      </c>
      <c r="SSR55" s="98" t="s">
        <v>669</v>
      </c>
      <c r="SSS55" s="98" t="s">
        <v>669</v>
      </c>
      <c r="SST55" s="98" t="s">
        <v>669</v>
      </c>
      <c r="SSU55" s="98" t="s">
        <v>669</v>
      </c>
      <c r="SSV55" s="98" t="s">
        <v>669</v>
      </c>
      <c r="SSW55" s="98" t="s">
        <v>669</v>
      </c>
      <c r="SSX55" s="98" t="s">
        <v>669</v>
      </c>
      <c r="SSY55" s="98" t="s">
        <v>669</v>
      </c>
      <c r="SSZ55" s="98" t="s">
        <v>669</v>
      </c>
      <c r="STA55" s="98" t="s">
        <v>669</v>
      </c>
      <c r="STB55" s="98" t="s">
        <v>669</v>
      </c>
      <c r="STC55" s="98" t="s">
        <v>669</v>
      </c>
      <c r="STD55" s="98" t="s">
        <v>669</v>
      </c>
      <c r="STE55" s="98" t="s">
        <v>669</v>
      </c>
      <c r="STF55" s="98" t="s">
        <v>669</v>
      </c>
      <c r="STG55" s="98" t="s">
        <v>669</v>
      </c>
      <c r="STH55" s="98" t="s">
        <v>669</v>
      </c>
      <c r="STI55" s="98" t="s">
        <v>669</v>
      </c>
      <c r="STJ55" s="98" t="s">
        <v>669</v>
      </c>
      <c r="STK55" s="98" t="s">
        <v>669</v>
      </c>
      <c r="STL55" s="98" t="s">
        <v>669</v>
      </c>
      <c r="STM55" s="98" t="s">
        <v>669</v>
      </c>
      <c r="STN55" s="98" t="s">
        <v>669</v>
      </c>
      <c r="STO55" s="98" t="s">
        <v>669</v>
      </c>
      <c r="STP55" s="98" t="s">
        <v>669</v>
      </c>
      <c r="STQ55" s="98" t="s">
        <v>669</v>
      </c>
      <c r="STR55" s="98" t="s">
        <v>669</v>
      </c>
      <c r="STS55" s="98" t="s">
        <v>669</v>
      </c>
      <c r="STT55" s="98" t="s">
        <v>669</v>
      </c>
      <c r="STU55" s="98" t="s">
        <v>669</v>
      </c>
      <c r="STV55" s="98" t="s">
        <v>669</v>
      </c>
      <c r="STW55" s="98" t="s">
        <v>669</v>
      </c>
      <c r="STX55" s="98" t="s">
        <v>669</v>
      </c>
      <c r="STY55" s="98" t="s">
        <v>669</v>
      </c>
      <c r="STZ55" s="98" t="s">
        <v>669</v>
      </c>
      <c r="SUA55" s="98" t="s">
        <v>669</v>
      </c>
      <c r="SUB55" s="98" t="s">
        <v>669</v>
      </c>
      <c r="SUC55" s="98" t="s">
        <v>669</v>
      </c>
      <c r="SUD55" s="98" t="s">
        <v>669</v>
      </c>
      <c r="SUE55" s="98" t="s">
        <v>669</v>
      </c>
      <c r="SUF55" s="98" t="s">
        <v>669</v>
      </c>
      <c r="SUG55" s="98" t="s">
        <v>669</v>
      </c>
      <c r="SUH55" s="98" t="s">
        <v>669</v>
      </c>
      <c r="SUI55" s="98" t="s">
        <v>669</v>
      </c>
      <c r="SUJ55" s="98" t="s">
        <v>669</v>
      </c>
      <c r="SUK55" s="98" t="s">
        <v>669</v>
      </c>
      <c r="SUL55" s="98" t="s">
        <v>669</v>
      </c>
      <c r="SUM55" s="98" t="s">
        <v>669</v>
      </c>
      <c r="SUN55" s="98" t="s">
        <v>669</v>
      </c>
      <c r="SUO55" s="98" t="s">
        <v>669</v>
      </c>
      <c r="SUP55" s="98" t="s">
        <v>669</v>
      </c>
      <c r="SUQ55" s="98" t="s">
        <v>669</v>
      </c>
      <c r="SUR55" s="98" t="s">
        <v>669</v>
      </c>
      <c r="SUS55" s="98" t="s">
        <v>669</v>
      </c>
      <c r="SUT55" s="98" t="s">
        <v>669</v>
      </c>
      <c r="SUU55" s="98" t="s">
        <v>669</v>
      </c>
      <c r="SUV55" s="98" t="s">
        <v>669</v>
      </c>
      <c r="SUW55" s="98" t="s">
        <v>669</v>
      </c>
      <c r="SUX55" s="98" t="s">
        <v>669</v>
      </c>
      <c r="SUY55" s="98" t="s">
        <v>669</v>
      </c>
      <c r="SUZ55" s="98" t="s">
        <v>669</v>
      </c>
      <c r="SVA55" s="98" t="s">
        <v>669</v>
      </c>
      <c r="SVB55" s="98" t="s">
        <v>669</v>
      </c>
      <c r="SVC55" s="98" t="s">
        <v>669</v>
      </c>
      <c r="SVD55" s="98" t="s">
        <v>669</v>
      </c>
      <c r="SVE55" s="98" t="s">
        <v>669</v>
      </c>
      <c r="SVF55" s="98" t="s">
        <v>669</v>
      </c>
      <c r="SVG55" s="98" t="s">
        <v>669</v>
      </c>
      <c r="SVH55" s="98" t="s">
        <v>669</v>
      </c>
      <c r="SVI55" s="98" t="s">
        <v>669</v>
      </c>
      <c r="SVJ55" s="98" t="s">
        <v>669</v>
      </c>
      <c r="SVK55" s="98" t="s">
        <v>669</v>
      </c>
      <c r="SVL55" s="98" t="s">
        <v>669</v>
      </c>
      <c r="SVM55" s="98" t="s">
        <v>669</v>
      </c>
      <c r="SVN55" s="98" t="s">
        <v>669</v>
      </c>
      <c r="SVO55" s="98" t="s">
        <v>669</v>
      </c>
      <c r="SVP55" s="98" t="s">
        <v>669</v>
      </c>
      <c r="SVQ55" s="98" t="s">
        <v>669</v>
      </c>
      <c r="SVR55" s="98" t="s">
        <v>669</v>
      </c>
      <c r="SVS55" s="98" t="s">
        <v>669</v>
      </c>
      <c r="SVT55" s="98" t="s">
        <v>669</v>
      </c>
      <c r="SVU55" s="98" t="s">
        <v>669</v>
      </c>
      <c r="SVV55" s="98" t="s">
        <v>669</v>
      </c>
      <c r="SVW55" s="98" t="s">
        <v>669</v>
      </c>
      <c r="SVX55" s="98" t="s">
        <v>669</v>
      </c>
      <c r="SVY55" s="98" t="s">
        <v>669</v>
      </c>
      <c r="SVZ55" s="98" t="s">
        <v>669</v>
      </c>
      <c r="SWA55" s="98" t="s">
        <v>669</v>
      </c>
      <c r="SWB55" s="98" t="s">
        <v>669</v>
      </c>
      <c r="SWC55" s="98" t="s">
        <v>669</v>
      </c>
      <c r="SWD55" s="98" t="s">
        <v>669</v>
      </c>
      <c r="SWE55" s="98" t="s">
        <v>669</v>
      </c>
      <c r="SWF55" s="98" t="s">
        <v>669</v>
      </c>
      <c r="SWG55" s="98" t="s">
        <v>669</v>
      </c>
      <c r="SWH55" s="98" t="s">
        <v>669</v>
      </c>
      <c r="SWI55" s="98" t="s">
        <v>669</v>
      </c>
      <c r="SWJ55" s="98" t="s">
        <v>669</v>
      </c>
      <c r="SWK55" s="98" t="s">
        <v>669</v>
      </c>
      <c r="SWL55" s="98" t="s">
        <v>669</v>
      </c>
      <c r="SWM55" s="98" t="s">
        <v>669</v>
      </c>
      <c r="SWN55" s="98" t="s">
        <v>669</v>
      </c>
      <c r="SWO55" s="98" t="s">
        <v>669</v>
      </c>
      <c r="SWP55" s="98" t="s">
        <v>669</v>
      </c>
      <c r="SWQ55" s="98" t="s">
        <v>669</v>
      </c>
      <c r="SWR55" s="98" t="s">
        <v>669</v>
      </c>
      <c r="SWS55" s="98" t="s">
        <v>669</v>
      </c>
      <c r="SWT55" s="98" t="s">
        <v>669</v>
      </c>
      <c r="SWU55" s="98" t="s">
        <v>669</v>
      </c>
      <c r="SWV55" s="98" t="s">
        <v>669</v>
      </c>
      <c r="SWW55" s="98" t="s">
        <v>669</v>
      </c>
      <c r="SWX55" s="98" t="s">
        <v>669</v>
      </c>
      <c r="SWY55" s="98" t="s">
        <v>669</v>
      </c>
      <c r="SWZ55" s="98" t="s">
        <v>669</v>
      </c>
      <c r="SXA55" s="98" t="s">
        <v>669</v>
      </c>
      <c r="SXB55" s="98" t="s">
        <v>669</v>
      </c>
      <c r="SXC55" s="98" t="s">
        <v>669</v>
      </c>
      <c r="SXD55" s="98" t="s">
        <v>669</v>
      </c>
      <c r="SXE55" s="98" t="s">
        <v>669</v>
      </c>
      <c r="SXF55" s="98" t="s">
        <v>669</v>
      </c>
      <c r="SXG55" s="98" t="s">
        <v>669</v>
      </c>
      <c r="SXH55" s="98" t="s">
        <v>669</v>
      </c>
      <c r="SXI55" s="98" t="s">
        <v>669</v>
      </c>
      <c r="SXJ55" s="98" t="s">
        <v>669</v>
      </c>
      <c r="SXK55" s="98" t="s">
        <v>669</v>
      </c>
      <c r="SXL55" s="98" t="s">
        <v>669</v>
      </c>
      <c r="SXM55" s="98" t="s">
        <v>669</v>
      </c>
      <c r="SXN55" s="98" t="s">
        <v>669</v>
      </c>
      <c r="SXO55" s="98" t="s">
        <v>669</v>
      </c>
      <c r="SXP55" s="98" t="s">
        <v>669</v>
      </c>
      <c r="SXQ55" s="98" t="s">
        <v>669</v>
      </c>
      <c r="SXR55" s="98" t="s">
        <v>669</v>
      </c>
      <c r="SXS55" s="98" t="s">
        <v>669</v>
      </c>
      <c r="SXT55" s="98" t="s">
        <v>669</v>
      </c>
      <c r="SXU55" s="98" t="s">
        <v>669</v>
      </c>
      <c r="SXV55" s="98" t="s">
        <v>669</v>
      </c>
      <c r="SXW55" s="98" t="s">
        <v>669</v>
      </c>
      <c r="SXX55" s="98" t="s">
        <v>669</v>
      </c>
      <c r="SXY55" s="98" t="s">
        <v>669</v>
      </c>
      <c r="SXZ55" s="98" t="s">
        <v>669</v>
      </c>
      <c r="SYA55" s="98" t="s">
        <v>669</v>
      </c>
      <c r="SYB55" s="98" t="s">
        <v>669</v>
      </c>
      <c r="SYC55" s="98" t="s">
        <v>669</v>
      </c>
      <c r="SYD55" s="98" t="s">
        <v>669</v>
      </c>
      <c r="SYE55" s="98" t="s">
        <v>669</v>
      </c>
      <c r="SYF55" s="98" t="s">
        <v>669</v>
      </c>
      <c r="SYG55" s="98" t="s">
        <v>669</v>
      </c>
      <c r="SYH55" s="98" t="s">
        <v>669</v>
      </c>
      <c r="SYI55" s="98" t="s">
        <v>669</v>
      </c>
      <c r="SYJ55" s="98" t="s">
        <v>669</v>
      </c>
      <c r="SYK55" s="98" t="s">
        <v>669</v>
      </c>
      <c r="SYL55" s="98" t="s">
        <v>669</v>
      </c>
      <c r="SYM55" s="98" t="s">
        <v>669</v>
      </c>
      <c r="SYN55" s="98" t="s">
        <v>669</v>
      </c>
      <c r="SYO55" s="98" t="s">
        <v>669</v>
      </c>
      <c r="SYP55" s="98" t="s">
        <v>669</v>
      </c>
      <c r="SYQ55" s="98" t="s">
        <v>669</v>
      </c>
      <c r="SYR55" s="98" t="s">
        <v>669</v>
      </c>
      <c r="SYS55" s="98" t="s">
        <v>669</v>
      </c>
      <c r="SYT55" s="98" t="s">
        <v>669</v>
      </c>
      <c r="SYU55" s="98" t="s">
        <v>669</v>
      </c>
      <c r="SYV55" s="98" t="s">
        <v>669</v>
      </c>
      <c r="SYW55" s="98" t="s">
        <v>669</v>
      </c>
      <c r="SYX55" s="98" t="s">
        <v>669</v>
      </c>
      <c r="SYY55" s="98" t="s">
        <v>669</v>
      </c>
      <c r="SYZ55" s="98" t="s">
        <v>669</v>
      </c>
      <c r="SZA55" s="98" t="s">
        <v>669</v>
      </c>
      <c r="SZB55" s="98" t="s">
        <v>669</v>
      </c>
      <c r="SZC55" s="98" t="s">
        <v>669</v>
      </c>
      <c r="SZD55" s="98" t="s">
        <v>669</v>
      </c>
      <c r="SZE55" s="98" t="s">
        <v>669</v>
      </c>
      <c r="SZF55" s="98" t="s">
        <v>669</v>
      </c>
      <c r="SZG55" s="98" t="s">
        <v>669</v>
      </c>
      <c r="SZH55" s="98" t="s">
        <v>669</v>
      </c>
      <c r="SZI55" s="98" t="s">
        <v>669</v>
      </c>
      <c r="SZJ55" s="98" t="s">
        <v>669</v>
      </c>
      <c r="SZK55" s="98" t="s">
        <v>669</v>
      </c>
      <c r="SZL55" s="98" t="s">
        <v>669</v>
      </c>
      <c r="SZM55" s="98" t="s">
        <v>669</v>
      </c>
      <c r="SZN55" s="98" t="s">
        <v>669</v>
      </c>
      <c r="SZO55" s="98" t="s">
        <v>669</v>
      </c>
      <c r="SZP55" s="98" t="s">
        <v>669</v>
      </c>
      <c r="SZQ55" s="98" t="s">
        <v>669</v>
      </c>
      <c r="SZR55" s="98" t="s">
        <v>669</v>
      </c>
      <c r="SZS55" s="98" t="s">
        <v>669</v>
      </c>
      <c r="SZT55" s="98" t="s">
        <v>669</v>
      </c>
      <c r="SZU55" s="98" t="s">
        <v>669</v>
      </c>
      <c r="SZV55" s="98" t="s">
        <v>669</v>
      </c>
      <c r="SZW55" s="98" t="s">
        <v>669</v>
      </c>
      <c r="SZX55" s="98" t="s">
        <v>669</v>
      </c>
      <c r="SZY55" s="98" t="s">
        <v>669</v>
      </c>
      <c r="SZZ55" s="98" t="s">
        <v>669</v>
      </c>
      <c r="TAA55" s="98" t="s">
        <v>669</v>
      </c>
      <c r="TAB55" s="98" t="s">
        <v>669</v>
      </c>
      <c r="TAC55" s="98" t="s">
        <v>669</v>
      </c>
      <c r="TAD55" s="98" t="s">
        <v>669</v>
      </c>
      <c r="TAE55" s="98" t="s">
        <v>669</v>
      </c>
      <c r="TAF55" s="98" t="s">
        <v>669</v>
      </c>
      <c r="TAG55" s="98" t="s">
        <v>669</v>
      </c>
      <c r="TAH55" s="98" t="s">
        <v>669</v>
      </c>
      <c r="TAI55" s="98" t="s">
        <v>669</v>
      </c>
      <c r="TAJ55" s="98" t="s">
        <v>669</v>
      </c>
      <c r="TAK55" s="98" t="s">
        <v>669</v>
      </c>
      <c r="TAL55" s="98" t="s">
        <v>669</v>
      </c>
      <c r="TAM55" s="98" t="s">
        <v>669</v>
      </c>
      <c r="TAN55" s="98" t="s">
        <v>669</v>
      </c>
      <c r="TAO55" s="98" t="s">
        <v>669</v>
      </c>
      <c r="TAP55" s="98" t="s">
        <v>669</v>
      </c>
      <c r="TAQ55" s="98" t="s">
        <v>669</v>
      </c>
      <c r="TAR55" s="98" t="s">
        <v>669</v>
      </c>
      <c r="TAS55" s="98" t="s">
        <v>669</v>
      </c>
      <c r="TAT55" s="98" t="s">
        <v>669</v>
      </c>
      <c r="TAU55" s="98" t="s">
        <v>669</v>
      </c>
      <c r="TAV55" s="98" t="s">
        <v>669</v>
      </c>
      <c r="TAW55" s="98" t="s">
        <v>669</v>
      </c>
      <c r="TAX55" s="98" t="s">
        <v>669</v>
      </c>
      <c r="TAY55" s="98" t="s">
        <v>669</v>
      </c>
      <c r="TAZ55" s="98" t="s">
        <v>669</v>
      </c>
      <c r="TBA55" s="98" t="s">
        <v>669</v>
      </c>
      <c r="TBB55" s="98" t="s">
        <v>669</v>
      </c>
      <c r="TBC55" s="98" t="s">
        <v>669</v>
      </c>
      <c r="TBD55" s="98" t="s">
        <v>669</v>
      </c>
      <c r="TBE55" s="98" t="s">
        <v>669</v>
      </c>
      <c r="TBF55" s="98" t="s">
        <v>669</v>
      </c>
      <c r="TBG55" s="98" t="s">
        <v>669</v>
      </c>
      <c r="TBH55" s="98" t="s">
        <v>669</v>
      </c>
      <c r="TBI55" s="98" t="s">
        <v>669</v>
      </c>
      <c r="TBJ55" s="98" t="s">
        <v>669</v>
      </c>
      <c r="TBK55" s="98" t="s">
        <v>669</v>
      </c>
      <c r="TBL55" s="98" t="s">
        <v>669</v>
      </c>
      <c r="TBM55" s="98" t="s">
        <v>669</v>
      </c>
      <c r="TBN55" s="98" t="s">
        <v>669</v>
      </c>
      <c r="TBO55" s="98" t="s">
        <v>669</v>
      </c>
      <c r="TBP55" s="98" t="s">
        <v>669</v>
      </c>
      <c r="TBQ55" s="98" t="s">
        <v>669</v>
      </c>
      <c r="TBR55" s="98" t="s">
        <v>669</v>
      </c>
      <c r="TBS55" s="98" t="s">
        <v>669</v>
      </c>
      <c r="TBT55" s="98" t="s">
        <v>669</v>
      </c>
      <c r="TBU55" s="98" t="s">
        <v>669</v>
      </c>
      <c r="TBV55" s="98" t="s">
        <v>669</v>
      </c>
      <c r="TBW55" s="98" t="s">
        <v>669</v>
      </c>
      <c r="TBX55" s="98" t="s">
        <v>669</v>
      </c>
      <c r="TBY55" s="98" t="s">
        <v>669</v>
      </c>
      <c r="TBZ55" s="98" t="s">
        <v>669</v>
      </c>
      <c r="TCA55" s="98" t="s">
        <v>669</v>
      </c>
      <c r="TCB55" s="98" t="s">
        <v>669</v>
      </c>
      <c r="TCC55" s="98" t="s">
        <v>669</v>
      </c>
      <c r="TCD55" s="98" t="s">
        <v>669</v>
      </c>
      <c r="TCE55" s="98" t="s">
        <v>669</v>
      </c>
      <c r="TCF55" s="98" t="s">
        <v>669</v>
      </c>
      <c r="TCG55" s="98" t="s">
        <v>669</v>
      </c>
      <c r="TCH55" s="98" t="s">
        <v>669</v>
      </c>
      <c r="TCI55" s="98" t="s">
        <v>669</v>
      </c>
      <c r="TCJ55" s="98" t="s">
        <v>669</v>
      </c>
      <c r="TCK55" s="98" t="s">
        <v>669</v>
      </c>
      <c r="TCL55" s="98" t="s">
        <v>669</v>
      </c>
      <c r="TCM55" s="98" t="s">
        <v>669</v>
      </c>
      <c r="TCN55" s="98" t="s">
        <v>669</v>
      </c>
      <c r="TCO55" s="98" t="s">
        <v>669</v>
      </c>
      <c r="TCP55" s="98" t="s">
        <v>669</v>
      </c>
      <c r="TCQ55" s="98" t="s">
        <v>669</v>
      </c>
      <c r="TCR55" s="98" t="s">
        <v>669</v>
      </c>
      <c r="TCS55" s="98" t="s">
        <v>669</v>
      </c>
      <c r="TCT55" s="98" t="s">
        <v>669</v>
      </c>
      <c r="TCU55" s="98" t="s">
        <v>669</v>
      </c>
      <c r="TCV55" s="98" t="s">
        <v>669</v>
      </c>
      <c r="TCW55" s="98" t="s">
        <v>669</v>
      </c>
      <c r="TCX55" s="98" t="s">
        <v>669</v>
      </c>
      <c r="TCY55" s="98" t="s">
        <v>669</v>
      </c>
      <c r="TCZ55" s="98" t="s">
        <v>669</v>
      </c>
      <c r="TDA55" s="98" t="s">
        <v>669</v>
      </c>
      <c r="TDB55" s="98" t="s">
        <v>669</v>
      </c>
      <c r="TDC55" s="98" t="s">
        <v>669</v>
      </c>
      <c r="TDD55" s="98" t="s">
        <v>669</v>
      </c>
      <c r="TDE55" s="98" t="s">
        <v>669</v>
      </c>
      <c r="TDF55" s="98" t="s">
        <v>669</v>
      </c>
      <c r="TDG55" s="98" t="s">
        <v>669</v>
      </c>
      <c r="TDH55" s="98" t="s">
        <v>669</v>
      </c>
      <c r="TDI55" s="98" t="s">
        <v>669</v>
      </c>
      <c r="TDJ55" s="98" t="s">
        <v>669</v>
      </c>
      <c r="TDK55" s="98" t="s">
        <v>669</v>
      </c>
      <c r="TDL55" s="98" t="s">
        <v>669</v>
      </c>
      <c r="TDM55" s="98" t="s">
        <v>669</v>
      </c>
      <c r="TDN55" s="98" t="s">
        <v>669</v>
      </c>
      <c r="TDO55" s="98" t="s">
        <v>669</v>
      </c>
      <c r="TDP55" s="98" t="s">
        <v>669</v>
      </c>
      <c r="TDQ55" s="98" t="s">
        <v>669</v>
      </c>
      <c r="TDR55" s="98" t="s">
        <v>669</v>
      </c>
      <c r="TDS55" s="98" t="s">
        <v>669</v>
      </c>
      <c r="TDT55" s="98" t="s">
        <v>669</v>
      </c>
      <c r="TDU55" s="98" t="s">
        <v>669</v>
      </c>
      <c r="TDV55" s="98" t="s">
        <v>669</v>
      </c>
      <c r="TDW55" s="98" t="s">
        <v>669</v>
      </c>
      <c r="TDX55" s="98" t="s">
        <v>669</v>
      </c>
      <c r="TDY55" s="98" t="s">
        <v>669</v>
      </c>
      <c r="TDZ55" s="98" t="s">
        <v>669</v>
      </c>
      <c r="TEA55" s="98" t="s">
        <v>669</v>
      </c>
      <c r="TEB55" s="98" t="s">
        <v>669</v>
      </c>
      <c r="TEC55" s="98" t="s">
        <v>669</v>
      </c>
      <c r="TED55" s="98" t="s">
        <v>669</v>
      </c>
      <c r="TEE55" s="98" t="s">
        <v>669</v>
      </c>
      <c r="TEF55" s="98" t="s">
        <v>669</v>
      </c>
      <c r="TEG55" s="98" t="s">
        <v>669</v>
      </c>
      <c r="TEH55" s="98" t="s">
        <v>669</v>
      </c>
      <c r="TEI55" s="98" t="s">
        <v>669</v>
      </c>
      <c r="TEJ55" s="98" t="s">
        <v>669</v>
      </c>
      <c r="TEK55" s="98" t="s">
        <v>669</v>
      </c>
      <c r="TEL55" s="98" t="s">
        <v>669</v>
      </c>
      <c r="TEM55" s="98" t="s">
        <v>669</v>
      </c>
      <c r="TEN55" s="98" t="s">
        <v>669</v>
      </c>
      <c r="TEO55" s="98" t="s">
        <v>669</v>
      </c>
      <c r="TEP55" s="98" t="s">
        <v>669</v>
      </c>
      <c r="TEQ55" s="98" t="s">
        <v>669</v>
      </c>
      <c r="TER55" s="98" t="s">
        <v>669</v>
      </c>
      <c r="TES55" s="98" t="s">
        <v>669</v>
      </c>
      <c r="TET55" s="98" t="s">
        <v>669</v>
      </c>
      <c r="TEU55" s="98" t="s">
        <v>669</v>
      </c>
      <c r="TEV55" s="98" t="s">
        <v>669</v>
      </c>
      <c r="TEW55" s="98" t="s">
        <v>669</v>
      </c>
      <c r="TEX55" s="98" t="s">
        <v>669</v>
      </c>
      <c r="TEY55" s="98" t="s">
        <v>669</v>
      </c>
      <c r="TEZ55" s="98" t="s">
        <v>669</v>
      </c>
      <c r="TFA55" s="98" t="s">
        <v>669</v>
      </c>
      <c r="TFB55" s="98" t="s">
        <v>669</v>
      </c>
      <c r="TFC55" s="98" t="s">
        <v>669</v>
      </c>
      <c r="TFD55" s="98" t="s">
        <v>669</v>
      </c>
      <c r="TFE55" s="98" t="s">
        <v>669</v>
      </c>
      <c r="TFF55" s="98" t="s">
        <v>669</v>
      </c>
      <c r="TFG55" s="98" t="s">
        <v>669</v>
      </c>
      <c r="TFH55" s="98" t="s">
        <v>669</v>
      </c>
      <c r="TFI55" s="98" t="s">
        <v>669</v>
      </c>
      <c r="TFJ55" s="98" t="s">
        <v>669</v>
      </c>
      <c r="TFK55" s="98" t="s">
        <v>669</v>
      </c>
      <c r="TFL55" s="98" t="s">
        <v>669</v>
      </c>
      <c r="TFM55" s="98" t="s">
        <v>669</v>
      </c>
      <c r="TFN55" s="98" t="s">
        <v>669</v>
      </c>
      <c r="TFO55" s="98" t="s">
        <v>669</v>
      </c>
      <c r="TFP55" s="98" t="s">
        <v>669</v>
      </c>
      <c r="TFQ55" s="98" t="s">
        <v>669</v>
      </c>
      <c r="TFR55" s="98" t="s">
        <v>669</v>
      </c>
      <c r="TFS55" s="98" t="s">
        <v>669</v>
      </c>
      <c r="TFT55" s="98" t="s">
        <v>669</v>
      </c>
      <c r="TFU55" s="98" t="s">
        <v>669</v>
      </c>
      <c r="TFV55" s="98" t="s">
        <v>669</v>
      </c>
      <c r="TFW55" s="98" t="s">
        <v>669</v>
      </c>
      <c r="TFX55" s="98" t="s">
        <v>669</v>
      </c>
      <c r="TFY55" s="98" t="s">
        <v>669</v>
      </c>
      <c r="TFZ55" s="98" t="s">
        <v>669</v>
      </c>
      <c r="TGA55" s="98" t="s">
        <v>669</v>
      </c>
      <c r="TGB55" s="98" t="s">
        <v>669</v>
      </c>
      <c r="TGC55" s="98" t="s">
        <v>669</v>
      </c>
      <c r="TGD55" s="98" t="s">
        <v>669</v>
      </c>
      <c r="TGE55" s="98" t="s">
        <v>669</v>
      </c>
      <c r="TGF55" s="98" t="s">
        <v>669</v>
      </c>
      <c r="TGG55" s="98" t="s">
        <v>669</v>
      </c>
      <c r="TGH55" s="98" t="s">
        <v>669</v>
      </c>
      <c r="TGI55" s="98" t="s">
        <v>669</v>
      </c>
      <c r="TGJ55" s="98" t="s">
        <v>669</v>
      </c>
      <c r="TGK55" s="98" t="s">
        <v>669</v>
      </c>
      <c r="TGL55" s="98" t="s">
        <v>669</v>
      </c>
      <c r="TGM55" s="98" t="s">
        <v>669</v>
      </c>
      <c r="TGN55" s="98" t="s">
        <v>669</v>
      </c>
      <c r="TGO55" s="98" t="s">
        <v>669</v>
      </c>
      <c r="TGP55" s="98" t="s">
        <v>669</v>
      </c>
      <c r="TGQ55" s="98" t="s">
        <v>669</v>
      </c>
      <c r="TGR55" s="98" t="s">
        <v>669</v>
      </c>
      <c r="TGS55" s="98" t="s">
        <v>669</v>
      </c>
      <c r="TGT55" s="98" t="s">
        <v>669</v>
      </c>
      <c r="TGU55" s="98" t="s">
        <v>669</v>
      </c>
      <c r="TGV55" s="98" t="s">
        <v>669</v>
      </c>
      <c r="TGW55" s="98" t="s">
        <v>669</v>
      </c>
      <c r="TGX55" s="98" t="s">
        <v>669</v>
      </c>
      <c r="TGY55" s="98" t="s">
        <v>669</v>
      </c>
      <c r="TGZ55" s="98" t="s">
        <v>669</v>
      </c>
      <c r="THA55" s="98" t="s">
        <v>669</v>
      </c>
      <c r="THB55" s="98" t="s">
        <v>669</v>
      </c>
      <c r="THC55" s="98" t="s">
        <v>669</v>
      </c>
      <c r="THD55" s="98" t="s">
        <v>669</v>
      </c>
      <c r="THE55" s="98" t="s">
        <v>669</v>
      </c>
      <c r="THF55" s="98" t="s">
        <v>669</v>
      </c>
      <c r="THG55" s="98" t="s">
        <v>669</v>
      </c>
      <c r="THH55" s="98" t="s">
        <v>669</v>
      </c>
      <c r="THI55" s="98" t="s">
        <v>669</v>
      </c>
      <c r="THJ55" s="98" t="s">
        <v>669</v>
      </c>
      <c r="THK55" s="98" t="s">
        <v>669</v>
      </c>
      <c r="THL55" s="98" t="s">
        <v>669</v>
      </c>
      <c r="THM55" s="98" t="s">
        <v>669</v>
      </c>
      <c r="THN55" s="98" t="s">
        <v>669</v>
      </c>
      <c r="THO55" s="98" t="s">
        <v>669</v>
      </c>
      <c r="THP55" s="98" t="s">
        <v>669</v>
      </c>
      <c r="THQ55" s="98" t="s">
        <v>669</v>
      </c>
      <c r="THR55" s="98" t="s">
        <v>669</v>
      </c>
      <c r="THS55" s="98" t="s">
        <v>669</v>
      </c>
      <c r="THT55" s="98" t="s">
        <v>669</v>
      </c>
      <c r="THU55" s="98" t="s">
        <v>669</v>
      </c>
      <c r="THV55" s="98" t="s">
        <v>669</v>
      </c>
      <c r="THW55" s="98" t="s">
        <v>669</v>
      </c>
      <c r="THX55" s="98" t="s">
        <v>669</v>
      </c>
      <c r="THY55" s="98" t="s">
        <v>669</v>
      </c>
      <c r="THZ55" s="98" t="s">
        <v>669</v>
      </c>
      <c r="TIA55" s="98" t="s">
        <v>669</v>
      </c>
      <c r="TIB55" s="98" t="s">
        <v>669</v>
      </c>
      <c r="TIC55" s="98" t="s">
        <v>669</v>
      </c>
      <c r="TID55" s="98" t="s">
        <v>669</v>
      </c>
      <c r="TIE55" s="98" t="s">
        <v>669</v>
      </c>
      <c r="TIF55" s="98" t="s">
        <v>669</v>
      </c>
      <c r="TIG55" s="98" t="s">
        <v>669</v>
      </c>
      <c r="TIH55" s="98" t="s">
        <v>669</v>
      </c>
      <c r="TII55" s="98" t="s">
        <v>669</v>
      </c>
      <c r="TIJ55" s="98" t="s">
        <v>669</v>
      </c>
      <c r="TIK55" s="98" t="s">
        <v>669</v>
      </c>
      <c r="TIL55" s="98" t="s">
        <v>669</v>
      </c>
      <c r="TIM55" s="98" t="s">
        <v>669</v>
      </c>
      <c r="TIN55" s="98" t="s">
        <v>669</v>
      </c>
      <c r="TIO55" s="98" t="s">
        <v>669</v>
      </c>
      <c r="TIP55" s="98" t="s">
        <v>669</v>
      </c>
      <c r="TIQ55" s="98" t="s">
        <v>669</v>
      </c>
      <c r="TIR55" s="98" t="s">
        <v>669</v>
      </c>
      <c r="TIS55" s="98" t="s">
        <v>669</v>
      </c>
      <c r="TIT55" s="98" t="s">
        <v>669</v>
      </c>
      <c r="TIU55" s="98" t="s">
        <v>669</v>
      </c>
      <c r="TIV55" s="98" t="s">
        <v>669</v>
      </c>
      <c r="TIW55" s="98" t="s">
        <v>669</v>
      </c>
      <c r="TIX55" s="98" t="s">
        <v>669</v>
      </c>
      <c r="TIY55" s="98" t="s">
        <v>669</v>
      </c>
      <c r="TIZ55" s="98" t="s">
        <v>669</v>
      </c>
      <c r="TJA55" s="98" t="s">
        <v>669</v>
      </c>
      <c r="TJB55" s="98" t="s">
        <v>669</v>
      </c>
      <c r="TJC55" s="98" t="s">
        <v>669</v>
      </c>
      <c r="TJD55" s="98" t="s">
        <v>669</v>
      </c>
      <c r="TJE55" s="98" t="s">
        <v>669</v>
      </c>
      <c r="TJF55" s="98" t="s">
        <v>669</v>
      </c>
      <c r="TJG55" s="98" t="s">
        <v>669</v>
      </c>
      <c r="TJH55" s="98" t="s">
        <v>669</v>
      </c>
      <c r="TJI55" s="98" t="s">
        <v>669</v>
      </c>
      <c r="TJJ55" s="98" t="s">
        <v>669</v>
      </c>
      <c r="TJK55" s="98" t="s">
        <v>669</v>
      </c>
      <c r="TJL55" s="98" t="s">
        <v>669</v>
      </c>
      <c r="TJM55" s="98" t="s">
        <v>669</v>
      </c>
      <c r="TJN55" s="98" t="s">
        <v>669</v>
      </c>
      <c r="TJO55" s="98" t="s">
        <v>669</v>
      </c>
      <c r="TJP55" s="98" t="s">
        <v>669</v>
      </c>
      <c r="TJQ55" s="98" t="s">
        <v>669</v>
      </c>
      <c r="TJR55" s="98" t="s">
        <v>669</v>
      </c>
      <c r="TJS55" s="98" t="s">
        <v>669</v>
      </c>
      <c r="TJT55" s="98" t="s">
        <v>669</v>
      </c>
      <c r="TJU55" s="98" t="s">
        <v>669</v>
      </c>
      <c r="TJV55" s="98" t="s">
        <v>669</v>
      </c>
      <c r="TJW55" s="98" t="s">
        <v>669</v>
      </c>
      <c r="TJX55" s="98" t="s">
        <v>669</v>
      </c>
      <c r="TJY55" s="98" t="s">
        <v>669</v>
      </c>
      <c r="TJZ55" s="98" t="s">
        <v>669</v>
      </c>
      <c r="TKA55" s="98" t="s">
        <v>669</v>
      </c>
      <c r="TKB55" s="98" t="s">
        <v>669</v>
      </c>
      <c r="TKC55" s="98" t="s">
        <v>669</v>
      </c>
      <c r="TKD55" s="98" t="s">
        <v>669</v>
      </c>
      <c r="TKE55" s="98" t="s">
        <v>669</v>
      </c>
      <c r="TKF55" s="98" t="s">
        <v>669</v>
      </c>
      <c r="TKG55" s="98" t="s">
        <v>669</v>
      </c>
      <c r="TKH55" s="98" t="s">
        <v>669</v>
      </c>
      <c r="TKI55" s="98" t="s">
        <v>669</v>
      </c>
      <c r="TKJ55" s="98" t="s">
        <v>669</v>
      </c>
      <c r="TKK55" s="98" t="s">
        <v>669</v>
      </c>
      <c r="TKL55" s="98" t="s">
        <v>669</v>
      </c>
      <c r="TKM55" s="98" t="s">
        <v>669</v>
      </c>
      <c r="TKN55" s="98" t="s">
        <v>669</v>
      </c>
      <c r="TKO55" s="98" t="s">
        <v>669</v>
      </c>
      <c r="TKP55" s="98" t="s">
        <v>669</v>
      </c>
      <c r="TKQ55" s="98" t="s">
        <v>669</v>
      </c>
      <c r="TKR55" s="98" t="s">
        <v>669</v>
      </c>
      <c r="TKS55" s="98" t="s">
        <v>669</v>
      </c>
      <c r="TKT55" s="98" t="s">
        <v>669</v>
      </c>
      <c r="TKU55" s="98" t="s">
        <v>669</v>
      </c>
      <c r="TKV55" s="98" t="s">
        <v>669</v>
      </c>
      <c r="TKW55" s="98" t="s">
        <v>669</v>
      </c>
      <c r="TKX55" s="98" t="s">
        <v>669</v>
      </c>
      <c r="TKY55" s="98" t="s">
        <v>669</v>
      </c>
      <c r="TKZ55" s="98" t="s">
        <v>669</v>
      </c>
      <c r="TLA55" s="98" t="s">
        <v>669</v>
      </c>
      <c r="TLB55" s="98" t="s">
        <v>669</v>
      </c>
      <c r="TLC55" s="98" t="s">
        <v>669</v>
      </c>
      <c r="TLD55" s="98" t="s">
        <v>669</v>
      </c>
      <c r="TLE55" s="98" t="s">
        <v>669</v>
      </c>
      <c r="TLF55" s="98" t="s">
        <v>669</v>
      </c>
      <c r="TLG55" s="98" t="s">
        <v>669</v>
      </c>
      <c r="TLH55" s="98" t="s">
        <v>669</v>
      </c>
      <c r="TLI55" s="98" t="s">
        <v>669</v>
      </c>
      <c r="TLJ55" s="98" t="s">
        <v>669</v>
      </c>
      <c r="TLK55" s="98" t="s">
        <v>669</v>
      </c>
      <c r="TLL55" s="98" t="s">
        <v>669</v>
      </c>
      <c r="TLM55" s="98" t="s">
        <v>669</v>
      </c>
      <c r="TLN55" s="98" t="s">
        <v>669</v>
      </c>
      <c r="TLO55" s="98" t="s">
        <v>669</v>
      </c>
      <c r="TLP55" s="98" t="s">
        <v>669</v>
      </c>
      <c r="TLQ55" s="98" t="s">
        <v>669</v>
      </c>
      <c r="TLR55" s="98" t="s">
        <v>669</v>
      </c>
      <c r="TLS55" s="98" t="s">
        <v>669</v>
      </c>
      <c r="TLT55" s="98" t="s">
        <v>669</v>
      </c>
      <c r="TLU55" s="98" t="s">
        <v>669</v>
      </c>
      <c r="TLV55" s="98" t="s">
        <v>669</v>
      </c>
      <c r="TLW55" s="98" t="s">
        <v>669</v>
      </c>
      <c r="TLX55" s="98" t="s">
        <v>669</v>
      </c>
      <c r="TLY55" s="98" t="s">
        <v>669</v>
      </c>
      <c r="TLZ55" s="98" t="s">
        <v>669</v>
      </c>
      <c r="TMA55" s="98" t="s">
        <v>669</v>
      </c>
      <c r="TMB55" s="98" t="s">
        <v>669</v>
      </c>
      <c r="TMC55" s="98" t="s">
        <v>669</v>
      </c>
      <c r="TMD55" s="98" t="s">
        <v>669</v>
      </c>
      <c r="TME55" s="98" t="s">
        <v>669</v>
      </c>
      <c r="TMF55" s="98" t="s">
        <v>669</v>
      </c>
      <c r="TMG55" s="98" t="s">
        <v>669</v>
      </c>
      <c r="TMH55" s="98" t="s">
        <v>669</v>
      </c>
      <c r="TMI55" s="98" t="s">
        <v>669</v>
      </c>
      <c r="TMJ55" s="98" t="s">
        <v>669</v>
      </c>
      <c r="TMK55" s="98" t="s">
        <v>669</v>
      </c>
      <c r="TML55" s="98" t="s">
        <v>669</v>
      </c>
      <c r="TMM55" s="98" t="s">
        <v>669</v>
      </c>
      <c r="TMN55" s="98" t="s">
        <v>669</v>
      </c>
      <c r="TMO55" s="98" t="s">
        <v>669</v>
      </c>
      <c r="TMP55" s="98" t="s">
        <v>669</v>
      </c>
      <c r="TMQ55" s="98" t="s">
        <v>669</v>
      </c>
      <c r="TMR55" s="98" t="s">
        <v>669</v>
      </c>
      <c r="TMS55" s="98" t="s">
        <v>669</v>
      </c>
      <c r="TMT55" s="98" t="s">
        <v>669</v>
      </c>
      <c r="TMU55" s="98" t="s">
        <v>669</v>
      </c>
      <c r="TMV55" s="98" t="s">
        <v>669</v>
      </c>
      <c r="TMW55" s="98" t="s">
        <v>669</v>
      </c>
      <c r="TMX55" s="98" t="s">
        <v>669</v>
      </c>
      <c r="TMY55" s="98" t="s">
        <v>669</v>
      </c>
      <c r="TMZ55" s="98" t="s">
        <v>669</v>
      </c>
      <c r="TNA55" s="98" t="s">
        <v>669</v>
      </c>
      <c r="TNB55" s="98" t="s">
        <v>669</v>
      </c>
      <c r="TNC55" s="98" t="s">
        <v>669</v>
      </c>
      <c r="TND55" s="98" t="s">
        <v>669</v>
      </c>
      <c r="TNE55" s="98" t="s">
        <v>669</v>
      </c>
      <c r="TNF55" s="98" t="s">
        <v>669</v>
      </c>
      <c r="TNG55" s="98" t="s">
        <v>669</v>
      </c>
      <c r="TNH55" s="98" t="s">
        <v>669</v>
      </c>
      <c r="TNI55" s="98" t="s">
        <v>669</v>
      </c>
      <c r="TNJ55" s="98" t="s">
        <v>669</v>
      </c>
      <c r="TNK55" s="98" t="s">
        <v>669</v>
      </c>
      <c r="TNL55" s="98" t="s">
        <v>669</v>
      </c>
      <c r="TNM55" s="98" t="s">
        <v>669</v>
      </c>
      <c r="TNN55" s="98" t="s">
        <v>669</v>
      </c>
      <c r="TNO55" s="98" t="s">
        <v>669</v>
      </c>
      <c r="TNP55" s="98" t="s">
        <v>669</v>
      </c>
      <c r="TNQ55" s="98" t="s">
        <v>669</v>
      </c>
      <c r="TNR55" s="98" t="s">
        <v>669</v>
      </c>
      <c r="TNS55" s="98" t="s">
        <v>669</v>
      </c>
      <c r="TNT55" s="98" t="s">
        <v>669</v>
      </c>
      <c r="TNU55" s="98" t="s">
        <v>669</v>
      </c>
      <c r="TNV55" s="98" t="s">
        <v>669</v>
      </c>
      <c r="TNW55" s="98" t="s">
        <v>669</v>
      </c>
      <c r="TNX55" s="98" t="s">
        <v>669</v>
      </c>
      <c r="TNY55" s="98" t="s">
        <v>669</v>
      </c>
      <c r="TNZ55" s="98" t="s">
        <v>669</v>
      </c>
      <c r="TOA55" s="98" t="s">
        <v>669</v>
      </c>
      <c r="TOB55" s="98" t="s">
        <v>669</v>
      </c>
      <c r="TOC55" s="98" t="s">
        <v>669</v>
      </c>
      <c r="TOD55" s="98" t="s">
        <v>669</v>
      </c>
      <c r="TOE55" s="98" t="s">
        <v>669</v>
      </c>
      <c r="TOF55" s="98" t="s">
        <v>669</v>
      </c>
      <c r="TOG55" s="98" t="s">
        <v>669</v>
      </c>
      <c r="TOH55" s="98" t="s">
        <v>669</v>
      </c>
      <c r="TOI55" s="98" t="s">
        <v>669</v>
      </c>
      <c r="TOJ55" s="98" t="s">
        <v>669</v>
      </c>
      <c r="TOK55" s="98" t="s">
        <v>669</v>
      </c>
      <c r="TOL55" s="98" t="s">
        <v>669</v>
      </c>
      <c r="TOM55" s="98" t="s">
        <v>669</v>
      </c>
      <c r="TON55" s="98" t="s">
        <v>669</v>
      </c>
      <c r="TOO55" s="98" t="s">
        <v>669</v>
      </c>
      <c r="TOP55" s="98" t="s">
        <v>669</v>
      </c>
      <c r="TOQ55" s="98" t="s">
        <v>669</v>
      </c>
      <c r="TOR55" s="98" t="s">
        <v>669</v>
      </c>
      <c r="TOS55" s="98" t="s">
        <v>669</v>
      </c>
      <c r="TOT55" s="98" t="s">
        <v>669</v>
      </c>
      <c r="TOU55" s="98" t="s">
        <v>669</v>
      </c>
      <c r="TOV55" s="98" t="s">
        <v>669</v>
      </c>
      <c r="TOW55" s="98" t="s">
        <v>669</v>
      </c>
      <c r="TOX55" s="98" t="s">
        <v>669</v>
      </c>
      <c r="TOY55" s="98" t="s">
        <v>669</v>
      </c>
      <c r="TOZ55" s="98" t="s">
        <v>669</v>
      </c>
      <c r="TPA55" s="98" t="s">
        <v>669</v>
      </c>
      <c r="TPB55" s="98" t="s">
        <v>669</v>
      </c>
      <c r="TPC55" s="98" t="s">
        <v>669</v>
      </c>
      <c r="TPD55" s="98" t="s">
        <v>669</v>
      </c>
      <c r="TPE55" s="98" t="s">
        <v>669</v>
      </c>
      <c r="TPF55" s="98" t="s">
        <v>669</v>
      </c>
      <c r="TPG55" s="98" t="s">
        <v>669</v>
      </c>
      <c r="TPH55" s="98" t="s">
        <v>669</v>
      </c>
      <c r="TPI55" s="98" t="s">
        <v>669</v>
      </c>
      <c r="TPJ55" s="98" t="s">
        <v>669</v>
      </c>
      <c r="TPK55" s="98" t="s">
        <v>669</v>
      </c>
      <c r="TPL55" s="98" t="s">
        <v>669</v>
      </c>
      <c r="TPM55" s="98" t="s">
        <v>669</v>
      </c>
      <c r="TPN55" s="98" t="s">
        <v>669</v>
      </c>
      <c r="TPO55" s="98" t="s">
        <v>669</v>
      </c>
      <c r="TPP55" s="98" t="s">
        <v>669</v>
      </c>
      <c r="TPQ55" s="98" t="s">
        <v>669</v>
      </c>
      <c r="TPR55" s="98" t="s">
        <v>669</v>
      </c>
      <c r="TPS55" s="98" t="s">
        <v>669</v>
      </c>
      <c r="TPT55" s="98" t="s">
        <v>669</v>
      </c>
      <c r="TPU55" s="98" t="s">
        <v>669</v>
      </c>
      <c r="TPV55" s="98" t="s">
        <v>669</v>
      </c>
      <c r="TPW55" s="98" t="s">
        <v>669</v>
      </c>
      <c r="TPX55" s="98" t="s">
        <v>669</v>
      </c>
      <c r="TPY55" s="98" t="s">
        <v>669</v>
      </c>
      <c r="TPZ55" s="98" t="s">
        <v>669</v>
      </c>
      <c r="TQA55" s="98" t="s">
        <v>669</v>
      </c>
      <c r="TQB55" s="98" t="s">
        <v>669</v>
      </c>
      <c r="TQC55" s="98" t="s">
        <v>669</v>
      </c>
      <c r="TQD55" s="98" t="s">
        <v>669</v>
      </c>
      <c r="TQE55" s="98" t="s">
        <v>669</v>
      </c>
      <c r="TQF55" s="98" t="s">
        <v>669</v>
      </c>
      <c r="TQG55" s="98" t="s">
        <v>669</v>
      </c>
      <c r="TQH55" s="98" t="s">
        <v>669</v>
      </c>
      <c r="TQI55" s="98" t="s">
        <v>669</v>
      </c>
      <c r="TQJ55" s="98" t="s">
        <v>669</v>
      </c>
      <c r="TQK55" s="98" t="s">
        <v>669</v>
      </c>
      <c r="TQL55" s="98" t="s">
        <v>669</v>
      </c>
      <c r="TQM55" s="98" t="s">
        <v>669</v>
      </c>
      <c r="TQN55" s="98" t="s">
        <v>669</v>
      </c>
      <c r="TQO55" s="98" t="s">
        <v>669</v>
      </c>
      <c r="TQP55" s="98" t="s">
        <v>669</v>
      </c>
      <c r="TQQ55" s="98" t="s">
        <v>669</v>
      </c>
      <c r="TQR55" s="98" t="s">
        <v>669</v>
      </c>
      <c r="TQS55" s="98" t="s">
        <v>669</v>
      </c>
      <c r="TQT55" s="98" t="s">
        <v>669</v>
      </c>
      <c r="TQU55" s="98" t="s">
        <v>669</v>
      </c>
      <c r="TQV55" s="98" t="s">
        <v>669</v>
      </c>
      <c r="TQW55" s="98" t="s">
        <v>669</v>
      </c>
      <c r="TQX55" s="98" t="s">
        <v>669</v>
      </c>
      <c r="TQY55" s="98" t="s">
        <v>669</v>
      </c>
      <c r="TQZ55" s="98" t="s">
        <v>669</v>
      </c>
      <c r="TRA55" s="98" t="s">
        <v>669</v>
      </c>
      <c r="TRB55" s="98" t="s">
        <v>669</v>
      </c>
      <c r="TRC55" s="98" t="s">
        <v>669</v>
      </c>
      <c r="TRD55" s="98" t="s">
        <v>669</v>
      </c>
      <c r="TRE55" s="98" t="s">
        <v>669</v>
      </c>
      <c r="TRF55" s="98" t="s">
        <v>669</v>
      </c>
      <c r="TRG55" s="98" t="s">
        <v>669</v>
      </c>
      <c r="TRH55" s="98" t="s">
        <v>669</v>
      </c>
      <c r="TRI55" s="98" t="s">
        <v>669</v>
      </c>
      <c r="TRJ55" s="98" t="s">
        <v>669</v>
      </c>
      <c r="TRK55" s="98" t="s">
        <v>669</v>
      </c>
      <c r="TRL55" s="98" t="s">
        <v>669</v>
      </c>
      <c r="TRM55" s="98" t="s">
        <v>669</v>
      </c>
      <c r="TRN55" s="98" t="s">
        <v>669</v>
      </c>
      <c r="TRO55" s="98" t="s">
        <v>669</v>
      </c>
      <c r="TRP55" s="98" t="s">
        <v>669</v>
      </c>
      <c r="TRQ55" s="98" t="s">
        <v>669</v>
      </c>
      <c r="TRR55" s="98" t="s">
        <v>669</v>
      </c>
      <c r="TRS55" s="98" t="s">
        <v>669</v>
      </c>
      <c r="TRT55" s="98" t="s">
        <v>669</v>
      </c>
      <c r="TRU55" s="98" t="s">
        <v>669</v>
      </c>
      <c r="TRV55" s="98" t="s">
        <v>669</v>
      </c>
      <c r="TRW55" s="98" t="s">
        <v>669</v>
      </c>
      <c r="TRX55" s="98" t="s">
        <v>669</v>
      </c>
      <c r="TRY55" s="98" t="s">
        <v>669</v>
      </c>
      <c r="TRZ55" s="98" t="s">
        <v>669</v>
      </c>
      <c r="TSA55" s="98" t="s">
        <v>669</v>
      </c>
      <c r="TSB55" s="98" t="s">
        <v>669</v>
      </c>
      <c r="TSC55" s="98" t="s">
        <v>669</v>
      </c>
      <c r="TSD55" s="98" t="s">
        <v>669</v>
      </c>
      <c r="TSE55" s="98" t="s">
        <v>669</v>
      </c>
      <c r="TSF55" s="98" t="s">
        <v>669</v>
      </c>
      <c r="TSG55" s="98" t="s">
        <v>669</v>
      </c>
      <c r="TSH55" s="98" t="s">
        <v>669</v>
      </c>
      <c r="TSI55" s="98" t="s">
        <v>669</v>
      </c>
      <c r="TSJ55" s="98" t="s">
        <v>669</v>
      </c>
      <c r="TSK55" s="98" t="s">
        <v>669</v>
      </c>
      <c r="TSL55" s="98" t="s">
        <v>669</v>
      </c>
      <c r="TSM55" s="98" t="s">
        <v>669</v>
      </c>
      <c r="TSN55" s="98" t="s">
        <v>669</v>
      </c>
      <c r="TSO55" s="98" t="s">
        <v>669</v>
      </c>
      <c r="TSP55" s="98" t="s">
        <v>669</v>
      </c>
      <c r="TSQ55" s="98" t="s">
        <v>669</v>
      </c>
      <c r="TSR55" s="98" t="s">
        <v>669</v>
      </c>
      <c r="TSS55" s="98" t="s">
        <v>669</v>
      </c>
      <c r="TST55" s="98" t="s">
        <v>669</v>
      </c>
      <c r="TSU55" s="98" t="s">
        <v>669</v>
      </c>
      <c r="TSV55" s="98" t="s">
        <v>669</v>
      </c>
      <c r="TSW55" s="98" t="s">
        <v>669</v>
      </c>
      <c r="TSX55" s="98" t="s">
        <v>669</v>
      </c>
      <c r="TSY55" s="98" t="s">
        <v>669</v>
      </c>
      <c r="TSZ55" s="98" t="s">
        <v>669</v>
      </c>
      <c r="TTA55" s="98" t="s">
        <v>669</v>
      </c>
      <c r="TTB55" s="98" t="s">
        <v>669</v>
      </c>
      <c r="TTC55" s="98" t="s">
        <v>669</v>
      </c>
      <c r="TTD55" s="98" t="s">
        <v>669</v>
      </c>
      <c r="TTE55" s="98" t="s">
        <v>669</v>
      </c>
      <c r="TTF55" s="98" t="s">
        <v>669</v>
      </c>
      <c r="TTG55" s="98" t="s">
        <v>669</v>
      </c>
      <c r="TTH55" s="98" t="s">
        <v>669</v>
      </c>
      <c r="TTI55" s="98" t="s">
        <v>669</v>
      </c>
      <c r="TTJ55" s="98" t="s">
        <v>669</v>
      </c>
      <c r="TTK55" s="98" t="s">
        <v>669</v>
      </c>
      <c r="TTL55" s="98" t="s">
        <v>669</v>
      </c>
      <c r="TTM55" s="98" t="s">
        <v>669</v>
      </c>
      <c r="TTN55" s="98" t="s">
        <v>669</v>
      </c>
      <c r="TTO55" s="98" t="s">
        <v>669</v>
      </c>
      <c r="TTP55" s="98" t="s">
        <v>669</v>
      </c>
      <c r="TTQ55" s="98" t="s">
        <v>669</v>
      </c>
      <c r="TTR55" s="98" t="s">
        <v>669</v>
      </c>
      <c r="TTS55" s="98" t="s">
        <v>669</v>
      </c>
      <c r="TTT55" s="98" t="s">
        <v>669</v>
      </c>
      <c r="TTU55" s="98" t="s">
        <v>669</v>
      </c>
      <c r="TTV55" s="98" t="s">
        <v>669</v>
      </c>
      <c r="TTW55" s="98" t="s">
        <v>669</v>
      </c>
      <c r="TTX55" s="98" t="s">
        <v>669</v>
      </c>
      <c r="TTY55" s="98" t="s">
        <v>669</v>
      </c>
      <c r="TTZ55" s="98" t="s">
        <v>669</v>
      </c>
      <c r="TUA55" s="98" t="s">
        <v>669</v>
      </c>
      <c r="TUB55" s="98" t="s">
        <v>669</v>
      </c>
      <c r="TUC55" s="98" t="s">
        <v>669</v>
      </c>
      <c r="TUD55" s="98" t="s">
        <v>669</v>
      </c>
      <c r="TUE55" s="98" t="s">
        <v>669</v>
      </c>
      <c r="TUF55" s="98" t="s">
        <v>669</v>
      </c>
      <c r="TUG55" s="98" t="s">
        <v>669</v>
      </c>
      <c r="TUH55" s="98" t="s">
        <v>669</v>
      </c>
      <c r="TUI55" s="98" t="s">
        <v>669</v>
      </c>
      <c r="TUJ55" s="98" t="s">
        <v>669</v>
      </c>
      <c r="TUK55" s="98" t="s">
        <v>669</v>
      </c>
      <c r="TUL55" s="98" t="s">
        <v>669</v>
      </c>
      <c r="TUM55" s="98" t="s">
        <v>669</v>
      </c>
      <c r="TUN55" s="98" t="s">
        <v>669</v>
      </c>
      <c r="TUO55" s="98" t="s">
        <v>669</v>
      </c>
      <c r="TUP55" s="98" t="s">
        <v>669</v>
      </c>
      <c r="TUQ55" s="98" t="s">
        <v>669</v>
      </c>
      <c r="TUR55" s="98" t="s">
        <v>669</v>
      </c>
      <c r="TUS55" s="98" t="s">
        <v>669</v>
      </c>
      <c r="TUT55" s="98" t="s">
        <v>669</v>
      </c>
      <c r="TUU55" s="98" t="s">
        <v>669</v>
      </c>
      <c r="TUV55" s="98" t="s">
        <v>669</v>
      </c>
      <c r="TUW55" s="98" t="s">
        <v>669</v>
      </c>
      <c r="TUX55" s="98" t="s">
        <v>669</v>
      </c>
      <c r="TUY55" s="98" t="s">
        <v>669</v>
      </c>
      <c r="TUZ55" s="98" t="s">
        <v>669</v>
      </c>
      <c r="TVA55" s="98" t="s">
        <v>669</v>
      </c>
      <c r="TVB55" s="98" t="s">
        <v>669</v>
      </c>
      <c r="TVC55" s="98" t="s">
        <v>669</v>
      </c>
      <c r="TVD55" s="98" t="s">
        <v>669</v>
      </c>
      <c r="TVE55" s="98" t="s">
        <v>669</v>
      </c>
      <c r="TVF55" s="98" t="s">
        <v>669</v>
      </c>
      <c r="TVG55" s="98" t="s">
        <v>669</v>
      </c>
      <c r="TVH55" s="98" t="s">
        <v>669</v>
      </c>
      <c r="TVI55" s="98" t="s">
        <v>669</v>
      </c>
      <c r="TVJ55" s="98" t="s">
        <v>669</v>
      </c>
      <c r="TVK55" s="98" t="s">
        <v>669</v>
      </c>
      <c r="TVL55" s="98" t="s">
        <v>669</v>
      </c>
      <c r="TVM55" s="98" t="s">
        <v>669</v>
      </c>
      <c r="TVN55" s="98" t="s">
        <v>669</v>
      </c>
      <c r="TVO55" s="98" t="s">
        <v>669</v>
      </c>
      <c r="TVP55" s="98" t="s">
        <v>669</v>
      </c>
      <c r="TVQ55" s="98" t="s">
        <v>669</v>
      </c>
      <c r="TVR55" s="98" t="s">
        <v>669</v>
      </c>
      <c r="TVS55" s="98" t="s">
        <v>669</v>
      </c>
      <c r="TVT55" s="98" t="s">
        <v>669</v>
      </c>
      <c r="TVU55" s="98" t="s">
        <v>669</v>
      </c>
      <c r="TVV55" s="98" t="s">
        <v>669</v>
      </c>
      <c r="TVW55" s="98" t="s">
        <v>669</v>
      </c>
      <c r="TVX55" s="98" t="s">
        <v>669</v>
      </c>
      <c r="TVY55" s="98" t="s">
        <v>669</v>
      </c>
      <c r="TVZ55" s="98" t="s">
        <v>669</v>
      </c>
      <c r="TWA55" s="98" t="s">
        <v>669</v>
      </c>
      <c r="TWB55" s="98" t="s">
        <v>669</v>
      </c>
      <c r="TWC55" s="98" t="s">
        <v>669</v>
      </c>
      <c r="TWD55" s="98" t="s">
        <v>669</v>
      </c>
      <c r="TWE55" s="98" t="s">
        <v>669</v>
      </c>
      <c r="TWF55" s="98" t="s">
        <v>669</v>
      </c>
      <c r="TWG55" s="98" t="s">
        <v>669</v>
      </c>
      <c r="TWH55" s="98" t="s">
        <v>669</v>
      </c>
      <c r="TWI55" s="98" t="s">
        <v>669</v>
      </c>
      <c r="TWJ55" s="98" t="s">
        <v>669</v>
      </c>
      <c r="TWK55" s="98" t="s">
        <v>669</v>
      </c>
      <c r="TWL55" s="98" t="s">
        <v>669</v>
      </c>
      <c r="TWM55" s="98" t="s">
        <v>669</v>
      </c>
      <c r="TWN55" s="98" t="s">
        <v>669</v>
      </c>
      <c r="TWO55" s="98" t="s">
        <v>669</v>
      </c>
      <c r="TWP55" s="98" t="s">
        <v>669</v>
      </c>
      <c r="TWQ55" s="98" t="s">
        <v>669</v>
      </c>
      <c r="TWR55" s="98" t="s">
        <v>669</v>
      </c>
      <c r="TWS55" s="98" t="s">
        <v>669</v>
      </c>
      <c r="TWT55" s="98" t="s">
        <v>669</v>
      </c>
      <c r="TWU55" s="98" t="s">
        <v>669</v>
      </c>
      <c r="TWV55" s="98" t="s">
        <v>669</v>
      </c>
      <c r="TWW55" s="98" t="s">
        <v>669</v>
      </c>
      <c r="TWX55" s="98" t="s">
        <v>669</v>
      </c>
      <c r="TWY55" s="98" t="s">
        <v>669</v>
      </c>
      <c r="TWZ55" s="98" t="s">
        <v>669</v>
      </c>
      <c r="TXA55" s="98" t="s">
        <v>669</v>
      </c>
      <c r="TXB55" s="98" t="s">
        <v>669</v>
      </c>
      <c r="TXC55" s="98" t="s">
        <v>669</v>
      </c>
      <c r="TXD55" s="98" t="s">
        <v>669</v>
      </c>
      <c r="TXE55" s="98" t="s">
        <v>669</v>
      </c>
      <c r="TXF55" s="98" t="s">
        <v>669</v>
      </c>
      <c r="TXG55" s="98" t="s">
        <v>669</v>
      </c>
      <c r="TXH55" s="98" t="s">
        <v>669</v>
      </c>
      <c r="TXI55" s="98" t="s">
        <v>669</v>
      </c>
      <c r="TXJ55" s="98" t="s">
        <v>669</v>
      </c>
      <c r="TXK55" s="98" t="s">
        <v>669</v>
      </c>
      <c r="TXL55" s="98" t="s">
        <v>669</v>
      </c>
      <c r="TXM55" s="98" t="s">
        <v>669</v>
      </c>
      <c r="TXN55" s="98" t="s">
        <v>669</v>
      </c>
      <c r="TXO55" s="98" t="s">
        <v>669</v>
      </c>
      <c r="TXP55" s="98" t="s">
        <v>669</v>
      </c>
      <c r="TXQ55" s="98" t="s">
        <v>669</v>
      </c>
      <c r="TXR55" s="98" t="s">
        <v>669</v>
      </c>
      <c r="TXS55" s="98" t="s">
        <v>669</v>
      </c>
      <c r="TXT55" s="98" t="s">
        <v>669</v>
      </c>
      <c r="TXU55" s="98" t="s">
        <v>669</v>
      </c>
      <c r="TXV55" s="98" t="s">
        <v>669</v>
      </c>
      <c r="TXW55" s="98" t="s">
        <v>669</v>
      </c>
      <c r="TXX55" s="98" t="s">
        <v>669</v>
      </c>
      <c r="TXY55" s="98" t="s">
        <v>669</v>
      </c>
      <c r="TXZ55" s="98" t="s">
        <v>669</v>
      </c>
      <c r="TYA55" s="98" t="s">
        <v>669</v>
      </c>
      <c r="TYB55" s="98" t="s">
        <v>669</v>
      </c>
      <c r="TYC55" s="98" t="s">
        <v>669</v>
      </c>
      <c r="TYD55" s="98" t="s">
        <v>669</v>
      </c>
      <c r="TYE55" s="98" t="s">
        <v>669</v>
      </c>
      <c r="TYF55" s="98" t="s">
        <v>669</v>
      </c>
      <c r="TYG55" s="98" t="s">
        <v>669</v>
      </c>
      <c r="TYH55" s="98" t="s">
        <v>669</v>
      </c>
      <c r="TYI55" s="98" t="s">
        <v>669</v>
      </c>
      <c r="TYJ55" s="98" t="s">
        <v>669</v>
      </c>
      <c r="TYK55" s="98" t="s">
        <v>669</v>
      </c>
      <c r="TYL55" s="98" t="s">
        <v>669</v>
      </c>
      <c r="TYM55" s="98" t="s">
        <v>669</v>
      </c>
      <c r="TYN55" s="98" t="s">
        <v>669</v>
      </c>
      <c r="TYO55" s="98" t="s">
        <v>669</v>
      </c>
      <c r="TYP55" s="98" t="s">
        <v>669</v>
      </c>
      <c r="TYQ55" s="98" t="s">
        <v>669</v>
      </c>
      <c r="TYR55" s="98" t="s">
        <v>669</v>
      </c>
      <c r="TYS55" s="98" t="s">
        <v>669</v>
      </c>
      <c r="TYT55" s="98" t="s">
        <v>669</v>
      </c>
      <c r="TYU55" s="98" t="s">
        <v>669</v>
      </c>
      <c r="TYV55" s="98" t="s">
        <v>669</v>
      </c>
      <c r="TYW55" s="98" t="s">
        <v>669</v>
      </c>
      <c r="TYX55" s="98" t="s">
        <v>669</v>
      </c>
      <c r="TYY55" s="98" t="s">
        <v>669</v>
      </c>
      <c r="TYZ55" s="98" t="s">
        <v>669</v>
      </c>
      <c r="TZA55" s="98" t="s">
        <v>669</v>
      </c>
      <c r="TZB55" s="98" t="s">
        <v>669</v>
      </c>
      <c r="TZC55" s="98" t="s">
        <v>669</v>
      </c>
      <c r="TZD55" s="98" t="s">
        <v>669</v>
      </c>
      <c r="TZE55" s="98" t="s">
        <v>669</v>
      </c>
      <c r="TZF55" s="98" t="s">
        <v>669</v>
      </c>
      <c r="TZG55" s="98" t="s">
        <v>669</v>
      </c>
      <c r="TZH55" s="98" t="s">
        <v>669</v>
      </c>
      <c r="TZI55" s="98" t="s">
        <v>669</v>
      </c>
      <c r="TZJ55" s="98" t="s">
        <v>669</v>
      </c>
      <c r="TZK55" s="98" t="s">
        <v>669</v>
      </c>
      <c r="TZL55" s="98" t="s">
        <v>669</v>
      </c>
      <c r="TZM55" s="98" t="s">
        <v>669</v>
      </c>
      <c r="TZN55" s="98" t="s">
        <v>669</v>
      </c>
      <c r="TZO55" s="98" t="s">
        <v>669</v>
      </c>
      <c r="TZP55" s="98" t="s">
        <v>669</v>
      </c>
      <c r="TZQ55" s="98" t="s">
        <v>669</v>
      </c>
      <c r="TZR55" s="98" t="s">
        <v>669</v>
      </c>
      <c r="TZS55" s="98" t="s">
        <v>669</v>
      </c>
      <c r="TZT55" s="98" t="s">
        <v>669</v>
      </c>
      <c r="TZU55" s="98" t="s">
        <v>669</v>
      </c>
      <c r="TZV55" s="98" t="s">
        <v>669</v>
      </c>
      <c r="TZW55" s="98" t="s">
        <v>669</v>
      </c>
      <c r="TZX55" s="98" t="s">
        <v>669</v>
      </c>
      <c r="TZY55" s="98" t="s">
        <v>669</v>
      </c>
      <c r="TZZ55" s="98" t="s">
        <v>669</v>
      </c>
      <c r="UAA55" s="98" t="s">
        <v>669</v>
      </c>
      <c r="UAB55" s="98" t="s">
        <v>669</v>
      </c>
      <c r="UAC55" s="98" t="s">
        <v>669</v>
      </c>
      <c r="UAD55" s="98" t="s">
        <v>669</v>
      </c>
      <c r="UAE55" s="98" t="s">
        <v>669</v>
      </c>
      <c r="UAF55" s="98" t="s">
        <v>669</v>
      </c>
      <c r="UAG55" s="98" t="s">
        <v>669</v>
      </c>
      <c r="UAH55" s="98" t="s">
        <v>669</v>
      </c>
      <c r="UAI55" s="98" t="s">
        <v>669</v>
      </c>
      <c r="UAJ55" s="98" t="s">
        <v>669</v>
      </c>
      <c r="UAK55" s="98" t="s">
        <v>669</v>
      </c>
      <c r="UAL55" s="98" t="s">
        <v>669</v>
      </c>
      <c r="UAM55" s="98" t="s">
        <v>669</v>
      </c>
      <c r="UAN55" s="98" t="s">
        <v>669</v>
      </c>
      <c r="UAO55" s="98" t="s">
        <v>669</v>
      </c>
      <c r="UAP55" s="98" t="s">
        <v>669</v>
      </c>
      <c r="UAQ55" s="98" t="s">
        <v>669</v>
      </c>
      <c r="UAR55" s="98" t="s">
        <v>669</v>
      </c>
      <c r="UAS55" s="98" t="s">
        <v>669</v>
      </c>
      <c r="UAT55" s="98" t="s">
        <v>669</v>
      </c>
      <c r="UAU55" s="98" t="s">
        <v>669</v>
      </c>
      <c r="UAV55" s="98" t="s">
        <v>669</v>
      </c>
      <c r="UAW55" s="98" t="s">
        <v>669</v>
      </c>
      <c r="UAX55" s="98" t="s">
        <v>669</v>
      </c>
      <c r="UAY55" s="98" t="s">
        <v>669</v>
      </c>
      <c r="UAZ55" s="98" t="s">
        <v>669</v>
      </c>
      <c r="UBA55" s="98" t="s">
        <v>669</v>
      </c>
      <c r="UBB55" s="98" t="s">
        <v>669</v>
      </c>
      <c r="UBC55" s="98" t="s">
        <v>669</v>
      </c>
      <c r="UBD55" s="98" t="s">
        <v>669</v>
      </c>
      <c r="UBE55" s="98" t="s">
        <v>669</v>
      </c>
      <c r="UBF55" s="98" t="s">
        <v>669</v>
      </c>
      <c r="UBG55" s="98" t="s">
        <v>669</v>
      </c>
      <c r="UBH55" s="98" t="s">
        <v>669</v>
      </c>
      <c r="UBI55" s="98" t="s">
        <v>669</v>
      </c>
      <c r="UBJ55" s="98" t="s">
        <v>669</v>
      </c>
      <c r="UBK55" s="98" t="s">
        <v>669</v>
      </c>
      <c r="UBL55" s="98" t="s">
        <v>669</v>
      </c>
      <c r="UBM55" s="98" t="s">
        <v>669</v>
      </c>
      <c r="UBN55" s="98" t="s">
        <v>669</v>
      </c>
      <c r="UBO55" s="98" t="s">
        <v>669</v>
      </c>
      <c r="UBP55" s="98" t="s">
        <v>669</v>
      </c>
      <c r="UBQ55" s="98" t="s">
        <v>669</v>
      </c>
      <c r="UBR55" s="98" t="s">
        <v>669</v>
      </c>
      <c r="UBS55" s="98" t="s">
        <v>669</v>
      </c>
      <c r="UBT55" s="98" t="s">
        <v>669</v>
      </c>
      <c r="UBU55" s="98" t="s">
        <v>669</v>
      </c>
      <c r="UBV55" s="98" t="s">
        <v>669</v>
      </c>
      <c r="UBW55" s="98" t="s">
        <v>669</v>
      </c>
      <c r="UBX55" s="98" t="s">
        <v>669</v>
      </c>
      <c r="UBY55" s="98" t="s">
        <v>669</v>
      </c>
      <c r="UBZ55" s="98" t="s">
        <v>669</v>
      </c>
      <c r="UCA55" s="98" t="s">
        <v>669</v>
      </c>
      <c r="UCB55" s="98" t="s">
        <v>669</v>
      </c>
      <c r="UCC55" s="98" t="s">
        <v>669</v>
      </c>
      <c r="UCD55" s="98" t="s">
        <v>669</v>
      </c>
      <c r="UCE55" s="98" t="s">
        <v>669</v>
      </c>
      <c r="UCF55" s="98" t="s">
        <v>669</v>
      </c>
      <c r="UCG55" s="98" t="s">
        <v>669</v>
      </c>
      <c r="UCH55" s="98" t="s">
        <v>669</v>
      </c>
      <c r="UCI55" s="98" t="s">
        <v>669</v>
      </c>
      <c r="UCJ55" s="98" t="s">
        <v>669</v>
      </c>
      <c r="UCK55" s="98" t="s">
        <v>669</v>
      </c>
      <c r="UCL55" s="98" t="s">
        <v>669</v>
      </c>
      <c r="UCM55" s="98" t="s">
        <v>669</v>
      </c>
      <c r="UCN55" s="98" t="s">
        <v>669</v>
      </c>
      <c r="UCO55" s="98" t="s">
        <v>669</v>
      </c>
      <c r="UCP55" s="98" t="s">
        <v>669</v>
      </c>
      <c r="UCQ55" s="98" t="s">
        <v>669</v>
      </c>
      <c r="UCR55" s="98" t="s">
        <v>669</v>
      </c>
      <c r="UCS55" s="98" t="s">
        <v>669</v>
      </c>
      <c r="UCT55" s="98" t="s">
        <v>669</v>
      </c>
      <c r="UCU55" s="98" t="s">
        <v>669</v>
      </c>
      <c r="UCV55" s="98" t="s">
        <v>669</v>
      </c>
      <c r="UCW55" s="98" t="s">
        <v>669</v>
      </c>
      <c r="UCX55" s="98" t="s">
        <v>669</v>
      </c>
      <c r="UCY55" s="98" t="s">
        <v>669</v>
      </c>
      <c r="UCZ55" s="98" t="s">
        <v>669</v>
      </c>
      <c r="UDA55" s="98" t="s">
        <v>669</v>
      </c>
      <c r="UDB55" s="98" t="s">
        <v>669</v>
      </c>
      <c r="UDC55" s="98" t="s">
        <v>669</v>
      </c>
      <c r="UDD55" s="98" t="s">
        <v>669</v>
      </c>
      <c r="UDE55" s="98" t="s">
        <v>669</v>
      </c>
      <c r="UDF55" s="98" t="s">
        <v>669</v>
      </c>
      <c r="UDG55" s="98" t="s">
        <v>669</v>
      </c>
      <c r="UDH55" s="98" t="s">
        <v>669</v>
      </c>
      <c r="UDI55" s="98" t="s">
        <v>669</v>
      </c>
      <c r="UDJ55" s="98" t="s">
        <v>669</v>
      </c>
      <c r="UDK55" s="98" t="s">
        <v>669</v>
      </c>
      <c r="UDL55" s="98" t="s">
        <v>669</v>
      </c>
      <c r="UDM55" s="98" t="s">
        <v>669</v>
      </c>
      <c r="UDN55" s="98" t="s">
        <v>669</v>
      </c>
      <c r="UDO55" s="98" t="s">
        <v>669</v>
      </c>
      <c r="UDP55" s="98" t="s">
        <v>669</v>
      </c>
      <c r="UDQ55" s="98" t="s">
        <v>669</v>
      </c>
      <c r="UDR55" s="98" t="s">
        <v>669</v>
      </c>
      <c r="UDS55" s="98" t="s">
        <v>669</v>
      </c>
      <c r="UDT55" s="98" t="s">
        <v>669</v>
      </c>
      <c r="UDU55" s="98" t="s">
        <v>669</v>
      </c>
      <c r="UDV55" s="98" t="s">
        <v>669</v>
      </c>
      <c r="UDW55" s="98" t="s">
        <v>669</v>
      </c>
      <c r="UDX55" s="98" t="s">
        <v>669</v>
      </c>
      <c r="UDY55" s="98" t="s">
        <v>669</v>
      </c>
      <c r="UDZ55" s="98" t="s">
        <v>669</v>
      </c>
      <c r="UEA55" s="98" t="s">
        <v>669</v>
      </c>
      <c r="UEB55" s="98" t="s">
        <v>669</v>
      </c>
      <c r="UEC55" s="98" t="s">
        <v>669</v>
      </c>
      <c r="UED55" s="98" t="s">
        <v>669</v>
      </c>
      <c r="UEE55" s="98" t="s">
        <v>669</v>
      </c>
      <c r="UEF55" s="98" t="s">
        <v>669</v>
      </c>
      <c r="UEG55" s="98" t="s">
        <v>669</v>
      </c>
      <c r="UEH55" s="98" t="s">
        <v>669</v>
      </c>
      <c r="UEI55" s="98" t="s">
        <v>669</v>
      </c>
      <c r="UEJ55" s="98" t="s">
        <v>669</v>
      </c>
      <c r="UEK55" s="98" t="s">
        <v>669</v>
      </c>
      <c r="UEL55" s="98" t="s">
        <v>669</v>
      </c>
      <c r="UEM55" s="98" t="s">
        <v>669</v>
      </c>
      <c r="UEN55" s="98" t="s">
        <v>669</v>
      </c>
      <c r="UEO55" s="98" t="s">
        <v>669</v>
      </c>
      <c r="UEP55" s="98" t="s">
        <v>669</v>
      </c>
      <c r="UEQ55" s="98" t="s">
        <v>669</v>
      </c>
      <c r="UER55" s="98" t="s">
        <v>669</v>
      </c>
      <c r="UES55" s="98" t="s">
        <v>669</v>
      </c>
      <c r="UET55" s="98" t="s">
        <v>669</v>
      </c>
      <c r="UEU55" s="98" t="s">
        <v>669</v>
      </c>
      <c r="UEV55" s="98" t="s">
        <v>669</v>
      </c>
      <c r="UEW55" s="98" t="s">
        <v>669</v>
      </c>
      <c r="UEX55" s="98" t="s">
        <v>669</v>
      </c>
      <c r="UEY55" s="98" t="s">
        <v>669</v>
      </c>
      <c r="UEZ55" s="98" t="s">
        <v>669</v>
      </c>
      <c r="UFA55" s="98" t="s">
        <v>669</v>
      </c>
      <c r="UFB55" s="98" t="s">
        <v>669</v>
      </c>
      <c r="UFC55" s="98" t="s">
        <v>669</v>
      </c>
      <c r="UFD55" s="98" t="s">
        <v>669</v>
      </c>
      <c r="UFE55" s="98" t="s">
        <v>669</v>
      </c>
      <c r="UFF55" s="98" t="s">
        <v>669</v>
      </c>
      <c r="UFG55" s="98" t="s">
        <v>669</v>
      </c>
      <c r="UFH55" s="98" t="s">
        <v>669</v>
      </c>
      <c r="UFI55" s="98" t="s">
        <v>669</v>
      </c>
      <c r="UFJ55" s="98" t="s">
        <v>669</v>
      </c>
      <c r="UFK55" s="98" t="s">
        <v>669</v>
      </c>
      <c r="UFL55" s="98" t="s">
        <v>669</v>
      </c>
      <c r="UFM55" s="98" t="s">
        <v>669</v>
      </c>
      <c r="UFN55" s="98" t="s">
        <v>669</v>
      </c>
      <c r="UFO55" s="98" t="s">
        <v>669</v>
      </c>
      <c r="UFP55" s="98" t="s">
        <v>669</v>
      </c>
      <c r="UFQ55" s="98" t="s">
        <v>669</v>
      </c>
      <c r="UFR55" s="98" t="s">
        <v>669</v>
      </c>
      <c r="UFS55" s="98" t="s">
        <v>669</v>
      </c>
      <c r="UFT55" s="98" t="s">
        <v>669</v>
      </c>
      <c r="UFU55" s="98" t="s">
        <v>669</v>
      </c>
      <c r="UFV55" s="98" t="s">
        <v>669</v>
      </c>
      <c r="UFW55" s="98" t="s">
        <v>669</v>
      </c>
      <c r="UFX55" s="98" t="s">
        <v>669</v>
      </c>
      <c r="UFY55" s="98" t="s">
        <v>669</v>
      </c>
      <c r="UFZ55" s="98" t="s">
        <v>669</v>
      </c>
      <c r="UGA55" s="98" t="s">
        <v>669</v>
      </c>
      <c r="UGB55" s="98" t="s">
        <v>669</v>
      </c>
      <c r="UGC55" s="98" t="s">
        <v>669</v>
      </c>
      <c r="UGD55" s="98" t="s">
        <v>669</v>
      </c>
      <c r="UGE55" s="98" t="s">
        <v>669</v>
      </c>
      <c r="UGF55" s="98" t="s">
        <v>669</v>
      </c>
      <c r="UGG55" s="98" t="s">
        <v>669</v>
      </c>
      <c r="UGH55" s="98" t="s">
        <v>669</v>
      </c>
      <c r="UGI55" s="98" t="s">
        <v>669</v>
      </c>
      <c r="UGJ55" s="98" t="s">
        <v>669</v>
      </c>
      <c r="UGK55" s="98" t="s">
        <v>669</v>
      </c>
      <c r="UGL55" s="98" t="s">
        <v>669</v>
      </c>
      <c r="UGM55" s="98" t="s">
        <v>669</v>
      </c>
      <c r="UGN55" s="98" t="s">
        <v>669</v>
      </c>
      <c r="UGO55" s="98" t="s">
        <v>669</v>
      </c>
      <c r="UGP55" s="98" t="s">
        <v>669</v>
      </c>
      <c r="UGQ55" s="98" t="s">
        <v>669</v>
      </c>
      <c r="UGR55" s="98" t="s">
        <v>669</v>
      </c>
      <c r="UGS55" s="98" t="s">
        <v>669</v>
      </c>
      <c r="UGT55" s="98" t="s">
        <v>669</v>
      </c>
      <c r="UGU55" s="98" t="s">
        <v>669</v>
      </c>
      <c r="UGV55" s="98" t="s">
        <v>669</v>
      </c>
      <c r="UGW55" s="98" t="s">
        <v>669</v>
      </c>
      <c r="UGX55" s="98" t="s">
        <v>669</v>
      </c>
      <c r="UGY55" s="98" t="s">
        <v>669</v>
      </c>
      <c r="UGZ55" s="98" t="s">
        <v>669</v>
      </c>
      <c r="UHA55" s="98" t="s">
        <v>669</v>
      </c>
      <c r="UHB55" s="98" t="s">
        <v>669</v>
      </c>
      <c r="UHC55" s="98" t="s">
        <v>669</v>
      </c>
      <c r="UHD55" s="98" t="s">
        <v>669</v>
      </c>
      <c r="UHE55" s="98" t="s">
        <v>669</v>
      </c>
      <c r="UHF55" s="98" t="s">
        <v>669</v>
      </c>
      <c r="UHG55" s="98" t="s">
        <v>669</v>
      </c>
      <c r="UHH55" s="98" t="s">
        <v>669</v>
      </c>
      <c r="UHI55" s="98" t="s">
        <v>669</v>
      </c>
      <c r="UHJ55" s="98" t="s">
        <v>669</v>
      </c>
      <c r="UHK55" s="98" t="s">
        <v>669</v>
      </c>
      <c r="UHL55" s="98" t="s">
        <v>669</v>
      </c>
      <c r="UHM55" s="98" t="s">
        <v>669</v>
      </c>
      <c r="UHN55" s="98" t="s">
        <v>669</v>
      </c>
      <c r="UHO55" s="98" t="s">
        <v>669</v>
      </c>
      <c r="UHP55" s="98" t="s">
        <v>669</v>
      </c>
      <c r="UHQ55" s="98" t="s">
        <v>669</v>
      </c>
      <c r="UHR55" s="98" t="s">
        <v>669</v>
      </c>
      <c r="UHS55" s="98" t="s">
        <v>669</v>
      </c>
      <c r="UHT55" s="98" t="s">
        <v>669</v>
      </c>
      <c r="UHU55" s="98" t="s">
        <v>669</v>
      </c>
      <c r="UHV55" s="98" t="s">
        <v>669</v>
      </c>
      <c r="UHW55" s="98" t="s">
        <v>669</v>
      </c>
      <c r="UHX55" s="98" t="s">
        <v>669</v>
      </c>
      <c r="UHY55" s="98" t="s">
        <v>669</v>
      </c>
      <c r="UHZ55" s="98" t="s">
        <v>669</v>
      </c>
      <c r="UIA55" s="98" t="s">
        <v>669</v>
      </c>
      <c r="UIB55" s="98" t="s">
        <v>669</v>
      </c>
      <c r="UIC55" s="98" t="s">
        <v>669</v>
      </c>
      <c r="UID55" s="98" t="s">
        <v>669</v>
      </c>
      <c r="UIE55" s="98" t="s">
        <v>669</v>
      </c>
      <c r="UIF55" s="98" t="s">
        <v>669</v>
      </c>
      <c r="UIG55" s="98" t="s">
        <v>669</v>
      </c>
      <c r="UIH55" s="98" t="s">
        <v>669</v>
      </c>
      <c r="UII55" s="98" t="s">
        <v>669</v>
      </c>
      <c r="UIJ55" s="98" t="s">
        <v>669</v>
      </c>
      <c r="UIK55" s="98" t="s">
        <v>669</v>
      </c>
      <c r="UIL55" s="98" t="s">
        <v>669</v>
      </c>
      <c r="UIM55" s="98" t="s">
        <v>669</v>
      </c>
      <c r="UIN55" s="98" t="s">
        <v>669</v>
      </c>
      <c r="UIO55" s="98" t="s">
        <v>669</v>
      </c>
      <c r="UIP55" s="98" t="s">
        <v>669</v>
      </c>
      <c r="UIQ55" s="98" t="s">
        <v>669</v>
      </c>
      <c r="UIR55" s="98" t="s">
        <v>669</v>
      </c>
      <c r="UIS55" s="98" t="s">
        <v>669</v>
      </c>
      <c r="UIT55" s="98" t="s">
        <v>669</v>
      </c>
      <c r="UIU55" s="98" t="s">
        <v>669</v>
      </c>
      <c r="UIV55" s="98" t="s">
        <v>669</v>
      </c>
      <c r="UIW55" s="98" t="s">
        <v>669</v>
      </c>
      <c r="UIX55" s="98" t="s">
        <v>669</v>
      </c>
      <c r="UIY55" s="98" t="s">
        <v>669</v>
      </c>
      <c r="UIZ55" s="98" t="s">
        <v>669</v>
      </c>
      <c r="UJA55" s="98" t="s">
        <v>669</v>
      </c>
      <c r="UJB55" s="98" t="s">
        <v>669</v>
      </c>
      <c r="UJC55" s="98" t="s">
        <v>669</v>
      </c>
      <c r="UJD55" s="98" t="s">
        <v>669</v>
      </c>
      <c r="UJE55" s="98" t="s">
        <v>669</v>
      </c>
      <c r="UJF55" s="98" t="s">
        <v>669</v>
      </c>
      <c r="UJG55" s="98" t="s">
        <v>669</v>
      </c>
      <c r="UJH55" s="98" t="s">
        <v>669</v>
      </c>
      <c r="UJI55" s="98" t="s">
        <v>669</v>
      </c>
      <c r="UJJ55" s="98" t="s">
        <v>669</v>
      </c>
      <c r="UJK55" s="98" t="s">
        <v>669</v>
      </c>
      <c r="UJL55" s="98" t="s">
        <v>669</v>
      </c>
      <c r="UJM55" s="98" t="s">
        <v>669</v>
      </c>
      <c r="UJN55" s="98" t="s">
        <v>669</v>
      </c>
      <c r="UJO55" s="98" t="s">
        <v>669</v>
      </c>
      <c r="UJP55" s="98" t="s">
        <v>669</v>
      </c>
      <c r="UJQ55" s="98" t="s">
        <v>669</v>
      </c>
      <c r="UJR55" s="98" t="s">
        <v>669</v>
      </c>
      <c r="UJS55" s="98" t="s">
        <v>669</v>
      </c>
      <c r="UJT55" s="98" t="s">
        <v>669</v>
      </c>
      <c r="UJU55" s="98" t="s">
        <v>669</v>
      </c>
      <c r="UJV55" s="98" t="s">
        <v>669</v>
      </c>
      <c r="UJW55" s="98" t="s">
        <v>669</v>
      </c>
      <c r="UJX55" s="98" t="s">
        <v>669</v>
      </c>
      <c r="UJY55" s="98" t="s">
        <v>669</v>
      </c>
      <c r="UJZ55" s="98" t="s">
        <v>669</v>
      </c>
      <c r="UKA55" s="98" t="s">
        <v>669</v>
      </c>
      <c r="UKB55" s="98" t="s">
        <v>669</v>
      </c>
      <c r="UKC55" s="98" t="s">
        <v>669</v>
      </c>
      <c r="UKD55" s="98" t="s">
        <v>669</v>
      </c>
      <c r="UKE55" s="98" t="s">
        <v>669</v>
      </c>
      <c r="UKF55" s="98" t="s">
        <v>669</v>
      </c>
      <c r="UKG55" s="98" t="s">
        <v>669</v>
      </c>
      <c r="UKH55" s="98" t="s">
        <v>669</v>
      </c>
      <c r="UKI55" s="98" t="s">
        <v>669</v>
      </c>
      <c r="UKJ55" s="98" t="s">
        <v>669</v>
      </c>
      <c r="UKK55" s="98" t="s">
        <v>669</v>
      </c>
      <c r="UKL55" s="98" t="s">
        <v>669</v>
      </c>
      <c r="UKM55" s="98" t="s">
        <v>669</v>
      </c>
      <c r="UKN55" s="98" t="s">
        <v>669</v>
      </c>
      <c r="UKO55" s="98" t="s">
        <v>669</v>
      </c>
      <c r="UKP55" s="98" t="s">
        <v>669</v>
      </c>
      <c r="UKQ55" s="98" t="s">
        <v>669</v>
      </c>
      <c r="UKR55" s="98" t="s">
        <v>669</v>
      </c>
      <c r="UKS55" s="98" t="s">
        <v>669</v>
      </c>
      <c r="UKT55" s="98" t="s">
        <v>669</v>
      </c>
      <c r="UKU55" s="98" t="s">
        <v>669</v>
      </c>
      <c r="UKV55" s="98" t="s">
        <v>669</v>
      </c>
      <c r="UKW55" s="98" t="s">
        <v>669</v>
      </c>
      <c r="UKX55" s="98" t="s">
        <v>669</v>
      </c>
      <c r="UKY55" s="98" t="s">
        <v>669</v>
      </c>
      <c r="UKZ55" s="98" t="s">
        <v>669</v>
      </c>
      <c r="ULA55" s="98" t="s">
        <v>669</v>
      </c>
      <c r="ULB55" s="98" t="s">
        <v>669</v>
      </c>
      <c r="ULC55" s="98" t="s">
        <v>669</v>
      </c>
      <c r="ULD55" s="98" t="s">
        <v>669</v>
      </c>
      <c r="ULE55" s="98" t="s">
        <v>669</v>
      </c>
      <c r="ULF55" s="98" t="s">
        <v>669</v>
      </c>
      <c r="ULG55" s="98" t="s">
        <v>669</v>
      </c>
      <c r="ULH55" s="98" t="s">
        <v>669</v>
      </c>
      <c r="ULI55" s="98" t="s">
        <v>669</v>
      </c>
      <c r="ULJ55" s="98" t="s">
        <v>669</v>
      </c>
      <c r="ULK55" s="98" t="s">
        <v>669</v>
      </c>
      <c r="ULL55" s="98" t="s">
        <v>669</v>
      </c>
      <c r="ULM55" s="98" t="s">
        <v>669</v>
      </c>
      <c r="ULN55" s="98" t="s">
        <v>669</v>
      </c>
      <c r="ULO55" s="98" t="s">
        <v>669</v>
      </c>
      <c r="ULP55" s="98" t="s">
        <v>669</v>
      </c>
      <c r="ULQ55" s="98" t="s">
        <v>669</v>
      </c>
      <c r="ULR55" s="98" t="s">
        <v>669</v>
      </c>
      <c r="ULS55" s="98" t="s">
        <v>669</v>
      </c>
      <c r="ULT55" s="98" t="s">
        <v>669</v>
      </c>
      <c r="ULU55" s="98" t="s">
        <v>669</v>
      </c>
      <c r="ULV55" s="98" t="s">
        <v>669</v>
      </c>
      <c r="ULW55" s="98" t="s">
        <v>669</v>
      </c>
      <c r="ULX55" s="98" t="s">
        <v>669</v>
      </c>
      <c r="ULY55" s="98" t="s">
        <v>669</v>
      </c>
      <c r="ULZ55" s="98" t="s">
        <v>669</v>
      </c>
      <c r="UMA55" s="98" t="s">
        <v>669</v>
      </c>
      <c r="UMB55" s="98" t="s">
        <v>669</v>
      </c>
      <c r="UMC55" s="98" t="s">
        <v>669</v>
      </c>
      <c r="UMD55" s="98" t="s">
        <v>669</v>
      </c>
      <c r="UME55" s="98" t="s">
        <v>669</v>
      </c>
      <c r="UMF55" s="98" t="s">
        <v>669</v>
      </c>
      <c r="UMG55" s="98" t="s">
        <v>669</v>
      </c>
      <c r="UMH55" s="98" t="s">
        <v>669</v>
      </c>
      <c r="UMI55" s="98" t="s">
        <v>669</v>
      </c>
      <c r="UMJ55" s="98" t="s">
        <v>669</v>
      </c>
      <c r="UMK55" s="98" t="s">
        <v>669</v>
      </c>
      <c r="UML55" s="98" t="s">
        <v>669</v>
      </c>
      <c r="UMM55" s="98" t="s">
        <v>669</v>
      </c>
      <c r="UMN55" s="98" t="s">
        <v>669</v>
      </c>
      <c r="UMO55" s="98" t="s">
        <v>669</v>
      </c>
      <c r="UMP55" s="98" t="s">
        <v>669</v>
      </c>
      <c r="UMQ55" s="98" t="s">
        <v>669</v>
      </c>
      <c r="UMR55" s="98" t="s">
        <v>669</v>
      </c>
      <c r="UMS55" s="98" t="s">
        <v>669</v>
      </c>
      <c r="UMT55" s="98" t="s">
        <v>669</v>
      </c>
      <c r="UMU55" s="98" t="s">
        <v>669</v>
      </c>
      <c r="UMV55" s="98" t="s">
        <v>669</v>
      </c>
      <c r="UMW55" s="98" t="s">
        <v>669</v>
      </c>
      <c r="UMX55" s="98" t="s">
        <v>669</v>
      </c>
      <c r="UMY55" s="98" t="s">
        <v>669</v>
      </c>
      <c r="UMZ55" s="98" t="s">
        <v>669</v>
      </c>
      <c r="UNA55" s="98" t="s">
        <v>669</v>
      </c>
      <c r="UNB55" s="98" t="s">
        <v>669</v>
      </c>
      <c r="UNC55" s="98" t="s">
        <v>669</v>
      </c>
      <c r="UND55" s="98" t="s">
        <v>669</v>
      </c>
      <c r="UNE55" s="98" t="s">
        <v>669</v>
      </c>
      <c r="UNF55" s="98" t="s">
        <v>669</v>
      </c>
      <c r="UNG55" s="98" t="s">
        <v>669</v>
      </c>
      <c r="UNH55" s="98" t="s">
        <v>669</v>
      </c>
      <c r="UNI55" s="98" t="s">
        <v>669</v>
      </c>
      <c r="UNJ55" s="98" t="s">
        <v>669</v>
      </c>
      <c r="UNK55" s="98" t="s">
        <v>669</v>
      </c>
      <c r="UNL55" s="98" t="s">
        <v>669</v>
      </c>
      <c r="UNM55" s="98" t="s">
        <v>669</v>
      </c>
      <c r="UNN55" s="98" t="s">
        <v>669</v>
      </c>
      <c r="UNO55" s="98" t="s">
        <v>669</v>
      </c>
      <c r="UNP55" s="98" t="s">
        <v>669</v>
      </c>
      <c r="UNQ55" s="98" t="s">
        <v>669</v>
      </c>
      <c r="UNR55" s="98" t="s">
        <v>669</v>
      </c>
      <c r="UNS55" s="98" t="s">
        <v>669</v>
      </c>
      <c r="UNT55" s="98" t="s">
        <v>669</v>
      </c>
      <c r="UNU55" s="98" t="s">
        <v>669</v>
      </c>
      <c r="UNV55" s="98" t="s">
        <v>669</v>
      </c>
      <c r="UNW55" s="98" t="s">
        <v>669</v>
      </c>
      <c r="UNX55" s="98" t="s">
        <v>669</v>
      </c>
      <c r="UNY55" s="98" t="s">
        <v>669</v>
      </c>
      <c r="UNZ55" s="98" t="s">
        <v>669</v>
      </c>
      <c r="UOA55" s="98" t="s">
        <v>669</v>
      </c>
      <c r="UOB55" s="98" t="s">
        <v>669</v>
      </c>
      <c r="UOC55" s="98" t="s">
        <v>669</v>
      </c>
      <c r="UOD55" s="98" t="s">
        <v>669</v>
      </c>
      <c r="UOE55" s="98" t="s">
        <v>669</v>
      </c>
      <c r="UOF55" s="98" t="s">
        <v>669</v>
      </c>
      <c r="UOG55" s="98" t="s">
        <v>669</v>
      </c>
      <c r="UOH55" s="98" t="s">
        <v>669</v>
      </c>
      <c r="UOI55" s="98" t="s">
        <v>669</v>
      </c>
      <c r="UOJ55" s="98" t="s">
        <v>669</v>
      </c>
      <c r="UOK55" s="98" t="s">
        <v>669</v>
      </c>
      <c r="UOL55" s="98" t="s">
        <v>669</v>
      </c>
      <c r="UOM55" s="98" t="s">
        <v>669</v>
      </c>
      <c r="UON55" s="98" t="s">
        <v>669</v>
      </c>
      <c r="UOO55" s="98" t="s">
        <v>669</v>
      </c>
      <c r="UOP55" s="98" t="s">
        <v>669</v>
      </c>
      <c r="UOQ55" s="98" t="s">
        <v>669</v>
      </c>
      <c r="UOR55" s="98" t="s">
        <v>669</v>
      </c>
      <c r="UOS55" s="98" t="s">
        <v>669</v>
      </c>
      <c r="UOT55" s="98" t="s">
        <v>669</v>
      </c>
      <c r="UOU55" s="98" t="s">
        <v>669</v>
      </c>
      <c r="UOV55" s="98" t="s">
        <v>669</v>
      </c>
      <c r="UOW55" s="98" t="s">
        <v>669</v>
      </c>
      <c r="UOX55" s="98" t="s">
        <v>669</v>
      </c>
      <c r="UOY55" s="98" t="s">
        <v>669</v>
      </c>
      <c r="UOZ55" s="98" t="s">
        <v>669</v>
      </c>
      <c r="UPA55" s="98" t="s">
        <v>669</v>
      </c>
      <c r="UPB55" s="98" t="s">
        <v>669</v>
      </c>
      <c r="UPC55" s="98" t="s">
        <v>669</v>
      </c>
      <c r="UPD55" s="98" t="s">
        <v>669</v>
      </c>
      <c r="UPE55" s="98" t="s">
        <v>669</v>
      </c>
      <c r="UPF55" s="98" t="s">
        <v>669</v>
      </c>
      <c r="UPG55" s="98" t="s">
        <v>669</v>
      </c>
      <c r="UPH55" s="98" t="s">
        <v>669</v>
      </c>
      <c r="UPI55" s="98" t="s">
        <v>669</v>
      </c>
      <c r="UPJ55" s="98" t="s">
        <v>669</v>
      </c>
      <c r="UPK55" s="98" t="s">
        <v>669</v>
      </c>
      <c r="UPL55" s="98" t="s">
        <v>669</v>
      </c>
      <c r="UPM55" s="98" t="s">
        <v>669</v>
      </c>
      <c r="UPN55" s="98" t="s">
        <v>669</v>
      </c>
      <c r="UPO55" s="98" t="s">
        <v>669</v>
      </c>
      <c r="UPP55" s="98" t="s">
        <v>669</v>
      </c>
      <c r="UPQ55" s="98" t="s">
        <v>669</v>
      </c>
      <c r="UPR55" s="98" t="s">
        <v>669</v>
      </c>
      <c r="UPS55" s="98" t="s">
        <v>669</v>
      </c>
      <c r="UPT55" s="98" t="s">
        <v>669</v>
      </c>
      <c r="UPU55" s="98" t="s">
        <v>669</v>
      </c>
      <c r="UPV55" s="98" t="s">
        <v>669</v>
      </c>
      <c r="UPW55" s="98" t="s">
        <v>669</v>
      </c>
      <c r="UPX55" s="98" t="s">
        <v>669</v>
      </c>
      <c r="UPY55" s="98" t="s">
        <v>669</v>
      </c>
      <c r="UPZ55" s="98" t="s">
        <v>669</v>
      </c>
      <c r="UQA55" s="98" t="s">
        <v>669</v>
      </c>
      <c r="UQB55" s="98" t="s">
        <v>669</v>
      </c>
      <c r="UQC55" s="98" t="s">
        <v>669</v>
      </c>
      <c r="UQD55" s="98" t="s">
        <v>669</v>
      </c>
      <c r="UQE55" s="98" t="s">
        <v>669</v>
      </c>
      <c r="UQF55" s="98" t="s">
        <v>669</v>
      </c>
      <c r="UQG55" s="98" t="s">
        <v>669</v>
      </c>
      <c r="UQH55" s="98" t="s">
        <v>669</v>
      </c>
      <c r="UQI55" s="98" t="s">
        <v>669</v>
      </c>
      <c r="UQJ55" s="98" t="s">
        <v>669</v>
      </c>
      <c r="UQK55" s="98" t="s">
        <v>669</v>
      </c>
      <c r="UQL55" s="98" t="s">
        <v>669</v>
      </c>
      <c r="UQM55" s="98" t="s">
        <v>669</v>
      </c>
      <c r="UQN55" s="98" t="s">
        <v>669</v>
      </c>
      <c r="UQO55" s="98" t="s">
        <v>669</v>
      </c>
      <c r="UQP55" s="98" t="s">
        <v>669</v>
      </c>
      <c r="UQQ55" s="98" t="s">
        <v>669</v>
      </c>
      <c r="UQR55" s="98" t="s">
        <v>669</v>
      </c>
      <c r="UQS55" s="98" t="s">
        <v>669</v>
      </c>
      <c r="UQT55" s="98" t="s">
        <v>669</v>
      </c>
      <c r="UQU55" s="98" t="s">
        <v>669</v>
      </c>
      <c r="UQV55" s="98" t="s">
        <v>669</v>
      </c>
      <c r="UQW55" s="98" t="s">
        <v>669</v>
      </c>
      <c r="UQX55" s="98" t="s">
        <v>669</v>
      </c>
      <c r="UQY55" s="98" t="s">
        <v>669</v>
      </c>
      <c r="UQZ55" s="98" t="s">
        <v>669</v>
      </c>
      <c r="URA55" s="98" t="s">
        <v>669</v>
      </c>
      <c r="URB55" s="98" t="s">
        <v>669</v>
      </c>
      <c r="URC55" s="98" t="s">
        <v>669</v>
      </c>
      <c r="URD55" s="98" t="s">
        <v>669</v>
      </c>
      <c r="URE55" s="98" t="s">
        <v>669</v>
      </c>
      <c r="URF55" s="98" t="s">
        <v>669</v>
      </c>
      <c r="URG55" s="98" t="s">
        <v>669</v>
      </c>
      <c r="URH55" s="98" t="s">
        <v>669</v>
      </c>
      <c r="URI55" s="98" t="s">
        <v>669</v>
      </c>
      <c r="URJ55" s="98" t="s">
        <v>669</v>
      </c>
      <c r="URK55" s="98" t="s">
        <v>669</v>
      </c>
      <c r="URL55" s="98" t="s">
        <v>669</v>
      </c>
      <c r="URM55" s="98" t="s">
        <v>669</v>
      </c>
      <c r="URN55" s="98" t="s">
        <v>669</v>
      </c>
      <c r="URO55" s="98" t="s">
        <v>669</v>
      </c>
      <c r="URP55" s="98" t="s">
        <v>669</v>
      </c>
      <c r="URQ55" s="98" t="s">
        <v>669</v>
      </c>
      <c r="URR55" s="98" t="s">
        <v>669</v>
      </c>
      <c r="URS55" s="98" t="s">
        <v>669</v>
      </c>
      <c r="URT55" s="98" t="s">
        <v>669</v>
      </c>
      <c r="URU55" s="98" t="s">
        <v>669</v>
      </c>
      <c r="URV55" s="98" t="s">
        <v>669</v>
      </c>
      <c r="URW55" s="98" t="s">
        <v>669</v>
      </c>
      <c r="URX55" s="98" t="s">
        <v>669</v>
      </c>
      <c r="URY55" s="98" t="s">
        <v>669</v>
      </c>
      <c r="URZ55" s="98" t="s">
        <v>669</v>
      </c>
      <c r="USA55" s="98" t="s">
        <v>669</v>
      </c>
      <c r="USB55" s="98" t="s">
        <v>669</v>
      </c>
      <c r="USC55" s="98" t="s">
        <v>669</v>
      </c>
      <c r="USD55" s="98" t="s">
        <v>669</v>
      </c>
      <c r="USE55" s="98" t="s">
        <v>669</v>
      </c>
      <c r="USF55" s="98" t="s">
        <v>669</v>
      </c>
      <c r="USG55" s="98" t="s">
        <v>669</v>
      </c>
      <c r="USH55" s="98" t="s">
        <v>669</v>
      </c>
      <c r="USI55" s="98" t="s">
        <v>669</v>
      </c>
      <c r="USJ55" s="98" t="s">
        <v>669</v>
      </c>
      <c r="USK55" s="98" t="s">
        <v>669</v>
      </c>
      <c r="USL55" s="98" t="s">
        <v>669</v>
      </c>
      <c r="USM55" s="98" t="s">
        <v>669</v>
      </c>
      <c r="USN55" s="98" t="s">
        <v>669</v>
      </c>
      <c r="USO55" s="98" t="s">
        <v>669</v>
      </c>
      <c r="USP55" s="98" t="s">
        <v>669</v>
      </c>
      <c r="USQ55" s="98" t="s">
        <v>669</v>
      </c>
      <c r="USR55" s="98" t="s">
        <v>669</v>
      </c>
      <c r="USS55" s="98" t="s">
        <v>669</v>
      </c>
      <c r="UST55" s="98" t="s">
        <v>669</v>
      </c>
      <c r="USU55" s="98" t="s">
        <v>669</v>
      </c>
      <c r="USV55" s="98" t="s">
        <v>669</v>
      </c>
      <c r="USW55" s="98" t="s">
        <v>669</v>
      </c>
      <c r="USX55" s="98" t="s">
        <v>669</v>
      </c>
      <c r="USY55" s="98" t="s">
        <v>669</v>
      </c>
      <c r="USZ55" s="98" t="s">
        <v>669</v>
      </c>
      <c r="UTA55" s="98" t="s">
        <v>669</v>
      </c>
      <c r="UTB55" s="98" t="s">
        <v>669</v>
      </c>
      <c r="UTC55" s="98" t="s">
        <v>669</v>
      </c>
      <c r="UTD55" s="98" t="s">
        <v>669</v>
      </c>
      <c r="UTE55" s="98" t="s">
        <v>669</v>
      </c>
      <c r="UTF55" s="98" t="s">
        <v>669</v>
      </c>
      <c r="UTG55" s="98" t="s">
        <v>669</v>
      </c>
      <c r="UTH55" s="98" t="s">
        <v>669</v>
      </c>
      <c r="UTI55" s="98" t="s">
        <v>669</v>
      </c>
      <c r="UTJ55" s="98" t="s">
        <v>669</v>
      </c>
      <c r="UTK55" s="98" t="s">
        <v>669</v>
      </c>
      <c r="UTL55" s="98" t="s">
        <v>669</v>
      </c>
      <c r="UTM55" s="98" t="s">
        <v>669</v>
      </c>
      <c r="UTN55" s="98" t="s">
        <v>669</v>
      </c>
      <c r="UTO55" s="98" t="s">
        <v>669</v>
      </c>
      <c r="UTP55" s="98" t="s">
        <v>669</v>
      </c>
      <c r="UTQ55" s="98" t="s">
        <v>669</v>
      </c>
      <c r="UTR55" s="98" t="s">
        <v>669</v>
      </c>
      <c r="UTS55" s="98" t="s">
        <v>669</v>
      </c>
      <c r="UTT55" s="98" t="s">
        <v>669</v>
      </c>
      <c r="UTU55" s="98" t="s">
        <v>669</v>
      </c>
      <c r="UTV55" s="98" t="s">
        <v>669</v>
      </c>
      <c r="UTW55" s="98" t="s">
        <v>669</v>
      </c>
      <c r="UTX55" s="98" t="s">
        <v>669</v>
      </c>
      <c r="UTY55" s="98" t="s">
        <v>669</v>
      </c>
      <c r="UTZ55" s="98" t="s">
        <v>669</v>
      </c>
      <c r="UUA55" s="98" t="s">
        <v>669</v>
      </c>
      <c r="UUB55" s="98" t="s">
        <v>669</v>
      </c>
      <c r="UUC55" s="98" t="s">
        <v>669</v>
      </c>
      <c r="UUD55" s="98" t="s">
        <v>669</v>
      </c>
      <c r="UUE55" s="98" t="s">
        <v>669</v>
      </c>
      <c r="UUF55" s="98" t="s">
        <v>669</v>
      </c>
      <c r="UUG55" s="98" t="s">
        <v>669</v>
      </c>
      <c r="UUH55" s="98" t="s">
        <v>669</v>
      </c>
      <c r="UUI55" s="98" t="s">
        <v>669</v>
      </c>
      <c r="UUJ55" s="98" t="s">
        <v>669</v>
      </c>
      <c r="UUK55" s="98" t="s">
        <v>669</v>
      </c>
      <c r="UUL55" s="98" t="s">
        <v>669</v>
      </c>
      <c r="UUM55" s="98" t="s">
        <v>669</v>
      </c>
      <c r="UUN55" s="98" t="s">
        <v>669</v>
      </c>
      <c r="UUO55" s="98" t="s">
        <v>669</v>
      </c>
      <c r="UUP55" s="98" t="s">
        <v>669</v>
      </c>
      <c r="UUQ55" s="98" t="s">
        <v>669</v>
      </c>
      <c r="UUR55" s="98" t="s">
        <v>669</v>
      </c>
      <c r="UUS55" s="98" t="s">
        <v>669</v>
      </c>
      <c r="UUT55" s="98" t="s">
        <v>669</v>
      </c>
      <c r="UUU55" s="98" t="s">
        <v>669</v>
      </c>
      <c r="UUV55" s="98" t="s">
        <v>669</v>
      </c>
      <c r="UUW55" s="98" t="s">
        <v>669</v>
      </c>
      <c r="UUX55" s="98" t="s">
        <v>669</v>
      </c>
      <c r="UUY55" s="98" t="s">
        <v>669</v>
      </c>
      <c r="UUZ55" s="98" t="s">
        <v>669</v>
      </c>
      <c r="UVA55" s="98" t="s">
        <v>669</v>
      </c>
      <c r="UVB55" s="98" t="s">
        <v>669</v>
      </c>
      <c r="UVC55" s="98" t="s">
        <v>669</v>
      </c>
      <c r="UVD55" s="98" t="s">
        <v>669</v>
      </c>
      <c r="UVE55" s="98" t="s">
        <v>669</v>
      </c>
      <c r="UVF55" s="98" t="s">
        <v>669</v>
      </c>
      <c r="UVG55" s="98" t="s">
        <v>669</v>
      </c>
      <c r="UVH55" s="98" t="s">
        <v>669</v>
      </c>
      <c r="UVI55" s="98" t="s">
        <v>669</v>
      </c>
      <c r="UVJ55" s="98" t="s">
        <v>669</v>
      </c>
      <c r="UVK55" s="98" t="s">
        <v>669</v>
      </c>
      <c r="UVL55" s="98" t="s">
        <v>669</v>
      </c>
      <c r="UVM55" s="98" t="s">
        <v>669</v>
      </c>
      <c r="UVN55" s="98" t="s">
        <v>669</v>
      </c>
      <c r="UVO55" s="98" t="s">
        <v>669</v>
      </c>
      <c r="UVP55" s="98" t="s">
        <v>669</v>
      </c>
      <c r="UVQ55" s="98" t="s">
        <v>669</v>
      </c>
      <c r="UVR55" s="98" t="s">
        <v>669</v>
      </c>
      <c r="UVS55" s="98" t="s">
        <v>669</v>
      </c>
      <c r="UVT55" s="98" t="s">
        <v>669</v>
      </c>
      <c r="UVU55" s="98" t="s">
        <v>669</v>
      </c>
      <c r="UVV55" s="98" t="s">
        <v>669</v>
      </c>
      <c r="UVW55" s="98" t="s">
        <v>669</v>
      </c>
      <c r="UVX55" s="98" t="s">
        <v>669</v>
      </c>
      <c r="UVY55" s="98" t="s">
        <v>669</v>
      </c>
      <c r="UVZ55" s="98" t="s">
        <v>669</v>
      </c>
      <c r="UWA55" s="98" t="s">
        <v>669</v>
      </c>
      <c r="UWB55" s="98" t="s">
        <v>669</v>
      </c>
      <c r="UWC55" s="98" t="s">
        <v>669</v>
      </c>
      <c r="UWD55" s="98" t="s">
        <v>669</v>
      </c>
      <c r="UWE55" s="98" t="s">
        <v>669</v>
      </c>
      <c r="UWF55" s="98" t="s">
        <v>669</v>
      </c>
      <c r="UWG55" s="98" t="s">
        <v>669</v>
      </c>
      <c r="UWH55" s="98" t="s">
        <v>669</v>
      </c>
      <c r="UWI55" s="98" t="s">
        <v>669</v>
      </c>
      <c r="UWJ55" s="98" t="s">
        <v>669</v>
      </c>
      <c r="UWK55" s="98" t="s">
        <v>669</v>
      </c>
      <c r="UWL55" s="98" t="s">
        <v>669</v>
      </c>
      <c r="UWM55" s="98" t="s">
        <v>669</v>
      </c>
      <c r="UWN55" s="98" t="s">
        <v>669</v>
      </c>
      <c r="UWO55" s="98" t="s">
        <v>669</v>
      </c>
      <c r="UWP55" s="98" t="s">
        <v>669</v>
      </c>
      <c r="UWQ55" s="98" t="s">
        <v>669</v>
      </c>
      <c r="UWR55" s="98" t="s">
        <v>669</v>
      </c>
      <c r="UWS55" s="98" t="s">
        <v>669</v>
      </c>
      <c r="UWT55" s="98" t="s">
        <v>669</v>
      </c>
      <c r="UWU55" s="98" t="s">
        <v>669</v>
      </c>
      <c r="UWV55" s="98" t="s">
        <v>669</v>
      </c>
      <c r="UWW55" s="98" t="s">
        <v>669</v>
      </c>
      <c r="UWX55" s="98" t="s">
        <v>669</v>
      </c>
      <c r="UWY55" s="98" t="s">
        <v>669</v>
      </c>
      <c r="UWZ55" s="98" t="s">
        <v>669</v>
      </c>
      <c r="UXA55" s="98" t="s">
        <v>669</v>
      </c>
      <c r="UXB55" s="98" t="s">
        <v>669</v>
      </c>
      <c r="UXC55" s="98" t="s">
        <v>669</v>
      </c>
      <c r="UXD55" s="98" t="s">
        <v>669</v>
      </c>
      <c r="UXE55" s="98" t="s">
        <v>669</v>
      </c>
      <c r="UXF55" s="98" t="s">
        <v>669</v>
      </c>
      <c r="UXG55" s="98" t="s">
        <v>669</v>
      </c>
      <c r="UXH55" s="98" t="s">
        <v>669</v>
      </c>
      <c r="UXI55" s="98" t="s">
        <v>669</v>
      </c>
      <c r="UXJ55" s="98" t="s">
        <v>669</v>
      </c>
      <c r="UXK55" s="98" t="s">
        <v>669</v>
      </c>
      <c r="UXL55" s="98" t="s">
        <v>669</v>
      </c>
      <c r="UXM55" s="98" t="s">
        <v>669</v>
      </c>
      <c r="UXN55" s="98" t="s">
        <v>669</v>
      </c>
      <c r="UXO55" s="98" t="s">
        <v>669</v>
      </c>
      <c r="UXP55" s="98" t="s">
        <v>669</v>
      </c>
      <c r="UXQ55" s="98" t="s">
        <v>669</v>
      </c>
      <c r="UXR55" s="98" t="s">
        <v>669</v>
      </c>
      <c r="UXS55" s="98" t="s">
        <v>669</v>
      </c>
      <c r="UXT55" s="98" t="s">
        <v>669</v>
      </c>
      <c r="UXU55" s="98" t="s">
        <v>669</v>
      </c>
      <c r="UXV55" s="98" t="s">
        <v>669</v>
      </c>
      <c r="UXW55" s="98" t="s">
        <v>669</v>
      </c>
      <c r="UXX55" s="98" t="s">
        <v>669</v>
      </c>
      <c r="UXY55" s="98" t="s">
        <v>669</v>
      </c>
      <c r="UXZ55" s="98" t="s">
        <v>669</v>
      </c>
      <c r="UYA55" s="98" t="s">
        <v>669</v>
      </c>
      <c r="UYB55" s="98" t="s">
        <v>669</v>
      </c>
      <c r="UYC55" s="98" t="s">
        <v>669</v>
      </c>
      <c r="UYD55" s="98" t="s">
        <v>669</v>
      </c>
      <c r="UYE55" s="98" t="s">
        <v>669</v>
      </c>
      <c r="UYF55" s="98" t="s">
        <v>669</v>
      </c>
      <c r="UYG55" s="98" t="s">
        <v>669</v>
      </c>
      <c r="UYH55" s="98" t="s">
        <v>669</v>
      </c>
      <c r="UYI55" s="98" t="s">
        <v>669</v>
      </c>
      <c r="UYJ55" s="98" t="s">
        <v>669</v>
      </c>
      <c r="UYK55" s="98" t="s">
        <v>669</v>
      </c>
      <c r="UYL55" s="98" t="s">
        <v>669</v>
      </c>
      <c r="UYM55" s="98" t="s">
        <v>669</v>
      </c>
      <c r="UYN55" s="98" t="s">
        <v>669</v>
      </c>
      <c r="UYO55" s="98" t="s">
        <v>669</v>
      </c>
      <c r="UYP55" s="98" t="s">
        <v>669</v>
      </c>
      <c r="UYQ55" s="98" t="s">
        <v>669</v>
      </c>
      <c r="UYR55" s="98" t="s">
        <v>669</v>
      </c>
      <c r="UYS55" s="98" t="s">
        <v>669</v>
      </c>
      <c r="UYT55" s="98" t="s">
        <v>669</v>
      </c>
      <c r="UYU55" s="98" t="s">
        <v>669</v>
      </c>
      <c r="UYV55" s="98" t="s">
        <v>669</v>
      </c>
      <c r="UYW55" s="98" t="s">
        <v>669</v>
      </c>
      <c r="UYX55" s="98" t="s">
        <v>669</v>
      </c>
      <c r="UYY55" s="98" t="s">
        <v>669</v>
      </c>
      <c r="UYZ55" s="98" t="s">
        <v>669</v>
      </c>
      <c r="UZA55" s="98" t="s">
        <v>669</v>
      </c>
      <c r="UZB55" s="98" t="s">
        <v>669</v>
      </c>
      <c r="UZC55" s="98" t="s">
        <v>669</v>
      </c>
      <c r="UZD55" s="98" t="s">
        <v>669</v>
      </c>
      <c r="UZE55" s="98" t="s">
        <v>669</v>
      </c>
      <c r="UZF55" s="98" t="s">
        <v>669</v>
      </c>
      <c r="UZG55" s="98" t="s">
        <v>669</v>
      </c>
      <c r="UZH55" s="98" t="s">
        <v>669</v>
      </c>
      <c r="UZI55" s="98" t="s">
        <v>669</v>
      </c>
      <c r="UZJ55" s="98" t="s">
        <v>669</v>
      </c>
      <c r="UZK55" s="98" t="s">
        <v>669</v>
      </c>
      <c r="UZL55" s="98" t="s">
        <v>669</v>
      </c>
      <c r="UZM55" s="98" t="s">
        <v>669</v>
      </c>
      <c r="UZN55" s="98" t="s">
        <v>669</v>
      </c>
      <c r="UZO55" s="98" t="s">
        <v>669</v>
      </c>
      <c r="UZP55" s="98" t="s">
        <v>669</v>
      </c>
      <c r="UZQ55" s="98" t="s">
        <v>669</v>
      </c>
      <c r="UZR55" s="98" t="s">
        <v>669</v>
      </c>
      <c r="UZS55" s="98" t="s">
        <v>669</v>
      </c>
      <c r="UZT55" s="98" t="s">
        <v>669</v>
      </c>
      <c r="UZU55" s="98" t="s">
        <v>669</v>
      </c>
      <c r="UZV55" s="98" t="s">
        <v>669</v>
      </c>
      <c r="UZW55" s="98" t="s">
        <v>669</v>
      </c>
      <c r="UZX55" s="98" t="s">
        <v>669</v>
      </c>
      <c r="UZY55" s="98" t="s">
        <v>669</v>
      </c>
      <c r="UZZ55" s="98" t="s">
        <v>669</v>
      </c>
      <c r="VAA55" s="98" t="s">
        <v>669</v>
      </c>
      <c r="VAB55" s="98" t="s">
        <v>669</v>
      </c>
      <c r="VAC55" s="98" t="s">
        <v>669</v>
      </c>
      <c r="VAD55" s="98" t="s">
        <v>669</v>
      </c>
      <c r="VAE55" s="98" t="s">
        <v>669</v>
      </c>
      <c r="VAF55" s="98" t="s">
        <v>669</v>
      </c>
      <c r="VAG55" s="98" t="s">
        <v>669</v>
      </c>
      <c r="VAH55" s="98" t="s">
        <v>669</v>
      </c>
      <c r="VAI55" s="98" t="s">
        <v>669</v>
      </c>
      <c r="VAJ55" s="98" t="s">
        <v>669</v>
      </c>
      <c r="VAK55" s="98" t="s">
        <v>669</v>
      </c>
      <c r="VAL55" s="98" t="s">
        <v>669</v>
      </c>
      <c r="VAM55" s="98" t="s">
        <v>669</v>
      </c>
      <c r="VAN55" s="98" t="s">
        <v>669</v>
      </c>
      <c r="VAO55" s="98" t="s">
        <v>669</v>
      </c>
      <c r="VAP55" s="98" t="s">
        <v>669</v>
      </c>
      <c r="VAQ55" s="98" t="s">
        <v>669</v>
      </c>
      <c r="VAR55" s="98" t="s">
        <v>669</v>
      </c>
      <c r="VAS55" s="98" t="s">
        <v>669</v>
      </c>
      <c r="VAT55" s="98" t="s">
        <v>669</v>
      </c>
      <c r="VAU55" s="98" t="s">
        <v>669</v>
      </c>
      <c r="VAV55" s="98" t="s">
        <v>669</v>
      </c>
      <c r="VAW55" s="98" t="s">
        <v>669</v>
      </c>
      <c r="VAX55" s="98" t="s">
        <v>669</v>
      </c>
      <c r="VAY55" s="98" t="s">
        <v>669</v>
      </c>
      <c r="VAZ55" s="98" t="s">
        <v>669</v>
      </c>
      <c r="VBA55" s="98" t="s">
        <v>669</v>
      </c>
      <c r="VBB55" s="98" t="s">
        <v>669</v>
      </c>
      <c r="VBC55" s="98" t="s">
        <v>669</v>
      </c>
      <c r="VBD55" s="98" t="s">
        <v>669</v>
      </c>
      <c r="VBE55" s="98" t="s">
        <v>669</v>
      </c>
      <c r="VBF55" s="98" t="s">
        <v>669</v>
      </c>
      <c r="VBG55" s="98" t="s">
        <v>669</v>
      </c>
      <c r="VBH55" s="98" t="s">
        <v>669</v>
      </c>
      <c r="VBI55" s="98" t="s">
        <v>669</v>
      </c>
      <c r="VBJ55" s="98" t="s">
        <v>669</v>
      </c>
      <c r="VBK55" s="98" t="s">
        <v>669</v>
      </c>
      <c r="VBL55" s="98" t="s">
        <v>669</v>
      </c>
      <c r="VBM55" s="98" t="s">
        <v>669</v>
      </c>
      <c r="VBN55" s="98" t="s">
        <v>669</v>
      </c>
      <c r="VBO55" s="98" t="s">
        <v>669</v>
      </c>
      <c r="VBP55" s="98" t="s">
        <v>669</v>
      </c>
      <c r="VBQ55" s="98" t="s">
        <v>669</v>
      </c>
      <c r="VBR55" s="98" t="s">
        <v>669</v>
      </c>
      <c r="VBS55" s="98" t="s">
        <v>669</v>
      </c>
      <c r="VBT55" s="98" t="s">
        <v>669</v>
      </c>
      <c r="VBU55" s="98" t="s">
        <v>669</v>
      </c>
      <c r="VBV55" s="98" t="s">
        <v>669</v>
      </c>
      <c r="VBW55" s="98" t="s">
        <v>669</v>
      </c>
      <c r="VBX55" s="98" t="s">
        <v>669</v>
      </c>
      <c r="VBY55" s="98" t="s">
        <v>669</v>
      </c>
      <c r="VBZ55" s="98" t="s">
        <v>669</v>
      </c>
      <c r="VCA55" s="98" t="s">
        <v>669</v>
      </c>
      <c r="VCB55" s="98" t="s">
        <v>669</v>
      </c>
      <c r="VCC55" s="98" t="s">
        <v>669</v>
      </c>
      <c r="VCD55" s="98" t="s">
        <v>669</v>
      </c>
      <c r="VCE55" s="98" t="s">
        <v>669</v>
      </c>
      <c r="VCF55" s="98" t="s">
        <v>669</v>
      </c>
      <c r="VCG55" s="98" t="s">
        <v>669</v>
      </c>
      <c r="VCH55" s="98" t="s">
        <v>669</v>
      </c>
      <c r="VCI55" s="98" t="s">
        <v>669</v>
      </c>
      <c r="VCJ55" s="98" t="s">
        <v>669</v>
      </c>
      <c r="VCK55" s="98" t="s">
        <v>669</v>
      </c>
      <c r="VCL55" s="98" t="s">
        <v>669</v>
      </c>
      <c r="VCM55" s="98" t="s">
        <v>669</v>
      </c>
      <c r="VCN55" s="98" t="s">
        <v>669</v>
      </c>
      <c r="VCO55" s="98" t="s">
        <v>669</v>
      </c>
      <c r="VCP55" s="98" t="s">
        <v>669</v>
      </c>
      <c r="VCQ55" s="98" t="s">
        <v>669</v>
      </c>
      <c r="VCR55" s="98" t="s">
        <v>669</v>
      </c>
      <c r="VCS55" s="98" t="s">
        <v>669</v>
      </c>
      <c r="VCT55" s="98" t="s">
        <v>669</v>
      </c>
      <c r="VCU55" s="98" t="s">
        <v>669</v>
      </c>
      <c r="VCV55" s="98" t="s">
        <v>669</v>
      </c>
      <c r="VCW55" s="98" t="s">
        <v>669</v>
      </c>
      <c r="VCX55" s="98" t="s">
        <v>669</v>
      </c>
      <c r="VCY55" s="98" t="s">
        <v>669</v>
      </c>
      <c r="VCZ55" s="98" t="s">
        <v>669</v>
      </c>
      <c r="VDA55" s="98" t="s">
        <v>669</v>
      </c>
      <c r="VDB55" s="98" t="s">
        <v>669</v>
      </c>
      <c r="VDC55" s="98" t="s">
        <v>669</v>
      </c>
      <c r="VDD55" s="98" t="s">
        <v>669</v>
      </c>
      <c r="VDE55" s="98" t="s">
        <v>669</v>
      </c>
      <c r="VDF55" s="98" t="s">
        <v>669</v>
      </c>
      <c r="VDG55" s="98" t="s">
        <v>669</v>
      </c>
      <c r="VDH55" s="98" t="s">
        <v>669</v>
      </c>
      <c r="VDI55" s="98" t="s">
        <v>669</v>
      </c>
      <c r="VDJ55" s="98" t="s">
        <v>669</v>
      </c>
      <c r="VDK55" s="98" t="s">
        <v>669</v>
      </c>
      <c r="VDL55" s="98" t="s">
        <v>669</v>
      </c>
      <c r="VDM55" s="98" t="s">
        <v>669</v>
      </c>
      <c r="VDN55" s="98" t="s">
        <v>669</v>
      </c>
      <c r="VDO55" s="98" t="s">
        <v>669</v>
      </c>
      <c r="VDP55" s="98" t="s">
        <v>669</v>
      </c>
      <c r="VDQ55" s="98" t="s">
        <v>669</v>
      </c>
      <c r="VDR55" s="98" t="s">
        <v>669</v>
      </c>
      <c r="VDS55" s="98" t="s">
        <v>669</v>
      </c>
      <c r="VDT55" s="98" t="s">
        <v>669</v>
      </c>
      <c r="VDU55" s="98" t="s">
        <v>669</v>
      </c>
      <c r="VDV55" s="98" t="s">
        <v>669</v>
      </c>
      <c r="VDW55" s="98" t="s">
        <v>669</v>
      </c>
      <c r="VDX55" s="98" t="s">
        <v>669</v>
      </c>
      <c r="VDY55" s="98" t="s">
        <v>669</v>
      </c>
      <c r="VDZ55" s="98" t="s">
        <v>669</v>
      </c>
      <c r="VEA55" s="98" t="s">
        <v>669</v>
      </c>
      <c r="VEB55" s="98" t="s">
        <v>669</v>
      </c>
      <c r="VEC55" s="98" t="s">
        <v>669</v>
      </c>
      <c r="VED55" s="98" t="s">
        <v>669</v>
      </c>
      <c r="VEE55" s="98" t="s">
        <v>669</v>
      </c>
      <c r="VEF55" s="98" t="s">
        <v>669</v>
      </c>
      <c r="VEG55" s="98" t="s">
        <v>669</v>
      </c>
      <c r="VEH55" s="98" t="s">
        <v>669</v>
      </c>
      <c r="VEI55" s="98" t="s">
        <v>669</v>
      </c>
      <c r="VEJ55" s="98" t="s">
        <v>669</v>
      </c>
      <c r="VEK55" s="98" t="s">
        <v>669</v>
      </c>
      <c r="VEL55" s="98" t="s">
        <v>669</v>
      </c>
      <c r="VEM55" s="98" t="s">
        <v>669</v>
      </c>
      <c r="VEN55" s="98" t="s">
        <v>669</v>
      </c>
      <c r="VEO55" s="98" t="s">
        <v>669</v>
      </c>
      <c r="VEP55" s="98" t="s">
        <v>669</v>
      </c>
      <c r="VEQ55" s="98" t="s">
        <v>669</v>
      </c>
      <c r="VER55" s="98" t="s">
        <v>669</v>
      </c>
      <c r="VES55" s="98" t="s">
        <v>669</v>
      </c>
      <c r="VET55" s="98" t="s">
        <v>669</v>
      </c>
      <c r="VEU55" s="98" t="s">
        <v>669</v>
      </c>
      <c r="VEV55" s="98" t="s">
        <v>669</v>
      </c>
      <c r="VEW55" s="98" t="s">
        <v>669</v>
      </c>
      <c r="VEX55" s="98" t="s">
        <v>669</v>
      </c>
      <c r="VEY55" s="98" t="s">
        <v>669</v>
      </c>
      <c r="VEZ55" s="98" t="s">
        <v>669</v>
      </c>
      <c r="VFA55" s="98" t="s">
        <v>669</v>
      </c>
      <c r="VFB55" s="98" t="s">
        <v>669</v>
      </c>
      <c r="VFC55" s="98" t="s">
        <v>669</v>
      </c>
      <c r="VFD55" s="98" t="s">
        <v>669</v>
      </c>
      <c r="VFE55" s="98" t="s">
        <v>669</v>
      </c>
      <c r="VFF55" s="98" t="s">
        <v>669</v>
      </c>
      <c r="VFG55" s="98" t="s">
        <v>669</v>
      </c>
      <c r="VFH55" s="98" t="s">
        <v>669</v>
      </c>
      <c r="VFI55" s="98" t="s">
        <v>669</v>
      </c>
      <c r="VFJ55" s="98" t="s">
        <v>669</v>
      </c>
      <c r="VFK55" s="98" t="s">
        <v>669</v>
      </c>
      <c r="VFL55" s="98" t="s">
        <v>669</v>
      </c>
      <c r="VFM55" s="98" t="s">
        <v>669</v>
      </c>
      <c r="VFN55" s="98" t="s">
        <v>669</v>
      </c>
      <c r="VFO55" s="98" t="s">
        <v>669</v>
      </c>
      <c r="VFP55" s="98" t="s">
        <v>669</v>
      </c>
      <c r="VFQ55" s="98" t="s">
        <v>669</v>
      </c>
      <c r="VFR55" s="98" t="s">
        <v>669</v>
      </c>
      <c r="VFS55" s="98" t="s">
        <v>669</v>
      </c>
      <c r="VFT55" s="98" t="s">
        <v>669</v>
      </c>
      <c r="VFU55" s="98" t="s">
        <v>669</v>
      </c>
      <c r="VFV55" s="98" t="s">
        <v>669</v>
      </c>
      <c r="VFW55" s="98" t="s">
        <v>669</v>
      </c>
      <c r="VFX55" s="98" t="s">
        <v>669</v>
      </c>
      <c r="VFY55" s="98" t="s">
        <v>669</v>
      </c>
      <c r="VFZ55" s="98" t="s">
        <v>669</v>
      </c>
      <c r="VGA55" s="98" t="s">
        <v>669</v>
      </c>
      <c r="VGB55" s="98" t="s">
        <v>669</v>
      </c>
      <c r="VGC55" s="98" t="s">
        <v>669</v>
      </c>
      <c r="VGD55" s="98" t="s">
        <v>669</v>
      </c>
      <c r="VGE55" s="98" t="s">
        <v>669</v>
      </c>
      <c r="VGF55" s="98" t="s">
        <v>669</v>
      </c>
      <c r="VGG55" s="98" t="s">
        <v>669</v>
      </c>
      <c r="VGH55" s="98" t="s">
        <v>669</v>
      </c>
      <c r="VGI55" s="98" t="s">
        <v>669</v>
      </c>
      <c r="VGJ55" s="98" t="s">
        <v>669</v>
      </c>
      <c r="VGK55" s="98" t="s">
        <v>669</v>
      </c>
      <c r="VGL55" s="98" t="s">
        <v>669</v>
      </c>
      <c r="VGM55" s="98" t="s">
        <v>669</v>
      </c>
      <c r="VGN55" s="98" t="s">
        <v>669</v>
      </c>
      <c r="VGO55" s="98" t="s">
        <v>669</v>
      </c>
      <c r="VGP55" s="98" t="s">
        <v>669</v>
      </c>
      <c r="VGQ55" s="98" t="s">
        <v>669</v>
      </c>
      <c r="VGR55" s="98" t="s">
        <v>669</v>
      </c>
      <c r="VGS55" s="98" t="s">
        <v>669</v>
      </c>
      <c r="VGT55" s="98" t="s">
        <v>669</v>
      </c>
      <c r="VGU55" s="98" t="s">
        <v>669</v>
      </c>
      <c r="VGV55" s="98" t="s">
        <v>669</v>
      </c>
      <c r="VGW55" s="98" t="s">
        <v>669</v>
      </c>
      <c r="VGX55" s="98" t="s">
        <v>669</v>
      </c>
      <c r="VGY55" s="98" t="s">
        <v>669</v>
      </c>
      <c r="VGZ55" s="98" t="s">
        <v>669</v>
      </c>
      <c r="VHA55" s="98" t="s">
        <v>669</v>
      </c>
      <c r="VHB55" s="98" t="s">
        <v>669</v>
      </c>
      <c r="VHC55" s="98" t="s">
        <v>669</v>
      </c>
      <c r="VHD55" s="98" t="s">
        <v>669</v>
      </c>
      <c r="VHE55" s="98" t="s">
        <v>669</v>
      </c>
      <c r="VHF55" s="98" t="s">
        <v>669</v>
      </c>
      <c r="VHG55" s="98" t="s">
        <v>669</v>
      </c>
      <c r="VHH55" s="98" t="s">
        <v>669</v>
      </c>
      <c r="VHI55" s="98" t="s">
        <v>669</v>
      </c>
      <c r="VHJ55" s="98" t="s">
        <v>669</v>
      </c>
      <c r="VHK55" s="98" t="s">
        <v>669</v>
      </c>
      <c r="VHL55" s="98" t="s">
        <v>669</v>
      </c>
      <c r="VHM55" s="98" t="s">
        <v>669</v>
      </c>
      <c r="VHN55" s="98" t="s">
        <v>669</v>
      </c>
      <c r="VHO55" s="98" t="s">
        <v>669</v>
      </c>
      <c r="VHP55" s="98" t="s">
        <v>669</v>
      </c>
      <c r="VHQ55" s="98" t="s">
        <v>669</v>
      </c>
      <c r="VHR55" s="98" t="s">
        <v>669</v>
      </c>
      <c r="VHS55" s="98" t="s">
        <v>669</v>
      </c>
      <c r="VHT55" s="98" t="s">
        <v>669</v>
      </c>
      <c r="VHU55" s="98" t="s">
        <v>669</v>
      </c>
      <c r="VHV55" s="98" t="s">
        <v>669</v>
      </c>
      <c r="VHW55" s="98" t="s">
        <v>669</v>
      </c>
      <c r="VHX55" s="98" t="s">
        <v>669</v>
      </c>
      <c r="VHY55" s="98" t="s">
        <v>669</v>
      </c>
      <c r="VHZ55" s="98" t="s">
        <v>669</v>
      </c>
      <c r="VIA55" s="98" t="s">
        <v>669</v>
      </c>
      <c r="VIB55" s="98" t="s">
        <v>669</v>
      </c>
      <c r="VIC55" s="98" t="s">
        <v>669</v>
      </c>
      <c r="VID55" s="98" t="s">
        <v>669</v>
      </c>
      <c r="VIE55" s="98" t="s">
        <v>669</v>
      </c>
      <c r="VIF55" s="98" t="s">
        <v>669</v>
      </c>
      <c r="VIG55" s="98" t="s">
        <v>669</v>
      </c>
      <c r="VIH55" s="98" t="s">
        <v>669</v>
      </c>
      <c r="VII55" s="98" t="s">
        <v>669</v>
      </c>
      <c r="VIJ55" s="98" t="s">
        <v>669</v>
      </c>
      <c r="VIK55" s="98" t="s">
        <v>669</v>
      </c>
      <c r="VIL55" s="98" t="s">
        <v>669</v>
      </c>
      <c r="VIM55" s="98" t="s">
        <v>669</v>
      </c>
      <c r="VIN55" s="98" t="s">
        <v>669</v>
      </c>
      <c r="VIO55" s="98" t="s">
        <v>669</v>
      </c>
      <c r="VIP55" s="98" t="s">
        <v>669</v>
      </c>
      <c r="VIQ55" s="98" t="s">
        <v>669</v>
      </c>
      <c r="VIR55" s="98" t="s">
        <v>669</v>
      </c>
      <c r="VIS55" s="98" t="s">
        <v>669</v>
      </c>
      <c r="VIT55" s="98" t="s">
        <v>669</v>
      </c>
      <c r="VIU55" s="98" t="s">
        <v>669</v>
      </c>
      <c r="VIV55" s="98" t="s">
        <v>669</v>
      </c>
      <c r="VIW55" s="98" t="s">
        <v>669</v>
      </c>
      <c r="VIX55" s="98" t="s">
        <v>669</v>
      </c>
      <c r="VIY55" s="98" t="s">
        <v>669</v>
      </c>
      <c r="VIZ55" s="98" t="s">
        <v>669</v>
      </c>
      <c r="VJA55" s="98" t="s">
        <v>669</v>
      </c>
      <c r="VJB55" s="98" t="s">
        <v>669</v>
      </c>
      <c r="VJC55" s="98" t="s">
        <v>669</v>
      </c>
      <c r="VJD55" s="98" t="s">
        <v>669</v>
      </c>
      <c r="VJE55" s="98" t="s">
        <v>669</v>
      </c>
      <c r="VJF55" s="98" t="s">
        <v>669</v>
      </c>
      <c r="VJG55" s="98" t="s">
        <v>669</v>
      </c>
      <c r="VJH55" s="98" t="s">
        <v>669</v>
      </c>
      <c r="VJI55" s="98" t="s">
        <v>669</v>
      </c>
      <c r="VJJ55" s="98" t="s">
        <v>669</v>
      </c>
      <c r="VJK55" s="98" t="s">
        <v>669</v>
      </c>
      <c r="VJL55" s="98" t="s">
        <v>669</v>
      </c>
      <c r="VJM55" s="98" t="s">
        <v>669</v>
      </c>
      <c r="VJN55" s="98" t="s">
        <v>669</v>
      </c>
      <c r="VJO55" s="98" t="s">
        <v>669</v>
      </c>
      <c r="VJP55" s="98" t="s">
        <v>669</v>
      </c>
      <c r="VJQ55" s="98" t="s">
        <v>669</v>
      </c>
      <c r="VJR55" s="98" t="s">
        <v>669</v>
      </c>
      <c r="VJS55" s="98" t="s">
        <v>669</v>
      </c>
      <c r="VJT55" s="98" t="s">
        <v>669</v>
      </c>
      <c r="VJU55" s="98" t="s">
        <v>669</v>
      </c>
      <c r="VJV55" s="98" t="s">
        <v>669</v>
      </c>
      <c r="VJW55" s="98" t="s">
        <v>669</v>
      </c>
      <c r="VJX55" s="98" t="s">
        <v>669</v>
      </c>
      <c r="VJY55" s="98" t="s">
        <v>669</v>
      </c>
      <c r="VJZ55" s="98" t="s">
        <v>669</v>
      </c>
      <c r="VKA55" s="98" t="s">
        <v>669</v>
      </c>
      <c r="VKB55" s="98" t="s">
        <v>669</v>
      </c>
      <c r="VKC55" s="98" t="s">
        <v>669</v>
      </c>
      <c r="VKD55" s="98" t="s">
        <v>669</v>
      </c>
      <c r="VKE55" s="98" t="s">
        <v>669</v>
      </c>
      <c r="VKF55" s="98" t="s">
        <v>669</v>
      </c>
      <c r="VKG55" s="98" t="s">
        <v>669</v>
      </c>
      <c r="VKH55" s="98" t="s">
        <v>669</v>
      </c>
      <c r="VKI55" s="98" t="s">
        <v>669</v>
      </c>
      <c r="VKJ55" s="98" t="s">
        <v>669</v>
      </c>
      <c r="VKK55" s="98" t="s">
        <v>669</v>
      </c>
      <c r="VKL55" s="98" t="s">
        <v>669</v>
      </c>
      <c r="VKM55" s="98" t="s">
        <v>669</v>
      </c>
      <c r="VKN55" s="98" t="s">
        <v>669</v>
      </c>
      <c r="VKO55" s="98" t="s">
        <v>669</v>
      </c>
      <c r="VKP55" s="98" t="s">
        <v>669</v>
      </c>
      <c r="VKQ55" s="98" t="s">
        <v>669</v>
      </c>
      <c r="VKR55" s="98" t="s">
        <v>669</v>
      </c>
      <c r="VKS55" s="98" t="s">
        <v>669</v>
      </c>
      <c r="VKT55" s="98" t="s">
        <v>669</v>
      </c>
      <c r="VKU55" s="98" t="s">
        <v>669</v>
      </c>
      <c r="VKV55" s="98" t="s">
        <v>669</v>
      </c>
      <c r="VKW55" s="98" t="s">
        <v>669</v>
      </c>
      <c r="VKX55" s="98" t="s">
        <v>669</v>
      </c>
      <c r="VKY55" s="98" t="s">
        <v>669</v>
      </c>
      <c r="VKZ55" s="98" t="s">
        <v>669</v>
      </c>
      <c r="VLA55" s="98" t="s">
        <v>669</v>
      </c>
      <c r="VLB55" s="98" t="s">
        <v>669</v>
      </c>
      <c r="VLC55" s="98" t="s">
        <v>669</v>
      </c>
      <c r="VLD55" s="98" t="s">
        <v>669</v>
      </c>
      <c r="VLE55" s="98" t="s">
        <v>669</v>
      </c>
      <c r="VLF55" s="98" t="s">
        <v>669</v>
      </c>
      <c r="VLG55" s="98" t="s">
        <v>669</v>
      </c>
      <c r="VLH55" s="98" t="s">
        <v>669</v>
      </c>
      <c r="VLI55" s="98" t="s">
        <v>669</v>
      </c>
      <c r="VLJ55" s="98" t="s">
        <v>669</v>
      </c>
      <c r="VLK55" s="98" t="s">
        <v>669</v>
      </c>
      <c r="VLL55" s="98" t="s">
        <v>669</v>
      </c>
      <c r="VLM55" s="98" t="s">
        <v>669</v>
      </c>
      <c r="VLN55" s="98" t="s">
        <v>669</v>
      </c>
      <c r="VLO55" s="98" t="s">
        <v>669</v>
      </c>
      <c r="VLP55" s="98" t="s">
        <v>669</v>
      </c>
      <c r="VLQ55" s="98" t="s">
        <v>669</v>
      </c>
      <c r="VLR55" s="98" t="s">
        <v>669</v>
      </c>
      <c r="VLS55" s="98" t="s">
        <v>669</v>
      </c>
      <c r="VLT55" s="98" t="s">
        <v>669</v>
      </c>
      <c r="VLU55" s="98" t="s">
        <v>669</v>
      </c>
      <c r="VLV55" s="98" t="s">
        <v>669</v>
      </c>
      <c r="VLW55" s="98" t="s">
        <v>669</v>
      </c>
      <c r="VLX55" s="98" t="s">
        <v>669</v>
      </c>
      <c r="VLY55" s="98" t="s">
        <v>669</v>
      </c>
      <c r="VLZ55" s="98" t="s">
        <v>669</v>
      </c>
      <c r="VMA55" s="98" t="s">
        <v>669</v>
      </c>
      <c r="VMB55" s="98" t="s">
        <v>669</v>
      </c>
      <c r="VMC55" s="98" t="s">
        <v>669</v>
      </c>
      <c r="VMD55" s="98" t="s">
        <v>669</v>
      </c>
      <c r="VME55" s="98" t="s">
        <v>669</v>
      </c>
      <c r="VMF55" s="98" t="s">
        <v>669</v>
      </c>
      <c r="VMG55" s="98" t="s">
        <v>669</v>
      </c>
      <c r="VMH55" s="98" t="s">
        <v>669</v>
      </c>
      <c r="VMI55" s="98" t="s">
        <v>669</v>
      </c>
      <c r="VMJ55" s="98" t="s">
        <v>669</v>
      </c>
      <c r="VMK55" s="98" t="s">
        <v>669</v>
      </c>
      <c r="VML55" s="98" t="s">
        <v>669</v>
      </c>
      <c r="VMM55" s="98" t="s">
        <v>669</v>
      </c>
      <c r="VMN55" s="98" t="s">
        <v>669</v>
      </c>
      <c r="VMO55" s="98" t="s">
        <v>669</v>
      </c>
      <c r="VMP55" s="98" t="s">
        <v>669</v>
      </c>
      <c r="VMQ55" s="98" t="s">
        <v>669</v>
      </c>
      <c r="VMR55" s="98" t="s">
        <v>669</v>
      </c>
      <c r="VMS55" s="98" t="s">
        <v>669</v>
      </c>
      <c r="VMT55" s="98" t="s">
        <v>669</v>
      </c>
      <c r="VMU55" s="98" t="s">
        <v>669</v>
      </c>
      <c r="VMV55" s="98" t="s">
        <v>669</v>
      </c>
      <c r="VMW55" s="98" t="s">
        <v>669</v>
      </c>
      <c r="VMX55" s="98" t="s">
        <v>669</v>
      </c>
      <c r="VMY55" s="98" t="s">
        <v>669</v>
      </c>
      <c r="VMZ55" s="98" t="s">
        <v>669</v>
      </c>
      <c r="VNA55" s="98" t="s">
        <v>669</v>
      </c>
      <c r="VNB55" s="98" t="s">
        <v>669</v>
      </c>
      <c r="VNC55" s="98" t="s">
        <v>669</v>
      </c>
      <c r="VND55" s="98" t="s">
        <v>669</v>
      </c>
      <c r="VNE55" s="98" t="s">
        <v>669</v>
      </c>
      <c r="VNF55" s="98" t="s">
        <v>669</v>
      </c>
      <c r="VNG55" s="98" t="s">
        <v>669</v>
      </c>
      <c r="VNH55" s="98" t="s">
        <v>669</v>
      </c>
      <c r="VNI55" s="98" t="s">
        <v>669</v>
      </c>
      <c r="VNJ55" s="98" t="s">
        <v>669</v>
      </c>
      <c r="VNK55" s="98" t="s">
        <v>669</v>
      </c>
      <c r="VNL55" s="98" t="s">
        <v>669</v>
      </c>
      <c r="VNM55" s="98" t="s">
        <v>669</v>
      </c>
      <c r="VNN55" s="98" t="s">
        <v>669</v>
      </c>
      <c r="VNO55" s="98" t="s">
        <v>669</v>
      </c>
      <c r="VNP55" s="98" t="s">
        <v>669</v>
      </c>
      <c r="VNQ55" s="98" t="s">
        <v>669</v>
      </c>
      <c r="VNR55" s="98" t="s">
        <v>669</v>
      </c>
      <c r="VNS55" s="98" t="s">
        <v>669</v>
      </c>
      <c r="VNT55" s="98" t="s">
        <v>669</v>
      </c>
      <c r="VNU55" s="98" t="s">
        <v>669</v>
      </c>
      <c r="VNV55" s="98" t="s">
        <v>669</v>
      </c>
      <c r="VNW55" s="98" t="s">
        <v>669</v>
      </c>
      <c r="VNX55" s="98" t="s">
        <v>669</v>
      </c>
      <c r="VNY55" s="98" t="s">
        <v>669</v>
      </c>
      <c r="VNZ55" s="98" t="s">
        <v>669</v>
      </c>
      <c r="VOA55" s="98" t="s">
        <v>669</v>
      </c>
      <c r="VOB55" s="98" t="s">
        <v>669</v>
      </c>
      <c r="VOC55" s="98" t="s">
        <v>669</v>
      </c>
      <c r="VOD55" s="98" t="s">
        <v>669</v>
      </c>
      <c r="VOE55" s="98" t="s">
        <v>669</v>
      </c>
      <c r="VOF55" s="98" t="s">
        <v>669</v>
      </c>
      <c r="VOG55" s="98" t="s">
        <v>669</v>
      </c>
      <c r="VOH55" s="98" t="s">
        <v>669</v>
      </c>
      <c r="VOI55" s="98" t="s">
        <v>669</v>
      </c>
      <c r="VOJ55" s="98" t="s">
        <v>669</v>
      </c>
      <c r="VOK55" s="98" t="s">
        <v>669</v>
      </c>
      <c r="VOL55" s="98" t="s">
        <v>669</v>
      </c>
      <c r="VOM55" s="98" t="s">
        <v>669</v>
      </c>
      <c r="VON55" s="98" t="s">
        <v>669</v>
      </c>
      <c r="VOO55" s="98" t="s">
        <v>669</v>
      </c>
      <c r="VOP55" s="98" t="s">
        <v>669</v>
      </c>
      <c r="VOQ55" s="98" t="s">
        <v>669</v>
      </c>
      <c r="VOR55" s="98" t="s">
        <v>669</v>
      </c>
      <c r="VOS55" s="98" t="s">
        <v>669</v>
      </c>
      <c r="VOT55" s="98" t="s">
        <v>669</v>
      </c>
      <c r="VOU55" s="98" t="s">
        <v>669</v>
      </c>
      <c r="VOV55" s="98" t="s">
        <v>669</v>
      </c>
      <c r="VOW55" s="98" t="s">
        <v>669</v>
      </c>
      <c r="VOX55" s="98" t="s">
        <v>669</v>
      </c>
      <c r="VOY55" s="98" t="s">
        <v>669</v>
      </c>
      <c r="VOZ55" s="98" t="s">
        <v>669</v>
      </c>
      <c r="VPA55" s="98" t="s">
        <v>669</v>
      </c>
      <c r="VPB55" s="98" t="s">
        <v>669</v>
      </c>
      <c r="VPC55" s="98" t="s">
        <v>669</v>
      </c>
      <c r="VPD55" s="98" t="s">
        <v>669</v>
      </c>
      <c r="VPE55" s="98" t="s">
        <v>669</v>
      </c>
      <c r="VPF55" s="98" t="s">
        <v>669</v>
      </c>
      <c r="VPG55" s="98" t="s">
        <v>669</v>
      </c>
      <c r="VPH55" s="98" t="s">
        <v>669</v>
      </c>
      <c r="VPI55" s="98" t="s">
        <v>669</v>
      </c>
      <c r="VPJ55" s="98" t="s">
        <v>669</v>
      </c>
      <c r="VPK55" s="98" t="s">
        <v>669</v>
      </c>
      <c r="VPL55" s="98" t="s">
        <v>669</v>
      </c>
      <c r="VPM55" s="98" t="s">
        <v>669</v>
      </c>
      <c r="VPN55" s="98" t="s">
        <v>669</v>
      </c>
      <c r="VPO55" s="98" t="s">
        <v>669</v>
      </c>
      <c r="VPP55" s="98" t="s">
        <v>669</v>
      </c>
      <c r="VPQ55" s="98" t="s">
        <v>669</v>
      </c>
      <c r="VPR55" s="98" t="s">
        <v>669</v>
      </c>
      <c r="VPS55" s="98" t="s">
        <v>669</v>
      </c>
      <c r="VPT55" s="98" t="s">
        <v>669</v>
      </c>
      <c r="VPU55" s="98" t="s">
        <v>669</v>
      </c>
      <c r="VPV55" s="98" t="s">
        <v>669</v>
      </c>
      <c r="VPW55" s="98" t="s">
        <v>669</v>
      </c>
      <c r="VPX55" s="98" t="s">
        <v>669</v>
      </c>
      <c r="VPY55" s="98" t="s">
        <v>669</v>
      </c>
      <c r="VPZ55" s="98" t="s">
        <v>669</v>
      </c>
      <c r="VQA55" s="98" t="s">
        <v>669</v>
      </c>
      <c r="VQB55" s="98" t="s">
        <v>669</v>
      </c>
      <c r="VQC55" s="98" t="s">
        <v>669</v>
      </c>
      <c r="VQD55" s="98" t="s">
        <v>669</v>
      </c>
      <c r="VQE55" s="98" t="s">
        <v>669</v>
      </c>
      <c r="VQF55" s="98" t="s">
        <v>669</v>
      </c>
      <c r="VQG55" s="98" t="s">
        <v>669</v>
      </c>
      <c r="VQH55" s="98" t="s">
        <v>669</v>
      </c>
      <c r="VQI55" s="98" t="s">
        <v>669</v>
      </c>
      <c r="VQJ55" s="98" t="s">
        <v>669</v>
      </c>
      <c r="VQK55" s="98" t="s">
        <v>669</v>
      </c>
      <c r="VQL55" s="98" t="s">
        <v>669</v>
      </c>
      <c r="VQM55" s="98" t="s">
        <v>669</v>
      </c>
      <c r="VQN55" s="98" t="s">
        <v>669</v>
      </c>
      <c r="VQO55" s="98" t="s">
        <v>669</v>
      </c>
      <c r="VQP55" s="98" t="s">
        <v>669</v>
      </c>
      <c r="VQQ55" s="98" t="s">
        <v>669</v>
      </c>
      <c r="VQR55" s="98" t="s">
        <v>669</v>
      </c>
      <c r="VQS55" s="98" t="s">
        <v>669</v>
      </c>
      <c r="VQT55" s="98" t="s">
        <v>669</v>
      </c>
      <c r="VQU55" s="98" t="s">
        <v>669</v>
      </c>
      <c r="VQV55" s="98" t="s">
        <v>669</v>
      </c>
      <c r="VQW55" s="98" t="s">
        <v>669</v>
      </c>
      <c r="VQX55" s="98" t="s">
        <v>669</v>
      </c>
      <c r="VQY55" s="98" t="s">
        <v>669</v>
      </c>
      <c r="VQZ55" s="98" t="s">
        <v>669</v>
      </c>
      <c r="VRA55" s="98" t="s">
        <v>669</v>
      </c>
      <c r="VRB55" s="98" t="s">
        <v>669</v>
      </c>
      <c r="VRC55" s="98" t="s">
        <v>669</v>
      </c>
      <c r="VRD55" s="98" t="s">
        <v>669</v>
      </c>
      <c r="VRE55" s="98" t="s">
        <v>669</v>
      </c>
      <c r="VRF55" s="98" t="s">
        <v>669</v>
      </c>
      <c r="VRG55" s="98" t="s">
        <v>669</v>
      </c>
      <c r="VRH55" s="98" t="s">
        <v>669</v>
      </c>
      <c r="VRI55" s="98" t="s">
        <v>669</v>
      </c>
      <c r="VRJ55" s="98" t="s">
        <v>669</v>
      </c>
      <c r="VRK55" s="98" t="s">
        <v>669</v>
      </c>
      <c r="VRL55" s="98" t="s">
        <v>669</v>
      </c>
      <c r="VRM55" s="98" t="s">
        <v>669</v>
      </c>
      <c r="VRN55" s="98" t="s">
        <v>669</v>
      </c>
      <c r="VRO55" s="98" t="s">
        <v>669</v>
      </c>
      <c r="VRP55" s="98" t="s">
        <v>669</v>
      </c>
      <c r="VRQ55" s="98" t="s">
        <v>669</v>
      </c>
      <c r="VRR55" s="98" t="s">
        <v>669</v>
      </c>
      <c r="VRS55" s="98" t="s">
        <v>669</v>
      </c>
      <c r="VRT55" s="98" t="s">
        <v>669</v>
      </c>
      <c r="VRU55" s="98" t="s">
        <v>669</v>
      </c>
      <c r="VRV55" s="98" t="s">
        <v>669</v>
      </c>
      <c r="VRW55" s="98" t="s">
        <v>669</v>
      </c>
      <c r="VRX55" s="98" t="s">
        <v>669</v>
      </c>
      <c r="VRY55" s="98" t="s">
        <v>669</v>
      </c>
      <c r="VRZ55" s="98" t="s">
        <v>669</v>
      </c>
      <c r="VSA55" s="98" t="s">
        <v>669</v>
      </c>
      <c r="VSB55" s="98" t="s">
        <v>669</v>
      </c>
      <c r="VSC55" s="98" t="s">
        <v>669</v>
      </c>
      <c r="VSD55" s="98" t="s">
        <v>669</v>
      </c>
      <c r="VSE55" s="98" t="s">
        <v>669</v>
      </c>
      <c r="VSF55" s="98" t="s">
        <v>669</v>
      </c>
      <c r="VSG55" s="98" t="s">
        <v>669</v>
      </c>
      <c r="VSH55" s="98" t="s">
        <v>669</v>
      </c>
      <c r="VSI55" s="98" t="s">
        <v>669</v>
      </c>
      <c r="VSJ55" s="98" t="s">
        <v>669</v>
      </c>
      <c r="VSK55" s="98" t="s">
        <v>669</v>
      </c>
      <c r="VSL55" s="98" t="s">
        <v>669</v>
      </c>
      <c r="VSM55" s="98" t="s">
        <v>669</v>
      </c>
      <c r="VSN55" s="98" t="s">
        <v>669</v>
      </c>
      <c r="VSO55" s="98" t="s">
        <v>669</v>
      </c>
      <c r="VSP55" s="98" t="s">
        <v>669</v>
      </c>
      <c r="VSQ55" s="98" t="s">
        <v>669</v>
      </c>
      <c r="VSR55" s="98" t="s">
        <v>669</v>
      </c>
      <c r="VSS55" s="98" t="s">
        <v>669</v>
      </c>
      <c r="VST55" s="98" t="s">
        <v>669</v>
      </c>
      <c r="VSU55" s="98" t="s">
        <v>669</v>
      </c>
      <c r="VSV55" s="98" t="s">
        <v>669</v>
      </c>
      <c r="VSW55" s="98" t="s">
        <v>669</v>
      </c>
      <c r="VSX55" s="98" t="s">
        <v>669</v>
      </c>
      <c r="VSY55" s="98" t="s">
        <v>669</v>
      </c>
      <c r="VSZ55" s="98" t="s">
        <v>669</v>
      </c>
      <c r="VTA55" s="98" t="s">
        <v>669</v>
      </c>
      <c r="VTB55" s="98" t="s">
        <v>669</v>
      </c>
      <c r="VTC55" s="98" t="s">
        <v>669</v>
      </c>
      <c r="VTD55" s="98" t="s">
        <v>669</v>
      </c>
      <c r="VTE55" s="98" t="s">
        <v>669</v>
      </c>
      <c r="VTF55" s="98" t="s">
        <v>669</v>
      </c>
      <c r="VTG55" s="98" t="s">
        <v>669</v>
      </c>
      <c r="VTH55" s="98" t="s">
        <v>669</v>
      </c>
      <c r="VTI55" s="98" t="s">
        <v>669</v>
      </c>
      <c r="VTJ55" s="98" t="s">
        <v>669</v>
      </c>
      <c r="VTK55" s="98" t="s">
        <v>669</v>
      </c>
      <c r="VTL55" s="98" t="s">
        <v>669</v>
      </c>
      <c r="VTM55" s="98" t="s">
        <v>669</v>
      </c>
      <c r="VTN55" s="98" t="s">
        <v>669</v>
      </c>
      <c r="VTO55" s="98" t="s">
        <v>669</v>
      </c>
      <c r="VTP55" s="98" t="s">
        <v>669</v>
      </c>
      <c r="VTQ55" s="98" t="s">
        <v>669</v>
      </c>
      <c r="VTR55" s="98" t="s">
        <v>669</v>
      </c>
      <c r="VTS55" s="98" t="s">
        <v>669</v>
      </c>
      <c r="VTT55" s="98" t="s">
        <v>669</v>
      </c>
      <c r="VTU55" s="98" t="s">
        <v>669</v>
      </c>
      <c r="VTV55" s="98" t="s">
        <v>669</v>
      </c>
      <c r="VTW55" s="98" t="s">
        <v>669</v>
      </c>
      <c r="VTX55" s="98" t="s">
        <v>669</v>
      </c>
      <c r="VTY55" s="98" t="s">
        <v>669</v>
      </c>
      <c r="VTZ55" s="98" t="s">
        <v>669</v>
      </c>
      <c r="VUA55" s="98" t="s">
        <v>669</v>
      </c>
      <c r="VUB55" s="98" t="s">
        <v>669</v>
      </c>
      <c r="VUC55" s="98" t="s">
        <v>669</v>
      </c>
      <c r="VUD55" s="98" t="s">
        <v>669</v>
      </c>
      <c r="VUE55" s="98" t="s">
        <v>669</v>
      </c>
      <c r="VUF55" s="98" t="s">
        <v>669</v>
      </c>
      <c r="VUG55" s="98" t="s">
        <v>669</v>
      </c>
      <c r="VUH55" s="98" t="s">
        <v>669</v>
      </c>
      <c r="VUI55" s="98" t="s">
        <v>669</v>
      </c>
      <c r="VUJ55" s="98" t="s">
        <v>669</v>
      </c>
      <c r="VUK55" s="98" t="s">
        <v>669</v>
      </c>
      <c r="VUL55" s="98" t="s">
        <v>669</v>
      </c>
      <c r="VUM55" s="98" t="s">
        <v>669</v>
      </c>
      <c r="VUN55" s="98" t="s">
        <v>669</v>
      </c>
      <c r="VUO55" s="98" t="s">
        <v>669</v>
      </c>
      <c r="VUP55" s="98" t="s">
        <v>669</v>
      </c>
      <c r="VUQ55" s="98" t="s">
        <v>669</v>
      </c>
      <c r="VUR55" s="98" t="s">
        <v>669</v>
      </c>
      <c r="VUS55" s="98" t="s">
        <v>669</v>
      </c>
      <c r="VUT55" s="98" t="s">
        <v>669</v>
      </c>
      <c r="VUU55" s="98" t="s">
        <v>669</v>
      </c>
      <c r="VUV55" s="98" t="s">
        <v>669</v>
      </c>
      <c r="VUW55" s="98" t="s">
        <v>669</v>
      </c>
      <c r="VUX55" s="98" t="s">
        <v>669</v>
      </c>
      <c r="VUY55" s="98" t="s">
        <v>669</v>
      </c>
      <c r="VUZ55" s="98" t="s">
        <v>669</v>
      </c>
      <c r="VVA55" s="98" t="s">
        <v>669</v>
      </c>
      <c r="VVB55" s="98" t="s">
        <v>669</v>
      </c>
      <c r="VVC55" s="98" t="s">
        <v>669</v>
      </c>
      <c r="VVD55" s="98" t="s">
        <v>669</v>
      </c>
      <c r="VVE55" s="98" t="s">
        <v>669</v>
      </c>
      <c r="VVF55" s="98" t="s">
        <v>669</v>
      </c>
      <c r="VVG55" s="98" t="s">
        <v>669</v>
      </c>
      <c r="VVH55" s="98" t="s">
        <v>669</v>
      </c>
      <c r="VVI55" s="98" t="s">
        <v>669</v>
      </c>
      <c r="VVJ55" s="98" t="s">
        <v>669</v>
      </c>
      <c r="VVK55" s="98" t="s">
        <v>669</v>
      </c>
      <c r="VVL55" s="98" t="s">
        <v>669</v>
      </c>
      <c r="VVM55" s="98" t="s">
        <v>669</v>
      </c>
      <c r="VVN55" s="98" t="s">
        <v>669</v>
      </c>
      <c r="VVO55" s="98" t="s">
        <v>669</v>
      </c>
      <c r="VVP55" s="98" t="s">
        <v>669</v>
      </c>
      <c r="VVQ55" s="98" t="s">
        <v>669</v>
      </c>
      <c r="VVR55" s="98" t="s">
        <v>669</v>
      </c>
      <c r="VVS55" s="98" t="s">
        <v>669</v>
      </c>
      <c r="VVT55" s="98" t="s">
        <v>669</v>
      </c>
      <c r="VVU55" s="98" t="s">
        <v>669</v>
      </c>
      <c r="VVV55" s="98" t="s">
        <v>669</v>
      </c>
      <c r="VVW55" s="98" t="s">
        <v>669</v>
      </c>
      <c r="VVX55" s="98" t="s">
        <v>669</v>
      </c>
      <c r="VVY55" s="98" t="s">
        <v>669</v>
      </c>
      <c r="VVZ55" s="98" t="s">
        <v>669</v>
      </c>
      <c r="VWA55" s="98" t="s">
        <v>669</v>
      </c>
      <c r="VWB55" s="98" t="s">
        <v>669</v>
      </c>
      <c r="VWC55" s="98" t="s">
        <v>669</v>
      </c>
      <c r="VWD55" s="98" t="s">
        <v>669</v>
      </c>
      <c r="VWE55" s="98" t="s">
        <v>669</v>
      </c>
      <c r="VWF55" s="98" t="s">
        <v>669</v>
      </c>
      <c r="VWG55" s="98" t="s">
        <v>669</v>
      </c>
      <c r="VWH55" s="98" t="s">
        <v>669</v>
      </c>
      <c r="VWI55" s="98" t="s">
        <v>669</v>
      </c>
      <c r="VWJ55" s="98" t="s">
        <v>669</v>
      </c>
      <c r="VWK55" s="98" t="s">
        <v>669</v>
      </c>
      <c r="VWL55" s="98" t="s">
        <v>669</v>
      </c>
      <c r="VWM55" s="98" t="s">
        <v>669</v>
      </c>
      <c r="VWN55" s="98" t="s">
        <v>669</v>
      </c>
      <c r="VWO55" s="98" t="s">
        <v>669</v>
      </c>
      <c r="VWP55" s="98" t="s">
        <v>669</v>
      </c>
      <c r="VWQ55" s="98" t="s">
        <v>669</v>
      </c>
      <c r="VWR55" s="98" t="s">
        <v>669</v>
      </c>
      <c r="VWS55" s="98" t="s">
        <v>669</v>
      </c>
      <c r="VWT55" s="98" t="s">
        <v>669</v>
      </c>
      <c r="VWU55" s="98" t="s">
        <v>669</v>
      </c>
      <c r="VWV55" s="98" t="s">
        <v>669</v>
      </c>
      <c r="VWW55" s="98" t="s">
        <v>669</v>
      </c>
      <c r="VWX55" s="98" t="s">
        <v>669</v>
      </c>
      <c r="VWY55" s="98" t="s">
        <v>669</v>
      </c>
      <c r="VWZ55" s="98" t="s">
        <v>669</v>
      </c>
      <c r="VXA55" s="98" t="s">
        <v>669</v>
      </c>
      <c r="VXB55" s="98" t="s">
        <v>669</v>
      </c>
      <c r="VXC55" s="98" t="s">
        <v>669</v>
      </c>
      <c r="VXD55" s="98" t="s">
        <v>669</v>
      </c>
      <c r="VXE55" s="98" t="s">
        <v>669</v>
      </c>
      <c r="VXF55" s="98" t="s">
        <v>669</v>
      </c>
      <c r="VXG55" s="98" t="s">
        <v>669</v>
      </c>
      <c r="VXH55" s="98" t="s">
        <v>669</v>
      </c>
      <c r="VXI55" s="98" t="s">
        <v>669</v>
      </c>
      <c r="VXJ55" s="98" t="s">
        <v>669</v>
      </c>
      <c r="VXK55" s="98" t="s">
        <v>669</v>
      </c>
      <c r="VXL55" s="98" t="s">
        <v>669</v>
      </c>
      <c r="VXM55" s="98" t="s">
        <v>669</v>
      </c>
      <c r="VXN55" s="98" t="s">
        <v>669</v>
      </c>
      <c r="VXO55" s="98" t="s">
        <v>669</v>
      </c>
      <c r="VXP55" s="98" t="s">
        <v>669</v>
      </c>
      <c r="VXQ55" s="98" t="s">
        <v>669</v>
      </c>
      <c r="VXR55" s="98" t="s">
        <v>669</v>
      </c>
      <c r="VXS55" s="98" t="s">
        <v>669</v>
      </c>
      <c r="VXT55" s="98" t="s">
        <v>669</v>
      </c>
      <c r="VXU55" s="98" t="s">
        <v>669</v>
      </c>
      <c r="VXV55" s="98" t="s">
        <v>669</v>
      </c>
      <c r="VXW55" s="98" t="s">
        <v>669</v>
      </c>
      <c r="VXX55" s="98" t="s">
        <v>669</v>
      </c>
      <c r="VXY55" s="98" t="s">
        <v>669</v>
      </c>
      <c r="VXZ55" s="98" t="s">
        <v>669</v>
      </c>
      <c r="VYA55" s="98" t="s">
        <v>669</v>
      </c>
      <c r="VYB55" s="98" t="s">
        <v>669</v>
      </c>
      <c r="VYC55" s="98" t="s">
        <v>669</v>
      </c>
      <c r="VYD55" s="98" t="s">
        <v>669</v>
      </c>
      <c r="VYE55" s="98" t="s">
        <v>669</v>
      </c>
      <c r="VYF55" s="98" t="s">
        <v>669</v>
      </c>
      <c r="VYG55" s="98" t="s">
        <v>669</v>
      </c>
      <c r="VYH55" s="98" t="s">
        <v>669</v>
      </c>
      <c r="VYI55" s="98" t="s">
        <v>669</v>
      </c>
      <c r="VYJ55" s="98" t="s">
        <v>669</v>
      </c>
      <c r="VYK55" s="98" t="s">
        <v>669</v>
      </c>
      <c r="VYL55" s="98" t="s">
        <v>669</v>
      </c>
      <c r="VYM55" s="98" t="s">
        <v>669</v>
      </c>
      <c r="VYN55" s="98" t="s">
        <v>669</v>
      </c>
      <c r="VYO55" s="98" t="s">
        <v>669</v>
      </c>
      <c r="VYP55" s="98" t="s">
        <v>669</v>
      </c>
      <c r="VYQ55" s="98" t="s">
        <v>669</v>
      </c>
      <c r="VYR55" s="98" t="s">
        <v>669</v>
      </c>
      <c r="VYS55" s="98" t="s">
        <v>669</v>
      </c>
      <c r="VYT55" s="98" t="s">
        <v>669</v>
      </c>
      <c r="VYU55" s="98" t="s">
        <v>669</v>
      </c>
      <c r="VYV55" s="98" t="s">
        <v>669</v>
      </c>
      <c r="VYW55" s="98" t="s">
        <v>669</v>
      </c>
      <c r="VYX55" s="98" t="s">
        <v>669</v>
      </c>
      <c r="VYY55" s="98" t="s">
        <v>669</v>
      </c>
      <c r="VYZ55" s="98" t="s">
        <v>669</v>
      </c>
      <c r="VZA55" s="98" t="s">
        <v>669</v>
      </c>
      <c r="VZB55" s="98" t="s">
        <v>669</v>
      </c>
      <c r="VZC55" s="98" t="s">
        <v>669</v>
      </c>
      <c r="VZD55" s="98" t="s">
        <v>669</v>
      </c>
      <c r="VZE55" s="98" t="s">
        <v>669</v>
      </c>
      <c r="VZF55" s="98" t="s">
        <v>669</v>
      </c>
      <c r="VZG55" s="98" t="s">
        <v>669</v>
      </c>
      <c r="VZH55" s="98" t="s">
        <v>669</v>
      </c>
      <c r="VZI55" s="98" t="s">
        <v>669</v>
      </c>
      <c r="VZJ55" s="98" t="s">
        <v>669</v>
      </c>
      <c r="VZK55" s="98" t="s">
        <v>669</v>
      </c>
      <c r="VZL55" s="98" t="s">
        <v>669</v>
      </c>
      <c r="VZM55" s="98" t="s">
        <v>669</v>
      </c>
      <c r="VZN55" s="98" t="s">
        <v>669</v>
      </c>
      <c r="VZO55" s="98" t="s">
        <v>669</v>
      </c>
      <c r="VZP55" s="98" t="s">
        <v>669</v>
      </c>
      <c r="VZQ55" s="98" t="s">
        <v>669</v>
      </c>
      <c r="VZR55" s="98" t="s">
        <v>669</v>
      </c>
      <c r="VZS55" s="98" t="s">
        <v>669</v>
      </c>
      <c r="VZT55" s="98" t="s">
        <v>669</v>
      </c>
      <c r="VZU55" s="98" t="s">
        <v>669</v>
      </c>
      <c r="VZV55" s="98" t="s">
        <v>669</v>
      </c>
      <c r="VZW55" s="98" t="s">
        <v>669</v>
      </c>
      <c r="VZX55" s="98" t="s">
        <v>669</v>
      </c>
      <c r="VZY55" s="98" t="s">
        <v>669</v>
      </c>
      <c r="VZZ55" s="98" t="s">
        <v>669</v>
      </c>
      <c r="WAA55" s="98" t="s">
        <v>669</v>
      </c>
      <c r="WAB55" s="98" t="s">
        <v>669</v>
      </c>
      <c r="WAC55" s="98" t="s">
        <v>669</v>
      </c>
      <c r="WAD55" s="98" t="s">
        <v>669</v>
      </c>
      <c r="WAE55" s="98" t="s">
        <v>669</v>
      </c>
      <c r="WAF55" s="98" t="s">
        <v>669</v>
      </c>
      <c r="WAG55" s="98" t="s">
        <v>669</v>
      </c>
      <c r="WAH55" s="98" t="s">
        <v>669</v>
      </c>
      <c r="WAI55" s="98" t="s">
        <v>669</v>
      </c>
      <c r="WAJ55" s="98" t="s">
        <v>669</v>
      </c>
      <c r="WAK55" s="98" t="s">
        <v>669</v>
      </c>
      <c r="WAL55" s="98" t="s">
        <v>669</v>
      </c>
      <c r="WAM55" s="98" t="s">
        <v>669</v>
      </c>
      <c r="WAN55" s="98" t="s">
        <v>669</v>
      </c>
      <c r="WAO55" s="98" t="s">
        <v>669</v>
      </c>
      <c r="WAP55" s="98" t="s">
        <v>669</v>
      </c>
      <c r="WAQ55" s="98" t="s">
        <v>669</v>
      </c>
      <c r="WAR55" s="98" t="s">
        <v>669</v>
      </c>
      <c r="WAS55" s="98" t="s">
        <v>669</v>
      </c>
      <c r="WAT55" s="98" t="s">
        <v>669</v>
      </c>
      <c r="WAU55" s="98" t="s">
        <v>669</v>
      </c>
      <c r="WAV55" s="98" t="s">
        <v>669</v>
      </c>
      <c r="WAW55" s="98" t="s">
        <v>669</v>
      </c>
      <c r="WAX55" s="98" t="s">
        <v>669</v>
      </c>
      <c r="WAY55" s="98" t="s">
        <v>669</v>
      </c>
      <c r="WAZ55" s="98" t="s">
        <v>669</v>
      </c>
      <c r="WBA55" s="98" t="s">
        <v>669</v>
      </c>
      <c r="WBB55" s="98" t="s">
        <v>669</v>
      </c>
      <c r="WBC55" s="98" t="s">
        <v>669</v>
      </c>
      <c r="WBD55" s="98" t="s">
        <v>669</v>
      </c>
      <c r="WBE55" s="98" t="s">
        <v>669</v>
      </c>
      <c r="WBF55" s="98" t="s">
        <v>669</v>
      </c>
      <c r="WBG55" s="98" t="s">
        <v>669</v>
      </c>
      <c r="WBH55" s="98" t="s">
        <v>669</v>
      </c>
      <c r="WBI55" s="98" t="s">
        <v>669</v>
      </c>
      <c r="WBJ55" s="98" t="s">
        <v>669</v>
      </c>
      <c r="WBK55" s="98" t="s">
        <v>669</v>
      </c>
      <c r="WBL55" s="98" t="s">
        <v>669</v>
      </c>
      <c r="WBM55" s="98" t="s">
        <v>669</v>
      </c>
      <c r="WBN55" s="98" t="s">
        <v>669</v>
      </c>
      <c r="WBO55" s="98" t="s">
        <v>669</v>
      </c>
      <c r="WBP55" s="98" t="s">
        <v>669</v>
      </c>
      <c r="WBQ55" s="98" t="s">
        <v>669</v>
      </c>
      <c r="WBR55" s="98" t="s">
        <v>669</v>
      </c>
      <c r="WBS55" s="98" t="s">
        <v>669</v>
      </c>
      <c r="WBT55" s="98" t="s">
        <v>669</v>
      </c>
      <c r="WBU55" s="98" t="s">
        <v>669</v>
      </c>
      <c r="WBV55" s="98" t="s">
        <v>669</v>
      </c>
      <c r="WBW55" s="98" t="s">
        <v>669</v>
      </c>
      <c r="WBX55" s="98" t="s">
        <v>669</v>
      </c>
      <c r="WBY55" s="98" t="s">
        <v>669</v>
      </c>
      <c r="WBZ55" s="98" t="s">
        <v>669</v>
      </c>
      <c r="WCA55" s="98" t="s">
        <v>669</v>
      </c>
      <c r="WCB55" s="98" t="s">
        <v>669</v>
      </c>
      <c r="WCC55" s="98" t="s">
        <v>669</v>
      </c>
      <c r="WCD55" s="98" t="s">
        <v>669</v>
      </c>
      <c r="WCE55" s="98" t="s">
        <v>669</v>
      </c>
      <c r="WCF55" s="98" t="s">
        <v>669</v>
      </c>
      <c r="WCG55" s="98" t="s">
        <v>669</v>
      </c>
      <c r="WCH55" s="98" t="s">
        <v>669</v>
      </c>
      <c r="WCI55" s="98" t="s">
        <v>669</v>
      </c>
      <c r="WCJ55" s="98" t="s">
        <v>669</v>
      </c>
      <c r="WCK55" s="98" t="s">
        <v>669</v>
      </c>
      <c r="WCL55" s="98" t="s">
        <v>669</v>
      </c>
      <c r="WCM55" s="98" t="s">
        <v>669</v>
      </c>
      <c r="WCN55" s="98" t="s">
        <v>669</v>
      </c>
      <c r="WCO55" s="98" t="s">
        <v>669</v>
      </c>
      <c r="WCP55" s="98" t="s">
        <v>669</v>
      </c>
      <c r="WCQ55" s="98" t="s">
        <v>669</v>
      </c>
      <c r="WCR55" s="98" t="s">
        <v>669</v>
      </c>
      <c r="WCS55" s="98" t="s">
        <v>669</v>
      </c>
      <c r="WCT55" s="98" t="s">
        <v>669</v>
      </c>
      <c r="WCU55" s="98" t="s">
        <v>669</v>
      </c>
      <c r="WCV55" s="98" t="s">
        <v>669</v>
      </c>
      <c r="WCW55" s="98" t="s">
        <v>669</v>
      </c>
      <c r="WCX55" s="98" t="s">
        <v>669</v>
      </c>
      <c r="WCY55" s="98" t="s">
        <v>669</v>
      </c>
      <c r="WCZ55" s="98" t="s">
        <v>669</v>
      </c>
      <c r="WDA55" s="98" t="s">
        <v>669</v>
      </c>
      <c r="WDB55" s="98" t="s">
        <v>669</v>
      </c>
      <c r="WDC55" s="98" t="s">
        <v>669</v>
      </c>
      <c r="WDD55" s="98" t="s">
        <v>669</v>
      </c>
      <c r="WDE55" s="98" t="s">
        <v>669</v>
      </c>
      <c r="WDF55" s="98" t="s">
        <v>669</v>
      </c>
      <c r="WDG55" s="98" t="s">
        <v>669</v>
      </c>
      <c r="WDH55" s="98" t="s">
        <v>669</v>
      </c>
      <c r="WDI55" s="98" t="s">
        <v>669</v>
      </c>
      <c r="WDJ55" s="98" t="s">
        <v>669</v>
      </c>
      <c r="WDK55" s="98" t="s">
        <v>669</v>
      </c>
      <c r="WDL55" s="98" t="s">
        <v>669</v>
      </c>
      <c r="WDM55" s="98" t="s">
        <v>669</v>
      </c>
      <c r="WDN55" s="98" t="s">
        <v>669</v>
      </c>
      <c r="WDO55" s="98" t="s">
        <v>669</v>
      </c>
      <c r="WDP55" s="98" t="s">
        <v>669</v>
      </c>
      <c r="WDQ55" s="98" t="s">
        <v>669</v>
      </c>
      <c r="WDR55" s="98" t="s">
        <v>669</v>
      </c>
      <c r="WDS55" s="98" t="s">
        <v>669</v>
      </c>
      <c r="WDT55" s="98" t="s">
        <v>669</v>
      </c>
      <c r="WDU55" s="98" t="s">
        <v>669</v>
      </c>
      <c r="WDV55" s="98" t="s">
        <v>669</v>
      </c>
      <c r="WDW55" s="98" t="s">
        <v>669</v>
      </c>
      <c r="WDX55" s="98" t="s">
        <v>669</v>
      </c>
      <c r="WDY55" s="98" t="s">
        <v>669</v>
      </c>
      <c r="WDZ55" s="98" t="s">
        <v>669</v>
      </c>
      <c r="WEA55" s="98" t="s">
        <v>669</v>
      </c>
      <c r="WEB55" s="98" t="s">
        <v>669</v>
      </c>
      <c r="WEC55" s="98" t="s">
        <v>669</v>
      </c>
      <c r="WED55" s="98" t="s">
        <v>669</v>
      </c>
      <c r="WEE55" s="98" t="s">
        <v>669</v>
      </c>
      <c r="WEF55" s="98" t="s">
        <v>669</v>
      </c>
      <c r="WEG55" s="98" t="s">
        <v>669</v>
      </c>
      <c r="WEH55" s="98" t="s">
        <v>669</v>
      </c>
      <c r="WEI55" s="98" t="s">
        <v>669</v>
      </c>
      <c r="WEJ55" s="98" t="s">
        <v>669</v>
      </c>
      <c r="WEK55" s="98" t="s">
        <v>669</v>
      </c>
      <c r="WEL55" s="98" t="s">
        <v>669</v>
      </c>
      <c r="WEM55" s="98" t="s">
        <v>669</v>
      </c>
      <c r="WEN55" s="98" t="s">
        <v>669</v>
      </c>
      <c r="WEO55" s="98" t="s">
        <v>669</v>
      </c>
      <c r="WEP55" s="98" t="s">
        <v>669</v>
      </c>
      <c r="WEQ55" s="98" t="s">
        <v>669</v>
      </c>
      <c r="WER55" s="98" t="s">
        <v>669</v>
      </c>
      <c r="WES55" s="98" t="s">
        <v>669</v>
      </c>
      <c r="WET55" s="98" t="s">
        <v>669</v>
      </c>
      <c r="WEU55" s="98" t="s">
        <v>669</v>
      </c>
      <c r="WEV55" s="98" t="s">
        <v>669</v>
      </c>
      <c r="WEW55" s="98" t="s">
        <v>669</v>
      </c>
      <c r="WEX55" s="98" t="s">
        <v>669</v>
      </c>
      <c r="WEY55" s="98" t="s">
        <v>669</v>
      </c>
      <c r="WEZ55" s="98" t="s">
        <v>669</v>
      </c>
      <c r="WFA55" s="98" t="s">
        <v>669</v>
      </c>
      <c r="WFB55" s="98" t="s">
        <v>669</v>
      </c>
      <c r="WFC55" s="98" t="s">
        <v>669</v>
      </c>
      <c r="WFD55" s="98" t="s">
        <v>669</v>
      </c>
      <c r="WFE55" s="98" t="s">
        <v>669</v>
      </c>
      <c r="WFF55" s="98" t="s">
        <v>669</v>
      </c>
      <c r="WFG55" s="98" t="s">
        <v>669</v>
      </c>
      <c r="WFH55" s="98" t="s">
        <v>669</v>
      </c>
      <c r="WFI55" s="98" t="s">
        <v>669</v>
      </c>
      <c r="WFJ55" s="98" t="s">
        <v>669</v>
      </c>
      <c r="WFK55" s="98" t="s">
        <v>669</v>
      </c>
      <c r="WFL55" s="98" t="s">
        <v>669</v>
      </c>
      <c r="WFM55" s="98" t="s">
        <v>669</v>
      </c>
      <c r="WFN55" s="98" t="s">
        <v>669</v>
      </c>
      <c r="WFO55" s="98" t="s">
        <v>669</v>
      </c>
      <c r="WFP55" s="98" t="s">
        <v>669</v>
      </c>
      <c r="WFQ55" s="98" t="s">
        <v>669</v>
      </c>
      <c r="WFR55" s="98" t="s">
        <v>669</v>
      </c>
      <c r="WFS55" s="98" t="s">
        <v>669</v>
      </c>
      <c r="WFT55" s="98" t="s">
        <v>669</v>
      </c>
      <c r="WFU55" s="98" t="s">
        <v>669</v>
      </c>
      <c r="WFV55" s="98" t="s">
        <v>669</v>
      </c>
      <c r="WFW55" s="98" t="s">
        <v>669</v>
      </c>
      <c r="WFX55" s="98" t="s">
        <v>669</v>
      </c>
      <c r="WFY55" s="98" t="s">
        <v>669</v>
      </c>
      <c r="WFZ55" s="98" t="s">
        <v>669</v>
      </c>
      <c r="WGA55" s="98" t="s">
        <v>669</v>
      </c>
      <c r="WGB55" s="98" t="s">
        <v>669</v>
      </c>
      <c r="WGC55" s="98" t="s">
        <v>669</v>
      </c>
      <c r="WGD55" s="98" t="s">
        <v>669</v>
      </c>
      <c r="WGE55" s="98" t="s">
        <v>669</v>
      </c>
      <c r="WGF55" s="98" t="s">
        <v>669</v>
      </c>
      <c r="WGG55" s="98" t="s">
        <v>669</v>
      </c>
      <c r="WGH55" s="98" t="s">
        <v>669</v>
      </c>
      <c r="WGI55" s="98" t="s">
        <v>669</v>
      </c>
      <c r="WGJ55" s="98" t="s">
        <v>669</v>
      </c>
      <c r="WGK55" s="98" t="s">
        <v>669</v>
      </c>
      <c r="WGL55" s="98" t="s">
        <v>669</v>
      </c>
      <c r="WGM55" s="98" t="s">
        <v>669</v>
      </c>
      <c r="WGN55" s="98" t="s">
        <v>669</v>
      </c>
      <c r="WGO55" s="98" t="s">
        <v>669</v>
      </c>
      <c r="WGP55" s="98" t="s">
        <v>669</v>
      </c>
      <c r="WGQ55" s="98" t="s">
        <v>669</v>
      </c>
      <c r="WGR55" s="98" t="s">
        <v>669</v>
      </c>
      <c r="WGS55" s="98" t="s">
        <v>669</v>
      </c>
      <c r="WGT55" s="98" t="s">
        <v>669</v>
      </c>
      <c r="WGU55" s="98" t="s">
        <v>669</v>
      </c>
      <c r="WGV55" s="98" t="s">
        <v>669</v>
      </c>
      <c r="WGW55" s="98" t="s">
        <v>669</v>
      </c>
      <c r="WGX55" s="98" t="s">
        <v>669</v>
      </c>
      <c r="WGY55" s="98" t="s">
        <v>669</v>
      </c>
      <c r="WGZ55" s="98" t="s">
        <v>669</v>
      </c>
      <c r="WHA55" s="98" t="s">
        <v>669</v>
      </c>
      <c r="WHB55" s="98" t="s">
        <v>669</v>
      </c>
      <c r="WHC55" s="98" t="s">
        <v>669</v>
      </c>
      <c r="WHD55" s="98" t="s">
        <v>669</v>
      </c>
      <c r="WHE55" s="98" t="s">
        <v>669</v>
      </c>
      <c r="WHF55" s="98" t="s">
        <v>669</v>
      </c>
      <c r="WHG55" s="98" t="s">
        <v>669</v>
      </c>
      <c r="WHH55" s="98" t="s">
        <v>669</v>
      </c>
      <c r="WHI55" s="98" t="s">
        <v>669</v>
      </c>
      <c r="WHJ55" s="98" t="s">
        <v>669</v>
      </c>
      <c r="WHK55" s="98" t="s">
        <v>669</v>
      </c>
      <c r="WHL55" s="98" t="s">
        <v>669</v>
      </c>
      <c r="WHM55" s="98" t="s">
        <v>669</v>
      </c>
      <c r="WHN55" s="98" t="s">
        <v>669</v>
      </c>
      <c r="WHO55" s="98" t="s">
        <v>669</v>
      </c>
      <c r="WHP55" s="98" t="s">
        <v>669</v>
      </c>
      <c r="WHQ55" s="98" t="s">
        <v>669</v>
      </c>
      <c r="WHR55" s="98" t="s">
        <v>669</v>
      </c>
      <c r="WHS55" s="98" t="s">
        <v>669</v>
      </c>
      <c r="WHT55" s="98" t="s">
        <v>669</v>
      </c>
      <c r="WHU55" s="98" t="s">
        <v>669</v>
      </c>
      <c r="WHV55" s="98" t="s">
        <v>669</v>
      </c>
      <c r="WHW55" s="98" t="s">
        <v>669</v>
      </c>
      <c r="WHX55" s="98" t="s">
        <v>669</v>
      </c>
      <c r="WHY55" s="98" t="s">
        <v>669</v>
      </c>
      <c r="WHZ55" s="98" t="s">
        <v>669</v>
      </c>
      <c r="WIA55" s="98" t="s">
        <v>669</v>
      </c>
      <c r="WIB55" s="98" t="s">
        <v>669</v>
      </c>
      <c r="WIC55" s="98" t="s">
        <v>669</v>
      </c>
      <c r="WID55" s="98" t="s">
        <v>669</v>
      </c>
      <c r="WIE55" s="98" t="s">
        <v>669</v>
      </c>
      <c r="WIF55" s="98" t="s">
        <v>669</v>
      </c>
      <c r="WIG55" s="98" t="s">
        <v>669</v>
      </c>
      <c r="WIH55" s="98" t="s">
        <v>669</v>
      </c>
      <c r="WII55" s="98" t="s">
        <v>669</v>
      </c>
      <c r="WIJ55" s="98" t="s">
        <v>669</v>
      </c>
      <c r="WIK55" s="98" t="s">
        <v>669</v>
      </c>
      <c r="WIL55" s="98" t="s">
        <v>669</v>
      </c>
      <c r="WIM55" s="98" t="s">
        <v>669</v>
      </c>
      <c r="WIN55" s="98" t="s">
        <v>669</v>
      </c>
      <c r="WIO55" s="98" t="s">
        <v>669</v>
      </c>
      <c r="WIP55" s="98" t="s">
        <v>669</v>
      </c>
      <c r="WIQ55" s="98" t="s">
        <v>669</v>
      </c>
      <c r="WIR55" s="98" t="s">
        <v>669</v>
      </c>
      <c r="WIS55" s="98" t="s">
        <v>669</v>
      </c>
      <c r="WIT55" s="98" t="s">
        <v>669</v>
      </c>
      <c r="WIU55" s="98" t="s">
        <v>669</v>
      </c>
      <c r="WIV55" s="98" t="s">
        <v>669</v>
      </c>
      <c r="WIW55" s="98" t="s">
        <v>669</v>
      </c>
      <c r="WIX55" s="98" t="s">
        <v>669</v>
      </c>
      <c r="WIY55" s="98" t="s">
        <v>669</v>
      </c>
      <c r="WIZ55" s="98" t="s">
        <v>669</v>
      </c>
      <c r="WJA55" s="98" t="s">
        <v>669</v>
      </c>
      <c r="WJB55" s="98" t="s">
        <v>669</v>
      </c>
      <c r="WJC55" s="98" t="s">
        <v>669</v>
      </c>
      <c r="WJD55" s="98" t="s">
        <v>669</v>
      </c>
      <c r="WJE55" s="98" t="s">
        <v>669</v>
      </c>
      <c r="WJF55" s="98" t="s">
        <v>669</v>
      </c>
      <c r="WJG55" s="98" t="s">
        <v>669</v>
      </c>
      <c r="WJH55" s="98" t="s">
        <v>669</v>
      </c>
      <c r="WJI55" s="98" t="s">
        <v>669</v>
      </c>
      <c r="WJJ55" s="98" t="s">
        <v>669</v>
      </c>
      <c r="WJK55" s="98" t="s">
        <v>669</v>
      </c>
      <c r="WJL55" s="98" t="s">
        <v>669</v>
      </c>
      <c r="WJM55" s="98" t="s">
        <v>669</v>
      </c>
      <c r="WJN55" s="98" t="s">
        <v>669</v>
      </c>
      <c r="WJO55" s="98" t="s">
        <v>669</v>
      </c>
      <c r="WJP55" s="98" t="s">
        <v>669</v>
      </c>
      <c r="WJQ55" s="98" t="s">
        <v>669</v>
      </c>
      <c r="WJR55" s="98" t="s">
        <v>669</v>
      </c>
      <c r="WJS55" s="98" t="s">
        <v>669</v>
      </c>
      <c r="WJT55" s="98" t="s">
        <v>669</v>
      </c>
      <c r="WJU55" s="98" t="s">
        <v>669</v>
      </c>
      <c r="WJV55" s="98" t="s">
        <v>669</v>
      </c>
      <c r="WJW55" s="98" t="s">
        <v>669</v>
      </c>
      <c r="WJX55" s="98" t="s">
        <v>669</v>
      </c>
      <c r="WJY55" s="98" t="s">
        <v>669</v>
      </c>
      <c r="WJZ55" s="98" t="s">
        <v>669</v>
      </c>
      <c r="WKA55" s="98" t="s">
        <v>669</v>
      </c>
      <c r="WKB55" s="98" t="s">
        <v>669</v>
      </c>
      <c r="WKC55" s="98" t="s">
        <v>669</v>
      </c>
      <c r="WKD55" s="98" t="s">
        <v>669</v>
      </c>
      <c r="WKE55" s="98" t="s">
        <v>669</v>
      </c>
      <c r="WKF55" s="98" t="s">
        <v>669</v>
      </c>
      <c r="WKG55" s="98" t="s">
        <v>669</v>
      </c>
      <c r="WKH55" s="98" t="s">
        <v>669</v>
      </c>
      <c r="WKI55" s="98" t="s">
        <v>669</v>
      </c>
      <c r="WKJ55" s="98" t="s">
        <v>669</v>
      </c>
      <c r="WKK55" s="98" t="s">
        <v>669</v>
      </c>
      <c r="WKL55" s="98" t="s">
        <v>669</v>
      </c>
      <c r="WKM55" s="98" t="s">
        <v>669</v>
      </c>
      <c r="WKN55" s="98" t="s">
        <v>669</v>
      </c>
      <c r="WKO55" s="98" t="s">
        <v>669</v>
      </c>
      <c r="WKP55" s="98" t="s">
        <v>669</v>
      </c>
      <c r="WKQ55" s="98" t="s">
        <v>669</v>
      </c>
      <c r="WKR55" s="98" t="s">
        <v>669</v>
      </c>
      <c r="WKS55" s="98" t="s">
        <v>669</v>
      </c>
      <c r="WKT55" s="98" t="s">
        <v>669</v>
      </c>
      <c r="WKU55" s="98" t="s">
        <v>669</v>
      </c>
      <c r="WKV55" s="98" t="s">
        <v>669</v>
      </c>
      <c r="WKW55" s="98" t="s">
        <v>669</v>
      </c>
      <c r="WKX55" s="98" t="s">
        <v>669</v>
      </c>
      <c r="WKY55" s="98" t="s">
        <v>669</v>
      </c>
      <c r="WKZ55" s="98" t="s">
        <v>669</v>
      </c>
      <c r="WLA55" s="98" t="s">
        <v>669</v>
      </c>
      <c r="WLB55" s="98" t="s">
        <v>669</v>
      </c>
      <c r="WLC55" s="98" t="s">
        <v>669</v>
      </c>
      <c r="WLD55" s="98" t="s">
        <v>669</v>
      </c>
      <c r="WLE55" s="98" t="s">
        <v>669</v>
      </c>
      <c r="WLF55" s="98" t="s">
        <v>669</v>
      </c>
      <c r="WLG55" s="98" t="s">
        <v>669</v>
      </c>
      <c r="WLH55" s="98" t="s">
        <v>669</v>
      </c>
      <c r="WLI55" s="98" t="s">
        <v>669</v>
      </c>
      <c r="WLJ55" s="98" t="s">
        <v>669</v>
      </c>
      <c r="WLK55" s="98" t="s">
        <v>669</v>
      </c>
      <c r="WLL55" s="98" t="s">
        <v>669</v>
      </c>
      <c r="WLM55" s="98" t="s">
        <v>669</v>
      </c>
      <c r="WLN55" s="98" t="s">
        <v>669</v>
      </c>
      <c r="WLO55" s="98" t="s">
        <v>669</v>
      </c>
      <c r="WLP55" s="98" t="s">
        <v>669</v>
      </c>
      <c r="WLQ55" s="98" t="s">
        <v>669</v>
      </c>
      <c r="WLR55" s="98" t="s">
        <v>669</v>
      </c>
      <c r="WLS55" s="98" t="s">
        <v>669</v>
      </c>
      <c r="WLT55" s="98" t="s">
        <v>669</v>
      </c>
      <c r="WLU55" s="98" t="s">
        <v>669</v>
      </c>
      <c r="WLV55" s="98" t="s">
        <v>669</v>
      </c>
      <c r="WLW55" s="98" t="s">
        <v>669</v>
      </c>
      <c r="WLX55" s="98" t="s">
        <v>669</v>
      </c>
      <c r="WLY55" s="98" t="s">
        <v>669</v>
      </c>
      <c r="WLZ55" s="98" t="s">
        <v>669</v>
      </c>
      <c r="WMA55" s="98" t="s">
        <v>669</v>
      </c>
      <c r="WMB55" s="98" t="s">
        <v>669</v>
      </c>
      <c r="WMC55" s="98" t="s">
        <v>669</v>
      </c>
      <c r="WMD55" s="98" t="s">
        <v>669</v>
      </c>
      <c r="WME55" s="98" t="s">
        <v>669</v>
      </c>
      <c r="WMF55" s="98" t="s">
        <v>669</v>
      </c>
      <c r="WMG55" s="98" t="s">
        <v>669</v>
      </c>
      <c r="WMH55" s="98" t="s">
        <v>669</v>
      </c>
      <c r="WMI55" s="98" t="s">
        <v>669</v>
      </c>
      <c r="WMJ55" s="98" t="s">
        <v>669</v>
      </c>
      <c r="WMK55" s="98" t="s">
        <v>669</v>
      </c>
      <c r="WML55" s="98" t="s">
        <v>669</v>
      </c>
      <c r="WMM55" s="98" t="s">
        <v>669</v>
      </c>
      <c r="WMN55" s="98" t="s">
        <v>669</v>
      </c>
      <c r="WMO55" s="98" t="s">
        <v>669</v>
      </c>
      <c r="WMP55" s="98" t="s">
        <v>669</v>
      </c>
      <c r="WMQ55" s="98" t="s">
        <v>669</v>
      </c>
      <c r="WMR55" s="98" t="s">
        <v>669</v>
      </c>
      <c r="WMS55" s="98" t="s">
        <v>669</v>
      </c>
      <c r="WMT55" s="98" t="s">
        <v>669</v>
      </c>
      <c r="WMU55" s="98" t="s">
        <v>669</v>
      </c>
      <c r="WMV55" s="98" t="s">
        <v>669</v>
      </c>
      <c r="WMW55" s="98" t="s">
        <v>669</v>
      </c>
      <c r="WMX55" s="98" t="s">
        <v>669</v>
      </c>
      <c r="WMY55" s="98" t="s">
        <v>669</v>
      </c>
      <c r="WMZ55" s="98" t="s">
        <v>669</v>
      </c>
      <c r="WNA55" s="98" t="s">
        <v>669</v>
      </c>
      <c r="WNB55" s="98" t="s">
        <v>669</v>
      </c>
      <c r="WNC55" s="98" t="s">
        <v>669</v>
      </c>
      <c r="WND55" s="98" t="s">
        <v>669</v>
      </c>
      <c r="WNE55" s="98" t="s">
        <v>669</v>
      </c>
      <c r="WNF55" s="98" t="s">
        <v>669</v>
      </c>
      <c r="WNG55" s="98" t="s">
        <v>669</v>
      </c>
      <c r="WNH55" s="98" t="s">
        <v>669</v>
      </c>
      <c r="WNI55" s="98" t="s">
        <v>669</v>
      </c>
      <c r="WNJ55" s="98" t="s">
        <v>669</v>
      </c>
      <c r="WNK55" s="98" t="s">
        <v>669</v>
      </c>
      <c r="WNL55" s="98" t="s">
        <v>669</v>
      </c>
      <c r="WNM55" s="98" t="s">
        <v>669</v>
      </c>
      <c r="WNN55" s="98" t="s">
        <v>669</v>
      </c>
      <c r="WNO55" s="98" t="s">
        <v>669</v>
      </c>
      <c r="WNP55" s="98" t="s">
        <v>669</v>
      </c>
      <c r="WNQ55" s="98" t="s">
        <v>669</v>
      </c>
      <c r="WNR55" s="98" t="s">
        <v>669</v>
      </c>
      <c r="WNS55" s="98" t="s">
        <v>669</v>
      </c>
      <c r="WNT55" s="98" t="s">
        <v>669</v>
      </c>
      <c r="WNU55" s="98" t="s">
        <v>669</v>
      </c>
      <c r="WNV55" s="98" t="s">
        <v>669</v>
      </c>
      <c r="WNW55" s="98" t="s">
        <v>669</v>
      </c>
      <c r="WNX55" s="98" t="s">
        <v>669</v>
      </c>
      <c r="WNY55" s="98" t="s">
        <v>669</v>
      </c>
      <c r="WNZ55" s="98" t="s">
        <v>669</v>
      </c>
      <c r="WOA55" s="98" t="s">
        <v>669</v>
      </c>
      <c r="WOB55" s="98" t="s">
        <v>669</v>
      </c>
      <c r="WOC55" s="98" t="s">
        <v>669</v>
      </c>
      <c r="WOD55" s="98" t="s">
        <v>669</v>
      </c>
      <c r="WOE55" s="98" t="s">
        <v>669</v>
      </c>
      <c r="WOF55" s="98" t="s">
        <v>669</v>
      </c>
      <c r="WOG55" s="98" t="s">
        <v>669</v>
      </c>
      <c r="WOH55" s="98" t="s">
        <v>669</v>
      </c>
      <c r="WOI55" s="98" t="s">
        <v>669</v>
      </c>
      <c r="WOJ55" s="98" t="s">
        <v>669</v>
      </c>
      <c r="WOK55" s="98" t="s">
        <v>669</v>
      </c>
      <c r="WOL55" s="98" t="s">
        <v>669</v>
      </c>
      <c r="WOM55" s="98" t="s">
        <v>669</v>
      </c>
      <c r="WON55" s="98" t="s">
        <v>669</v>
      </c>
      <c r="WOO55" s="98" t="s">
        <v>669</v>
      </c>
      <c r="WOP55" s="98" t="s">
        <v>669</v>
      </c>
      <c r="WOQ55" s="98" t="s">
        <v>669</v>
      </c>
      <c r="WOR55" s="98" t="s">
        <v>669</v>
      </c>
      <c r="WOS55" s="98" t="s">
        <v>669</v>
      </c>
      <c r="WOT55" s="98" t="s">
        <v>669</v>
      </c>
      <c r="WOU55" s="98" t="s">
        <v>669</v>
      </c>
      <c r="WOV55" s="98" t="s">
        <v>669</v>
      </c>
      <c r="WOW55" s="98" t="s">
        <v>669</v>
      </c>
      <c r="WOX55" s="98" t="s">
        <v>669</v>
      </c>
      <c r="WOY55" s="98" t="s">
        <v>669</v>
      </c>
      <c r="WOZ55" s="98" t="s">
        <v>669</v>
      </c>
      <c r="WPA55" s="98" t="s">
        <v>669</v>
      </c>
      <c r="WPB55" s="98" t="s">
        <v>669</v>
      </c>
      <c r="WPC55" s="98" t="s">
        <v>669</v>
      </c>
      <c r="WPD55" s="98" t="s">
        <v>669</v>
      </c>
      <c r="WPE55" s="98" t="s">
        <v>669</v>
      </c>
      <c r="WPF55" s="98" t="s">
        <v>669</v>
      </c>
      <c r="WPG55" s="98" t="s">
        <v>669</v>
      </c>
      <c r="WPH55" s="98" t="s">
        <v>669</v>
      </c>
      <c r="WPI55" s="98" t="s">
        <v>669</v>
      </c>
      <c r="WPJ55" s="98" t="s">
        <v>669</v>
      </c>
      <c r="WPK55" s="98" t="s">
        <v>669</v>
      </c>
      <c r="WPL55" s="98" t="s">
        <v>669</v>
      </c>
      <c r="WPM55" s="98" t="s">
        <v>669</v>
      </c>
      <c r="WPN55" s="98" t="s">
        <v>669</v>
      </c>
      <c r="WPO55" s="98" t="s">
        <v>669</v>
      </c>
      <c r="WPP55" s="98" t="s">
        <v>669</v>
      </c>
      <c r="WPQ55" s="98" t="s">
        <v>669</v>
      </c>
      <c r="WPR55" s="98" t="s">
        <v>669</v>
      </c>
      <c r="WPS55" s="98" t="s">
        <v>669</v>
      </c>
      <c r="WPT55" s="98" t="s">
        <v>669</v>
      </c>
      <c r="WPU55" s="98" t="s">
        <v>669</v>
      </c>
      <c r="WPV55" s="98" t="s">
        <v>669</v>
      </c>
      <c r="WPW55" s="98" t="s">
        <v>669</v>
      </c>
      <c r="WPX55" s="98" t="s">
        <v>669</v>
      </c>
      <c r="WPY55" s="98" t="s">
        <v>669</v>
      </c>
      <c r="WPZ55" s="98" t="s">
        <v>669</v>
      </c>
      <c r="WQA55" s="98" t="s">
        <v>669</v>
      </c>
      <c r="WQB55" s="98" t="s">
        <v>669</v>
      </c>
      <c r="WQC55" s="98" t="s">
        <v>669</v>
      </c>
      <c r="WQD55" s="98" t="s">
        <v>669</v>
      </c>
      <c r="WQE55" s="98" t="s">
        <v>669</v>
      </c>
      <c r="WQF55" s="98" t="s">
        <v>669</v>
      </c>
      <c r="WQG55" s="98" t="s">
        <v>669</v>
      </c>
      <c r="WQH55" s="98" t="s">
        <v>669</v>
      </c>
      <c r="WQI55" s="98" t="s">
        <v>669</v>
      </c>
      <c r="WQJ55" s="98" t="s">
        <v>669</v>
      </c>
      <c r="WQK55" s="98" t="s">
        <v>669</v>
      </c>
      <c r="WQL55" s="98" t="s">
        <v>669</v>
      </c>
      <c r="WQM55" s="98" t="s">
        <v>669</v>
      </c>
      <c r="WQN55" s="98" t="s">
        <v>669</v>
      </c>
      <c r="WQO55" s="98" t="s">
        <v>669</v>
      </c>
      <c r="WQP55" s="98" t="s">
        <v>669</v>
      </c>
      <c r="WQQ55" s="98" t="s">
        <v>669</v>
      </c>
      <c r="WQR55" s="98" t="s">
        <v>669</v>
      </c>
      <c r="WQS55" s="98" t="s">
        <v>669</v>
      </c>
      <c r="WQT55" s="98" t="s">
        <v>669</v>
      </c>
      <c r="WQU55" s="98" t="s">
        <v>669</v>
      </c>
      <c r="WQV55" s="98" t="s">
        <v>669</v>
      </c>
      <c r="WQW55" s="98" t="s">
        <v>669</v>
      </c>
      <c r="WQX55" s="98" t="s">
        <v>669</v>
      </c>
      <c r="WQY55" s="98" t="s">
        <v>669</v>
      </c>
      <c r="WQZ55" s="98" t="s">
        <v>669</v>
      </c>
      <c r="WRA55" s="98" t="s">
        <v>669</v>
      </c>
      <c r="WRB55" s="98" t="s">
        <v>669</v>
      </c>
      <c r="WRC55" s="98" t="s">
        <v>669</v>
      </c>
      <c r="WRD55" s="98" t="s">
        <v>669</v>
      </c>
      <c r="WRE55" s="98" t="s">
        <v>669</v>
      </c>
      <c r="WRF55" s="98" t="s">
        <v>669</v>
      </c>
      <c r="WRG55" s="98" t="s">
        <v>669</v>
      </c>
      <c r="WRH55" s="98" t="s">
        <v>669</v>
      </c>
      <c r="WRI55" s="98" t="s">
        <v>669</v>
      </c>
      <c r="WRJ55" s="98" t="s">
        <v>669</v>
      </c>
      <c r="WRK55" s="98" t="s">
        <v>669</v>
      </c>
      <c r="WRL55" s="98" t="s">
        <v>669</v>
      </c>
      <c r="WRM55" s="98" t="s">
        <v>669</v>
      </c>
      <c r="WRN55" s="98" t="s">
        <v>669</v>
      </c>
      <c r="WRO55" s="98" t="s">
        <v>669</v>
      </c>
      <c r="WRP55" s="98" t="s">
        <v>669</v>
      </c>
      <c r="WRQ55" s="98" t="s">
        <v>669</v>
      </c>
      <c r="WRR55" s="98" t="s">
        <v>669</v>
      </c>
      <c r="WRS55" s="98" t="s">
        <v>669</v>
      </c>
      <c r="WRT55" s="98" t="s">
        <v>669</v>
      </c>
      <c r="WRU55" s="98" t="s">
        <v>669</v>
      </c>
      <c r="WRV55" s="98" t="s">
        <v>669</v>
      </c>
      <c r="WRW55" s="98" t="s">
        <v>669</v>
      </c>
      <c r="WRX55" s="98" t="s">
        <v>669</v>
      </c>
      <c r="WRY55" s="98" t="s">
        <v>669</v>
      </c>
      <c r="WRZ55" s="98" t="s">
        <v>669</v>
      </c>
      <c r="WSA55" s="98" t="s">
        <v>669</v>
      </c>
      <c r="WSB55" s="98" t="s">
        <v>669</v>
      </c>
      <c r="WSC55" s="98" t="s">
        <v>669</v>
      </c>
      <c r="WSD55" s="98" t="s">
        <v>669</v>
      </c>
      <c r="WSE55" s="98" t="s">
        <v>669</v>
      </c>
      <c r="WSF55" s="98" t="s">
        <v>669</v>
      </c>
      <c r="WSG55" s="98" t="s">
        <v>669</v>
      </c>
      <c r="WSH55" s="98" t="s">
        <v>669</v>
      </c>
      <c r="WSI55" s="98" t="s">
        <v>669</v>
      </c>
      <c r="WSJ55" s="98" t="s">
        <v>669</v>
      </c>
      <c r="WSK55" s="98" t="s">
        <v>669</v>
      </c>
      <c r="WSL55" s="98" t="s">
        <v>669</v>
      </c>
      <c r="WSM55" s="98" t="s">
        <v>669</v>
      </c>
      <c r="WSN55" s="98" t="s">
        <v>669</v>
      </c>
      <c r="WSO55" s="98" t="s">
        <v>669</v>
      </c>
      <c r="WSP55" s="98" t="s">
        <v>669</v>
      </c>
      <c r="WSQ55" s="98" t="s">
        <v>669</v>
      </c>
      <c r="WSR55" s="98" t="s">
        <v>669</v>
      </c>
      <c r="WSS55" s="98" t="s">
        <v>669</v>
      </c>
      <c r="WST55" s="98" t="s">
        <v>669</v>
      </c>
      <c r="WSU55" s="98" t="s">
        <v>669</v>
      </c>
      <c r="WSV55" s="98" t="s">
        <v>669</v>
      </c>
      <c r="WSW55" s="98" t="s">
        <v>669</v>
      </c>
      <c r="WSX55" s="98" t="s">
        <v>669</v>
      </c>
      <c r="WSY55" s="98" t="s">
        <v>669</v>
      </c>
      <c r="WSZ55" s="98" t="s">
        <v>669</v>
      </c>
      <c r="WTA55" s="98" t="s">
        <v>669</v>
      </c>
      <c r="WTB55" s="98" t="s">
        <v>669</v>
      </c>
      <c r="WTC55" s="98" t="s">
        <v>669</v>
      </c>
      <c r="WTD55" s="98" t="s">
        <v>669</v>
      </c>
      <c r="WTE55" s="98" t="s">
        <v>669</v>
      </c>
      <c r="WTF55" s="98" t="s">
        <v>669</v>
      </c>
      <c r="WTG55" s="98" t="s">
        <v>669</v>
      </c>
      <c r="WTH55" s="98" t="s">
        <v>669</v>
      </c>
      <c r="WTI55" s="98" t="s">
        <v>669</v>
      </c>
      <c r="WTJ55" s="98" t="s">
        <v>669</v>
      </c>
      <c r="WTK55" s="98" t="s">
        <v>669</v>
      </c>
      <c r="WTL55" s="98" t="s">
        <v>669</v>
      </c>
      <c r="WTM55" s="98" t="s">
        <v>669</v>
      </c>
      <c r="WTN55" s="98" t="s">
        <v>669</v>
      </c>
      <c r="WTO55" s="98" t="s">
        <v>669</v>
      </c>
      <c r="WTP55" s="98" t="s">
        <v>669</v>
      </c>
      <c r="WTQ55" s="98" t="s">
        <v>669</v>
      </c>
      <c r="WTR55" s="98" t="s">
        <v>669</v>
      </c>
      <c r="WTS55" s="98" t="s">
        <v>669</v>
      </c>
      <c r="WTT55" s="98" t="s">
        <v>669</v>
      </c>
      <c r="WTU55" s="98" t="s">
        <v>669</v>
      </c>
      <c r="WTV55" s="98" t="s">
        <v>669</v>
      </c>
      <c r="WTW55" s="98" t="s">
        <v>669</v>
      </c>
      <c r="WTX55" s="98" t="s">
        <v>669</v>
      </c>
      <c r="WTY55" s="98" t="s">
        <v>669</v>
      </c>
      <c r="WTZ55" s="98" t="s">
        <v>669</v>
      </c>
      <c r="WUA55" s="98" t="s">
        <v>669</v>
      </c>
      <c r="WUB55" s="98" t="s">
        <v>669</v>
      </c>
      <c r="WUC55" s="98" t="s">
        <v>669</v>
      </c>
      <c r="WUD55" s="98" t="s">
        <v>669</v>
      </c>
      <c r="WUE55" s="98" t="s">
        <v>669</v>
      </c>
      <c r="WUF55" s="98" t="s">
        <v>669</v>
      </c>
      <c r="WUG55" s="98" t="s">
        <v>669</v>
      </c>
      <c r="WUH55" s="98" t="s">
        <v>669</v>
      </c>
      <c r="WUI55" s="98" t="s">
        <v>669</v>
      </c>
      <c r="WUJ55" s="98" t="s">
        <v>669</v>
      </c>
      <c r="WUK55" s="98" t="s">
        <v>669</v>
      </c>
      <c r="WUL55" s="98" t="s">
        <v>669</v>
      </c>
      <c r="WUM55" s="98" t="s">
        <v>669</v>
      </c>
      <c r="WUN55" s="98" t="s">
        <v>669</v>
      </c>
      <c r="WUO55" s="98" t="s">
        <v>669</v>
      </c>
      <c r="WUP55" s="98" t="s">
        <v>669</v>
      </c>
      <c r="WUQ55" s="98" t="s">
        <v>669</v>
      </c>
      <c r="WUR55" s="98" t="s">
        <v>669</v>
      </c>
      <c r="WUS55" s="98" t="s">
        <v>669</v>
      </c>
      <c r="WUT55" s="98" t="s">
        <v>669</v>
      </c>
      <c r="WUU55" s="98" t="s">
        <v>669</v>
      </c>
      <c r="WUV55" s="98" t="s">
        <v>669</v>
      </c>
      <c r="WUW55" s="98" t="s">
        <v>669</v>
      </c>
      <c r="WUX55" s="98" t="s">
        <v>669</v>
      </c>
      <c r="WUY55" s="98" t="s">
        <v>669</v>
      </c>
      <c r="WUZ55" s="98" t="s">
        <v>669</v>
      </c>
      <c r="WVA55" s="98" t="s">
        <v>669</v>
      </c>
      <c r="WVB55" s="98" t="s">
        <v>669</v>
      </c>
      <c r="WVC55" s="98" t="s">
        <v>669</v>
      </c>
      <c r="WVD55" s="98" t="s">
        <v>669</v>
      </c>
      <c r="WVE55" s="98" t="s">
        <v>669</v>
      </c>
      <c r="WVF55" s="98" t="s">
        <v>669</v>
      </c>
      <c r="WVG55" s="98" t="s">
        <v>669</v>
      </c>
      <c r="WVH55" s="98" t="s">
        <v>669</v>
      </c>
      <c r="WVI55" s="98" t="s">
        <v>669</v>
      </c>
      <c r="WVJ55" s="98" t="s">
        <v>669</v>
      </c>
      <c r="WVK55" s="98" t="s">
        <v>669</v>
      </c>
      <c r="WVL55" s="98" t="s">
        <v>669</v>
      </c>
      <c r="WVM55" s="98" t="s">
        <v>669</v>
      </c>
      <c r="WVN55" s="98" t="s">
        <v>669</v>
      </c>
      <c r="WVO55" s="98" t="s">
        <v>669</v>
      </c>
      <c r="WVP55" s="98" t="s">
        <v>669</v>
      </c>
      <c r="WVQ55" s="98" t="s">
        <v>669</v>
      </c>
      <c r="WVR55" s="98" t="s">
        <v>669</v>
      </c>
      <c r="WVS55" s="98" t="s">
        <v>669</v>
      </c>
      <c r="WVT55" s="98" t="s">
        <v>669</v>
      </c>
      <c r="WVU55" s="98" t="s">
        <v>669</v>
      </c>
      <c r="WVV55" s="98" t="s">
        <v>669</v>
      </c>
      <c r="WVW55" s="98" t="s">
        <v>669</v>
      </c>
      <c r="WVX55" s="98" t="s">
        <v>669</v>
      </c>
      <c r="WVY55" s="98" t="s">
        <v>669</v>
      </c>
      <c r="WVZ55" s="98" t="s">
        <v>669</v>
      </c>
      <c r="WWA55" s="98" t="s">
        <v>669</v>
      </c>
      <c r="WWB55" s="98" t="s">
        <v>669</v>
      </c>
      <c r="WWC55" s="98" t="s">
        <v>669</v>
      </c>
      <c r="WWD55" s="98" t="s">
        <v>669</v>
      </c>
      <c r="WWE55" s="98" t="s">
        <v>669</v>
      </c>
      <c r="WWF55" s="98" t="s">
        <v>669</v>
      </c>
      <c r="WWG55" s="98" t="s">
        <v>669</v>
      </c>
      <c r="WWH55" s="98" t="s">
        <v>669</v>
      </c>
      <c r="WWI55" s="98" t="s">
        <v>669</v>
      </c>
      <c r="WWJ55" s="98" t="s">
        <v>669</v>
      </c>
      <c r="WWK55" s="98" t="s">
        <v>669</v>
      </c>
      <c r="WWL55" s="98" t="s">
        <v>669</v>
      </c>
      <c r="WWM55" s="98" t="s">
        <v>669</v>
      </c>
      <c r="WWN55" s="98" t="s">
        <v>669</v>
      </c>
      <c r="WWO55" s="98" t="s">
        <v>669</v>
      </c>
      <c r="WWP55" s="98" t="s">
        <v>669</v>
      </c>
      <c r="WWQ55" s="98" t="s">
        <v>669</v>
      </c>
      <c r="WWR55" s="98" t="s">
        <v>669</v>
      </c>
      <c r="WWS55" s="98" t="s">
        <v>669</v>
      </c>
      <c r="WWT55" s="98" t="s">
        <v>669</v>
      </c>
      <c r="WWU55" s="98" t="s">
        <v>669</v>
      </c>
      <c r="WWV55" s="98" t="s">
        <v>669</v>
      </c>
      <c r="WWW55" s="98" t="s">
        <v>669</v>
      </c>
      <c r="WWX55" s="98" t="s">
        <v>669</v>
      </c>
      <c r="WWY55" s="98" t="s">
        <v>669</v>
      </c>
      <c r="WWZ55" s="98" t="s">
        <v>669</v>
      </c>
      <c r="WXA55" s="98" t="s">
        <v>669</v>
      </c>
      <c r="WXB55" s="98" t="s">
        <v>669</v>
      </c>
      <c r="WXC55" s="98" t="s">
        <v>669</v>
      </c>
      <c r="WXD55" s="98" t="s">
        <v>669</v>
      </c>
      <c r="WXE55" s="98" t="s">
        <v>669</v>
      </c>
      <c r="WXF55" s="98" t="s">
        <v>669</v>
      </c>
      <c r="WXG55" s="98" t="s">
        <v>669</v>
      </c>
      <c r="WXH55" s="98" t="s">
        <v>669</v>
      </c>
      <c r="WXI55" s="98" t="s">
        <v>669</v>
      </c>
      <c r="WXJ55" s="98" t="s">
        <v>669</v>
      </c>
      <c r="WXK55" s="98" t="s">
        <v>669</v>
      </c>
      <c r="WXL55" s="98" t="s">
        <v>669</v>
      </c>
      <c r="WXM55" s="98" t="s">
        <v>669</v>
      </c>
      <c r="WXN55" s="98" t="s">
        <v>669</v>
      </c>
      <c r="WXO55" s="98" t="s">
        <v>669</v>
      </c>
      <c r="WXP55" s="98" t="s">
        <v>669</v>
      </c>
      <c r="WXQ55" s="98" t="s">
        <v>669</v>
      </c>
      <c r="WXR55" s="98" t="s">
        <v>669</v>
      </c>
      <c r="WXS55" s="98" t="s">
        <v>669</v>
      </c>
      <c r="WXT55" s="98" t="s">
        <v>669</v>
      </c>
      <c r="WXU55" s="98" t="s">
        <v>669</v>
      </c>
      <c r="WXV55" s="98" t="s">
        <v>669</v>
      </c>
      <c r="WXW55" s="98" t="s">
        <v>669</v>
      </c>
      <c r="WXX55" s="98" t="s">
        <v>669</v>
      </c>
      <c r="WXY55" s="98" t="s">
        <v>669</v>
      </c>
      <c r="WXZ55" s="98" t="s">
        <v>669</v>
      </c>
      <c r="WYA55" s="98" t="s">
        <v>669</v>
      </c>
      <c r="WYB55" s="98" t="s">
        <v>669</v>
      </c>
      <c r="WYC55" s="98" t="s">
        <v>669</v>
      </c>
      <c r="WYD55" s="98" t="s">
        <v>669</v>
      </c>
      <c r="WYE55" s="98" t="s">
        <v>669</v>
      </c>
      <c r="WYF55" s="98" t="s">
        <v>669</v>
      </c>
      <c r="WYG55" s="98" t="s">
        <v>669</v>
      </c>
      <c r="WYH55" s="98" t="s">
        <v>669</v>
      </c>
      <c r="WYI55" s="98" t="s">
        <v>669</v>
      </c>
      <c r="WYJ55" s="98" t="s">
        <v>669</v>
      </c>
      <c r="WYK55" s="98" t="s">
        <v>669</v>
      </c>
      <c r="WYL55" s="98" t="s">
        <v>669</v>
      </c>
      <c r="WYM55" s="98" t="s">
        <v>669</v>
      </c>
      <c r="WYN55" s="98" t="s">
        <v>669</v>
      </c>
      <c r="WYO55" s="98" t="s">
        <v>669</v>
      </c>
      <c r="WYP55" s="98" t="s">
        <v>669</v>
      </c>
      <c r="WYQ55" s="98" t="s">
        <v>669</v>
      </c>
      <c r="WYR55" s="98" t="s">
        <v>669</v>
      </c>
      <c r="WYS55" s="98" t="s">
        <v>669</v>
      </c>
      <c r="WYT55" s="98" t="s">
        <v>669</v>
      </c>
      <c r="WYU55" s="98" t="s">
        <v>669</v>
      </c>
      <c r="WYV55" s="98" t="s">
        <v>669</v>
      </c>
      <c r="WYW55" s="98" t="s">
        <v>669</v>
      </c>
      <c r="WYX55" s="98" t="s">
        <v>669</v>
      </c>
      <c r="WYY55" s="98" t="s">
        <v>669</v>
      </c>
      <c r="WYZ55" s="98" t="s">
        <v>669</v>
      </c>
      <c r="WZA55" s="98" t="s">
        <v>669</v>
      </c>
      <c r="WZB55" s="98" t="s">
        <v>669</v>
      </c>
      <c r="WZC55" s="98" t="s">
        <v>669</v>
      </c>
      <c r="WZD55" s="98" t="s">
        <v>669</v>
      </c>
      <c r="WZE55" s="98" t="s">
        <v>669</v>
      </c>
      <c r="WZF55" s="98" t="s">
        <v>669</v>
      </c>
      <c r="WZG55" s="98" t="s">
        <v>669</v>
      </c>
      <c r="WZH55" s="98" t="s">
        <v>669</v>
      </c>
      <c r="WZI55" s="98" t="s">
        <v>669</v>
      </c>
      <c r="WZJ55" s="98" t="s">
        <v>669</v>
      </c>
      <c r="WZK55" s="98" t="s">
        <v>669</v>
      </c>
      <c r="WZL55" s="98" t="s">
        <v>669</v>
      </c>
      <c r="WZM55" s="98" t="s">
        <v>669</v>
      </c>
      <c r="WZN55" s="98" t="s">
        <v>669</v>
      </c>
      <c r="WZO55" s="98" t="s">
        <v>669</v>
      </c>
      <c r="WZP55" s="98" t="s">
        <v>669</v>
      </c>
      <c r="WZQ55" s="98" t="s">
        <v>669</v>
      </c>
      <c r="WZR55" s="98" t="s">
        <v>669</v>
      </c>
      <c r="WZS55" s="98" t="s">
        <v>669</v>
      </c>
      <c r="WZT55" s="98" t="s">
        <v>669</v>
      </c>
      <c r="WZU55" s="98" t="s">
        <v>669</v>
      </c>
      <c r="WZV55" s="98" t="s">
        <v>669</v>
      </c>
      <c r="WZW55" s="98" t="s">
        <v>669</v>
      </c>
      <c r="WZX55" s="98" t="s">
        <v>669</v>
      </c>
      <c r="WZY55" s="98" t="s">
        <v>669</v>
      </c>
      <c r="WZZ55" s="98" t="s">
        <v>669</v>
      </c>
      <c r="XAA55" s="98" t="s">
        <v>669</v>
      </c>
      <c r="XAB55" s="98" t="s">
        <v>669</v>
      </c>
      <c r="XAC55" s="98" t="s">
        <v>669</v>
      </c>
      <c r="XAD55" s="98" t="s">
        <v>669</v>
      </c>
      <c r="XAE55" s="98" t="s">
        <v>669</v>
      </c>
      <c r="XAF55" s="98" t="s">
        <v>669</v>
      </c>
      <c r="XAG55" s="98" t="s">
        <v>669</v>
      </c>
      <c r="XAH55" s="98" t="s">
        <v>669</v>
      </c>
      <c r="XAI55" s="98" t="s">
        <v>669</v>
      </c>
      <c r="XAJ55" s="98" t="s">
        <v>669</v>
      </c>
      <c r="XAK55" s="98" t="s">
        <v>669</v>
      </c>
      <c r="XAL55" s="98" t="s">
        <v>669</v>
      </c>
      <c r="XAM55" s="98" t="s">
        <v>669</v>
      </c>
      <c r="XAN55" s="98" t="s">
        <v>669</v>
      </c>
      <c r="XAO55" s="98" t="s">
        <v>669</v>
      </c>
      <c r="XAP55" s="98" t="s">
        <v>669</v>
      </c>
      <c r="XAQ55" s="98" t="s">
        <v>669</v>
      </c>
      <c r="XAR55" s="98" t="s">
        <v>669</v>
      </c>
      <c r="XAS55" s="98" t="s">
        <v>669</v>
      </c>
      <c r="XAT55" s="98" t="s">
        <v>669</v>
      </c>
      <c r="XAU55" s="98" t="s">
        <v>669</v>
      </c>
      <c r="XAV55" s="98" t="s">
        <v>669</v>
      </c>
      <c r="XAW55" s="98" t="s">
        <v>669</v>
      </c>
      <c r="XAX55" s="98" t="s">
        <v>669</v>
      </c>
      <c r="XAY55" s="98" t="s">
        <v>669</v>
      </c>
      <c r="XAZ55" s="98" t="s">
        <v>669</v>
      </c>
      <c r="XBA55" s="98" t="s">
        <v>669</v>
      </c>
      <c r="XBB55" s="98" t="s">
        <v>669</v>
      </c>
      <c r="XBC55" s="98" t="s">
        <v>669</v>
      </c>
      <c r="XBD55" s="98" t="s">
        <v>669</v>
      </c>
      <c r="XBE55" s="98" t="s">
        <v>669</v>
      </c>
      <c r="XBF55" s="98" t="s">
        <v>669</v>
      </c>
      <c r="XBG55" s="98" t="s">
        <v>669</v>
      </c>
      <c r="XBH55" s="98" t="s">
        <v>669</v>
      </c>
      <c r="XBI55" s="98" t="s">
        <v>669</v>
      </c>
      <c r="XBJ55" s="98" t="s">
        <v>669</v>
      </c>
      <c r="XBK55" s="98" t="s">
        <v>669</v>
      </c>
      <c r="XBL55" s="98" t="s">
        <v>669</v>
      </c>
      <c r="XBM55" s="98" t="s">
        <v>669</v>
      </c>
      <c r="XBN55" s="98" t="s">
        <v>669</v>
      </c>
      <c r="XBO55" s="98" t="s">
        <v>669</v>
      </c>
      <c r="XBP55" s="98" t="s">
        <v>669</v>
      </c>
      <c r="XBQ55" s="98" t="s">
        <v>669</v>
      </c>
      <c r="XBR55" s="98" t="s">
        <v>669</v>
      </c>
      <c r="XBS55" s="98" t="s">
        <v>669</v>
      </c>
      <c r="XBT55" s="98" t="s">
        <v>669</v>
      </c>
      <c r="XBU55" s="98" t="s">
        <v>669</v>
      </c>
      <c r="XBV55" s="98" t="s">
        <v>669</v>
      </c>
      <c r="XBW55" s="98" t="s">
        <v>669</v>
      </c>
      <c r="XBX55" s="98" t="s">
        <v>669</v>
      </c>
      <c r="XBY55" s="98" t="s">
        <v>669</v>
      </c>
      <c r="XBZ55" s="98" t="s">
        <v>669</v>
      </c>
      <c r="XCA55" s="98" t="s">
        <v>669</v>
      </c>
      <c r="XCB55" s="98" t="s">
        <v>669</v>
      </c>
      <c r="XCC55" s="98" t="s">
        <v>669</v>
      </c>
      <c r="XCD55" s="98" t="s">
        <v>669</v>
      </c>
      <c r="XCE55" s="98" t="s">
        <v>669</v>
      </c>
      <c r="XCF55" s="98" t="s">
        <v>669</v>
      </c>
      <c r="XCG55" s="98" t="s">
        <v>669</v>
      </c>
      <c r="XCH55" s="98" t="s">
        <v>669</v>
      </c>
      <c r="XCI55" s="98" t="s">
        <v>669</v>
      </c>
      <c r="XCJ55" s="98" t="s">
        <v>669</v>
      </c>
      <c r="XCK55" s="98" t="s">
        <v>669</v>
      </c>
      <c r="XCL55" s="98" t="s">
        <v>669</v>
      </c>
      <c r="XCM55" s="98" t="s">
        <v>669</v>
      </c>
      <c r="XCN55" s="98" t="s">
        <v>669</v>
      </c>
      <c r="XCO55" s="98" t="s">
        <v>669</v>
      </c>
      <c r="XCP55" s="98" t="s">
        <v>669</v>
      </c>
      <c r="XCQ55" s="98" t="s">
        <v>669</v>
      </c>
      <c r="XCR55" s="98" t="s">
        <v>669</v>
      </c>
      <c r="XCS55" s="98" t="s">
        <v>669</v>
      </c>
      <c r="XCT55" s="98" t="s">
        <v>669</v>
      </c>
      <c r="XCU55" s="98" t="s">
        <v>669</v>
      </c>
      <c r="XCV55" s="98" t="s">
        <v>669</v>
      </c>
      <c r="XCW55" s="98" t="s">
        <v>669</v>
      </c>
      <c r="XCX55" s="98" t="s">
        <v>669</v>
      </c>
      <c r="XCY55" s="98" t="s">
        <v>669</v>
      </c>
      <c r="XCZ55" s="98" t="s">
        <v>669</v>
      </c>
      <c r="XDA55" s="98" t="s">
        <v>669</v>
      </c>
      <c r="XDB55" s="98" t="s">
        <v>669</v>
      </c>
      <c r="XDC55" s="98" t="s">
        <v>669</v>
      </c>
      <c r="XDD55" s="98" t="s">
        <v>669</v>
      </c>
      <c r="XDE55" s="98" t="s">
        <v>669</v>
      </c>
      <c r="XDF55" s="98" t="s">
        <v>669</v>
      </c>
      <c r="XDG55" s="98" t="s">
        <v>669</v>
      </c>
      <c r="XDH55" s="98" t="s">
        <v>669</v>
      </c>
      <c r="XDI55" s="98" t="s">
        <v>669</v>
      </c>
      <c r="XDJ55" s="98" t="s">
        <v>669</v>
      </c>
      <c r="XDK55" s="98" t="s">
        <v>669</v>
      </c>
      <c r="XDL55" s="98" t="s">
        <v>669</v>
      </c>
      <c r="XDM55" s="98" t="s">
        <v>669</v>
      </c>
      <c r="XDN55" s="98" t="s">
        <v>669</v>
      </c>
      <c r="XDO55" s="98" t="s">
        <v>669</v>
      </c>
      <c r="XDP55" s="98" t="s">
        <v>669</v>
      </c>
      <c r="XDQ55" s="98" t="s">
        <v>669</v>
      </c>
      <c r="XDR55" s="98" t="s">
        <v>669</v>
      </c>
      <c r="XDS55" s="98" t="s">
        <v>669</v>
      </c>
      <c r="XDT55" s="98" t="s">
        <v>669</v>
      </c>
      <c r="XDU55" s="98" t="s">
        <v>669</v>
      </c>
      <c r="XDV55" s="98" t="s">
        <v>669</v>
      </c>
      <c r="XDW55" s="98" t="s">
        <v>669</v>
      </c>
      <c r="XDX55" s="98" t="s">
        <v>669</v>
      </c>
      <c r="XDY55" s="98" t="s">
        <v>669</v>
      </c>
      <c r="XDZ55" s="98" t="s">
        <v>669</v>
      </c>
      <c r="XEA55" s="98" t="s">
        <v>669</v>
      </c>
      <c r="XEB55" s="98" t="s">
        <v>669</v>
      </c>
      <c r="XEC55" s="98" t="s">
        <v>669</v>
      </c>
      <c r="XED55" s="98" t="s">
        <v>669</v>
      </c>
      <c r="XEE55" s="98" t="s">
        <v>669</v>
      </c>
      <c r="XEF55" s="98" t="s">
        <v>669</v>
      </c>
      <c r="XEG55" s="98" t="s">
        <v>669</v>
      </c>
      <c r="XEH55" s="98" t="s">
        <v>669</v>
      </c>
      <c r="XEI55" s="98" t="s">
        <v>669</v>
      </c>
      <c r="XEJ55" s="98" t="s">
        <v>669</v>
      </c>
      <c r="XEK55" s="98" t="s">
        <v>669</v>
      </c>
      <c r="XEL55" s="98" t="s">
        <v>669</v>
      </c>
      <c r="XEM55" s="98" t="s">
        <v>669</v>
      </c>
      <c r="XEN55" s="98" t="s">
        <v>669</v>
      </c>
      <c r="XEO55" s="98" t="s">
        <v>669</v>
      </c>
      <c r="XEP55" s="98" t="s">
        <v>669</v>
      </c>
      <c r="XEQ55" s="98" t="s">
        <v>669</v>
      </c>
      <c r="XER55" s="98" t="s">
        <v>669</v>
      </c>
      <c r="XES55" s="98" t="s">
        <v>669</v>
      </c>
      <c r="XET55" s="98" t="s">
        <v>669</v>
      </c>
      <c r="XEU55" s="98" t="s">
        <v>669</v>
      </c>
      <c r="XEV55" s="98" t="s">
        <v>669</v>
      </c>
      <c r="XEW55" s="98" t="s">
        <v>669</v>
      </c>
      <c r="XEX55" s="98" t="s">
        <v>669</v>
      </c>
      <c r="XEY55" s="98" t="s">
        <v>669</v>
      </c>
      <c r="XEZ55" s="98" t="s">
        <v>669</v>
      </c>
      <c r="XFA55" s="98" t="s">
        <v>669</v>
      </c>
      <c r="XFB55" s="98" t="s">
        <v>669</v>
      </c>
      <c r="XFC55" s="98" t="s">
        <v>669</v>
      </c>
      <c r="XFD55" s="98" t="s">
        <v>669</v>
      </c>
    </row>
    <row r="56" spans="1:16384" s="99" customFormat="1" ht="15.95" customHeight="1" x14ac:dyDescent="0.2">
      <c r="A56" s="98"/>
      <c r="B56" s="115"/>
    </row>
    <row r="57" spans="1:16384" s="99" customFormat="1" ht="15.95" customHeight="1" x14ac:dyDescent="0.2">
      <c r="A57" s="98"/>
      <c r="B57" s="115"/>
      <c r="C57" s="122" t="s">
        <v>1307</v>
      </c>
      <c r="D57" s="130" t="s">
        <v>655</v>
      </c>
      <c r="E57" s="107" t="s">
        <v>656</v>
      </c>
      <c r="F57" s="130" t="s">
        <v>657</v>
      </c>
      <c r="G57" s="107" t="s">
        <v>658</v>
      </c>
      <c r="H57" s="130" t="s">
        <v>521</v>
      </c>
      <c r="I57" s="107" t="s">
        <v>279</v>
      </c>
      <c r="J57" s="130" t="s">
        <v>659</v>
      </c>
      <c r="K57" s="107" t="s">
        <v>660</v>
      </c>
      <c r="L57" s="130" t="s">
        <v>661</v>
      </c>
      <c r="M57" s="107" t="s">
        <v>662</v>
      </c>
      <c r="N57" s="130" t="s">
        <v>663</v>
      </c>
      <c r="O57" s="107" t="s">
        <v>664</v>
      </c>
      <c r="P57" s="130" t="s">
        <v>13</v>
      </c>
      <c r="Q57" s="107" t="s">
        <v>665</v>
      </c>
    </row>
    <row r="58" spans="1:16384" s="99" customFormat="1" ht="15.95" customHeight="1" x14ac:dyDescent="0.2">
      <c r="A58" s="98"/>
      <c r="B58" s="115"/>
      <c r="C58" s="131" t="s">
        <v>1261</v>
      </c>
      <c r="D58" s="119">
        <f>SUMIFS(Table1[Amount], Table1[Secondary Category],"MEDICAL &amp; HEALTHCARE", Table1[Specific Category],$C58,Table1[Month],D$3) + -1*SUMIFS(Table3[Amount], Table3[Secondary Category], "MEDICAL &amp; HEALTHCARE", Table3[Specific Category],$C58, Table3[Month], D$3)</f>
        <v>40.51</v>
      </c>
      <c r="E58" s="125">
        <f>SUMIFS(Table1[Amount], Table1[Secondary Category],"MEDICAL &amp; HEALTHCARE", Table1[Specific Category],$C58,Table1[Month],E$3) + -1*SUMIFS(Table3[Amount], Table3[Secondary Category], "MEDICAL &amp; HEALTHCARE", Table3[Specific Category],$C58, Table3[Month], E$3)</f>
        <v>0</v>
      </c>
      <c r="F58" s="119">
        <f>SUMIFS(Table1[Amount], Table1[Secondary Category],"MEDICAL &amp; HEALTHCARE", Table1[Specific Category],$C58,Table1[Month],F$3) + -1*SUMIFS(Table3[Amount], Table3[Secondary Category], "MEDICAL &amp; HEALTHCARE", Table3[Specific Category],$C58, Table3[Month], F$3)</f>
        <v>0</v>
      </c>
      <c r="G58" s="125">
        <f>SUMIFS(Table1[Amount], Table1[Secondary Category],"MEDICAL &amp; HEALTHCARE", Table1[Specific Category],$C58,Table1[Month],G$3) + -1*SUMIFS(Table3[Amount], Table3[Secondary Category], "MEDICAL &amp; HEALTHCARE", Table3[Specific Category],$C58, Table3[Month], G$3)</f>
        <v>0</v>
      </c>
      <c r="H58" s="119">
        <f>SUMIFS(Table1[Amount], Table1[Secondary Category],"MEDICAL &amp; HEALTHCARE", Table1[Specific Category],$C58,Table1[Month],H$3) + -1*SUMIFS(Table3[Amount], Table3[Secondary Category], "MEDICAL &amp; HEALTHCARE", Table3[Specific Category],$C58, Table3[Month], H$3)</f>
        <v>7.61</v>
      </c>
      <c r="I58" s="125">
        <f>SUMIFS(Table1[Amount], Table1[Secondary Category],"MEDICAL &amp; HEALTHCARE", Table1[Specific Category],$C58,Table1[Month],I$3) + -1*SUMIFS(Table3[Amount], Table3[Secondary Category], "MEDICAL &amp; HEALTHCARE", Table3[Specific Category],$C58, Table3[Month], I$3)</f>
        <v>0</v>
      </c>
      <c r="J58" s="119">
        <f>SUMIFS(Table1[Amount], Table1[Secondary Category],"MEDICAL &amp; HEALTHCARE", Table1[Specific Category],$C58,Table1[Month],J$3) + -1*SUMIFS(Table3[Amount], Table3[Secondary Category], "MEDICAL &amp; HEALTHCARE", Table3[Specific Category],$C58, Table3[Month], J$3)</f>
        <v>0</v>
      </c>
      <c r="K58" s="125">
        <f>SUMIFS(Table1[Amount], Table1[Secondary Category],"MEDICAL &amp; HEALTHCARE", Table1[Specific Category],$C58,Table1[Month],K$3) + -1*SUMIFS(Table3[Amount], Table3[Secondary Category], "MEDICAL &amp; HEALTHCARE", Table3[Specific Category],$C58, Table3[Month], K$3)</f>
        <v>0</v>
      </c>
      <c r="L58" s="119">
        <f>SUMIFS(Table1[Amount], Table1[Secondary Category],"MEDICAL &amp; HEALTHCARE", Table1[Specific Category],$C58,Table1[Month],L$3) + -1*SUMIFS(Table3[Amount], Table3[Secondary Category], "MEDICAL &amp; HEALTHCARE", Table3[Specific Category],$C58, Table3[Month], L$3)</f>
        <v>0</v>
      </c>
      <c r="M58" s="125">
        <f>SUMIFS(Table1[Amount], Table1[Secondary Category],"MEDICAL &amp; HEALTHCARE", Table1[Specific Category],$C58,Table1[Month],M$3) + -1*SUMIFS(Table3[Amount], Table3[Secondary Category], "MEDICAL &amp; HEALTHCARE", Table3[Specific Category],$C58, Table3[Month], M$3)</f>
        <v>0</v>
      </c>
      <c r="N58" s="119">
        <f>SUMIFS(Table1[Amount], Table1[Secondary Category],"MEDICAL &amp; HEALTHCARE", Table1[Specific Category],$C58,Table1[Month],N$3) + -1*SUMIFS(Table3[Amount], Table3[Secondary Category], "MEDICAL &amp; HEALTHCARE", Table3[Specific Category],$C58, Table3[Month], N$3)</f>
        <v>0</v>
      </c>
      <c r="O58" s="125">
        <f>SUMIFS(Table1[Amount], Table1[Secondary Category],"MEDICAL &amp; HEALTHCARE", Table1[Specific Category],$C58,Table1[Month],O$3) + -1*SUMIFS(Table3[Amount], Table3[Secondary Category], "MEDICAL &amp; HEALTHCARE", Table3[Specific Category],$C58, Table3[Month], O$3)</f>
        <v>0</v>
      </c>
      <c r="P58" s="119">
        <f>SUM(Health[[#This Row],[January]:[December]])</f>
        <v>48.12</v>
      </c>
      <c r="Q58" s="125"/>
    </row>
    <row r="59" spans="1:16384" s="99" customFormat="1" ht="15.95" customHeight="1" x14ac:dyDescent="0.2">
      <c r="A59" s="98"/>
      <c r="B59" s="115"/>
      <c r="C59" s="131" t="s">
        <v>1262</v>
      </c>
      <c r="D59" s="119">
        <f>SUMIFS(Table1[Amount], Table1[Secondary Category],"MEDICAL &amp; HEALTHCARE", Table1[Specific Category],$C59,Table1[Month],D$3) + -1*SUMIFS(Table3[Amount], Table3[Secondary Category], "MEDICAL &amp; HEALTHCARE", Table3[Specific Category],$C59, Table3[Month], D$3)</f>
        <v>0</v>
      </c>
      <c r="E59" s="125">
        <f>SUMIFS(Table1[Amount], Table1[Secondary Category],"MEDICAL &amp; HEALTHCARE", Table1[Specific Category],$C59,Table1[Month],E$3) + -1*SUMIFS(Table3[Amount], Table3[Secondary Category], "MEDICAL &amp; HEALTHCARE", Table3[Specific Category],$C59, Table3[Month], E$3)</f>
        <v>0</v>
      </c>
      <c r="F59" s="119">
        <f>SUMIFS(Table1[Amount], Table1[Secondary Category],"MEDICAL &amp; HEALTHCARE", Table1[Specific Category],$C59,Table1[Month],F$3) + -1*SUMIFS(Table3[Amount], Table3[Secondary Category], "MEDICAL &amp; HEALTHCARE", Table3[Specific Category],$C59, Table3[Month], F$3)</f>
        <v>0</v>
      </c>
      <c r="G59" s="125">
        <f>SUMIFS(Table1[Amount], Table1[Secondary Category],"MEDICAL &amp; HEALTHCARE", Table1[Specific Category],$C59,Table1[Month],G$3) + -1*SUMIFS(Table3[Amount], Table3[Secondary Category], "MEDICAL &amp; HEALTHCARE", Table3[Specific Category],$C59, Table3[Month], G$3)</f>
        <v>0</v>
      </c>
      <c r="H59" s="119">
        <f>SUMIFS(Table1[Amount], Table1[Secondary Category],"MEDICAL &amp; HEALTHCARE", Table1[Specific Category],$C59,Table1[Month],H$3) + -1*SUMIFS(Table3[Amount], Table3[Secondary Category], "MEDICAL &amp; HEALTHCARE", Table3[Specific Category],$C59, Table3[Month], H$3)</f>
        <v>0</v>
      </c>
      <c r="I59" s="125">
        <f>SUMIFS(Table1[Amount], Table1[Secondary Category],"MEDICAL &amp; HEALTHCARE", Table1[Specific Category],$C59,Table1[Month],I$3) + -1*SUMIFS(Table3[Amount], Table3[Secondary Category], "MEDICAL &amp; HEALTHCARE", Table3[Specific Category],$C59, Table3[Month], I$3)</f>
        <v>0</v>
      </c>
      <c r="J59" s="119">
        <f>SUMIFS(Table1[Amount], Table1[Secondary Category],"MEDICAL &amp; HEALTHCARE", Table1[Specific Category],$C59,Table1[Month],J$3) + -1*SUMIFS(Table3[Amount], Table3[Secondary Category], "MEDICAL &amp; HEALTHCARE", Table3[Specific Category],$C59, Table3[Month], J$3)</f>
        <v>0</v>
      </c>
      <c r="K59" s="125">
        <f>SUMIFS(Table1[Amount], Table1[Secondary Category],"MEDICAL &amp; HEALTHCARE", Table1[Specific Category],$C59,Table1[Month],K$3) + -1*SUMIFS(Table3[Amount], Table3[Secondary Category], "MEDICAL &amp; HEALTHCARE", Table3[Specific Category],$C59, Table3[Month], K$3)</f>
        <v>0</v>
      </c>
      <c r="L59" s="119">
        <f>SUMIFS(Table1[Amount], Table1[Secondary Category],"MEDICAL &amp; HEALTHCARE", Table1[Specific Category],$C59,Table1[Month],L$3) + -1*SUMIFS(Table3[Amount], Table3[Secondary Category], "MEDICAL &amp; HEALTHCARE", Table3[Specific Category],$C59, Table3[Month], L$3)</f>
        <v>0</v>
      </c>
      <c r="M59" s="125">
        <f>SUMIFS(Table1[Amount], Table1[Secondary Category],"MEDICAL &amp; HEALTHCARE", Table1[Specific Category],$C59,Table1[Month],M$3) + -1*SUMIFS(Table3[Amount], Table3[Secondary Category], "MEDICAL &amp; HEALTHCARE", Table3[Specific Category],$C59, Table3[Month], M$3)</f>
        <v>0</v>
      </c>
      <c r="N59" s="119">
        <f>SUMIFS(Table1[Amount], Table1[Secondary Category],"MEDICAL &amp; HEALTHCARE", Table1[Specific Category],$C59,Table1[Month],N$3) + -1*SUMIFS(Table3[Amount], Table3[Secondary Category], "MEDICAL &amp; HEALTHCARE", Table3[Specific Category],$C59, Table3[Month], N$3)</f>
        <v>0</v>
      </c>
      <c r="O59" s="125">
        <f>SUMIFS(Table1[Amount], Table1[Secondary Category],"MEDICAL &amp; HEALTHCARE", Table1[Specific Category],$C59,Table1[Month],O$3) + -1*SUMIFS(Table3[Amount], Table3[Secondary Category], "MEDICAL &amp; HEALTHCARE", Table3[Specific Category],$C59, Table3[Month], O$3)</f>
        <v>0</v>
      </c>
      <c r="P59" s="119">
        <f>SUM(Health[[#This Row],[January]:[December]])</f>
        <v>0</v>
      </c>
      <c r="Q59" s="125"/>
    </row>
    <row r="60" spans="1:16384" s="99" customFormat="1" ht="15.95" customHeight="1" x14ac:dyDescent="0.2">
      <c r="A60" s="98"/>
      <c r="B60" s="115"/>
      <c r="C60" s="124" t="s">
        <v>1263</v>
      </c>
      <c r="D60" s="119">
        <f>SUMIFS(Table1[Amount], Table1[Secondary Category],"MEDICAL &amp; HEALTHCARE", Table1[Specific Category],$C60,Table1[Month],D$3) + -1*SUMIFS(Table3[Amount], Table3[Secondary Category], "MEDICAL &amp; HEALTHCARE", Table3[Specific Category],$C60, Table3[Month], D$3)</f>
        <v>30</v>
      </c>
      <c r="E60" s="125">
        <f>SUMIFS(Table1[Amount], Table1[Secondary Category],"MEDICAL &amp; HEALTHCARE", Table1[Specific Category],$C60,Table1[Month],E$3) + -1*SUMIFS(Table3[Amount], Table3[Secondary Category], "MEDICAL &amp; HEALTHCARE", Table3[Specific Category],$C60, Table3[Month], E$3)</f>
        <v>0</v>
      </c>
      <c r="F60" s="119">
        <f>SUMIFS(Table1[Amount], Table1[Secondary Category],"MEDICAL &amp; HEALTHCARE", Table1[Specific Category],$C60,Table1[Month],F$3) + -1*SUMIFS(Table3[Amount], Table3[Secondary Category], "MEDICAL &amp; HEALTHCARE", Table3[Specific Category],$C60, Table3[Month], F$3)</f>
        <v>0</v>
      </c>
      <c r="G60" s="125">
        <f>SUMIFS(Table1[Amount], Table1[Secondary Category],"MEDICAL &amp; HEALTHCARE", Table1[Specific Category],$C60,Table1[Month],G$3) + -1*SUMIFS(Table3[Amount], Table3[Secondary Category], "MEDICAL &amp; HEALTHCARE", Table3[Specific Category],$C60, Table3[Month], G$3)</f>
        <v>0</v>
      </c>
      <c r="H60" s="119">
        <f>SUMIFS(Table1[Amount], Table1[Secondary Category],"MEDICAL &amp; HEALTHCARE", Table1[Specific Category],$C60,Table1[Month],H$3) + -1*SUMIFS(Table3[Amount], Table3[Secondary Category], "MEDICAL &amp; HEALTHCARE", Table3[Specific Category],$C60, Table3[Month], H$3)</f>
        <v>0</v>
      </c>
      <c r="I60" s="125">
        <f>SUMIFS(Table1[Amount], Table1[Secondary Category],"MEDICAL &amp; HEALTHCARE", Table1[Specific Category],$C60,Table1[Month],I$3) + -1*SUMIFS(Table3[Amount], Table3[Secondary Category], "MEDICAL &amp; HEALTHCARE", Table3[Specific Category],$C60, Table3[Month], I$3)</f>
        <v>0</v>
      </c>
      <c r="J60" s="119">
        <f>SUMIFS(Table1[Amount], Table1[Secondary Category],"MEDICAL &amp; HEALTHCARE", Table1[Specific Category],$C60,Table1[Month],J$3) + -1*SUMIFS(Table3[Amount], Table3[Secondary Category], "MEDICAL &amp; HEALTHCARE", Table3[Specific Category],$C60, Table3[Month], J$3)</f>
        <v>0</v>
      </c>
      <c r="K60" s="125">
        <f>SUMIFS(Table1[Amount], Table1[Secondary Category],"MEDICAL &amp; HEALTHCARE", Table1[Specific Category],$C60,Table1[Month],K$3) + -1*SUMIFS(Table3[Amount], Table3[Secondary Category], "MEDICAL &amp; HEALTHCARE", Table3[Specific Category],$C60, Table3[Month], K$3)</f>
        <v>0</v>
      </c>
      <c r="L60" s="119">
        <f>SUMIFS(Table1[Amount], Table1[Secondary Category],"MEDICAL &amp; HEALTHCARE", Table1[Specific Category],$C60,Table1[Month],L$3) + -1*SUMIFS(Table3[Amount], Table3[Secondary Category], "MEDICAL &amp; HEALTHCARE", Table3[Specific Category],$C60, Table3[Month], L$3)</f>
        <v>0</v>
      </c>
      <c r="M60" s="125">
        <f>SUMIFS(Table1[Amount], Table1[Secondary Category],"MEDICAL &amp; HEALTHCARE", Table1[Specific Category],$C60,Table1[Month],M$3) + -1*SUMIFS(Table3[Amount], Table3[Secondary Category], "MEDICAL &amp; HEALTHCARE", Table3[Specific Category],$C60, Table3[Month], M$3)</f>
        <v>0</v>
      </c>
      <c r="N60" s="119">
        <f>SUMIFS(Table1[Amount], Table1[Secondary Category],"MEDICAL &amp; HEALTHCARE", Table1[Specific Category],$C60,Table1[Month],N$3) + -1*SUMIFS(Table3[Amount], Table3[Secondary Category], "MEDICAL &amp; HEALTHCARE", Table3[Specific Category],$C60, Table3[Month], N$3)</f>
        <v>0</v>
      </c>
      <c r="O60" s="125">
        <f>SUMIFS(Table1[Amount], Table1[Secondary Category],"MEDICAL &amp; HEALTHCARE", Table1[Specific Category],$C60,Table1[Month],O$3) + -1*SUMIFS(Table3[Amount], Table3[Secondary Category], "MEDICAL &amp; HEALTHCARE", Table3[Specific Category],$C60, Table3[Month], O$3)</f>
        <v>0</v>
      </c>
      <c r="P60" s="119">
        <f>SUM(Health[[#This Row],[January]:[December]])</f>
        <v>30</v>
      </c>
      <c r="Q60" s="121"/>
    </row>
    <row r="61" spans="1:16384" s="99" customFormat="1" ht="15.95" customHeight="1" x14ac:dyDescent="0.2">
      <c r="A61" s="98"/>
      <c r="B61" s="115"/>
      <c r="C61" s="124" t="s">
        <v>1264</v>
      </c>
      <c r="D61" s="119">
        <f>SUMIFS(Table1[Amount], Table1[Secondary Category],"MEDICAL &amp; HEALTHCARE", Table1[Specific Category],$C61,Table1[Month],D$3) + -1*SUMIFS(Table3[Amount], Table3[Secondary Category], "MEDICAL &amp; HEALTHCARE", Table3[Specific Category],$C61, Table3[Month], D$3)</f>
        <v>0</v>
      </c>
      <c r="E61" s="125">
        <f>SUMIFS(Table1[Amount], Table1[Secondary Category],"MEDICAL &amp; HEALTHCARE", Table1[Specific Category],$C61,Table1[Month],E$3) + -1*SUMIFS(Table3[Amount], Table3[Secondary Category], "MEDICAL &amp; HEALTHCARE", Table3[Specific Category],$C61, Table3[Month], E$3)</f>
        <v>0</v>
      </c>
      <c r="F61" s="119">
        <f>SUMIFS(Table1[Amount], Table1[Secondary Category],"MEDICAL &amp; HEALTHCARE", Table1[Specific Category],$C61,Table1[Month],F$3) + -1*SUMIFS(Table3[Amount], Table3[Secondary Category], "MEDICAL &amp; HEALTHCARE", Table3[Specific Category],$C61, Table3[Month], F$3)</f>
        <v>0</v>
      </c>
      <c r="G61" s="125">
        <f>SUMIFS(Table1[Amount], Table1[Secondary Category],"MEDICAL &amp; HEALTHCARE", Table1[Specific Category],$C61,Table1[Month],G$3) + -1*SUMIFS(Table3[Amount], Table3[Secondary Category], "MEDICAL &amp; HEALTHCARE", Table3[Specific Category],$C61, Table3[Month], G$3)</f>
        <v>0</v>
      </c>
      <c r="H61" s="119">
        <f>SUMIFS(Table1[Amount], Table1[Secondary Category],"MEDICAL &amp; HEALTHCARE", Table1[Specific Category],$C61,Table1[Month],H$3) + -1*SUMIFS(Table3[Amount], Table3[Secondary Category], "MEDICAL &amp; HEALTHCARE", Table3[Specific Category],$C61, Table3[Month], H$3)</f>
        <v>0</v>
      </c>
      <c r="I61" s="125">
        <f>SUMIFS(Table1[Amount], Table1[Secondary Category],"MEDICAL &amp; HEALTHCARE", Table1[Specific Category],$C61,Table1[Month],I$3) + -1*SUMIFS(Table3[Amount], Table3[Secondary Category], "MEDICAL &amp; HEALTHCARE", Table3[Specific Category],$C61, Table3[Month], I$3)</f>
        <v>0</v>
      </c>
      <c r="J61" s="119">
        <f>SUMIFS(Table1[Amount], Table1[Secondary Category],"MEDICAL &amp; HEALTHCARE", Table1[Specific Category],$C61,Table1[Month],J$3) + -1*SUMIFS(Table3[Amount], Table3[Secondary Category], "MEDICAL &amp; HEALTHCARE", Table3[Specific Category],$C61, Table3[Month], J$3)</f>
        <v>0</v>
      </c>
      <c r="K61" s="125">
        <f>SUMIFS(Table1[Amount], Table1[Secondary Category],"MEDICAL &amp; HEALTHCARE", Table1[Specific Category],$C61,Table1[Month],K$3) + -1*SUMIFS(Table3[Amount], Table3[Secondary Category], "MEDICAL &amp; HEALTHCARE", Table3[Specific Category],$C61, Table3[Month], K$3)</f>
        <v>0</v>
      </c>
      <c r="L61" s="119">
        <f>SUMIFS(Table1[Amount], Table1[Secondary Category],"MEDICAL &amp; HEALTHCARE", Table1[Specific Category],$C61,Table1[Month],L$3) + -1*SUMIFS(Table3[Amount], Table3[Secondary Category], "MEDICAL &amp; HEALTHCARE", Table3[Specific Category],$C61, Table3[Month], L$3)</f>
        <v>0</v>
      </c>
      <c r="M61" s="125">
        <f>SUMIFS(Table1[Amount], Table1[Secondary Category],"MEDICAL &amp; HEALTHCARE", Table1[Specific Category],$C61,Table1[Month],M$3) + -1*SUMIFS(Table3[Amount], Table3[Secondary Category], "MEDICAL &amp; HEALTHCARE", Table3[Specific Category],$C61, Table3[Month], M$3)</f>
        <v>0</v>
      </c>
      <c r="N61" s="119">
        <f>SUMIFS(Table1[Amount], Table1[Secondary Category],"MEDICAL &amp; HEALTHCARE", Table1[Specific Category],$C61,Table1[Month],N$3) + -1*SUMIFS(Table3[Amount], Table3[Secondary Category], "MEDICAL &amp; HEALTHCARE", Table3[Specific Category],$C61, Table3[Month], N$3)</f>
        <v>0</v>
      </c>
      <c r="O61" s="125">
        <f>SUMIFS(Table1[Amount], Table1[Secondary Category],"MEDICAL &amp; HEALTHCARE", Table1[Specific Category],$C61,Table1[Month],O$3) + -1*SUMIFS(Table3[Amount], Table3[Secondary Category], "MEDICAL &amp; HEALTHCARE", Table3[Specific Category],$C61, Table3[Month], O$3)</f>
        <v>0</v>
      </c>
      <c r="P61" s="119">
        <f>SUM(Health[[#This Row],[January]:[December]])</f>
        <v>0</v>
      </c>
      <c r="Q61" s="121"/>
    </row>
    <row r="62" spans="1:16384" s="99" customFormat="1" ht="15.95" customHeight="1" x14ac:dyDescent="0.2">
      <c r="A62" s="98"/>
      <c r="B62" s="115"/>
      <c r="C62" s="124" t="s">
        <v>671</v>
      </c>
      <c r="D62" s="119">
        <f>SUMIFS(Table1[Amount], Table1[Secondary Category],"MEDICAL &amp; HEALTHCARE", Table1[Specific Category],$C62,Table1[Month],D$3) + -1*SUMIFS(Table3[Amount], Table3[Secondary Category], "MEDICAL &amp; HEALTHCARE", Table3[Specific Category],$C62, Table3[Month], D$3)</f>
        <v>0</v>
      </c>
      <c r="E62" s="125">
        <f>SUMIFS(Table1[Amount], Table1[Secondary Category],"MEDICAL &amp; HEALTHCARE", Table1[Specific Category],$C62,Table1[Month],E$3) + -1*SUMIFS(Table3[Amount], Table3[Secondary Category], "MEDICAL &amp; HEALTHCARE", Table3[Specific Category],$C62, Table3[Month], E$3)</f>
        <v>0</v>
      </c>
      <c r="F62" s="119">
        <f>SUMIFS(Table1[Amount], Table1[Secondary Category],"MEDICAL &amp; HEALTHCARE", Table1[Specific Category],$C62,Table1[Month],F$3) + -1*SUMIFS(Table3[Amount], Table3[Secondary Category], "MEDICAL &amp; HEALTHCARE", Table3[Specific Category],$C62, Table3[Month], F$3)</f>
        <v>0</v>
      </c>
      <c r="G62" s="125">
        <f>SUMIFS(Table1[Amount], Table1[Secondary Category],"MEDICAL &amp; HEALTHCARE", Table1[Specific Category],$C62,Table1[Month],G$3) + -1*SUMIFS(Table3[Amount], Table3[Secondary Category], "MEDICAL &amp; HEALTHCARE", Table3[Specific Category],$C62, Table3[Month], G$3)</f>
        <v>0</v>
      </c>
      <c r="H62" s="119">
        <f>SUMIFS(Table1[Amount], Table1[Secondary Category],"MEDICAL &amp; HEALTHCARE", Table1[Specific Category],$C62,Table1[Month],H$3) + -1*SUMIFS(Table3[Amount], Table3[Secondary Category], "MEDICAL &amp; HEALTHCARE", Table3[Specific Category],$C62, Table3[Month], H$3)</f>
        <v>0</v>
      </c>
      <c r="I62" s="125">
        <f>SUMIFS(Table1[Amount], Table1[Secondary Category],"MEDICAL &amp; HEALTHCARE", Table1[Specific Category],$C62,Table1[Month],I$3) + -1*SUMIFS(Table3[Amount], Table3[Secondary Category], "MEDICAL &amp; HEALTHCARE", Table3[Specific Category],$C62, Table3[Month], I$3)</f>
        <v>0</v>
      </c>
      <c r="J62" s="119">
        <f>SUMIFS(Table1[Amount], Table1[Secondary Category],"MEDICAL &amp; HEALTHCARE", Table1[Specific Category],$C62,Table1[Month],J$3) + -1*SUMIFS(Table3[Amount], Table3[Secondary Category], "MEDICAL &amp; HEALTHCARE", Table3[Specific Category],$C62, Table3[Month], J$3)</f>
        <v>0</v>
      </c>
      <c r="K62" s="125">
        <f>SUMIFS(Table1[Amount], Table1[Secondary Category],"MEDICAL &amp; HEALTHCARE", Table1[Specific Category],$C62,Table1[Month],K$3) + -1*SUMIFS(Table3[Amount], Table3[Secondary Category], "MEDICAL &amp; HEALTHCARE", Table3[Specific Category],$C62, Table3[Month], K$3)</f>
        <v>0</v>
      </c>
      <c r="L62" s="119">
        <f>SUMIFS(Table1[Amount], Table1[Secondary Category],"MEDICAL &amp; HEALTHCARE", Table1[Specific Category],$C62,Table1[Month],L$3) + -1*SUMIFS(Table3[Amount], Table3[Secondary Category], "MEDICAL &amp; HEALTHCARE", Table3[Specific Category],$C62, Table3[Month], L$3)</f>
        <v>0</v>
      </c>
      <c r="M62" s="125">
        <f>SUMIFS(Table1[Amount], Table1[Secondary Category],"MEDICAL &amp; HEALTHCARE", Table1[Specific Category],$C62,Table1[Month],M$3) + -1*SUMIFS(Table3[Amount], Table3[Secondary Category], "MEDICAL &amp; HEALTHCARE", Table3[Specific Category],$C62, Table3[Month], M$3)</f>
        <v>0</v>
      </c>
      <c r="N62" s="119">
        <f>SUMIFS(Table1[Amount], Table1[Secondary Category],"MEDICAL &amp; HEALTHCARE", Table1[Specific Category],$C62,Table1[Month],N$3) + -1*SUMIFS(Table3[Amount], Table3[Secondary Category], "MEDICAL &amp; HEALTHCARE", Table3[Specific Category],$C62, Table3[Month], N$3)</f>
        <v>0</v>
      </c>
      <c r="O62" s="125">
        <f>SUMIFS(Table1[Amount], Table1[Secondary Category],"MEDICAL &amp; HEALTHCARE", Table1[Specific Category],$C62,Table1[Month],O$3) + -1*SUMIFS(Table3[Amount], Table3[Secondary Category], "MEDICAL &amp; HEALTHCARE", Table3[Specific Category],$C62, Table3[Month], O$3)</f>
        <v>0</v>
      </c>
      <c r="P62" s="119">
        <f>SUM(Health[[#This Row],[January]:[December]])</f>
        <v>0</v>
      </c>
      <c r="Q62" s="125"/>
    </row>
    <row r="63" spans="1:16384" s="99" customFormat="1" ht="21" customHeight="1" x14ac:dyDescent="0.2">
      <c r="A63" s="98"/>
      <c r="B63" s="115"/>
      <c r="C63" s="124" t="s">
        <v>1265</v>
      </c>
      <c r="D63" s="119">
        <f>SUMIFS(Table1[Amount], Table1[Secondary Category],"MEDICAL &amp; HEALTHCARE", Table1[Specific Category],$C63,Table1[Month],D$3) + -1*SUMIFS(Table3[Amount], Table3[Secondary Category], "MEDICAL &amp; HEALTHCARE", Table3[Specific Category],$C63, Table3[Month], D$3)</f>
        <v>0</v>
      </c>
      <c r="E63" s="125">
        <f>SUMIFS(Table1[Amount], Table1[Secondary Category],"MEDICAL &amp; HEALTHCARE", Table1[Specific Category],$C63,Table1[Month],E$3) + -1*SUMIFS(Table3[Amount], Table3[Secondary Category], "MEDICAL &amp; HEALTHCARE", Table3[Specific Category],$C63, Table3[Month], E$3)</f>
        <v>0</v>
      </c>
      <c r="F63" s="119">
        <f>SUMIFS(Table1[Amount], Table1[Secondary Category],"MEDICAL &amp; HEALTHCARE", Table1[Specific Category],$C63,Table1[Month],F$3) + -1*SUMIFS(Table3[Amount], Table3[Secondary Category], "MEDICAL &amp; HEALTHCARE", Table3[Specific Category],$C63, Table3[Month], F$3)</f>
        <v>0</v>
      </c>
      <c r="G63" s="125">
        <f>SUMIFS(Table1[Amount], Table1[Secondary Category],"MEDICAL &amp; HEALTHCARE", Table1[Specific Category],$C63,Table1[Month],G$3) + -1*SUMIFS(Table3[Amount], Table3[Secondary Category], "MEDICAL &amp; HEALTHCARE", Table3[Specific Category],$C63, Table3[Month], G$3)</f>
        <v>0</v>
      </c>
      <c r="H63" s="119">
        <f>SUMIFS(Table1[Amount], Table1[Secondary Category],"MEDICAL &amp; HEALTHCARE", Table1[Specific Category],$C63,Table1[Month],H$3) + -1*SUMIFS(Table3[Amount], Table3[Secondary Category], "MEDICAL &amp; HEALTHCARE", Table3[Specific Category],$C63, Table3[Month], H$3)</f>
        <v>0</v>
      </c>
      <c r="I63" s="125">
        <f>SUMIFS(Table1[Amount], Table1[Secondary Category],"MEDICAL &amp; HEALTHCARE", Table1[Specific Category],$C63,Table1[Month],I$3) + -1*SUMIFS(Table3[Amount], Table3[Secondary Category], "MEDICAL &amp; HEALTHCARE", Table3[Specific Category],$C63, Table3[Month], I$3)</f>
        <v>0</v>
      </c>
      <c r="J63" s="119">
        <f>SUMIFS(Table1[Amount], Table1[Secondary Category],"MEDICAL &amp; HEALTHCARE", Table1[Specific Category],$C63,Table1[Month],J$3) + -1*SUMIFS(Table3[Amount], Table3[Secondary Category], "MEDICAL &amp; HEALTHCARE", Table3[Specific Category],$C63, Table3[Month], J$3)</f>
        <v>0</v>
      </c>
      <c r="K63" s="125">
        <f>SUMIFS(Table1[Amount], Table1[Secondary Category],"MEDICAL &amp; HEALTHCARE", Table1[Specific Category],$C63,Table1[Month],K$3) + -1*SUMIFS(Table3[Amount], Table3[Secondary Category], "MEDICAL &amp; HEALTHCARE", Table3[Specific Category],$C63, Table3[Month], K$3)</f>
        <v>0</v>
      </c>
      <c r="L63" s="119">
        <f>SUMIFS(Table1[Amount], Table1[Secondary Category],"MEDICAL &amp; HEALTHCARE", Table1[Specific Category],$C63,Table1[Month],L$3) + -1*SUMIFS(Table3[Amount], Table3[Secondary Category], "MEDICAL &amp; HEALTHCARE", Table3[Specific Category],$C63, Table3[Month], L$3)</f>
        <v>0</v>
      </c>
      <c r="M63" s="125">
        <f>SUMIFS(Table1[Amount], Table1[Secondary Category],"MEDICAL &amp; HEALTHCARE", Table1[Specific Category],$C63,Table1[Month],M$3) + -1*SUMIFS(Table3[Amount], Table3[Secondary Category], "MEDICAL &amp; HEALTHCARE", Table3[Specific Category],$C63, Table3[Month], M$3)</f>
        <v>0</v>
      </c>
      <c r="N63" s="119">
        <f>SUMIFS(Table1[Amount], Table1[Secondary Category],"MEDICAL &amp; HEALTHCARE", Table1[Specific Category],$C63,Table1[Month],N$3) + -1*SUMIFS(Table3[Amount], Table3[Secondary Category], "MEDICAL &amp; HEALTHCARE", Table3[Specific Category],$C63, Table3[Month], N$3)</f>
        <v>0</v>
      </c>
      <c r="O63" s="125">
        <f>SUMIFS(Table1[Amount], Table1[Secondary Category],"MEDICAL &amp; HEALTHCARE", Table1[Specific Category],$C63,Table1[Month],O$3) + -1*SUMIFS(Table3[Amount], Table3[Secondary Category], "MEDICAL &amp; HEALTHCARE", Table3[Specific Category],$C63, Table3[Month], O$3)</f>
        <v>64.069999999999993</v>
      </c>
      <c r="P63" s="119">
        <f>SUM(Health[[#This Row],[January]:[December]])</f>
        <v>64.069999999999993</v>
      </c>
      <c r="Q63" s="125"/>
    </row>
    <row r="64" spans="1:16384" s="99" customFormat="1" ht="31.5" customHeight="1" x14ac:dyDescent="0.2">
      <c r="A64" s="98"/>
      <c r="B64" s="98"/>
      <c r="C64" s="124" t="s">
        <v>1289</v>
      </c>
      <c r="D64" s="119">
        <f>SUMIFS(Table1[Amount], Table1[Secondary Category],"MEDICAL &amp; HEALTHCARE", Table1[Specific Category],$C64,Table1[Month],D$3) + -1*SUMIFS(Table3[Amount], Table3[Secondary Category], "MEDICAL &amp; HEALTHCARE", Table3[Specific Category],$C64, Table3[Month], D$3)</f>
        <v>0</v>
      </c>
      <c r="E64" s="125">
        <f>SUMIFS(Table1[Amount], Table1[Secondary Category],"MEDICAL &amp; HEALTHCARE", Table1[Specific Category],$C64,Table1[Month],E$3) + -1*SUMIFS(Table3[Amount], Table3[Secondary Category], "MEDICAL &amp; HEALTHCARE", Table3[Specific Category],$C64, Table3[Month], E$3)</f>
        <v>0</v>
      </c>
      <c r="F64" s="119">
        <f>SUMIFS(Table1[Amount], Table1[Secondary Category],"MEDICAL &amp; HEALTHCARE", Table1[Specific Category],$C64,Table1[Month],F$3) + -1*SUMIFS(Table3[Amount], Table3[Secondary Category], "MEDICAL &amp; HEALTHCARE", Table3[Specific Category],$C64, Table3[Month], F$3)</f>
        <v>120</v>
      </c>
      <c r="G64" s="125">
        <f>SUMIFS(Table1[Amount], Table1[Secondary Category],"MEDICAL &amp; HEALTHCARE", Table1[Specific Category],$C64,Table1[Month],G$3) + -1*SUMIFS(Table3[Amount], Table3[Secondary Category], "MEDICAL &amp; HEALTHCARE", Table3[Specific Category],$C64, Table3[Month], G$3)</f>
        <v>0</v>
      </c>
      <c r="H64" s="119">
        <f>SUMIFS(Table1[Amount], Table1[Secondary Category],"MEDICAL &amp; HEALTHCARE", Table1[Specific Category],$C64,Table1[Month],H$3) + -1*SUMIFS(Table3[Amount], Table3[Secondary Category], "MEDICAL &amp; HEALTHCARE", Table3[Specific Category],$C64, Table3[Month], H$3)</f>
        <v>0</v>
      </c>
      <c r="I64" s="125">
        <f>SUMIFS(Table1[Amount], Table1[Secondary Category],"MEDICAL &amp; HEALTHCARE", Table1[Specific Category],$C64,Table1[Month],I$3) + -1*SUMIFS(Table3[Amount], Table3[Secondary Category], "MEDICAL &amp; HEALTHCARE", Table3[Specific Category],$C64, Table3[Month], I$3)</f>
        <v>0</v>
      </c>
      <c r="J64" s="119">
        <f>SUMIFS(Table1[Amount], Table1[Secondary Category],"MEDICAL &amp; HEALTHCARE", Table1[Specific Category],$C64,Table1[Month],J$3) + -1*SUMIFS(Table3[Amount], Table3[Secondary Category], "MEDICAL &amp; HEALTHCARE", Table3[Specific Category],$C64, Table3[Month], J$3)</f>
        <v>28.6</v>
      </c>
      <c r="K64" s="125">
        <f>SUMIFS(Table1[Amount], Table1[Secondary Category],"MEDICAL &amp; HEALTHCARE", Table1[Specific Category],$C64,Table1[Month],K$3) + -1*SUMIFS(Table3[Amount], Table3[Secondary Category], "MEDICAL &amp; HEALTHCARE", Table3[Specific Category],$C64, Table3[Month], K$3)</f>
        <v>10.59</v>
      </c>
      <c r="L64" s="119">
        <f>SUMIFS(Table1[Amount], Table1[Secondary Category],"MEDICAL &amp; HEALTHCARE", Table1[Specific Category],$C64,Table1[Month],L$3) + -1*SUMIFS(Table3[Amount], Table3[Secondary Category], "MEDICAL &amp; HEALTHCARE", Table3[Specific Category],$C64, Table3[Month], L$3)</f>
        <v>419.93</v>
      </c>
      <c r="M64" s="125">
        <f>SUMIFS(Table1[Amount], Table1[Secondary Category],"MEDICAL &amp; HEALTHCARE", Table1[Specific Category],$C64,Table1[Month],M$3) + -1*SUMIFS(Table3[Amount], Table3[Secondary Category], "MEDICAL &amp; HEALTHCARE", Table3[Specific Category],$C64, Table3[Month], M$3)</f>
        <v>0</v>
      </c>
      <c r="N64" s="119">
        <f>SUMIFS(Table1[Amount], Table1[Secondary Category],"MEDICAL &amp; HEALTHCARE", Table1[Specific Category],$C64,Table1[Month],N$3) + -1*SUMIFS(Table3[Amount], Table3[Secondary Category], "MEDICAL &amp; HEALTHCARE", Table3[Specific Category],$C64, Table3[Month], N$3)</f>
        <v>0</v>
      </c>
      <c r="O64" s="125">
        <f>SUMIFS(Table1[Amount], Table1[Secondary Category],"MEDICAL &amp; HEALTHCARE", Table1[Specific Category],$C64,Table1[Month],O$3) + -1*SUMIFS(Table3[Amount], Table3[Secondary Category], "MEDICAL &amp; HEALTHCARE", Table3[Specific Category],$C64, Table3[Month], O$3)</f>
        <v>0</v>
      </c>
      <c r="P64" s="119">
        <f>SUM(Health[[#This Row],[January]:[December]])</f>
        <v>579.12</v>
      </c>
      <c r="Q64" s="121"/>
      <c r="S64" s="152"/>
    </row>
    <row r="65" spans="1:16384" s="98" customFormat="1" ht="31.5" customHeight="1" thickBot="1" x14ac:dyDescent="0.25">
      <c r="A65" s="98" t="s">
        <v>669</v>
      </c>
      <c r="B65" s="98" t="s">
        <v>669</v>
      </c>
      <c r="C65" s="153" t="s">
        <v>667</v>
      </c>
      <c r="D65" s="154">
        <f>SUBTOTAL(109,Health[January])</f>
        <v>70.509999999999991</v>
      </c>
      <c r="E65" s="155">
        <f>SUBTOTAL(109,Health[February])</f>
        <v>0</v>
      </c>
      <c r="F65" s="154">
        <f>SUBTOTAL(109,Health[March])</f>
        <v>120</v>
      </c>
      <c r="G65" s="155">
        <f>SUBTOTAL(109,Health[April])</f>
        <v>0</v>
      </c>
      <c r="H65" s="154">
        <f>SUBTOTAL(109,Health[May])</f>
        <v>7.61</v>
      </c>
      <c r="I65" s="155">
        <f>SUBTOTAL(109,Health[June])</f>
        <v>0</v>
      </c>
      <c r="J65" s="154">
        <f>SUBTOTAL(109,Health[July])</f>
        <v>28.6</v>
      </c>
      <c r="K65" s="155">
        <f>SUBTOTAL(109,Health[August])</f>
        <v>10.59</v>
      </c>
      <c r="L65" s="154">
        <f>SUBTOTAL(109,Health[September])</f>
        <v>419.93</v>
      </c>
      <c r="M65" s="155">
        <f>SUBTOTAL(109,Health[October])</f>
        <v>0</v>
      </c>
      <c r="N65" s="154">
        <f>SUBTOTAL(109,Health[November])</f>
        <v>0</v>
      </c>
      <c r="O65" s="155">
        <f>SUBTOTAL(109,Health[December])</f>
        <v>64.069999999999993</v>
      </c>
      <c r="P65" s="154">
        <f>SUBTOTAL(109,Health[Year])</f>
        <v>721.31</v>
      </c>
      <c r="Q65" s="156"/>
      <c r="R65" s="98" t="s">
        <v>669</v>
      </c>
      <c r="S65" s="152">
        <f>P65/$P$10</f>
        <v>1.1904349309993012E-2</v>
      </c>
      <c r="T65" s="98" t="s">
        <v>669</v>
      </c>
      <c r="U65" s="98" t="s">
        <v>669</v>
      </c>
      <c r="V65" s="98" t="s">
        <v>669</v>
      </c>
      <c r="W65" s="98" t="s">
        <v>669</v>
      </c>
      <c r="X65" s="98" t="s">
        <v>669</v>
      </c>
      <c r="Y65" s="98" t="s">
        <v>669</v>
      </c>
      <c r="Z65" s="98" t="s">
        <v>669</v>
      </c>
      <c r="AA65" s="98" t="s">
        <v>669</v>
      </c>
      <c r="AB65" s="98" t="s">
        <v>669</v>
      </c>
      <c r="AC65" s="98" t="s">
        <v>669</v>
      </c>
      <c r="AD65" s="98" t="s">
        <v>669</v>
      </c>
      <c r="AE65" s="98" t="s">
        <v>669</v>
      </c>
      <c r="AF65" s="98" t="s">
        <v>669</v>
      </c>
      <c r="AG65" s="98" t="s">
        <v>669</v>
      </c>
      <c r="AH65" s="98" t="s">
        <v>669</v>
      </c>
      <c r="AI65" s="98" t="s">
        <v>669</v>
      </c>
      <c r="AJ65" s="98" t="s">
        <v>669</v>
      </c>
      <c r="AK65" s="98" t="s">
        <v>669</v>
      </c>
      <c r="AL65" s="98" t="s">
        <v>669</v>
      </c>
      <c r="AM65" s="98" t="s">
        <v>669</v>
      </c>
      <c r="AN65" s="98" t="s">
        <v>669</v>
      </c>
      <c r="AO65" s="98" t="s">
        <v>669</v>
      </c>
      <c r="AP65" s="98" t="s">
        <v>669</v>
      </c>
      <c r="AQ65" s="98" t="s">
        <v>669</v>
      </c>
      <c r="AR65" s="98" t="s">
        <v>669</v>
      </c>
      <c r="AS65" s="98" t="s">
        <v>669</v>
      </c>
      <c r="AT65" s="98" t="s">
        <v>669</v>
      </c>
      <c r="AU65" s="98" t="s">
        <v>669</v>
      </c>
      <c r="AV65" s="98" t="s">
        <v>669</v>
      </c>
      <c r="AW65" s="98" t="s">
        <v>669</v>
      </c>
      <c r="AX65" s="98" t="s">
        <v>669</v>
      </c>
      <c r="AY65" s="98" t="s">
        <v>669</v>
      </c>
      <c r="AZ65" s="98" t="s">
        <v>669</v>
      </c>
      <c r="BA65" s="98" t="s">
        <v>669</v>
      </c>
      <c r="BB65" s="98" t="s">
        <v>669</v>
      </c>
      <c r="BC65" s="98" t="s">
        <v>669</v>
      </c>
      <c r="BD65" s="98" t="s">
        <v>669</v>
      </c>
      <c r="BE65" s="98" t="s">
        <v>669</v>
      </c>
      <c r="BF65" s="98" t="s">
        <v>669</v>
      </c>
      <c r="BG65" s="98" t="s">
        <v>669</v>
      </c>
      <c r="BH65" s="98" t="s">
        <v>669</v>
      </c>
      <c r="BI65" s="98" t="s">
        <v>669</v>
      </c>
      <c r="BJ65" s="98" t="s">
        <v>669</v>
      </c>
      <c r="BK65" s="98" t="s">
        <v>669</v>
      </c>
      <c r="BL65" s="98" t="s">
        <v>669</v>
      </c>
      <c r="BM65" s="98" t="s">
        <v>669</v>
      </c>
      <c r="BN65" s="98" t="s">
        <v>669</v>
      </c>
      <c r="BO65" s="98" t="s">
        <v>669</v>
      </c>
      <c r="BP65" s="98" t="s">
        <v>669</v>
      </c>
      <c r="BQ65" s="98" t="s">
        <v>669</v>
      </c>
      <c r="BR65" s="98" t="s">
        <v>669</v>
      </c>
      <c r="BS65" s="98" t="s">
        <v>669</v>
      </c>
      <c r="BT65" s="98" t="s">
        <v>669</v>
      </c>
      <c r="BU65" s="98" t="s">
        <v>669</v>
      </c>
      <c r="BV65" s="98" t="s">
        <v>669</v>
      </c>
      <c r="BW65" s="98" t="s">
        <v>669</v>
      </c>
      <c r="BX65" s="98" t="s">
        <v>669</v>
      </c>
      <c r="BY65" s="98" t="s">
        <v>669</v>
      </c>
      <c r="BZ65" s="98" t="s">
        <v>669</v>
      </c>
      <c r="CA65" s="98" t="s">
        <v>669</v>
      </c>
      <c r="CB65" s="98" t="s">
        <v>669</v>
      </c>
      <c r="CC65" s="98" t="s">
        <v>669</v>
      </c>
      <c r="CD65" s="98" t="s">
        <v>669</v>
      </c>
      <c r="CE65" s="98" t="s">
        <v>669</v>
      </c>
      <c r="CF65" s="98" t="s">
        <v>669</v>
      </c>
      <c r="CG65" s="98" t="s">
        <v>669</v>
      </c>
      <c r="CH65" s="98" t="s">
        <v>669</v>
      </c>
      <c r="CI65" s="98" t="s">
        <v>669</v>
      </c>
      <c r="CJ65" s="98" t="s">
        <v>669</v>
      </c>
      <c r="CK65" s="98" t="s">
        <v>669</v>
      </c>
      <c r="CL65" s="98" t="s">
        <v>669</v>
      </c>
      <c r="CM65" s="98" t="s">
        <v>669</v>
      </c>
      <c r="CN65" s="98" t="s">
        <v>669</v>
      </c>
      <c r="CO65" s="98" t="s">
        <v>669</v>
      </c>
      <c r="CP65" s="98" t="s">
        <v>669</v>
      </c>
      <c r="CQ65" s="98" t="s">
        <v>669</v>
      </c>
      <c r="CR65" s="98" t="s">
        <v>669</v>
      </c>
      <c r="CS65" s="98" t="s">
        <v>669</v>
      </c>
      <c r="CT65" s="98" t="s">
        <v>669</v>
      </c>
      <c r="CU65" s="98" t="s">
        <v>669</v>
      </c>
      <c r="CV65" s="98" t="s">
        <v>669</v>
      </c>
      <c r="CW65" s="98" t="s">
        <v>669</v>
      </c>
      <c r="CX65" s="98" t="s">
        <v>669</v>
      </c>
      <c r="CY65" s="98" t="s">
        <v>669</v>
      </c>
      <c r="CZ65" s="98" t="s">
        <v>669</v>
      </c>
      <c r="DA65" s="98" t="s">
        <v>669</v>
      </c>
      <c r="DB65" s="98" t="s">
        <v>669</v>
      </c>
      <c r="DC65" s="98" t="s">
        <v>669</v>
      </c>
      <c r="DD65" s="98" t="s">
        <v>669</v>
      </c>
      <c r="DE65" s="98" t="s">
        <v>669</v>
      </c>
      <c r="DF65" s="98" t="s">
        <v>669</v>
      </c>
      <c r="DG65" s="98" t="s">
        <v>669</v>
      </c>
      <c r="DH65" s="98" t="s">
        <v>669</v>
      </c>
      <c r="DI65" s="98" t="s">
        <v>669</v>
      </c>
      <c r="DJ65" s="98" t="s">
        <v>669</v>
      </c>
      <c r="DK65" s="98" t="s">
        <v>669</v>
      </c>
      <c r="DL65" s="98" t="s">
        <v>669</v>
      </c>
      <c r="DM65" s="98" t="s">
        <v>669</v>
      </c>
      <c r="DN65" s="98" t="s">
        <v>669</v>
      </c>
      <c r="DO65" s="98" t="s">
        <v>669</v>
      </c>
      <c r="DP65" s="98" t="s">
        <v>669</v>
      </c>
      <c r="DQ65" s="98" t="s">
        <v>669</v>
      </c>
      <c r="DR65" s="98" t="s">
        <v>669</v>
      </c>
      <c r="DS65" s="98" t="s">
        <v>669</v>
      </c>
      <c r="DT65" s="98" t="s">
        <v>669</v>
      </c>
      <c r="DU65" s="98" t="s">
        <v>669</v>
      </c>
      <c r="DV65" s="98" t="s">
        <v>669</v>
      </c>
      <c r="DW65" s="98" t="s">
        <v>669</v>
      </c>
      <c r="DX65" s="98" t="s">
        <v>669</v>
      </c>
      <c r="DY65" s="98" t="s">
        <v>669</v>
      </c>
      <c r="DZ65" s="98" t="s">
        <v>669</v>
      </c>
      <c r="EA65" s="98" t="s">
        <v>669</v>
      </c>
      <c r="EB65" s="98" t="s">
        <v>669</v>
      </c>
      <c r="EC65" s="98" t="s">
        <v>669</v>
      </c>
      <c r="ED65" s="98" t="s">
        <v>669</v>
      </c>
      <c r="EE65" s="98" t="s">
        <v>669</v>
      </c>
      <c r="EF65" s="98" t="s">
        <v>669</v>
      </c>
      <c r="EG65" s="98" t="s">
        <v>669</v>
      </c>
      <c r="EH65" s="98" t="s">
        <v>669</v>
      </c>
      <c r="EI65" s="98" t="s">
        <v>669</v>
      </c>
      <c r="EJ65" s="98" t="s">
        <v>669</v>
      </c>
      <c r="EK65" s="98" t="s">
        <v>669</v>
      </c>
      <c r="EL65" s="98" t="s">
        <v>669</v>
      </c>
      <c r="EM65" s="98" t="s">
        <v>669</v>
      </c>
      <c r="EN65" s="98" t="s">
        <v>669</v>
      </c>
      <c r="EO65" s="98" t="s">
        <v>669</v>
      </c>
      <c r="EP65" s="98" t="s">
        <v>669</v>
      </c>
      <c r="EQ65" s="98" t="s">
        <v>669</v>
      </c>
      <c r="ER65" s="98" t="s">
        <v>669</v>
      </c>
      <c r="ES65" s="98" t="s">
        <v>669</v>
      </c>
      <c r="ET65" s="98" t="s">
        <v>669</v>
      </c>
      <c r="EU65" s="98" t="s">
        <v>669</v>
      </c>
      <c r="EV65" s="98" t="s">
        <v>669</v>
      </c>
      <c r="EW65" s="98" t="s">
        <v>669</v>
      </c>
      <c r="EX65" s="98" t="s">
        <v>669</v>
      </c>
      <c r="EY65" s="98" t="s">
        <v>669</v>
      </c>
      <c r="EZ65" s="98" t="s">
        <v>669</v>
      </c>
      <c r="FA65" s="98" t="s">
        <v>669</v>
      </c>
      <c r="FB65" s="98" t="s">
        <v>669</v>
      </c>
      <c r="FC65" s="98" t="s">
        <v>669</v>
      </c>
      <c r="FD65" s="98" t="s">
        <v>669</v>
      </c>
      <c r="FE65" s="98" t="s">
        <v>669</v>
      </c>
      <c r="FF65" s="98" t="s">
        <v>669</v>
      </c>
      <c r="FG65" s="98" t="s">
        <v>669</v>
      </c>
      <c r="FH65" s="98" t="s">
        <v>669</v>
      </c>
      <c r="FI65" s="98" t="s">
        <v>669</v>
      </c>
      <c r="FJ65" s="98" t="s">
        <v>669</v>
      </c>
      <c r="FK65" s="98" t="s">
        <v>669</v>
      </c>
      <c r="FL65" s="98" t="s">
        <v>669</v>
      </c>
      <c r="FM65" s="98" t="s">
        <v>669</v>
      </c>
      <c r="FN65" s="98" t="s">
        <v>669</v>
      </c>
      <c r="FO65" s="98" t="s">
        <v>669</v>
      </c>
      <c r="FP65" s="98" t="s">
        <v>669</v>
      </c>
      <c r="FQ65" s="98" t="s">
        <v>669</v>
      </c>
      <c r="FR65" s="98" t="s">
        <v>669</v>
      </c>
      <c r="FS65" s="98" t="s">
        <v>669</v>
      </c>
      <c r="FT65" s="98" t="s">
        <v>669</v>
      </c>
      <c r="FU65" s="98" t="s">
        <v>669</v>
      </c>
      <c r="FV65" s="98" t="s">
        <v>669</v>
      </c>
      <c r="FW65" s="98" t="s">
        <v>669</v>
      </c>
      <c r="FX65" s="98" t="s">
        <v>669</v>
      </c>
      <c r="FY65" s="98" t="s">
        <v>669</v>
      </c>
      <c r="FZ65" s="98" t="s">
        <v>669</v>
      </c>
      <c r="GA65" s="98" t="s">
        <v>669</v>
      </c>
      <c r="GB65" s="98" t="s">
        <v>669</v>
      </c>
      <c r="GC65" s="98" t="s">
        <v>669</v>
      </c>
      <c r="GD65" s="98" t="s">
        <v>669</v>
      </c>
      <c r="GE65" s="98" t="s">
        <v>669</v>
      </c>
      <c r="GF65" s="98" t="s">
        <v>669</v>
      </c>
      <c r="GG65" s="98" t="s">
        <v>669</v>
      </c>
      <c r="GH65" s="98" t="s">
        <v>669</v>
      </c>
      <c r="GI65" s="98" t="s">
        <v>669</v>
      </c>
      <c r="GJ65" s="98" t="s">
        <v>669</v>
      </c>
      <c r="GK65" s="98" t="s">
        <v>669</v>
      </c>
      <c r="GL65" s="98" t="s">
        <v>669</v>
      </c>
      <c r="GM65" s="98" t="s">
        <v>669</v>
      </c>
      <c r="GN65" s="98" t="s">
        <v>669</v>
      </c>
      <c r="GO65" s="98" t="s">
        <v>669</v>
      </c>
      <c r="GP65" s="98" t="s">
        <v>669</v>
      </c>
      <c r="GQ65" s="98" t="s">
        <v>669</v>
      </c>
      <c r="GR65" s="98" t="s">
        <v>669</v>
      </c>
      <c r="GS65" s="98" t="s">
        <v>669</v>
      </c>
      <c r="GT65" s="98" t="s">
        <v>669</v>
      </c>
      <c r="GU65" s="98" t="s">
        <v>669</v>
      </c>
      <c r="GV65" s="98" t="s">
        <v>669</v>
      </c>
      <c r="GW65" s="98" t="s">
        <v>669</v>
      </c>
      <c r="GX65" s="98" t="s">
        <v>669</v>
      </c>
      <c r="GY65" s="98" t="s">
        <v>669</v>
      </c>
      <c r="GZ65" s="98" t="s">
        <v>669</v>
      </c>
      <c r="HA65" s="98" t="s">
        <v>669</v>
      </c>
      <c r="HB65" s="98" t="s">
        <v>669</v>
      </c>
      <c r="HC65" s="98" t="s">
        <v>669</v>
      </c>
      <c r="HD65" s="98" t="s">
        <v>669</v>
      </c>
      <c r="HE65" s="98" t="s">
        <v>669</v>
      </c>
      <c r="HF65" s="98" t="s">
        <v>669</v>
      </c>
      <c r="HG65" s="98" t="s">
        <v>669</v>
      </c>
      <c r="HH65" s="98" t="s">
        <v>669</v>
      </c>
      <c r="HI65" s="98" t="s">
        <v>669</v>
      </c>
      <c r="HJ65" s="98" t="s">
        <v>669</v>
      </c>
      <c r="HK65" s="98" t="s">
        <v>669</v>
      </c>
      <c r="HL65" s="98" t="s">
        <v>669</v>
      </c>
      <c r="HM65" s="98" t="s">
        <v>669</v>
      </c>
      <c r="HN65" s="98" t="s">
        <v>669</v>
      </c>
      <c r="HO65" s="98" t="s">
        <v>669</v>
      </c>
      <c r="HP65" s="98" t="s">
        <v>669</v>
      </c>
      <c r="HQ65" s="98" t="s">
        <v>669</v>
      </c>
      <c r="HR65" s="98" t="s">
        <v>669</v>
      </c>
      <c r="HS65" s="98" t="s">
        <v>669</v>
      </c>
      <c r="HT65" s="98" t="s">
        <v>669</v>
      </c>
      <c r="HU65" s="98" t="s">
        <v>669</v>
      </c>
      <c r="HV65" s="98" t="s">
        <v>669</v>
      </c>
      <c r="HW65" s="98" t="s">
        <v>669</v>
      </c>
      <c r="HX65" s="98" t="s">
        <v>669</v>
      </c>
      <c r="HY65" s="98" t="s">
        <v>669</v>
      </c>
      <c r="HZ65" s="98" t="s">
        <v>669</v>
      </c>
      <c r="IA65" s="98" t="s">
        <v>669</v>
      </c>
      <c r="IB65" s="98" t="s">
        <v>669</v>
      </c>
      <c r="IC65" s="98" t="s">
        <v>669</v>
      </c>
      <c r="ID65" s="98" t="s">
        <v>669</v>
      </c>
      <c r="IE65" s="98" t="s">
        <v>669</v>
      </c>
      <c r="IF65" s="98" t="s">
        <v>669</v>
      </c>
      <c r="IG65" s="98" t="s">
        <v>669</v>
      </c>
      <c r="IH65" s="98" t="s">
        <v>669</v>
      </c>
      <c r="II65" s="98" t="s">
        <v>669</v>
      </c>
      <c r="IJ65" s="98" t="s">
        <v>669</v>
      </c>
      <c r="IK65" s="98" t="s">
        <v>669</v>
      </c>
      <c r="IL65" s="98" t="s">
        <v>669</v>
      </c>
      <c r="IM65" s="98" t="s">
        <v>669</v>
      </c>
      <c r="IN65" s="98" t="s">
        <v>669</v>
      </c>
      <c r="IO65" s="98" t="s">
        <v>669</v>
      </c>
      <c r="IP65" s="98" t="s">
        <v>669</v>
      </c>
      <c r="IQ65" s="98" t="s">
        <v>669</v>
      </c>
      <c r="IR65" s="98" t="s">
        <v>669</v>
      </c>
      <c r="IS65" s="98" t="s">
        <v>669</v>
      </c>
      <c r="IT65" s="98" t="s">
        <v>669</v>
      </c>
      <c r="IU65" s="98" t="s">
        <v>669</v>
      </c>
      <c r="IV65" s="98" t="s">
        <v>669</v>
      </c>
      <c r="IW65" s="98" t="s">
        <v>669</v>
      </c>
      <c r="IX65" s="98" t="s">
        <v>669</v>
      </c>
      <c r="IY65" s="98" t="s">
        <v>669</v>
      </c>
      <c r="IZ65" s="98" t="s">
        <v>669</v>
      </c>
      <c r="JA65" s="98" t="s">
        <v>669</v>
      </c>
      <c r="JB65" s="98" t="s">
        <v>669</v>
      </c>
      <c r="JC65" s="98" t="s">
        <v>669</v>
      </c>
      <c r="JD65" s="98" t="s">
        <v>669</v>
      </c>
      <c r="JE65" s="98" t="s">
        <v>669</v>
      </c>
      <c r="JF65" s="98" t="s">
        <v>669</v>
      </c>
      <c r="JG65" s="98" t="s">
        <v>669</v>
      </c>
      <c r="JH65" s="98" t="s">
        <v>669</v>
      </c>
      <c r="JI65" s="98" t="s">
        <v>669</v>
      </c>
      <c r="JJ65" s="98" t="s">
        <v>669</v>
      </c>
      <c r="JK65" s="98" t="s">
        <v>669</v>
      </c>
      <c r="JL65" s="98" t="s">
        <v>669</v>
      </c>
      <c r="JM65" s="98" t="s">
        <v>669</v>
      </c>
      <c r="JN65" s="98" t="s">
        <v>669</v>
      </c>
      <c r="JO65" s="98" t="s">
        <v>669</v>
      </c>
      <c r="JP65" s="98" t="s">
        <v>669</v>
      </c>
      <c r="JQ65" s="98" t="s">
        <v>669</v>
      </c>
      <c r="JR65" s="98" t="s">
        <v>669</v>
      </c>
      <c r="JS65" s="98" t="s">
        <v>669</v>
      </c>
      <c r="JT65" s="98" t="s">
        <v>669</v>
      </c>
      <c r="JU65" s="98" t="s">
        <v>669</v>
      </c>
      <c r="JV65" s="98" t="s">
        <v>669</v>
      </c>
      <c r="JW65" s="98" t="s">
        <v>669</v>
      </c>
      <c r="JX65" s="98" t="s">
        <v>669</v>
      </c>
      <c r="JY65" s="98" t="s">
        <v>669</v>
      </c>
      <c r="JZ65" s="98" t="s">
        <v>669</v>
      </c>
      <c r="KA65" s="98" t="s">
        <v>669</v>
      </c>
      <c r="KB65" s="98" t="s">
        <v>669</v>
      </c>
      <c r="KC65" s="98" t="s">
        <v>669</v>
      </c>
      <c r="KD65" s="98" t="s">
        <v>669</v>
      </c>
      <c r="KE65" s="98" t="s">
        <v>669</v>
      </c>
      <c r="KF65" s="98" t="s">
        <v>669</v>
      </c>
      <c r="KG65" s="98" t="s">
        <v>669</v>
      </c>
      <c r="KH65" s="98" t="s">
        <v>669</v>
      </c>
      <c r="KI65" s="98" t="s">
        <v>669</v>
      </c>
      <c r="KJ65" s="98" t="s">
        <v>669</v>
      </c>
      <c r="KK65" s="98" t="s">
        <v>669</v>
      </c>
      <c r="KL65" s="98" t="s">
        <v>669</v>
      </c>
      <c r="KM65" s="98" t="s">
        <v>669</v>
      </c>
      <c r="KN65" s="98" t="s">
        <v>669</v>
      </c>
      <c r="KO65" s="98" t="s">
        <v>669</v>
      </c>
      <c r="KP65" s="98" t="s">
        <v>669</v>
      </c>
      <c r="KQ65" s="98" t="s">
        <v>669</v>
      </c>
      <c r="KR65" s="98" t="s">
        <v>669</v>
      </c>
      <c r="KS65" s="98" t="s">
        <v>669</v>
      </c>
      <c r="KT65" s="98" t="s">
        <v>669</v>
      </c>
      <c r="KU65" s="98" t="s">
        <v>669</v>
      </c>
      <c r="KV65" s="98" t="s">
        <v>669</v>
      </c>
      <c r="KW65" s="98" t="s">
        <v>669</v>
      </c>
      <c r="KX65" s="98" t="s">
        <v>669</v>
      </c>
      <c r="KY65" s="98" t="s">
        <v>669</v>
      </c>
      <c r="KZ65" s="98" t="s">
        <v>669</v>
      </c>
      <c r="LA65" s="98" t="s">
        <v>669</v>
      </c>
      <c r="LB65" s="98" t="s">
        <v>669</v>
      </c>
      <c r="LC65" s="98" t="s">
        <v>669</v>
      </c>
      <c r="LD65" s="98" t="s">
        <v>669</v>
      </c>
      <c r="LE65" s="98" t="s">
        <v>669</v>
      </c>
      <c r="LF65" s="98" t="s">
        <v>669</v>
      </c>
      <c r="LG65" s="98" t="s">
        <v>669</v>
      </c>
      <c r="LH65" s="98" t="s">
        <v>669</v>
      </c>
      <c r="LI65" s="98" t="s">
        <v>669</v>
      </c>
      <c r="LJ65" s="98" t="s">
        <v>669</v>
      </c>
      <c r="LK65" s="98" t="s">
        <v>669</v>
      </c>
      <c r="LL65" s="98" t="s">
        <v>669</v>
      </c>
      <c r="LM65" s="98" t="s">
        <v>669</v>
      </c>
      <c r="LN65" s="98" t="s">
        <v>669</v>
      </c>
      <c r="LO65" s="98" t="s">
        <v>669</v>
      </c>
      <c r="LP65" s="98" t="s">
        <v>669</v>
      </c>
      <c r="LQ65" s="98" t="s">
        <v>669</v>
      </c>
      <c r="LR65" s="98" t="s">
        <v>669</v>
      </c>
      <c r="LS65" s="98" t="s">
        <v>669</v>
      </c>
      <c r="LT65" s="98" t="s">
        <v>669</v>
      </c>
      <c r="LU65" s="98" t="s">
        <v>669</v>
      </c>
      <c r="LV65" s="98" t="s">
        <v>669</v>
      </c>
      <c r="LW65" s="98" t="s">
        <v>669</v>
      </c>
      <c r="LX65" s="98" t="s">
        <v>669</v>
      </c>
      <c r="LY65" s="98" t="s">
        <v>669</v>
      </c>
      <c r="LZ65" s="98" t="s">
        <v>669</v>
      </c>
      <c r="MA65" s="98" t="s">
        <v>669</v>
      </c>
      <c r="MB65" s="98" t="s">
        <v>669</v>
      </c>
      <c r="MC65" s="98" t="s">
        <v>669</v>
      </c>
      <c r="MD65" s="98" t="s">
        <v>669</v>
      </c>
      <c r="ME65" s="98" t="s">
        <v>669</v>
      </c>
      <c r="MF65" s="98" t="s">
        <v>669</v>
      </c>
      <c r="MG65" s="98" t="s">
        <v>669</v>
      </c>
      <c r="MH65" s="98" t="s">
        <v>669</v>
      </c>
      <c r="MI65" s="98" t="s">
        <v>669</v>
      </c>
      <c r="MJ65" s="98" t="s">
        <v>669</v>
      </c>
      <c r="MK65" s="98" t="s">
        <v>669</v>
      </c>
      <c r="ML65" s="98" t="s">
        <v>669</v>
      </c>
      <c r="MM65" s="98" t="s">
        <v>669</v>
      </c>
      <c r="MN65" s="98" t="s">
        <v>669</v>
      </c>
      <c r="MO65" s="98" t="s">
        <v>669</v>
      </c>
      <c r="MP65" s="98" t="s">
        <v>669</v>
      </c>
      <c r="MQ65" s="98" t="s">
        <v>669</v>
      </c>
      <c r="MR65" s="98" t="s">
        <v>669</v>
      </c>
      <c r="MS65" s="98" t="s">
        <v>669</v>
      </c>
      <c r="MT65" s="98" t="s">
        <v>669</v>
      </c>
      <c r="MU65" s="98" t="s">
        <v>669</v>
      </c>
      <c r="MV65" s="98" t="s">
        <v>669</v>
      </c>
      <c r="MW65" s="98" t="s">
        <v>669</v>
      </c>
      <c r="MX65" s="98" t="s">
        <v>669</v>
      </c>
      <c r="MY65" s="98" t="s">
        <v>669</v>
      </c>
      <c r="MZ65" s="98" t="s">
        <v>669</v>
      </c>
      <c r="NA65" s="98" t="s">
        <v>669</v>
      </c>
      <c r="NB65" s="98" t="s">
        <v>669</v>
      </c>
      <c r="NC65" s="98" t="s">
        <v>669</v>
      </c>
      <c r="ND65" s="98" t="s">
        <v>669</v>
      </c>
      <c r="NE65" s="98" t="s">
        <v>669</v>
      </c>
      <c r="NF65" s="98" t="s">
        <v>669</v>
      </c>
      <c r="NG65" s="98" t="s">
        <v>669</v>
      </c>
      <c r="NH65" s="98" t="s">
        <v>669</v>
      </c>
      <c r="NI65" s="98" t="s">
        <v>669</v>
      </c>
      <c r="NJ65" s="98" t="s">
        <v>669</v>
      </c>
      <c r="NK65" s="98" t="s">
        <v>669</v>
      </c>
      <c r="NL65" s="98" t="s">
        <v>669</v>
      </c>
      <c r="NM65" s="98" t="s">
        <v>669</v>
      </c>
      <c r="NN65" s="98" t="s">
        <v>669</v>
      </c>
      <c r="NO65" s="98" t="s">
        <v>669</v>
      </c>
      <c r="NP65" s="98" t="s">
        <v>669</v>
      </c>
      <c r="NQ65" s="98" t="s">
        <v>669</v>
      </c>
      <c r="NR65" s="98" t="s">
        <v>669</v>
      </c>
      <c r="NS65" s="98" t="s">
        <v>669</v>
      </c>
      <c r="NT65" s="98" t="s">
        <v>669</v>
      </c>
      <c r="NU65" s="98" t="s">
        <v>669</v>
      </c>
      <c r="NV65" s="98" t="s">
        <v>669</v>
      </c>
      <c r="NW65" s="98" t="s">
        <v>669</v>
      </c>
      <c r="NX65" s="98" t="s">
        <v>669</v>
      </c>
      <c r="NY65" s="98" t="s">
        <v>669</v>
      </c>
      <c r="NZ65" s="98" t="s">
        <v>669</v>
      </c>
      <c r="OA65" s="98" t="s">
        <v>669</v>
      </c>
      <c r="OB65" s="98" t="s">
        <v>669</v>
      </c>
      <c r="OC65" s="98" t="s">
        <v>669</v>
      </c>
      <c r="OD65" s="98" t="s">
        <v>669</v>
      </c>
      <c r="OE65" s="98" t="s">
        <v>669</v>
      </c>
      <c r="OF65" s="98" t="s">
        <v>669</v>
      </c>
      <c r="OG65" s="98" t="s">
        <v>669</v>
      </c>
      <c r="OH65" s="98" t="s">
        <v>669</v>
      </c>
      <c r="OI65" s="98" t="s">
        <v>669</v>
      </c>
      <c r="OJ65" s="98" t="s">
        <v>669</v>
      </c>
      <c r="OK65" s="98" t="s">
        <v>669</v>
      </c>
      <c r="OL65" s="98" t="s">
        <v>669</v>
      </c>
      <c r="OM65" s="98" t="s">
        <v>669</v>
      </c>
      <c r="ON65" s="98" t="s">
        <v>669</v>
      </c>
      <c r="OO65" s="98" t="s">
        <v>669</v>
      </c>
      <c r="OP65" s="98" t="s">
        <v>669</v>
      </c>
      <c r="OQ65" s="98" t="s">
        <v>669</v>
      </c>
      <c r="OR65" s="98" t="s">
        <v>669</v>
      </c>
      <c r="OS65" s="98" t="s">
        <v>669</v>
      </c>
      <c r="OT65" s="98" t="s">
        <v>669</v>
      </c>
      <c r="OU65" s="98" t="s">
        <v>669</v>
      </c>
      <c r="OV65" s="98" t="s">
        <v>669</v>
      </c>
      <c r="OW65" s="98" t="s">
        <v>669</v>
      </c>
      <c r="OX65" s="98" t="s">
        <v>669</v>
      </c>
      <c r="OY65" s="98" t="s">
        <v>669</v>
      </c>
      <c r="OZ65" s="98" t="s">
        <v>669</v>
      </c>
      <c r="PA65" s="98" t="s">
        <v>669</v>
      </c>
      <c r="PB65" s="98" t="s">
        <v>669</v>
      </c>
      <c r="PC65" s="98" t="s">
        <v>669</v>
      </c>
      <c r="PD65" s="98" t="s">
        <v>669</v>
      </c>
      <c r="PE65" s="98" t="s">
        <v>669</v>
      </c>
      <c r="PF65" s="98" t="s">
        <v>669</v>
      </c>
      <c r="PG65" s="98" t="s">
        <v>669</v>
      </c>
      <c r="PH65" s="98" t="s">
        <v>669</v>
      </c>
      <c r="PI65" s="98" t="s">
        <v>669</v>
      </c>
      <c r="PJ65" s="98" t="s">
        <v>669</v>
      </c>
      <c r="PK65" s="98" t="s">
        <v>669</v>
      </c>
      <c r="PL65" s="98" t="s">
        <v>669</v>
      </c>
      <c r="PM65" s="98" t="s">
        <v>669</v>
      </c>
      <c r="PN65" s="98" t="s">
        <v>669</v>
      </c>
      <c r="PO65" s="98" t="s">
        <v>669</v>
      </c>
      <c r="PP65" s="98" t="s">
        <v>669</v>
      </c>
      <c r="PQ65" s="98" t="s">
        <v>669</v>
      </c>
      <c r="PR65" s="98" t="s">
        <v>669</v>
      </c>
      <c r="PS65" s="98" t="s">
        <v>669</v>
      </c>
      <c r="PT65" s="98" t="s">
        <v>669</v>
      </c>
      <c r="PU65" s="98" t="s">
        <v>669</v>
      </c>
      <c r="PV65" s="98" t="s">
        <v>669</v>
      </c>
      <c r="PW65" s="98" t="s">
        <v>669</v>
      </c>
      <c r="PX65" s="98" t="s">
        <v>669</v>
      </c>
      <c r="PY65" s="98" t="s">
        <v>669</v>
      </c>
      <c r="PZ65" s="98" t="s">
        <v>669</v>
      </c>
      <c r="QA65" s="98" t="s">
        <v>669</v>
      </c>
      <c r="QB65" s="98" t="s">
        <v>669</v>
      </c>
      <c r="QC65" s="98" t="s">
        <v>669</v>
      </c>
      <c r="QD65" s="98" t="s">
        <v>669</v>
      </c>
      <c r="QE65" s="98" t="s">
        <v>669</v>
      </c>
      <c r="QF65" s="98" t="s">
        <v>669</v>
      </c>
      <c r="QG65" s="98" t="s">
        <v>669</v>
      </c>
      <c r="QH65" s="98" t="s">
        <v>669</v>
      </c>
      <c r="QI65" s="98" t="s">
        <v>669</v>
      </c>
      <c r="QJ65" s="98" t="s">
        <v>669</v>
      </c>
      <c r="QK65" s="98" t="s">
        <v>669</v>
      </c>
      <c r="QL65" s="98" t="s">
        <v>669</v>
      </c>
      <c r="QM65" s="98" t="s">
        <v>669</v>
      </c>
      <c r="QN65" s="98" t="s">
        <v>669</v>
      </c>
      <c r="QO65" s="98" t="s">
        <v>669</v>
      </c>
      <c r="QP65" s="98" t="s">
        <v>669</v>
      </c>
      <c r="QQ65" s="98" t="s">
        <v>669</v>
      </c>
      <c r="QR65" s="98" t="s">
        <v>669</v>
      </c>
      <c r="QS65" s="98" t="s">
        <v>669</v>
      </c>
      <c r="QT65" s="98" t="s">
        <v>669</v>
      </c>
      <c r="QU65" s="98" t="s">
        <v>669</v>
      </c>
      <c r="QV65" s="98" t="s">
        <v>669</v>
      </c>
      <c r="QW65" s="98" t="s">
        <v>669</v>
      </c>
      <c r="QX65" s="98" t="s">
        <v>669</v>
      </c>
      <c r="QY65" s="98" t="s">
        <v>669</v>
      </c>
      <c r="QZ65" s="98" t="s">
        <v>669</v>
      </c>
      <c r="RA65" s="98" t="s">
        <v>669</v>
      </c>
      <c r="RB65" s="98" t="s">
        <v>669</v>
      </c>
      <c r="RC65" s="98" t="s">
        <v>669</v>
      </c>
      <c r="RD65" s="98" t="s">
        <v>669</v>
      </c>
      <c r="RE65" s="98" t="s">
        <v>669</v>
      </c>
      <c r="RF65" s="98" t="s">
        <v>669</v>
      </c>
      <c r="RG65" s="98" t="s">
        <v>669</v>
      </c>
      <c r="RH65" s="98" t="s">
        <v>669</v>
      </c>
      <c r="RI65" s="98" t="s">
        <v>669</v>
      </c>
      <c r="RJ65" s="98" t="s">
        <v>669</v>
      </c>
      <c r="RK65" s="98" t="s">
        <v>669</v>
      </c>
      <c r="RL65" s="98" t="s">
        <v>669</v>
      </c>
      <c r="RM65" s="98" t="s">
        <v>669</v>
      </c>
      <c r="RN65" s="98" t="s">
        <v>669</v>
      </c>
      <c r="RO65" s="98" t="s">
        <v>669</v>
      </c>
      <c r="RP65" s="98" t="s">
        <v>669</v>
      </c>
      <c r="RQ65" s="98" t="s">
        <v>669</v>
      </c>
      <c r="RR65" s="98" t="s">
        <v>669</v>
      </c>
      <c r="RS65" s="98" t="s">
        <v>669</v>
      </c>
      <c r="RT65" s="98" t="s">
        <v>669</v>
      </c>
      <c r="RU65" s="98" t="s">
        <v>669</v>
      </c>
      <c r="RV65" s="98" t="s">
        <v>669</v>
      </c>
      <c r="RW65" s="98" t="s">
        <v>669</v>
      </c>
      <c r="RX65" s="98" t="s">
        <v>669</v>
      </c>
      <c r="RY65" s="98" t="s">
        <v>669</v>
      </c>
      <c r="RZ65" s="98" t="s">
        <v>669</v>
      </c>
      <c r="SA65" s="98" t="s">
        <v>669</v>
      </c>
      <c r="SB65" s="98" t="s">
        <v>669</v>
      </c>
      <c r="SC65" s="98" t="s">
        <v>669</v>
      </c>
      <c r="SD65" s="98" t="s">
        <v>669</v>
      </c>
      <c r="SE65" s="98" t="s">
        <v>669</v>
      </c>
      <c r="SF65" s="98" t="s">
        <v>669</v>
      </c>
      <c r="SG65" s="98" t="s">
        <v>669</v>
      </c>
      <c r="SH65" s="98" t="s">
        <v>669</v>
      </c>
      <c r="SI65" s="98" t="s">
        <v>669</v>
      </c>
      <c r="SJ65" s="98" t="s">
        <v>669</v>
      </c>
      <c r="SK65" s="98" t="s">
        <v>669</v>
      </c>
      <c r="SL65" s="98" t="s">
        <v>669</v>
      </c>
      <c r="SM65" s="98" t="s">
        <v>669</v>
      </c>
      <c r="SN65" s="98" t="s">
        <v>669</v>
      </c>
      <c r="SO65" s="98" t="s">
        <v>669</v>
      </c>
      <c r="SP65" s="98" t="s">
        <v>669</v>
      </c>
      <c r="SQ65" s="98" t="s">
        <v>669</v>
      </c>
      <c r="SR65" s="98" t="s">
        <v>669</v>
      </c>
      <c r="SS65" s="98" t="s">
        <v>669</v>
      </c>
      <c r="ST65" s="98" t="s">
        <v>669</v>
      </c>
      <c r="SU65" s="98" t="s">
        <v>669</v>
      </c>
      <c r="SV65" s="98" t="s">
        <v>669</v>
      </c>
      <c r="SW65" s="98" t="s">
        <v>669</v>
      </c>
      <c r="SX65" s="98" t="s">
        <v>669</v>
      </c>
      <c r="SY65" s="98" t="s">
        <v>669</v>
      </c>
      <c r="SZ65" s="98" t="s">
        <v>669</v>
      </c>
      <c r="TA65" s="98" t="s">
        <v>669</v>
      </c>
      <c r="TB65" s="98" t="s">
        <v>669</v>
      </c>
      <c r="TC65" s="98" t="s">
        <v>669</v>
      </c>
      <c r="TD65" s="98" t="s">
        <v>669</v>
      </c>
      <c r="TE65" s="98" t="s">
        <v>669</v>
      </c>
      <c r="TF65" s="98" t="s">
        <v>669</v>
      </c>
      <c r="TG65" s="98" t="s">
        <v>669</v>
      </c>
      <c r="TH65" s="98" t="s">
        <v>669</v>
      </c>
      <c r="TI65" s="98" t="s">
        <v>669</v>
      </c>
      <c r="TJ65" s="98" t="s">
        <v>669</v>
      </c>
      <c r="TK65" s="98" t="s">
        <v>669</v>
      </c>
      <c r="TL65" s="98" t="s">
        <v>669</v>
      </c>
      <c r="TM65" s="98" t="s">
        <v>669</v>
      </c>
      <c r="TN65" s="98" t="s">
        <v>669</v>
      </c>
      <c r="TO65" s="98" t="s">
        <v>669</v>
      </c>
      <c r="TP65" s="98" t="s">
        <v>669</v>
      </c>
      <c r="TQ65" s="98" t="s">
        <v>669</v>
      </c>
      <c r="TR65" s="98" t="s">
        <v>669</v>
      </c>
      <c r="TS65" s="98" t="s">
        <v>669</v>
      </c>
      <c r="TT65" s="98" t="s">
        <v>669</v>
      </c>
      <c r="TU65" s="98" t="s">
        <v>669</v>
      </c>
      <c r="TV65" s="98" t="s">
        <v>669</v>
      </c>
      <c r="TW65" s="98" t="s">
        <v>669</v>
      </c>
      <c r="TX65" s="98" t="s">
        <v>669</v>
      </c>
      <c r="TY65" s="98" t="s">
        <v>669</v>
      </c>
      <c r="TZ65" s="98" t="s">
        <v>669</v>
      </c>
      <c r="UA65" s="98" t="s">
        <v>669</v>
      </c>
      <c r="UB65" s="98" t="s">
        <v>669</v>
      </c>
      <c r="UC65" s="98" t="s">
        <v>669</v>
      </c>
      <c r="UD65" s="98" t="s">
        <v>669</v>
      </c>
      <c r="UE65" s="98" t="s">
        <v>669</v>
      </c>
      <c r="UF65" s="98" t="s">
        <v>669</v>
      </c>
      <c r="UG65" s="98" t="s">
        <v>669</v>
      </c>
      <c r="UH65" s="98" t="s">
        <v>669</v>
      </c>
      <c r="UI65" s="98" t="s">
        <v>669</v>
      </c>
      <c r="UJ65" s="98" t="s">
        <v>669</v>
      </c>
      <c r="UK65" s="98" t="s">
        <v>669</v>
      </c>
      <c r="UL65" s="98" t="s">
        <v>669</v>
      </c>
      <c r="UM65" s="98" t="s">
        <v>669</v>
      </c>
      <c r="UN65" s="98" t="s">
        <v>669</v>
      </c>
      <c r="UO65" s="98" t="s">
        <v>669</v>
      </c>
      <c r="UP65" s="98" t="s">
        <v>669</v>
      </c>
      <c r="UQ65" s="98" t="s">
        <v>669</v>
      </c>
      <c r="UR65" s="98" t="s">
        <v>669</v>
      </c>
      <c r="US65" s="98" t="s">
        <v>669</v>
      </c>
      <c r="UT65" s="98" t="s">
        <v>669</v>
      </c>
      <c r="UU65" s="98" t="s">
        <v>669</v>
      </c>
      <c r="UV65" s="98" t="s">
        <v>669</v>
      </c>
      <c r="UW65" s="98" t="s">
        <v>669</v>
      </c>
      <c r="UX65" s="98" t="s">
        <v>669</v>
      </c>
      <c r="UY65" s="98" t="s">
        <v>669</v>
      </c>
      <c r="UZ65" s="98" t="s">
        <v>669</v>
      </c>
      <c r="VA65" s="98" t="s">
        <v>669</v>
      </c>
      <c r="VB65" s="98" t="s">
        <v>669</v>
      </c>
      <c r="VC65" s="98" t="s">
        <v>669</v>
      </c>
      <c r="VD65" s="98" t="s">
        <v>669</v>
      </c>
      <c r="VE65" s="98" t="s">
        <v>669</v>
      </c>
      <c r="VF65" s="98" t="s">
        <v>669</v>
      </c>
      <c r="VG65" s="98" t="s">
        <v>669</v>
      </c>
      <c r="VH65" s="98" t="s">
        <v>669</v>
      </c>
      <c r="VI65" s="98" t="s">
        <v>669</v>
      </c>
      <c r="VJ65" s="98" t="s">
        <v>669</v>
      </c>
      <c r="VK65" s="98" t="s">
        <v>669</v>
      </c>
      <c r="VL65" s="98" t="s">
        <v>669</v>
      </c>
      <c r="VM65" s="98" t="s">
        <v>669</v>
      </c>
      <c r="VN65" s="98" t="s">
        <v>669</v>
      </c>
      <c r="VO65" s="98" t="s">
        <v>669</v>
      </c>
      <c r="VP65" s="98" t="s">
        <v>669</v>
      </c>
      <c r="VQ65" s="98" t="s">
        <v>669</v>
      </c>
      <c r="VR65" s="98" t="s">
        <v>669</v>
      </c>
      <c r="VS65" s="98" t="s">
        <v>669</v>
      </c>
      <c r="VT65" s="98" t="s">
        <v>669</v>
      </c>
      <c r="VU65" s="98" t="s">
        <v>669</v>
      </c>
      <c r="VV65" s="98" t="s">
        <v>669</v>
      </c>
      <c r="VW65" s="98" t="s">
        <v>669</v>
      </c>
      <c r="VX65" s="98" t="s">
        <v>669</v>
      </c>
      <c r="VY65" s="98" t="s">
        <v>669</v>
      </c>
      <c r="VZ65" s="98" t="s">
        <v>669</v>
      </c>
      <c r="WA65" s="98" t="s">
        <v>669</v>
      </c>
      <c r="WB65" s="98" t="s">
        <v>669</v>
      </c>
      <c r="WC65" s="98" t="s">
        <v>669</v>
      </c>
      <c r="WD65" s="98" t="s">
        <v>669</v>
      </c>
      <c r="WE65" s="98" t="s">
        <v>669</v>
      </c>
      <c r="WF65" s="98" t="s">
        <v>669</v>
      </c>
      <c r="WG65" s="98" t="s">
        <v>669</v>
      </c>
      <c r="WH65" s="98" t="s">
        <v>669</v>
      </c>
      <c r="WI65" s="98" t="s">
        <v>669</v>
      </c>
      <c r="WJ65" s="98" t="s">
        <v>669</v>
      </c>
      <c r="WK65" s="98" t="s">
        <v>669</v>
      </c>
      <c r="WL65" s="98" t="s">
        <v>669</v>
      </c>
      <c r="WM65" s="98" t="s">
        <v>669</v>
      </c>
      <c r="WN65" s="98" t="s">
        <v>669</v>
      </c>
      <c r="WO65" s="98" t="s">
        <v>669</v>
      </c>
      <c r="WP65" s="98" t="s">
        <v>669</v>
      </c>
      <c r="WQ65" s="98" t="s">
        <v>669</v>
      </c>
      <c r="WR65" s="98" t="s">
        <v>669</v>
      </c>
      <c r="WS65" s="98" t="s">
        <v>669</v>
      </c>
      <c r="WT65" s="98" t="s">
        <v>669</v>
      </c>
      <c r="WU65" s="98" t="s">
        <v>669</v>
      </c>
      <c r="WV65" s="98" t="s">
        <v>669</v>
      </c>
      <c r="WW65" s="98" t="s">
        <v>669</v>
      </c>
      <c r="WX65" s="98" t="s">
        <v>669</v>
      </c>
      <c r="WY65" s="98" t="s">
        <v>669</v>
      </c>
      <c r="WZ65" s="98" t="s">
        <v>669</v>
      </c>
      <c r="XA65" s="98" t="s">
        <v>669</v>
      </c>
      <c r="XB65" s="98" t="s">
        <v>669</v>
      </c>
      <c r="XC65" s="98" t="s">
        <v>669</v>
      </c>
      <c r="XD65" s="98" t="s">
        <v>669</v>
      </c>
      <c r="XE65" s="98" t="s">
        <v>669</v>
      </c>
      <c r="XF65" s="98" t="s">
        <v>669</v>
      </c>
      <c r="XG65" s="98" t="s">
        <v>669</v>
      </c>
      <c r="XH65" s="98" t="s">
        <v>669</v>
      </c>
      <c r="XI65" s="98" t="s">
        <v>669</v>
      </c>
      <c r="XJ65" s="98" t="s">
        <v>669</v>
      </c>
      <c r="XK65" s="98" t="s">
        <v>669</v>
      </c>
      <c r="XL65" s="98" t="s">
        <v>669</v>
      </c>
      <c r="XM65" s="98" t="s">
        <v>669</v>
      </c>
      <c r="XN65" s="98" t="s">
        <v>669</v>
      </c>
      <c r="XO65" s="98" t="s">
        <v>669</v>
      </c>
      <c r="XP65" s="98" t="s">
        <v>669</v>
      </c>
      <c r="XQ65" s="98" t="s">
        <v>669</v>
      </c>
      <c r="XR65" s="98" t="s">
        <v>669</v>
      </c>
      <c r="XS65" s="98" t="s">
        <v>669</v>
      </c>
      <c r="XT65" s="98" t="s">
        <v>669</v>
      </c>
      <c r="XU65" s="98" t="s">
        <v>669</v>
      </c>
      <c r="XV65" s="98" t="s">
        <v>669</v>
      </c>
      <c r="XW65" s="98" t="s">
        <v>669</v>
      </c>
      <c r="XX65" s="98" t="s">
        <v>669</v>
      </c>
      <c r="XY65" s="98" t="s">
        <v>669</v>
      </c>
      <c r="XZ65" s="98" t="s">
        <v>669</v>
      </c>
      <c r="YA65" s="98" t="s">
        <v>669</v>
      </c>
      <c r="YB65" s="98" t="s">
        <v>669</v>
      </c>
      <c r="YC65" s="98" t="s">
        <v>669</v>
      </c>
      <c r="YD65" s="98" t="s">
        <v>669</v>
      </c>
      <c r="YE65" s="98" t="s">
        <v>669</v>
      </c>
      <c r="YF65" s="98" t="s">
        <v>669</v>
      </c>
      <c r="YG65" s="98" t="s">
        <v>669</v>
      </c>
      <c r="YH65" s="98" t="s">
        <v>669</v>
      </c>
      <c r="YI65" s="98" t="s">
        <v>669</v>
      </c>
      <c r="YJ65" s="98" t="s">
        <v>669</v>
      </c>
      <c r="YK65" s="98" t="s">
        <v>669</v>
      </c>
      <c r="YL65" s="98" t="s">
        <v>669</v>
      </c>
      <c r="YM65" s="98" t="s">
        <v>669</v>
      </c>
      <c r="YN65" s="98" t="s">
        <v>669</v>
      </c>
      <c r="YO65" s="98" t="s">
        <v>669</v>
      </c>
      <c r="YP65" s="98" t="s">
        <v>669</v>
      </c>
      <c r="YQ65" s="98" t="s">
        <v>669</v>
      </c>
      <c r="YR65" s="98" t="s">
        <v>669</v>
      </c>
      <c r="YS65" s="98" t="s">
        <v>669</v>
      </c>
      <c r="YT65" s="98" t="s">
        <v>669</v>
      </c>
      <c r="YU65" s="98" t="s">
        <v>669</v>
      </c>
      <c r="YV65" s="98" t="s">
        <v>669</v>
      </c>
      <c r="YW65" s="98" t="s">
        <v>669</v>
      </c>
      <c r="YX65" s="98" t="s">
        <v>669</v>
      </c>
      <c r="YY65" s="98" t="s">
        <v>669</v>
      </c>
      <c r="YZ65" s="98" t="s">
        <v>669</v>
      </c>
      <c r="ZA65" s="98" t="s">
        <v>669</v>
      </c>
      <c r="ZB65" s="98" t="s">
        <v>669</v>
      </c>
      <c r="ZC65" s="98" t="s">
        <v>669</v>
      </c>
      <c r="ZD65" s="98" t="s">
        <v>669</v>
      </c>
      <c r="ZE65" s="98" t="s">
        <v>669</v>
      </c>
      <c r="ZF65" s="98" t="s">
        <v>669</v>
      </c>
      <c r="ZG65" s="98" t="s">
        <v>669</v>
      </c>
      <c r="ZH65" s="98" t="s">
        <v>669</v>
      </c>
      <c r="ZI65" s="98" t="s">
        <v>669</v>
      </c>
      <c r="ZJ65" s="98" t="s">
        <v>669</v>
      </c>
      <c r="ZK65" s="98" t="s">
        <v>669</v>
      </c>
      <c r="ZL65" s="98" t="s">
        <v>669</v>
      </c>
      <c r="ZM65" s="98" t="s">
        <v>669</v>
      </c>
      <c r="ZN65" s="98" t="s">
        <v>669</v>
      </c>
      <c r="ZO65" s="98" t="s">
        <v>669</v>
      </c>
      <c r="ZP65" s="98" t="s">
        <v>669</v>
      </c>
      <c r="ZQ65" s="98" t="s">
        <v>669</v>
      </c>
      <c r="ZR65" s="98" t="s">
        <v>669</v>
      </c>
      <c r="ZS65" s="98" t="s">
        <v>669</v>
      </c>
      <c r="ZT65" s="98" t="s">
        <v>669</v>
      </c>
      <c r="ZU65" s="98" t="s">
        <v>669</v>
      </c>
      <c r="ZV65" s="98" t="s">
        <v>669</v>
      </c>
      <c r="ZW65" s="98" t="s">
        <v>669</v>
      </c>
      <c r="ZX65" s="98" t="s">
        <v>669</v>
      </c>
      <c r="ZY65" s="98" t="s">
        <v>669</v>
      </c>
      <c r="ZZ65" s="98" t="s">
        <v>669</v>
      </c>
      <c r="AAA65" s="98" t="s">
        <v>669</v>
      </c>
      <c r="AAB65" s="98" t="s">
        <v>669</v>
      </c>
      <c r="AAC65" s="98" t="s">
        <v>669</v>
      </c>
      <c r="AAD65" s="98" t="s">
        <v>669</v>
      </c>
      <c r="AAE65" s="98" t="s">
        <v>669</v>
      </c>
      <c r="AAF65" s="98" t="s">
        <v>669</v>
      </c>
      <c r="AAG65" s="98" t="s">
        <v>669</v>
      </c>
      <c r="AAH65" s="98" t="s">
        <v>669</v>
      </c>
      <c r="AAI65" s="98" t="s">
        <v>669</v>
      </c>
      <c r="AAJ65" s="98" t="s">
        <v>669</v>
      </c>
      <c r="AAK65" s="98" t="s">
        <v>669</v>
      </c>
      <c r="AAL65" s="98" t="s">
        <v>669</v>
      </c>
      <c r="AAM65" s="98" t="s">
        <v>669</v>
      </c>
      <c r="AAN65" s="98" t="s">
        <v>669</v>
      </c>
      <c r="AAO65" s="98" t="s">
        <v>669</v>
      </c>
      <c r="AAP65" s="98" t="s">
        <v>669</v>
      </c>
      <c r="AAQ65" s="98" t="s">
        <v>669</v>
      </c>
      <c r="AAR65" s="98" t="s">
        <v>669</v>
      </c>
      <c r="AAS65" s="98" t="s">
        <v>669</v>
      </c>
      <c r="AAT65" s="98" t="s">
        <v>669</v>
      </c>
      <c r="AAU65" s="98" t="s">
        <v>669</v>
      </c>
      <c r="AAV65" s="98" t="s">
        <v>669</v>
      </c>
      <c r="AAW65" s="98" t="s">
        <v>669</v>
      </c>
      <c r="AAX65" s="98" t="s">
        <v>669</v>
      </c>
      <c r="AAY65" s="98" t="s">
        <v>669</v>
      </c>
      <c r="AAZ65" s="98" t="s">
        <v>669</v>
      </c>
      <c r="ABA65" s="98" t="s">
        <v>669</v>
      </c>
      <c r="ABB65" s="98" t="s">
        <v>669</v>
      </c>
      <c r="ABC65" s="98" t="s">
        <v>669</v>
      </c>
      <c r="ABD65" s="98" t="s">
        <v>669</v>
      </c>
      <c r="ABE65" s="98" t="s">
        <v>669</v>
      </c>
      <c r="ABF65" s="98" t="s">
        <v>669</v>
      </c>
      <c r="ABG65" s="98" t="s">
        <v>669</v>
      </c>
      <c r="ABH65" s="98" t="s">
        <v>669</v>
      </c>
      <c r="ABI65" s="98" t="s">
        <v>669</v>
      </c>
      <c r="ABJ65" s="98" t="s">
        <v>669</v>
      </c>
      <c r="ABK65" s="98" t="s">
        <v>669</v>
      </c>
      <c r="ABL65" s="98" t="s">
        <v>669</v>
      </c>
      <c r="ABM65" s="98" t="s">
        <v>669</v>
      </c>
      <c r="ABN65" s="98" t="s">
        <v>669</v>
      </c>
      <c r="ABO65" s="98" t="s">
        <v>669</v>
      </c>
      <c r="ABP65" s="98" t="s">
        <v>669</v>
      </c>
      <c r="ABQ65" s="98" t="s">
        <v>669</v>
      </c>
      <c r="ABR65" s="98" t="s">
        <v>669</v>
      </c>
      <c r="ABS65" s="98" t="s">
        <v>669</v>
      </c>
      <c r="ABT65" s="98" t="s">
        <v>669</v>
      </c>
      <c r="ABU65" s="98" t="s">
        <v>669</v>
      </c>
      <c r="ABV65" s="98" t="s">
        <v>669</v>
      </c>
      <c r="ABW65" s="98" t="s">
        <v>669</v>
      </c>
      <c r="ABX65" s="98" t="s">
        <v>669</v>
      </c>
      <c r="ABY65" s="98" t="s">
        <v>669</v>
      </c>
      <c r="ABZ65" s="98" t="s">
        <v>669</v>
      </c>
      <c r="ACA65" s="98" t="s">
        <v>669</v>
      </c>
      <c r="ACB65" s="98" t="s">
        <v>669</v>
      </c>
      <c r="ACC65" s="98" t="s">
        <v>669</v>
      </c>
      <c r="ACD65" s="98" t="s">
        <v>669</v>
      </c>
      <c r="ACE65" s="98" t="s">
        <v>669</v>
      </c>
      <c r="ACF65" s="98" t="s">
        <v>669</v>
      </c>
      <c r="ACG65" s="98" t="s">
        <v>669</v>
      </c>
      <c r="ACH65" s="98" t="s">
        <v>669</v>
      </c>
      <c r="ACI65" s="98" t="s">
        <v>669</v>
      </c>
      <c r="ACJ65" s="98" t="s">
        <v>669</v>
      </c>
      <c r="ACK65" s="98" t="s">
        <v>669</v>
      </c>
      <c r="ACL65" s="98" t="s">
        <v>669</v>
      </c>
      <c r="ACM65" s="98" t="s">
        <v>669</v>
      </c>
      <c r="ACN65" s="98" t="s">
        <v>669</v>
      </c>
      <c r="ACO65" s="98" t="s">
        <v>669</v>
      </c>
      <c r="ACP65" s="98" t="s">
        <v>669</v>
      </c>
      <c r="ACQ65" s="98" t="s">
        <v>669</v>
      </c>
      <c r="ACR65" s="98" t="s">
        <v>669</v>
      </c>
      <c r="ACS65" s="98" t="s">
        <v>669</v>
      </c>
      <c r="ACT65" s="98" t="s">
        <v>669</v>
      </c>
      <c r="ACU65" s="98" t="s">
        <v>669</v>
      </c>
      <c r="ACV65" s="98" t="s">
        <v>669</v>
      </c>
      <c r="ACW65" s="98" t="s">
        <v>669</v>
      </c>
      <c r="ACX65" s="98" t="s">
        <v>669</v>
      </c>
      <c r="ACY65" s="98" t="s">
        <v>669</v>
      </c>
      <c r="ACZ65" s="98" t="s">
        <v>669</v>
      </c>
      <c r="ADA65" s="98" t="s">
        <v>669</v>
      </c>
      <c r="ADB65" s="98" t="s">
        <v>669</v>
      </c>
      <c r="ADC65" s="98" t="s">
        <v>669</v>
      </c>
      <c r="ADD65" s="98" t="s">
        <v>669</v>
      </c>
      <c r="ADE65" s="98" t="s">
        <v>669</v>
      </c>
      <c r="ADF65" s="98" t="s">
        <v>669</v>
      </c>
      <c r="ADG65" s="98" t="s">
        <v>669</v>
      </c>
      <c r="ADH65" s="98" t="s">
        <v>669</v>
      </c>
      <c r="ADI65" s="98" t="s">
        <v>669</v>
      </c>
      <c r="ADJ65" s="98" t="s">
        <v>669</v>
      </c>
      <c r="ADK65" s="98" t="s">
        <v>669</v>
      </c>
      <c r="ADL65" s="98" t="s">
        <v>669</v>
      </c>
      <c r="ADM65" s="98" t="s">
        <v>669</v>
      </c>
      <c r="ADN65" s="98" t="s">
        <v>669</v>
      </c>
      <c r="ADO65" s="98" t="s">
        <v>669</v>
      </c>
      <c r="ADP65" s="98" t="s">
        <v>669</v>
      </c>
      <c r="ADQ65" s="98" t="s">
        <v>669</v>
      </c>
      <c r="ADR65" s="98" t="s">
        <v>669</v>
      </c>
      <c r="ADS65" s="98" t="s">
        <v>669</v>
      </c>
      <c r="ADT65" s="98" t="s">
        <v>669</v>
      </c>
      <c r="ADU65" s="98" t="s">
        <v>669</v>
      </c>
      <c r="ADV65" s="98" t="s">
        <v>669</v>
      </c>
      <c r="ADW65" s="98" t="s">
        <v>669</v>
      </c>
      <c r="ADX65" s="98" t="s">
        <v>669</v>
      </c>
      <c r="ADY65" s="98" t="s">
        <v>669</v>
      </c>
      <c r="ADZ65" s="98" t="s">
        <v>669</v>
      </c>
      <c r="AEA65" s="98" t="s">
        <v>669</v>
      </c>
      <c r="AEB65" s="98" t="s">
        <v>669</v>
      </c>
      <c r="AEC65" s="98" t="s">
        <v>669</v>
      </c>
      <c r="AED65" s="98" t="s">
        <v>669</v>
      </c>
      <c r="AEE65" s="98" t="s">
        <v>669</v>
      </c>
      <c r="AEF65" s="98" t="s">
        <v>669</v>
      </c>
      <c r="AEG65" s="98" t="s">
        <v>669</v>
      </c>
      <c r="AEH65" s="98" t="s">
        <v>669</v>
      </c>
      <c r="AEI65" s="98" t="s">
        <v>669</v>
      </c>
      <c r="AEJ65" s="98" t="s">
        <v>669</v>
      </c>
      <c r="AEK65" s="98" t="s">
        <v>669</v>
      </c>
      <c r="AEL65" s="98" t="s">
        <v>669</v>
      </c>
      <c r="AEM65" s="98" t="s">
        <v>669</v>
      </c>
      <c r="AEN65" s="98" t="s">
        <v>669</v>
      </c>
      <c r="AEO65" s="98" t="s">
        <v>669</v>
      </c>
      <c r="AEP65" s="98" t="s">
        <v>669</v>
      </c>
      <c r="AEQ65" s="98" t="s">
        <v>669</v>
      </c>
      <c r="AER65" s="98" t="s">
        <v>669</v>
      </c>
      <c r="AES65" s="98" t="s">
        <v>669</v>
      </c>
      <c r="AET65" s="98" t="s">
        <v>669</v>
      </c>
      <c r="AEU65" s="98" t="s">
        <v>669</v>
      </c>
      <c r="AEV65" s="98" t="s">
        <v>669</v>
      </c>
      <c r="AEW65" s="98" t="s">
        <v>669</v>
      </c>
      <c r="AEX65" s="98" t="s">
        <v>669</v>
      </c>
      <c r="AEY65" s="98" t="s">
        <v>669</v>
      </c>
      <c r="AEZ65" s="98" t="s">
        <v>669</v>
      </c>
      <c r="AFA65" s="98" t="s">
        <v>669</v>
      </c>
      <c r="AFB65" s="98" t="s">
        <v>669</v>
      </c>
      <c r="AFC65" s="98" t="s">
        <v>669</v>
      </c>
      <c r="AFD65" s="98" t="s">
        <v>669</v>
      </c>
      <c r="AFE65" s="98" t="s">
        <v>669</v>
      </c>
      <c r="AFF65" s="98" t="s">
        <v>669</v>
      </c>
      <c r="AFG65" s="98" t="s">
        <v>669</v>
      </c>
      <c r="AFH65" s="98" t="s">
        <v>669</v>
      </c>
      <c r="AFI65" s="98" t="s">
        <v>669</v>
      </c>
      <c r="AFJ65" s="98" t="s">
        <v>669</v>
      </c>
      <c r="AFK65" s="98" t="s">
        <v>669</v>
      </c>
      <c r="AFL65" s="98" t="s">
        <v>669</v>
      </c>
      <c r="AFM65" s="98" t="s">
        <v>669</v>
      </c>
      <c r="AFN65" s="98" t="s">
        <v>669</v>
      </c>
      <c r="AFO65" s="98" t="s">
        <v>669</v>
      </c>
      <c r="AFP65" s="98" t="s">
        <v>669</v>
      </c>
      <c r="AFQ65" s="98" t="s">
        <v>669</v>
      </c>
      <c r="AFR65" s="98" t="s">
        <v>669</v>
      </c>
      <c r="AFS65" s="98" t="s">
        <v>669</v>
      </c>
      <c r="AFT65" s="98" t="s">
        <v>669</v>
      </c>
      <c r="AFU65" s="98" t="s">
        <v>669</v>
      </c>
      <c r="AFV65" s="98" t="s">
        <v>669</v>
      </c>
      <c r="AFW65" s="98" t="s">
        <v>669</v>
      </c>
      <c r="AFX65" s="98" t="s">
        <v>669</v>
      </c>
      <c r="AFY65" s="98" t="s">
        <v>669</v>
      </c>
      <c r="AFZ65" s="98" t="s">
        <v>669</v>
      </c>
      <c r="AGA65" s="98" t="s">
        <v>669</v>
      </c>
      <c r="AGB65" s="98" t="s">
        <v>669</v>
      </c>
      <c r="AGC65" s="98" t="s">
        <v>669</v>
      </c>
      <c r="AGD65" s="98" t="s">
        <v>669</v>
      </c>
      <c r="AGE65" s="98" t="s">
        <v>669</v>
      </c>
      <c r="AGF65" s="98" t="s">
        <v>669</v>
      </c>
      <c r="AGG65" s="98" t="s">
        <v>669</v>
      </c>
      <c r="AGH65" s="98" t="s">
        <v>669</v>
      </c>
      <c r="AGI65" s="98" t="s">
        <v>669</v>
      </c>
      <c r="AGJ65" s="98" t="s">
        <v>669</v>
      </c>
      <c r="AGK65" s="98" t="s">
        <v>669</v>
      </c>
      <c r="AGL65" s="98" t="s">
        <v>669</v>
      </c>
      <c r="AGM65" s="98" t="s">
        <v>669</v>
      </c>
      <c r="AGN65" s="98" t="s">
        <v>669</v>
      </c>
      <c r="AGO65" s="98" t="s">
        <v>669</v>
      </c>
      <c r="AGP65" s="98" t="s">
        <v>669</v>
      </c>
      <c r="AGQ65" s="98" t="s">
        <v>669</v>
      </c>
      <c r="AGR65" s="98" t="s">
        <v>669</v>
      </c>
      <c r="AGS65" s="98" t="s">
        <v>669</v>
      </c>
      <c r="AGT65" s="98" t="s">
        <v>669</v>
      </c>
      <c r="AGU65" s="98" t="s">
        <v>669</v>
      </c>
      <c r="AGV65" s="98" t="s">
        <v>669</v>
      </c>
      <c r="AGW65" s="98" t="s">
        <v>669</v>
      </c>
      <c r="AGX65" s="98" t="s">
        <v>669</v>
      </c>
      <c r="AGY65" s="98" t="s">
        <v>669</v>
      </c>
      <c r="AGZ65" s="98" t="s">
        <v>669</v>
      </c>
      <c r="AHA65" s="98" t="s">
        <v>669</v>
      </c>
      <c r="AHB65" s="98" t="s">
        <v>669</v>
      </c>
      <c r="AHC65" s="98" t="s">
        <v>669</v>
      </c>
      <c r="AHD65" s="98" t="s">
        <v>669</v>
      </c>
      <c r="AHE65" s="98" t="s">
        <v>669</v>
      </c>
      <c r="AHF65" s="98" t="s">
        <v>669</v>
      </c>
      <c r="AHG65" s="98" t="s">
        <v>669</v>
      </c>
      <c r="AHH65" s="98" t="s">
        <v>669</v>
      </c>
      <c r="AHI65" s="98" t="s">
        <v>669</v>
      </c>
      <c r="AHJ65" s="98" t="s">
        <v>669</v>
      </c>
      <c r="AHK65" s="98" t="s">
        <v>669</v>
      </c>
      <c r="AHL65" s="98" t="s">
        <v>669</v>
      </c>
      <c r="AHM65" s="98" t="s">
        <v>669</v>
      </c>
      <c r="AHN65" s="98" t="s">
        <v>669</v>
      </c>
      <c r="AHO65" s="98" t="s">
        <v>669</v>
      </c>
      <c r="AHP65" s="98" t="s">
        <v>669</v>
      </c>
      <c r="AHQ65" s="98" t="s">
        <v>669</v>
      </c>
      <c r="AHR65" s="98" t="s">
        <v>669</v>
      </c>
      <c r="AHS65" s="98" t="s">
        <v>669</v>
      </c>
      <c r="AHT65" s="98" t="s">
        <v>669</v>
      </c>
      <c r="AHU65" s="98" t="s">
        <v>669</v>
      </c>
      <c r="AHV65" s="98" t="s">
        <v>669</v>
      </c>
      <c r="AHW65" s="98" t="s">
        <v>669</v>
      </c>
      <c r="AHX65" s="98" t="s">
        <v>669</v>
      </c>
      <c r="AHY65" s="98" t="s">
        <v>669</v>
      </c>
      <c r="AHZ65" s="98" t="s">
        <v>669</v>
      </c>
      <c r="AIA65" s="98" t="s">
        <v>669</v>
      </c>
      <c r="AIB65" s="98" t="s">
        <v>669</v>
      </c>
      <c r="AIC65" s="98" t="s">
        <v>669</v>
      </c>
      <c r="AID65" s="98" t="s">
        <v>669</v>
      </c>
      <c r="AIE65" s="98" t="s">
        <v>669</v>
      </c>
      <c r="AIF65" s="98" t="s">
        <v>669</v>
      </c>
      <c r="AIG65" s="98" t="s">
        <v>669</v>
      </c>
      <c r="AIH65" s="98" t="s">
        <v>669</v>
      </c>
      <c r="AII65" s="98" t="s">
        <v>669</v>
      </c>
      <c r="AIJ65" s="98" t="s">
        <v>669</v>
      </c>
      <c r="AIK65" s="98" t="s">
        <v>669</v>
      </c>
      <c r="AIL65" s="98" t="s">
        <v>669</v>
      </c>
      <c r="AIM65" s="98" t="s">
        <v>669</v>
      </c>
      <c r="AIN65" s="98" t="s">
        <v>669</v>
      </c>
      <c r="AIO65" s="98" t="s">
        <v>669</v>
      </c>
      <c r="AIP65" s="98" t="s">
        <v>669</v>
      </c>
      <c r="AIQ65" s="98" t="s">
        <v>669</v>
      </c>
      <c r="AIR65" s="98" t="s">
        <v>669</v>
      </c>
      <c r="AIS65" s="98" t="s">
        <v>669</v>
      </c>
      <c r="AIT65" s="98" t="s">
        <v>669</v>
      </c>
      <c r="AIU65" s="98" t="s">
        <v>669</v>
      </c>
      <c r="AIV65" s="98" t="s">
        <v>669</v>
      </c>
      <c r="AIW65" s="98" t="s">
        <v>669</v>
      </c>
      <c r="AIX65" s="98" t="s">
        <v>669</v>
      </c>
      <c r="AIY65" s="98" t="s">
        <v>669</v>
      </c>
      <c r="AIZ65" s="98" t="s">
        <v>669</v>
      </c>
      <c r="AJA65" s="98" t="s">
        <v>669</v>
      </c>
      <c r="AJB65" s="98" t="s">
        <v>669</v>
      </c>
      <c r="AJC65" s="98" t="s">
        <v>669</v>
      </c>
      <c r="AJD65" s="98" t="s">
        <v>669</v>
      </c>
      <c r="AJE65" s="98" t="s">
        <v>669</v>
      </c>
      <c r="AJF65" s="98" t="s">
        <v>669</v>
      </c>
      <c r="AJG65" s="98" t="s">
        <v>669</v>
      </c>
      <c r="AJH65" s="98" t="s">
        <v>669</v>
      </c>
      <c r="AJI65" s="98" t="s">
        <v>669</v>
      </c>
      <c r="AJJ65" s="98" t="s">
        <v>669</v>
      </c>
      <c r="AJK65" s="98" t="s">
        <v>669</v>
      </c>
      <c r="AJL65" s="98" t="s">
        <v>669</v>
      </c>
      <c r="AJM65" s="98" t="s">
        <v>669</v>
      </c>
      <c r="AJN65" s="98" t="s">
        <v>669</v>
      </c>
      <c r="AJO65" s="98" t="s">
        <v>669</v>
      </c>
      <c r="AJP65" s="98" t="s">
        <v>669</v>
      </c>
      <c r="AJQ65" s="98" t="s">
        <v>669</v>
      </c>
      <c r="AJR65" s="98" t="s">
        <v>669</v>
      </c>
      <c r="AJS65" s="98" t="s">
        <v>669</v>
      </c>
      <c r="AJT65" s="98" t="s">
        <v>669</v>
      </c>
      <c r="AJU65" s="98" t="s">
        <v>669</v>
      </c>
      <c r="AJV65" s="98" t="s">
        <v>669</v>
      </c>
      <c r="AJW65" s="98" t="s">
        <v>669</v>
      </c>
      <c r="AJX65" s="98" t="s">
        <v>669</v>
      </c>
      <c r="AJY65" s="98" t="s">
        <v>669</v>
      </c>
      <c r="AJZ65" s="98" t="s">
        <v>669</v>
      </c>
      <c r="AKA65" s="98" t="s">
        <v>669</v>
      </c>
      <c r="AKB65" s="98" t="s">
        <v>669</v>
      </c>
      <c r="AKC65" s="98" t="s">
        <v>669</v>
      </c>
      <c r="AKD65" s="98" t="s">
        <v>669</v>
      </c>
      <c r="AKE65" s="98" t="s">
        <v>669</v>
      </c>
      <c r="AKF65" s="98" t="s">
        <v>669</v>
      </c>
      <c r="AKG65" s="98" t="s">
        <v>669</v>
      </c>
      <c r="AKH65" s="98" t="s">
        <v>669</v>
      </c>
      <c r="AKI65" s="98" t="s">
        <v>669</v>
      </c>
      <c r="AKJ65" s="98" t="s">
        <v>669</v>
      </c>
      <c r="AKK65" s="98" t="s">
        <v>669</v>
      </c>
      <c r="AKL65" s="98" t="s">
        <v>669</v>
      </c>
      <c r="AKM65" s="98" t="s">
        <v>669</v>
      </c>
      <c r="AKN65" s="98" t="s">
        <v>669</v>
      </c>
      <c r="AKO65" s="98" t="s">
        <v>669</v>
      </c>
      <c r="AKP65" s="98" t="s">
        <v>669</v>
      </c>
      <c r="AKQ65" s="98" t="s">
        <v>669</v>
      </c>
      <c r="AKR65" s="98" t="s">
        <v>669</v>
      </c>
      <c r="AKS65" s="98" t="s">
        <v>669</v>
      </c>
      <c r="AKT65" s="98" t="s">
        <v>669</v>
      </c>
      <c r="AKU65" s="98" t="s">
        <v>669</v>
      </c>
      <c r="AKV65" s="98" t="s">
        <v>669</v>
      </c>
      <c r="AKW65" s="98" t="s">
        <v>669</v>
      </c>
      <c r="AKX65" s="98" t="s">
        <v>669</v>
      </c>
      <c r="AKY65" s="98" t="s">
        <v>669</v>
      </c>
      <c r="AKZ65" s="98" t="s">
        <v>669</v>
      </c>
      <c r="ALA65" s="98" t="s">
        <v>669</v>
      </c>
      <c r="ALB65" s="98" t="s">
        <v>669</v>
      </c>
      <c r="ALC65" s="98" t="s">
        <v>669</v>
      </c>
      <c r="ALD65" s="98" t="s">
        <v>669</v>
      </c>
      <c r="ALE65" s="98" t="s">
        <v>669</v>
      </c>
      <c r="ALF65" s="98" t="s">
        <v>669</v>
      </c>
      <c r="ALG65" s="98" t="s">
        <v>669</v>
      </c>
      <c r="ALH65" s="98" t="s">
        <v>669</v>
      </c>
      <c r="ALI65" s="98" t="s">
        <v>669</v>
      </c>
      <c r="ALJ65" s="98" t="s">
        <v>669</v>
      </c>
      <c r="ALK65" s="98" t="s">
        <v>669</v>
      </c>
      <c r="ALL65" s="98" t="s">
        <v>669</v>
      </c>
      <c r="ALM65" s="98" t="s">
        <v>669</v>
      </c>
      <c r="ALN65" s="98" t="s">
        <v>669</v>
      </c>
      <c r="ALO65" s="98" t="s">
        <v>669</v>
      </c>
      <c r="ALP65" s="98" t="s">
        <v>669</v>
      </c>
      <c r="ALQ65" s="98" t="s">
        <v>669</v>
      </c>
      <c r="ALR65" s="98" t="s">
        <v>669</v>
      </c>
      <c r="ALS65" s="98" t="s">
        <v>669</v>
      </c>
      <c r="ALT65" s="98" t="s">
        <v>669</v>
      </c>
      <c r="ALU65" s="98" t="s">
        <v>669</v>
      </c>
      <c r="ALV65" s="98" t="s">
        <v>669</v>
      </c>
      <c r="ALW65" s="98" t="s">
        <v>669</v>
      </c>
      <c r="ALX65" s="98" t="s">
        <v>669</v>
      </c>
      <c r="ALY65" s="98" t="s">
        <v>669</v>
      </c>
      <c r="ALZ65" s="98" t="s">
        <v>669</v>
      </c>
      <c r="AMA65" s="98" t="s">
        <v>669</v>
      </c>
      <c r="AMB65" s="98" t="s">
        <v>669</v>
      </c>
      <c r="AMC65" s="98" t="s">
        <v>669</v>
      </c>
      <c r="AMD65" s="98" t="s">
        <v>669</v>
      </c>
      <c r="AME65" s="98" t="s">
        <v>669</v>
      </c>
      <c r="AMF65" s="98" t="s">
        <v>669</v>
      </c>
      <c r="AMG65" s="98" t="s">
        <v>669</v>
      </c>
      <c r="AMH65" s="98" t="s">
        <v>669</v>
      </c>
      <c r="AMI65" s="98" t="s">
        <v>669</v>
      </c>
      <c r="AMJ65" s="98" t="s">
        <v>669</v>
      </c>
      <c r="AMK65" s="98" t="s">
        <v>669</v>
      </c>
      <c r="AML65" s="98" t="s">
        <v>669</v>
      </c>
      <c r="AMM65" s="98" t="s">
        <v>669</v>
      </c>
      <c r="AMN65" s="98" t="s">
        <v>669</v>
      </c>
      <c r="AMO65" s="98" t="s">
        <v>669</v>
      </c>
      <c r="AMP65" s="98" t="s">
        <v>669</v>
      </c>
      <c r="AMQ65" s="98" t="s">
        <v>669</v>
      </c>
      <c r="AMR65" s="98" t="s">
        <v>669</v>
      </c>
      <c r="AMS65" s="98" t="s">
        <v>669</v>
      </c>
      <c r="AMT65" s="98" t="s">
        <v>669</v>
      </c>
      <c r="AMU65" s="98" t="s">
        <v>669</v>
      </c>
      <c r="AMV65" s="98" t="s">
        <v>669</v>
      </c>
      <c r="AMW65" s="98" t="s">
        <v>669</v>
      </c>
      <c r="AMX65" s="98" t="s">
        <v>669</v>
      </c>
      <c r="AMY65" s="98" t="s">
        <v>669</v>
      </c>
      <c r="AMZ65" s="98" t="s">
        <v>669</v>
      </c>
      <c r="ANA65" s="98" t="s">
        <v>669</v>
      </c>
      <c r="ANB65" s="98" t="s">
        <v>669</v>
      </c>
      <c r="ANC65" s="98" t="s">
        <v>669</v>
      </c>
      <c r="AND65" s="98" t="s">
        <v>669</v>
      </c>
      <c r="ANE65" s="98" t="s">
        <v>669</v>
      </c>
      <c r="ANF65" s="98" t="s">
        <v>669</v>
      </c>
      <c r="ANG65" s="98" t="s">
        <v>669</v>
      </c>
      <c r="ANH65" s="98" t="s">
        <v>669</v>
      </c>
      <c r="ANI65" s="98" t="s">
        <v>669</v>
      </c>
      <c r="ANJ65" s="98" t="s">
        <v>669</v>
      </c>
      <c r="ANK65" s="98" t="s">
        <v>669</v>
      </c>
      <c r="ANL65" s="98" t="s">
        <v>669</v>
      </c>
      <c r="ANM65" s="98" t="s">
        <v>669</v>
      </c>
      <c r="ANN65" s="98" t="s">
        <v>669</v>
      </c>
      <c r="ANO65" s="98" t="s">
        <v>669</v>
      </c>
      <c r="ANP65" s="98" t="s">
        <v>669</v>
      </c>
      <c r="ANQ65" s="98" t="s">
        <v>669</v>
      </c>
      <c r="ANR65" s="98" t="s">
        <v>669</v>
      </c>
      <c r="ANS65" s="98" t="s">
        <v>669</v>
      </c>
      <c r="ANT65" s="98" t="s">
        <v>669</v>
      </c>
      <c r="ANU65" s="98" t="s">
        <v>669</v>
      </c>
      <c r="ANV65" s="98" t="s">
        <v>669</v>
      </c>
      <c r="ANW65" s="98" t="s">
        <v>669</v>
      </c>
      <c r="ANX65" s="98" t="s">
        <v>669</v>
      </c>
      <c r="ANY65" s="98" t="s">
        <v>669</v>
      </c>
      <c r="ANZ65" s="98" t="s">
        <v>669</v>
      </c>
      <c r="AOA65" s="98" t="s">
        <v>669</v>
      </c>
      <c r="AOB65" s="98" t="s">
        <v>669</v>
      </c>
      <c r="AOC65" s="98" t="s">
        <v>669</v>
      </c>
      <c r="AOD65" s="98" t="s">
        <v>669</v>
      </c>
      <c r="AOE65" s="98" t="s">
        <v>669</v>
      </c>
      <c r="AOF65" s="98" t="s">
        <v>669</v>
      </c>
      <c r="AOG65" s="98" t="s">
        <v>669</v>
      </c>
      <c r="AOH65" s="98" t="s">
        <v>669</v>
      </c>
      <c r="AOI65" s="98" t="s">
        <v>669</v>
      </c>
      <c r="AOJ65" s="98" t="s">
        <v>669</v>
      </c>
      <c r="AOK65" s="98" t="s">
        <v>669</v>
      </c>
      <c r="AOL65" s="98" t="s">
        <v>669</v>
      </c>
      <c r="AOM65" s="98" t="s">
        <v>669</v>
      </c>
      <c r="AON65" s="98" t="s">
        <v>669</v>
      </c>
      <c r="AOO65" s="98" t="s">
        <v>669</v>
      </c>
      <c r="AOP65" s="98" t="s">
        <v>669</v>
      </c>
      <c r="AOQ65" s="98" t="s">
        <v>669</v>
      </c>
      <c r="AOR65" s="98" t="s">
        <v>669</v>
      </c>
      <c r="AOS65" s="98" t="s">
        <v>669</v>
      </c>
      <c r="AOT65" s="98" t="s">
        <v>669</v>
      </c>
      <c r="AOU65" s="98" t="s">
        <v>669</v>
      </c>
      <c r="AOV65" s="98" t="s">
        <v>669</v>
      </c>
      <c r="AOW65" s="98" t="s">
        <v>669</v>
      </c>
      <c r="AOX65" s="98" t="s">
        <v>669</v>
      </c>
      <c r="AOY65" s="98" t="s">
        <v>669</v>
      </c>
      <c r="AOZ65" s="98" t="s">
        <v>669</v>
      </c>
      <c r="APA65" s="98" t="s">
        <v>669</v>
      </c>
      <c r="APB65" s="98" t="s">
        <v>669</v>
      </c>
      <c r="APC65" s="98" t="s">
        <v>669</v>
      </c>
      <c r="APD65" s="98" t="s">
        <v>669</v>
      </c>
      <c r="APE65" s="98" t="s">
        <v>669</v>
      </c>
      <c r="APF65" s="98" t="s">
        <v>669</v>
      </c>
      <c r="APG65" s="98" t="s">
        <v>669</v>
      </c>
      <c r="APH65" s="98" t="s">
        <v>669</v>
      </c>
      <c r="API65" s="98" t="s">
        <v>669</v>
      </c>
      <c r="APJ65" s="98" t="s">
        <v>669</v>
      </c>
      <c r="APK65" s="98" t="s">
        <v>669</v>
      </c>
      <c r="APL65" s="98" t="s">
        <v>669</v>
      </c>
      <c r="APM65" s="98" t="s">
        <v>669</v>
      </c>
      <c r="APN65" s="98" t="s">
        <v>669</v>
      </c>
      <c r="APO65" s="98" t="s">
        <v>669</v>
      </c>
      <c r="APP65" s="98" t="s">
        <v>669</v>
      </c>
      <c r="APQ65" s="98" t="s">
        <v>669</v>
      </c>
      <c r="APR65" s="98" t="s">
        <v>669</v>
      </c>
      <c r="APS65" s="98" t="s">
        <v>669</v>
      </c>
      <c r="APT65" s="98" t="s">
        <v>669</v>
      </c>
      <c r="APU65" s="98" t="s">
        <v>669</v>
      </c>
      <c r="APV65" s="98" t="s">
        <v>669</v>
      </c>
      <c r="APW65" s="98" t="s">
        <v>669</v>
      </c>
      <c r="APX65" s="98" t="s">
        <v>669</v>
      </c>
      <c r="APY65" s="98" t="s">
        <v>669</v>
      </c>
      <c r="APZ65" s="98" t="s">
        <v>669</v>
      </c>
      <c r="AQA65" s="98" t="s">
        <v>669</v>
      </c>
      <c r="AQB65" s="98" t="s">
        <v>669</v>
      </c>
      <c r="AQC65" s="98" t="s">
        <v>669</v>
      </c>
      <c r="AQD65" s="98" t="s">
        <v>669</v>
      </c>
      <c r="AQE65" s="98" t="s">
        <v>669</v>
      </c>
      <c r="AQF65" s="98" t="s">
        <v>669</v>
      </c>
      <c r="AQG65" s="98" t="s">
        <v>669</v>
      </c>
      <c r="AQH65" s="98" t="s">
        <v>669</v>
      </c>
      <c r="AQI65" s="98" t="s">
        <v>669</v>
      </c>
      <c r="AQJ65" s="98" t="s">
        <v>669</v>
      </c>
      <c r="AQK65" s="98" t="s">
        <v>669</v>
      </c>
      <c r="AQL65" s="98" t="s">
        <v>669</v>
      </c>
      <c r="AQM65" s="98" t="s">
        <v>669</v>
      </c>
      <c r="AQN65" s="98" t="s">
        <v>669</v>
      </c>
      <c r="AQO65" s="98" t="s">
        <v>669</v>
      </c>
      <c r="AQP65" s="98" t="s">
        <v>669</v>
      </c>
      <c r="AQQ65" s="98" t="s">
        <v>669</v>
      </c>
      <c r="AQR65" s="98" t="s">
        <v>669</v>
      </c>
      <c r="AQS65" s="98" t="s">
        <v>669</v>
      </c>
      <c r="AQT65" s="98" t="s">
        <v>669</v>
      </c>
      <c r="AQU65" s="98" t="s">
        <v>669</v>
      </c>
      <c r="AQV65" s="98" t="s">
        <v>669</v>
      </c>
      <c r="AQW65" s="98" t="s">
        <v>669</v>
      </c>
      <c r="AQX65" s="98" t="s">
        <v>669</v>
      </c>
      <c r="AQY65" s="98" t="s">
        <v>669</v>
      </c>
      <c r="AQZ65" s="98" t="s">
        <v>669</v>
      </c>
      <c r="ARA65" s="98" t="s">
        <v>669</v>
      </c>
      <c r="ARB65" s="98" t="s">
        <v>669</v>
      </c>
      <c r="ARC65" s="98" t="s">
        <v>669</v>
      </c>
      <c r="ARD65" s="98" t="s">
        <v>669</v>
      </c>
      <c r="ARE65" s="98" t="s">
        <v>669</v>
      </c>
      <c r="ARF65" s="98" t="s">
        <v>669</v>
      </c>
      <c r="ARG65" s="98" t="s">
        <v>669</v>
      </c>
      <c r="ARH65" s="98" t="s">
        <v>669</v>
      </c>
      <c r="ARI65" s="98" t="s">
        <v>669</v>
      </c>
      <c r="ARJ65" s="98" t="s">
        <v>669</v>
      </c>
      <c r="ARK65" s="98" t="s">
        <v>669</v>
      </c>
      <c r="ARL65" s="98" t="s">
        <v>669</v>
      </c>
      <c r="ARM65" s="98" t="s">
        <v>669</v>
      </c>
      <c r="ARN65" s="98" t="s">
        <v>669</v>
      </c>
      <c r="ARO65" s="98" t="s">
        <v>669</v>
      </c>
      <c r="ARP65" s="98" t="s">
        <v>669</v>
      </c>
      <c r="ARQ65" s="98" t="s">
        <v>669</v>
      </c>
      <c r="ARR65" s="98" t="s">
        <v>669</v>
      </c>
      <c r="ARS65" s="98" t="s">
        <v>669</v>
      </c>
      <c r="ART65" s="98" t="s">
        <v>669</v>
      </c>
      <c r="ARU65" s="98" t="s">
        <v>669</v>
      </c>
      <c r="ARV65" s="98" t="s">
        <v>669</v>
      </c>
      <c r="ARW65" s="98" t="s">
        <v>669</v>
      </c>
      <c r="ARX65" s="98" t="s">
        <v>669</v>
      </c>
      <c r="ARY65" s="98" t="s">
        <v>669</v>
      </c>
      <c r="ARZ65" s="98" t="s">
        <v>669</v>
      </c>
      <c r="ASA65" s="98" t="s">
        <v>669</v>
      </c>
      <c r="ASB65" s="98" t="s">
        <v>669</v>
      </c>
      <c r="ASC65" s="98" t="s">
        <v>669</v>
      </c>
      <c r="ASD65" s="98" t="s">
        <v>669</v>
      </c>
      <c r="ASE65" s="98" t="s">
        <v>669</v>
      </c>
      <c r="ASF65" s="98" t="s">
        <v>669</v>
      </c>
      <c r="ASG65" s="98" t="s">
        <v>669</v>
      </c>
      <c r="ASH65" s="98" t="s">
        <v>669</v>
      </c>
      <c r="ASI65" s="98" t="s">
        <v>669</v>
      </c>
      <c r="ASJ65" s="98" t="s">
        <v>669</v>
      </c>
      <c r="ASK65" s="98" t="s">
        <v>669</v>
      </c>
      <c r="ASL65" s="98" t="s">
        <v>669</v>
      </c>
      <c r="ASM65" s="98" t="s">
        <v>669</v>
      </c>
      <c r="ASN65" s="98" t="s">
        <v>669</v>
      </c>
      <c r="ASO65" s="98" t="s">
        <v>669</v>
      </c>
      <c r="ASP65" s="98" t="s">
        <v>669</v>
      </c>
      <c r="ASQ65" s="98" t="s">
        <v>669</v>
      </c>
      <c r="ASR65" s="98" t="s">
        <v>669</v>
      </c>
      <c r="ASS65" s="98" t="s">
        <v>669</v>
      </c>
      <c r="AST65" s="98" t="s">
        <v>669</v>
      </c>
      <c r="ASU65" s="98" t="s">
        <v>669</v>
      </c>
      <c r="ASV65" s="98" t="s">
        <v>669</v>
      </c>
      <c r="ASW65" s="98" t="s">
        <v>669</v>
      </c>
      <c r="ASX65" s="98" t="s">
        <v>669</v>
      </c>
      <c r="ASY65" s="98" t="s">
        <v>669</v>
      </c>
      <c r="ASZ65" s="98" t="s">
        <v>669</v>
      </c>
      <c r="ATA65" s="98" t="s">
        <v>669</v>
      </c>
      <c r="ATB65" s="98" t="s">
        <v>669</v>
      </c>
      <c r="ATC65" s="98" t="s">
        <v>669</v>
      </c>
      <c r="ATD65" s="98" t="s">
        <v>669</v>
      </c>
      <c r="ATE65" s="98" t="s">
        <v>669</v>
      </c>
      <c r="ATF65" s="98" t="s">
        <v>669</v>
      </c>
      <c r="ATG65" s="98" t="s">
        <v>669</v>
      </c>
      <c r="ATH65" s="98" t="s">
        <v>669</v>
      </c>
      <c r="ATI65" s="98" t="s">
        <v>669</v>
      </c>
      <c r="ATJ65" s="98" t="s">
        <v>669</v>
      </c>
      <c r="ATK65" s="98" t="s">
        <v>669</v>
      </c>
      <c r="ATL65" s="98" t="s">
        <v>669</v>
      </c>
      <c r="ATM65" s="98" t="s">
        <v>669</v>
      </c>
      <c r="ATN65" s="98" t="s">
        <v>669</v>
      </c>
      <c r="ATO65" s="98" t="s">
        <v>669</v>
      </c>
      <c r="ATP65" s="98" t="s">
        <v>669</v>
      </c>
      <c r="ATQ65" s="98" t="s">
        <v>669</v>
      </c>
      <c r="ATR65" s="98" t="s">
        <v>669</v>
      </c>
      <c r="ATS65" s="98" t="s">
        <v>669</v>
      </c>
      <c r="ATT65" s="98" t="s">
        <v>669</v>
      </c>
      <c r="ATU65" s="98" t="s">
        <v>669</v>
      </c>
      <c r="ATV65" s="98" t="s">
        <v>669</v>
      </c>
      <c r="ATW65" s="98" t="s">
        <v>669</v>
      </c>
      <c r="ATX65" s="98" t="s">
        <v>669</v>
      </c>
      <c r="ATY65" s="98" t="s">
        <v>669</v>
      </c>
      <c r="ATZ65" s="98" t="s">
        <v>669</v>
      </c>
      <c r="AUA65" s="98" t="s">
        <v>669</v>
      </c>
      <c r="AUB65" s="98" t="s">
        <v>669</v>
      </c>
      <c r="AUC65" s="98" t="s">
        <v>669</v>
      </c>
      <c r="AUD65" s="98" t="s">
        <v>669</v>
      </c>
      <c r="AUE65" s="98" t="s">
        <v>669</v>
      </c>
      <c r="AUF65" s="98" t="s">
        <v>669</v>
      </c>
      <c r="AUG65" s="98" t="s">
        <v>669</v>
      </c>
      <c r="AUH65" s="98" t="s">
        <v>669</v>
      </c>
      <c r="AUI65" s="98" t="s">
        <v>669</v>
      </c>
      <c r="AUJ65" s="98" t="s">
        <v>669</v>
      </c>
      <c r="AUK65" s="98" t="s">
        <v>669</v>
      </c>
      <c r="AUL65" s="98" t="s">
        <v>669</v>
      </c>
      <c r="AUM65" s="98" t="s">
        <v>669</v>
      </c>
      <c r="AUN65" s="98" t="s">
        <v>669</v>
      </c>
      <c r="AUO65" s="98" t="s">
        <v>669</v>
      </c>
      <c r="AUP65" s="98" t="s">
        <v>669</v>
      </c>
      <c r="AUQ65" s="98" t="s">
        <v>669</v>
      </c>
      <c r="AUR65" s="98" t="s">
        <v>669</v>
      </c>
      <c r="AUS65" s="98" t="s">
        <v>669</v>
      </c>
      <c r="AUT65" s="98" t="s">
        <v>669</v>
      </c>
      <c r="AUU65" s="98" t="s">
        <v>669</v>
      </c>
      <c r="AUV65" s="98" t="s">
        <v>669</v>
      </c>
      <c r="AUW65" s="98" t="s">
        <v>669</v>
      </c>
      <c r="AUX65" s="98" t="s">
        <v>669</v>
      </c>
      <c r="AUY65" s="98" t="s">
        <v>669</v>
      </c>
      <c r="AUZ65" s="98" t="s">
        <v>669</v>
      </c>
      <c r="AVA65" s="98" t="s">
        <v>669</v>
      </c>
      <c r="AVB65" s="98" t="s">
        <v>669</v>
      </c>
      <c r="AVC65" s="98" t="s">
        <v>669</v>
      </c>
      <c r="AVD65" s="98" t="s">
        <v>669</v>
      </c>
      <c r="AVE65" s="98" t="s">
        <v>669</v>
      </c>
      <c r="AVF65" s="98" t="s">
        <v>669</v>
      </c>
      <c r="AVG65" s="98" t="s">
        <v>669</v>
      </c>
      <c r="AVH65" s="98" t="s">
        <v>669</v>
      </c>
      <c r="AVI65" s="98" t="s">
        <v>669</v>
      </c>
      <c r="AVJ65" s="98" t="s">
        <v>669</v>
      </c>
      <c r="AVK65" s="98" t="s">
        <v>669</v>
      </c>
      <c r="AVL65" s="98" t="s">
        <v>669</v>
      </c>
      <c r="AVM65" s="98" t="s">
        <v>669</v>
      </c>
      <c r="AVN65" s="98" t="s">
        <v>669</v>
      </c>
      <c r="AVO65" s="98" t="s">
        <v>669</v>
      </c>
      <c r="AVP65" s="98" t="s">
        <v>669</v>
      </c>
      <c r="AVQ65" s="98" t="s">
        <v>669</v>
      </c>
      <c r="AVR65" s="98" t="s">
        <v>669</v>
      </c>
      <c r="AVS65" s="98" t="s">
        <v>669</v>
      </c>
      <c r="AVT65" s="98" t="s">
        <v>669</v>
      </c>
      <c r="AVU65" s="98" t="s">
        <v>669</v>
      </c>
      <c r="AVV65" s="98" t="s">
        <v>669</v>
      </c>
      <c r="AVW65" s="98" t="s">
        <v>669</v>
      </c>
      <c r="AVX65" s="98" t="s">
        <v>669</v>
      </c>
      <c r="AVY65" s="98" t="s">
        <v>669</v>
      </c>
      <c r="AVZ65" s="98" t="s">
        <v>669</v>
      </c>
      <c r="AWA65" s="98" t="s">
        <v>669</v>
      </c>
      <c r="AWB65" s="98" t="s">
        <v>669</v>
      </c>
      <c r="AWC65" s="98" t="s">
        <v>669</v>
      </c>
      <c r="AWD65" s="98" t="s">
        <v>669</v>
      </c>
      <c r="AWE65" s="98" t="s">
        <v>669</v>
      </c>
      <c r="AWF65" s="98" t="s">
        <v>669</v>
      </c>
      <c r="AWG65" s="98" t="s">
        <v>669</v>
      </c>
      <c r="AWH65" s="98" t="s">
        <v>669</v>
      </c>
      <c r="AWI65" s="98" t="s">
        <v>669</v>
      </c>
      <c r="AWJ65" s="98" t="s">
        <v>669</v>
      </c>
      <c r="AWK65" s="98" t="s">
        <v>669</v>
      </c>
      <c r="AWL65" s="98" t="s">
        <v>669</v>
      </c>
      <c r="AWM65" s="98" t="s">
        <v>669</v>
      </c>
      <c r="AWN65" s="98" t="s">
        <v>669</v>
      </c>
      <c r="AWO65" s="98" t="s">
        <v>669</v>
      </c>
      <c r="AWP65" s="98" t="s">
        <v>669</v>
      </c>
      <c r="AWQ65" s="98" t="s">
        <v>669</v>
      </c>
      <c r="AWR65" s="98" t="s">
        <v>669</v>
      </c>
      <c r="AWS65" s="98" t="s">
        <v>669</v>
      </c>
      <c r="AWT65" s="98" t="s">
        <v>669</v>
      </c>
      <c r="AWU65" s="98" t="s">
        <v>669</v>
      </c>
      <c r="AWV65" s="98" t="s">
        <v>669</v>
      </c>
      <c r="AWW65" s="98" t="s">
        <v>669</v>
      </c>
      <c r="AWX65" s="98" t="s">
        <v>669</v>
      </c>
      <c r="AWY65" s="98" t="s">
        <v>669</v>
      </c>
      <c r="AWZ65" s="98" t="s">
        <v>669</v>
      </c>
      <c r="AXA65" s="98" t="s">
        <v>669</v>
      </c>
      <c r="AXB65" s="98" t="s">
        <v>669</v>
      </c>
      <c r="AXC65" s="98" t="s">
        <v>669</v>
      </c>
      <c r="AXD65" s="98" t="s">
        <v>669</v>
      </c>
      <c r="AXE65" s="98" t="s">
        <v>669</v>
      </c>
      <c r="AXF65" s="98" t="s">
        <v>669</v>
      </c>
      <c r="AXG65" s="98" t="s">
        <v>669</v>
      </c>
      <c r="AXH65" s="98" t="s">
        <v>669</v>
      </c>
      <c r="AXI65" s="98" t="s">
        <v>669</v>
      </c>
      <c r="AXJ65" s="98" t="s">
        <v>669</v>
      </c>
      <c r="AXK65" s="98" t="s">
        <v>669</v>
      </c>
      <c r="AXL65" s="98" t="s">
        <v>669</v>
      </c>
      <c r="AXM65" s="98" t="s">
        <v>669</v>
      </c>
      <c r="AXN65" s="98" t="s">
        <v>669</v>
      </c>
      <c r="AXO65" s="98" t="s">
        <v>669</v>
      </c>
      <c r="AXP65" s="98" t="s">
        <v>669</v>
      </c>
      <c r="AXQ65" s="98" t="s">
        <v>669</v>
      </c>
      <c r="AXR65" s="98" t="s">
        <v>669</v>
      </c>
      <c r="AXS65" s="98" t="s">
        <v>669</v>
      </c>
      <c r="AXT65" s="98" t="s">
        <v>669</v>
      </c>
      <c r="AXU65" s="98" t="s">
        <v>669</v>
      </c>
      <c r="AXV65" s="98" t="s">
        <v>669</v>
      </c>
      <c r="AXW65" s="98" t="s">
        <v>669</v>
      </c>
      <c r="AXX65" s="98" t="s">
        <v>669</v>
      </c>
      <c r="AXY65" s="98" t="s">
        <v>669</v>
      </c>
      <c r="AXZ65" s="98" t="s">
        <v>669</v>
      </c>
      <c r="AYA65" s="98" t="s">
        <v>669</v>
      </c>
      <c r="AYB65" s="98" t="s">
        <v>669</v>
      </c>
      <c r="AYC65" s="98" t="s">
        <v>669</v>
      </c>
      <c r="AYD65" s="98" t="s">
        <v>669</v>
      </c>
      <c r="AYE65" s="98" t="s">
        <v>669</v>
      </c>
      <c r="AYF65" s="98" t="s">
        <v>669</v>
      </c>
      <c r="AYG65" s="98" t="s">
        <v>669</v>
      </c>
      <c r="AYH65" s="98" t="s">
        <v>669</v>
      </c>
      <c r="AYI65" s="98" t="s">
        <v>669</v>
      </c>
      <c r="AYJ65" s="98" t="s">
        <v>669</v>
      </c>
      <c r="AYK65" s="98" t="s">
        <v>669</v>
      </c>
      <c r="AYL65" s="98" t="s">
        <v>669</v>
      </c>
      <c r="AYM65" s="98" t="s">
        <v>669</v>
      </c>
      <c r="AYN65" s="98" t="s">
        <v>669</v>
      </c>
      <c r="AYO65" s="98" t="s">
        <v>669</v>
      </c>
      <c r="AYP65" s="98" t="s">
        <v>669</v>
      </c>
      <c r="AYQ65" s="98" t="s">
        <v>669</v>
      </c>
      <c r="AYR65" s="98" t="s">
        <v>669</v>
      </c>
      <c r="AYS65" s="98" t="s">
        <v>669</v>
      </c>
      <c r="AYT65" s="98" t="s">
        <v>669</v>
      </c>
      <c r="AYU65" s="98" t="s">
        <v>669</v>
      </c>
      <c r="AYV65" s="98" t="s">
        <v>669</v>
      </c>
      <c r="AYW65" s="98" t="s">
        <v>669</v>
      </c>
      <c r="AYX65" s="98" t="s">
        <v>669</v>
      </c>
      <c r="AYY65" s="98" t="s">
        <v>669</v>
      </c>
      <c r="AYZ65" s="98" t="s">
        <v>669</v>
      </c>
      <c r="AZA65" s="98" t="s">
        <v>669</v>
      </c>
      <c r="AZB65" s="98" t="s">
        <v>669</v>
      </c>
      <c r="AZC65" s="98" t="s">
        <v>669</v>
      </c>
      <c r="AZD65" s="98" t="s">
        <v>669</v>
      </c>
      <c r="AZE65" s="98" t="s">
        <v>669</v>
      </c>
      <c r="AZF65" s="98" t="s">
        <v>669</v>
      </c>
      <c r="AZG65" s="98" t="s">
        <v>669</v>
      </c>
      <c r="AZH65" s="98" t="s">
        <v>669</v>
      </c>
      <c r="AZI65" s="98" t="s">
        <v>669</v>
      </c>
      <c r="AZJ65" s="98" t="s">
        <v>669</v>
      </c>
      <c r="AZK65" s="98" t="s">
        <v>669</v>
      </c>
      <c r="AZL65" s="98" t="s">
        <v>669</v>
      </c>
      <c r="AZM65" s="98" t="s">
        <v>669</v>
      </c>
      <c r="AZN65" s="98" t="s">
        <v>669</v>
      </c>
      <c r="AZO65" s="98" t="s">
        <v>669</v>
      </c>
      <c r="AZP65" s="98" t="s">
        <v>669</v>
      </c>
      <c r="AZQ65" s="98" t="s">
        <v>669</v>
      </c>
      <c r="AZR65" s="98" t="s">
        <v>669</v>
      </c>
      <c r="AZS65" s="98" t="s">
        <v>669</v>
      </c>
      <c r="AZT65" s="98" t="s">
        <v>669</v>
      </c>
      <c r="AZU65" s="98" t="s">
        <v>669</v>
      </c>
      <c r="AZV65" s="98" t="s">
        <v>669</v>
      </c>
      <c r="AZW65" s="98" t="s">
        <v>669</v>
      </c>
      <c r="AZX65" s="98" t="s">
        <v>669</v>
      </c>
      <c r="AZY65" s="98" t="s">
        <v>669</v>
      </c>
      <c r="AZZ65" s="98" t="s">
        <v>669</v>
      </c>
      <c r="BAA65" s="98" t="s">
        <v>669</v>
      </c>
      <c r="BAB65" s="98" t="s">
        <v>669</v>
      </c>
      <c r="BAC65" s="98" t="s">
        <v>669</v>
      </c>
      <c r="BAD65" s="98" t="s">
        <v>669</v>
      </c>
      <c r="BAE65" s="98" t="s">
        <v>669</v>
      </c>
      <c r="BAF65" s="98" t="s">
        <v>669</v>
      </c>
      <c r="BAG65" s="98" t="s">
        <v>669</v>
      </c>
      <c r="BAH65" s="98" t="s">
        <v>669</v>
      </c>
      <c r="BAI65" s="98" t="s">
        <v>669</v>
      </c>
      <c r="BAJ65" s="98" t="s">
        <v>669</v>
      </c>
      <c r="BAK65" s="98" t="s">
        <v>669</v>
      </c>
      <c r="BAL65" s="98" t="s">
        <v>669</v>
      </c>
      <c r="BAM65" s="98" t="s">
        <v>669</v>
      </c>
      <c r="BAN65" s="98" t="s">
        <v>669</v>
      </c>
      <c r="BAO65" s="98" t="s">
        <v>669</v>
      </c>
      <c r="BAP65" s="98" t="s">
        <v>669</v>
      </c>
      <c r="BAQ65" s="98" t="s">
        <v>669</v>
      </c>
      <c r="BAR65" s="98" t="s">
        <v>669</v>
      </c>
      <c r="BAS65" s="98" t="s">
        <v>669</v>
      </c>
      <c r="BAT65" s="98" t="s">
        <v>669</v>
      </c>
      <c r="BAU65" s="98" t="s">
        <v>669</v>
      </c>
      <c r="BAV65" s="98" t="s">
        <v>669</v>
      </c>
      <c r="BAW65" s="98" t="s">
        <v>669</v>
      </c>
      <c r="BAX65" s="98" t="s">
        <v>669</v>
      </c>
      <c r="BAY65" s="98" t="s">
        <v>669</v>
      </c>
      <c r="BAZ65" s="98" t="s">
        <v>669</v>
      </c>
      <c r="BBA65" s="98" t="s">
        <v>669</v>
      </c>
      <c r="BBB65" s="98" t="s">
        <v>669</v>
      </c>
      <c r="BBC65" s="98" t="s">
        <v>669</v>
      </c>
      <c r="BBD65" s="98" t="s">
        <v>669</v>
      </c>
      <c r="BBE65" s="98" t="s">
        <v>669</v>
      </c>
      <c r="BBF65" s="98" t="s">
        <v>669</v>
      </c>
      <c r="BBG65" s="98" t="s">
        <v>669</v>
      </c>
      <c r="BBH65" s="98" t="s">
        <v>669</v>
      </c>
      <c r="BBI65" s="98" t="s">
        <v>669</v>
      </c>
      <c r="BBJ65" s="98" t="s">
        <v>669</v>
      </c>
      <c r="BBK65" s="98" t="s">
        <v>669</v>
      </c>
      <c r="BBL65" s="98" t="s">
        <v>669</v>
      </c>
      <c r="BBM65" s="98" t="s">
        <v>669</v>
      </c>
      <c r="BBN65" s="98" t="s">
        <v>669</v>
      </c>
      <c r="BBO65" s="98" t="s">
        <v>669</v>
      </c>
      <c r="BBP65" s="98" t="s">
        <v>669</v>
      </c>
      <c r="BBQ65" s="98" t="s">
        <v>669</v>
      </c>
      <c r="BBR65" s="98" t="s">
        <v>669</v>
      </c>
      <c r="BBS65" s="98" t="s">
        <v>669</v>
      </c>
      <c r="BBT65" s="98" t="s">
        <v>669</v>
      </c>
      <c r="BBU65" s="98" t="s">
        <v>669</v>
      </c>
      <c r="BBV65" s="98" t="s">
        <v>669</v>
      </c>
      <c r="BBW65" s="98" t="s">
        <v>669</v>
      </c>
      <c r="BBX65" s="98" t="s">
        <v>669</v>
      </c>
      <c r="BBY65" s="98" t="s">
        <v>669</v>
      </c>
      <c r="BBZ65" s="98" t="s">
        <v>669</v>
      </c>
      <c r="BCA65" s="98" t="s">
        <v>669</v>
      </c>
      <c r="BCB65" s="98" t="s">
        <v>669</v>
      </c>
      <c r="BCC65" s="98" t="s">
        <v>669</v>
      </c>
      <c r="BCD65" s="98" t="s">
        <v>669</v>
      </c>
      <c r="BCE65" s="98" t="s">
        <v>669</v>
      </c>
      <c r="BCF65" s="98" t="s">
        <v>669</v>
      </c>
      <c r="BCG65" s="98" t="s">
        <v>669</v>
      </c>
      <c r="BCH65" s="98" t="s">
        <v>669</v>
      </c>
      <c r="BCI65" s="98" t="s">
        <v>669</v>
      </c>
      <c r="BCJ65" s="98" t="s">
        <v>669</v>
      </c>
      <c r="BCK65" s="98" t="s">
        <v>669</v>
      </c>
      <c r="BCL65" s="98" t="s">
        <v>669</v>
      </c>
      <c r="BCM65" s="98" t="s">
        <v>669</v>
      </c>
      <c r="BCN65" s="98" t="s">
        <v>669</v>
      </c>
      <c r="BCO65" s="98" t="s">
        <v>669</v>
      </c>
      <c r="BCP65" s="98" t="s">
        <v>669</v>
      </c>
      <c r="BCQ65" s="98" t="s">
        <v>669</v>
      </c>
      <c r="BCR65" s="98" t="s">
        <v>669</v>
      </c>
      <c r="BCS65" s="98" t="s">
        <v>669</v>
      </c>
      <c r="BCT65" s="98" t="s">
        <v>669</v>
      </c>
      <c r="BCU65" s="98" t="s">
        <v>669</v>
      </c>
      <c r="BCV65" s="98" t="s">
        <v>669</v>
      </c>
      <c r="BCW65" s="98" t="s">
        <v>669</v>
      </c>
      <c r="BCX65" s="98" t="s">
        <v>669</v>
      </c>
      <c r="BCY65" s="98" t="s">
        <v>669</v>
      </c>
      <c r="BCZ65" s="98" t="s">
        <v>669</v>
      </c>
      <c r="BDA65" s="98" t="s">
        <v>669</v>
      </c>
      <c r="BDB65" s="98" t="s">
        <v>669</v>
      </c>
      <c r="BDC65" s="98" t="s">
        <v>669</v>
      </c>
      <c r="BDD65" s="98" t="s">
        <v>669</v>
      </c>
      <c r="BDE65" s="98" t="s">
        <v>669</v>
      </c>
      <c r="BDF65" s="98" t="s">
        <v>669</v>
      </c>
      <c r="BDG65" s="98" t="s">
        <v>669</v>
      </c>
      <c r="BDH65" s="98" t="s">
        <v>669</v>
      </c>
      <c r="BDI65" s="98" t="s">
        <v>669</v>
      </c>
      <c r="BDJ65" s="98" t="s">
        <v>669</v>
      </c>
      <c r="BDK65" s="98" t="s">
        <v>669</v>
      </c>
      <c r="BDL65" s="98" t="s">
        <v>669</v>
      </c>
      <c r="BDM65" s="98" t="s">
        <v>669</v>
      </c>
      <c r="BDN65" s="98" t="s">
        <v>669</v>
      </c>
      <c r="BDO65" s="98" t="s">
        <v>669</v>
      </c>
      <c r="BDP65" s="98" t="s">
        <v>669</v>
      </c>
      <c r="BDQ65" s="98" t="s">
        <v>669</v>
      </c>
      <c r="BDR65" s="98" t="s">
        <v>669</v>
      </c>
      <c r="BDS65" s="98" t="s">
        <v>669</v>
      </c>
      <c r="BDT65" s="98" t="s">
        <v>669</v>
      </c>
      <c r="BDU65" s="98" t="s">
        <v>669</v>
      </c>
      <c r="BDV65" s="98" t="s">
        <v>669</v>
      </c>
      <c r="BDW65" s="98" t="s">
        <v>669</v>
      </c>
      <c r="BDX65" s="98" t="s">
        <v>669</v>
      </c>
      <c r="BDY65" s="98" t="s">
        <v>669</v>
      </c>
      <c r="BDZ65" s="98" t="s">
        <v>669</v>
      </c>
      <c r="BEA65" s="98" t="s">
        <v>669</v>
      </c>
      <c r="BEB65" s="98" t="s">
        <v>669</v>
      </c>
      <c r="BEC65" s="98" t="s">
        <v>669</v>
      </c>
      <c r="BED65" s="98" t="s">
        <v>669</v>
      </c>
      <c r="BEE65" s="98" t="s">
        <v>669</v>
      </c>
      <c r="BEF65" s="98" t="s">
        <v>669</v>
      </c>
      <c r="BEG65" s="98" t="s">
        <v>669</v>
      </c>
      <c r="BEH65" s="98" t="s">
        <v>669</v>
      </c>
      <c r="BEI65" s="98" t="s">
        <v>669</v>
      </c>
      <c r="BEJ65" s="98" t="s">
        <v>669</v>
      </c>
      <c r="BEK65" s="98" t="s">
        <v>669</v>
      </c>
      <c r="BEL65" s="98" t="s">
        <v>669</v>
      </c>
      <c r="BEM65" s="98" t="s">
        <v>669</v>
      </c>
      <c r="BEN65" s="98" t="s">
        <v>669</v>
      </c>
      <c r="BEO65" s="98" t="s">
        <v>669</v>
      </c>
      <c r="BEP65" s="98" t="s">
        <v>669</v>
      </c>
      <c r="BEQ65" s="98" t="s">
        <v>669</v>
      </c>
      <c r="BER65" s="98" t="s">
        <v>669</v>
      </c>
      <c r="BES65" s="98" t="s">
        <v>669</v>
      </c>
      <c r="BET65" s="98" t="s">
        <v>669</v>
      </c>
      <c r="BEU65" s="98" t="s">
        <v>669</v>
      </c>
      <c r="BEV65" s="98" t="s">
        <v>669</v>
      </c>
      <c r="BEW65" s="98" t="s">
        <v>669</v>
      </c>
      <c r="BEX65" s="98" t="s">
        <v>669</v>
      </c>
      <c r="BEY65" s="98" t="s">
        <v>669</v>
      </c>
      <c r="BEZ65" s="98" t="s">
        <v>669</v>
      </c>
      <c r="BFA65" s="98" t="s">
        <v>669</v>
      </c>
      <c r="BFB65" s="98" t="s">
        <v>669</v>
      </c>
      <c r="BFC65" s="98" t="s">
        <v>669</v>
      </c>
      <c r="BFD65" s="98" t="s">
        <v>669</v>
      </c>
      <c r="BFE65" s="98" t="s">
        <v>669</v>
      </c>
      <c r="BFF65" s="98" t="s">
        <v>669</v>
      </c>
      <c r="BFG65" s="98" t="s">
        <v>669</v>
      </c>
      <c r="BFH65" s="98" t="s">
        <v>669</v>
      </c>
      <c r="BFI65" s="98" t="s">
        <v>669</v>
      </c>
      <c r="BFJ65" s="98" t="s">
        <v>669</v>
      </c>
      <c r="BFK65" s="98" t="s">
        <v>669</v>
      </c>
      <c r="BFL65" s="98" t="s">
        <v>669</v>
      </c>
      <c r="BFM65" s="98" t="s">
        <v>669</v>
      </c>
      <c r="BFN65" s="98" t="s">
        <v>669</v>
      </c>
      <c r="BFO65" s="98" t="s">
        <v>669</v>
      </c>
      <c r="BFP65" s="98" t="s">
        <v>669</v>
      </c>
      <c r="BFQ65" s="98" t="s">
        <v>669</v>
      </c>
      <c r="BFR65" s="98" t="s">
        <v>669</v>
      </c>
      <c r="BFS65" s="98" t="s">
        <v>669</v>
      </c>
      <c r="BFT65" s="98" t="s">
        <v>669</v>
      </c>
      <c r="BFU65" s="98" t="s">
        <v>669</v>
      </c>
      <c r="BFV65" s="98" t="s">
        <v>669</v>
      </c>
      <c r="BFW65" s="98" t="s">
        <v>669</v>
      </c>
      <c r="BFX65" s="98" t="s">
        <v>669</v>
      </c>
      <c r="BFY65" s="98" t="s">
        <v>669</v>
      </c>
      <c r="BFZ65" s="98" t="s">
        <v>669</v>
      </c>
      <c r="BGA65" s="98" t="s">
        <v>669</v>
      </c>
      <c r="BGB65" s="98" t="s">
        <v>669</v>
      </c>
      <c r="BGC65" s="98" t="s">
        <v>669</v>
      </c>
      <c r="BGD65" s="98" t="s">
        <v>669</v>
      </c>
      <c r="BGE65" s="98" t="s">
        <v>669</v>
      </c>
      <c r="BGF65" s="98" t="s">
        <v>669</v>
      </c>
      <c r="BGG65" s="98" t="s">
        <v>669</v>
      </c>
      <c r="BGH65" s="98" t="s">
        <v>669</v>
      </c>
      <c r="BGI65" s="98" t="s">
        <v>669</v>
      </c>
      <c r="BGJ65" s="98" t="s">
        <v>669</v>
      </c>
      <c r="BGK65" s="98" t="s">
        <v>669</v>
      </c>
      <c r="BGL65" s="98" t="s">
        <v>669</v>
      </c>
      <c r="BGM65" s="98" t="s">
        <v>669</v>
      </c>
      <c r="BGN65" s="98" t="s">
        <v>669</v>
      </c>
      <c r="BGO65" s="98" t="s">
        <v>669</v>
      </c>
      <c r="BGP65" s="98" t="s">
        <v>669</v>
      </c>
      <c r="BGQ65" s="98" t="s">
        <v>669</v>
      </c>
      <c r="BGR65" s="98" t="s">
        <v>669</v>
      </c>
      <c r="BGS65" s="98" t="s">
        <v>669</v>
      </c>
      <c r="BGT65" s="98" t="s">
        <v>669</v>
      </c>
      <c r="BGU65" s="98" t="s">
        <v>669</v>
      </c>
      <c r="BGV65" s="98" t="s">
        <v>669</v>
      </c>
      <c r="BGW65" s="98" t="s">
        <v>669</v>
      </c>
      <c r="BGX65" s="98" t="s">
        <v>669</v>
      </c>
      <c r="BGY65" s="98" t="s">
        <v>669</v>
      </c>
      <c r="BGZ65" s="98" t="s">
        <v>669</v>
      </c>
      <c r="BHA65" s="98" t="s">
        <v>669</v>
      </c>
      <c r="BHB65" s="98" t="s">
        <v>669</v>
      </c>
      <c r="BHC65" s="98" t="s">
        <v>669</v>
      </c>
      <c r="BHD65" s="98" t="s">
        <v>669</v>
      </c>
      <c r="BHE65" s="98" t="s">
        <v>669</v>
      </c>
      <c r="BHF65" s="98" t="s">
        <v>669</v>
      </c>
      <c r="BHG65" s="98" t="s">
        <v>669</v>
      </c>
      <c r="BHH65" s="98" t="s">
        <v>669</v>
      </c>
      <c r="BHI65" s="98" t="s">
        <v>669</v>
      </c>
      <c r="BHJ65" s="98" t="s">
        <v>669</v>
      </c>
      <c r="BHK65" s="98" t="s">
        <v>669</v>
      </c>
      <c r="BHL65" s="98" t="s">
        <v>669</v>
      </c>
      <c r="BHM65" s="98" t="s">
        <v>669</v>
      </c>
      <c r="BHN65" s="98" t="s">
        <v>669</v>
      </c>
      <c r="BHO65" s="98" t="s">
        <v>669</v>
      </c>
      <c r="BHP65" s="98" t="s">
        <v>669</v>
      </c>
      <c r="BHQ65" s="98" t="s">
        <v>669</v>
      </c>
      <c r="BHR65" s="98" t="s">
        <v>669</v>
      </c>
      <c r="BHS65" s="98" t="s">
        <v>669</v>
      </c>
      <c r="BHT65" s="98" t="s">
        <v>669</v>
      </c>
      <c r="BHU65" s="98" t="s">
        <v>669</v>
      </c>
      <c r="BHV65" s="98" t="s">
        <v>669</v>
      </c>
      <c r="BHW65" s="98" t="s">
        <v>669</v>
      </c>
      <c r="BHX65" s="98" t="s">
        <v>669</v>
      </c>
      <c r="BHY65" s="98" t="s">
        <v>669</v>
      </c>
      <c r="BHZ65" s="98" t="s">
        <v>669</v>
      </c>
      <c r="BIA65" s="98" t="s">
        <v>669</v>
      </c>
      <c r="BIB65" s="98" t="s">
        <v>669</v>
      </c>
      <c r="BIC65" s="98" t="s">
        <v>669</v>
      </c>
      <c r="BID65" s="98" t="s">
        <v>669</v>
      </c>
      <c r="BIE65" s="98" t="s">
        <v>669</v>
      </c>
      <c r="BIF65" s="98" t="s">
        <v>669</v>
      </c>
      <c r="BIG65" s="98" t="s">
        <v>669</v>
      </c>
      <c r="BIH65" s="98" t="s">
        <v>669</v>
      </c>
      <c r="BII65" s="98" t="s">
        <v>669</v>
      </c>
      <c r="BIJ65" s="98" t="s">
        <v>669</v>
      </c>
      <c r="BIK65" s="98" t="s">
        <v>669</v>
      </c>
      <c r="BIL65" s="98" t="s">
        <v>669</v>
      </c>
      <c r="BIM65" s="98" t="s">
        <v>669</v>
      </c>
      <c r="BIN65" s="98" t="s">
        <v>669</v>
      </c>
      <c r="BIO65" s="98" t="s">
        <v>669</v>
      </c>
      <c r="BIP65" s="98" t="s">
        <v>669</v>
      </c>
      <c r="BIQ65" s="98" t="s">
        <v>669</v>
      </c>
      <c r="BIR65" s="98" t="s">
        <v>669</v>
      </c>
      <c r="BIS65" s="98" t="s">
        <v>669</v>
      </c>
      <c r="BIT65" s="98" t="s">
        <v>669</v>
      </c>
      <c r="BIU65" s="98" t="s">
        <v>669</v>
      </c>
      <c r="BIV65" s="98" t="s">
        <v>669</v>
      </c>
      <c r="BIW65" s="98" t="s">
        <v>669</v>
      </c>
      <c r="BIX65" s="98" t="s">
        <v>669</v>
      </c>
      <c r="BIY65" s="98" t="s">
        <v>669</v>
      </c>
      <c r="BIZ65" s="98" t="s">
        <v>669</v>
      </c>
      <c r="BJA65" s="98" t="s">
        <v>669</v>
      </c>
      <c r="BJB65" s="98" t="s">
        <v>669</v>
      </c>
      <c r="BJC65" s="98" t="s">
        <v>669</v>
      </c>
      <c r="BJD65" s="98" t="s">
        <v>669</v>
      </c>
      <c r="BJE65" s="98" t="s">
        <v>669</v>
      </c>
      <c r="BJF65" s="98" t="s">
        <v>669</v>
      </c>
      <c r="BJG65" s="98" t="s">
        <v>669</v>
      </c>
      <c r="BJH65" s="98" t="s">
        <v>669</v>
      </c>
      <c r="BJI65" s="98" t="s">
        <v>669</v>
      </c>
      <c r="BJJ65" s="98" t="s">
        <v>669</v>
      </c>
      <c r="BJK65" s="98" t="s">
        <v>669</v>
      </c>
      <c r="BJL65" s="98" t="s">
        <v>669</v>
      </c>
      <c r="BJM65" s="98" t="s">
        <v>669</v>
      </c>
      <c r="BJN65" s="98" t="s">
        <v>669</v>
      </c>
      <c r="BJO65" s="98" t="s">
        <v>669</v>
      </c>
      <c r="BJP65" s="98" t="s">
        <v>669</v>
      </c>
      <c r="BJQ65" s="98" t="s">
        <v>669</v>
      </c>
      <c r="BJR65" s="98" t="s">
        <v>669</v>
      </c>
      <c r="BJS65" s="98" t="s">
        <v>669</v>
      </c>
      <c r="BJT65" s="98" t="s">
        <v>669</v>
      </c>
      <c r="BJU65" s="98" t="s">
        <v>669</v>
      </c>
      <c r="BJV65" s="98" t="s">
        <v>669</v>
      </c>
      <c r="BJW65" s="98" t="s">
        <v>669</v>
      </c>
      <c r="BJX65" s="98" t="s">
        <v>669</v>
      </c>
      <c r="BJY65" s="98" t="s">
        <v>669</v>
      </c>
      <c r="BJZ65" s="98" t="s">
        <v>669</v>
      </c>
      <c r="BKA65" s="98" t="s">
        <v>669</v>
      </c>
      <c r="BKB65" s="98" t="s">
        <v>669</v>
      </c>
      <c r="BKC65" s="98" t="s">
        <v>669</v>
      </c>
      <c r="BKD65" s="98" t="s">
        <v>669</v>
      </c>
      <c r="BKE65" s="98" t="s">
        <v>669</v>
      </c>
      <c r="BKF65" s="98" t="s">
        <v>669</v>
      </c>
      <c r="BKG65" s="98" t="s">
        <v>669</v>
      </c>
      <c r="BKH65" s="98" t="s">
        <v>669</v>
      </c>
      <c r="BKI65" s="98" t="s">
        <v>669</v>
      </c>
      <c r="BKJ65" s="98" t="s">
        <v>669</v>
      </c>
      <c r="BKK65" s="98" t="s">
        <v>669</v>
      </c>
      <c r="BKL65" s="98" t="s">
        <v>669</v>
      </c>
      <c r="BKM65" s="98" t="s">
        <v>669</v>
      </c>
      <c r="BKN65" s="98" t="s">
        <v>669</v>
      </c>
      <c r="BKO65" s="98" t="s">
        <v>669</v>
      </c>
      <c r="BKP65" s="98" t="s">
        <v>669</v>
      </c>
      <c r="BKQ65" s="98" t="s">
        <v>669</v>
      </c>
      <c r="BKR65" s="98" t="s">
        <v>669</v>
      </c>
      <c r="BKS65" s="98" t="s">
        <v>669</v>
      </c>
      <c r="BKT65" s="98" t="s">
        <v>669</v>
      </c>
      <c r="BKU65" s="98" t="s">
        <v>669</v>
      </c>
      <c r="BKV65" s="98" t="s">
        <v>669</v>
      </c>
      <c r="BKW65" s="98" t="s">
        <v>669</v>
      </c>
      <c r="BKX65" s="98" t="s">
        <v>669</v>
      </c>
      <c r="BKY65" s="98" t="s">
        <v>669</v>
      </c>
      <c r="BKZ65" s="98" t="s">
        <v>669</v>
      </c>
      <c r="BLA65" s="98" t="s">
        <v>669</v>
      </c>
      <c r="BLB65" s="98" t="s">
        <v>669</v>
      </c>
      <c r="BLC65" s="98" t="s">
        <v>669</v>
      </c>
      <c r="BLD65" s="98" t="s">
        <v>669</v>
      </c>
      <c r="BLE65" s="98" t="s">
        <v>669</v>
      </c>
      <c r="BLF65" s="98" t="s">
        <v>669</v>
      </c>
      <c r="BLG65" s="98" t="s">
        <v>669</v>
      </c>
      <c r="BLH65" s="98" t="s">
        <v>669</v>
      </c>
      <c r="BLI65" s="98" t="s">
        <v>669</v>
      </c>
      <c r="BLJ65" s="98" t="s">
        <v>669</v>
      </c>
      <c r="BLK65" s="98" t="s">
        <v>669</v>
      </c>
      <c r="BLL65" s="98" t="s">
        <v>669</v>
      </c>
      <c r="BLM65" s="98" t="s">
        <v>669</v>
      </c>
      <c r="BLN65" s="98" t="s">
        <v>669</v>
      </c>
      <c r="BLO65" s="98" t="s">
        <v>669</v>
      </c>
      <c r="BLP65" s="98" t="s">
        <v>669</v>
      </c>
      <c r="BLQ65" s="98" t="s">
        <v>669</v>
      </c>
      <c r="BLR65" s="98" t="s">
        <v>669</v>
      </c>
      <c r="BLS65" s="98" t="s">
        <v>669</v>
      </c>
      <c r="BLT65" s="98" t="s">
        <v>669</v>
      </c>
      <c r="BLU65" s="98" t="s">
        <v>669</v>
      </c>
      <c r="BLV65" s="98" t="s">
        <v>669</v>
      </c>
      <c r="BLW65" s="98" t="s">
        <v>669</v>
      </c>
      <c r="BLX65" s="98" t="s">
        <v>669</v>
      </c>
      <c r="BLY65" s="98" t="s">
        <v>669</v>
      </c>
      <c r="BLZ65" s="98" t="s">
        <v>669</v>
      </c>
      <c r="BMA65" s="98" t="s">
        <v>669</v>
      </c>
      <c r="BMB65" s="98" t="s">
        <v>669</v>
      </c>
      <c r="BMC65" s="98" t="s">
        <v>669</v>
      </c>
      <c r="BMD65" s="98" t="s">
        <v>669</v>
      </c>
      <c r="BME65" s="98" t="s">
        <v>669</v>
      </c>
      <c r="BMF65" s="98" t="s">
        <v>669</v>
      </c>
      <c r="BMG65" s="98" t="s">
        <v>669</v>
      </c>
      <c r="BMH65" s="98" t="s">
        <v>669</v>
      </c>
      <c r="BMI65" s="98" t="s">
        <v>669</v>
      </c>
      <c r="BMJ65" s="98" t="s">
        <v>669</v>
      </c>
      <c r="BMK65" s="98" t="s">
        <v>669</v>
      </c>
      <c r="BML65" s="98" t="s">
        <v>669</v>
      </c>
      <c r="BMM65" s="98" t="s">
        <v>669</v>
      </c>
      <c r="BMN65" s="98" t="s">
        <v>669</v>
      </c>
      <c r="BMO65" s="98" t="s">
        <v>669</v>
      </c>
      <c r="BMP65" s="98" t="s">
        <v>669</v>
      </c>
      <c r="BMQ65" s="98" t="s">
        <v>669</v>
      </c>
      <c r="BMR65" s="98" t="s">
        <v>669</v>
      </c>
      <c r="BMS65" s="98" t="s">
        <v>669</v>
      </c>
      <c r="BMT65" s="98" t="s">
        <v>669</v>
      </c>
      <c r="BMU65" s="98" t="s">
        <v>669</v>
      </c>
      <c r="BMV65" s="98" t="s">
        <v>669</v>
      </c>
      <c r="BMW65" s="98" t="s">
        <v>669</v>
      </c>
      <c r="BMX65" s="98" t="s">
        <v>669</v>
      </c>
      <c r="BMY65" s="98" t="s">
        <v>669</v>
      </c>
      <c r="BMZ65" s="98" t="s">
        <v>669</v>
      </c>
      <c r="BNA65" s="98" t="s">
        <v>669</v>
      </c>
      <c r="BNB65" s="98" t="s">
        <v>669</v>
      </c>
      <c r="BNC65" s="98" t="s">
        <v>669</v>
      </c>
      <c r="BND65" s="98" t="s">
        <v>669</v>
      </c>
      <c r="BNE65" s="98" t="s">
        <v>669</v>
      </c>
      <c r="BNF65" s="98" t="s">
        <v>669</v>
      </c>
      <c r="BNG65" s="98" t="s">
        <v>669</v>
      </c>
      <c r="BNH65" s="98" t="s">
        <v>669</v>
      </c>
      <c r="BNI65" s="98" t="s">
        <v>669</v>
      </c>
      <c r="BNJ65" s="98" t="s">
        <v>669</v>
      </c>
      <c r="BNK65" s="98" t="s">
        <v>669</v>
      </c>
      <c r="BNL65" s="98" t="s">
        <v>669</v>
      </c>
      <c r="BNM65" s="98" t="s">
        <v>669</v>
      </c>
      <c r="BNN65" s="98" t="s">
        <v>669</v>
      </c>
      <c r="BNO65" s="98" t="s">
        <v>669</v>
      </c>
      <c r="BNP65" s="98" t="s">
        <v>669</v>
      </c>
      <c r="BNQ65" s="98" t="s">
        <v>669</v>
      </c>
      <c r="BNR65" s="98" t="s">
        <v>669</v>
      </c>
      <c r="BNS65" s="98" t="s">
        <v>669</v>
      </c>
      <c r="BNT65" s="98" t="s">
        <v>669</v>
      </c>
      <c r="BNU65" s="98" t="s">
        <v>669</v>
      </c>
      <c r="BNV65" s="98" t="s">
        <v>669</v>
      </c>
      <c r="BNW65" s="98" t="s">
        <v>669</v>
      </c>
      <c r="BNX65" s="98" t="s">
        <v>669</v>
      </c>
      <c r="BNY65" s="98" t="s">
        <v>669</v>
      </c>
      <c r="BNZ65" s="98" t="s">
        <v>669</v>
      </c>
      <c r="BOA65" s="98" t="s">
        <v>669</v>
      </c>
      <c r="BOB65" s="98" t="s">
        <v>669</v>
      </c>
      <c r="BOC65" s="98" t="s">
        <v>669</v>
      </c>
      <c r="BOD65" s="98" t="s">
        <v>669</v>
      </c>
      <c r="BOE65" s="98" t="s">
        <v>669</v>
      </c>
      <c r="BOF65" s="98" t="s">
        <v>669</v>
      </c>
      <c r="BOG65" s="98" t="s">
        <v>669</v>
      </c>
      <c r="BOH65" s="98" t="s">
        <v>669</v>
      </c>
      <c r="BOI65" s="98" t="s">
        <v>669</v>
      </c>
      <c r="BOJ65" s="98" t="s">
        <v>669</v>
      </c>
      <c r="BOK65" s="98" t="s">
        <v>669</v>
      </c>
      <c r="BOL65" s="98" t="s">
        <v>669</v>
      </c>
      <c r="BOM65" s="98" t="s">
        <v>669</v>
      </c>
      <c r="BON65" s="98" t="s">
        <v>669</v>
      </c>
      <c r="BOO65" s="98" t="s">
        <v>669</v>
      </c>
      <c r="BOP65" s="98" t="s">
        <v>669</v>
      </c>
      <c r="BOQ65" s="98" t="s">
        <v>669</v>
      </c>
      <c r="BOR65" s="98" t="s">
        <v>669</v>
      </c>
      <c r="BOS65" s="98" t="s">
        <v>669</v>
      </c>
      <c r="BOT65" s="98" t="s">
        <v>669</v>
      </c>
      <c r="BOU65" s="98" t="s">
        <v>669</v>
      </c>
      <c r="BOV65" s="98" t="s">
        <v>669</v>
      </c>
      <c r="BOW65" s="98" t="s">
        <v>669</v>
      </c>
      <c r="BOX65" s="98" t="s">
        <v>669</v>
      </c>
      <c r="BOY65" s="98" t="s">
        <v>669</v>
      </c>
      <c r="BOZ65" s="98" t="s">
        <v>669</v>
      </c>
      <c r="BPA65" s="98" t="s">
        <v>669</v>
      </c>
      <c r="BPB65" s="98" t="s">
        <v>669</v>
      </c>
      <c r="BPC65" s="98" t="s">
        <v>669</v>
      </c>
      <c r="BPD65" s="98" t="s">
        <v>669</v>
      </c>
      <c r="BPE65" s="98" t="s">
        <v>669</v>
      </c>
      <c r="BPF65" s="98" t="s">
        <v>669</v>
      </c>
      <c r="BPG65" s="98" t="s">
        <v>669</v>
      </c>
      <c r="BPH65" s="98" t="s">
        <v>669</v>
      </c>
      <c r="BPI65" s="98" t="s">
        <v>669</v>
      </c>
      <c r="BPJ65" s="98" t="s">
        <v>669</v>
      </c>
      <c r="BPK65" s="98" t="s">
        <v>669</v>
      </c>
      <c r="BPL65" s="98" t="s">
        <v>669</v>
      </c>
      <c r="BPM65" s="98" t="s">
        <v>669</v>
      </c>
      <c r="BPN65" s="98" t="s">
        <v>669</v>
      </c>
      <c r="BPO65" s="98" t="s">
        <v>669</v>
      </c>
      <c r="BPP65" s="98" t="s">
        <v>669</v>
      </c>
      <c r="BPQ65" s="98" t="s">
        <v>669</v>
      </c>
      <c r="BPR65" s="98" t="s">
        <v>669</v>
      </c>
      <c r="BPS65" s="98" t="s">
        <v>669</v>
      </c>
      <c r="BPT65" s="98" t="s">
        <v>669</v>
      </c>
      <c r="BPU65" s="98" t="s">
        <v>669</v>
      </c>
      <c r="BPV65" s="98" t="s">
        <v>669</v>
      </c>
      <c r="BPW65" s="98" t="s">
        <v>669</v>
      </c>
      <c r="BPX65" s="98" t="s">
        <v>669</v>
      </c>
      <c r="BPY65" s="98" t="s">
        <v>669</v>
      </c>
      <c r="BPZ65" s="98" t="s">
        <v>669</v>
      </c>
      <c r="BQA65" s="98" t="s">
        <v>669</v>
      </c>
      <c r="BQB65" s="98" t="s">
        <v>669</v>
      </c>
      <c r="BQC65" s="98" t="s">
        <v>669</v>
      </c>
      <c r="BQD65" s="98" t="s">
        <v>669</v>
      </c>
      <c r="BQE65" s="98" t="s">
        <v>669</v>
      </c>
      <c r="BQF65" s="98" t="s">
        <v>669</v>
      </c>
      <c r="BQG65" s="98" t="s">
        <v>669</v>
      </c>
      <c r="BQH65" s="98" t="s">
        <v>669</v>
      </c>
      <c r="BQI65" s="98" t="s">
        <v>669</v>
      </c>
      <c r="BQJ65" s="98" t="s">
        <v>669</v>
      </c>
      <c r="BQK65" s="98" t="s">
        <v>669</v>
      </c>
      <c r="BQL65" s="98" t="s">
        <v>669</v>
      </c>
      <c r="BQM65" s="98" t="s">
        <v>669</v>
      </c>
      <c r="BQN65" s="98" t="s">
        <v>669</v>
      </c>
      <c r="BQO65" s="98" t="s">
        <v>669</v>
      </c>
      <c r="BQP65" s="98" t="s">
        <v>669</v>
      </c>
      <c r="BQQ65" s="98" t="s">
        <v>669</v>
      </c>
      <c r="BQR65" s="98" t="s">
        <v>669</v>
      </c>
      <c r="BQS65" s="98" t="s">
        <v>669</v>
      </c>
      <c r="BQT65" s="98" t="s">
        <v>669</v>
      </c>
      <c r="BQU65" s="98" t="s">
        <v>669</v>
      </c>
      <c r="BQV65" s="98" t="s">
        <v>669</v>
      </c>
      <c r="BQW65" s="98" t="s">
        <v>669</v>
      </c>
      <c r="BQX65" s="98" t="s">
        <v>669</v>
      </c>
      <c r="BQY65" s="98" t="s">
        <v>669</v>
      </c>
      <c r="BQZ65" s="98" t="s">
        <v>669</v>
      </c>
      <c r="BRA65" s="98" t="s">
        <v>669</v>
      </c>
      <c r="BRB65" s="98" t="s">
        <v>669</v>
      </c>
      <c r="BRC65" s="98" t="s">
        <v>669</v>
      </c>
      <c r="BRD65" s="98" t="s">
        <v>669</v>
      </c>
      <c r="BRE65" s="98" t="s">
        <v>669</v>
      </c>
      <c r="BRF65" s="98" t="s">
        <v>669</v>
      </c>
      <c r="BRG65" s="98" t="s">
        <v>669</v>
      </c>
      <c r="BRH65" s="98" t="s">
        <v>669</v>
      </c>
      <c r="BRI65" s="98" t="s">
        <v>669</v>
      </c>
      <c r="BRJ65" s="98" t="s">
        <v>669</v>
      </c>
      <c r="BRK65" s="98" t="s">
        <v>669</v>
      </c>
      <c r="BRL65" s="98" t="s">
        <v>669</v>
      </c>
      <c r="BRM65" s="98" t="s">
        <v>669</v>
      </c>
      <c r="BRN65" s="98" t="s">
        <v>669</v>
      </c>
      <c r="BRO65" s="98" t="s">
        <v>669</v>
      </c>
      <c r="BRP65" s="98" t="s">
        <v>669</v>
      </c>
      <c r="BRQ65" s="98" t="s">
        <v>669</v>
      </c>
      <c r="BRR65" s="98" t="s">
        <v>669</v>
      </c>
      <c r="BRS65" s="98" t="s">
        <v>669</v>
      </c>
      <c r="BRT65" s="98" t="s">
        <v>669</v>
      </c>
      <c r="BRU65" s="98" t="s">
        <v>669</v>
      </c>
      <c r="BRV65" s="98" t="s">
        <v>669</v>
      </c>
      <c r="BRW65" s="98" t="s">
        <v>669</v>
      </c>
      <c r="BRX65" s="98" t="s">
        <v>669</v>
      </c>
      <c r="BRY65" s="98" t="s">
        <v>669</v>
      </c>
      <c r="BRZ65" s="98" t="s">
        <v>669</v>
      </c>
      <c r="BSA65" s="98" t="s">
        <v>669</v>
      </c>
      <c r="BSB65" s="98" t="s">
        <v>669</v>
      </c>
      <c r="BSC65" s="98" t="s">
        <v>669</v>
      </c>
      <c r="BSD65" s="98" t="s">
        <v>669</v>
      </c>
      <c r="BSE65" s="98" t="s">
        <v>669</v>
      </c>
      <c r="BSF65" s="98" t="s">
        <v>669</v>
      </c>
      <c r="BSG65" s="98" t="s">
        <v>669</v>
      </c>
      <c r="BSH65" s="98" t="s">
        <v>669</v>
      </c>
      <c r="BSI65" s="98" t="s">
        <v>669</v>
      </c>
      <c r="BSJ65" s="98" t="s">
        <v>669</v>
      </c>
      <c r="BSK65" s="98" t="s">
        <v>669</v>
      </c>
      <c r="BSL65" s="98" t="s">
        <v>669</v>
      </c>
      <c r="BSM65" s="98" t="s">
        <v>669</v>
      </c>
      <c r="BSN65" s="98" t="s">
        <v>669</v>
      </c>
      <c r="BSO65" s="98" t="s">
        <v>669</v>
      </c>
      <c r="BSP65" s="98" t="s">
        <v>669</v>
      </c>
      <c r="BSQ65" s="98" t="s">
        <v>669</v>
      </c>
      <c r="BSR65" s="98" t="s">
        <v>669</v>
      </c>
      <c r="BSS65" s="98" t="s">
        <v>669</v>
      </c>
      <c r="BST65" s="98" t="s">
        <v>669</v>
      </c>
      <c r="BSU65" s="98" t="s">
        <v>669</v>
      </c>
      <c r="BSV65" s="98" t="s">
        <v>669</v>
      </c>
      <c r="BSW65" s="98" t="s">
        <v>669</v>
      </c>
      <c r="BSX65" s="98" t="s">
        <v>669</v>
      </c>
      <c r="BSY65" s="98" t="s">
        <v>669</v>
      </c>
      <c r="BSZ65" s="98" t="s">
        <v>669</v>
      </c>
      <c r="BTA65" s="98" t="s">
        <v>669</v>
      </c>
      <c r="BTB65" s="98" t="s">
        <v>669</v>
      </c>
      <c r="BTC65" s="98" t="s">
        <v>669</v>
      </c>
      <c r="BTD65" s="98" t="s">
        <v>669</v>
      </c>
      <c r="BTE65" s="98" t="s">
        <v>669</v>
      </c>
      <c r="BTF65" s="98" t="s">
        <v>669</v>
      </c>
      <c r="BTG65" s="98" t="s">
        <v>669</v>
      </c>
      <c r="BTH65" s="98" t="s">
        <v>669</v>
      </c>
      <c r="BTI65" s="98" t="s">
        <v>669</v>
      </c>
      <c r="BTJ65" s="98" t="s">
        <v>669</v>
      </c>
      <c r="BTK65" s="98" t="s">
        <v>669</v>
      </c>
      <c r="BTL65" s="98" t="s">
        <v>669</v>
      </c>
      <c r="BTM65" s="98" t="s">
        <v>669</v>
      </c>
      <c r="BTN65" s="98" t="s">
        <v>669</v>
      </c>
      <c r="BTO65" s="98" t="s">
        <v>669</v>
      </c>
      <c r="BTP65" s="98" t="s">
        <v>669</v>
      </c>
      <c r="BTQ65" s="98" t="s">
        <v>669</v>
      </c>
      <c r="BTR65" s="98" t="s">
        <v>669</v>
      </c>
      <c r="BTS65" s="98" t="s">
        <v>669</v>
      </c>
      <c r="BTT65" s="98" t="s">
        <v>669</v>
      </c>
      <c r="BTU65" s="98" t="s">
        <v>669</v>
      </c>
      <c r="BTV65" s="98" t="s">
        <v>669</v>
      </c>
      <c r="BTW65" s="98" t="s">
        <v>669</v>
      </c>
      <c r="BTX65" s="98" t="s">
        <v>669</v>
      </c>
      <c r="BTY65" s="98" t="s">
        <v>669</v>
      </c>
      <c r="BTZ65" s="98" t="s">
        <v>669</v>
      </c>
      <c r="BUA65" s="98" t="s">
        <v>669</v>
      </c>
      <c r="BUB65" s="98" t="s">
        <v>669</v>
      </c>
      <c r="BUC65" s="98" t="s">
        <v>669</v>
      </c>
      <c r="BUD65" s="98" t="s">
        <v>669</v>
      </c>
      <c r="BUE65" s="98" t="s">
        <v>669</v>
      </c>
      <c r="BUF65" s="98" t="s">
        <v>669</v>
      </c>
      <c r="BUG65" s="98" t="s">
        <v>669</v>
      </c>
      <c r="BUH65" s="98" t="s">
        <v>669</v>
      </c>
      <c r="BUI65" s="98" t="s">
        <v>669</v>
      </c>
      <c r="BUJ65" s="98" t="s">
        <v>669</v>
      </c>
      <c r="BUK65" s="98" t="s">
        <v>669</v>
      </c>
      <c r="BUL65" s="98" t="s">
        <v>669</v>
      </c>
      <c r="BUM65" s="98" t="s">
        <v>669</v>
      </c>
      <c r="BUN65" s="98" t="s">
        <v>669</v>
      </c>
      <c r="BUO65" s="98" t="s">
        <v>669</v>
      </c>
      <c r="BUP65" s="98" t="s">
        <v>669</v>
      </c>
      <c r="BUQ65" s="98" t="s">
        <v>669</v>
      </c>
      <c r="BUR65" s="98" t="s">
        <v>669</v>
      </c>
      <c r="BUS65" s="98" t="s">
        <v>669</v>
      </c>
      <c r="BUT65" s="98" t="s">
        <v>669</v>
      </c>
      <c r="BUU65" s="98" t="s">
        <v>669</v>
      </c>
      <c r="BUV65" s="98" t="s">
        <v>669</v>
      </c>
      <c r="BUW65" s="98" t="s">
        <v>669</v>
      </c>
      <c r="BUX65" s="98" t="s">
        <v>669</v>
      </c>
      <c r="BUY65" s="98" t="s">
        <v>669</v>
      </c>
      <c r="BUZ65" s="98" t="s">
        <v>669</v>
      </c>
      <c r="BVA65" s="98" t="s">
        <v>669</v>
      </c>
      <c r="BVB65" s="98" t="s">
        <v>669</v>
      </c>
      <c r="BVC65" s="98" t="s">
        <v>669</v>
      </c>
      <c r="BVD65" s="98" t="s">
        <v>669</v>
      </c>
      <c r="BVE65" s="98" t="s">
        <v>669</v>
      </c>
      <c r="BVF65" s="98" t="s">
        <v>669</v>
      </c>
      <c r="BVG65" s="98" t="s">
        <v>669</v>
      </c>
      <c r="BVH65" s="98" t="s">
        <v>669</v>
      </c>
      <c r="BVI65" s="98" t="s">
        <v>669</v>
      </c>
      <c r="BVJ65" s="98" t="s">
        <v>669</v>
      </c>
      <c r="BVK65" s="98" t="s">
        <v>669</v>
      </c>
      <c r="BVL65" s="98" t="s">
        <v>669</v>
      </c>
      <c r="BVM65" s="98" t="s">
        <v>669</v>
      </c>
      <c r="BVN65" s="98" t="s">
        <v>669</v>
      </c>
      <c r="BVO65" s="98" t="s">
        <v>669</v>
      </c>
      <c r="BVP65" s="98" t="s">
        <v>669</v>
      </c>
      <c r="BVQ65" s="98" t="s">
        <v>669</v>
      </c>
      <c r="BVR65" s="98" t="s">
        <v>669</v>
      </c>
      <c r="BVS65" s="98" t="s">
        <v>669</v>
      </c>
      <c r="BVT65" s="98" t="s">
        <v>669</v>
      </c>
      <c r="BVU65" s="98" t="s">
        <v>669</v>
      </c>
      <c r="BVV65" s="98" t="s">
        <v>669</v>
      </c>
      <c r="BVW65" s="98" t="s">
        <v>669</v>
      </c>
      <c r="BVX65" s="98" t="s">
        <v>669</v>
      </c>
      <c r="BVY65" s="98" t="s">
        <v>669</v>
      </c>
      <c r="BVZ65" s="98" t="s">
        <v>669</v>
      </c>
      <c r="BWA65" s="98" t="s">
        <v>669</v>
      </c>
      <c r="BWB65" s="98" t="s">
        <v>669</v>
      </c>
      <c r="BWC65" s="98" t="s">
        <v>669</v>
      </c>
      <c r="BWD65" s="98" t="s">
        <v>669</v>
      </c>
      <c r="BWE65" s="98" t="s">
        <v>669</v>
      </c>
      <c r="BWF65" s="98" t="s">
        <v>669</v>
      </c>
      <c r="BWG65" s="98" t="s">
        <v>669</v>
      </c>
      <c r="BWH65" s="98" t="s">
        <v>669</v>
      </c>
      <c r="BWI65" s="98" t="s">
        <v>669</v>
      </c>
      <c r="BWJ65" s="98" t="s">
        <v>669</v>
      </c>
      <c r="BWK65" s="98" t="s">
        <v>669</v>
      </c>
      <c r="BWL65" s="98" t="s">
        <v>669</v>
      </c>
      <c r="BWM65" s="98" t="s">
        <v>669</v>
      </c>
      <c r="BWN65" s="98" t="s">
        <v>669</v>
      </c>
      <c r="BWO65" s="98" t="s">
        <v>669</v>
      </c>
      <c r="BWP65" s="98" t="s">
        <v>669</v>
      </c>
      <c r="BWQ65" s="98" t="s">
        <v>669</v>
      </c>
      <c r="BWR65" s="98" t="s">
        <v>669</v>
      </c>
      <c r="BWS65" s="98" t="s">
        <v>669</v>
      </c>
      <c r="BWT65" s="98" t="s">
        <v>669</v>
      </c>
      <c r="BWU65" s="98" t="s">
        <v>669</v>
      </c>
      <c r="BWV65" s="98" t="s">
        <v>669</v>
      </c>
      <c r="BWW65" s="98" t="s">
        <v>669</v>
      </c>
      <c r="BWX65" s="98" t="s">
        <v>669</v>
      </c>
      <c r="BWY65" s="98" t="s">
        <v>669</v>
      </c>
      <c r="BWZ65" s="98" t="s">
        <v>669</v>
      </c>
      <c r="BXA65" s="98" t="s">
        <v>669</v>
      </c>
      <c r="BXB65" s="98" t="s">
        <v>669</v>
      </c>
      <c r="BXC65" s="98" t="s">
        <v>669</v>
      </c>
      <c r="BXD65" s="98" t="s">
        <v>669</v>
      </c>
      <c r="BXE65" s="98" t="s">
        <v>669</v>
      </c>
      <c r="BXF65" s="98" t="s">
        <v>669</v>
      </c>
      <c r="BXG65" s="98" t="s">
        <v>669</v>
      </c>
      <c r="BXH65" s="98" t="s">
        <v>669</v>
      </c>
      <c r="BXI65" s="98" t="s">
        <v>669</v>
      </c>
      <c r="BXJ65" s="98" t="s">
        <v>669</v>
      </c>
      <c r="BXK65" s="98" t="s">
        <v>669</v>
      </c>
      <c r="BXL65" s="98" t="s">
        <v>669</v>
      </c>
      <c r="BXM65" s="98" t="s">
        <v>669</v>
      </c>
      <c r="BXN65" s="98" t="s">
        <v>669</v>
      </c>
      <c r="BXO65" s="98" t="s">
        <v>669</v>
      </c>
      <c r="BXP65" s="98" t="s">
        <v>669</v>
      </c>
      <c r="BXQ65" s="98" t="s">
        <v>669</v>
      </c>
      <c r="BXR65" s="98" t="s">
        <v>669</v>
      </c>
      <c r="BXS65" s="98" t="s">
        <v>669</v>
      </c>
      <c r="BXT65" s="98" t="s">
        <v>669</v>
      </c>
      <c r="BXU65" s="98" t="s">
        <v>669</v>
      </c>
      <c r="BXV65" s="98" t="s">
        <v>669</v>
      </c>
      <c r="BXW65" s="98" t="s">
        <v>669</v>
      </c>
      <c r="BXX65" s="98" t="s">
        <v>669</v>
      </c>
      <c r="BXY65" s="98" t="s">
        <v>669</v>
      </c>
      <c r="BXZ65" s="98" t="s">
        <v>669</v>
      </c>
      <c r="BYA65" s="98" t="s">
        <v>669</v>
      </c>
      <c r="BYB65" s="98" t="s">
        <v>669</v>
      </c>
      <c r="BYC65" s="98" t="s">
        <v>669</v>
      </c>
      <c r="BYD65" s="98" t="s">
        <v>669</v>
      </c>
      <c r="BYE65" s="98" t="s">
        <v>669</v>
      </c>
      <c r="BYF65" s="98" t="s">
        <v>669</v>
      </c>
      <c r="BYG65" s="98" t="s">
        <v>669</v>
      </c>
      <c r="BYH65" s="98" t="s">
        <v>669</v>
      </c>
      <c r="BYI65" s="98" t="s">
        <v>669</v>
      </c>
      <c r="BYJ65" s="98" t="s">
        <v>669</v>
      </c>
      <c r="BYK65" s="98" t="s">
        <v>669</v>
      </c>
      <c r="BYL65" s="98" t="s">
        <v>669</v>
      </c>
      <c r="BYM65" s="98" t="s">
        <v>669</v>
      </c>
      <c r="BYN65" s="98" t="s">
        <v>669</v>
      </c>
      <c r="BYO65" s="98" t="s">
        <v>669</v>
      </c>
      <c r="BYP65" s="98" t="s">
        <v>669</v>
      </c>
      <c r="BYQ65" s="98" t="s">
        <v>669</v>
      </c>
      <c r="BYR65" s="98" t="s">
        <v>669</v>
      </c>
      <c r="BYS65" s="98" t="s">
        <v>669</v>
      </c>
      <c r="BYT65" s="98" t="s">
        <v>669</v>
      </c>
      <c r="BYU65" s="98" t="s">
        <v>669</v>
      </c>
      <c r="BYV65" s="98" t="s">
        <v>669</v>
      </c>
      <c r="BYW65" s="98" t="s">
        <v>669</v>
      </c>
      <c r="BYX65" s="98" t="s">
        <v>669</v>
      </c>
      <c r="BYY65" s="98" t="s">
        <v>669</v>
      </c>
      <c r="BYZ65" s="98" t="s">
        <v>669</v>
      </c>
      <c r="BZA65" s="98" t="s">
        <v>669</v>
      </c>
      <c r="BZB65" s="98" t="s">
        <v>669</v>
      </c>
      <c r="BZC65" s="98" t="s">
        <v>669</v>
      </c>
      <c r="BZD65" s="98" t="s">
        <v>669</v>
      </c>
      <c r="BZE65" s="98" t="s">
        <v>669</v>
      </c>
      <c r="BZF65" s="98" t="s">
        <v>669</v>
      </c>
      <c r="BZG65" s="98" t="s">
        <v>669</v>
      </c>
      <c r="BZH65" s="98" t="s">
        <v>669</v>
      </c>
      <c r="BZI65" s="98" t="s">
        <v>669</v>
      </c>
      <c r="BZJ65" s="98" t="s">
        <v>669</v>
      </c>
      <c r="BZK65" s="98" t="s">
        <v>669</v>
      </c>
      <c r="BZL65" s="98" t="s">
        <v>669</v>
      </c>
      <c r="BZM65" s="98" t="s">
        <v>669</v>
      </c>
      <c r="BZN65" s="98" t="s">
        <v>669</v>
      </c>
      <c r="BZO65" s="98" t="s">
        <v>669</v>
      </c>
      <c r="BZP65" s="98" t="s">
        <v>669</v>
      </c>
      <c r="BZQ65" s="98" t="s">
        <v>669</v>
      </c>
      <c r="BZR65" s="98" t="s">
        <v>669</v>
      </c>
      <c r="BZS65" s="98" t="s">
        <v>669</v>
      </c>
      <c r="BZT65" s="98" t="s">
        <v>669</v>
      </c>
      <c r="BZU65" s="98" t="s">
        <v>669</v>
      </c>
      <c r="BZV65" s="98" t="s">
        <v>669</v>
      </c>
      <c r="BZW65" s="98" t="s">
        <v>669</v>
      </c>
      <c r="BZX65" s="98" t="s">
        <v>669</v>
      </c>
      <c r="BZY65" s="98" t="s">
        <v>669</v>
      </c>
      <c r="BZZ65" s="98" t="s">
        <v>669</v>
      </c>
      <c r="CAA65" s="98" t="s">
        <v>669</v>
      </c>
      <c r="CAB65" s="98" t="s">
        <v>669</v>
      </c>
      <c r="CAC65" s="98" t="s">
        <v>669</v>
      </c>
      <c r="CAD65" s="98" t="s">
        <v>669</v>
      </c>
      <c r="CAE65" s="98" t="s">
        <v>669</v>
      </c>
      <c r="CAF65" s="98" t="s">
        <v>669</v>
      </c>
      <c r="CAG65" s="98" t="s">
        <v>669</v>
      </c>
      <c r="CAH65" s="98" t="s">
        <v>669</v>
      </c>
      <c r="CAI65" s="98" t="s">
        <v>669</v>
      </c>
      <c r="CAJ65" s="98" t="s">
        <v>669</v>
      </c>
      <c r="CAK65" s="98" t="s">
        <v>669</v>
      </c>
      <c r="CAL65" s="98" t="s">
        <v>669</v>
      </c>
      <c r="CAM65" s="98" t="s">
        <v>669</v>
      </c>
      <c r="CAN65" s="98" t="s">
        <v>669</v>
      </c>
      <c r="CAO65" s="98" t="s">
        <v>669</v>
      </c>
      <c r="CAP65" s="98" t="s">
        <v>669</v>
      </c>
      <c r="CAQ65" s="98" t="s">
        <v>669</v>
      </c>
      <c r="CAR65" s="98" t="s">
        <v>669</v>
      </c>
      <c r="CAS65" s="98" t="s">
        <v>669</v>
      </c>
      <c r="CAT65" s="98" t="s">
        <v>669</v>
      </c>
      <c r="CAU65" s="98" t="s">
        <v>669</v>
      </c>
      <c r="CAV65" s="98" t="s">
        <v>669</v>
      </c>
      <c r="CAW65" s="98" t="s">
        <v>669</v>
      </c>
      <c r="CAX65" s="98" t="s">
        <v>669</v>
      </c>
      <c r="CAY65" s="98" t="s">
        <v>669</v>
      </c>
      <c r="CAZ65" s="98" t="s">
        <v>669</v>
      </c>
      <c r="CBA65" s="98" t="s">
        <v>669</v>
      </c>
      <c r="CBB65" s="98" t="s">
        <v>669</v>
      </c>
      <c r="CBC65" s="98" t="s">
        <v>669</v>
      </c>
      <c r="CBD65" s="98" t="s">
        <v>669</v>
      </c>
      <c r="CBE65" s="98" t="s">
        <v>669</v>
      </c>
      <c r="CBF65" s="98" t="s">
        <v>669</v>
      </c>
      <c r="CBG65" s="98" t="s">
        <v>669</v>
      </c>
      <c r="CBH65" s="98" t="s">
        <v>669</v>
      </c>
      <c r="CBI65" s="98" t="s">
        <v>669</v>
      </c>
      <c r="CBJ65" s="98" t="s">
        <v>669</v>
      </c>
      <c r="CBK65" s="98" t="s">
        <v>669</v>
      </c>
      <c r="CBL65" s="98" t="s">
        <v>669</v>
      </c>
      <c r="CBM65" s="98" t="s">
        <v>669</v>
      </c>
      <c r="CBN65" s="98" t="s">
        <v>669</v>
      </c>
      <c r="CBO65" s="98" t="s">
        <v>669</v>
      </c>
      <c r="CBP65" s="98" t="s">
        <v>669</v>
      </c>
      <c r="CBQ65" s="98" t="s">
        <v>669</v>
      </c>
      <c r="CBR65" s="98" t="s">
        <v>669</v>
      </c>
      <c r="CBS65" s="98" t="s">
        <v>669</v>
      </c>
      <c r="CBT65" s="98" t="s">
        <v>669</v>
      </c>
      <c r="CBU65" s="98" t="s">
        <v>669</v>
      </c>
      <c r="CBV65" s="98" t="s">
        <v>669</v>
      </c>
      <c r="CBW65" s="98" t="s">
        <v>669</v>
      </c>
      <c r="CBX65" s="98" t="s">
        <v>669</v>
      </c>
      <c r="CBY65" s="98" t="s">
        <v>669</v>
      </c>
      <c r="CBZ65" s="98" t="s">
        <v>669</v>
      </c>
      <c r="CCA65" s="98" t="s">
        <v>669</v>
      </c>
      <c r="CCB65" s="98" t="s">
        <v>669</v>
      </c>
      <c r="CCC65" s="98" t="s">
        <v>669</v>
      </c>
      <c r="CCD65" s="98" t="s">
        <v>669</v>
      </c>
      <c r="CCE65" s="98" t="s">
        <v>669</v>
      </c>
      <c r="CCF65" s="98" t="s">
        <v>669</v>
      </c>
      <c r="CCG65" s="98" t="s">
        <v>669</v>
      </c>
      <c r="CCH65" s="98" t="s">
        <v>669</v>
      </c>
      <c r="CCI65" s="98" t="s">
        <v>669</v>
      </c>
      <c r="CCJ65" s="98" t="s">
        <v>669</v>
      </c>
      <c r="CCK65" s="98" t="s">
        <v>669</v>
      </c>
      <c r="CCL65" s="98" t="s">
        <v>669</v>
      </c>
      <c r="CCM65" s="98" t="s">
        <v>669</v>
      </c>
      <c r="CCN65" s="98" t="s">
        <v>669</v>
      </c>
      <c r="CCO65" s="98" t="s">
        <v>669</v>
      </c>
      <c r="CCP65" s="98" t="s">
        <v>669</v>
      </c>
      <c r="CCQ65" s="98" t="s">
        <v>669</v>
      </c>
      <c r="CCR65" s="98" t="s">
        <v>669</v>
      </c>
      <c r="CCS65" s="98" t="s">
        <v>669</v>
      </c>
      <c r="CCT65" s="98" t="s">
        <v>669</v>
      </c>
      <c r="CCU65" s="98" t="s">
        <v>669</v>
      </c>
      <c r="CCV65" s="98" t="s">
        <v>669</v>
      </c>
      <c r="CCW65" s="98" t="s">
        <v>669</v>
      </c>
      <c r="CCX65" s="98" t="s">
        <v>669</v>
      </c>
      <c r="CCY65" s="98" t="s">
        <v>669</v>
      </c>
      <c r="CCZ65" s="98" t="s">
        <v>669</v>
      </c>
      <c r="CDA65" s="98" t="s">
        <v>669</v>
      </c>
      <c r="CDB65" s="98" t="s">
        <v>669</v>
      </c>
      <c r="CDC65" s="98" t="s">
        <v>669</v>
      </c>
      <c r="CDD65" s="98" t="s">
        <v>669</v>
      </c>
      <c r="CDE65" s="98" t="s">
        <v>669</v>
      </c>
      <c r="CDF65" s="98" t="s">
        <v>669</v>
      </c>
      <c r="CDG65" s="98" t="s">
        <v>669</v>
      </c>
      <c r="CDH65" s="98" t="s">
        <v>669</v>
      </c>
      <c r="CDI65" s="98" t="s">
        <v>669</v>
      </c>
      <c r="CDJ65" s="98" t="s">
        <v>669</v>
      </c>
      <c r="CDK65" s="98" t="s">
        <v>669</v>
      </c>
      <c r="CDL65" s="98" t="s">
        <v>669</v>
      </c>
      <c r="CDM65" s="98" t="s">
        <v>669</v>
      </c>
      <c r="CDN65" s="98" t="s">
        <v>669</v>
      </c>
      <c r="CDO65" s="98" t="s">
        <v>669</v>
      </c>
      <c r="CDP65" s="98" t="s">
        <v>669</v>
      </c>
      <c r="CDQ65" s="98" t="s">
        <v>669</v>
      </c>
      <c r="CDR65" s="98" t="s">
        <v>669</v>
      </c>
      <c r="CDS65" s="98" t="s">
        <v>669</v>
      </c>
      <c r="CDT65" s="98" t="s">
        <v>669</v>
      </c>
      <c r="CDU65" s="98" t="s">
        <v>669</v>
      </c>
      <c r="CDV65" s="98" t="s">
        <v>669</v>
      </c>
      <c r="CDW65" s="98" t="s">
        <v>669</v>
      </c>
      <c r="CDX65" s="98" t="s">
        <v>669</v>
      </c>
      <c r="CDY65" s="98" t="s">
        <v>669</v>
      </c>
      <c r="CDZ65" s="98" t="s">
        <v>669</v>
      </c>
      <c r="CEA65" s="98" t="s">
        <v>669</v>
      </c>
      <c r="CEB65" s="98" t="s">
        <v>669</v>
      </c>
      <c r="CEC65" s="98" t="s">
        <v>669</v>
      </c>
      <c r="CED65" s="98" t="s">
        <v>669</v>
      </c>
      <c r="CEE65" s="98" t="s">
        <v>669</v>
      </c>
      <c r="CEF65" s="98" t="s">
        <v>669</v>
      </c>
      <c r="CEG65" s="98" t="s">
        <v>669</v>
      </c>
      <c r="CEH65" s="98" t="s">
        <v>669</v>
      </c>
      <c r="CEI65" s="98" t="s">
        <v>669</v>
      </c>
      <c r="CEJ65" s="98" t="s">
        <v>669</v>
      </c>
      <c r="CEK65" s="98" t="s">
        <v>669</v>
      </c>
      <c r="CEL65" s="98" t="s">
        <v>669</v>
      </c>
      <c r="CEM65" s="98" t="s">
        <v>669</v>
      </c>
      <c r="CEN65" s="98" t="s">
        <v>669</v>
      </c>
      <c r="CEO65" s="98" t="s">
        <v>669</v>
      </c>
      <c r="CEP65" s="98" t="s">
        <v>669</v>
      </c>
      <c r="CEQ65" s="98" t="s">
        <v>669</v>
      </c>
      <c r="CER65" s="98" t="s">
        <v>669</v>
      </c>
      <c r="CES65" s="98" t="s">
        <v>669</v>
      </c>
      <c r="CET65" s="98" t="s">
        <v>669</v>
      </c>
      <c r="CEU65" s="98" t="s">
        <v>669</v>
      </c>
      <c r="CEV65" s="98" t="s">
        <v>669</v>
      </c>
      <c r="CEW65" s="98" t="s">
        <v>669</v>
      </c>
      <c r="CEX65" s="98" t="s">
        <v>669</v>
      </c>
      <c r="CEY65" s="98" t="s">
        <v>669</v>
      </c>
      <c r="CEZ65" s="98" t="s">
        <v>669</v>
      </c>
      <c r="CFA65" s="98" t="s">
        <v>669</v>
      </c>
      <c r="CFB65" s="98" t="s">
        <v>669</v>
      </c>
      <c r="CFC65" s="98" t="s">
        <v>669</v>
      </c>
      <c r="CFD65" s="98" t="s">
        <v>669</v>
      </c>
      <c r="CFE65" s="98" t="s">
        <v>669</v>
      </c>
      <c r="CFF65" s="98" t="s">
        <v>669</v>
      </c>
      <c r="CFG65" s="98" t="s">
        <v>669</v>
      </c>
      <c r="CFH65" s="98" t="s">
        <v>669</v>
      </c>
      <c r="CFI65" s="98" t="s">
        <v>669</v>
      </c>
      <c r="CFJ65" s="98" t="s">
        <v>669</v>
      </c>
      <c r="CFK65" s="98" t="s">
        <v>669</v>
      </c>
      <c r="CFL65" s="98" t="s">
        <v>669</v>
      </c>
      <c r="CFM65" s="98" t="s">
        <v>669</v>
      </c>
      <c r="CFN65" s="98" t="s">
        <v>669</v>
      </c>
      <c r="CFO65" s="98" t="s">
        <v>669</v>
      </c>
      <c r="CFP65" s="98" t="s">
        <v>669</v>
      </c>
      <c r="CFQ65" s="98" t="s">
        <v>669</v>
      </c>
      <c r="CFR65" s="98" t="s">
        <v>669</v>
      </c>
      <c r="CFS65" s="98" t="s">
        <v>669</v>
      </c>
      <c r="CFT65" s="98" t="s">
        <v>669</v>
      </c>
      <c r="CFU65" s="98" t="s">
        <v>669</v>
      </c>
      <c r="CFV65" s="98" t="s">
        <v>669</v>
      </c>
      <c r="CFW65" s="98" t="s">
        <v>669</v>
      </c>
      <c r="CFX65" s="98" t="s">
        <v>669</v>
      </c>
      <c r="CFY65" s="98" t="s">
        <v>669</v>
      </c>
      <c r="CFZ65" s="98" t="s">
        <v>669</v>
      </c>
      <c r="CGA65" s="98" t="s">
        <v>669</v>
      </c>
      <c r="CGB65" s="98" t="s">
        <v>669</v>
      </c>
      <c r="CGC65" s="98" t="s">
        <v>669</v>
      </c>
      <c r="CGD65" s="98" t="s">
        <v>669</v>
      </c>
      <c r="CGE65" s="98" t="s">
        <v>669</v>
      </c>
      <c r="CGF65" s="98" t="s">
        <v>669</v>
      </c>
      <c r="CGG65" s="98" t="s">
        <v>669</v>
      </c>
      <c r="CGH65" s="98" t="s">
        <v>669</v>
      </c>
      <c r="CGI65" s="98" t="s">
        <v>669</v>
      </c>
      <c r="CGJ65" s="98" t="s">
        <v>669</v>
      </c>
      <c r="CGK65" s="98" t="s">
        <v>669</v>
      </c>
      <c r="CGL65" s="98" t="s">
        <v>669</v>
      </c>
      <c r="CGM65" s="98" t="s">
        <v>669</v>
      </c>
      <c r="CGN65" s="98" t="s">
        <v>669</v>
      </c>
      <c r="CGO65" s="98" t="s">
        <v>669</v>
      </c>
      <c r="CGP65" s="98" t="s">
        <v>669</v>
      </c>
      <c r="CGQ65" s="98" t="s">
        <v>669</v>
      </c>
      <c r="CGR65" s="98" t="s">
        <v>669</v>
      </c>
      <c r="CGS65" s="98" t="s">
        <v>669</v>
      </c>
      <c r="CGT65" s="98" t="s">
        <v>669</v>
      </c>
      <c r="CGU65" s="98" t="s">
        <v>669</v>
      </c>
      <c r="CGV65" s="98" t="s">
        <v>669</v>
      </c>
      <c r="CGW65" s="98" t="s">
        <v>669</v>
      </c>
      <c r="CGX65" s="98" t="s">
        <v>669</v>
      </c>
      <c r="CGY65" s="98" t="s">
        <v>669</v>
      </c>
      <c r="CGZ65" s="98" t="s">
        <v>669</v>
      </c>
      <c r="CHA65" s="98" t="s">
        <v>669</v>
      </c>
      <c r="CHB65" s="98" t="s">
        <v>669</v>
      </c>
      <c r="CHC65" s="98" t="s">
        <v>669</v>
      </c>
      <c r="CHD65" s="98" t="s">
        <v>669</v>
      </c>
      <c r="CHE65" s="98" t="s">
        <v>669</v>
      </c>
      <c r="CHF65" s="98" t="s">
        <v>669</v>
      </c>
      <c r="CHG65" s="98" t="s">
        <v>669</v>
      </c>
      <c r="CHH65" s="98" t="s">
        <v>669</v>
      </c>
      <c r="CHI65" s="98" t="s">
        <v>669</v>
      </c>
      <c r="CHJ65" s="98" t="s">
        <v>669</v>
      </c>
      <c r="CHK65" s="98" t="s">
        <v>669</v>
      </c>
      <c r="CHL65" s="98" t="s">
        <v>669</v>
      </c>
      <c r="CHM65" s="98" t="s">
        <v>669</v>
      </c>
      <c r="CHN65" s="98" t="s">
        <v>669</v>
      </c>
      <c r="CHO65" s="98" t="s">
        <v>669</v>
      </c>
      <c r="CHP65" s="98" t="s">
        <v>669</v>
      </c>
      <c r="CHQ65" s="98" t="s">
        <v>669</v>
      </c>
      <c r="CHR65" s="98" t="s">
        <v>669</v>
      </c>
      <c r="CHS65" s="98" t="s">
        <v>669</v>
      </c>
      <c r="CHT65" s="98" t="s">
        <v>669</v>
      </c>
      <c r="CHU65" s="98" t="s">
        <v>669</v>
      </c>
      <c r="CHV65" s="98" t="s">
        <v>669</v>
      </c>
      <c r="CHW65" s="98" t="s">
        <v>669</v>
      </c>
      <c r="CHX65" s="98" t="s">
        <v>669</v>
      </c>
      <c r="CHY65" s="98" t="s">
        <v>669</v>
      </c>
      <c r="CHZ65" s="98" t="s">
        <v>669</v>
      </c>
      <c r="CIA65" s="98" t="s">
        <v>669</v>
      </c>
      <c r="CIB65" s="98" t="s">
        <v>669</v>
      </c>
      <c r="CIC65" s="98" t="s">
        <v>669</v>
      </c>
      <c r="CID65" s="98" t="s">
        <v>669</v>
      </c>
      <c r="CIE65" s="98" t="s">
        <v>669</v>
      </c>
      <c r="CIF65" s="98" t="s">
        <v>669</v>
      </c>
      <c r="CIG65" s="98" t="s">
        <v>669</v>
      </c>
      <c r="CIH65" s="98" t="s">
        <v>669</v>
      </c>
      <c r="CII65" s="98" t="s">
        <v>669</v>
      </c>
      <c r="CIJ65" s="98" t="s">
        <v>669</v>
      </c>
      <c r="CIK65" s="98" t="s">
        <v>669</v>
      </c>
      <c r="CIL65" s="98" t="s">
        <v>669</v>
      </c>
      <c r="CIM65" s="98" t="s">
        <v>669</v>
      </c>
      <c r="CIN65" s="98" t="s">
        <v>669</v>
      </c>
      <c r="CIO65" s="98" t="s">
        <v>669</v>
      </c>
      <c r="CIP65" s="98" t="s">
        <v>669</v>
      </c>
      <c r="CIQ65" s="98" t="s">
        <v>669</v>
      </c>
      <c r="CIR65" s="98" t="s">
        <v>669</v>
      </c>
      <c r="CIS65" s="98" t="s">
        <v>669</v>
      </c>
      <c r="CIT65" s="98" t="s">
        <v>669</v>
      </c>
      <c r="CIU65" s="98" t="s">
        <v>669</v>
      </c>
      <c r="CIV65" s="98" t="s">
        <v>669</v>
      </c>
      <c r="CIW65" s="98" t="s">
        <v>669</v>
      </c>
      <c r="CIX65" s="98" t="s">
        <v>669</v>
      </c>
      <c r="CIY65" s="98" t="s">
        <v>669</v>
      </c>
      <c r="CIZ65" s="98" t="s">
        <v>669</v>
      </c>
      <c r="CJA65" s="98" t="s">
        <v>669</v>
      </c>
      <c r="CJB65" s="98" t="s">
        <v>669</v>
      </c>
      <c r="CJC65" s="98" t="s">
        <v>669</v>
      </c>
      <c r="CJD65" s="98" t="s">
        <v>669</v>
      </c>
      <c r="CJE65" s="98" t="s">
        <v>669</v>
      </c>
      <c r="CJF65" s="98" t="s">
        <v>669</v>
      </c>
      <c r="CJG65" s="98" t="s">
        <v>669</v>
      </c>
      <c r="CJH65" s="98" t="s">
        <v>669</v>
      </c>
      <c r="CJI65" s="98" t="s">
        <v>669</v>
      </c>
      <c r="CJJ65" s="98" t="s">
        <v>669</v>
      </c>
      <c r="CJK65" s="98" t="s">
        <v>669</v>
      </c>
      <c r="CJL65" s="98" t="s">
        <v>669</v>
      </c>
      <c r="CJM65" s="98" t="s">
        <v>669</v>
      </c>
      <c r="CJN65" s="98" t="s">
        <v>669</v>
      </c>
      <c r="CJO65" s="98" t="s">
        <v>669</v>
      </c>
      <c r="CJP65" s="98" t="s">
        <v>669</v>
      </c>
      <c r="CJQ65" s="98" t="s">
        <v>669</v>
      </c>
      <c r="CJR65" s="98" t="s">
        <v>669</v>
      </c>
      <c r="CJS65" s="98" t="s">
        <v>669</v>
      </c>
      <c r="CJT65" s="98" t="s">
        <v>669</v>
      </c>
      <c r="CJU65" s="98" t="s">
        <v>669</v>
      </c>
      <c r="CJV65" s="98" t="s">
        <v>669</v>
      </c>
      <c r="CJW65" s="98" t="s">
        <v>669</v>
      </c>
      <c r="CJX65" s="98" t="s">
        <v>669</v>
      </c>
      <c r="CJY65" s="98" t="s">
        <v>669</v>
      </c>
      <c r="CJZ65" s="98" t="s">
        <v>669</v>
      </c>
      <c r="CKA65" s="98" t="s">
        <v>669</v>
      </c>
      <c r="CKB65" s="98" t="s">
        <v>669</v>
      </c>
      <c r="CKC65" s="98" t="s">
        <v>669</v>
      </c>
      <c r="CKD65" s="98" t="s">
        <v>669</v>
      </c>
      <c r="CKE65" s="98" t="s">
        <v>669</v>
      </c>
      <c r="CKF65" s="98" t="s">
        <v>669</v>
      </c>
      <c r="CKG65" s="98" t="s">
        <v>669</v>
      </c>
      <c r="CKH65" s="98" t="s">
        <v>669</v>
      </c>
      <c r="CKI65" s="98" t="s">
        <v>669</v>
      </c>
      <c r="CKJ65" s="98" t="s">
        <v>669</v>
      </c>
      <c r="CKK65" s="98" t="s">
        <v>669</v>
      </c>
      <c r="CKL65" s="98" t="s">
        <v>669</v>
      </c>
      <c r="CKM65" s="98" t="s">
        <v>669</v>
      </c>
      <c r="CKN65" s="98" t="s">
        <v>669</v>
      </c>
      <c r="CKO65" s="98" t="s">
        <v>669</v>
      </c>
      <c r="CKP65" s="98" t="s">
        <v>669</v>
      </c>
      <c r="CKQ65" s="98" t="s">
        <v>669</v>
      </c>
      <c r="CKR65" s="98" t="s">
        <v>669</v>
      </c>
      <c r="CKS65" s="98" t="s">
        <v>669</v>
      </c>
      <c r="CKT65" s="98" t="s">
        <v>669</v>
      </c>
      <c r="CKU65" s="98" t="s">
        <v>669</v>
      </c>
      <c r="CKV65" s="98" t="s">
        <v>669</v>
      </c>
      <c r="CKW65" s="98" t="s">
        <v>669</v>
      </c>
      <c r="CKX65" s="98" t="s">
        <v>669</v>
      </c>
      <c r="CKY65" s="98" t="s">
        <v>669</v>
      </c>
      <c r="CKZ65" s="98" t="s">
        <v>669</v>
      </c>
      <c r="CLA65" s="98" t="s">
        <v>669</v>
      </c>
      <c r="CLB65" s="98" t="s">
        <v>669</v>
      </c>
      <c r="CLC65" s="98" t="s">
        <v>669</v>
      </c>
      <c r="CLD65" s="98" t="s">
        <v>669</v>
      </c>
      <c r="CLE65" s="98" t="s">
        <v>669</v>
      </c>
      <c r="CLF65" s="98" t="s">
        <v>669</v>
      </c>
      <c r="CLG65" s="98" t="s">
        <v>669</v>
      </c>
      <c r="CLH65" s="98" t="s">
        <v>669</v>
      </c>
      <c r="CLI65" s="98" t="s">
        <v>669</v>
      </c>
      <c r="CLJ65" s="98" t="s">
        <v>669</v>
      </c>
      <c r="CLK65" s="98" t="s">
        <v>669</v>
      </c>
      <c r="CLL65" s="98" t="s">
        <v>669</v>
      </c>
      <c r="CLM65" s="98" t="s">
        <v>669</v>
      </c>
      <c r="CLN65" s="98" t="s">
        <v>669</v>
      </c>
      <c r="CLO65" s="98" t="s">
        <v>669</v>
      </c>
      <c r="CLP65" s="98" t="s">
        <v>669</v>
      </c>
      <c r="CLQ65" s="98" t="s">
        <v>669</v>
      </c>
      <c r="CLR65" s="98" t="s">
        <v>669</v>
      </c>
      <c r="CLS65" s="98" t="s">
        <v>669</v>
      </c>
      <c r="CLT65" s="98" t="s">
        <v>669</v>
      </c>
      <c r="CLU65" s="98" t="s">
        <v>669</v>
      </c>
      <c r="CLV65" s="98" t="s">
        <v>669</v>
      </c>
      <c r="CLW65" s="98" t="s">
        <v>669</v>
      </c>
      <c r="CLX65" s="98" t="s">
        <v>669</v>
      </c>
      <c r="CLY65" s="98" t="s">
        <v>669</v>
      </c>
      <c r="CLZ65" s="98" t="s">
        <v>669</v>
      </c>
      <c r="CMA65" s="98" t="s">
        <v>669</v>
      </c>
      <c r="CMB65" s="98" t="s">
        <v>669</v>
      </c>
      <c r="CMC65" s="98" t="s">
        <v>669</v>
      </c>
      <c r="CMD65" s="98" t="s">
        <v>669</v>
      </c>
      <c r="CME65" s="98" t="s">
        <v>669</v>
      </c>
      <c r="CMF65" s="98" t="s">
        <v>669</v>
      </c>
      <c r="CMG65" s="98" t="s">
        <v>669</v>
      </c>
      <c r="CMH65" s="98" t="s">
        <v>669</v>
      </c>
      <c r="CMI65" s="98" t="s">
        <v>669</v>
      </c>
      <c r="CMJ65" s="98" t="s">
        <v>669</v>
      </c>
      <c r="CMK65" s="98" t="s">
        <v>669</v>
      </c>
      <c r="CML65" s="98" t="s">
        <v>669</v>
      </c>
      <c r="CMM65" s="98" t="s">
        <v>669</v>
      </c>
      <c r="CMN65" s="98" t="s">
        <v>669</v>
      </c>
      <c r="CMO65" s="98" t="s">
        <v>669</v>
      </c>
      <c r="CMP65" s="98" t="s">
        <v>669</v>
      </c>
      <c r="CMQ65" s="98" t="s">
        <v>669</v>
      </c>
      <c r="CMR65" s="98" t="s">
        <v>669</v>
      </c>
      <c r="CMS65" s="98" t="s">
        <v>669</v>
      </c>
      <c r="CMT65" s="98" t="s">
        <v>669</v>
      </c>
      <c r="CMU65" s="98" t="s">
        <v>669</v>
      </c>
      <c r="CMV65" s="98" t="s">
        <v>669</v>
      </c>
      <c r="CMW65" s="98" t="s">
        <v>669</v>
      </c>
      <c r="CMX65" s="98" t="s">
        <v>669</v>
      </c>
      <c r="CMY65" s="98" t="s">
        <v>669</v>
      </c>
      <c r="CMZ65" s="98" t="s">
        <v>669</v>
      </c>
      <c r="CNA65" s="98" t="s">
        <v>669</v>
      </c>
      <c r="CNB65" s="98" t="s">
        <v>669</v>
      </c>
      <c r="CNC65" s="98" t="s">
        <v>669</v>
      </c>
      <c r="CND65" s="98" t="s">
        <v>669</v>
      </c>
      <c r="CNE65" s="98" t="s">
        <v>669</v>
      </c>
      <c r="CNF65" s="98" t="s">
        <v>669</v>
      </c>
      <c r="CNG65" s="98" t="s">
        <v>669</v>
      </c>
      <c r="CNH65" s="98" t="s">
        <v>669</v>
      </c>
      <c r="CNI65" s="98" t="s">
        <v>669</v>
      </c>
      <c r="CNJ65" s="98" t="s">
        <v>669</v>
      </c>
      <c r="CNK65" s="98" t="s">
        <v>669</v>
      </c>
      <c r="CNL65" s="98" t="s">
        <v>669</v>
      </c>
      <c r="CNM65" s="98" t="s">
        <v>669</v>
      </c>
      <c r="CNN65" s="98" t="s">
        <v>669</v>
      </c>
      <c r="CNO65" s="98" t="s">
        <v>669</v>
      </c>
      <c r="CNP65" s="98" t="s">
        <v>669</v>
      </c>
      <c r="CNQ65" s="98" t="s">
        <v>669</v>
      </c>
      <c r="CNR65" s="98" t="s">
        <v>669</v>
      </c>
      <c r="CNS65" s="98" t="s">
        <v>669</v>
      </c>
      <c r="CNT65" s="98" t="s">
        <v>669</v>
      </c>
      <c r="CNU65" s="98" t="s">
        <v>669</v>
      </c>
      <c r="CNV65" s="98" t="s">
        <v>669</v>
      </c>
      <c r="CNW65" s="98" t="s">
        <v>669</v>
      </c>
      <c r="CNX65" s="98" t="s">
        <v>669</v>
      </c>
      <c r="CNY65" s="98" t="s">
        <v>669</v>
      </c>
      <c r="CNZ65" s="98" t="s">
        <v>669</v>
      </c>
      <c r="COA65" s="98" t="s">
        <v>669</v>
      </c>
      <c r="COB65" s="98" t="s">
        <v>669</v>
      </c>
      <c r="COC65" s="98" t="s">
        <v>669</v>
      </c>
      <c r="COD65" s="98" t="s">
        <v>669</v>
      </c>
      <c r="COE65" s="98" t="s">
        <v>669</v>
      </c>
      <c r="COF65" s="98" t="s">
        <v>669</v>
      </c>
      <c r="COG65" s="98" t="s">
        <v>669</v>
      </c>
      <c r="COH65" s="98" t="s">
        <v>669</v>
      </c>
      <c r="COI65" s="98" t="s">
        <v>669</v>
      </c>
      <c r="COJ65" s="98" t="s">
        <v>669</v>
      </c>
      <c r="COK65" s="98" t="s">
        <v>669</v>
      </c>
      <c r="COL65" s="98" t="s">
        <v>669</v>
      </c>
      <c r="COM65" s="98" t="s">
        <v>669</v>
      </c>
      <c r="CON65" s="98" t="s">
        <v>669</v>
      </c>
      <c r="COO65" s="98" t="s">
        <v>669</v>
      </c>
      <c r="COP65" s="98" t="s">
        <v>669</v>
      </c>
      <c r="COQ65" s="98" t="s">
        <v>669</v>
      </c>
      <c r="COR65" s="98" t="s">
        <v>669</v>
      </c>
      <c r="COS65" s="98" t="s">
        <v>669</v>
      </c>
      <c r="COT65" s="98" t="s">
        <v>669</v>
      </c>
      <c r="COU65" s="98" t="s">
        <v>669</v>
      </c>
      <c r="COV65" s="98" t="s">
        <v>669</v>
      </c>
      <c r="COW65" s="98" t="s">
        <v>669</v>
      </c>
      <c r="COX65" s="98" t="s">
        <v>669</v>
      </c>
      <c r="COY65" s="98" t="s">
        <v>669</v>
      </c>
      <c r="COZ65" s="98" t="s">
        <v>669</v>
      </c>
      <c r="CPA65" s="98" t="s">
        <v>669</v>
      </c>
      <c r="CPB65" s="98" t="s">
        <v>669</v>
      </c>
      <c r="CPC65" s="98" t="s">
        <v>669</v>
      </c>
      <c r="CPD65" s="98" t="s">
        <v>669</v>
      </c>
      <c r="CPE65" s="98" t="s">
        <v>669</v>
      </c>
      <c r="CPF65" s="98" t="s">
        <v>669</v>
      </c>
      <c r="CPG65" s="98" t="s">
        <v>669</v>
      </c>
      <c r="CPH65" s="98" t="s">
        <v>669</v>
      </c>
      <c r="CPI65" s="98" t="s">
        <v>669</v>
      </c>
      <c r="CPJ65" s="98" t="s">
        <v>669</v>
      </c>
      <c r="CPK65" s="98" t="s">
        <v>669</v>
      </c>
      <c r="CPL65" s="98" t="s">
        <v>669</v>
      </c>
      <c r="CPM65" s="98" t="s">
        <v>669</v>
      </c>
      <c r="CPN65" s="98" t="s">
        <v>669</v>
      </c>
      <c r="CPO65" s="98" t="s">
        <v>669</v>
      </c>
      <c r="CPP65" s="98" t="s">
        <v>669</v>
      </c>
      <c r="CPQ65" s="98" t="s">
        <v>669</v>
      </c>
      <c r="CPR65" s="98" t="s">
        <v>669</v>
      </c>
      <c r="CPS65" s="98" t="s">
        <v>669</v>
      </c>
      <c r="CPT65" s="98" t="s">
        <v>669</v>
      </c>
      <c r="CPU65" s="98" t="s">
        <v>669</v>
      </c>
      <c r="CPV65" s="98" t="s">
        <v>669</v>
      </c>
      <c r="CPW65" s="98" t="s">
        <v>669</v>
      </c>
      <c r="CPX65" s="98" t="s">
        <v>669</v>
      </c>
      <c r="CPY65" s="98" t="s">
        <v>669</v>
      </c>
      <c r="CPZ65" s="98" t="s">
        <v>669</v>
      </c>
      <c r="CQA65" s="98" t="s">
        <v>669</v>
      </c>
      <c r="CQB65" s="98" t="s">
        <v>669</v>
      </c>
      <c r="CQC65" s="98" t="s">
        <v>669</v>
      </c>
      <c r="CQD65" s="98" t="s">
        <v>669</v>
      </c>
      <c r="CQE65" s="98" t="s">
        <v>669</v>
      </c>
      <c r="CQF65" s="98" t="s">
        <v>669</v>
      </c>
      <c r="CQG65" s="98" t="s">
        <v>669</v>
      </c>
      <c r="CQH65" s="98" t="s">
        <v>669</v>
      </c>
      <c r="CQI65" s="98" t="s">
        <v>669</v>
      </c>
      <c r="CQJ65" s="98" t="s">
        <v>669</v>
      </c>
      <c r="CQK65" s="98" t="s">
        <v>669</v>
      </c>
      <c r="CQL65" s="98" t="s">
        <v>669</v>
      </c>
      <c r="CQM65" s="98" t="s">
        <v>669</v>
      </c>
      <c r="CQN65" s="98" t="s">
        <v>669</v>
      </c>
      <c r="CQO65" s="98" t="s">
        <v>669</v>
      </c>
      <c r="CQP65" s="98" t="s">
        <v>669</v>
      </c>
      <c r="CQQ65" s="98" t="s">
        <v>669</v>
      </c>
      <c r="CQR65" s="98" t="s">
        <v>669</v>
      </c>
      <c r="CQS65" s="98" t="s">
        <v>669</v>
      </c>
      <c r="CQT65" s="98" t="s">
        <v>669</v>
      </c>
      <c r="CQU65" s="98" t="s">
        <v>669</v>
      </c>
      <c r="CQV65" s="98" t="s">
        <v>669</v>
      </c>
      <c r="CQW65" s="98" t="s">
        <v>669</v>
      </c>
      <c r="CQX65" s="98" t="s">
        <v>669</v>
      </c>
      <c r="CQY65" s="98" t="s">
        <v>669</v>
      </c>
      <c r="CQZ65" s="98" t="s">
        <v>669</v>
      </c>
      <c r="CRA65" s="98" t="s">
        <v>669</v>
      </c>
      <c r="CRB65" s="98" t="s">
        <v>669</v>
      </c>
      <c r="CRC65" s="98" t="s">
        <v>669</v>
      </c>
      <c r="CRD65" s="98" t="s">
        <v>669</v>
      </c>
      <c r="CRE65" s="98" t="s">
        <v>669</v>
      </c>
      <c r="CRF65" s="98" t="s">
        <v>669</v>
      </c>
      <c r="CRG65" s="98" t="s">
        <v>669</v>
      </c>
      <c r="CRH65" s="98" t="s">
        <v>669</v>
      </c>
      <c r="CRI65" s="98" t="s">
        <v>669</v>
      </c>
      <c r="CRJ65" s="98" t="s">
        <v>669</v>
      </c>
      <c r="CRK65" s="98" t="s">
        <v>669</v>
      </c>
      <c r="CRL65" s="98" t="s">
        <v>669</v>
      </c>
      <c r="CRM65" s="98" t="s">
        <v>669</v>
      </c>
      <c r="CRN65" s="98" t="s">
        <v>669</v>
      </c>
      <c r="CRO65" s="98" t="s">
        <v>669</v>
      </c>
      <c r="CRP65" s="98" t="s">
        <v>669</v>
      </c>
      <c r="CRQ65" s="98" t="s">
        <v>669</v>
      </c>
      <c r="CRR65" s="98" t="s">
        <v>669</v>
      </c>
      <c r="CRS65" s="98" t="s">
        <v>669</v>
      </c>
      <c r="CRT65" s="98" t="s">
        <v>669</v>
      </c>
      <c r="CRU65" s="98" t="s">
        <v>669</v>
      </c>
      <c r="CRV65" s="98" t="s">
        <v>669</v>
      </c>
      <c r="CRW65" s="98" t="s">
        <v>669</v>
      </c>
      <c r="CRX65" s="98" t="s">
        <v>669</v>
      </c>
      <c r="CRY65" s="98" t="s">
        <v>669</v>
      </c>
      <c r="CRZ65" s="98" t="s">
        <v>669</v>
      </c>
      <c r="CSA65" s="98" t="s">
        <v>669</v>
      </c>
      <c r="CSB65" s="98" t="s">
        <v>669</v>
      </c>
      <c r="CSC65" s="98" t="s">
        <v>669</v>
      </c>
      <c r="CSD65" s="98" t="s">
        <v>669</v>
      </c>
      <c r="CSE65" s="98" t="s">
        <v>669</v>
      </c>
      <c r="CSF65" s="98" t="s">
        <v>669</v>
      </c>
      <c r="CSG65" s="98" t="s">
        <v>669</v>
      </c>
      <c r="CSH65" s="98" t="s">
        <v>669</v>
      </c>
      <c r="CSI65" s="98" t="s">
        <v>669</v>
      </c>
      <c r="CSJ65" s="98" t="s">
        <v>669</v>
      </c>
      <c r="CSK65" s="98" t="s">
        <v>669</v>
      </c>
      <c r="CSL65" s="98" t="s">
        <v>669</v>
      </c>
      <c r="CSM65" s="98" t="s">
        <v>669</v>
      </c>
      <c r="CSN65" s="98" t="s">
        <v>669</v>
      </c>
      <c r="CSO65" s="98" t="s">
        <v>669</v>
      </c>
      <c r="CSP65" s="98" t="s">
        <v>669</v>
      </c>
      <c r="CSQ65" s="98" t="s">
        <v>669</v>
      </c>
      <c r="CSR65" s="98" t="s">
        <v>669</v>
      </c>
      <c r="CSS65" s="98" t="s">
        <v>669</v>
      </c>
      <c r="CST65" s="98" t="s">
        <v>669</v>
      </c>
      <c r="CSU65" s="98" t="s">
        <v>669</v>
      </c>
      <c r="CSV65" s="98" t="s">
        <v>669</v>
      </c>
      <c r="CSW65" s="98" t="s">
        <v>669</v>
      </c>
      <c r="CSX65" s="98" t="s">
        <v>669</v>
      </c>
      <c r="CSY65" s="98" t="s">
        <v>669</v>
      </c>
      <c r="CSZ65" s="98" t="s">
        <v>669</v>
      </c>
      <c r="CTA65" s="98" t="s">
        <v>669</v>
      </c>
      <c r="CTB65" s="98" t="s">
        <v>669</v>
      </c>
      <c r="CTC65" s="98" t="s">
        <v>669</v>
      </c>
      <c r="CTD65" s="98" t="s">
        <v>669</v>
      </c>
      <c r="CTE65" s="98" t="s">
        <v>669</v>
      </c>
      <c r="CTF65" s="98" t="s">
        <v>669</v>
      </c>
      <c r="CTG65" s="98" t="s">
        <v>669</v>
      </c>
      <c r="CTH65" s="98" t="s">
        <v>669</v>
      </c>
      <c r="CTI65" s="98" t="s">
        <v>669</v>
      </c>
      <c r="CTJ65" s="98" t="s">
        <v>669</v>
      </c>
      <c r="CTK65" s="98" t="s">
        <v>669</v>
      </c>
      <c r="CTL65" s="98" t="s">
        <v>669</v>
      </c>
      <c r="CTM65" s="98" t="s">
        <v>669</v>
      </c>
      <c r="CTN65" s="98" t="s">
        <v>669</v>
      </c>
      <c r="CTO65" s="98" t="s">
        <v>669</v>
      </c>
      <c r="CTP65" s="98" t="s">
        <v>669</v>
      </c>
      <c r="CTQ65" s="98" t="s">
        <v>669</v>
      </c>
      <c r="CTR65" s="98" t="s">
        <v>669</v>
      </c>
      <c r="CTS65" s="98" t="s">
        <v>669</v>
      </c>
      <c r="CTT65" s="98" t="s">
        <v>669</v>
      </c>
      <c r="CTU65" s="98" t="s">
        <v>669</v>
      </c>
      <c r="CTV65" s="98" t="s">
        <v>669</v>
      </c>
      <c r="CTW65" s="98" t="s">
        <v>669</v>
      </c>
      <c r="CTX65" s="98" t="s">
        <v>669</v>
      </c>
      <c r="CTY65" s="98" t="s">
        <v>669</v>
      </c>
      <c r="CTZ65" s="98" t="s">
        <v>669</v>
      </c>
      <c r="CUA65" s="98" t="s">
        <v>669</v>
      </c>
      <c r="CUB65" s="98" t="s">
        <v>669</v>
      </c>
      <c r="CUC65" s="98" t="s">
        <v>669</v>
      </c>
      <c r="CUD65" s="98" t="s">
        <v>669</v>
      </c>
      <c r="CUE65" s="98" t="s">
        <v>669</v>
      </c>
      <c r="CUF65" s="98" t="s">
        <v>669</v>
      </c>
      <c r="CUG65" s="98" t="s">
        <v>669</v>
      </c>
      <c r="CUH65" s="98" t="s">
        <v>669</v>
      </c>
      <c r="CUI65" s="98" t="s">
        <v>669</v>
      </c>
      <c r="CUJ65" s="98" t="s">
        <v>669</v>
      </c>
      <c r="CUK65" s="98" t="s">
        <v>669</v>
      </c>
      <c r="CUL65" s="98" t="s">
        <v>669</v>
      </c>
      <c r="CUM65" s="98" t="s">
        <v>669</v>
      </c>
      <c r="CUN65" s="98" t="s">
        <v>669</v>
      </c>
      <c r="CUO65" s="98" t="s">
        <v>669</v>
      </c>
      <c r="CUP65" s="98" t="s">
        <v>669</v>
      </c>
      <c r="CUQ65" s="98" t="s">
        <v>669</v>
      </c>
      <c r="CUR65" s="98" t="s">
        <v>669</v>
      </c>
      <c r="CUS65" s="98" t="s">
        <v>669</v>
      </c>
      <c r="CUT65" s="98" t="s">
        <v>669</v>
      </c>
      <c r="CUU65" s="98" t="s">
        <v>669</v>
      </c>
      <c r="CUV65" s="98" t="s">
        <v>669</v>
      </c>
      <c r="CUW65" s="98" t="s">
        <v>669</v>
      </c>
      <c r="CUX65" s="98" t="s">
        <v>669</v>
      </c>
      <c r="CUY65" s="98" t="s">
        <v>669</v>
      </c>
      <c r="CUZ65" s="98" t="s">
        <v>669</v>
      </c>
      <c r="CVA65" s="98" t="s">
        <v>669</v>
      </c>
      <c r="CVB65" s="98" t="s">
        <v>669</v>
      </c>
      <c r="CVC65" s="98" t="s">
        <v>669</v>
      </c>
      <c r="CVD65" s="98" t="s">
        <v>669</v>
      </c>
      <c r="CVE65" s="98" t="s">
        <v>669</v>
      </c>
      <c r="CVF65" s="98" t="s">
        <v>669</v>
      </c>
      <c r="CVG65" s="98" t="s">
        <v>669</v>
      </c>
      <c r="CVH65" s="98" t="s">
        <v>669</v>
      </c>
      <c r="CVI65" s="98" t="s">
        <v>669</v>
      </c>
      <c r="CVJ65" s="98" t="s">
        <v>669</v>
      </c>
      <c r="CVK65" s="98" t="s">
        <v>669</v>
      </c>
      <c r="CVL65" s="98" t="s">
        <v>669</v>
      </c>
      <c r="CVM65" s="98" t="s">
        <v>669</v>
      </c>
      <c r="CVN65" s="98" t="s">
        <v>669</v>
      </c>
      <c r="CVO65" s="98" t="s">
        <v>669</v>
      </c>
      <c r="CVP65" s="98" t="s">
        <v>669</v>
      </c>
      <c r="CVQ65" s="98" t="s">
        <v>669</v>
      </c>
      <c r="CVR65" s="98" t="s">
        <v>669</v>
      </c>
      <c r="CVS65" s="98" t="s">
        <v>669</v>
      </c>
      <c r="CVT65" s="98" t="s">
        <v>669</v>
      </c>
      <c r="CVU65" s="98" t="s">
        <v>669</v>
      </c>
      <c r="CVV65" s="98" t="s">
        <v>669</v>
      </c>
      <c r="CVW65" s="98" t="s">
        <v>669</v>
      </c>
      <c r="CVX65" s="98" t="s">
        <v>669</v>
      </c>
      <c r="CVY65" s="98" t="s">
        <v>669</v>
      </c>
      <c r="CVZ65" s="98" t="s">
        <v>669</v>
      </c>
      <c r="CWA65" s="98" t="s">
        <v>669</v>
      </c>
      <c r="CWB65" s="98" t="s">
        <v>669</v>
      </c>
      <c r="CWC65" s="98" t="s">
        <v>669</v>
      </c>
      <c r="CWD65" s="98" t="s">
        <v>669</v>
      </c>
      <c r="CWE65" s="98" t="s">
        <v>669</v>
      </c>
      <c r="CWF65" s="98" t="s">
        <v>669</v>
      </c>
      <c r="CWG65" s="98" t="s">
        <v>669</v>
      </c>
      <c r="CWH65" s="98" t="s">
        <v>669</v>
      </c>
      <c r="CWI65" s="98" t="s">
        <v>669</v>
      </c>
      <c r="CWJ65" s="98" t="s">
        <v>669</v>
      </c>
      <c r="CWK65" s="98" t="s">
        <v>669</v>
      </c>
      <c r="CWL65" s="98" t="s">
        <v>669</v>
      </c>
      <c r="CWM65" s="98" t="s">
        <v>669</v>
      </c>
      <c r="CWN65" s="98" t="s">
        <v>669</v>
      </c>
      <c r="CWO65" s="98" t="s">
        <v>669</v>
      </c>
      <c r="CWP65" s="98" t="s">
        <v>669</v>
      </c>
      <c r="CWQ65" s="98" t="s">
        <v>669</v>
      </c>
      <c r="CWR65" s="98" t="s">
        <v>669</v>
      </c>
      <c r="CWS65" s="98" t="s">
        <v>669</v>
      </c>
      <c r="CWT65" s="98" t="s">
        <v>669</v>
      </c>
      <c r="CWU65" s="98" t="s">
        <v>669</v>
      </c>
      <c r="CWV65" s="98" t="s">
        <v>669</v>
      </c>
      <c r="CWW65" s="98" t="s">
        <v>669</v>
      </c>
      <c r="CWX65" s="98" t="s">
        <v>669</v>
      </c>
      <c r="CWY65" s="98" t="s">
        <v>669</v>
      </c>
      <c r="CWZ65" s="98" t="s">
        <v>669</v>
      </c>
      <c r="CXA65" s="98" t="s">
        <v>669</v>
      </c>
      <c r="CXB65" s="98" t="s">
        <v>669</v>
      </c>
      <c r="CXC65" s="98" t="s">
        <v>669</v>
      </c>
      <c r="CXD65" s="98" t="s">
        <v>669</v>
      </c>
      <c r="CXE65" s="98" t="s">
        <v>669</v>
      </c>
      <c r="CXF65" s="98" t="s">
        <v>669</v>
      </c>
      <c r="CXG65" s="98" t="s">
        <v>669</v>
      </c>
      <c r="CXH65" s="98" t="s">
        <v>669</v>
      </c>
      <c r="CXI65" s="98" t="s">
        <v>669</v>
      </c>
      <c r="CXJ65" s="98" t="s">
        <v>669</v>
      </c>
      <c r="CXK65" s="98" t="s">
        <v>669</v>
      </c>
      <c r="CXL65" s="98" t="s">
        <v>669</v>
      </c>
      <c r="CXM65" s="98" t="s">
        <v>669</v>
      </c>
      <c r="CXN65" s="98" t="s">
        <v>669</v>
      </c>
      <c r="CXO65" s="98" t="s">
        <v>669</v>
      </c>
      <c r="CXP65" s="98" t="s">
        <v>669</v>
      </c>
      <c r="CXQ65" s="98" t="s">
        <v>669</v>
      </c>
      <c r="CXR65" s="98" t="s">
        <v>669</v>
      </c>
      <c r="CXS65" s="98" t="s">
        <v>669</v>
      </c>
      <c r="CXT65" s="98" t="s">
        <v>669</v>
      </c>
      <c r="CXU65" s="98" t="s">
        <v>669</v>
      </c>
      <c r="CXV65" s="98" t="s">
        <v>669</v>
      </c>
      <c r="CXW65" s="98" t="s">
        <v>669</v>
      </c>
      <c r="CXX65" s="98" t="s">
        <v>669</v>
      </c>
      <c r="CXY65" s="98" t="s">
        <v>669</v>
      </c>
      <c r="CXZ65" s="98" t="s">
        <v>669</v>
      </c>
      <c r="CYA65" s="98" t="s">
        <v>669</v>
      </c>
      <c r="CYB65" s="98" t="s">
        <v>669</v>
      </c>
      <c r="CYC65" s="98" t="s">
        <v>669</v>
      </c>
      <c r="CYD65" s="98" t="s">
        <v>669</v>
      </c>
      <c r="CYE65" s="98" t="s">
        <v>669</v>
      </c>
      <c r="CYF65" s="98" t="s">
        <v>669</v>
      </c>
      <c r="CYG65" s="98" t="s">
        <v>669</v>
      </c>
      <c r="CYH65" s="98" t="s">
        <v>669</v>
      </c>
      <c r="CYI65" s="98" t="s">
        <v>669</v>
      </c>
      <c r="CYJ65" s="98" t="s">
        <v>669</v>
      </c>
      <c r="CYK65" s="98" t="s">
        <v>669</v>
      </c>
      <c r="CYL65" s="98" t="s">
        <v>669</v>
      </c>
      <c r="CYM65" s="98" t="s">
        <v>669</v>
      </c>
      <c r="CYN65" s="98" t="s">
        <v>669</v>
      </c>
      <c r="CYO65" s="98" t="s">
        <v>669</v>
      </c>
      <c r="CYP65" s="98" t="s">
        <v>669</v>
      </c>
      <c r="CYQ65" s="98" t="s">
        <v>669</v>
      </c>
      <c r="CYR65" s="98" t="s">
        <v>669</v>
      </c>
      <c r="CYS65" s="98" t="s">
        <v>669</v>
      </c>
      <c r="CYT65" s="98" t="s">
        <v>669</v>
      </c>
      <c r="CYU65" s="98" t="s">
        <v>669</v>
      </c>
      <c r="CYV65" s="98" t="s">
        <v>669</v>
      </c>
      <c r="CYW65" s="98" t="s">
        <v>669</v>
      </c>
      <c r="CYX65" s="98" t="s">
        <v>669</v>
      </c>
      <c r="CYY65" s="98" t="s">
        <v>669</v>
      </c>
      <c r="CYZ65" s="98" t="s">
        <v>669</v>
      </c>
      <c r="CZA65" s="98" t="s">
        <v>669</v>
      </c>
      <c r="CZB65" s="98" t="s">
        <v>669</v>
      </c>
      <c r="CZC65" s="98" t="s">
        <v>669</v>
      </c>
      <c r="CZD65" s="98" t="s">
        <v>669</v>
      </c>
      <c r="CZE65" s="98" t="s">
        <v>669</v>
      </c>
      <c r="CZF65" s="98" t="s">
        <v>669</v>
      </c>
      <c r="CZG65" s="98" t="s">
        <v>669</v>
      </c>
      <c r="CZH65" s="98" t="s">
        <v>669</v>
      </c>
      <c r="CZI65" s="98" t="s">
        <v>669</v>
      </c>
      <c r="CZJ65" s="98" t="s">
        <v>669</v>
      </c>
      <c r="CZK65" s="98" t="s">
        <v>669</v>
      </c>
      <c r="CZL65" s="98" t="s">
        <v>669</v>
      </c>
      <c r="CZM65" s="98" t="s">
        <v>669</v>
      </c>
      <c r="CZN65" s="98" t="s">
        <v>669</v>
      </c>
      <c r="CZO65" s="98" t="s">
        <v>669</v>
      </c>
      <c r="CZP65" s="98" t="s">
        <v>669</v>
      </c>
      <c r="CZQ65" s="98" t="s">
        <v>669</v>
      </c>
      <c r="CZR65" s="98" t="s">
        <v>669</v>
      </c>
      <c r="CZS65" s="98" t="s">
        <v>669</v>
      </c>
      <c r="CZT65" s="98" t="s">
        <v>669</v>
      </c>
      <c r="CZU65" s="98" t="s">
        <v>669</v>
      </c>
      <c r="CZV65" s="98" t="s">
        <v>669</v>
      </c>
      <c r="CZW65" s="98" t="s">
        <v>669</v>
      </c>
      <c r="CZX65" s="98" t="s">
        <v>669</v>
      </c>
      <c r="CZY65" s="98" t="s">
        <v>669</v>
      </c>
      <c r="CZZ65" s="98" t="s">
        <v>669</v>
      </c>
      <c r="DAA65" s="98" t="s">
        <v>669</v>
      </c>
      <c r="DAB65" s="98" t="s">
        <v>669</v>
      </c>
      <c r="DAC65" s="98" t="s">
        <v>669</v>
      </c>
      <c r="DAD65" s="98" t="s">
        <v>669</v>
      </c>
      <c r="DAE65" s="98" t="s">
        <v>669</v>
      </c>
      <c r="DAF65" s="98" t="s">
        <v>669</v>
      </c>
      <c r="DAG65" s="98" t="s">
        <v>669</v>
      </c>
      <c r="DAH65" s="98" t="s">
        <v>669</v>
      </c>
      <c r="DAI65" s="98" t="s">
        <v>669</v>
      </c>
      <c r="DAJ65" s="98" t="s">
        <v>669</v>
      </c>
      <c r="DAK65" s="98" t="s">
        <v>669</v>
      </c>
      <c r="DAL65" s="98" t="s">
        <v>669</v>
      </c>
      <c r="DAM65" s="98" t="s">
        <v>669</v>
      </c>
      <c r="DAN65" s="98" t="s">
        <v>669</v>
      </c>
      <c r="DAO65" s="98" t="s">
        <v>669</v>
      </c>
      <c r="DAP65" s="98" t="s">
        <v>669</v>
      </c>
      <c r="DAQ65" s="98" t="s">
        <v>669</v>
      </c>
      <c r="DAR65" s="98" t="s">
        <v>669</v>
      </c>
      <c r="DAS65" s="98" t="s">
        <v>669</v>
      </c>
      <c r="DAT65" s="98" t="s">
        <v>669</v>
      </c>
      <c r="DAU65" s="98" t="s">
        <v>669</v>
      </c>
      <c r="DAV65" s="98" t="s">
        <v>669</v>
      </c>
      <c r="DAW65" s="98" t="s">
        <v>669</v>
      </c>
      <c r="DAX65" s="98" t="s">
        <v>669</v>
      </c>
      <c r="DAY65" s="98" t="s">
        <v>669</v>
      </c>
      <c r="DAZ65" s="98" t="s">
        <v>669</v>
      </c>
      <c r="DBA65" s="98" t="s">
        <v>669</v>
      </c>
      <c r="DBB65" s="98" t="s">
        <v>669</v>
      </c>
      <c r="DBC65" s="98" t="s">
        <v>669</v>
      </c>
      <c r="DBD65" s="98" t="s">
        <v>669</v>
      </c>
      <c r="DBE65" s="98" t="s">
        <v>669</v>
      </c>
      <c r="DBF65" s="98" t="s">
        <v>669</v>
      </c>
      <c r="DBG65" s="98" t="s">
        <v>669</v>
      </c>
      <c r="DBH65" s="98" t="s">
        <v>669</v>
      </c>
      <c r="DBI65" s="98" t="s">
        <v>669</v>
      </c>
      <c r="DBJ65" s="98" t="s">
        <v>669</v>
      </c>
      <c r="DBK65" s="98" t="s">
        <v>669</v>
      </c>
      <c r="DBL65" s="98" t="s">
        <v>669</v>
      </c>
      <c r="DBM65" s="98" t="s">
        <v>669</v>
      </c>
      <c r="DBN65" s="98" t="s">
        <v>669</v>
      </c>
      <c r="DBO65" s="98" t="s">
        <v>669</v>
      </c>
      <c r="DBP65" s="98" t="s">
        <v>669</v>
      </c>
      <c r="DBQ65" s="98" t="s">
        <v>669</v>
      </c>
      <c r="DBR65" s="98" t="s">
        <v>669</v>
      </c>
      <c r="DBS65" s="98" t="s">
        <v>669</v>
      </c>
      <c r="DBT65" s="98" t="s">
        <v>669</v>
      </c>
      <c r="DBU65" s="98" t="s">
        <v>669</v>
      </c>
      <c r="DBV65" s="98" t="s">
        <v>669</v>
      </c>
      <c r="DBW65" s="98" t="s">
        <v>669</v>
      </c>
      <c r="DBX65" s="98" t="s">
        <v>669</v>
      </c>
      <c r="DBY65" s="98" t="s">
        <v>669</v>
      </c>
      <c r="DBZ65" s="98" t="s">
        <v>669</v>
      </c>
      <c r="DCA65" s="98" t="s">
        <v>669</v>
      </c>
      <c r="DCB65" s="98" t="s">
        <v>669</v>
      </c>
      <c r="DCC65" s="98" t="s">
        <v>669</v>
      </c>
      <c r="DCD65" s="98" t="s">
        <v>669</v>
      </c>
      <c r="DCE65" s="98" t="s">
        <v>669</v>
      </c>
      <c r="DCF65" s="98" t="s">
        <v>669</v>
      </c>
      <c r="DCG65" s="98" t="s">
        <v>669</v>
      </c>
      <c r="DCH65" s="98" t="s">
        <v>669</v>
      </c>
      <c r="DCI65" s="98" t="s">
        <v>669</v>
      </c>
      <c r="DCJ65" s="98" t="s">
        <v>669</v>
      </c>
      <c r="DCK65" s="98" t="s">
        <v>669</v>
      </c>
      <c r="DCL65" s="98" t="s">
        <v>669</v>
      </c>
      <c r="DCM65" s="98" t="s">
        <v>669</v>
      </c>
      <c r="DCN65" s="98" t="s">
        <v>669</v>
      </c>
      <c r="DCO65" s="98" t="s">
        <v>669</v>
      </c>
      <c r="DCP65" s="98" t="s">
        <v>669</v>
      </c>
      <c r="DCQ65" s="98" t="s">
        <v>669</v>
      </c>
      <c r="DCR65" s="98" t="s">
        <v>669</v>
      </c>
      <c r="DCS65" s="98" t="s">
        <v>669</v>
      </c>
      <c r="DCT65" s="98" t="s">
        <v>669</v>
      </c>
      <c r="DCU65" s="98" t="s">
        <v>669</v>
      </c>
      <c r="DCV65" s="98" t="s">
        <v>669</v>
      </c>
      <c r="DCW65" s="98" t="s">
        <v>669</v>
      </c>
      <c r="DCX65" s="98" t="s">
        <v>669</v>
      </c>
      <c r="DCY65" s="98" t="s">
        <v>669</v>
      </c>
      <c r="DCZ65" s="98" t="s">
        <v>669</v>
      </c>
      <c r="DDA65" s="98" t="s">
        <v>669</v>
      </c>
      <c r="DDB65" s="98" t="s">
        <v>669</v>
      </c>
      <c r="DDC65" s="98" t="s">
        <v>669</v>
      </c>
      <c r="DDD65" s="98" t="s">
        <v>669</v>
      </c>
      <c r="DDE65" s="98" t="s">
        <v>669</v>
      </c>
      <c r="DDF65" s="98" t="s">
        <v>669</v>
      </c>
      <c r="DDG65" s="98" t="s">
        <v>669</v>
      </c>
      <c r="DDH65" s="98" t="s">
        <v>669</v>
      </c>
      <c r="DDI65" s="98" t="s">
        <v>669</v>
      </c>
      <c r="DDJ65" s="98" t="s">
        <v>669</v>
      </c>
      <c r="DDK65" s="98" t="s">
        <v>669</v>
      </c>
      <c r="DDL65" s="98" t="s">
        <v>669</v>
      </c>
      <c r="DDM65" s="98" t="s">
        <v>669</v>
      </c>
      <c r="DDN65" s="98" t="s">
        <v>669</v>
      </c>
      <c r="DDO65" s="98" t="s">
        <v>669</v>
      </c>
      <c r="DDP65" s="98" t="s">
        <v>669</v>
      </c>
      <c r="DDQ65" s="98" t="s">
        <v>669</v>
      </c>
      <c r="DDR65" s="98" t="s">
        <v>669</v>
      </c>
      <c r="DDS65" s="98" t="s">
        <v>669</v>
      </c>
      <c r="DDT65" s="98" t="s">
        <v>669</v>
      </c>
      <c r="DDU65" s="98" t="s">
        <v>669</v>
      </c>
      <c r="DDV65" s="98" t="s">
        <v>669</v>
      </c>
      <c r="DDW65" s="98" t="s">
        <v>669</v>
      </c>
      <c r="DDX65" s="98" t="s">
        <v>669</v>
      </c>
      <c r="DDY65" s="98" t="s">
        <v>669</v>
      </c>
      <c r="DDZ65" s="98" t="s">
        <v>669</v>
      </c>
      <c r="DEA65" s="98" t="s">
        <v>669</v>
      </c>
      <c r="DEB65" s="98" t="s">
        <v>669</v>
      </c>
      <c r="DEC65" s="98" t="s">
        <v>669</v>
      </c>
      <c r="DED65" s="98" t="s">
        <v>669</v>
      </c>
      <c r="DEE65" s="98" t="s">
        <v>669</v>
      </c>
      <c r="DEF65" s="98" t="s">
        <v>669</v>
      </c>
      <c r="DEG65" s="98" t="s">
        <v>669</v>
      </c>
      <c r="DEH65" s="98" t="s">
        <v>669</v>
      </c>
      <c r="DEI65" s="98" t="s">
        <v>669</v>
      </c>
      <c r="DEJ65" s="98" t="s">
        <v>669</v>
      </c>
      <c r="DEK65" s="98" t="s">
        <v>669</v>
      </c>
      <c r="DEL65" s="98" t="s">
        <v>669</v>
      </c>
      <c r="DEM65" s="98" t="s">
        <v>669</v>
      </c>
      <c r="DEN65" s="98" t="s">
        <v>669</v>
      </c>
      <c r="DEO65" s="98" t="s">
        <v>669</v>
      </c>
      <c r="DEP65" s="98" t="s">
        <v>669</v>
      </c>
      <c r="DEQ65" s="98" t="s">
        <v>669</v>
      </c>
      <c r="DER65" s="98" t="s">
        <v>669</v>
      </c>
      <c r="DES65" s="98" t="s">
        <v>669</v>
      </c>
      <c r="DET65" s="98" t="s">
        <v>669</v>
      </c>
      <c r="DEU65" s="98" t="s">
        <v>669</v>
      </c>
      <c r="DEV65" s="98" t="s">
        <v>669</v>
      </c>
      <c r="DEW65" s="98" t="s">
        <v>669</v>
      </c>
      <c r="DEX65" s="98" t="s">
        <v>669</v>
      </c>
      <c r="DEY65" s="98" t="s">
        <v>669</v>
      </c>
      <c r="DEZ65" s="98" t="s">
        <v>669</v>
      </c>
      <c r="DFA65" s="98" t="s">
        <v>669</v>
      </c>
      <c r="DFB65" s="98" t="s">
        <v>669</v>
      </c>
      <c r="DFC65" s="98" t="s">
        <v>669</v>
      </c>
      <c r="DFD65" s="98" t="s">
        <v>669</v>
      </c>
      <c r="DFE65" s="98" t="s">
        <v>669</v>
      </c>
      <c r="DFF65" s="98" t="s">
        <v>669</v>
      </c>
      <c r="DFG65" s="98" t="s">
        <v>669</v>
      </c>
      <c r="DFH65" s="98" t="s">
        <v>669</v>
      </c>
      <c r="DFI65" s="98" t="s">
        <v>669</v>
      </c>
      <c r="DFJ65" s="98" t="s">
        <v>669</v>
      </c>
      <c r="DFK65" s="98" t="s">
        <v>669</v>
      </c>
      <c r="DFL65" s="98" t="s">
        <v>669</v>
      </c>
      <c r="DFM65" s="98" t="s">
        <v>669</v>
      </c>
      <c r="DFN65" s="98" t="s">
        <v>669</v>
      </c>
      <c r="DFO65" s="98" t="s">
        <v>669</v>
      </c>
      <c r="DFP65" s="98" t="s">
        <v>669</v>
      </c>
      <c r="DFQ65" s="98" t="s">
        <v>669</v>
      </c>
      <c r="DFR65" s="98" t="s">
        <v>669</v>
      </c>
      <c r="DFS65" s="98" t="s">
        <v>669</v>
      </c>
      <c r="DFT65" s="98" t="s">
        <v>669</v>
      </c>
      <c r="DFU65" s="98" t="s">
        <v>669</v>
      </c>
      <c r="DFV65" s="98" t="s">
        <v>669</v>
      </c>
      <c r="DFW65" s="98" t="s">
        <v>669</v>
      </c>
      <c r="DFX65" s="98" t="s">
        <v>669</v>
      </c>
      <c r="DFY65" s="98" t="s">
        <v>669</v>
      </c>
      <c r="DFZ65" s="98" t="s">
        <v>669</v>
      </c>
      <c r="DGA65" s="98" t="s">
        <v>669</v>
      </c>
      <c r="DGB65" s="98" t="s">
        <v>669</v>
      </c>
      <c r="DGC65" s="98" t="s">
        <v>669</v>
      </c>
      <c r="DGD65" s="98" t="s">
        <v>669</v>
      </c>
      <c r="DGE65" s="98" t="s">
        <v>669</v>
      </c>
      <c r="DGF65" s="98" t="s">
        <v>669</v>
      </c>
      <c r="DGG65" s="98" t="s">
        <v>669</v>
      </c>
      <c r="DGH65" s="98" t="s">
        <v>669</v>
      </c>
      <c r="DGI65" s="98" t="s">
        <v>669</v>
      </c>
      <c r="DGJ65" s="98" t="s">
        <v>669</v>
      </c>
      <c r="DGK65" s="98" t="s">
        <v>669</v>
      </c>
      <c r="DGL65" s="98" t="s">
        <v>669</v>
      </c>
      <c r="DGM65" s="98" t="s">
        <v>669</v>
      </c>
      <c r="DGN65" s="98" t="s">
        <v>669</v>
      </c>
      <c r="DGO65" s="98" t="s">
        <v>669</v>
      </c>
      <c r="DGP65" s="98" t="s">
        <v>669</v>
      </c>
      <c r="DGQ65" s="98" t="s">
        <v>669</v>
      </c>
      <c r="DGR65" s="98" t="s">
        <v>669</v>
      </c>
      <c r="DGS65" s="98" t="s">
        <v>669</v>
      </c>
      <c r="DGT65" s="98" t="s">
        <v>669</v>
      </c>
      <c r="DGU65" s="98" t="s">
        <v>669</v>
      </c>
      <c r="DGV65" s="98" t="s">
        <v>669</v>
      </c>
      <c r="DGW65" s="98" t="s">
        <v>669</v>
      </c>
      <c r="DGX65" s="98" t="s">
        <v>669</v>
      </c>
      <c r="DGY65" s="98" t="s">
        <v>669</v>
      </c>
      <c r="DGZ65" s="98" t="s">
        <v>669</v>
      </c>
      <c r="DHA65" s="98" t="s">
        <v>669</v>
      </c>
      <c r="DHB65" s="98" t="s">
        <v>669</v>
      </c>
      <c r="DHC65" s="98" t="s">
        <v>669</v>
      </c>
      <c r="DHD65" s="98" t="s">
        <v>669</v>
      </c>
      <c r="DHE65" s="98" t="s">
        <v>669</v>
      </c>
      <c r="DHF65" s="98" t="s">
        <v>669</v>
      </c>
      <c r="DHG65" s="98" t="s">
        <v>669</v>
      </c>
      <c r="DHH65" s="98" t="s">
        <v>669</v>
      </c>
      <c r="DHI65" s="98" t="s">
        <v>669</v>
      </c>
      <c r="DHJ65" s="98" t="s">
        <v>669</v>
      </c>
      <c r="DHK65" s="98" t="s">
        <v>669</v>
      </c>
      <c r="DHL65" s="98" t="s">
        <v>669</v>
      </c>
      <c r="DHM65" s="98" t="s">
        <v>669</v>
      </c>
      <c r="DHN65" s="98" t="s">
        <v>669</v>
      </c>
      <c r="DHO65" s="98" t="s">
        <v>669</v>
      </c>
      <c r="DHP65" s="98" t="s">
        <v>669</v>
      </c>
      <c r="DHQ65" s="98" t="s">
        <v>669</v>
      </c>
      <c r="DHR65" s="98" t="s">
        <v>669</v>
      </c>
      <c r="DHS65" s="98" t="s">
        <v>669</v>
      </c>
      <c r="DHT65" s="98" t="s">
        <v>669</v>
      </c>
      <c r="DHU65" s="98" t="s">
        <v>669</v>
      </c>
      <c r="DHV65" s="98" t="s">
        <v>669</v>
      </c>
      <c r="DHW65" s="98" t="s">
        <v>669</v>
      </c>
      <c r="DHX65" s="98" t="s">
        <v>669</v>
      </c>
      <c r="DHY65" s="98" t="s">
        <v>669</v>
      </c>
      <c r="DHZ65" s="98" t="s">
        <v>669</v>
      </c>
      <c r="DIA65" s="98" t="s">
        <v>669</v>
      </c>
      <c r="DIB65" s="98" t="s">
        <v>669</v>
      </c>
      <c r="DIC65" s="98" t="s">
        <v>669</v>
      </c>
      <c r="DID65" s="98" t="s">
        <v>669</v>
      </c>
      <c r="DIE65" s="98" t="s">
        <v>669</v>
      </c>
      <c r="DIF65" s="98" t="s">
        <v>669</v>
      </c>
      <c r="DIG65" s="98" t="s">
        <v>669</v>
      </c>
      <c r="DIH65" s="98" t="s">
        <v>669</v>
      </c>
      <c r="DII65" s="98" t="s">
        <v>669</v>
      </c>
      <c r="DIJ65" s="98" t="s">
        <v>669</v>
      </c>
      <c r="DIK65" s="98" t="s">
        <v>669</v>
      </c>
      <c r="DIL65" s="98" t="s">
        <v>669</v>
      </c>
      <c r="DIM65" s="98" t="s">
        <v>669</v>
      </c>
      <c r="DIN65" s="98" t="s">
        <v>669</v>
      </c>
      <c r="DIO65" s="98" t="s">
        <v>669</v>
      </c>
      <c r="DIP65" s="98" t="s">
        <v>669</v>
      </c>
      <c r="DIQ65" s="98" t="s">
        <v>669</v>
      </c>
      <c r="DIR65" s="98" t="s">
        <v>669</v>
      </c>
      <c r="DIS65" s="98" t="s">
        <v>669</v>
      </c>
      <c r="DIT65" s="98" t="s">
        <v>669</v>
      </c>
      <c r="DIU65" s="98" t="s">
        <v>669</v>
      </c>
      <c r="DIV65" s="98" t="s">
        <v>669</v>
      </c>
      <c r="DIW65" s="98" t="s">
        <v>669</v>
      </c>
      <c r="DIX65" s="98" t="s">
        <v>669</v>
      </c>
      <c r="DIY65" s="98" t="s">
        <v>669</v>
      </c>
      <c r="DIZ65" s="98" t="s">
        <v>669</v>
      </c>
      <c r="DJA65" s="98" t="s">
        <v>669</v>
      </c>
      <c r="DJB65" s="98" t="s">
        <v>669</v>
      </c>
      <c r="DJC65" s="98" t="s">
        <v>669</v>
      </c>
      <c r="DJD65" s="98" t="s">
        <v>669</v>
      </c>
      <c r="DJE65" s="98" t="s">
        <v>669</v>
      </c>
      <c r="DJF65" s="98" t="s">
        <v>669</v>
      </c>
      <c r="DJG65" s="98" t="s">
        <v>669</v>
      </c>
      <c r="DJH65" s="98" t="s">
        <v>669</v>
      </c>
      <c r="DJI65" s="98" t="s">
        <v>669</v>
      </c>
      <c r="DJJ65" s="98" t="s">
        <v>669</v>
      </c>
      <c r="DJK65" s="98" t="s">
        <v>669</v>
      </c>
      <c r="DJL65" s="98" t="s">
        <v>669</v>
      </c>
      <c r="DJM65" s="98" t="s">
        <v>669</v>
      </c>
      <c r="DJN65" s="98" t="s">
        <v>669</v>
      </c>
      <c r="DJO65" s="98" t="s">
        <v>669</v>
      </c>
      <c r="DJP65" s="98" t="s">
        <v>669</v>
      </c>
      <c r="DJQ65" s="98" t="s">
        <v>669</v>
      </c>
      <c r="DJR65" s="98" t="s">
        <v>669</v>
      </c>
      <c r="DJS65" s="98" t="s">
        <v>669</v>
      </c>
      <c r="DJT65" s="98" t="s">
        <v>669</v>
      </c>
      <c r="DJU65" s="98" t="s">
        <v>669</v>
      </c>
      <c r="DJV65" s="98" t="s">
        <v>669</v>
      </c>
      <c r="DJW65" s="98" t="s">
        <v>669</v>
      </c>
      <c r="DJX65" s="98" t="s">
        <v>669</v>
      </c>
      <c r="DJY65" s="98" t="s">
        <v>669</v>
      </c>
      <c r="DJZ65" s="98" t="s">
        <v>669</v>
      </c>
      <c r="DKA65" s="98" t="s">
        <v>669</v>
      </c>
      <c r="DKB65" s="98" t="s">
        <v>669</v>
      </c>
      <c r="DKC65" s="98" t="s">
        <v>669</v>
      </c>
      <c r="DKD65" s="98" t="s">
        <v>669</v>
      </c>
      <c r="DKE65" s="98" t="s">
        <v>669</v>
      </c>
      <c r="DKF65" s="98" t="s">
        <v>669</v>
      </c>
      <c r="DKG65" s="98" t="s">
        <v>669</v>
      </c>
      <c r="DKH65" s="98" t="s">
        <v>669</v>
      </c>
      <c r="DKI65" s="98" t="s">
        <v>669</v>
      </c>
      <c r="DKJ65" s="98" t="s">
        <v>669</v>
      </c>
      <c r="DKK65" s="98" t="s">
        <v>669</v>
      </c>
      <c r="DKL65" s="98" t="s">
        <v>669</v>
      </c>
      <c r="DKM65" s="98" t="s">
        <v>669</v>
      </c>
      <c r="DKN65" s="98" t="s">
        <v>669</v>
      </c>
      <c r="DKO65" s="98" t="s">
        <v>669</v>
      </c>
      <c r="DKP65" s="98" t="s">
        <v>669</v>
      </c>
      <c r="DKQ65" s="98" t="s">
        <v>669</v>
      </c>
      <c r="DKR65" s="98" t="s">
        <v>669</v>
      </c>
      <c r="DKS65" s="98" t="s">
        <v>669</v>
      </c>
      <c r="DKT65" s="98" t="s">
        <v>669</v>
      </c>
      <c r="DKU65" s="98" t="s">
        <v>669</v>
      </c>
      <c r="DKV65" s="98" t="s">
        <v>669</v>
      </c>
      <c r="DKW65" s="98" t="s">
        <v>669</v>
      </c>
      <c r="DKX65" s="98" t="s">
        <v>669</v>
      </c>
      <c r="DKY65" s="98" t="s">
        <v>669</v>
      </c>
      <c r="DKZ65" s="98" t="s">
        <v>669</v>
      </c>
      <c r="DLA65" s="98" t="s">
        <v>669</v>
      </c>
      <c r="DLB65" s="98" t="s">
        <v>669</v>
      </c>
      <c r="DLC65" s="98" t="s">
        <v>669</v>
      </c>
      <c r="DLD65" s="98" t="s">
        <v>669</v>
      </c>
      <c r="DLE65" s="98" t="s">
        <v>669</v>
      </c>
      <c r="DLF65" s="98" t="s">
        <v>669</v>
      </c>
      <c r="DLG65" s="98" t="s">
        <v>669</v>
      </c>
      <c r="DLH65" s="98" t="s">
        <v>669</v>
      </c>
      <c r="DLI65" s="98" t="s">
        <v>669</v>
      </c>
      <c r="DLJ65" s="98" t="s">
        <v>669</v>
      </c>
      <c r="DLK65" s="98" t="s">
        <v>669</v>
      </c>
      <c r="DLL65" s="98" t="s">
        <v>669</v>
      </c>
      <c r="DLM65" s="98" t="s">
        <v>669</v>
      </c>
      <c r="DLN65" s="98" t="s">
        <v>669</v>
      </c>
      <c r="DLO65" s="98" t="s">
        <v>669</v>
      </c>
      <c r="DLP65" s="98" t="s">
        <v>669</v>
      </c>
      <c r="DLQ65" s="98" t="s">
        <v>669</v>
      </c>
      <c r="DLR65" s="98" t="s">
        <v>669</v>
      </c>
      <c r="DLS65" s="98" t="s">
        <v>669</v>
      </c>
      <c r="DLT65" s="98" t="s">
        <v>669</v>
      </c>
      <c r="DLU65" s="98" t="s">
        <v>669</v>
      </c>
      <c r="DLV65" s="98" t="s">
        <v>669</v>
      </c>
      <c r="DLW65" s="98" t="s">
        <v>669</v>
      </c>
      <c r="DLX65" s="98" t="s">
        <v>669</v>
      </c>
      <c r="DLY65" s="98" t="s">
        <v>669</v>
      </c>
      <c r="DLZ65" s="98" t="s">
        <v>669</v>
      </c>
      <c r="DMA65" s="98" t="s">
        <v>669</v>
      </c>
      <c r="DMB65" s="98" t="s">
        <v>669</v>
      </c>
      <c r="DMC65" s="98" t="s">
        <v>669</v>
      </c>
      <c r="DMD65" s="98" t="s">
        <v>669</v>
      </c>
      <c r="DME65" s="98" t="s">
        <v>669</v>
      </c>
      <c r="DMF65" s="98" t="s">
        <v>669</v>
      </c>
      <c r="DMG65" s="98" t="s">
        <v>669</v>
      </c>
      <c r="DMH65" s="98" t="s">
        <v>669</v>
      </c>
      <c r="DMI65" s="98" t="s">
        <v>669</v>
      </c>
      <c r="DMJ65" s="98" t="s">
        <v>669</v>
      </c>
      <c r="DMK65" s="98" t="s">
        <v>669</v>
      </c>
      <c r="DML65" s="98" t="s">
        <v>669</v>
      </c>
      <c r="DMM65" s="98" t="s">
        <v>669</v>
      </c>
      <c r="DMN65" s="98" t="s">
        <v>669</v>
      </c>
      <c r="DMO65" s="98" t="s">
        <v>669</v>
      </c>
      <c r="DMP65" s="98" t="s">
        <v>669</v>
      </c>
      <c r="DMQ65" s="98" t="s">
        <v>669</v>
      </c>
      <c r="DMR65" s="98" t="s">
        <v>669</v>
      </c>
      <c r="DMS65" s="98" t="s">
        <v>669</v>
      </c>
      <c r="DMT65" s="98" t="s">
        <v>669</v>
      </c>
      <c r="DMU65" s="98" t="s">
        <v>669</v>
      </c>
      <c r="DMV65" s="98" t="s">
        <v>669</v>
      </c>
      <c r="DMW65" s="98" t="s">
        <v>669</v>
      </c>
      <c r="DMX65" s="98" t="s">
        <v>669</v>
      </c>
      <c r="DMY65" s="98" t="s">
        <v>669</v>
      </c>
      <c r="DMZ65" s="98" t="s">
        <v>669</v>
      </c>
      <c r="DNA65" s="98" t="s">
        <v>669</v>
      </c>
      <c r="DNB65" s="98" t="s">
        <v>669</v>
      </c>
      <c r="DNC65" s="98" t="s">
        <v>669</v>
      </c>
      <c r="DND65" s="98" t="s">
        <v>669</v>
      </c>
      <c r="DNE65" s="98" t="s">
        <v>669</v>
      </c>
      <c r="DNF65" s="98" t="s">
        <v>669</v>
      </c>
      <c r="DNG65" s="98" t="s">
        <v>669</v>
      </c>
      <c r="DNH65" s="98" t="s">
        <v>669</v>
      </c>
      <c r="DNI65" s="98" t="s">
        <v>669</v>
      </c>
      <c r="DNJ65" s="98" t="s">
        <v>669</v>
      </c>
      <c r="DNK65" s="98" t="s">
        <v>669</v>
      </c>
      <c r="DNL65" s="98" t="s">
        <v>669</v>
      </c>
      <c r="DNM65" s="98" t="s">
        <v>669</v>
      </c>
      <c r="DNN65" s="98" t="s">
        <v>669</v>
      </c>
      <c r="DNO65" s="98" t="s">
        <v>669</v>
      </c>
      <c r="DNP65" s="98" t="s">
        <v>669</v>
      </c>
      <c r="DNQ65" s="98" t="s">
        <v>669</v>
      </c>
      <c r="DNR65" s="98" t="s">
        <v>669</v>
      </c>
      <c r="DNS65" s="98" t="s">
        <v>669</v>
      </c>
      <c r="DNT65" s="98" t="s">
        <v>669</v>
      </c>
      <c r="DNU65" s="98" t="s">
        <v>669</v>
      </c>
      <c r="DNV65" s="98" t="s">
        <v>669</v>
      </c>
      <c r="DNW65" s="98" t="s">
        <v>669</v>
      </c>
      <c r="DNX65" s="98" t="s">
        <v>669</v>
      </c>
      <c r="DNY65" s="98" t="s">
        <v>669</v>
      </c>
      <c r="DNZ65" s="98" t="s">
        <v>669</v>
      </c>
      <c r="DOA65" s="98" t="s">
        <v>669</v>
      </c>
      <c r="DOB65" s="98" t="s">
        <v>669</v>
      </c>
      <c r="DOC65" s="98" t="s">
        <v>669</v>
      </c>
      <c r="DOD65" s="98" t="s">
        <v>669</v>
      </c>
      <c r="DOE65" s="98" t="s">
        <v>669</v>
      </c>
      <c r="DOF65" s="98" t="s">
        <v>669</v>
      </c>
      <c r="DOG65" s="98" t="s">
        <v>669</v>
      </c>
      <c r="DOH65" s="98" t="s">
        <v>669</v>
      </c>
      <c r="DOI65" s="98" t="s">
        <v>669</v>
      </c>
      <c r="DOJ65" s="98" t="s">
        <v>669</v>
      </c>
      <c r="DOK65" s="98" t="s">
        <v>669</v>
      </c>
      <c r="DOL65" s="98" t="s">
        <v>669</v>
      </c>
      <c r="DOM65" s="98" t="s">
        <v>669</v>
      </c>
      <c r="DON65" s="98" t="s">
        <v>669</v>
      </c>
      <c r="DOO65" s="98" t="s">
        <v>669</v>
      </c>
      <c r="DOP65" s="98" t="s">
        <v>669</v>
      </c>
      <c r="DOQ65" s="98" t="s">
        <v>669</v>
      </c>
      <c r="DOR65" s="98" t="s">
        <v>669</v>
      </c>
      <c r="DOS65" s="98" t="s">
        <v>669</v>
      </c>
      <c r="DOT65" s="98" t="s">
        <v>669</v>
      </c>
      <c r="DOU65" s="98" t="s">
        <v>669</v>
      </c>
      <c r="DOV65" s="98" t="s">
        <v>669</v>
      </c>
      <c r="DOW65" s="98" t="s">
        <v>669</v>
      </c>
      <c r="DOX65" s="98" t="s">
        <v>669</v>
      </c>
      <c r="DOY65" s="98" t="s">
        <v>669</v>
      </c>
      <c r="DOZ65" s="98" t="s">
        <v>669</v>
      </c>
      <c r="DPA65" s="98" t="s">
        <v>669</v>
      </c>
      <c r="DPB65" s="98" t="s">
        <v>669</v>
      </c>
      <c r="DPC65" s="98" t="s">
        <v>669</v>
      </c>
      <c r="DPD65" s="98" t="s">
        <v>669</v>
      </c>
      <c r="DPE65" s="98" t="s">
        <v>669</v>
      </c>
      <c r="DPF65" s="98" t="s">
        <v>669</v>
      </c>
      <c r="DPG65" s="98" t="s">
        <v>669</v>
      </c>
      <c r="DPH65" s="98" t="s">
        <v>669</v>
      </c>
      <c r="DPI65" s="98" t="s">
        <v>669</v>
      </c>
      <c r="DPJ65" s="98" t="s">
        <v>669</v>
      </c>
      <c r="DPK65" s="98" t="s">
        <v>669</v>
      </c>
      <c r="DPL65" s="98" t="s">
        <v>669</v>
      </c>
      <c r="DPM65" s="98" t="s">
        <v>669</v>
      </c>
      <c r="DPN65" s="98" t="s">
        <v>669</v>
      </c>
      <c r="DPO65" s="98" t="s">
        <v>669</v>
      </c>
      <c r="DPP65" s="98" t="s">
        <v>669</v>
      </c>
      <c r="DPQ65" s="98" t="s">
        <v>669</v>
      </c>
      <c r="DPR65" s="98" t="s">
        <v>669</v>
      </c>
      <c r="DPS65" s="98" t="s">
        <v>669</v>
      </c>
      <c r="DPT65" s="98" t="s">
        <v>669</v>
      </c>
      <c r="DPU65" s="98" t="s">
        <v>669</v>
      </c>
      <c r="DPV65" s="98" t="s">
        <v>669</v>
      </c>
      <c r="DPW65" s="98" t="s">
        <v>669</v>
      </c>
      <c r="DPX65" s="98" t="s">
        <v>669</v>
      </c>
      <c r="DPY65" s="98" t="s">
        <v>669</v>
      </c>
      <c r="DPZ65" s="98" t="s">
        <v>669</v>
      </c>
      <c r="DQA65" s="98" t="s">
        <v>669</v>
      </c>
      <c r="DQB65" s="98" t="s">
        <v>669</v>
      </c>
      <c r="DQC65" s="98" t="s">
        <v>669</v>
      </c>
      <c r="DQD65" s="98" t="s">
        <v>669</v>
      </c>
      <c r="DQE65" s="98" t="s">
        <v>669</v>
      </c>
      <c r="DQF65" s="98" t="s">
        <v>669</v>
      </c>
      <c r="DQG65" s="98" t="s">
        <v>669</v>
      </c>
      <c r="DQH65" s="98" t="s">
        <v>669</v>
      </c>
      <c r="DQI65" s="98" t="s">
        <v>669</v>
      </c>
      <c r="DQJ65" s="98" t="s">
        <v>669</v>
      </c>
      <c r="DQK65" s="98" t="s">
        <v>669</v>
      </c>
      <c r="DQL65" s="98" t="s">
        <v>669</v>
      </c>
      <c r="DQM65" s="98" t="s">
        <v>669</v>
      </c>
      <c r="DQN65" s="98" t="s">
        <v>669</v>
      </c>
      <c r="DQO65" s="98" t="s">
        <v>669</v>
      </c>
      <c r="DQP65" s="98" t="s">
        <v>669</v>
      </c>
      <c r="DQQ65" s="98" t="s">
        <v>669</v>
      </c>
      <c r="DQR65" s="98" t="s">
        <v>669</v>
      </c>
      <c r="DQS65" s="98" t="s">
        <v>669</v>
      </c>
      <c r="DQT65" s="98" t="s">
        <v>669</v>
      </c>
      <c r="DQU65" s="98" t="s">
        <v>669</v>
      </c>
      <c r="DQV65" s="98" t="s">
        <v>669</v>
      </c>
      <c r="DQW65" s="98" t="s">
        <v>669</v>
      </c>
      <c r="DQX65" s="98" t="s">
        <v>669</v>
      </c>
      <c r="DQY65" s="98" t="s">
        <v>669</v>
      </c>
      <c r="DQZ65" s="98" t="s">
        <v>669</v>
      </c>
      <c r="DRA65" s="98" t="s">
        <v>669</v>
      </c>
      <c r="DRB65" s="98" t="s">
        <v>669</v>
      </c>
      <c r="DRC65" s="98" t="s">
        <v>669</v>
      </c>
      <c r="DRD65" s="98" t="s">
        <v>669</v>
      </c>
      <c r="DRE65" s="98" t="s">
        <v>669</v>
      </c>
      <c r="DRF65" s="98" t="s">
        <v>669</v>
      </c>
      <c r="DRG65" s="98" t="s">
        <v>669</v>
      </c>
      <c r="DRH65" s="98" t="s">
        <v>669</v>
      </c>
      <c r="DRI65" s="98" t="s">
        <v>669</v>
      </c>
      <c r="DRJ65" s="98" t="s">
        <v>669</v>
      </c>
      <c r="DRK65" s="98" t="s">
        <v>669</v>
      </c>
      <c r="DRL65" s="98" t="s">
        <v>669</v>
      </c>
      <c r="DRM65" s="98" t="s">
        <v>669</v>
      </c>
      <c r="DRN65" s="98" t="s">
        <v>669</v>
      </c>
      <c r="DRO65" s="98" t="s">
        <v>669</v>
      </c>
      <c r="DRP65" s="98" t="s">
        <v>669</v>
      </c>
      <c r="DRQ65" s="98" t="s">
        <v>669</v>
      </c>
      <c r="DRR65" s="98" t="s">
        <v>669</v>
      </c>
      <c r="DRS65" s="98" t="s">
        <v>669</v>
      </c>
      <c r="DRT65" s="98" t="s">
        <v>669</v>
      </c>
      <c r="DRU65" s="98" t="s">
        <v>669</v>
      </c>
      <c r="DRV65" s="98" t="s">
        <v>669</v>
      </c>
      <c r="DRW65" s="98" t="s">
        <v>669</v>
      </c>
      <c r="DRX65" s="98" t="s">
        <v>669</v>
      </c>
      <c r="DRY65" s="98" t="s">
        <v>669</v>
      </c>
      <c r="DRZ65" s="98" t="s">
        <v>669</v>
      </c>
      <c r="DSA65" s="98" t="s">
        <v>669</v>
      </c>
      <c r="DSB65" s="98" t="s">
        <v>669</v>
      </c>
      <c r="DSC65" s="98" t="s">
        <v>669</v>
      </c>
      <c r="DSD65" s="98" t="s">
        <v>669</v>
      </c>
      <c r="DSE65" s="98" t="s">
        <v>669</v>
      </c>
      <c r="DSF65" s="98" t="s">
        <v>669</v>
      </c>
      <c r="DSG65" s="98" t="s">
        <v>669</v>
      </c>
      <c r="DSH65" s="98" t="s">
        <v>669</v>
      </c>
      <c r="DSI65" s="98" t="s">
        <v>669</v>
      </c>
      <c r="DSJ65" s="98" t="s">
        <v>669</v>
      </c>
      <c r="DSK65" s="98" t="s">
        <v>669</v>
      </c>
      <c r="DSL65" s="98" t="s">
        <v>669</v>
      </c>
      <c r="DSM65" s="98" t="s">
        <v>669</v>
      </c>
      <c r="DSN65" s="98" t="s">
        <v>669</v>
      </c>
      <c r="DSO65" s="98" t="s">
        <v>669</v>
      </c>
      <c r="DSP65" s="98" t="s">
        <v>669</v>
      </c>
      <c r="DSQ65" s="98" t="s">
        <v>669</v>
      </c>
      <c r="DSR65" s="98" t="s">
        <v>669</v>
      </c>
      <c r="DSS65" s="98" t="s">
        <v>669</v>
      </c>
      <c r="DST65" s="98" t="s">
        <v>669</v>
      </c>
      <c r="DSU65" s="98" t="s">
        <v>669</v>
      </c>
      <c r="DSV65" s="98" t="s">
        <v>669</v>
      </c>
      <c r="DSW65" s="98" t="s">
        <v>669</v>
      </c>
      <c r="DSX65" s="98" t="s">
        <v>669</v>
      </c>
      <c r="DSY65" s="98" t="s">
        <v>669</v>
      </c>
      <c r="DSZ65" s="98" t="s">
        <v>669</v>
      </c>
      <c r="DTA65" s="98" t="s">
        <v>669</v>
      </c>
      <c r="DTB65" s="98" t="s">
        <v>669</v>
      </c>
      <c r="DTC65" s="98" t="s">
        <v>669</v>
      </c>
      <c r="DTD65" s="98" t="s">
        <v>669</v>
      </c>
      <c r="DTE65" s="98" t="s">
        <v>669</v>
      </c>
      <c r="DTF65" s="98" t="s">
        <v>669</v>
      </c>
      <c r="DTG65" s="98" t="s">
        <v>669</v>
      </c>
      <c r="DTH65" s="98" t="s">
        <v>669</v>
      </c>
      <c r="DTI65" s="98" t="s">
        <v>669</v>
      </c>
      <c r="DTJ65" s="98" t="s">
        <v>669</v>
      </c>
      <c r="DTK65" s="98" t="s">
        <v>669</v>
      </c>
      <c r="DTL65" s="98" t="s">
        <v>669</v>
      </c>
      <c r="DTM65" s="98" t="s">
        <v>669</v>
      </c>
      <c r="DTN65" s="98" t="s">
        <v>669</v>
      </c>
      <c r="DTO65" s="98" t="s">
        <v>669</v>
      </c>
      <c r="DTP65" s="98" t="s">
        <v>669</v>
      </c>
      <c r="DTQ65" s="98" t="s">
        <v>669</v>
      </c>
      <c r="DTR65" s="98" t="s">
        <v>669</v>
      </c>
      <c r="DTS65" s="98" t="s">
        <v>669</v>
      </c>
      <c r="DTT65" s="98" t="s">
        <v>669</v>
      </c>
      <c r="DTU65" s="98" t="s">
        <v>669</v>
      </c>
      <c r="DTV65" s="98" t="s">
        <v>669</v>
      </c>
      <c r="DTW65" s="98" t="s">
        <v>669</v>
      </c>
      <c r="DTX65" s="98" t="s">
        <v>669</v>
      </c>
      <c r="DTY65" s="98" t="s">
        <v>669</v>
      </c>
      <c r="DTZ65" s="98" t="s">
        <v>669</v>
      </c>
      <c r="DUA65" s="98" t="s">
        <v>669</v>
      </c>
      <c r="DUB65" s="98" t="s">
        <v>669</v>
      </c>
      <c r="DUC65" s="98" t="s">
        <v>669</v>
      </c>
      <c r="DUD65" s="98" t="s">
        <v>669</v>
      </c>
      <c r="DUE65" s="98" t="s">
        <v>669</v>
      </c>
      <c r="DUF65" s="98" t="s">
        <v>669</v>
      </c>
      <c r="DUG65" s="98" t="s">
        <v>669</v>
      </c>
      <c r="DUH65" s="98" t="s">
        <v>669</v>
      </c>
      <c r="DUI65" s="98" t="s">
        <v>669</v>
      </c>
      <c r="DUJ65" s="98" t="s">
        <v>669</v>
      </c>
      <c r="DUK65" s="98" t="s">
        <v>669</v>
      </c>
      <c r="DUL65" s="98" t="s">
        <v>669</v>
      </c>
      <c r="DUM65" s="98" t="s">
        <v>669</v>
      </c>
      <c r="DUN65" s="98" t="s">
        <v>669</v>
      </c>
      <c r="DUO65" s="98" t="s">
        <v>669</v>
      </c>
      <c r="DUP65" s="98" t="s">
        <v>669</v>
      </c>
      <c r="DUQ65" s="98" t="s">
        <v>669</v>
      </c>
      <c r="DUR65" s="98" t="s">
        <v>669</v>
      </c>
      <c r="DUS65" s="98" t="s">
        <v>669</v>
      </c>
      <c r="DUT65" s="98" t="s">
        <v>669</v>
      </c>
      <c r="DUU65" s="98" t="s">
        <v>669</v>
      </c>
      <c r="DUV65" s="98" t="s">
        <v>669</v>
      </c>
      <c r="DUW65" s="98" t="s">
        <v>669</v>
      </c>
      <c r="DUX65" s="98" t="s">
        <v>669</v>
      </c>
      <c r="DUY65" s="98" t="s">
        <v>669</v>
      </c>
      <c r="DUZ65" s="98" t="s">
        <v>669</v>
      </c>
      <c r="DVA65" s="98" t="s">
        <v>669</v>
      </c>
      <c r="DVB65" s="98" t="s">
        <v>669</v>
      </c>
      <c r="DVC65" s="98" t="s">
        <v>669</v>
      </c>
      <c r="DVD65" s="98" t="s">
        <v>669</v>
      </c>
      <c r="DVE65" s="98" t="s">
        <v>669</v>
      </c>
      <c r="DVF65" s="98" t="s">
        <v>669</v>
      </c>
      <c r="DVG65" s="98" t="s">
        <v>669</v>
      </c>
      <c r="DVH65" s="98" t="s">
        <v>669</v>
      </c>
      <c r="DVI65" s="98" t="s">
        <v>669</v>
      </c>
      <c r="DVJ65" s="98" t="s">
        <v>669</v>
      </c>
      <c r="DVK65" s="98" t="s">
        <v>669</v>
      </c>
      <c r="DVL65" s="98" t="s">
        <v>669</v>
      </c>
      <c r="DVM65" s="98" t="s">
        <v>669</v>
      </c>
      <c r="DVN65" s="98" t="s">
        <v>669</v>
      </c>
      <c r="DVO65" s="98" t="s">
        <v>669</v>
      </c>
      <c r="DVP65" s="98" t="s">
        <v>669</v>
      </c>
      <c r="DVQ65" s="98" t="s">
        <v>669</v>
      </c>
      <c r="DVR65" s="98" t="s">
        <v>669</v>
      </c>
      <c r="DVS65" s="98" t="s">
        <v>669</v>
      </c>
      <c r="DVT65" s="98" t="s">
        <v>669</v>
      </c>
      <c r="DVU65" s="98" t="s">
        <v>669</v>
      </c>
      <c r="DVV65" s="98" t="s">
        <v>669</v>
      </c>
      <c r="DVW65" s="98" t="s">
        <v>669</v>
      </c>
      <c r="DVX65" s="98" t="s">
        <v>669</v>
      </c>
      <c r="DVY65" s="98" t="s">
        <v>669</v>
      </c>
      <c r="DVZ65" s="98" t="s">
        <v>669</v>
      </c>
      <c r="DWA65" s="98" t="s">
        <v>669</v>
      </c>
      <c r="DWB65" s="98" t="s">
        <v>669</v>
      </c>
      <c r="DWC65" s="98" t="s">
        <v>669</v>
      </c>
      <c r="DWD65" s="98" t="s">
        <v>669</v>
      </c>
      <c r="DWE65" s="98" t="s">
        <v>669</v>
      </c>
      <c r="DWF65" s="98" t="s">
        <v>669</v>
      </c>
      <c r="DWG65" s="98" t="s">
        <v>669</v>
      </c>
      <c r="DWH65" s="98" t="s">
        <v>669</v>
      </c>
      <c r="DWI65" s="98" t="s">
        <v>669</v>
      </c>
      <c r="DWJ65" s="98" t="s">
        <v>669</v>
      </c>
      <c r="DWK65" s="98" t="s">
        <v>669</v>
      </c>
      <c r="DWL65" s="98" t="s">
        <v>669</v>
      </c>
      <c r="DWM65" s="98" t="s">
        <v>669</v>
      </c>
      <c r="DWN65" s="98" t="s">
        <v>669</v>
      </c>
      <c r="DWO65" s="98" t="s">
        <v>669</v>
      </c>
      <c r="DWP65" s="98" t="s">
        <v>669</v>
      </c>
      <c r="DWQ65" s="98" t="s">
        <v>669</v>
      </c>
      <c r="DWR65" s="98" t="s">
        <v>669</v>
      </c>
      <c r="DWS65" s="98" t="s">
        <v>669</v>
      </c>
      <c r="DWT65" s="98" t="s">
        <v>669</v>
      </c>
      <c r="DWU65" s="98" t="s">
        <v>669</v>
      </c>
      <c r="DWV65" s="98" t="s">
        <v>669</v>
      </c>
      <c r="DWW65" s="98" t="s">
        <v>669</v>
      </c>
      <c r="DWX65" s="98" t="s">
        <v>669</v>
      </c>
      <c r="DWY65" s="98" t="s">
        <v>669</v>
      </c>
      <c r="DWZ65" s="98" t="s">
        <v>669</v>
      </c>
      <c r="DXA65" s="98" t="s">
        <v>669</v>
      </c>
      <c r="DXB65" s="98" t="s">
        <v>669</v>
      </c>
      <c r="DXC65" s="98" t="s">
        <v>669</v>
      </c>
      <c r="DXD65" s="98" t="s">
        <v>669</v>
      </c>
      <c r="DXE65" s="98" t="s">
        <v>669</v>
      </c>
      <c r="DXF65" s="98" t="s">
        <v>669</v>
      </c>
      <c r="DXG65" s="98" t="s">
        <v>669</v>
      </c>
      <c r="DXH65" s="98" t="s">
        <v>669</v>
      </c>
      <c r="DXI65" s="98" t="s">
        <v>669</v>
      </c>
      <c r="DXJ65" s="98" t="s">
        <v>669</v>
      </c>
      <c r="DXK65" s="98" t="s">
        <v>669</v>
      </c>
      <c r="DXL65" s="98" t="s">
        <v>669</v>
      </c>
      <c r="DXM65" s="98" t="s">
        <v>669</v>
      </c>
      <c r="DXN65" s="98" t="s">
        <v>669</v>
      </c>
      <c r="DXO65" s="98" t="s">
        <v>669</v>
      </c>
      <c r="DXP65" s="98" t="s">
        <v>669</v>
      </c>
      <c r="DXQ65" s="98" t="s">
        <v>669</v>
      </c>
      <c r="DXR65" s="98" t="s">
        <v>669</v>
      </c>
      <c r="DXS65" s="98" t="s">
        <v>669</v>
      </c>
      <c r="DXT65" s="98" t="s">
        <v>669</v>
      </c>
      <c r="DXU65" s="98" t="s">
        <v>669</v>
      </c>
      <c r="DXV65" s="98" t="s">
        <v>669</v>
      </c>
      <c r="DXW65" s="98" t="s">
        <v>669</v>
      </c>
      <c r="DXX65" s="98" t="s">
        <v>669</v>
      </c>
      <c r="DXY65" s="98" t="s">
        <v>669</v>
      </c>
      <c r="DXZ65" s="98" t="s">
        <v>669</v>
      </c>
      <c r="DYA65" s="98" t="s">
        <v>669</v>
      </c>
      <c r="DYB65" s="98" t="s">
        <v>669</v>
      </c>
      <c r="DYC65" s="98" t="s">
        <v>669</v>
      </c>
      <c r="DYD65" s="98" t="s">
        <v>669</v>
      </c>
      <c r="DYE65" s="98" t="s">
        <v>669</v>
      </c>
      <c r="DYF65" s="98" t="s">
        <v>669</v>
      </c>
      <c r="DYG65" s="98" t="s">
        <v>669</v>
      </c>
      <c r="DYH65" s="98" t="s">
        <v>669</v>
      </c>
      <c r="DYI65" s="98" t="s">
        <v>669</v>
      </c>
      <c r="DYJ65" s="98" t="s">
        <v>669</v>
      </c>
      <c r="DYK65" s="98" t="s">
        <v>669</v>
      </c>
      <c r="DYL65" s="98" t="s">
        <v>669</v>
      </c>
      <c r="DYM65" s="98" t="s">
        <v>669</v>
      </c>
      <c r="DYN65" s="98" t="s">
        <v>669</v>
      </c>
      <c r="DYO65" s="98" t="s">
        <v>669</v>
      </c>
      <c r="DYP65" s="98" t="s">
        <v>669</v>
      </c>
      <c r="DYQ65" s="98" t="s">
        <v>669</v>
      </c>
      <c r="DYR65" s="98" t="s">
        <v>669</v>
      </c>
      <c r="DYS65" s="98" t="s">
        <v>669</v>
      </c>
      <c r="DYT65" s="98" t="s">
        <v>669</v>
      </c>
      <c r="DYU65" s="98" t="s">
        <v>669</v>
      </c>
      <c r="DYV65" s="98" t="s">
        <v>669</v>
      </c>
      <c r="DYW65" s="98" t="s">
        <v>669</v>
      </c>
      <c r="DYX65" s="98" t="s">
        <v>669</v>
      </c>
      <c r="DYY65" s="98" t="s">
        <v>669</v>
      </c>
      <c r="DYZ65" s="98" t="s">
        <v>669</v>
      </c>
      <c r="DZA65" s="98" t="s">
        <v>669</v>
      </c>
      <c r="DZB65" s="98" t="s">
        <v>669</v>
      </c>
      <c r="DZC65" s="98" t="s">
        <v>669</v>
      </c>
      <c r="DZD65" s="98" t="s">
        <v>669</v>
      </c>
      <c r="DZE65" s="98" t="s">
        <v>669</v>
      </c>
      <c r="DZF65" s="98" t="s">
        <v>669</v>
      </c>
      <c r="DZG65" s="98" t="s">
        <v>669</v>
      </c>
      <c r="DZH65" s="98" t="s">
        <v>669</v>
      </c>
      <c r="DZI65" s="98" t="s">
        <v>669</v>
      </c>
      <c r="DZJ65" s="98" t="s">
        <v>669</v>
      </c>
      <c r="DZK65" s="98" t="s">
        <v>669</v>
      </c>
      <c r="DZL65" s="98" t="s">
        <v>669</v>
      </c>
      <c r="DZM65" s="98" t="s">
        <v>669</v>
      </c>
      <c r="DZN65" s="98" t="s">
        <v>669</v>
      </c>
      <c r="DZO65" s="98" t="s">
        <v>669</v>
      </c>
      <c r="DZP65" s="98" t="s">
        <v>669</v>
      </c>
      <c r="DZQ65" s="98" t="s">
        <v>669</v>
      </c>
      <c r="DZR65" s="98" t="s">
        <v>669</v>
      </c>
      <c r="DZS65" s="98" t="s">
        <v>669</v>
      </c>
      <c r="DZT65" s="98" t="s">
        <v>669</v>
      </c>
      <c r="DZU65" s="98" t="s">
        <v>669</v>
      </c>
      <c r="DZV65" s="98" t="s">
        <v>669</v>
      </c>
      <c r="DZW65" s="98" t="s">
        <v>669</v>
      </c>
      <c r="DZX65" s="98" t="s">
        <v>669</v>
      </c>
      <c r="DZY65" s="98" t="s">
        <v>669</v>
      </c>
      <c r="DZZ65" s="98" t="s">
        <v>669</v>
      </c>
      <c r="EAA65" s="98" t="s">
        <v>669</v>
      </c>
      <c r="EAB65" s="98" t="s">
        <v>669</v>
      </c>
      <c r="EAC65" s="98" t="s">
        <v>669</v>
      </c>
      <c r="EAD65" s="98" t="s">
        <v>669</v>
      </c>
      <c r="EAE65" s="98" t="s">
        <v>669</v>
      </c>
      <c r="EAF65" s="98" t="s">
        <v>669</v>
      </c>
      <c r="EAG65" s="98" t="s">
        <v>669</v>
      </c>
      <c r="EAH65" s="98" t="s">
        <v>669</v>
      </c>
      <c r="EAI65" s="98" t="s">
        <v>669</v>
      </c>
      <c r="EAJ65" s="98" t="s">
        <v>669</v>
      </c>
      <c r="EAK65" s="98" t="s">
        <v>669</v>
      </c>
      <c r="EAL65" s="98" t="s">
        <v>669</v>
      </c>
      <c r="EAM65" s="98" t="s">
        <v>669</v>
      </c>
      <c r="EAN65" s="98" t="s">
        <v>669</v>
      </c>
      <c r="EAO65" s="98" t="s">
        <v>669</v>
      </c>
      <c r="EAP65" s="98" t="s">
        <v>669</v>
      </c>
      <c r="EAQ65" s="98" t="s">
        <v>669</v>
      </c>
      <c r="EAR65" s="98" t="s">
        <v>669</v>
      </c>
      <c r="EAS65" s="98" t="s">
        <v>669</v>
      </c>
      <c r="EAT65" s="98" t="s">
        <v>669</v>
      </c>
      <c r="EAU65" s="98" t="s">
        <v>669</v>
      </c>
      <c r="EAV65" s="98" t="s">
        <v>669</v>
      </c>
      <c r="EAW65" s="98" t="s">
        <v>669</v>
      </c>
      <c r="EAX65" s="98" t="s">
        <v>669</v>
      </c>
      <c r="EAY65" s="98" t="s">
        <v>669</v>
      </c>
      <c r="EAZ65" s="98" t="s">
        <v>669</v>
      </c>
      <c r="EBA65" s="98" t="s">
        <v>669</v>
      </c>
      <c r="EBB65" s="98" t="s">
        <v>669</v>
      </c>
      <c r="EBC65" s="98" t="s">
        <v>669</v>
      </c>
      <c r="EBD65" s="98" t="s">
        <v>669</v>
      </c>
      <c r="EBE65" s="98" t="s">
        <v>669</v>
      </c>
      <c r="EBF65" s="98" t="s">
        <v>669</v>
      </c>
      <c r="EBG65" s="98" t="s">
        <v>669</v>
      </c>
      <c r="EBH65" s="98" t="s">
        <v>669</v>
      </c>
      <c r="EBI65" s="98" t="s">
        <v>669</v>
      </c>
      <c r="EBJ65" s="98" t="s">
        <v>669</v>
      </c>
      <c r="EBK65" s="98" t="s">
        <v>669</v>
      </c>
      <c r="EBL65" s="98" t="s">
        <v>669</v>
      </c>
      <c r="EBM65" s="98" t="s">
        <v>669</v>
      </c>
      <c r="EBN65" s="98" t="s">
        <v>669</v>
      </c>
      <c r="EBO65" s="98" t="s">
        <v>669</v>
      </c>
      <c r="EBP65" s="98" t="s">
        <v>669</v>
      </c>
      <c r="EBQ65" s="98" t="s">
        <v>669</v>
      </c>
      <c r="EBR65" s="98" t="s">
        <v>669</v>
      </c>
      <c r="EBS65" s="98" t="s">
        <v>669</v>
      </c>
      <c r="EBT65" s="98" t="s">
        <v>669</v>
      </c>
      <c r="EBU65" s="98" t="s">
        <v>669</v>
      </c>
      <c r="EBV65" s="98" t="s">
        <v>669</v>
      </c>
      <c r="EBW65" s="98" t="s">
        <v>669</v>
      </c>
      <c r="EBX65" s="98" t="s">
        <v>669</v>
      </c>
      <c r="EBY65" s="98" t="s">
        <v>669</v>
      </c>
      <c r="EBZ65" s="98" t="s">
        <v>669</v>
      </c>
      <c r="ECA65" s="98" t="s">
        <v>669</v>
      </c>
      <c r="ECB65" s="98" t="s">
        <v>669</v>
      </c>
      <c r="ECC65" s="98" t="s">
        <v>669</v>
      </c>
      <c r="ECD65" s="98" t="s">
        <v>669</v>
      </c>
      <c r="ECE65" s="98" t="s">
        <v>669</v>
      </c>
      <c r="ECF65" s="98" t="s">
        <v>669</v>
      </c>
      <c r="ECG65" s="98" t="s">
        <v>669</v>
      </c>
      <c r="ECH65" s="98" t="s">
        <v>669</v>
      </c>
      <c r="ECI65" s="98" t="s">
        <v>669</v>
      </c>
      <c r="ECJ65" s="98" t="s">
        <v>669</v>
      </c>
      <c r="ECK65" s="98" t="s">
        <v>669</v>
      </c>
      <c r="ECL65" s="98" t="s">
        <v>669</v>
      </c>
      <c r="ECM65" s="98" t="s">
        <v>669</v>
      </c>
      <c r="ECN65" s="98" t="s">
        <v>669</v>
      </c>
      <c r="ECO65" s="98" t="s">
        <v>669</v>
      </c>
      <c r="ECP65" s="98" t="s">
        <v>669</v>
      </c>
      <c r="ECQ65" s="98" t="s">
        <v>669</v>
      </c>
      <c r="ECR65" s="98" t="s">
        <v>669</v>
      </c>
      <c r="ECS65" s="98" t="s">
        <v>669</v>
      </c>
      <c r="ECT65" s="98" t="s">
        <v>669</v>
      </c>
      <c r="ECU65" s="98" t="s">
        <v>669</v>
      </c>
      <c r="ECV65" s="98" t="s">
        <v>669</v>
      </c>
      <c r="ECW65" s="98" t="s">
        <v>669</v>
      </c>
      <c r="ECX65" s="98" t="s">
        <v>669</v>
      </c>
      <c r="ECY65" s="98" t="s">
        <v>669</v>
      </c>
      <c r="ECZ65" s="98" t="s">
        <v>669</v>
      </c>
      <c r="EDA65" s="98" t="s">
        <v>669</v>
      </c>
      <c r="EDB65" s="98" t="s">
        <v>669</v>
      </c>
      <c r="EDC65" s="98" t="s">
        <v>669</v>
      </c>
      <c r="EDD65" s="98" t="s">
        <v>669</v>
      </c>
      <c r="EDE65" s="98" t="s">
        <v>669</v>
      </c>
      <c r="EDF65" s="98" t="s">
        <v>669</v>
      </c>
      <c r="EDG65" s="98" t="s">
        <v>669</v>
      </c>
      <c r="EDH65" s="98" t="s">
        <v>669</v>
      </c>
      <c r="EDI65" s="98" t="s">
        <v>669</v>
      </c>
      <c r="EDJ65" s="98" t="s">
        <v>669</v>
      </c>
      <c r="EDK65" s="98" t="s">
        <v>669</v>
      </c>
      <c r="EDL65" s="98" t="s">
        <v>669</v>
      </c>
      <c r="EDM65" s="98" t="s">
        <v>669</v>
      </c>
      <c r="EDN65" s="98" t="s">
        <v>669</v>
      </c>
      <c r="EDO65" s="98" t="s">
        <v>669</v>
      </c>
      <c r="EDP65" s="98" t="s">
        <v>669</v>
      </c>
      <c r="EDQ65" s="98" t="s">
        <v>669</v>
      </c>
      <c r="EDR65" s="98" t="s">
        <v>669</v>
      </c>
      <c r="EDS65" s="98" t="s">
        <v>669</v>
      </c>
      <c r="EDT65" s="98" t="s">
        <v>669</v>
      </c>
      <c r="EDU65" s="98" t="s">
        <v>669</v>
      </c>
      <c r="EDV65" s="98" t="s">
        <v>669</v>
      </c>
      <c r="EDW65" s="98" t="s">
        <v>669</v>
      </c>
      <c r="EDX65" s="98" t="s">
        <v>669</v>
      </c>
      <c r="EDY65" s="98" t="s">
        <v>669</v>
      </c>
      <c r="EDZ65" s="98" t="s">
        <v>669</v>
      </c>
      <c r="EEA65" s="98" t="s">
        <v>669</v>
      </c>
      <c r="EEB65" s="98" t="s">
        <v>669</v>
      </c>
      <c r="EEC65" s="98" t="s">
        <v>669</v>
      </c>
      <c r="EED65" s="98" t="s">
        <v>669</v>
      </c>
      <c r="EEE65" s="98" t="s">
        <v>669</v>
      </c>
      <c r="EEF65" s="98" t="s">
        <v>669</v>
      </c>
      <c r="EEG65" s="98" t="s">
        <v>669</v>
      </c>
      <c r="EEH65" s="98" t="s">
        <v>669</v>
      </c>
      <c r="EEI65" s="98" t="s">
        <v>669</v>
      </c>
      <c r="EEJ65" s="98" t="s">
        <v>669</v>
      </c>
      <c r="EEK65" s="98" t="s">
        <v>669</v>
      </c>
      <c r="EEL65" s="98" t="s">
        <v>669</v>
      </c>
      <c r="EEM65" s="98" t="s">
        <v>669</v>
      </c>
      <c r="EEN65" s="98" t="s">
        <v>669</v>
      </c>
      <c r="EEO65" s="98" t="s">
        <v>669</v>
      </c>
      <c r="EEP65" s="98" t="s">
        <v>669</v>
      </c>
      <c r="EEQ65" s="98" t="s">
        <v>669</v>
      </c>
      <c r="EER65" s="98" t="s">
        <v>669</v>
      </c>
      <c r="EES65" s="98" t="s">
        <v>669</v>
      </c>
      <c r="EET65" s="98" t="s">
        <v>669</v>
      </c>
      <c r="EEU65" s="98" t="s">
        <v>669</v>
      </c>
      <c r="EEV65" s="98" t="s">
        <v>669</v>
      </c>
      <c r="EEW65" s="98" t="s">
        <v>669</v>
      </c>
      <c r="EEX65" s="98" t="s">
        <v>669</v>
      </c>
      <c r="EEY65" s="98" t="s">
        <v>669</v>
      </c>
      <c r="EEZ65" s="98" t="s">
        <v>669</v>
      </c>
      <c r="EFA65" s="98" t="s">
        <v>669</v>
      </c>
      <c r="EFB65" s="98" t="s">
        <v>669</v>
      </c>
      <c r="EFC65" s="98" t="s">
        <v>669</v>
      </c>
      <c r="EFD65" s="98" t="s">
        <v>669</v>
      </c>
      <c r="EFE65" s="98" t="s">
        <v>669</v>
      </c>
      <c r="EFF65" s="98" t="s">
        <v>669</v>
      </c>
      <c r="EFG65" s="98" t="s">
        <v>669</v>
      </c>
      <c r="EFH65" s="98" t="s">
        <v>669</v>
      </c>
      <c r="EFI65" s="98" t="s">
        <v>669</v>
      </c>
      <c r="EFJ65" s="98" t="s">
        <v>669</v>
      </c>
      <c r="EFK65" s="98" t="s">
        <v>669</v>
      </c>
      <c r="EFL65" s="98" t="s">
        <v>669</v>
      </c>
      <c r="EFM65" s="98" t="s">
        <v>669</v>
      </c>
      <c r="EFN65" s="98" t="s">
        <v>669</v>
      </c>
      <c r="EFO65" s="98" t="s">
        <v>669</v>
      </c>
      <c r="EFP65" s="98" t="s">
        <v>669</v>
      </c>
      <c r="EFQ65" s="98" t="s">
        <v>669</v>
      </c>
      <c r="EFR65" s="98" t="s">
        <v>669</v>
      </c>
      <c r="EFS65" s="98" t="s">
        <v>669</v>
      </c>
      <c r="EFT65" s="98" t="s">
        <v>669</v>
      </c>
      <c r="EFU65" s="98" t="s">
        <v>669</v>
      </c>
      <c r="EFV65" s="98" t="s">
        <v>669</v>
      </c>
      <c r="EFW65" s="98" t="s">
        <v>669</v>
      </c>
      <c r="EFX65" s="98" t="s">
        <v>669</v>
      </c>
      <c r="EFY65" s="98" t="s">
        <v>669</v>
      </c>
      <c r="EFZ65" s="98" t="s">
        <v>669</v>
      </c>
      <c r="EGA65" s="98" t="s">
        <v>669</v>
      </c>
      <c r="EGB65" s="98" t="s">
        <v>669</v>
      </c>
      <c r="EGC65" s="98" t="s">
        <v>669</v>
      </c>
      <c r="EGD65" s="98" t="s">
        <v>669</v>
      </c>
      <c r="EGE65" s="98" t="s">
        <v>669</v>
      </c>
      <c r="EGF65" s="98" t="s">
        <v>669</v>
      </c>
      <c r="EGG65" s="98" t="s">
        <v>669</v>
      </c>
      <c r="EGH65" s="98" t="s">
        <v>669</v>
      </c>
      <c r="EGI65" s="98" t="s">
        <v>669</v>
      </c>
      <c r="EGJ65" s="98" t="s">
        <v>669</v>
      </c>
      <c r="EGK65" s="98" t="s">
        <v>669</v>
      </c>
      <c r="EGL65" s="98" t="s">
        <v>669</v>
      </c>
      <c r="EGM65" s="98" t="s">
        <v>669</v>
      </c>
      <c r="EGN65" s="98" t="s">
        <v>669</v>
      </c>
      <c r="EGO65" s="98" t="s">
        <v>669</v>
      </c>
      <c r="EGP65" s="98" t="s">
        <v>669</v>
      </c>
      <c r="EGQ65" s="98" t="s">
        <v>669</v>
      </c>
      <c r="EGR65" s="98" t="s">
        <v>669</v>
      </c>
      <c r="EGS65" s="98" t="s">
        <v>669</v>
      </c>
      <c r="EGT65" s="98" t="s">
        <v>669</v>
      </c>
      <c r="EGU65" s="98" t="s">
        <v>669</v>
      </c>
      <c r="EGV65" s="98" t="s">
        <v>669</v>
      </c>
      <c r="EGW65" s="98" t="s">
        <v>669</v>
      </c>
      <c r="EGX65" s="98" t="s">
        <v>669</v>
      </c>
      <c r="EGY65" s="98" t="s">
        <v>669</v>
      </c>
      <c r="EGZ65" s="98" t="s">
        <v>669</v>
      </c>
      <c r="EHA65" s="98" t="s">
        <v>669</v>
      </c>
      <c r="EHB65" s="98" t="s">
        <v>669</v>
      </c>
      <c r="EHC65" s="98" t="s">
        <v>669</v>
      </c>
      <c r="EHD65" s="98" t="s">
        <v>669</v>
      </c>
      <c r="EHE65" s="98" t="s">
        <v>669</v>
      </c>
      <c r="EHF65" s="98" t="s">
        <v>669</v>
      </c>
      <c r="EHG65" s="98" t="s">
        <v>669</v>
      </c>
      <c r="EHH65" s="98" t="s">
        <v>669</v>
      </c>
      <c r="EHI65" s="98" t="s">
        <v>669</v>
      </c>
      <c r="EHJ65" s="98" t="s">
        <v>669</v>
      </c>
      <c r="EHK65" s="98" t="s">
        <v>669</v>
      </c>
      <c r="EHL65" s="98" t="s">
        <v>669</v>
      </c>
      <c r="EHM65" s="98" t="s">
        <v>669</v>
      </c>
      <c r="EHN65" s="98" t="s">
        <v>669</v>
      </c>
      <c r="EHO65" s="98" t="s">
        <v>669</v>
      </c>
      <c r="EHP65" s="98" t="s">
        <v>669</v>
      </c>
      <c r="EHQ65" s="98" t="s">
        <v>669</v>
      </c>
      <c r="EHR65" s="98" t="s">
        <v>669</v>
      </c>
      <c r="EHS65" s="98" t="s">
        <v>669</v>
      </c>
      <c r="EHT65" s="98" t="s">
        <v>669</v>
      </c>
      <c r="EHU65" s="98" t="s">
        <v>669</v>
      </c>
      <c r="EHV65" s="98" t="s">
        <v>669</v>
      </c>
      <c r="EHW65" s="98" t="s">
        <v>669</v>
      </c>
      <c r="EHX65" s="98" t="s">
        <v>669</v>
      </c>
      <c r="EHY65" s="98" t="s">
        <v>669</v>
      </c>
      <c r="EHZ65" s="98" t="s">
        <v>669</v>
      </c>
      <c r="EIA65" s="98" t="s">
        <v>669</v>
      </c>
      <c r="EIB65" s="98" t="s">
        <v>669</v>
      </c>
      <c r="EIC65" s="98" t="s">
        <v>669</v>
      </c>
      <c r="EID65" s="98" t="s">
        <v>669</v>
      </c>
      <c r="EIE65" s="98" t="s">
        <v>669</v>
      </c>
      <c r="EIF65" s="98" t="s">
        <v>669</v>
      </c>
      <c r="EIG65" s="98" t="s">
        <v>669</v>
      </c>
      <c r="EIH65" s="98" t="s">
        <v>669</v>
      </c>
      <c r="EII65" s="98" t="s">
        <v>669</v>
      </c>
      <c r="EIJ65" s="98" t="s">
        <v>669</v>
      </c>
      <c r="EIK65" s="98" t="s">
        <v>669</v>
      </c>
      <c r="EIL65" s="98" t="s">
        <v>669</v>
      </c>
      <c r="EIM65" s="98" t="s">
        <v>669</v>
      </c>
      <c r="EIN65" s="98" t="s">
        <v>669</v>
      </c>
      <c r="EIO65" s="98" t="s">
        <v>669</v>
      </c>
      <c r="EIP65" s="98" t="s">
        <v>669</v>
      </c>
      <c r="EIQ65" s="98" t="s">
        <v>669</v>
      </c>
      <c r="EIR65" s="98" t="s">
        <v>669</v>
      </c>
      <c r="EIS65" s="98" t="s">
        <v>669</v>
      </c>
      <c r="EIT65" s="98" t="s">
        <v>669</v>
      </c>
      <c r="EIU65" s="98" t="s">
        <v>669</v>
      </c>
      <c r="EIV65" s="98" t="s">
        <v>669</v>
      </c>
      <c r="EIW65" s="98" t="s">
        <v>669</v>
      </c>
      <c r="EIX65" s="98" t="s">
        <v>669</v>
      </c>
      <c r="EIY65" s="98" t="s">
        <v>669</v>
      </c>
      <c r="EIZ65" s="98" t="s">
        <v>669</v>
      </c>
      <c r="EJA65" s="98" t="s">
        <v>669</v>
      </c>
      <c r="EJB65" s="98" t="s">
        <v>669</v>
      </c>
      <c r="EJC65" s="98" t="s">
        <v>669</v>
      </c>
      <c r="EJD65" s="98" t="s">
        <v>669</v>
      </c>
      <c r="EJE65" s="98" t="s">
        <v>669</v>
      </c>
      <c r="EJF65" s="98" t="s">
        <v>669</v>
      </c>
      <c r="EJG65" s="98" t="s">
        <v>669</v>
      </c>
      <c r="EJH65" s="98" t="s">
        <v>669</v>
      </c>
      <c r="EJI65" s="98" t="s">
        <v>669</v>
      </c>
      <c r="EJJ65" s="98" t="s">
        <v>669</v>
      </c>
      <c r="EJK65" s="98" t="s">
        <v>669</v>
      </c>
      <c r="EJL65" s="98" t="s">
        <v>669</v>
      </c>
      <c r="EJM65" s="98" t="s">
        <v>669</v>
      </c>
      <c r="EJN65" s="98" t="s">
        <v>669</v>
      </c>
      <c r="EJO65" s="98" t="s">
        <v>669</v>
      </c>
      <c r="EJP65" s="98" t="s">
        <v>669</v>
      </c>
      <c r="EJQ65" s="98" t="s">
        <v>669</v>
      </c>
      <c r="EJR65" s="98" t="s">
        <v>669</v>
      </c>
      <c r="EJS65" s="98" t="s">
        <v>669</v>
      </c>
      <c r="EJT65" s="98" t="s">
        <v>669</v>
      </c>
      <c r="EJU65" s="98" t="s">
        <v>669</v>
      </c>
      <c r="EJV65" s="98" t="s">
        <v>669</v>
      </c>
      <c r="EJW65" s="98" t="s">
        <v>669</v>
      </c>
      <c r="EJX65" s="98" t="s">
        <v>669</v>
      </c>
      <c r="EJY65" s="98" t="s">
        <v>669</v>
      </c>
      <c r="EJZ65" s="98" t="s">
        <v>669</v>
      </c>
      <c r="EKA65" s="98" t="s">
        <v>669</v>
      </c>
      <c r="EKB65" s="98" t="s">
        <v>669</v>
      </c>
      <c r="EKC65" s="98" t="s">
        <v>669</v>
      </c>
      <c r="EKD65" s="98" t="s">
        <v>669</v>
      </c>
      <c r="EKE65" s="98" t="s">
        <v>669</v>
      </c>
      <c r="EKF65" s="98" t="s">
        <v>669</v>
      </c>
      <c r="EKG65" s="98" t="s">
        <v>669</v>
      </c>
      <c r="EKH65" s="98" t="s">
        <v>669</v>
      </c>
      <c r="EKI65" s="98" t="s">
        <v>669</v>
      </c>
      <c r="EKJ65" s="98" t="s">
        <v>669</v>
      </c>
      <c r="EKK65" s="98" t="s">
        <v>669</v>
      </c>
      <c r="EKL65" s="98" t="s">
        <v>669</v>
      </c>
      <c r="EKM65" s="98" t="s">
        <v>669</v>
      </c>
      <c r="EKN65" s="98" t="s">
        <v>669</v>
      </c>
      <c r="EKO65" s="98" t="s">
        <v>669</v>
      </c>
      <c r="EKP65" s="98" t="s">
        <v>669</v>
      </c>
      <c r="EKQ65" s="98" t="s">
        <v>669</v>
      </c>
      <c r="EKR65" s="98" t="s">
        <v>669</v>
      </c>
      <c r="EKS65" s="98" t="s">
        <v>669</v>
      </c>
      <c r="EKT65" s="98" t="s">
        <v>669</v>
      </c>
      <c r="EKU65" s="98" t="s">
        <v>669</v>
      </c>
      <c r="EKV65" s="98" t="s">
        <v>669</v>
      </c>
      <c r="EKW65" s="98" t="s">
        <v>669</v>
      </c>
      <c r="EKX65" s="98" t="s">
        <v>669</v>
      </c>
      <c r="EKY65" s="98" t="s">
        <v>669</v>
      </c>
      <c r="EKZ65" s="98" t="s">
        <v>669</v>
      </c>
      <c r="ELA65" s="98" t="s">
        <v>669</v>
      </c>
      <c r="ELB65" s="98" t="s">
        <v>669</v>
      </c>
      <c r="ELC65" s="98" t="s">
        <v>669</v>
      </c>
      <c r="ELD65" s="98" t="s">
        <v>669</v>
      </c>
      <c r="ELE65" s="98" t="s">
        <v>669</v>
      </c>
      <c r="ELF65" s="98" t="s">
        <v>669</v>
      </c>
      <c r="ELG65" s="98" t="s">
        <v>669</v>
      </c>
      <c r="ELH65" s="98" t="s">
        <v>669</v>
      </c>
      <c r="ELI65" s="98" t="s">
        <v>669</v>
      </c>
      <c r="ELJ65" s="98" t="s">
        <v>669</v>
      </c>
      <c r="ELK65" s="98" t="s">
        <v>669</v>
      </c>
      <c r="ELL65" s="98" t="s">
        <v>669</v>
      </c>
      <c r="ELM65" s="98" t="s">
        <v>669</v>
      </c>
      <c r="ELN65" s="98" t="s">
        <v>669</v>
      </c>
      <c r="ELO65" s="98" t="s">
        <v>669</v>
      </c>
      <c r="ELP65" s="98" t="s">
        <v>669</v>
      </c>
      <c r="ELQ65" s="98" t="s">
        <v>669</v>
      </c>
      <c r="ELR65" s="98" t="s">
        <v>669</v>
      </c>
      <c r="ELS65" s="98" t="s">
        <v>669</v>
      </c>
      <c r="ELT65" s="98" t="s">
        <v>669</v>
      </c>
      <c r="ELU65" s="98" t="s">
        <v>669</v>
      </c>
      <c r="ELV65" s="98" t="s">
        <v>669</v>
      </c>
      <c r="ELW65" s="98" t="s">
        <v>669</v>
      </c>
      <c r="ELX65" s="98" t="s">
        <v>669</v>
      </c>
      <c r="ELY65" s="98" t="s">
        <v>669</v>
      </c>
      <c r="ELZ65" s="98" t="s">
        <v>669</v>
      </c>
      <c r="EMA65" s="98" t="s">
        <v>669</v>
      </c>
      <c r="EMB65" s="98" t="s">
        <v>669</v>
      </c>
      <c r="EMC65" s="98" t="s">
        <v>669</v>
      </c>
      <c r="EMD65" s="98" t="s">
        <v>669</v>
      </c>
      <c r="EME65" s="98" t="s">
        <v>669</v>
      </c>
      <c r="EMF65" s="98" t="s">
        <v>669</v>
      </c>
      <c r="EMG65" s="98" t="s">
        <v>669</v>
      </c>
      <c r="EMH65" s="98" t="s">
        <v>669</v>
      </c>
      <c r="EMI65" s="98" t="s">
        <v>669</v>
      </c>
      <c r="EMJ65" s="98" t="s">
        <v>669</v>
      </c>
      <c r="EMK65" s="98" t="s">
        <v>669</v>
      </c>
      <c r="EML65" s="98" t="s">
        <v>669</v>
      </c>
      <c r="EMM65" s="98" t="s">
        <v>669</v>
      </c>
      <c r="EMN65" s="98" t="s">
        <v>669</v>
      </c>
      <c r="EMO65" s="98" t="s">
        <v>669</v>
      </c>
      <c r="EMP65" s="98" t="s">
        <v>669</v>
      </c>
      <c r="EMQ65" s="98" t="s">
        <v>669</v>
      </c>
      <c r="EMR65" s="98" t="s">
        <v>669</v>
      </c>
      <c r="EMS65" s="98" t="s">
        <v>669</v>
      </c>
      <c r="EMT65" s="98" t="s">
        <v>669</v>
      </c>
      <c r="EMU65" s="98" t="s">
        <v>669</v>
      </c>
      <c r="EMV65" s="98" t="s">
        <v>669</v>
      </c>
      <c r="EMW65" s="98" t="s">
        <v>669</v>
      </c>
      <c r="EMX65" s="98" t="s">
        <v>669</v>
      </c>
      <c r="EMY65" s="98" t="s">
        <v>669</v>
      </c>
      <c r="EMZ65" s="98" t="s">
        <v>669</v>
      </c>
      <c r="ENA65" s="98" t="s">
        <v>669</v>
      </c>
      <c r="ENB65" s="98" t="s">
        <v>669</v>
      </c>
      <c r="ENC65" s="98" t="s">
        <v>669</v>
      </c>
      <c r="END65" s="98" t="s">
        <v>669</v>
      </c>
      <c r="ENE65" s="98" t="s">
        <v>669</v>
      </c>
      <c r="ENF65" s="98" t="s">
        <v>669</v>
      </c>
      <c r="ENG65" s="98" t="s">
        <v>669</v>
      </c>
      <c r="ENH65" s="98" t="s">
        <v>669</v>
      </c>
      <c r="ENI65" s="98" t="s">
        <v>669</v>
      </c>
      <c r="ENJ65" s="98" t="s">
        <v>669</v>
      </c>
      <c r="ENK65" s="98" t="s">
        <v>669</v>
      </c>
      <c r="ENL65" s="98" t="s">
        <v>669</v>
      </c>
      <c r="ENM65" s="98" t="s">
        <v>669</v>
      </c>
      <c r="ENN65" s="98" t="s">
        <v>669</v>
      </c>
      <c r="ENO65" s="98" t="s">
        <v>669</v>
      </c>
      <c r="ENP65" s="98" t="s">
        <v>669</v>
      </c>
      <c r="ENQ65" s="98" t="s">
        <v>669</v>
      </c>
      <c r="ENR65" s="98" t="s">
        <v>669</v>
      </c>
      <c r="ENS65" s="98" t="s">
        <v>669</v>
      </c>
      <c r="ENT65" s="98" t="s">
        <v>669</v>
      </c>
      <c r="ENU65" s="98" t="s">
        <v>669</v>
      </c>
      <c r="ENV65" s="98" t="s">
        <v>669</v>
      </c>
      <c r="ENW65" s="98" t="s">
        <v>669</v>
      </c>
      <c r="ENX65" s="98" t="s">
        <v>669</v>
      </c>
      <c r="ENY65" s="98" t="s">
        <v>669</v>
      </c>
      <c r="ENZ65" s="98" t="s">
        <v>669</v>
      </c>
      <c r="EOA65" s="98" t="s">
        <v>669</v>
      </c>
      <c r="EOB65" s="98" t="s">
        <v>669</v>
      </c>
      <c r="EOC65" s="98" t="s">
        <v>669</v>
      </c>
      <c r="EOD65" s="98" t="s">
        <v>669</v>
      </c>
      <c r="EOE65" s="98" t="s">
        <v>669</v>
      </c>
      <c r="EOF65" s="98" t="s">
        <v>669</v>
      </c>
      <c r="EOG65" s="98" t="s">
        <v>669</v>
      </c>
      <c r="EOH65" s="98" t="s">
        <v>669</v>
      </c>
      <c r="EOI65" s="98" t="s">
        <v>669</v>
      </c>
      <c r="EOJ65" s="98" t="s">
        <v>669</v>
      </c>
      <c r="EOK65" s="98" t="s">
        <v>669</v>
      </c>
      <c r="EOL65" s="98" t="s">
        <v>669</v>
      </c>
      <c r="EOM65" s="98" t="s">
        <v>669</v>
      </c>
      <c r="EON65" s="98" t="s">
        <v>669</v>
      </c>
      <c r="EOO65" s="98" t="s">
        <v>669</v>
      </c>
      <c r="EOP65" s="98" t="s">
        <v>669</v>
      </c>
      <c r="EOQ65" s="98" t="s">
        <v>669</v>
      </c>
      <c r="EOR65" s="98" t="s">
        <v>669</v>
      </c>
      <c r="EOS65" s="98" t="s">
        <v>669</v>
      </c>
      <c r="EOT65" s="98" t="s">
        <v>669</v>
      </c>
      <c r="EOU65" s="98" t="s">
        <v>669</v>
      </c>
      <c r="EOV65" s="98" t="s">
        <v>669</v>
      </c>
      <c r="EOW65" s="98" t="s">
        <v>669</v>
      </c>
      <c r="EOX65" s="98" t="s">
        <v>669</v>
      </c>
      <c r="EOY65" s="98" t="s">
        <v>669</v>
      </c>
      <c r="EOZ65" s="98" t="s">
        <v>669</v>
      </c>
      <c r="EPA65" s="98" t="s">
        <v>669</v>
      </c>
      <c r="EPB65" s="98" t="s">
        <v>669</v>
      </c>
      <c r="EPC65" s="98" t="s">
        <v>669</v>
      </c>
      <c r="EPD65" s="98" t="s">
        <v>669</v>
      </c>
      <c r="EPE65" s="98" t="s">
        <v>669</v>
      </c>
      <c r="EPF65" s="98" t="s">
        <v>669</v>
      </c>
      <c r="EPG65" s="98" t="s">
        <v>669</v>
      </c>
      <c r="EPH65" s="98" t="s">
        <v>669</v>
      </c>
      <c r="EPI65" s="98" t="s">
        <v>669</v>
      </c>
      <c r="EPJ65" s="98" t="s">
        <v>669</v>
      </c>
      <c r="EPK65" s="98" t="s">
        <v>669</v>
      </c>
      <c r="EPL65" s="98" t="s">
        <v>669</v>
      </c>
      <c r="EPM65" s="98" t="s">
        <v>669</v>
      </c>
      <c r="EPN65" s="98" t="s">
        <v>669</v>
      </c>
      <c r="EPO65" s="98" t="s">
        <v>669</v>
      </c>
      <c r="EPP65" s="98" t="s">
        <v>669</v>
      </c>
      <c r="EPQ65" s="98" t="s">
        <v>669</v>
      </c>
      <c r="EPR65" s="98" t="s">
        <v>669</v>
      </c>
      <c r="EPS65" s="98" t="s">
        <v>669</v>
      </c>
      <c r="EPT65" s="98" t="s">
        <v>669</v>
      </c>
      <c r="EPU65" s="98" t="s">
        <v>669</v>
      </c>
      <c r="EPV65" s="98" t="s">
        <v>669</v>
      </c>
      <c r="EPW65" s="98" t="s">
        <v>669</v>
      </c>
      <c r="EPX65" s="98" t="s">
        <v>669</v>
      </c>
      <c r="EPY65" s="98" t="s">
        <v>669</v>
      </c>
      <c r="EPZ65" s="98" t="s">
        <v>669</v>
      </c>
      <c r="EQA65" s="98" t="s">
        <v>669</v>
      </c>
      <c r="EQB65" s="98" t="s">
        <v>669</v>
      </c>
      <c r="EQC65" s="98" t="s">
        <v>669</v>
      </c>
      <c r="EQD65" s="98" t="s">
        <v>669</v>
      </c>
      <c r="EQE65" s="98" t="s">
        <v>669</v>
      </c>
      <c r="EQF65" s="98" t="s">
        <v>669</v>
      </c>
      <c r="EQG65" s="98" t="s">
        <v>669</v>
      </c>
      <c r="EQH65" s="98" t="s">
        <v>669</v>
      </c>
      <c r="EQI65" s="98" t="s">
        <v>669</v>
      </c>
      <c r="EQJ65" s="98" t="s">
        <v>669</v>
      </c>
      <c r="EQK65" s="98" t="s">
        <v>669</v>
      </c>
      <c r="EQL65" s="98" t="s">
        <v>669</v>
      </c>
      <c r="EQM65" s="98" t="s">
        <v>669</v>
      </c>
      <c r="EQN65" s="98" t="s">
        <v>669</v>
      </c>
      <c r="EQO65" s="98" t="s">
        <v>669</v>
      </c>
      <c r="EQP65" s="98" t="s">
        <v>669</v>
      </c>
      <c r="EQQ65" s="98" t="s">
        <v>669</v>
      </c>
      <c r="EQR65" s="98" t="s">
        <v>669</v>
      </c>
      <c r="EQS65" s="98" t="s">
        <v>669</v>
      </c>
      <c r="EQT65" s="98" t="s">
        <v>669</v>
      </c>
      <c r="EQU65" s="98" t="s">
        <v>669</v>
      </c>
      <c r="EQV65" s="98" t="s">
        <v>669</v>
      </c>
      <c r="EQW65" s="98" t="s">
        <v>669</v>
      </c>
      <c r="EQX65" s="98" t="s">
        <v>669</v>
      </c>
      <c r="EQY65" s="98" t="s">
        <v>669</v>
      </c>
      <c r="EQZ65" s="98" t="s">
        <v>669</v>
      </c>
      <c r="ERA65" s="98" t="s">
        <v>669</v>
      </c>
      <c r="ERB65" s="98" t="s">
        <v>669</v>
      </c>
      <c r="ERC65" s="98" t="s">
        <v>669</v>
      </c>
      <c r="ERD65" s="98" t="s">
        <v>669</v>
      </c>
      <c r="ERE65" s="98" t="s">
        <v>669</v>
      </c>
      <c r="ERF65" s="98" t="s">
        <v>669</v>
      </c>
      <c r="ERG65" s="98" t="s">
        <v>669</v>
      </c>
      <c r="ERH65" s="98" t="s">
        <v>669</v>
      </c>
      <c r="ERI65" s="98" t="s">
        <v>669</v>
      </c>
      <c r="ERJ65" s="98" t="s">
        <v>669</v>
      </c>
      <c r="ERK65" s="98" t="s">
        <v>669</v>
      </c>
      <c r="ERL65" s="98" t="s">
        <v>669</v>
      </c>
      <c r="ERM65" s="98" t="s">
        <v>669</v>
      </c>
      <c r="ERN65" s="98" t="s">
        <v>669</v>
      </c>
      <c r="ERO65" s="98" t="s">
        <v>669</v>
      </c>
      <c r="ERP65" s="98" t="s">
        <v>669</v>
      </c>
      <c r="ERQ65" s="98" t="s">
        <v>669</v>
      </c>
      <c r="ERR65" s="98" t="s">
        <v>669</v>
      </c>
      <c r="ERS65" s="98" t="s">
        <v>669</v>
      </c>
      <c r="ERT65" s="98" t="s">
        <v>669</v>
      </c>
      <c r="ERU65" s="98" t="s">
        <v>669</v>
      </c>
      <c r="ERV65" s="98" t="s">
        <v>669</v>
      </c>
      <c r="ERW65" s="98" t="s">
        <v>669</v>
      </c>
      <c r="ERX65" s="98" t="s">
        <v>669</v>
      </c>
      <c r="ERY65" s="98" t="s">
        <v>669</v>
      </c>
      <c r="ERZ65" s="98" t="s">
        <v>669</v>
      </c>
      <c r="ESA65" s="98" t="s">
        <v>669</v>
      </c>
      <c r="ESB65" s="98" t="s">
        <v>669</v>
      </c>
      <c r="ESC65" s="98" t="s">
        <v>669</v>
      </c>
      <c r="ESD65" s="98" t="s">
        <v>669</v>
      </c>
      <c r="ESE65" s="98" t="s">
        <v>669</v>
      </c>
      <c r="ESF65" s="98" t="s">
        <v>669</v>
      </c>
      <c r="ESG65" s="98" t="s">
        <v>669</v>
      </c>
      <c r="ESH65" s="98" t="s">
        <v>669</v>
      </c>
      <c r="ESI65" s="98" t="s">
        <v>669</v>
      </c>
      <c r="ESJ65" s="98" t="s">
        <v>669</v>
      </c>
      <c r="ESK65" s="98" t="s">
        <v>669</v>
      </c>
      <c r="ESL65" s="98" t="s">
        <v>669</v>
      </c>
      <c r="ESM65" s="98" t="s">
        <v>669</v>
      </c>
      <c r="ESN65" s="98" t="s">
        <v>669</v>
      </c>
      <c r="ESO65" s="98" t="s">
        <v>669</v>
      </c>
      <c r="ESP65" s="98" t="s">
        <v>669</v>
      </c>
      <c r="ESQ65" s="98" t="s">
        <v>669</v>
      </c>
      <c r="ESR65" s="98" t="s">
        <v>669</v>
      </c>
      <c r="ESS65" s="98" t="s">
        <v>669</v>
      </c>
      <c r="EST65" s="98" t="s">
        <v>669</v>
      </c>
      <c r="ESU65" s="98" t="s">
        <v>669</v>
      </c>
      <c r="ESV65" s="98" t="s">
        <v>669</v>
      </c>
      <c r="ESW65" s="98" t="s">
        <v>669</v>
      </c>
      <c r="ESX65" s="98" t="s">
        <v>669</v>
      </c>
      <c r="ESY65" s="98" t="s">
        <v>669</v>
      </c>
      <c r="ESZ65" s="98" t="s">
        <v>669</v>
      </c>
      <c r="ETA65" s="98" t="s">
        <v>669</v>
      </c>
      <c r="ETB65" s="98" t="s">
        <v>669</v>
      </c>
      <c r="ETC65" s="98" t="s">
        <v>669</v>
      </c>
      <c r="ETD65" s="98" t="s">
        <v>669</v>
      </c>
      <c r="ETE65" s="98" t="s">
        <v>669</v>
      </c>
      <c r="ETF65" s="98" t="s">
        <v>669</v>
      </c>
      <c r="ETG65" s="98" t="s">
        <v>669</v>
      </c>
      <c r="ETH65" s="98" t="s">
        <v>669</v>
      </c>
      <c r="ETI65" s="98" t="s">
        <v>669</v>
      </c>
      <c r="ETJ65" s="98" t="s">
        <v>669</v>
      </c>
      <c r="ETK65" s="98" t="s">
        <v>669</v>
      </c>
      <c r="ETL65" s="98" t="s">
        <v>669</v>
      </c>
      <c r="ETM65" s="98" t="s">
        <v>669</v>
      </c>
      <c r="ETN65" s="98" t="s">
        <v>669</v>
      </c>
      <c r="ETO65" s="98" t="s">
        <v>669</v>
      </c>
      <c r="ETP65" s="98" t="s">
        <v>669</v>
      </c>
      <c r="ETQ65" s="98" t="s">
        <v>669</v>
      </c>
      <c r="ETR65" s="98" t="s">
        <v>669</v>
      </c>
      <c r="ETS65" s="98" t="s">
        <v>669</v>
      </c>
      <c r="ETT65" s="98" t="s">
        <v>669</v>
      </c>
      <c r="ETU65" s="98" t="s">
        <v>669</v>
      </c>
      <c r="ETV65" s="98" t="s">
        <v>669</v>
      </c>
      <c r="ETW65" s="98" t="s">
        <v>669</v>
      </c>
      <c r="ETX65" s="98" t="s">
        <v>669</v>
      </c>
      <c r="ETY65" s="98" t="s">
        <v>669</v>
      </c>
      <c r="ETZ65" s="98" t="s">
        <v>669</v>
      </c>
      <c r="EUA65" s="98" t="s">
        <v>669</v>
      </c>
      <c r="EUB65" s="98" t="s">
        <v>669</v>
      </c>
      <c r="EUC65" s="98" t="s">
        <v>669</v>
      </c>
      <c r="EUD65" s="98" t="s">
        <v>669</v>
      </c>
      <c r="EUE65" s="98" t="s">
        <v>669</v>
      </c>
      <c r="EUF65" s="98" t="s">
        <v>669</v>
      </c>
      <c r="EUG65" s="98" t="s">
        <v>669</v>
      </c>
      <c r="EUH65" s="98" t="s">
        <v>669</v>
      </c>
      <c r="EUI65" s="98" t="s">
        <v>669</v>
      </c>
      <c r="EUJ65" s="98" t="s">
        <v>669</v>
      </c>
      <c r="EUK65" s="98" t="s">
        <v>669</v>
      </c>
      <c r="EUL65" s="98" t="s">
        <v>669</v>
      </c>
      <c r="EUM65" s="98" t="s">
        <v>669</v>
      </c>
      <c r="EUN65" s="98" t="s">
        <v>669</v>
      </c>
      <c r="EUO65" s="98" t="s">
        <v>669</v>
      </c>
      <c r="EUP65" s="98" t="s">
        <v>669</v>
      </c>
      <c r="EUQ65" s="98" t="s">
        <v>669</v>
      </c>
      <c r="EUR65" s="98" t="s">
        <v>669</v>
      </c>
      <c r="EUS65" s="98" t="s">
        <v>669</v>
      </c>
      <c r="EUT65" s="98" t="s">
        <v>669</v>
      </c>
      <c r="EUU65" s="98" t="s">
        <v>669</v>
      </c>
      <c r="EUV65" s="98" t="s">
        <v>669</v>
      </c>
      <c r="EUW65" s="98" t="s">
        <v>669</v>
      </c>
      <c r="EUX65" s="98" t="s">
        <v>669</v>
      </c>
      <c r="EUY65" s="98" t="s">
        <v>669</v>
      </c>
      <c r="EUZ65" s="98" t="s">
        <v>669</v>
      </c>
      <c r="EVA65" s="98" t="s">
        <v>669</v>
      </c>
      <c r="EVB65" s="98" t="s">
        <v>669</v>
      </c>
      <c r="EVC65" s="98" t="s">
        <v>669</v>
      </c>
      <c r="EVD65" s="98" t="s">
        <v>669</v>
      </c>
      <c r="EVE65" s="98" t="s">
        <v>669</v>
      </c>
      <c r="EVF65" s="98" t="s">
        <v>669</v>
      </c>
      <c r="EVG65" s="98" t="s">
        <v>669</v>
      </c>
      <c r="EVH65" s="98" t="s">
        <v>669</v>
      </c>
      <c r="EVI65" s="98" t="s">
        <v>669</v>
      </c>
      <c r="EVJ65" s="98" t="s">
        <v>669</v>
      </c>
      <c r="EVK65" s="98" t="s">
        <v>669</v>
      </c>
      <c r="EVL65" s="98" t="s">
        <v>669</v>
      </c>
      <c r="EVM65" s="98" t="s">
        <v>669</v>
      </c>
      <c r="EVN65" s="98" t="s">
        <v>669</v>
      </c>
      <c r="EVO65" s="98" t="s">
        <v>669</v>
      </c>
      <c r="EVP65" s="98" t="s">
        <v>669</v>
      </c>
      <c r="EVQ65" s="98" t="s">
        <v>669</v>
      </c>
      <c r="EVR65" s="98" t="s">
        <v>669</v>
      </c>
      <c r="EVS65" s="98" t="s">
        <v>669</v>
      </c>
      <c r="EVT65" s="98" t="s">
        <v>669</v>
      </c>
      <c r="EVU65" s="98" t="s">
        <v>669</v>
      </c>
      <c r="EVV65" s="98" t="s">
        <v>669</v>
      </c>
      <c r="EVW65" s="98" t="s">
        <v>669</v>
      </c>
      <c r="EVX65" s="98" t="s">
        <v>669</v>
      </c>
      <c r="EVY65" s="98" t="s">
        <v>669</v>
      </c>
      <c r="EVZ65" s="98" t="s">
        <v>669</v>
      </c>
      <c r="EWA65" s="98" t="s">
        <v>669</v>
      </c>
      <c r="EWB65" s="98" t="s">
        <v>669</v>
      </c>
      <c r="EWC65" s="98" t="s">
        <v>669</v>
      </c>
      <c r="EWD65" s="98" t="s">
        <v>669</v>
      </c>
      <c r="EWE65" s="98" t="s">
        <v>669</v>
      </c>
      <c r="EWF65" s="98" t="s">
        <v>669</v>
      </c>
      <c r="EWG65" s="98" t="s">
        <v>669</v>
      </c>
      <c r="EWH65" s="98" t="s">
        <v>669</v>
      </c>
      <c r="EWI65" s="98" t="s">
        <v>669</v>
      </c>
      <c r="EWJ65" s="98" t="s">
        <v>669</v>
      </c>
      <c r="EWK65" s="98" t="s">
        <v>669</v>
      </c>
      <c r="EWL65" s="98" t="s">
        <v>669</v>
      </c>
      <c r="EWM65" s="98" t="s">
        <v>669</v>
      </c>
      <c r="EWN65" s="98" t="s">
        <v>669</v>
      </c>
      <c r="EWO65" s="98" t="s">
        <v>669</v>
      </c>
      <c r="EWP65" s="98" t="s">
        <v>669</v>
      </c>
      <c r="EWQ65" s="98" t="s">
        <v>669</v>
      </c>
      <c r="EWR65" s="98" t="s">
        <v>669</v>
      </c>
      <c r="EWS65" s="98" t="s">
        <v>669</v>
      </c>
      <c r="EWT65" s="98" t="s">
        <v>669</v>
      </c>
      <c r="EWU65" s="98" t="s">
        <v>669</v>
      </c>
      <c r="EWV65" s="98" t="s">
        <v>669</v>
      </c>
      <c r="EWW65" s="98" t="s">
        <v>669</v>
      </c>
      <c r="EWX65" s="98" t="s">
        <v>669</v>
      </c>
      <c r="EWY65" s="98" t="s">
        <v>669</v>
      </c>
      <c r="EWZ65" s="98" t="s">
        <v>669</v>
      </c>
      <c r="EXA65" s="98" t="s">
        <v>669</v>
      </c>
      <c r="EXB65" s="98" t="s">
        <v>669</v>
      </c>
      <c r="EXC65" s="98" t="s">
        <v>669</v>
      </c>
      <c r="EXD65" s="98" t="s">
        <v>669</v>
      </c>
      <c r="EXE65" s="98" t="s">
        <v>669</v>
      </c>
      <c r="EXF65" s="98" t="s">
        <v>669</v>
      </c>
      <c r="EXG65" s="98" t="s">
        <v>669</v>
      </c>
      <c r="EXH65" s="98" t="s">
        <v>669</v>
      </c>
      <c r="EXI65" s="98" t="s">
        <v>669</v>
      </c>
      <c r="EXJ65" s="98" t="s">
        <v>669</v>
      </c>
      <c r="EXK65" s="98" t="s">
        <v>669</v>
      </c>
      <c r="EXL65" s="98" t="s">
        <v>669</v>
      </c>
      <c r="EXM65" s="98" t="s">
        <v>669</v>
      </c>
      <c r="EXN65" s="98" t="s">
        <v>669</v>
      </c>
      <c r="EXO65" s="98" t="s">
        <v>669</v>
      </c>
      <c r="EXP65" s="98" t="s">
        <v>669</v>
      </c>
      <c r="EXQ65" s="98" t="s">
        <v>669</v>
      </c>
      <c r="EXR65" s="98" t="s">
        <v>669</v>
      </c>
      <c r="EXS65" s="98" t="s">
        <v>669</v>
      </c>
      <c r="EXT65" s="98" t="s">
        <v>669</v>
      </c>
      <c r="EXU65" s="98" t="s">
        <v>669</v>
      </c>
      <c r="EXV65" s="98" t="s">
        <v>669</v>
      </c>
      <c r="EXW65" s="98" t="s">
        <v>669</v>
      </c>
      <c r="EXX65" s="98" t="s">
        <v>669</v>
      </c>
      <c r="EXY65" s="98" t="s">
        <v>669</v>
      </c>
      <c r="EXZ65" s="98" t="s">
        <v>669</v>
      </c>
      <c r="EYA65" s="98" t="s">
        <v>669</v>
      </c>
      <c r="EYB65" s="98" t="s">
        <v>669</v>
      </c>
      <c r="EYC65" s="98" t="s">
        <v>669</v>
      </c>
      <c r="EYD65" s="98" t="s">
        <v>669</v>
      </c>
      <c r="EYE65" s="98" t="s">
        <v>669</v>
      </c>
      <c r="EYF65" s="98" t="s">
        <v>669</v>
      </c>
      <c r="EYG65" s="98" t="s">
        <v>669</v>
      </c>
      <c r="EYH65" s="98" t="s">
        <v>669</v>
      </c>
      <c r="EYI65" s="98" t="s">
        <v>669</v>
      </c>
      <c r="EYJ65" s="98" t="s">
        <v>669</v>
      </c>
      <c r="EYK65" s="98" t="s">
        <v>669</v>
      </c>
      <c r="EYL65" s="98" t="s">
        <v>669</v>
      </c>
      <c r="EYM65" s="98" t="s">
        <v>669</v>
      </c>
      <c r="EYN65" s="98" t="s">
        <v>669</v>
      </c>
      <c r="EYO65" s="98" t="s">
        <v>669</v>
      </c>
      <c r="EYP65" s="98" t="s">
        <v>669</v>
      </c>
      <c r="EYQ65" s="98" t="s">
        <v>669</v>
      </c>
      <c r="EYR65" s="98" t="s">
        <v>669</v>
      </c>
      <c r="EYS65" s="98" t="s">
        <v>669</v>
      </c>
      <c r="EYT65" s="98" t="s">
        <v>669</v>
      </c>
      <c r="EYU65" s="98" t="s">
        <v>669</v>
      </c>
      <c r="EYV65" s="98" t="s">
        <v>669</v>
      </c>
      <c r="EYW65" s="98" t="s">
        <v>669</v>
      </c>
      <c r="EYX65" s="98" t="s">
        <v>669</v>
      </c>
      <c r="EYY65" s="98" t="s">
        <v>669</v>
      </c>
      <c r="EYZ65" s="98" t="s">
        <v>669</v>
      </c>
      <c r="EZA65" s="98" t="s">
        <v>669</v>
      </c>
      <c r="EZB65" s="98" t="s">
        <v>669</v>
      </c>
      <c r="EZC65" s="98" t="s">
        <v>669</v>
      </c>
      <c r="EZD65" s="98" t="s">
        <v>669</v>
      </c>
      <c r="EZE65" s="98" t="s">
        <v>669</v>
      </c>
      <c r="EZF65" s="98" t="s">
        <v>669</v>
      </c>
      <c r="EZG65" s="98" t="s">
        <v>669</v>
      </c>
      <c r="EZH65" s="98" t="s">
        <v>669</v>
      </c>
      <c r="EZI65" s="98" t="s">
        <v>669</v>
      </c>
      <c r="EZJ65" s="98" t="s">
        <v>669</v>
      </c>
      <c r="EZK65" s="98" t="s">
        <v>669</v>
      </c>
      <c r="EZL65" s="98" t="s">
        <v>669</v>
      </c>
      <c r="EZM65" s="98" t="s">
        <v>669</v>
      </c>
      <c r="EZN65" s="98" t="s">
        <v>669</v>
      </c>
      <c r="EZO65" s="98" t="s">
        <v>669</v>
      </c>
      <c r="EZP65" s="98" t="s">
        <v>669</v>
      </c>
      <c r="EZQ65" s="98" t="s">
        <v>669</v>
      </c>
      <c r="EZR65" s="98" t="s">
        <v>669</v>
      </c>
      <c r="EZS65" s="98" t="s">
        <v>669</v>
      </c>
      <c r="EZT65" s="98" t="s">
        <v>669</v>
      </c>
      <c r="EZU65" s="98" t="s">
        <v>669</v>
      </c>
      <c r="EZV65" s="98" t="s">
        <v>669</v>
      </c>
      <c r="EZW65" s="98" t="s">
        <v>669</v>
      </c>
      <c r="EZX65" s="98" t="s">
        <v>669</v>
      </c>
      <c r="EZY65" s="98" t="s">
        <v>669</v>
      </c>
      <c r="EZZ65" s="98" t="s">
        <v>669</v>
      </c>
      <c r="FAA65" s="98" t="s">
        <v>669</v>
      </c>
      <c r="FAB65" s="98" t="s">
        <v>669</v>
      </c>
      <c r="FAC65" s="98" t="s">
        <v>669</v>
      </c>
      <c r="FAD65" s="98" t="s">
        <v>669</v>
      </c>
      <c r="FAE65" s="98" t="s">
        <v>669</v>
      </c>
      <c r="FAF65" s="98" t="s">
        <v>669</v>
      </c>
      <c r="FAG65" s="98" t="s">
        <v>669</v>
      </c>
      <c r="FAH65" s="98" t="s">
        <v>669</v>
      </c>
      <c r="FAI65" s="98" t="s">
        <v>669</v>
      </c>
      <c r="FAJ65" s="98" t="s">
        <v>669</v>
      </c>
      <c r="FAK65" s="98" t="s">
        <v>669</v>
      </c>
      <c r="FAL65" s="98" t="s">
        <v>669</v>
      </c>
      <c r="FAM65" s="98" t="s">
        <v>669</v>
      </c>
      <c r="FAN65" s="98" t="s">
        <v>669</v>
      </c>
      <c r="FAO65" s="98" t="s">
        <v>669</v>
      </c>
      <c r="FAP65" s="98" t="s">
        <v>669</v>
      </c>
      <c r="FAQ65" s="98" t="s">
        <v>669</v>
      </c>
      <c r="FAR65" s="98" t="s">
        <v>669</v>
      </c>
      <c r="FAS65" s="98" t="s">
        <v>669</v>
      </c>
      <c r="FAT65" s="98" t="s">
        <v>669</v>
      </c>
      <c r="FAU65" s="98" t="s">
        <v>669</v>
      </c>
      <c r="FAV65" s="98" t="s">
        <v>669</v>
      </c>
      <c r="FAW65" s="98" t="s">
        <v>669</v>
      </c>
      <c r="FAX65" s="98" t="s">
        <v>669</v>
      </c>
      <c r="FAY65" s="98" t="s">
        <v>669</v>
      </c>
      <c r="FAZ65" s="98" t="s">
        <v>669</v>
      </c>
      <c r="FBA65" s="98" t="s">
        <v>669</v>
      </c>
      <c r="FBB65" s="98" t="s">
        <v>669</v>
      </c>
      <c r="FBC65" s="98" t="s">
        <v>669</v>
      </c>
      <c r="FBD65" s="98" t="s">
        <v>669</v>
      </c>
      <c r="FBE65" s="98" t="s">
        <v>669</v>
      </c>
      <c r="FBF65" s="98" t="s">
        <v>669</v>
      </c>
      <c r="FBG65" s="98" t="s">
        <v>669</v>
      </c>
      <c r="FBH65" s="98" t="s">
        <v>669</v>
      </c>
      <c r="FBI65" s="98" t="s">
        <v>669</v>
      </c>
      <c r="FBJ65" s="98" t="s">
        <v>669</v>
      </c>
      <c r="FBK65" s="98" t="s">
        <v>669</v>
      </c>
      <c r="FBL65" s="98" t="s">
        <v>669</v>
      </c>
      <c r="FBM65" s="98" t="s">
        <v>669</v>
      </c>
      <c r="FBN65" s="98" t="s">
        <v>669</v>
      </c>
      <c r="FBO65" s="98" t="s">
        <v>669</v>
      </c>
      <c r="FBP65" s="98" t="s">
        <v>669</v>
      </c>
      <c r="FBQ65" s="98" t="s">
        <v>669</v>
      </c>
      <c r="FBR65" s="98" t="s">
        <v>669</v>
      </c>
      <c r="FBS65" s="98" t="s">
        <v>669</v>
      </c>
      <c r="FBT65" s="98" t="s">
        <v>669</v>
      </c>
      <c r="FBU65" s="98" t="s">
        <v>669</v>
      </c>
      <c r="FBV65" s="98" t="s">
        <v>669</v>
      </c>
      <c r="FBW65" s="98" t="s">
        <v>669</v>
      </c>
      <c r="FBX65" s="98" t="s">
        <v>669</v>
      </c>
      <c r="FBY65" s="98" t="s">
        <v>669</v>
      </c>
      <c r="FBZ65" s="98" t="s">
        <v>669</v>
      </c>
      <c r="FCA65" s="98" t="s">
        <v>669</v>
      </c>
      <c r="FCB65" s="98" t="s">
        <v>669</v>
      </c>
      <c r="FCC65" s="98" t="s">
        <v>669</v>
      </c>
      <c r="FCD65" s="98" t="s">
        <v>669</v>
      </c>
      <c r="FCE65" s="98" t="s">
        <v>669</v>
      </c>
      <c r="FCF65" s="98" t="s">
        <v>669</v>
      </c>
      <c r="FCG65" s="98" t="s">
        <v>669</v>
      </c>
      <c r="FCH65" s="98" t="s">
        <v>669</v>
      </c>
      <c r="FCI65" s="98" t="s">
        <v>669</v>
      </c>
      <c r="FCJ65" s="98" t="s">
        <v>669</v>
      </c>
      <c r="FCK65" s="98" t="s">
        <v>669</v>
      </c>
      <c r="FCL65" s="98" t="s">
        <v>669</v>
      </c>
      <c r="FCM65" s="98" t="s">
        <v>669</v>
      </c>
      <c r="FCN65" s="98" t="s">
        <v>669</v>
      </c>
      <c r="FCO65" s="98" t="s">
        <v>669</v>
      </c>
      <c r="FCP65" s="98" t="s">
        <v>669</v>
      </c>
      <c r="FCQ65" s="98" t="s">
        <v>669</v>
      </c>
      <c r="FCR65" s="98" t="s">
        <v>669</v>
      </c>
      <c r="FCS65" s="98" t="s">
        <v>669</v>
      </c>
      <c r="FCT65" s="98" t="s">
        <v>669</v>
      </c>
      <c r="FCU65" s="98" t="s">
        <v>669</v>
      </c>
      <c r="FCV65" s="98" t="s">
        <v>669</v>
      </c>
      <c r="FCW65" s="98" t="s">
        <v>669</v>
      </c>
      <c r="FCX65" s="98" t="s">
        <v>669</v>
      </c>
      <c r="FCY65" s="98" t="s">
        <v>669</v>
      </c>
      <c r="FCZ65" s="98" t="s">
        <v>669</v>
      </c>
      <c r="FDA65" s="98" t="s">
        <v>669</v>
      </c>
      <c r="FDB65" s="98" t="s">
        <v>669</v>
      </c>
      <c r="FDC65" s="98" t="s">
        <v>669</v>
      </c>
      <c r="FDD65" s="98" t="s">
        <v>669</v>
      </c>
      <c r="FDE65" s="98" t="s">
        <v>669</v>
      </c>
      <c r="FDF65" s="98" t="s">
        <v>669</v>
      </c>
      <c r="FDG65" s="98" t="s">
        <v>669</v>
      </c>
      <c r="FDH65" s="98" t="s">
        <v>669</v>
      </c>
      <c r="FDI65" s="98" t="s">
        <v>669</v>
      </c>
      <c r="FDJ65" s="98" t="s">
        <v>669</v>
      </c>
      <c r="FDK65" s="98" t="s">
        <v>669</v>
      </c>
      <c r="FDL65" s="98" t="s">
        <v>669</v>
      </c>
      <c r="FDM65" s="98" t="s">
        <v>669</v>
      </c>
      <c r="FDN65" s="98" t="s">
        <v>669</v>
      </c>
      <c r="FDO65" s="98" t="s">
        <v>669</v>
      </c>
      <c r="FDP65" s="98" t="s">
        <v>669</v>
      </c>
      <c r="FDQ65" s="98" t="s">
        <v>669</v>
      </c>
      <c r="FDR65" s="98" t="s">
        <v>669</v>
      </c>
      <c r="FDS65" s="98" t="s">
        <v>669</v>
      </c>
      <c r="FDT65" s="98" t="s">
        <v>669</v>
      </c>
      <c r="FDU65" s="98" t="s">
        <v>669</v>
      </c>
      <c r="FDV65" s="98" t="s">
        <v>669</v>
      </c>
      <c r="FDW65" s="98" t="s">
        <v>669</v>
      </c>
      <c r="FDX65" s="98" t="s">
        <v>669</v>
      </c>
      <c r="FDY65" s="98" t="s">
        <v>669</v>
      </c>
      <c r="FDZ65" s="98" t="s">
        <v>669</v>
      </c>
      <c r="FEA65" s="98" t="s">
        <v>669</v>
      </c>
      <c r="FEB65" s="98" t="s">
        <v>669</v>
      </c>
      <c r="FEC65" s="98" t="s">
        <v>669</v>
      </c>
      <c r="FED65" s="98" t="s">
        <v>669</v>
      </c>
      <c r="FEE65" s="98" t="s">
        <v>669</v>
      </c>
      <c r="FEF65" s="98" t="s">
        <v>669</v>
      </c>
      <c r="FEG65" s="98" t="s">
        <v>669</v>
      </c>
      <c r="FEH65" s="98" t="s">
        <v>669</v>
      </c>
      <c r="FEI65" s="98" t="s">
        <v>669</v>
      </c>
      <c r="FEJ65" s="98" t="s">
        <v>669</v>
      </c>
      <c r="FEK65" s="98" t="s">
        <v>669</v>
      </c>
      <c r="FEL65" s="98" t="s">
        <v>669</v>
      </c>
      <c r="FEM65" s="98" t="s">
        <v>669</v>
      </c>
      <c r="FEN65" s="98" t="s">
        <v>669</v>
      </c>
      <c r="FEO65" s="98" t="s">
        <v>669</v>
      </c>
      <c r="FEP65" s="98" t="s">
        <v>669</v>
      </c>
      <c r="FEQ65" s="98" t="s">
        <v>669</v>
      </c>
      <c r="FER65" s="98" t="s">
        <v>669</v>
      </c>
      <c r="FES65" s="98" t="s">
        <v>669</v>
      </c>
      <c r="FET65" s="98" t="s">
        <v>669</v>
      </c>
      <c r="FEU65" s="98" t="s">
        <v>669</v>
      </c>
      <c r="FEV65" s="98" t="s">
        <v>669</v>
      </c>
      <c r="FEW65" s="98" t="s">
        <v>669</v>
      </c>
      <c r="FEX65" s="98" t="s">
        <v>669</v>
      </c>
      <c r="FEY65" s="98" t="s">
        <v>669</v>
      </c>
      <c r="FEZ65" s="98" t="s">
        <v>669</v>
      </c>
      <c r="FFA65" s="98" t="s">
        <v>669</v>
      </c>
      <c r="FFB65" s="98" t="s">
        <v>669</v>
      </c>
      <c r="FFC65" s="98" t="s">
        <v>669</v>
      </c>
      <c r="FFD65" s="98" t="s">
        <v>669</v>
      </c>
      <c r="FFE65" s="98" t="s">
        <v>669</v>
      </c>
      <c r="FFF65" s="98" t="s">
        <v>669</v>
      </c>
      <c r="FFG65" s="98" t="s">
        <v>669</v>
      </c>
      <c r="FFH65" s="98" t="s">
        <v>669</v>
      </c>
      <c r="FFI65" s="98" t="s">
        <v>669</v>
      </c>
      <c r="FFJ65" s="98" t="s">
        <v>669</v>
      </c>
      <c r="FFK65" s="98" t="s">
        <v>669</v>
      </c>
      <c r="FFL65" s="98" t="s">
        <v>669</v>
      </c>
      <c r="FFM65" s="98" t="s">
        <v>669</v>
      </c>
      <c r="FFN65" s="98" t="s">
        <v>669</v>
      </c>
      <c r="FFO65" s="98" t="s">
        <v>669</v>
      </c>
      <c r="FFP65" s="98" t="s">
        <v>669</v>
      </c>
      <c r="FFQ65" s="98" t="s">
        <v>669</v>
      </c>
      <c r="FFR65" s="98" t="s">
        <v>669</v>
      </c>
      <c r="FFS65" s="98" t="s">
        <v>669</v>
      </c>
      <c r="FFT65" s="98" t="s">
        <v>669</v>
      </c>
      <c r="FFU65" s="98" t="s">
        <v>669</v>
      </c>
      <c r="FFV65" s="98" t="s">
        <v>669</v>
      </c>
      <c r="FFW65" s="98" t="s">
        <v>669</v>
      </c>
      <c r="FFX65" s="98" t="s">
        <v>669</v>
      </c>
      <c r="FFY65" s="98" t="s">
        <v>669</v>
      </c>
      <c r="FFZ65" s="98" t="s">
        <v>669</v>
      </c>
      <c r="FGA65" s="98" t="s">
        <v>669</v>
      </c>
      <c r="FGB65" s="98" t="s">
        <v>669</v>
      </c>
      <c r="FGC65" s="98" t="s">
        <v>669</v>
      </c>
      <c r="FGD65" s="98" t="s">
        <v>669</v>
      </c>
      <c r="FGE65" s="98" t="s">
        <v>669</v>
      </c>
      <c r="FGF65" s="98" t="s">
        <v>669</v>
      </c>
      <c r="FGG65" s="98" t="s">
        <v>669</v>
      </c>
      <c r="FGH65" s="98" t="s">
        <v>669</v>
      </c>
      <c r="FGI65" s="98" t="s">
        <v>669</v>
      </c>
      <c r="FGJ65" s="98" t="s">
        <v>669</v>
      </c>
      <c r="FGK65" s="98" t="s">
        <v>669</v>
      </c>
      <c r="FGL65" s="98" t="s">
        <v>669</v>
      </c>
      <c r="FGM65" s="98" t="s">
        <v>669</v>
      </c>
      <c r="FGN65" s="98" t="s">
        <v>669</v>
      </c>
      <c r="FGO65" s="98" t="s">
        <v>669</v>
      </c>
      <c r="FGP65" s="98" t="s">
        <v>669</v>
      </c>
      <c r="FGQ65" s="98" t="s">
        <v>669</v>
      </c>
      <c r="FGR65" s="98" t="s">
        <v>669</v>
      </c>
      <c r="FGS65" s="98" t="s">
        <v>669</v>
      </c>
      <c r="FGT65" s="98" t="s">
        <v>669</v>
      </c>
      <c r="FGU65" s="98" t="s">
        <v>669</v>
      </c>
      <c r="FGV65" s="98" t="s">
        <v>669</v>
      </c>
      <c r="FGW65" s="98" t="s">
        <v>669</v>
      </c>
      <c r="FGX65" s="98" t="s">
        <v>669</v>
      </c>
      <c r="FGY65" s="98" t="s">
        <v>669</v>
      </c>
      <c r="FGZ65" s="98" t="s">
        <v>669</v>
      </c>
      <c r="FHA65" s="98" t="s">
        <v>669</v>
      </c>
      <c r="FHB65" s="98" t="s">
        <v>669</v>
      </c>
      <c r="FHC65" s="98" t="s">
        <v>669</v>
      </c>
      <c r="FHD65" s="98" t="s">
        <v>669</v>
      </c>
      <c r="FHE65" s="98" t="s">
        <v>669</v>
      </c>
      <c r="FHF65" s="98" t="s">
        <v>669</v>
      </c>
      <c r="FHG65" s="98" t="s">
        <v>669</v>
      </c>
      <c r="FHH65" s="98" t="s">
        <v>669</v>
      </c>
      <c r="FHI65" s="98" t="s">
        <v>669</v>
      </c>
      <c r="FHJ65" s="98" t="s">
        <v>669</v>
      </c>
      <c r="FHK65" s="98" t="s">
        <v>669</v>
      </c>
      <c r="FHL65" s="98" t="s">
        <v>669</v>
      </c>
      <c r="FHM65" s="98" t="s">
        <v>669</v>
      </c>
      <c r="FHN65" s="98" t="s">
        <v>669</v>
      </c>
      <c r="FHO65" s="98" t="s">
        <v>669</v>
      </c>
      <c r="FHP65" s="98" t="s">
        <v>669</v>
      </c>
      <c r="FHQ65" s="98" t="s">
        <v>669</v>
      </c>
      <c r="FHR65" s="98" t="s">
        <v>669</v>
      </c>
      <c r="FHS65" s="98" t="s">
        <v>669</v>
      </c>
      <c r="FHT65" s="98" t="s">
        <v>669</v>
      </c>
      <c r="FHU65" s="98" t="s">
        <v>669</v>
      </c>
      <c r="FHV65" s="98" t="s">
        <v>669</v>
      </c>
      <c r="FHW65" s="98" t="s">
        <v>669</v>
      </c>
      <c r="FHX65" s="98" t="s">
        <v>669</v>
      </c>
      <c r="FHY65" s="98" t="s">
        <v>669</v>
      </c>
      <c r="FHZ65" s="98" t="s">
        <v>669</v>
      </c>
      <c r="FIA65" s="98" t="s">
        <v>669</v>
      </c>
      <c r="FIB65" s="98" t="s">
        <v>669</v>
      </c>
      <c r="FIC65" s="98" t="s">
        <v>669</v>
      </c>
      <c r="FID65" s="98" t="s">
        <v>669</v>
      </c>
      <c r="FIE65" s="98" t="s">
        <v>669</v>
      </c>
      <c r="FIF65" s="98" t="s">
        <v>669</v>
      </c>
      <c r="FIG65" s="98" t="s">
        <v>669</v>
      </c>
      <c r="FIH65" s="98" t="s">
        <v>669</v>
      </c>
      <c r="FII65" s="98" t="s">
        <v>669</v>
      </c>
      <c r="FIJ65" s="98" t="s">
        <v>669</v>
      </c>
      <c r="FIK65" s="98" t="s">
        <v>669</v>
      </c>
      <c r="FIL65" s="98" t="s">
        <v>669</v>
      </c>
      <c r="FIM65" s="98" t="s">
        <v>669</v>
      </c>
      <c r="FIN65" s="98" t="s">
        <v>669</v>
      </c>
      <c r="FIO65" s="98" t="s">
        <v>669</v>
      </c>
      <c r="FIP65" s="98" t="s">
        <v>669</v>
      </c>
      <c r="FIQ65" s="98" t="s">
        <v>669</v>
      </c>
      <c r="FIR65" s="98" t="s">
        <v>669</v>
      </c>
      <c r="FIS65" s="98" t="s">
        <v>669</v>
      </c>
      <c r="FIT65" s="98" t="s">
        <v>669</v>
      </c>
      <c r="FIU65" s="98" t="s">
        <v>669</v>
      </c>
      <c r="FIV65" s="98" t="s">
        <v>669</v>
      </c>
      <c r="FIW65" s="98" t="s">
        <v>669</v>
      </c>
      <c r="FIX65" s="98" t="s">
        <v>669</v>
      </c>
      <c r="FIY65" s="98" t="s">
        <v>669</v>
      </c>
      <c r="FIZ65" s="98" t="s">
        <v>669</v>
      </c>
      <c r="FJA65" s="98" t="s">
        <v>669</v>
      </c>
      <c r="FJB65" s="98" t="s">
        <v>669</v>
      </c>
      <c r="FJC65" s="98" t="s">
        <v>669</v>
      </c>
      <c r="FJD65" s="98" t="s">
        <v>669</v>
      </c>
      <c r="FJE65" s="98" t="s">
        <v>669</v>
      </c>
      <c r="FJF65" s="98" t="s">
        <v>669</v>
      </c>
      <c r="FJG65" s="98" t="s">
        <v>669</v>
      </c>
      <c r="FJH65" s="98" t="s">
        <v>669</v>
      </c>
      <c r="FJI65" s="98" t="s">
        <v>669</v>
      </c>
      <c r="FJJ65" s="98" t="s">
        <v>669</v>
      </c>
      <c r="FJK65" s="98" t="s">
        <v>669</v>
      </c>
      <c r="FJL65" s="98" t="s">
        <v>669</v>
      </c>
      <c r="FJM65" s="98" t="s">
        <v>669</v>
      </c>
      <c r="FJN65" s="98" t="s">
        <v>669</v>
      </c>
      <c r="FJO65" s="98" t="s">
        <v>669</v>
      </c>
      <c r="FJP65" s="98" t="s">
        <v>669</v>
      </c>
      <c r="FJQ65" s="98" t="s">
        <v>669</v>
      </c>
      <c r="FJR65" s="98" t="s">
        <v>669</v>
      </c>
      <c r="FJS65" s="98" t="s">
        <v>669</v>
      </c>
      <c r="FJT65" s="98" t="s">
        <v>669</v>
      </c>
      <c r="FJU65" s="98" t="s">
        <v>669</v>
      </c>
      <c r="FJV65" s="98" t="s">
        <v>669</v>
      </c>
      <c r="FJW65" s="98" t="s">
        <v>669</v>
      </c>
      <c r="FJX65" s="98" t="s">
        <v>669</v>
      </c>
      <c r="FJY65" s="98" t="s">
        <v>669</v>
      </c>
      <c r="FJZ65" s="98" t="s">
        <v>669</v>
      </c>
      <c r="FKA65" s="98" t="s">
        <v>669</v>
      </c>
      <c r="FKB65" s="98" t="s">
        <v>669</v>
      </c>
      <c r="FKC65" s="98" t="s">
        <v>669</v>
      </c>
      <c r="FKD65" s="98" t="s">
        <v>669</v>
      </c>
      <c r="FKE65" s="98" t="s">
        <v>669</v>
      </c>
      <c r="FKF65" s="98" t="s">
        <v>669</v>
      </c>
      <c r="FKG65" s="98" t="s">
        <v>669</v>
      </c>
      <c r="FKH65" s="98" t="s">
        <v>669</v>
      </c>
      <c r="FKI65" s="98" t="s">
        <v>669</v>
      </c>
      <c r="FKJ65" s="98" t="s">
        <v>669</v>
      </c>
      <c r="FKK65" s="98" t="s">
        <v>669</v>
      </c>
      <c r="FKL65" s="98" t="s">
        <v>669</v>
      </c>
      <c r="FKM65" s="98" t="s">
        <v>669</v>
      </c>
      <c r="FKN65" s="98" t="s">
        <v>669</v>
      </c>
      <c r="FKO65" s="98" t="s">
        <v>669</v>
      </c>
      <c r="FKP65" s="98" t="s">
        <v>669</v>
      </c>
      <c r="FKQ65" s="98" t="s">
        <v>669</v>
      </c>
      <c r="FKR65" s="98" t="s">
        <v>669</v>
      </c>
      <c r="FKS65" s="98" t="s">
        <v>669</v>
      </c>
      <c r="FKT65" s="98" t="s">
        <v>669</v>
      </c>
      <c r="FKU65" s="98" t="s">
        <v>669</v>
      </c>
      <c r="FKV65" s="98" t="s">
        <v>669</v>
      </c>
      <c r="FKW65" s="98" t="s">
        <v>669</v>
      </c>
      <c r="FKX65" s="98" t="s">
        <v>669</v>
      </c>
      <c r="FKY65" s="98" t="s">
        <v>669</v>
      </c>
      <c r="FKZ65" s="98" t="s">
        <v>669</v>
      </c>
      <c r="FLA65" s="98" t="s">
        <v>669</v>
      </c>
      <c r="FLB65" s="98" t="s">
        <v>669</v>
      </c>
      <c r="FLC65" s="98" t="s">
        <v>669</v>
      </c>
      <c r="FLD65" s="98" t="s">
        <v>669</v>
      </c>
      <c r="FLE65" s="98" t="s">
        <v>669</v>
      </c>
      <c r="FLF65" s="98" t="s">
        <v>669</v>
      </c>
      <c r="FLG65" s="98" t="s">
        <v>669</v>
      </c>
      <c r="FLH65" s="98" t="s">
        <v>669</v>
      </c>
      <c r="FLI65" s="98" t="s">
        <v>669</v>
      </c>
      <c r="FLJ65" s="98" t="s">
        <v>669</v>
      </c>
      <c r="FLK65" s="98" t="s">
        <v>669</v>
      </c>
      <c r="FLL65" s="98" t="s">
        <v>669</v>
      </c>
      <c r="FLM65" s="98" t="s">
        <v>669</v>
      </c>
      <c r="FLN65" s="98" t="s">
        <v>669</v>
      </c>
      <c r="FLO65" s="98" t="s">
        <v>669</v>
      </c>
      <c r="FLP65" s="98" t="s">
        <v>669</v>
      </c>
      <c r="FLQ65" s="98" t="s">
        <v>669</v>
      </c>
      <c r="FLR65" s="98" t="s">
        <v>669</v>
      </c>
      <c r="FLS65" s="98" t="s">
        <v>669</v>
      </c>
      <c r="FLT65" s="98" t="s">
        <v>669</v>
      </c>
      <c r="FLU65" s="98" t="s">
        <v>669</v>
      </c>
      <c r="FLV65" s="98" t="s">
        <v>669</v>
      </c>
      <c r="FLW65" s="98" t="s">
        <v>669</v>
      </c>
      <c r="FLX65" s="98" t="s">
        <v>669</v>
      </c>
      <c r="FLY65" s="98" t="s">
        <v>669</v>
      </c>
      <c r="FLZ65" s="98" t="s">
        <v>669</v>
      </c>
      <c r="FMA65" s="98" t="s">
        <v>669</v>
      </c>
      <c r="FMB65" s="98" t="s">
        <v>669</v>
      </c>
      <c r="FMC65" s="98" t="s">
        <v>669</v>
      </c>
      <c r="FMD65" s="98" t="s">
        <v>669</v>
      </c>
      <c r="FME65" s="98" t="s">
        <v>669</v>
      </c>
      <c r="FMF65" s="98" t="s">
        <v>669</v>
      </c>
      <c r="FMG65" s="98" t="s">
        <v>669</v>
      </c>
      <c r="FMH65" s="98" t="s">
        <v>669</v>
      </c>
      <c r="FMI65" s="98" t="s">
        <v>669</v>
      </c>
      <c r="FMJ65" s="98" t="s">
        <v>669</v>
      </c>
      <c r="FMK65" s="98" t="s">
        <v>669</v>
      </c>
      <c r="FML65" s="98" t="s">
        <v>669</v>
      </c>
      <c r="FMM65" s="98" t="s">
        <v>669</v>
      </c>
      <c r="FMN65" s="98" t="s">
        <v>669</v>
      </c>
      <c r="FMO65" s="98" t="s">
        <v>669</v>
      </c>
      <c r="FMP65" s="98" t="s">
        <v>669</v>
      </c>
      <c r="FMQ65" s="98" t="s">
        <v>669</v>
      </c>
      <c r="FMR65" s="98" t="s">
        <v>669</v>
      </c>
      <c r="FMS65" s="98" t="s">
        <v>669</v>
      </c>
      <c r="FMT65" s="98" t="s">
        <v>669</v>
      </c>
      <c r="FMU65" s="98" t="s">
        <v>669</v>
      </c>
      <c r="FMV65" s="98" t="s">
        <v>669</v>
      </c>
      <c r="FMW65" s="98" t="s">
        <v>669</v>
      </c>
      <c r="FMX65" s="98" t="s">
        <v>669</v>
      </c>
      <c r="FMY65" s="98" t="s">
        <v>669</v>
      </c>
      <c r="FMZ65" s="98" t="s">
        <v>669</v>
      </c>
      <c r="FNA65" s="98" t="s">
        <v>669</v>
      </c>
      <c r="FNB65" s="98" t="s">
        <v>669</v>
      </c>
      <c r="FNC65" s="98" t="s">
        <v>669</v>
      </c>
      <c r="FND65" s="98" t="s">
        <v>669</v>
      </c>
      <c r="FNE65" s="98" t="s">
        <v>669</v>
      </c>
      <c r="FNF65" s="98" t="s">
        <v>669</v>
      </c>
      <c r="FNG65" s="98" t="s">
        <v>669</v>
      </c>
      <c r="FNH65" s="98" t="s">
        <v>669</v>
      </c>
      <c r="FNI65" s="98" t="s">
        <v>669</v>
      </c>
      <c r="FNJ65" s="98" t="s">
        <v>669</v>
      </c>
      <c r="FNK65" s="98" t="s">
        <v>669</v>
      </c>
      <c r="FNL65" s="98" t="s">
        <v>669</v>
      </c>
      <c r="FNM65" s="98" t="s">
        <v>669</v>
      </c>
      <c r="FNN65" s="98" t="s">
        <v>669</v>
      </c>
      <c r="FNO65" s="98" t="s">
        <v>669</v>
      </c>
      <c r="FNP65" s="98" t="s">
        <v>669</v>
      </c>
      <c r="FNQ65" s="98" t="s">
        <v>669</v>
      </c>
      <c r="FNR65" s="98" t="s">
        <v>669</v>
      </c>
      <c r="FNS65" s="98" t="s">
        <v>669</v>
      </c>
      <c r="FNT65" s="98" t="s">
        <v>669</v>
      </c>
      <c r="FNU65" s="98" t="s">
        <v>669</v>
      </c>
      <c r="FNV65" s="98" t="s">
        <v>669</v>
      </c>
      <c r="FNW65" s="98" t="s">
        <v>669</v>
      </c>
      <c r="FNX65" s="98" t="s">
        <v>669</v>
      </c>
      <c r="FNY65" s="98" t="s">
        <v>669</v>
      </c>
      <c r="FNZ65" s="98" t="s">
        <v>669</v>
      </c>
      <c r="FOA65" s="98" t="s">
        <v>669</v>
      </c>
      <c r="FOB65" s="98" t="s">
        <v>669</v>
      </c>
      <c r="FOC65" s="98" t="s">
        <v>669</v>
      </c>
      <c r="FOD65" s="98" t="s">
        <v>669</v>
      </c>
      <c r="FOE65" s="98" t="s">
        <v>669</v>
      </c>
      <c r="FOF65" s="98" t="s">
        <v>669</v>
      </c>
      <c r="FOG65" s="98" t="s">
        <v>669</v>
      </c>
      <c r="FOH65" s="98" t="s">
        <v>669</v>
      </c>
      <c r="FOI65" s="98" t="s">
        <v>669</v>
      </c>
      <c r="FOJ65" s="98" t="s">
        <v>669</v>
      </c>
      <c r="FOK65" s="98" t="s">
        <v>669</v>
      </c>
      <c r="FOL65" s="98" t="s">
        <v>669</v>
      </c>
      <c r="FOM65" s="98" t="s">
        <v>669</v>
      </c>
      <c r="FON65" s="98" t="s">
        <v>669</v>
      </c>
      <c r="FOO65" s="98" t="s">
        <v>669</v>
      </c>
      <c r="FOP65" s="98" t="s">
        <v>669</v>
      </c>
      <c r="FOQ65" s="98" t="s">
        <v>669</v>
      </c>
      <c r="FOR65" s="98" t="s">
        <v>669</v>
      </c>
      <c r="FOS65" s="98" t="s">
        <v>669</v>
      </c>
      <c r="FOT65" s="98" t="s">
        <v>669</v>
      </c>
      <c r="FOU65" s="98" t="s">
        <v>669</v>
      </c>
      <c r="FOV65" s="98" t="s">
        <v>669</v>
      </c>
      <c r="FOW65" s="98" t="s">
        <v>669</v>
      </c>
      <c r="FOX65" s="98" t="s">
        <v>669</v>
      </c>
      <c r="FOY65" s="98" t="s">
        <v>669</v>
      </c>
      <c r="FOZ65" s="98" t="s">
        <v>669</v>
      </c>
      <c r="FPA65" s="98" t="s">
        <v>669</v>
      </c>
      <c r="FPB65" s="98" t="s">
        <v>669</v>
      </c>
      <c r="FPC65" s="98" t="s">
        <v>669</v>
      </c>
      <c r="FPD65" s="98" t="s">
        <v>669</v>
      </c>
      <c r="FPE65" s="98" t="s">
        <v>669</v>
      </c>
      <c r="FPF65" s="98" t="s">
        <v>669</v>
      </c>
      <c r="FPG65" s="98" t="s">
        <v>669</v>
      </c>
      <c r="FPH65" s="98" t="s">
        <v>669</v>
      </c>
      <c r="FPI65" s="98" t="s">
        <v>669</v>
      </c>
      <c r="FPJ65" s="98" t="s">
        <v>669</v>
      </c>
      <c r="FPK65" s="98" t="s">
        <v>669</v>
      </c>
      <c r="FPL65" s="98" t="s">
        <v>669</v>
      </c>
      <c r="FPM65" s="98" t="s">
        <v>669</v>
      </c>
      <c r="FPN65" s="98" t="s">
        <v>669</v>
      </c>
      <c r="FPO65" s="98" t="s">
        <v>669</v>
      </c>
      <c r="FPP65" s="98" t="s">
        <v>669</v>
      </c>
      <c r="FPQ65" s="98" t="s">
        <v>669</v>
      </c>
      <c r="FPR65" s="98" t="s">
        <v>669</v>
      </c>
      <c r="FPS65" s="98" t="s">
        <v>669</v>
      </c>
      <c r="FPT65" s="98" t="s">
        <v>669</v>
      </c>
      <c r="FPU65" s="98" t="s">
        <v>669</v>
      </c>
      <c r="FPV65" s="98" t="s">
        <v>669</v>
      </c>
      <c r="FPW65" s="98" t="s">
        <v>669</v>
      </c>
      <c r="FPX65" s="98" t="s">
        <v>669</v>
      </c>
      <c r="FPY65" s="98" t="s">
        <v>669</v>
      </c>
      <c r="FPZ65" s="98" t="s">
        <v>669</v>
      </c>
      <c r="FQA65" s="98" t="s">
        <v>669</v>
      </c>
      <c r="FQB65" s="98" t="s">
        <v>669</v>
      </c>
      <c r="FQC65" s="98" t="s">
        <v>669</v>
      </c>
      <c r="FQD65" s="98" t="s">
        <v>669</v>
      </c>
      <c r="FQE65" s="98" t="s">
        <v>669</v>
      </c>
      <c r="FQF65" s="98" t="s">
        <v>669</v>
      </c>
      <c r="FQG65" s="98" t="s">
        <v>669</v>
      </c>
      <c r="FQH65" s="98" t="s">
        <v>669</v>
      </c>
      <c r="FQI65" s="98" t="s">
        <v>669</v>
      </c>
      <c r="FQJ65" s="98" t="s">
        <v>669</v>
      </c>
      <c r="FQK65" s="98" t="s">
        <v>669</v>
      </c>
      <c r="FQL65" s="98" t="s">
        <v>669</v>
      </c>
      <c r="FQM65" s="98" t="s">
        <v>669</v>
      </c>
      <c r="FQN65" s="98" t="s">
        <v>669</v>
      </c>
      <c r="FQO65" s="98" t="s">
        <v>669</v>
      </c>
      <c r="FQP65" s="98" t="s">
        <v>669</v>
      </c>
      <c r="FQQ65" s="98" t="s">
        <v>669</v>
      </c>
      <c r="FQR65" s="98" t="s">
        <v>669</v>
      </c>
      <c r="FQS65" s="98" t="s">
        <v>669</v>
      </c>
      <c r="FQT65" s="98" t="s">
        <v>669</v>
      </c>
      <c r="FQU65" s="98" t="s">
        <v>669</v>
      </c>
      <c r="FQV65" s="98" t="s">
        <v>669</v>
      </c>
      <c r="FQW65" s="98" t="s">
        <v>669</v>
      </c>
      <c r="FQX65" s="98" t="s">
        <v>669</v>
      </c>
      <c r="FQY65" s="98" t="s">
        <v>669</v>
      </c>
      <c r="FQZ65" s="98" t="s">
        <v>669</v>
      </c>
      <c r="FRA65" s="98" t="s">
        <v>669</v>
      </c>
      <c r="FRB65" s="98" t="s">
        <v>669</v>
      </c>
      <c r="FRC65" s="98" t="s">
        <v>669</v>
      </c>
      <c r="FRD65" s="98" t="s">
        <v>669</v>
      </c>
      <c r="FRE65" s="98" t="s">
        <v>669</v>
      </c>
      <c r="FRF65" s="98" t="s">
        <v>669</v>
      </c>
      <c r="FRG65" s="98" t="s">
        <v>669</v>
      </c>
      <c r="FRH65" s="98" t="s">
        <v>669</v>
      </c>
      <c r="FRI65" s="98" t="s">
        <v>669</v>
      </c>
      <c r="FRJ65" s="98" t="s">
        <v>669</v>
      </c>
      <c r="FRK65" s="98" t="s">
        <v>669</v>
      </c>
      <c r="FRL65" s="98" t="s">
        <v>669</v>
      </c>
      <c r="FRM65" s="98" t="s">
        <v>669</v>
      </c>
      <c r="FRN65" s="98" t="s">
        <v>669</v>
      </c>
      <c r="FRO65" s="98" t="s">
        <v>669</v>
      </c>
      <c r="FRP65" s="98" t="s">
        <v>669</v>
      </c>
      <c r="FRQ65" s="98" t="s">
        <v>669</v>
      </c>
      <c r="FRR65" s="98" t="s">
        <v>669</v>
      </c>
      <c r="FRS65" s="98" t="s">
        <v>669</v>
      </c>
      <c r="FRT65" s="98" t="s">
        <v>669</v>
      </c>
      <c r="FRU65" s="98" t="s">
        <v>669</v>
      </c>
      <c r="FRV65" s="98" t="s">
        <v>669</v>
      </c>
      <c r="FRW65" s="98" t="s">
        <v>669</v>
      </c>
      <c r="FRX65" s="98" t="s">
        <v>669</v>
      </c>
      <c r="FRY65" s="98" t="s">
        <v>669</v>
      </c>
      <c r="FRZ65" s="98" t="s">
        <v>669</v>
      </c>
      <c r="FSA65" s="98" t="s">
        <v>669</v>
      </c>
      <c r="FSB65" s="98" t="s">
        <v>669</v>
      </c>
      <c r="FSC65" s="98" t="s">
        <v>669</v>
      </c>
      <c r="FSD65" s="98" t="s">
        <v>669</v>
      </c>
      <c r="FSE65" s="98" t="s">
        <v>669</v>
      </c>
      <c r="FSF65" s="98" t="s">
        <v>669</v>
      </c>
      <c r="FSG65" s="98" t="s">
        <v>669</v>
      </c>
      <c r="FSH65" s="98" t="s">
        <v>669</v>
      </c>
      <c r="FSI65" s="98" t="s">
        <v>669</v>
      </c>
      <c r="FSJ65" s="98" t="s">
        <v>669</v>
      </c>
      <c r="FSK65" s="98" t="s">
        <v>669</v>
      </c>
      <c r="FSL65" s="98" t="s">
        <v>669</v>
      </c>
      <c r="FSM65" s="98" t="s">
        <v>669</v>
      </c>
      <c r="FSN65" s="98" t="s">
        <v>669</v>
      </c>
      <c r="FSO65" s="98" t="s">
        <v>669</v>
      </c>
      <c r="FSP65" s="98" t="s">
        <v>669</v>
      </c>
      <c r="FSQ65" s="98" t="s">
        <v>669</v>
      </c>
      <c r="FSR65" s="98" t="s">
        <v>669</v>
      </c>
      <c r="FSS65" s="98" t="s">
        <v>669</v>
      </c>
      <c r="FST65" s="98" t="s">
        <v>669</v>
      </c>
      <c r="FSU65" s="98" t="s">
        <v>669</v>
      </c>
      <c r="FSV65" s="98" t="s">
        <v>669</v>
      </c>
      <c r="FSW65" s="98" t="s">
        <v>669</v>
      </c>
      <c r="FSX65" s="98" t="s">
        <v>669</v>
      </c>
      <c r="FSY65" s="98" t="s">
        <v>669</v>
      </c>
      <c r="FSZ65" s="98" t="s">
        <v>669</v>
      </c>
      <c r="FTA65" s="98" t="s">
        <v>669</v>
      </c>
      <c r="FTB65" s="98" t="s">
        <v>669</v>
      </c>
      <c r="FTC65" s="98" t="s">
        <v>669</v>
      </c>
      <c r="FTD65" s="98" t="s">
        <v>669</v>
      </c>
      <c r="FTE65" s="98" t="s">
        <v>669</v>
      </c>
      <c r="FTF65" s="98" t="s">
        <v>669</v>
      </c>
      <c r="FTG65" s="98" t="s">
        <v>669</v>
      </c>
      <c r="FTH65" s="98" t="s">
        <v>669</v>
      </c>
      <c r="FTI65" s="98" t="s">
        <v>669</v>
      </c>
      <c r="FTJ65" s="98" t="s">
        <v>669</v>
      </c>
      <c r="FTK65" s="98" t="s">
        <v>669</v>
      </c>
      <c r="FTL65" s="98" t="s">
        <v>669</v>
      </c>
      <c r="FTM65" s="98" t="s">
        <v>669</v>
      </c>
      <c r="FTN65" s="98" t="s">
        <v>669</v>
      </c>
      <c r="FTO65" s="98" t="s">
        <v>669</v>
      </c>
      <c r="FTP65" s="98" t="s">
        <v>669</v>
      </c>
      <c r="FTQ65" s="98" t="s">
        <v>669</v>
      </c>
      <c r="FTR65" s="98" t="s">
        <v>669</v>
      </c>
      <c r="FTS65" s="98" t="s">
        <v>669</v>
      </c>
      <c r="FTT65" s="98" t="s">
        <v>669</v>
      </c>
      <c r="FTU65" s="98" t="s">
        <v>669</v>
      </c>
      <c r="FTV65" s="98" t="s">
        <v>669</v>
      </c>
      <c r="FTW65" s="98" t="s">
        <v>669</v>
      </c>
      <c r="FTX65" s="98" t="s">
        <v>669</v>
      </c>
      <c r="FTY65" s="98" t="s">
        <v>669</v>
      </c>
      <c r="FTZ65" s="98" t="s">
        <v>669</v>
      </c>
      <c r="FUA65" s="98" t="s">
        <v>669</v>
      </c>
      <c r="FUB65" s="98" t="s">
        <v>669</v>
      </c>
      <c r="FUC65" s="98" t="s">
        <v>669</v>
      </c>
      <c r="FUD65" s="98" t="s">
        <v>669</v>
      </c>
      <c r="FUE65" s="98" t="s">
        <v>669</v>
      </c>
      <c r="FUF65" s="98" t="s">
        <v>669</v>
      </c>
      <c r="FUG65" s="98" t="s">
        <v>669</v>
      </c>
      <c r="FUH65" s="98" t="s">
        <v>669</v>
      </c>
      <c r="FUI65" s="98" t="s">
        <v>669</v>
      </c>
      <c r="FUJ65" s="98" t="s">
        <v>669</v>
      </c>
      <c r="FUK65" s="98" t="s">
        <v>669</v>
      </c>
      <c r="FUL65" s="98" t="s">
        <v>669</v>
      </c>
      <c r="FUM65" s="98" t="s">
        <v>669</v>
      </c>
      <c r="FUN65" s="98" t="s">
        <v>669</v>
      </c>
      <c r="FUO65" s="98" t="s">
        <v>669</v>
      </c>
      <c r="FUP65" s="98" t="s">
        <v>669</v>
      </c>
      <c r="FUQ65" s="98" t="s">
        <v>669</v>
      </c>
      <c r="FUR65" s="98" t="s">
        <v>669</v>
      </c>
      <c r="FUS65" s="98" t="s">
        <v>669</v>
      </c>
      <c r="FUT65" s="98" t="s">
        <v>669</v>
      </c>
      <c r="FUU65" s="98" t="s">
        <v>669</v>
      </c>
      <c r="FUV65" s="98" t="s">
        <v>669</v>
      </c>
      <c r="FUW65" s="98" t="s">
        <v>669</v>
      </c>
      <c r="FUX65" s="98" t="s">
        <v>669</v>
      </c>
      <c r="FUY65" s="98" t="s">
        <v>669</v>
      </c>
      <c r="FUZ65" s="98" t="s">
        <v>669</v>
      </c>
      <c r="FVA65" s="98" t="s">
        <v>669</v>
      </c>
      <c r="FVB65" s="98" t="s">
        <v>669</v>
      </c>
      <c r="FVC65" s="98" t="s">
        <v>669</v>
      </c>
      <c r="FVD65" s="98" t="s">
        <v>669</v>
      </c>
      <c r="FVE65" s="98" t="s">
        <v>669</v>
      </c>
      <c r="FVF65" s="98" t="s">
        <v>669</v>
      </c>
      <c r="FVG65" s="98" t="s">
        <v>669</v>
      </c>
      <c r="FVH65" s="98" t="s">
        <v>669</v>
      </c>
      <c r="FVI65" s="98" t="s">
        <v>669</v>
      </c>
      <c r="FVJ65" s="98" t="s">
        <v>669</v>
      </c>
      <c r="FVK65" s="98" t="s">
        <v>669</v>
      </c>
      <c r="FVL65" s="98" t="s">
        <v>669</v>
      </c>
      <c r="FVM65" s="98" t="s">
        <v>669</v>
      </c>
      <c r="FVN65" s="98" t="s">
        <v>669</v>
      </c>
      <c r="FVO65" s="98" t="s">
        <v>669</v>
      </c>
      <c r="FVP65" s="98" t="s">
        <v>669</v>
      </c>
      <c r="FVQ65" s="98" t="s">
        <v>669</v>
      </c>
      <c r="FVR65" s="98" t="s">
        <v>669</v>
      </c>
      <c r="FVS65" s="98" t="s">
        <v>669</v>
      </c>
      <c r="FVT65" s="98" t="s">
        <v>669</v>
      </c>
      <c r="FVU65" s="98" t="s">
        <v>669</v>
      </c>
      <c r="FVV65" s="98" t="s">
        <v>669</v>
      </c>
      <c r="FVW65" s="98" t="s">
        <v>669</v>
      </c>
      <c r="FVX65" s="98" t="s">
        <v>669</v>
      </c>
      <c r="FVY65" s="98" t="s">
        <v>669</v>
      </c>
      <c r="FVZ65" s="98" t="s">
        <v>669</v>
      </c>
      <c r="FWA65" s="98" t="s">
        <v>669</v>
      </c>
      <c r="FWB65" s="98" t="s">
        <v>669</v>
      </c>
      <c r="FWC65" s="98" t="s">
        <v>669</v>
      </c>
      <c r="FWD65" s="98" t="s">
        <v>669</v>
      </c>
      <c r="FWE65" s="98" t="s">
        <v>669</v>
      </c>
      <c r="FWF65" s="98" t="s">
        <v>669</v>
      </c>
      <c r="FWG65" s="98" t="s">
        <v>669</v>
      </c>
      <c r="FWH65" s="98" t="s">
        <v>669</v>
      </c>
      <c r="FWI65" s="98" t="s">
        <v>669</v>
      </c>
      <c r="FWJ65" s="98" t="s">
        <v>669</v>
      </c>
      <c r="FWK65" s="98" t="s">
        <v>669</v>
      </c>
      <c r="FWL65" s="98" t="s">
        <v>669</v>
      </c>
      <c r="FWM65" s="98" t="s">
        <v>669</v>
      </c>
      <c r="FWN65" s="98" t="s">
        <v>669</v>
      </c>
      <c r="FWO65" s="98" t="s">
        <v>669</v>
      </c>
      <c r="FWP65" s="98" t="s">
        <v>669</v>
      </c>
      <c r="FWQ65" s="98" t="s">
        <v>669</v>
      </c>
      <c r="FWR65" s="98" t="s">
        <v>669</v>
      </c>
      <c r="FWS65" s="98" t="s">
        <v>669</v>
      </c>
      <c r="FWT65" s="98" t="s">
        <v>669</v>
      </c>
      <c r="FWU65" s="98" t="s">
        <v>669</v>
      </c>
      <c r="FWV65" s="98" t="s">
        <v>669</v>
      </c>
      <c r="FWW65" s="98" t="s">
        <v>669</v>
      </c>
      <c r="FWX65" s="98" t="s">
        <v>669</v>
      </c>
      <c r="FWY65" s="98" t="s">
        <v>669</v>
      </c>
      <c r="FWZ65" s="98" t="s">
        <v>669</v>
      </c>
      <c r="FXA65" s="98" t="s">
        <v>669</v>
      </c>
      <c r="FXB65" s="98" t="s">
        <v>669</v>
      </c>
      <c r="FXC65" s="98" t="s">
        <v>669</v>
      </c>
      <c r="FXD65" s="98" t="s">
        <v>669</v>
      </c>
      <c r="FXE65" s="98" t="s">
        <v>669</v>
      </c>
      <c r="FXF65" s="98" t="s">
        <v>669</v>
      </c>
      <c r="FXG65" s="98" t="s">
        <v>669</v>
      </c>
      <c r="FXH65" s="98" t="s">
        <v>669</v>
      </c>
      <c r="FXI65" s="98" t="s">
        <v>669</v>
      </c>
      <c r="FXJ65" s="98" t="s">
        <v>669</v>
      </c>
      <c r="FXK65" s="98" t="s">
        <v>669</v>
      </c>
      <c r="FXL65" s="98" t="s">
        <v>669</v>
      </c>
      <c r="FXM65" s="98" t="s">
        <v>669</v>
      </c>
      <c r="FXN65" s="98" t="s">
        <v>669</v>
      </c>
      <c r="FXO65" s="98" t="s">
        <v>669</v>
      </c>
      <c r="FXP65" s="98" t="s">
        <v>669</v>
      </c>
      <c r="FXQ65" s="98" t="s">
        <v>669</v>
      </c>
      <c r="FXR65" s="98" t="s">
        <v>669</v>
      </c>
      <c r="FXS65" s="98" t="s">
        <v>669</v>
      </c>
      <c r="FXT65" s="98" t="s">
        <v>669</v>
      </c>
      <c r="FXU65" s="98" t="s">
        <v>669</v>
      </c>
      <c r="FXV65" s="98" t="s">
        <v>669</v>
      </c>
      <c r="FXW65" s="98" t="s">
        <v>669</v>
      </c>
      <c r="FXX65" s="98" t="s">
        <v>669</v>
      </c>
      <c r="FXY65" s="98" t="s">
        <v>669</v>
      </c>
      <c r="FXZ65" s="98" t="s">
        <v>669</v>
      </c>
      <c r="FYA65" s="98" t="s">
        <v>669</v>
      </c>
      <c r="FYB65" s="98" t="s">
        <v>669</v>
      </c>
      <c r="FYC65" s="98" t="s">
        <v>669</v>
      </c>
      <c r="FYD65" s="98" t="s">
        <v>669</v>
      </c>
      <c r="FYE65" s="98" t="s">
        <v>669</v>
      </c>
      <c r="FYF65" s="98" t="s">
        <v>669</v>
      </c>
      <c r="FYG65" s="98" t="s">
        <v>669</v>
      </c>
      <c r="FYH65" s="98" t="s">
        <v>669</v>
      </c>
      <c r="FYI65" s="98" t="s">
        <v>669</v>
      </c>
      <c r="FYJ65" s="98" t="s">
        <v>669</v>
      </c>
      <c r="FYK65" s="98" t="s">
        <v>669</v>
      </c>
      <c r="FYL65" s="98" t="s">
        <v>669</v>
      </c>
      <c r="FYM65" s="98" t="s">
        <v>669</v>
      </c>
      <c r="FYN65" s="98" t="s">
        <v>669</v>
      </c>
      <c r="FYO65" s="98" t="s">
        <v>669</v>
      </c>
      <c r="FYP65" s="98" t="s">
        <v>669</v>
      </c>
      <c r="FYQ65" s="98" t="s">
        <v>669</v>
      </c>
      <c r="FYR65" s="98" t="s">
        <v>669</v>
      </c>
      <c r="FYS65" s="98" t="s">
        <v>669</v>
      </c>
      <c r="FYT65" s="98" t="s">
        <v>669</v>
      </c>
      <c r="FYU65" s="98" t="s">
        <v>669</v>
      </c>
      <c r="FYV65" s="98" t="s">
        <v>669</v>
      </c>
      <c r="FYW65" s="98" t="s">
        <v>669</v>
      </c>
      <c r="FYX65" s="98" t="s">
        <v>669</v>
      </c>
      <c r="FYY65" s="98" t="s">
        <v>669</v>
      </c>
      <c r="FYZ65" s="98" t="s">
        <v>669</v>
      </c>
      <c r="FZA65" s="98" t="s">
        <v>669</v>
      </c>
      <c r="FZB65" s="98" t="s">
        <v>669</v>
      </c>
      <c r="FZC65" s="98" t="s">
        <v>669</v>
      </c>
      <c r="FZD65" s="98" t="s">
        <v>669</v>
      </c>
      <c r="FZE65" s="98" t="s">
        <v>669</v>
      </c>
      <c r="FZF65" s="98" t="s">
        <v>669</v>
      </c>
      <c r="FZG65" s="98" t="s">
        <v>669</v>
      </c>
      <c r="FZH65" s="98" t="s">
        <v>669</v>
      </c>
      <c r="FZI65" s="98" t="s">
        <v>669</v>
      </c>
      <c r="FZJ65" s="98" t="s">
        <v>669</v>
      </c>
      <c r="FZK65" s="98" t="s">
        <v>669</v>
      </c>
      <c r="FZL65" s="98" t="s">
        <v>669</v>
      </c>
      <c r="FZM65" s="98" t="s">
        <v>669</v>
      </c>
      <c r="FZN65" s="98" t="s">
        <v>669</v>
      </c>
      <c r="FZO65" s="98" t="s">
        <v>669</v>
      </c>
      <c r="FZP65" s="98" t="s">
        <v>669</v>
      </c>
      <c r="FZQ65" s="98" t="s">
        <v>669</v>
      </c>
      <c r="FZR65" s="98" t="s">
        <v>669</v>
      </c>
      <c r="FZS65" s="98" t="s">
        <v>669</v>
      </c>
      <c r="FZT65" s="98" t="s">
        <v>669</v>
      </c>
      <c r="FZU65" s="98" t="s">
        <v>669</v>
      </c>
      <c r="FZV65" s="98" t="s">
        <v>669</v>
      </c>
      <c r="FZW65" s="98" t="s">
        <v>669</v>
      </c>
      <c r="FZX65" s="98" t="s">
        <v>669</v>
      </c>
      <c r="FZY65" s="98" t="s">
        <v>669</v>
      </c>
      <c r="FZZ65" s="98" t="s">
        <v>669</v>
      </c>
      <c r="GAA65" s="98" t="s">
        <v>669</v>
      </c>
      <c r="GAB65" s="98" t="s">
        <v>669</v>
      </c>
      <c r="GAC65" s="98" t="s">
        <v>669</v>
      </c>
      <c r="GAD65" s="98" t="s">
        <v>669</v>
      </c>
      <c r="GAE65" s="98" t="s">
        <v>669</v>
      </c>
      <c r="GAF65" s="98" t="s">
        <v>669</v>
      </c>
      <c r="GAG65" s="98" t="s">
        <v>669</v>
      </c>
      <c r="GAH65" s="98" t="s">
        <v>669</v>
      </c>
      <c r="GAI65" s="98" t="s">
        <v>669</v>
      </c>
      <c r="GAJ65" s="98" t="s">
        <v>669</v>
      </c>
      <c r="GAK65" s="98" t="s">
        <v>669</v>
      </c>
      <c r="GAL65" s="98" t="s">
        <v>669</v>
      </c>
      <c r="GAM65" s="98" t="s">
        <v>669</v>
      </c>
      <c r="GAN65" s="98" t="s">
        <v>669</v>
      </c>
      <c r="GAO65" s="98" t="s">
        <v>669</v>
      </c>
      <c r="GAP65" s="98" t="s">
        <v>669</v>
      </c>
      <c r="GAQ65" s="98" t="s">
        <v>669</v>
      </c>
      <c r="GAR65" s="98" t="s">
        <v>669</v>
      </c>
      <c r="GAS65" s="98" t="s">
        <v>669</v>
      </c>
      <c r="GAT65" s="98" t="s">
        <v>669</v>
      </c>
      <c r="GAU65" s="98" t="s">
        <v>669</v>
      </c>
      <c r="GAV65" s="98" t="s">
        <v>669</v>
      </c>
      <c r="GAW65" s="98" t="s">
        <v>669</v>
      </c>
      <c r="GAX65" s="98" t="s">
        <v>669</v>
      </c>
      <c r="GAY65" s="98" t="s">
        <v>669</v>
      </c>
      <c r="GAZ65" s="98" t="s">
        <v>669</v>
      </c>
      <c r="GBA65" s="98" t="s">
        <v>669</v>
      </c>
      <c r="GBB65" s="98" t="s">
        <v>669</v>
      </c>
      <c r="GBC65" s="98" t="s">
        <v>669</v>
      </c>
      <c r="GBD65" s="98" t="s">
        <v>669</v>
      </c>
      <c r="GBE65" s="98" t="s">
        <v>669</v>
      </c>
      <c r="GBF65" s="98" t="s">
        <v>669</v>
      </c>
      <c r="GBG65" s="98" t="s">
        <v>669</v>
      </c>
      <c r="GBH65" s="98" t="s">
        <v>669</v>
      </c>
      <c r="GBI65" s="98" t="s">
        <v>669</v>
      </c>
      <c r="GBJ65" s="98" t="s">
        <v>669</v>
      </c>
      <c r="GBK65" s="98" t="s">
        <v>669</v>
      </c>
      <c r="GBL65" s="98" t="s">
        <v>669</v>
      </c>
      <c r="GBM65" s="98" t="s">
        <v>669</v>
      </c>
      <c r="GBN65" s="98" t="s">
        <v>669</v>
      </c>
      <c r="GBO65" s="98" t="s">
        <v>669</v>
      </c>
      <c r="GBP65" s="98" t="s">
        <v>669</v>
      </c>
      <c r="GBQ65" s="98" t="s">
        <v>669</v>
      </c>
      <c r="GBR65" s="98" t="s">
        <v>669</v>
      </c>
      <c r="GBS65" s="98" t="s">
        <v>669</v>
      </c>
      <c r="GBT65" s="98" t="s">
        <v>669</v>
      </c>
      <c r="GBU65" s="98" t="s">
        <v>669</v>
      </c>
      <c r="GBV65" s="98" t="s">
        <v>669</v>
      </c>
      <c r="GBW65" s="98" t="s">
        <v>669</v>
      </c>
      <c r="GBX65" s="98" t="s">
        <v>669</v>
      </c>
      <c r="GBY65" s="98" t="s">
        <v>669</v>
      </c>
      <c r="GBZ65" s="98" t="s">
        <v>669</v>
      </c>
      <c r="GCA65" s="98" t="s">
        <v>669</v>
      </c>
      <c r="GCB65" s="98" t="s">
        <v>669</v>
      </c>
      <c r="GCC65" s="98" t="s">
        <v>669</v>
      </c>
      <c r="GCD65" s="98" t="s">
        <v>669</v>
      </c>
      <c r="GCE65" s="98" t="s">
        <v>669</v>
      </c>
      <c r="GCF65" s="98" t="s">
        <v>669</v>
      </c>
      <c r="GCG65" s="98" t="s">
        <v>669</v>
      </c>
      <c r="GCH65" s="98" t="s">
        <v>669</v>
      </c>
      <c r="GCI65" s="98" t="s">
        <v>669</v>
      </c>
      <c r="GCJ65" s="98" t="s">
        <v>669</v>
      </c>
      <c r="GCK65" s="98" t="s">
        <v>669</v>
      </c>
      <c r="GCL65" s="98" t="s">
        <v>669</v>
      </c>
      <c r="GCM65" s="98" t="s">
        <v>669</v>
      </c>
      <c r="GCN65" s="98" t="s">
        <v>669</v>
      </c>
      <c r="GCO65" s="98" t="s">
        <v>669</v>
      </c>
      <c r="GCP65" s="98" t="s">
        <v>669</v>
      </c>
      <c r="GCQ65" s="98" t="s">
        <v>669</v>
      </c>
      <c r="GCR65" s="98" t="s">
        <v>669</v>
      </c>
      <c r="GCS65" s="98" t="s">
        <v>669</v>
      </c>
      <c r="GCT65" s="98" t="s">
        <v>669</v>
      </c>
      <c r="GCU65" s="98" t="s">
        <v>669</v>
      </c>
      <c r="GCV65" s="98" t="s">
        <v>669</v>
      </c>
      <c r="GCW65" s="98" t="s">
        <v>669</v>
      </c>
      <c r="GCX65" s="98" t="s">
        <v>669</v>
      </c>
      <c r="GCY65" s="98" t="s">
        <v>669</v>
      </c>
      <c r="GCZ65" s="98" t="s">
        <v>669</v>
      </c>
      <c r="GDA65" s="98" t="s">
        <v>669</v>
      </c>
      <c r="GDB65" s="98" t="s">
        <v>669</v>
      </c>
      <c r="GDC65" s="98" t="s">
        <v>669</v>
      </c>
      <c r="GDD65" s="98" t="s">
        <v>669</v>
      </c>
      <c r="GDE65" s="98" t="s">
        <v>669</v>
      </c>
      <c r="GDF65" s="98" t="s">
        <v>669</v>
      </c>
      <c r="GDG65" s="98" t="s">
        <v>669</v>
      </c>
      <c r="GDH65" s="98" t="s">
        <v>669</v>
      </c>
      <c r="GDI65" s="98" t="s">
        <v>669</v>
      </c>
      <c r="GDJ65" s="98" t="s">
        <v>669</v>
      </c>
      <c r="GDK65" s="98" t="s">
        <v>669</v>
      </c>
      <c r="GDL65" s="98" t="s">
        <v>669</v>
      </c>
      <c r="GDM65" s="98" t="s">
        <v>669</v>
      </c>
      <c r="GDN65" s="98" t="s">
        <v>669</v>
      </c>
      <c r="GDO65" s="98" t="s">
        <v>669</v>
      </c>
      <c r="GDP65" s="98" t="s">
        <v>669</v>
      </c>
      <c r="GDQ65" s="98" t="s">
        <v>669</v>
      </c>
      <c r="GDR65" s="98" t="s">
        <v>669</v>
      </c>
      <c r="GDS65" s="98" t="s">
        <v>669</v>
      </c>
      <c r="GDT65" s="98" t="s">
        <v>669</v>
      </c>
      <c r="GDU65" s="98" t="s">
        <v>669</v>
      </c>
      <c r="GDV65" s="98" t="s">
        <v>669</v>
      </c>
      <c r="GDW65" s="98" t="s">
        <v>669</v>
      </c>
      <c r="GDX65" s="98" t="s">
        <v>669</v>
      </c>
      <c r="GDY65" s="98" t="s">
        <v>669</v>
      </c>
      <c r="GDZ65" s="98" t="s">
        <v>669</v>
      </c>
      <c r="GEA65" s="98" t="s">
        <v>669</v>
      </c>
      <c r="GEB65" s="98" t="s">
        <v>669</v>
      </c>
      <c r="GEC65" s="98" t="s">
        <v>669</v>
      </c>
      <c r="GED65" s="98" t="s">
        <v>669</v>
      </c>
      <c r="GEE65" s="98" t="s">
        <v>669</v>
      </c>
      <c r="GEF65" s="98" t="s">
        <v>669</v>
      </c>
      <c r="GEG65" s="98" t="s">
        <v>669</v>
      </c>
      <c r="GEH65" s="98" t="s">
        <v>669</v>
      </c>
      <c r="GEI65" s="98" t="s">
        <v>669</v>
      </c>
      <c r="GEJ65" s="98" t="s">
        <v>669</v>
      </c>
      <c r="GEK65" s="98" t="s">
        <v>669</v>
      </c>
      <c r="GEL65" s="98" t="s">
        <v>669</v>
      </c>
      <c r="GEM65" s="98" t="s">
        <v>669</v>
      </c>
      <c r="GEN65" s="98" t="s">
        <v>669</v>
      </c>
      <c r="GEO65" s="98" t="s">
        <v>669</v>
      </c>
      <c r="GEP65" s="98" t="s">
        <v>669</v>
      </c>
      <c r="GEQ65" s="98" t="s">
        <v>669</v>
      </c>
      <c r="GER65" s="98" t="s">
        <v>669</v>
      </c>
      <c r="GES65" s="98" t="s">
        <v>669</v>
      </c>
      <c r="GET65" s="98" t="s">
        <v>669</v>
      </c>
      <c r="GEU65" s="98" t="s">
        <v>669</v>
      </c>
      <c r="GEV65" s="98" t="s">
        <v>669</v>
      </c>
      <c r="GEW65" s="98" t="s">
        <v>669</v>
      </c>
      <c r="GEX65" s="98" t="s">
        <v>669</v>
      </c>
      <c r="GEY65" s="98" t="s">
        <v>669</v>
      </c>
      <c r="GEZ65" s="98" t="s">
        <v>669</v>
      </c>
      <c r="GFA65" s="98" t="s">
        <v>669</v>
      </c>
      <c r="GFB65" s="98" t="s">
        <v>669</v>
      </c>
      <c r="GFC65" s="98" t="s">
        <v>669</v>
      </c>
      <c r="GFD65" s="98" t="s">
        <v>669</v>
      </c>
      <c r="GFE65" s="98" t="s">
        <v>669</v>
      </c>
      <c r="GFF65" s="98" t="s">
        <v>669</v>
      </c>
      <c r="GFG65" s="98" t="s">
        <v>669</v>
      </c>
      <c r="GFH65" s="98" t="s">
        <v>669</v>
      </c>
      <c r="GFI65" s="98" t="s">
        <v>669</v>
      </c>
      <c r="GFJ65" s="98" t="s">
        <v>669</v>
      </c>
      <c r="GFK65" s="98" t="s">
        <v>669</v>
      </c>
      <c r="GFL65" s="98" t="s">
        <v>669</v>
      </c>
      <c r="GFM65" s="98" t="s">
        <v>669</v>
      </c>
      <c r="GFN65" s="98" t="s">
        <v>669</v>
      </c>
      <c r="GFO65" s="98" t="s">
        <v>669</v>
      </c>
      <c r="GFP65" s="98" t="s">
        <v>669</v>
      </c>
      <c r="GFQ65" s="98" t="s">
        <v>669</v>
      </c>
      <c r="GFR65" s="98" t="s">
        <v>669</v>
      </c>
      <c r="GFS65" s="98" t="s">
        <v>669</v>
      </c>
      <c r="GFT65" s="98" t="s">
        <v>669</v>
      </c>
      <c r="GFU65" s="98" t="s">
        <v>669</v>
      </c>
      <c r="GFV65" s="98" t="s">
        <v>669</v>
      </c>
      <c r="GFW65" s="98" t="s">
        <v>669</v>
      </c>
      <c r="GFX65" s="98" t="s">
        <v>669</v>
      </c>
      <c r="GFY65" s="98" t="s">
        <v>669</v>
      </c>
      <c r="GFZ65" s="98" t="s">
        <v>669</v>
      </c>
      <c r="GGA65" s="98" t="s">
        <v>669</v>
      </c>
      <c r="GGB65" s="98" t="s">
        <v>669</v>
      </c>
      <c r="GGC65" s="98" t="s">
        <v>669</v>
      </c>
      <c r="GGD65" s="98" t="s">
        <v>669</v>
      </c>
      <c r="GGE65" s="98" t="s">
        <v>669</v>
      </c>
      <c r="GGF65" s="98" t="s">
        <v>669</v>
      </c>
      <c r="GGG65" s="98" t="s">
        <v>669</v>
      </c>
      <c r="GGH65" s="98" t="s">
        <v>669</v>
      </c>
      <c r="GGI65" s="98" t="s">
        <v>669</v>
      </c>
      <c r="GGJ65" s="98" t="s">
        <v>669</v>
      </c>
      <c r="GGK65" s="98" t="s">
        <v>669</v>
      </c>
      <c r="GGL65" s="98" t="s">
        <v>669</v>
      </c>
      <c r="GGM65" s="98" t="s">
        <v>669</v>
      </c>
      <c r="GGN65" s="98" t="s">
        <v>669</v>
      </c>
      <c r="GGO65" s="98" t="s">
        <v>669</v>
      </c>
      <c r="GGP65" s="98" t="s">
        <v>669</v>
      </c>
      <c r="GGQ65" s="98" t="s">
        <v>669</v>
      </c>
      <c r="GGR65" s="98" t="s">
        <v>669</v>
      </c>
      <c r="GGS65" s="98" t="s">
        <v>669</v>
      </c>
      <c r="GGT65" s="98" t="s">
        <v>669</v>
      </c>
      <c r="GGU65" s="98" t="s">
        <v>669</v>
      </c>
      <c r="GGV65" s="98" t="s">
        <v>669</v>
      </c>
      <c r="GGW65" s="98" t="s">
        <v>669</v>
      </c>
      <c r="GGX65" s="98" t="s">
        <v>669</v>
      </c>
      <c r="GGY65" s="98" t="s">
        <v>669</v>
      </c>
      <c r="GGZ65" s="98" t="s">
        <v>669</v>
      </c>
      <c r="GHA65" s="98" t="s">
        <v>669</v>
      </c>
      <c r="GHB65" s="98" t="s">
        <v>669</v>
      </c>
      <c r="GHC65" s="98" t="s">
        <v>669</v>
      </c>
      <c r="GHD65" s="98" t="s">
        <v>669</v>
      </c>
      <c r="GHE65" s="98" t="s">
        <v>669</v>
      </c>
      <c r="GHF65" s="98" t="s">
        <v>669</v>
      </c>
      <c r="GHG65" s="98" t="s">
        <v>669</v>
      </c>
      <c r="GHH65" s="98" t="s">
        <v>669</v>
      </c>
      <c r="GHI65" s="98" t="s">
        <v>669</v>
      </c>
      <c r="GHJ65" s="98" t="s">
        <v>669</v>
      </c>
      <c r="GHK65" s="98" t="s">
        <v>669</v>
      </c>
      <c r="GHL65" s="98" t="s">
        <v>669</v>
      </c>
      <c r="GHM65" s="98" t="s">
        <v>669</v>
      </c>
      <c r="GHN65" s="98" t="s">
        <v>669</v>
      </c>
      <c r="GHO65" s="98" t="s">
        <v>669</v>
      </c>
      <c r="GHP65" s="98" t="s">
        <v>669</v>
      </c>
      <c r="GHQ65" s="98" t="s">
        <v>669</v>
      </c>
      <c r="GHR65" s="98" t="s">
        <v>669</v>
      </c>
      <c r="GHS65" s="98" t="s">
        <v>669</v>
      </c>
      <c r="GHT65" s="98" t="s">
        <v>669</v>
      </c>
      <c r="GHU65" s="98" t="s">
        <v>669</v>
      </c>
      <c r="GHV65" s="98" t="s">
        <v>669</v>
      </c>
      <c r="GHW65" s="98" t="s">
        <v>669</v>
      </c>
      <c r="GHX65" s="98" t="s">
        <v>669</v>
      </c>
      <c r="GHY65" s="98" t="s">
        <v>669</v>
      </c>
      <c r="GHZ65" s="98" t="s">
        <v>669</v>
      </c>
      <c r="GIA65" s="98" t="s">
        <v>669</v>
      </c>
      <c r="GIB65" s="98" t="s">
        <v>669</v>
      </c>
      <c r="GIC65" s="98" t="s">
        <v>669</v>
      </c>
      <c r="GID65" s="98" t="s">
        <v>669</v>
      </c>
      <c r="GIE65" s="98" t="s">
        <v>669</v>
      </c>
      <c r="GIF65" s="98" t="s">
        <v>669</v>
      </c>
      <c r="GIG65" s="98" t="s">
        <v>669</v>
      </c>
      <c r="GIH65" s="98" t="s">
        <v>669</v>
      </c>
      <c r="GII65" s="98" t="s">
        <v>669</v>
      </c>
      <c r="GIJ65" s="98" t="s">
        <v>669</v>
      </c>
      <c r="GIK65" s="98" t="s">
        <v>669</v>
      </c>
      <c r="GIL65" s="98" t="s">
        <v>669</v>
      </c>
      <c r="GIM65" s="98" t="s">
        <v>669</v>
      </c>
      <c r="GIN65" s="98" t="s">
        <v>669</v>
      </c>
      <c r="GIO65" s="98" t="s">
        <v>669</v>
      </c>
      <c r="GIP65" s="98" t="s">
        <v>669</v>
      </c>
      <c r="GIQ65" s="98" t="s">
        <v>669</v>
      </c>
      <c r="GIR65" s="98" t="s">
        <v>669</v>
      </c>
      <c r="GIS65" s="98" t="s">
        <v>669</v>
      </c>
      <c r="GIT65" s="98" t="s">
        <v>669</v>
      </c>
      <c r="GIU65" s="98" t="s">
        <v>669</v>
      </c>
      <c r="GIV65" s="98" t="s">
        <v>669</v>
      </c>
      <c r="GIW65" s="98" t="s">
        <v>669</v>
      </c>
      <c r="GIX65" s="98" t="s">
        <v>669</v>
      </c>
      <c r="GIY65" s="98" t="s">
        <v>669</v>
      </c>
      <c r="GIZ65" s="98" t="s">
        <v>669</v>
      </c>
      <c r="GJA65" s="98" t="s">
        <v>669</v>
      </c>
      <c r="GJB65" s="98" t="s">
        <v>669</v>
      </c>
      <c r="GJC65" s="98" t="s">
        <v>669</v>
      </c>
      <c r="GJD65" s="98" t="s">
        <v>669</v>
      </c>
      <c r="GJE65" s="98" t="s">
        <v>669</v>
      </c>
      <c r="GJF65" s="98" t="s">
        <v>669</v>
      </c>
      <c r="GJG65" s="98" t="s">
        <v>669</v>
      </c>
      <c r="GJH65" s="98" t="s">
        <v>669</v>
      </c>
      <c r="GJI65" s="98" t="s">
        <v>669</v>
      </c>
      <c r="GJJ65" s="98" t="s">
        <v>669</v>
      </c>
      <c r="GJK65" s="98" t="s">
        <v>669</v>
      </c>
      <c r="GJL65" s="98" t="s">
        <v>669</v>
      </c>
      <c r="GJM65" s="98" t="s">
        <v>669</v>
      </c>
      <c r="GJN65" s="98" t="s">
        <v>669</v>
      </c>
      <c r="GJO65" s="98" t="s">
        <v>669</v>
      </c>
      <c r="GJP65" s="98" t="s">
        <v>669</v>
      </c>
      <c r="GJQ65" s="98" t="s">
        <v>669</v>
      </c>
      <c r="GJR65" s="98" t="s">
        <v>669</v>
      </c>
      <c r="GJS65" s="98" t="s">
        <v>669</v>
      </c>
      <c r="GJT65" s="98" t="s">
        <v>669</v>
      </c>
      <c r="GJU65" s="98" t="s">
        <v>669</v>
      </c>
      <c r="GJV65" s="98" t="s">
        <v>669</v>
      </c>
      <c r="GJW65" s="98" t="s">
        <v>669</v>
      </c>
      <c r="GJX65" s="98" t="s">
        <v>669</v>
      </c>
      <c r="GJY65" s="98" t="s">
        <v>669</v>
      </c>
      <c r="GJZ65" s="98" t="s">
        <v>669</v>
      </c>
      <c r="GKA65" s="98" t="s">
        <v>669</v>
      </c>
      <c r="GKB65" s="98" t="s">
        <v>669</v>
      </c>
      <c r="GKC65" s="98" t="s">
        <v>669</v>
      </c>
      <c r="GKD65" s="98" t="s">
        <v>669</v>
      </c>
      <c r="GKE65" s="98" t="s">
        <v>669</v>
      </c>
      <c r="GKF65" s="98" t="s">
        <v>669</v>
      </c>
      <c r="GKG65" s="98" t="s">
        <v>669</v>
      </c>
      <c r="GKH65" s="98" t="s">
        <v>669</v>
      </c>
      <c r="GKI65" s="98" t="s">
        <v>669</v>
      </c>
      <c r="GKJ65" s="98" t="s">
        <v>669</v>
      </c>
      <c r="GKK65" s="98" t="s">
        <v>669</v>
      </c>
      <c r="GKL65" s="98" t="s">
        <v>669</v>
      </c>
      <c r="GKM65" s="98" t="s">
        <v>669</v>
      </c>
      <c r="GKN65" s="98" t="s">
        <v>669</v>
      </c>
      <c r="GKO65" s="98" t="s">
        <v>669</v>
      </c>
      <c r="GKP65" s="98" t="s">
        <v>669</v>
      </c>
      <c r="GKQ65" s="98" t="s">
        <v>669</v>
      </c>
      <c r="GKR65" s="98" t="s">
        <v>669</v>
      </c>
      <c r="GKS65" s="98" t="s">
        <v>669</v>
      </c>
      <c r="GKT65" s="98" t="s">
        <v>669</v>
      </c>
      <c r="GKU65" s="98" t="s">
        <v>669</v>
      </c>
      <c r="GKV65" s="98" t="s">
        <v>669</v>
      </c>
      <c r="GKW65" s="98" t="s">
        <v>669</v>
      </c>
      <c r="GKX65" s="98" t="s">
        <v>669</v>
      </c>
      <c r="GKY65" s="98" t="s">
        <v>669</v>
      </c>
      <c r="GKZ65" s="98" t="s">
        <v>669</v>
      </c>
      <c r="GLA65" s="98" t="s">
        <v>669</v>
      </c>
      <c r="GLB65" s="98" t="s">
        <v>669</v>
      </c>
      <c r="GLC65" s="98" t="s">
        <v>669</v>
      </c>
      <c r="GLD65" s="98" t="s">
        <v>669</v>
      </c>
      <c r="GLE65" s="98" t="s">
        <v>669</v>
      </c>
      <c r="GLF65" s="98" t="s">
        <v>669</v>
      </c>
      <c r="GLG65" s="98" t="s">
        <v>669</v>
      </c>
      <c r="GLH65" s="98" t="s">
        <v>669</v>
      </c>
      <c r="GLI65" s="98" t="s">
        <v>669</v>
      </c>
      <c r="GLJ65" s="98" t="s">
        <v>669</v>
      </c>
      <c r="GLK65" s="98" t="s">
        <v>669</v>
      </c>
      <c r="GLL65" s="98" t="s">
        <v>669</v>
      </c>
      <c r="GLM65" s="98" t="s">
        <v>669</v>
      </c>
      <c r="GLN65" s="98" t="s">
        <v>669</v>
      </c>
      <c r="GLO65" s="98" t="s">
        <v>669</v>
      </c>
      <c r="GLP65" s="98" t="s">
        <v>669</v>
      </c>
      <c r="GLQ65" s="98" t="s">
        <v>669</v>
      </c>
      <c r="GLR65" s="98" t="s">
        <v>669</v>
      </c>
      <c r="GLS65" s="98" t="s">
        <v>669</v>
      </c>
      <c r="GLT65" s="98" t="s">
        <v>669</v>
      </c>
      <c r="GLU65" s="98" t="s">
        <v>669</v>
      </c>
      <c r="GLV65" s="98" t="s">
        <v>669</v>
      </c>
      <c r="GLW65" s="98" t="s">
        <v>669</v>
      </c>
      <c r="GLX65" s="98" t="s">
        <v>669</v>
      </c>
      <c r="GLY65" s="98" t="s">
        <v>669</v>
      </c>
      <c r="GLZ65" s="98" t="s">
        <v>669</v>
      </c>
      <c r="GMA65" s="98" t="s">
        <v>669</v>
      </c>
      <c r="GMB65" s="98" t="s">
        <v>669</v>
      </c>
      <c r="GMC65" s="98" t="s">
        <v>669</v>
      </c>
      <c r="GMD65" s="98" t="s">
        <v>669</v>
      </c>
      <c r="GME65" s="98" t="s">
        <v>669</v>
      </c>
      <c r="GMF65" s="98" t="s">
        <v>669</v>
      </c>
      <c r="GMG65" s="98" t="s">
        <v>669</v>
      </c>
      <c r="GMH65" s="98" t="s">
        <v>669</v>
      </c>
      <c r="GMI65" s="98" t="s">
        <v>669</v>
      </c>
      <c r="GMJ65" s="98" t="s">
        <v>669</v>
      </c>
      <c r="GMK65" s="98" t="s">
        <v>669</v>
      </c>
      <c r="GML65" s="98" t="s">
        <v>669</v>
      </c>
      <c r="GMM65" s="98" t="s">
        <v>669</v>
      </c>
      <c r="GMN65" s="98" t="s">
        <v>669</v>
      </c>
      <c r="GMO65" s="98" t="s">
        <v>669</v>
      </c>
      <c r="GMP65" s="98" t="s">
        <v>669</v>
      </c>
      <c r="GMQ65" s="98" t="s">
        <v>669</v>
      </c>
      <c r="GMR65" s="98" t="s">
        <v>669</v>
      </c>
      <c r="GMS65" s="98" t="s">
        <v>669</v>
      </c>
      <c r="GMT65" s="98" t="s">
        <v>669</v>
      </c>
      <c r="GMU65" s="98" t="s">
        <v>669</v>
      </c>
      <c r="GMV65" s="98" t="s">
        <v>669</v>
      </c>
      <c r="GMW65" s="98" t="s">
        <v>669</v>
      </c>
      <c r="GMX65" s="98" t="s">
        <v>669</v>
      </c>
      <c r="GMY65" s="98" t="s">
        <v>669</v>
      </c>
      <c r="GMZ65" s="98" t="s">
        <v>669</v>
      </c>
      <c r="GNA65" s="98" t="s">
        <v>669</v>
      </c>
      <c r="GNB65" s="98" t="s">
        <v>669</v>
      </c>
      <c r="GNC65" s="98" t="s">
        <v>669</v>
      </c>
      <c r="GND65" s="98" t="s">
        <v>669</v>
      </c>
      <c r="GNE65" s="98" t="s">
        <v>669</v>
      </c>
      <c r="GNF65" s="98" t="s">
        <v>669</v>
      </c>
      <c r="GNG65" s="98" t="s">
        <v>669</v>
      </c>
      <c r="GNH65" s="98" t="s">
        <v>669</v>
      </c>
      <c r="GNI65" s="98" t="s">
        <v>669</v>
      </c>
      <c r="GNJ65" s="98" t="s">
        <v>669</v>
      </c>
      <c r="GNK65" s="98" t="s">
        <v>669</v>
      </c>
      <c r="GNL65" s="98" t="s">
        <v>669</v>
      </c>
      <c r="GNM65" s="98" t="s">
        <v>669</v>
      </c>
      <c r="GNN65" s="98" t="s">
        <v>669</v>
      </c>
      <c r="GNO65" s="98" t="s">
        <v>669</v>
      </c>
      <c r="GNP65" s="98" t="s">
        <v>669</v>
      </c>
      <c r="GNQ65" s="98" t="s">
        <v>669</v>
      </c>
      <c r="GNR65" s="98" t="s">
        <v>669</v>
      </c>
      <c r="GNS65" s="98" t="s">
        <v>669</v>
      </c>
      <c r="GNT65" s="98" t="s">
        <v>669</v>
      </c>
      <c r="GNU65" s="98" t="s">
        <v>669</v>
      </c>
      <c r="GNV65" s="98" t="s">
        <v>669</v>
      </c>
      <c r="GNW65" s="98" t="s">
        <v>669</v>
      </c>
      <c r="GNX65" s="98" t="s">
        <v>669</v>
      </c>
      <c r="GNY65" s="98" t="s">
        <v>669</v>
      </c>
      <c r="GNZ65" s="98" t="s">
        <v>669</v>
      </c>
      <c r="GOA65" s="98" t="s">
        <v>669</v>
      </c>
      <c r="GOB65" s="98" t="s">
        <v>669</v>
      </c>
      <c r="GOC65" s="98" t="s">
        <v>669</v>
      </c>
      <c r="GOD65" s="98" t="s">
        <v>669</v>
      </c>
      <c r="GOE65" s="98" t="s">
        <v>669</v>
      </c>
      <c r="GOF65" s="98" t="s">
        <v>669</v>
      </c>
      <c r="GOG65" s="98" t="s">
        <v>669</v>
      </c>
      <c r="GOH65" s="98" t="s">
        <v>669</v>
      </c>
      <c r="GOI65" s="98" t="s">
        <v>669</v>
      </c>
      <c r="GOJ65" s="98" t="s">
        <v>669</v>
      </c>
      <c r="GOK65" s="98" t="s">
        <v>669</v>
      </c>
      <c r="GOL65" s="98" t="s">
        <v>669</v>
      </c>
      <c r="GOM65" s="98" t="s">
        <v>669</v>
      </c>
      <c r="GON65" s="98" t="s">
        <v>669</v>
      </c>
      <c r="GOO65" s="98" t="s">
        <v>669</v>
      </c>
      <c r="GOP65" s="98" t="s">
        <v>669</v>
      </c>
      <c r="GOQ65" s="98" t="s">
        <v>669</v>
      </c>
      <c r="GOR65" s="98" t="s">
        <v>669</v>
      </c>
      <c r="GOS65" s="98" t="s">
        <v>669</v>
      </c>
      <c r="GOT65" s="98" t="s">
        <v>669</v>
      </c>
      <c r="GOU65" s="98" t="s">
        <v>669</v>
      </c>
      <c r="GOV65" s="98" t="s">
        <v>669</v>
      </c>
      <c r="GOW65" s="98" t="s">
        <v>669</v>
      </c>
      <c r="GOX65" s="98" t="s">
        <v>669</v>
      </c>
      <c r="GOY65" s="98" t="s">
        <v>669</v>
      </c>
      <c r="GOZ65" s="98" t="s">
        <v>669</v>
      </c>
      <c r="GPA65" s="98" t="s">
        <v>669</v>
      </c>
      <c r="GPB65" s="98" t="s">
        <v>669</v>
      </c>
      <c r="GPC65" s="98" t="s">
        <v>669</v>
      </c>
      <c r="GPD65" s="98" t="s">
        <v>669</v>
      </c>
      <c r="GPE65" s="98" t="s">
        <v>669</v>
      </c>
      <c r="GPF65" s="98" t="s">
        <v>669</v>
      </c>
      <c r="GPG65" s="98" t="s">
        <v>669</v>
      </c>
      <c r="GPH65" s="98" t="s">
        <v>669</v>
      </c>
      <c r="GPI65" s="98" t="s">
        <v>669</v>
      </c>
      <c r="GPJ65" s="98" t="s">
        <v>669</v>
      </c>
      <c r="GPK65" s="98" t="s">
        <v>669</v>
      </c>
      <c r="GPL65" s="98" t="s">
        <v>669</v>
      </c>
      <c r="GPM65" s="98" t="s">
        <v>669</v>
      </c>
      <c r="GPN65" s="98" t="s">
        <v>669</v>
      </c>
      <c r="GPO65" s="98" t="s">
        <v>669</v>
      </c>
      <c r="GPP65" s="98" t="s">
        <v>669</v>
      </c>
      <c r="GPQ65" s="98" t="s">
        <v>669</v>
      </c>
      <c r="GPR65" s="98" t="s">
        <v>669</v>
      </c>
      <c r="GPS65" s="98" t="s">
        <v>669</v>
      </c>
      <c r="GPT65" s="98" t="s">
        <v>669</v>
      </c>
      <c r="GPU65" s="98" t="s">
        <v>669</v>
      </c>
      <c r="GPV65" s="98" t="s">
        <v>669</v>
      </c>
      <c r="GPW65" s="98" t="s">
        <v>669</v>
      </c>
      <c r="GPX65" s="98" t="s">
        <v>669</v>
      </c>
      <c r="GPY65" s="98" t="s">
        <v>669</v>
      </c>
      <c r="GPZ65" s="98" t="s">
        <v>669</v>
      </c>
      <c r="GQA65" s="98" t="s">
        <v>669</v>
      </c>
      <c r="GQB65" s="98" t="s">
        <v>669</v>
      </c>
      <c r="GQC65" s="98" t="s">
        <v>669</v>
      </c>
      <c r="GQD65" s="98" t="s">
        <v>669</v>
      </c>
      <c r="GQE65" s="98" t="s">
        <v>669</v>
      </c>
      <c r="GQF65" s="98" t="s">
        <v>669</v>
      </c>
      <c r="GQG65" s="98" t="s">
        <v>669</v>
      </c>
      <c r="GQH65" s="98" t="s">
        <v>669</v>
      </c>
      <c r="GQI65" s="98" t="s">
        <v>669</v>
      </c>
      <c r="GQJ65" s="98" t="s">
        <v>669</v>
      </c>
      <c r="GQK65" s="98" t="s">
        <v>669</v>
      </c>
      <c r="GQL65" s="98" t="s">
        <v>669</v>
      </c>
      <c r="GQM65" s="98" t="s">
        <v>669</v>
      </c>
      <c r="GQN65" s="98" t="s">
        <v>669</v>
      </c>
      <c r="GQO65" s="98" t="s">
        <v>669</v>
      </c>
      <c r="GQP65" s="98" t="s">
        <v>669</v>
      </c>
      <c r="GQQ65" s="98" t="s">
        <v>669</v>
      </c>
      <c r="GQR65" s="98" t="s">
        <v>669</v>
      </c>
      <c r="GQS65" s="98" t="s">
        <v>669</v>
      </c>
      <c r="GQT65" s="98" t="s">
        <v>669</v>
      </c>
      <c r="GQU65" s="98" t="s">
        <v>669</v>
      </c>
      <c r="GQV65" s="98" t="s">
        <v>669</v>
      </c>
      <c r="GQW65" s="98" t="s">
        <v>669</v>
      </c>
      <c r="GQX65" s="98" t="s">
        <v>669</v>
      </c>
      <c r="GQY65" s="98" t="s">
        <v>669</v>
      </c>
      <c r="GQZ65" s="98" t="s">
        <v>669</v>
      </c>
      <c r="GRA65" s="98" t="s">
        <v>669</v>
      </c>
      <c r="GRB65" s="98" t="s">
        <v>669</v>
      </c>
      <c r="GRC65" s="98" t="s">
        <v>669</v>
      </c>
      <c r="GRD65" s="98" t="s">
        <v>669</v>
      </c>
      <c r="GRE65" s="98" t="s">
        <v>669</v>
      </c>
      <c r="GRF65" s="98" t="s">
        <v>669</v>
      </c>
      <c r="GRG65" s="98" t="s">
        <v>669</v>
      </c>
      <c r="GRH65" s="98" t="s">
        <v>669</v>
      </c>
      <c r="GRI65" s="98" t="s">
        <v>669</v>
      </c>
      <c r="GRJ65" s="98" t="s">
        <v>669</v>
      </c>
      <c r="GRK65" s="98" t="s">
        <v>669</v>
      </c>
      <c r="GRL65" s="98" t="s">
        <v>669</v>
      </c>
      <c r="GRM65" s="98" t="s">
        <v>669</v>
      </c>
      <c r="GRN65" s="98" t="s">
        <v>669</v>
      </c>
      <c r="GRO65" s="98" t="s">
        <v>669</v>
      </c>
      <c r="GRP65" s="98" t="s">
        <v>669</v>
      </c>
      <c r="GRQ65" s="98" t="s">
        <v>669</v>
      </c>
      <c r="GRR65" s="98" t="s">
        <v>669</v>
      </c>
      <c r="GRS65" s="98" t="s">
        <v>669</v>
      </c>
      <c r="GRT65" s="98" t="s">
        <v>669</v>
      </c>
      <c r="GRU65" s="98" t="s">
        <v>669</v>
      </c>
      <c r="GRV65" s="98" t="s">
        <v>669</v>
      </c>
      <c r="GRW65" s="98" t="s">
        <v>669</v>
      </c>
      <c r="GRX65" s="98" t="s">
        <v>669</v>
      </c>
      <c r="GRY65" s="98" t="s">
        <v>669</v>
      </c>
      <c r="GRZ65" s="98" t="s">
        <v>669</v>
      </c>
      <c r="GSA65" s="98" t="s">
        <v>669</v>
      </c>
      <c r="GSB65" s="98" t="s">
        <v>669</v>
      </c>
      <c r="GSC65" s="98" t="s">
        <v>669</v>
      </c>
      <c r="GSD65" s="98" t="s">
        <v>669</v>
      </c>
      <c r="GSE65" s="98" t="s">
        <v>669</v>
      </c>
      <c r="GSF65" s="98" t="s">
        <v>669</v>
      </c>
      <c r="GSG65" s="98" t="s">
        <v>669</v>
      </c>
      <c r="GSH65" s="98" t="s">
        <v>669</v>
      </c>
      <c r="GSI65" s="98" t="s">
        <v>669</v>
      </c>
      <c r="GSJ65" s="98" t="s">
        <v>669</v>
      </c>
      <c r="GSK65" s="98" t="s">
        <v>669</v>
      </c>
      <c r="GSL65" s="98" t="s">
        <v>669</v>
      </c>
      <c r="GSM65" s="98" t="s">
        <v>669</v>
      </c>
      <c r="GSN65" s="98" t="s">
        <v>669</v>
      </c>
      <c r="GSO65" s="98" t="s">
        <v>669</v>
      </c>
      <c r="GSP65" s="98" t="s">
        <v>669</v>
      </c>
      <c r="GSQ65" s="98" t="s">
        <v>669</v>
      </c>
      <c r="GSR65" s="98" t="s">
        <v>669</v>
      </c>
      <c r="GSS65" s="98" t="s">
        <v>669</v>
      </c>
      <c r="GST65" s="98" t="s">
        <v>669</v>
      </c>
      <c r="GSU65" s="98" t="s">
        <v>669</v>
      </c>
      <c r="GSV65" s="98" t="s">
        <v>669</v>
      </c>
      <c r="GSW65" s="98" t="s">
        <v>669</v>
      </c>
      <c r="GSX65" s="98" t="s">
        <v>669</v>
      </c>
      <c r="GSY65" s="98" t="s">
        <v>669</v>
      </c>
      <c r="GSZ65" s="98" t="s">
        <v>669</v>
      </c>
      <c r="GTA65" s="98" t="s">
        <v>669</v>
      </c>
      <c r="GTB65" s="98" t="s">
        <v>669</v>
      </c>
      <c r="GTC65" s="98" t="s">
        <v>669</v>
      </c>
      <c r="GTD65" s="98" t="s">
        <v>669</v>
      </c>
      <c r="GTE65" s="98" t="s">
        <v>669</v>
      </c>
      <c r="GTF65" s="98" t="s">
        <v>669</v>
      </c>
      <c r="GTG65" s="98" t="s">
        <v>669</v>
      </c>
      <c r="GTH65" s="98" t="s">
        <v>669</v>
      </c>
      <c r="GTI65" s="98" t="s">
        <v>669</v>
      </c>
      <c r="GTJ65" s="98" t="s">
        <v>669</v>
      </c>
      <c r="GTK65" s="98" t="s">
        <v>669</v>
      </c>
      <c r="GTL65" s="98" t="s">
        <v>669</v>
      </c>
      <c r="GTM65" s="98" t="s">
        <v>669</v>
      </c>
      <c r="GTN65" s="98" t="s">
        <v>669</v>
      </c>
      <c r="GTO65" s="98" t="s">
        <v>669</v>
      </c>
      <c r="GTP65" s="98" t="s">
        <v>669</v>
      </c>
      <c r="GTQ65" s="98" t="s">
        <v>669</v>
      </c>
      <c r="GTR65" s="98" t="s">
        <v>669</v>
      </c>
      <c r="GTS65" s="98" t="s">
        <v>669</v>
      </c>
      <c r="GTT65" s="98" t="s">
        <v>669</v>
      </c>
      <c r="GTU65" s="98" t="s">
        <v>669</v>
      </c>
      <c r="GTV65" s="98" t="s">
        <v>669</v>
      </c>
      <c r="GTW65" s="98" t="s">
        <v>669</v>
      </c>
      <c r="GTX65" s="98" t="s">
        <v>669</v>
      </c>
      <c r="GTY65" s="98" t="s">
        <v>669</v>
      </c>
      <c r="GTZ65" s="98" t="s">
        <v>669</v>
      </c>
      <c r="GUA65" s="98" t="s">
        <v>669</v>
      </c>
      <c r="GUB65" s="98" t="s">
        <v>669</v>
      </c>
      <c r="GUC65" s="98" t="s">
        <v>669</v>
      </c>
      <c r="GUD65" s="98" t="s">
        <v>669</v>
      </c>
      <c r="GUE65" s="98" t="s">
        <v>669</v>
      </c>
      <c r="GUF65" s="98" t="s">
        <v>669</v>
      </c>
      <c r="GUG65" s="98" t="s">
        <v>669</v>
      </c>
      <c r="GUH65" s="98" t="s">
        <v>669</v>
      </c>
      <c r="GUI65" s="98" t="s">
        <v>669</v>
      </c>
      <c r="GUJ65" s="98" t="s">
        <v>669</v>
      </c>
      <c r="GUK65" s="98" t="s">
        <v>669</v>
      </c>
      <c r="GUL65" s="98" t="s">
        <v>669</v>
      </c>
      <c r="GUM65" s="98" t="s">
        <v>669</v>
      </c>
      <c r="GUN65" s="98" t="s">
        <v>669</v>
      </c>
      <c r="GUO65" s="98" t="s">
        <v>669</v>
      </c>
      <c r="GUP65" s="98" t="s">
        <v>669</v>
      </c>
      <c r="GUQ65" s="98" t="s">
        <v>669</v>
      </c>
      <c r="GUR65" s="98" t="s">
        <v>669</v>
      </c>
      <c r="GUS65" s="98" t="s">
        <v>669</v>
      </c>
      <c r="GUT65" s="98" t="s">
        <v>669</v>
      </c>
      <c r="GUU65" s="98" t="s">
        <v>669</v>
      </c>
      <c r="GUV65" s="98" t="s">
        <v>669</v>
      </c>
      <c r="GUW65" s="98" t="s">
        <v>669</v>
      </c>
      <c r="GUX65" s="98" t="s">
        <v>669</v>
      </c>
      <c r="GUY65" s="98" t="s">
        <v>669</v>
      </c>
      <c r="GUZ65" s="98" t="s">
        <v>669</v>
      </c>
      <c r="GVA65" s="98" t="s">
        <v>669</v>
      </c>
      <c r="GVB65" s="98" t="s">
        <v>669</v>
      </c>
      <c r="GVC65" s="98" t="s">
        <v>669</v>
      </c>
      <c r="GVD65" s="98" t="s">
        <v>669</v>
      </c>
      <c r="GVE65" s="98" t="s">
        <v>669</v>
      </c>
      <c r="GVF65" s="98" t="s">
        <v>669</v>
      </c>
      <c r="GVG65" s="98" t="s">
        <v>669</v>
      </c>
      <c r="GVH65" s="98" t="s">
        <v>669</v>
      </c>
      <c r="GVI65" s="98" t="s">
        <v>669</v>
      </c>
      <c r="GVJ65" s="98" t="s">
        <v>669</v>
      </c>
      <c r="GVK65" s="98" t="s">
        <v>669</v>
      </c>
      <c r="GVL65" s="98" t="s">
        <v>669</v>
      </c>
      <c r="GVM65" s="98" t="s">
        <v>669</v>
      </c>
      <c r="GVN65" s="98" t="s">
        <v>669</v>
      </c>
      <c r="GVO65" s="98" t="s">
        <v>669</v>
      </c>
      <c r="GVP65" s="98" t="s">
        <v>669</v>
      </c>
      <c r="GVQ65" s="98" t="s">
        <v>669</v>
      </c>
      <c r="GVR65" s="98" t="s">
        <v>669</v>
      </c>
      <c r="GVS65" s="98" t="s">
        <v>669</v>
      </c>
      <c r="GVT65" s="98" t="s">
        <v>669</v>
      </c>
      <c r="GVU65" s="98" t="s">
        <v>669</v>
      </c>
      <c r="GVV65" s="98" t="s">
        <v>669</v>
      </c>
      <c r="GVW65" s="98" t="s">
        <v>669</v>
      </c>
      <c r="GVX65" s="98" t="s">
        <v>669</v>
      </c>
      <c r="GVY65" s="98" t="s">
        <v>669</v>
      </c>
      <c r="GVZ65" s="98" t="s">
        <v>669</v>
      </c>
      <c r="GWA65" s="98" t="s">
        <v>669</v>
      </c>
      <c r="GWB65" s="98" t="s">
        <v>669</v>
      </c>
      <c r="GWC65" s="98" t="s">
        <v>669</v>
      </c>
      <c r="GWD65" s="98" t="s">
        <v>669</v>
      </c>
      <c r="GWE65" s="98" t="s">
        <v>669</v>
      </c>
      <c r="GWF65" s="98" t="s">
        <v>669</v>
      </c>
      <c r="GWG65" s="98" t="s">
        <v>669</v>
      </c>
      <c r="GWH65" s="98" t="s">
        <v>669</v>
      </c>
      <c r="GWI65" s="98" t="s">
        <v>669</v>
      </c>
      <c r="GWJ65" s="98" t="s">
        <v>669</v>
      </c>
      <c r="GWK65" s="98" t="s">
        <v>669</v>
      </c>
      <c r="GWL65" s="98" t="s">
        <v>669</v>
      </c>
      <c r="GWM65" s="98" t="s">
        <v>669</v>
      </c>
      <c r="GWN65" s="98" t="s">
        <v>669</v>
      </c>
      <c r="GWO65" s="98" t="s">
        <v>669</v>
      </c>
      <c r="GWP65" s="98" t="s">
        <v>669</v>
      </c>
      <c r="GWQ65" s="98" t="s">
        <v>669</v>
      </c>
      <c r="GWR65" s="98" t="s">
        <v>669</v>
      </c>
      <c r="GWS65" s="98" t="s">
        <v>669</v>
      </c>
      <c r="GWT65" s="98" t="s">
        <v>669</v>
      </c>
      <c r="GWU65" s="98" t="s">
        <v>669</v>
      </c>
      <c r="GWV65" s="98" t="s">
        <v>669</v>
      </c>
      <c r="GWW65" s="98" t="s">
        <v>669</v>
      </c>
      <c r="GWX65" s="98" t="s">
        <v>669</v>
      </c>
      <c r="GWY65" s="98" t="s">
        <v>669</v>
      </c>
      <c r="GWZ65" s="98" t="s">
        <v>669</v>
      </c>
      <c r="GXA65" s="98" t="s">
        <v>669</v>
      </c>
      <c r="GXB65" s="98" t="s">
        <v>669</v>
      </c>
      <c r="GXC65" s="98" t="s">
        <v>669</v>
      </c>
      <c r="GXD65" s="98" t="s">
        <v>669</v>
      </c>
      <c r="GXE65" s="98" t="s">
        <v>669</v>
      </c>
      <c r="GXF65" s="98" t="s">
        <v>669</v>
      </c>
      <c r="GXG65" s="98" t="s">
        <v>669</v>
      </c>
      <c r="GXH65" s="98" t="s">
        <v>669</v>
      </c>
      <c r="GXI65" s="98" t="s">
        <v>669</v>
      </c>
      <c r="GXJ65" s="98" t="s">
        <v>669</v>
      </c>
      <c r="GXK65" s="98" t="s">
        <v>669</v>
      </c>
      <c r="GXL65" s="98" t="s">
        <v>669</v>
      </c>
      <c r="GXM65" s="98" t="s">
        <v>669</v>
      </c>
      <c r="GXN65" s="98" t="s">
        <v>669</v>
      </c>
      <c r="GXO65" s="98" t="s">
        <v>669</v>
      </c>
      <c r="GXP65" s="98" t="s">
        <v>669</v>
      </c>
      <c r="GXQ65" s="98" t="s">
        <v>669</v>
      </c>
      <c r="GXR65" s="98" t="s">
        <v>669</v>
      </c>
      <c r="GXS65" s="98" t="s">
        <v>669</v>
      </c>
      <c r="GXT65" s="98" t="s">
        <v>669</v>
      </c>
      <c r="GXU65" s="98" t="s">
        <v>669</v>
      </c>
      <c r="GXV65" s="98" t="s">
        <v>669</v>
      </c>
      <c r="GXW65" s="98" t="s">
        <v>669</v>
      </c>
      <c r="GXX65" s="98" t="s">
        <v>669</v>
      </c>
      <c r="GXY65" s="98" t="s">
        <v>669</v>
      </c>
      <c r="GXZ65" s="98" t="s">
        <v>669</v>
      </c>
      <c r="GYA65" s="98" t="s">
        <v>669</v>
      </c>
      <c r="GYB65" s="98" t="s">
        <v>669</v>
      </c>
      <c r="GYC65" s="98" t="s">
        <v>669</v>
      </c>
      <c r="GYD65" s="98" t="s">
        <v>669</v>
      </c>
      <c r="GYE65" s="98" t="s">
        <v>669</v>
      </c>
      <c r="GYF65" s="98" t="s">
        <v>669</v>
      </c>
      <c r="GYG65" s="98" t="s">
        <v>669</v>
      </c>
      <c r="GYH65" s="98" t="s">
        <v>669</v>
      </c>
      <c r="GYI65" s="98" t="s">
        <v>669</v>
      </c>
      <c r="GYJ65" s="98" t="s">
        <v>669</v>
      </c>
      <c r="GYK65" s="98" t="s">
        <v>669</v>
      </c>
      <c r="GYL65" s="98" t="s">
        <v>669</v>
      </c>
      <c r="GYM65" s="98" t="s">
        <v>669</v>
      </c>
      <c r="GYN65" s="98" t="s">
        <v>669</v>
      </c>
      <c r="GYO65" s="98" t="s">
        <v>669</v>
      </c>
      <c r="GYP65" s="98" t="s">
        <v>669</v>
      </c>
      <c r="GYQ65" s="98" t="s">
        <v>669</v>
      </c>
      <c r="GYR65" s="98" t="s">
        <v>669</v>
      </c>
      <c r="GYS65" s="98" t="s">
        <v>669</v>
      </c>
      <c r="GYT65" s="98" t="s">
        <v>669</v>
      </c>
      <c r="GYU65" s="98" t="s">
        <v>669</v>
      </c>
      <c r="GYV65" s="98" t="s">
        <v>669</v>
      </c>
      <c r="GYW65" s="98" t="s">
        <v>669</v>
      </c>
      <c r="GYX65" s="98" t="s">
        <v>669</v>
      </c>
      <c r="GYY65" s="98" t="s">
        <v>669</v>
      </c>
      <c r="GYZ65" s="98" t="s">
        <v>669</v>
      </c>
      <c r="GZA65" s="98" t="s">
        <v>669</v>
      </c>
      <c r="GZB65" s="98" t="s">
        <v>669</v>
      </c>
      <c r="GZC65" s="98" t="s">
        <v>669</v>
      </c>
      <c r="GZD65" s="98" t="s">
        <v>669</v>
      </c>
      <c r="GZE65" s="98" t="s">
        <v>669</v>
      </c>
      <c r="GZF65" s="98" t="s">
        <v>669</v>
      </c>
      <c r="GZG65" s="98" t="s">
        <v>669</v>
      </c>
      <c r="GZH65" s="98" t="s">
        <v>669</v>
      </c>
      <c r="GZI65" s="98" t="s">
        <v>669</v>
      </c>
      <c r="GZJ65" s="98" t="s">
        <v>669</v>
      </c>
      <c r="GZK65" s="98" t="s">
        <v>669</v>
      </c>
      <c r="GZL65" s="98" t="s">
        <v>669</v>
      </c>
      <c r="GZM65" s="98" t="s">
        <v>669</v>
      </c>
      <c r="GZN65" s="98" t="s">
        <v>669</v>
      </c>
      <c r="GZO65" s="98" t="s">
        <v>669</v>
      </c>
      <c r="GZP65" s="98" t="s">
        <v>669</v>
      </c>
      <c r="GZQ65" s="98" t="s">
        <v>669</v>
      </c>
      <c r="GZR65" s="98" t="s">
        <v>669</v>
      </c>
      <c r="GZS65" s="98" t="s">
        <v>669</v>
      </c>
      <c r="GZT65" s="98" t="s">
        <v>669</v>
      </c>
      <c r="GZU65" s="98" t="s">
        <v>669</v>
      </c>
      <c r="GZV65" s="98" t="s">
        <v>669</v>
      </c>
      <c r="GZW65" s="98" t="s">
        <v>669</v>
      </c>
      <c r="GZX65" s="98" t="s">
        <v>669</v>
      </c>
      <c r="GZY65" s="98" t="s">
        <v>669</v>
      </c>
      <c r="GZZ65" s="98" t="s">
        <v>669</v>
      </c>
      <c r="HAA65" s="98" t="s">
        <v>669</v>
      </c>
      <c r="HAB65" s="98" t="s">
        <v>669</v>
      </c>
      <c r="HAC65" s="98" t="s">
        <v>669</v>
      </c>
      <c r="HAD65" s="98" t="s">
        <v>669</v>
      </c>
      <c r="HAE65" s="98" t="s">
        <v>669</v>
      </c>
      <c r="HAF65" s="98" t="s">
        <v>669</v>
      </c>
      <c r="HAG65" s="98" t="s">
        <v>669</v>
      </c>
      <c r="HAH65" s="98" t="s">
        <v>669</v>
      </c>
      <c r="HAI65" s="98" t="s">
        <v>669</v>
      </c>
      <c r="HAJ65" s="98" t="s">
        <v>669</v>
      </c>
      <c r="HAK65" s="98" t="s">
        <v>669</v>
      </c>
      <c r="HAL65" s="98" t="s">
        <v>669</v>
      </c>
      <c r="HAM65" s="98" t="s">
        <v>669</v>
      </c>
      <c r="HAN65" s="98" t="s">
        <v>669</v>
      </c>
      <c r="HAO65" s="98" t="s">
        <v>669</v>
      </c>
      <c r="HAP65" s="98" t="s">
        <v>669</v>
      </c>
      <c r="HAQ65" s="98" t="s">
        <v>669</v>
      </c>
      <c r="HAR65" s="98" t="s">
        <v>669</v>
      </c>
      <c r="HAS65" s="98" t="s">
        <v>669</v>
      </c>
      <c r="HAT65" s="98" t="s">
        <v>669</v>
      </c>
      <c r="HAU65" s="98" t="s">
        <v>669</v>
      </c>
      <c r="HAV65" s="98" t="s">
        <v>669</v>
      </c>
      <c r="HAW65" s="98" t="s">
        <v>669</v>
      </c>
      <c r="HAX65" s="98" t="s">
        <v>669</v>
      </c>
      <c r="HAY65" s="98" t="s">
        <v>669</v>
      </c>
      <c r="HAZ65" s="98" t="s">
        <v>669</v>
      </c>
      <c r="HBA65" s="98" t="s">
        <v>669</v>
      </c>
      <c r="HBB65" s="98" t="s">
        <v>669</v>
      </c>
      <c r="HBC65" s="98" t="s">
        <v>669</v>
      </c>
      <c r="HBD65" s="98" t="s">
        <v>669</v>
      </c>
      <c r="HBE65" s="98" t="s">
        <v>669</v>
      </c>
      <c r="HBF65" s="98" t="s">
        <v>669</v>
      </c>
      <c r="HBG65" s="98" t="s">
        <v>669</v>
      </c>
      <c r="HBH65" s="98" t="s">
        <v>669</v>
      </c>
      <c r="HBI65" s="98" t="s">
        <v>669</v>
      </c>
      <c r="HBJ65" s="98" t="s">
        <v>669</v>
      </c>
      <c r="HBK65" s="98" t="s">
        <v>669</v>
      </c>
      <c r="HBL65" s="98" t="s">
        <v>669</v>
      </c>
      <c r="HBM65" s="98" t="s">
        <v>669</v>
      </c>
      <c r="HBN65" s="98" t="s">
        <v>669</v>
      </c>
      <c r="HBO65" s="98" t="s">
        <v>669</v>
      </c>
      <c r="HBP65" s="98" t="s">
        <v>669</v>
      </c>
      <c r="HBQ65" s="98" t="s">
        <v>669</v>
      </c>
      <c r="HBR65" s="98" t="s">
        <v>669</v>
      </c>
      <c r="HBS65" s="98" t="s">
        <v>669</v>
      </c>
      <c r="HBT65" s="98" t="s">
        <v>669</v>
      </c>
      <c r="HBU65" s="98" t="s">
        <v>669</v>
      </c>
      <c r="HBV65" s="98" t="s">
        <v>669</v>
      </c>
      <c r="HBW65" s="98" t="s">
        <v>669</v>
      </c>
      <c r="HBX65" s="98" t="s">
        <v>669</v>
      </c>
      <c r="HBY65" s="98" t="s">
        <v>669</v>
      </c>
      <c r="HBZ65" s="98" t="s">
        <v>669</v>
      </c>
      <c r="HCA65" s="98" t="s">
        <v>669</v>
      </c>
      <c r="HCB65" s="98" t="s">
        <v>669</v>
      </c>
      <c r="HCC65" s="98" t="s">
        <v>669</v>
      </c>
      <c r="HCD65" s="98" t="s">
        <v>669</v>
      </c>
      <c r="HCE65" s="98" t="s">
        <v>669</v>
      </c>
      <c r="HCF65" s="98" t="s">
        <v>669</v>
      </c>
      <c r="HCG65" s="98" t="s">
        <v>669</v>
      </c>
      <c r="HCH65" s="98" t="s">
        <v>669</v>
      </c>
      <c r="HCI65" s="98" t="s">
        <v>669</v>
      </c>
      <c r="HCJ65" s="98" t="s">
        <v>669</v>
      </c>
      <c r="HCK65" s="98" t="s">
        <v>669</v>
      </c>
      <c r="HCL65" s="98" t="s">
        <v>669</v>
      </c>
      <c r="HCM65" s="98" t="s">
        <v>669</v>
      </c>
      <c r="HCN65" s="98" t="s">
        <v>669</v>
      </c>
      <c r="HCO65" s="98" t="s">
        <v>669</v>
      </c>
      <c r="HCP65" s="98" t="s">
        <v>669</v>
      </c>
      <c r="HCQ65" s="98" t="s">
        <v>669</v>
      </c>
      <c r="HCR65" s="98" t="s">
        <v>669</v>
      </c>
      <c r="HCS65" s="98" t="s">
        <v>669</v>
      </c>
      <c r="HCT65" s="98" t="s">
        <v>669</v>
      </c>
      <c r="HCU65" s="98" t="s">
        <v>669</v>
      </c>
      <c r="HCV65" s="98" t="s">
        <v>669</v>
      </c>
      <c r="HCW65" s="98" t="s">
        <v>669</v>
      </c>
      <c r="HCX65" s="98" t="s">
        <v>669</v>
      </c>
      <c r="HCY65" s="98" t="s">
        <v>669</v>
      </c>
      <c r="HCZ65" s="98" t="s">
        <v>669</v>
      </c>
      <c r="HDA65" s="98" t="s">
        <v>669</v>
      </c>
      <c r="HDB65" s="98" t="s">
        <v>669</v>
      </c>
      <c r="HDC65" s="98" t="s">
        <v>669</v>
      </c>
      <c r="HDD65" s="98" t="s">
        <v>669</v>
      </c>
      <c r="HDE65" s="98" t="s">
        <v>669</v>
      </c>
      <c r="HDF65" s="98" t="s">
        <v>669</v>
      </c>
      <c r="HDG65" s="98" t="s">
        <v>669</v>
      </c>
      <c r="HDH65" s="98" t="s">
        <v>669</v>
      </c>
      <c r="HDI65" s="98" t="s">
        <v>669</v>
      </c>
      <c r="HDJ65" s="98" t="s">
        <v>669</v>
      </c>
      <c r="HDK65" s="98" t="s">
        <v>669</v>
      </c>
      <c r="HDL65" s="98" t="s">
        <v>669</v>
      </c>
      <c r="HDM65" s="98" t="s">
        <v>669</v>
      </c>
      <c r="HDN65" s="98" t="s">
        <v>669</v>
      </c>
      <c r="HDO65" s="98" t="s">
        <v>669</v>
      </c>
      <c r="HDP65" s="98" t="s">
        <v>669</v>
      </c>
      <c r="HDQ65" s="98" t="s">
        <v>669</v>
      </c>
      <c r="HDR65" s="98" t="s">
        <v>669</v>
      </c>
      <c r="HDS65" s="98" t="s">
        <v>669</v>
      </c>
      <c r="HDT65" s="98" t="s">
        <v>669</v>
      </c>
      <c r="HDU65" s="98" t="s">
        <v>669</v>
      </c>
      <c r="HDV65" s="98" t="s">
        <v>669</v>
      </c>
      <c r="HDW65" s="98" t="s">
        <v>669</v>
      </c>
      <c r="HDX65" s="98" t="s">
        <v>669</v>
      </c>
      <c r="HDY65" s="98" t="s">
        <v>669</v>
      </c>
      <c r="HDZ65" s="98" t="s">
        <v>669</v>
      </c>
      <c r="HEA65" s="98" t="s">
        <v>669</v>
      </c>
      <c r="HEB65" s="98" t="s">
        <v>669</v>
      </c>
      <c r="HEC65" s="98" t="s">
        <v>669</v>
      </c>
      <c r="HED65" s="98" t="s">
        <v>669</v>
      </c>
      <c r="HEE65" s="98" t="s">
        <v>669</v>
      </c>
      <c r="HEF65" s="98" t="s">
        <v>669</v>
      </c>
      <c r="HEG65" s="98" t="s">
        <v>669</v>
      </c>
      <c r="HEH65" s="98" t="s">
        <v>669</v>
      </c>
      <c r="HEI65" s="98" t="s">
        <v>669</v>
      </c>
      <c r="HEJ65" s="98" t="s">
        <v>669</v>
      </c>
      <c r="HEK65" s="98" t="s">
        <v>669</v>
      </c>
      <c r="HEL65" s="98" t="s">
        <v>669</v>
      </c>
      <c r="HEM65" s="98" t="s">
        <v>669</v>
      </c>
      <c r="HEN65" s="98" t="s">
        <v>669</v>
      </c>
      <c r="HEO65" s="98" t="s">
        <v>669</v>
      </c>
      <c r="HEP65" s="98" t="s">
        <v>669</v>
      </c>
      <c r="HEQ65" s="98" t="s">
        <v>669</v>
      </c>
      <c r="HER65" s="98" t="s">
        <v>669</v>
      </c>
      <c r="HES65" s="98" t="s">
        <v>669</v>
      </c>
      <c r="HET65" s="98" t="s">
        <v>669</v>
      </c>
      <c r="HEU65" s="98" t="s">
        <v>669</v>
      </c>
      <c r="HEV65" s="98" t="s">
        <v>669</v>
      </c>
      <c r="HEW65" s="98" t="s">
        <v>669</v>
      </c>
      <c r="HEX65" s="98" t="s">
        <v>669</v>
      </c>
      <c r="HEY65" s="98" t="s">
        <v>669</v>
      </c>
      <c r="HEZ65" s="98" t="s">
        <v>669</v>
      </c>
      <c r="HFA65" s="98" t="s">
        <v>669</v>
      </c>
      <c r="HFB65" s="98" t="s">
        <v>669</v>
      </c>
      <c r="HFC65" s="98" t="s">
        <v>669</v>
      </c>
      <c r="HFD65" s="98" t="s">
        <v>669</v>
      </c>
      <c r="HFE65" s="98" t="s">
        <v>669</v>
      </c>
      <c r="HFF65" s="98" t="s">
        <v>669</v>
      </c>
      <c r="HFG65" s="98" t="s">
        <v>669</v>
      </c>
      <c r="HFH65" s="98" t="s">
        <v>669</v>
      </c>
      <c r="HFI65" s="98" t="s">
        <v>669</v>
      </c>
      <c r="HFJ65" s="98" t="s">
        <v>669</v>
      </c>
      <c r="HFK65" s="98" t="s">
        <v>669</v>
      </c>
      <c r="HFL65" s="98" t="s">
        <v>669</v>
      </c>
      <c r="HFM65" s="98" t="s">
        <v>669</v>
      </c>
      <c r="HFN65" s="98" t="s">
        <v>669</v>
      </c>
      <c r="HFO65" s="98" t="s">
        <v>669</v>
      </c>
      <c r="HFP65" s="98" t="s">
        <v>669</v>
      </c>
      <c r="HFQ65" s="98" t="s">
        <v>669</v>
      </c>
      <c r="HFR65" s="98" t="s">
        <v>669</v>
      </c>
      <c r="HFS65" s="98" t="s">
        <v>669</v>
      </c>
      <c r="HFT65" s="98" t="s">
        <v>669</v>
      </c>
      <c r="HFU65" s="98" t="s">
        <v>669</v>
      </c>
      <c r="HFV65" s="98" t="s">
        <v>669</v>
      </c>
      <c r="HFW65" s="98" t="s">
        <v>669</v>
      </c>
      <c r="HFX65" s="98" t="s">
        <v>669</v>
      </c>
      <c r="HFY65" s="98" t="s">
        <v>669</v>
      </c>
      <c r="HFZ65" s="98" t="s">
        <v>669</v>
      </c>
      <c r="HGA65" s="98" t="s">
        <v>669</v>
      </c>
      <c r="HGB65" s="98" t="s">
        <v>669</v>
      </c>
      <c r="HGC65" s="98" t="s">
        <v>669</v>
      </c>
      <c r="HGD65" s="98" t="s">
        <v>669</v>
      </c>
      <c r="HGE65" s="98" t="s">
        <v>669</v>
      </c>
      <c r="HGF65" s="98" t="s">
        <v>669</v>
      </c>
      <c r="HGG65" s="98" t="s">
        <v>669</v>
      </c>
      <c r="HGH65" s="98" t="s">
        <v>669</v>
      </c>
      <c r="HGI65" s="98" t="s">
        <v>669</v>
      </c>
      <c r="HGJ65" s="98" t="s">
        <v>669</v>
      </c>
      <c r="HGK65" s="98" t="s">
        <v>669</v>
      </c>
      <c r="HGL65" s="98" t="s">
        <v>669</v>
      </c>
      <c r="HGM65" s="98" t="s">
        <v>669</v>
      </c>
      <c r="HGN65" s="98" t="s">
        <v>669</v>
      </c>
      <c r="HGO65" s="98" t="s">
        <v>669</v>
      </c>
      <c r="HGP65" s="98" t="s">
        <v>669</v>
      </c>
      <c r="HGQ65" s="98" t="s">
        <v>669</v>
      </c>
      <c r="HGR65" s="98" t="s">
        <v>669</v>
      </c>
      <c r="HGS65" s="98" t="s">
        <v>669</v>
      </c>
      <c r="HGT65" s="98" t="s">
        <v>669</v>
      </c>
      <c r="HGU65" s="98" t="s">
        <v>669</v>
      </c>
      <c r="HGV65" s="98" t="s">
        <v>669</v>
      </c>
      <c r="HGW65" s="98" t="s">
        <v>669</v>
      </c>
      <c r="HGX65" s="98" t="s">
        <v>669</v>
      </c>
      <c r="HGY65" s="98" t="s">
        <v>669</v>
      </c>
      <c r="HGZ65" s="98" t="s">
        <v>669</v>
      </c>
      <c r="HHA65" s="98" t="s">
        <v>669</v>
      </c>
      <c r="HHB65" s="98" t="s">
        <v>669</v>
      </c>
      <c r="HHC65" s="98" t="s">
        <v>669</v>
      </c>
      <c r="HHD65" s="98" t="s">
        <v>669</v>
      </c>
      <c r="HHE65" s="98" t="s">
        <v>669</v>
      </c>
      <c r="HHF65" s="98" t="s">
        <v>669</v>
      </c>
      <c r="HHG65" s="98" t="s">
        <v>669</v>
      </c>
      <c r="HHH65" s="98" t="s">
        <v>669</v>
      </c>
      <c r="HHI65" s="98" t="s">
        <v>669</v>
      </c>
      <c r="HHJ65" s="98" t="s">
        <v>669</v>
      </c>
      <c r="HHK65" s="98" t="s">
        <v>669</v>
      </c>
      <c r="HHL65" s="98" t="s">
        <v>669</v>
      </c>
      <c r="HHM65" s="98" t="s">
        <v>669</v>
      </c>
      <c r="HHN65" s="98" t="s">
        <v>669</v>
      </c>
      <c r="HHO65" s="98" t="s">
        <v>669</v>
      </c>
      <c r="HHP65" s="98" t="s">
        <v>669</v>
      </c>
      <c r="HHQ65" s="98" t="s">
        <v>669</v>
      </c>
      <c r="HHR65" s="98" t="s">
        <v>669</v>
      </c>
      <c r="HHS65" s="98" t="s">
        <v>669</v>
      </c>
      <c r="HHT65" s="98" t="s">
        <v>669</v>
      </c>
      <c r="HHU65" s="98" t="s">
        <v>669</v>
      </c>
      <c r="HHV65" s="98" t="s">
        <v>669</v>
      </c>
      <c r="HHW65" s="98" t="s">
        <v>669</v>
      </c>
      <c r="HHX65" s="98" t="s">
        <v>669</v>
      </c>
      <c r="HHY65" s="98" t="s">
        <v>669</v>
      </c>
      <c r="HHZ65" s="98" t="s">
        <v>669</v>
      </c>
      <c r="HIA65" s="98" t="s">
        <v>669</v>
      </c>
      <c r="HIB65" s="98" t="s">
        <v>669</v>
      </c>
      <c r="HIC65" s="98" t="s">
        <v>669</v>
      </c>
      <c r="HID65" s="98" t="s">
        <v>669</v>
      </c>
      <c r="HIE65" s="98" t="s">
        <v>669</v>
      </c>
      <c r="HIF65" s="98" t="s">
        <v>669</v>
      </c>
      <c r="HIG65" s="98" t="s">
        <v>669</v>
      </c>
      <c r="HIH65" s="98" t="s">
        <v>669</v>
      </c>
      <c r="HII65" s="98" t="s">
        <v>669</v>
      </c>
      <c r="HIJ65" s="98" t="s">
        <v>669</v>
      </c>
      <c r="HIK65" s="98" t="s">
        <v>669</v>
      </c>
      <c r="HIL65" s="98" t="s">
        <v>669</v>
      </c>
      <c r="HIM65" s="98" t="s">
        <v>669</v>
      </c>
      <c r="HIN65" s="98" t="s">
        <v>669</v>
      </c>
      <c r="HIO65" s="98" t="s">
        <v>669</v>
      </c>
      <c r="HIP65" s="98" t="s">
        <v>669</v>
      </c>
      <c r="HIQ65" s="98" t="s">
        <v>669</v>
      </c>
      <c r="HIR65" s="98" t="s">
        <v>669</v>
      </c>
      <c r="HIS65" s="98" t="s">
        <v>669</v>
      </c>
      <c r="HIT65" s="98" t="s">
        <v>669</v>
      </c>
      <c r="HIU65" s="98" t="s">
        <v>669</v>
      </c>
      <c r="HIV65" s="98" t="s">
        <v>669</v>
      </c>
      <c r="HIW65" s="98" t="s">
        <v>669</v>
      </c>
      <c r="HIX65" s="98" t="s">
        <v>669</v>
      </c>
      <c r="HIY65" s="98" t="s">
        <v>669</v>
      </c>
      <c r="HIZ65" s="98" t="s">
        <v>669</v>
      </c>
      <c r="HJA65" s="98" t="s">
        <v>669</v>
      </c>
      <c r="HJB65" s="98" t="s">
        <v>669</v>
      </c>
      <c r="HJC65" s="98" t="s">
        <v>669</v>
      </c>
      <c r="HJD65" s="98" t="s">
        <v>669</v>
      </c>
      <c r="HJE65" s="98" t="s">
        <v>669</v>
      </c>
      <c r="HJF65" s="98" t="s">
        <v>669</v>
      </c>
      <c r="HJG65" s="98" t="s">
        <v>669</v>
      </c>
      <c r="HJH65" s="98" t="s">
        <v>669</v>
      </c>
      <c r="HJI65" s="98" t="s">
        <v>669</v>
      </c>
      <c r="HJJ65" s="98" t="s">
        <v>669</v>
      </c>
      <c r="HJK65" s="98" t="s">
        <v>669</v>
      </c>
      <c r="HJL65" s="98" t="s">
        <v>669</v>
      </c>
      <c r="HJM65" s="98" t="s">
        <v>669</v>
      </c>
      <c r="HJN65" s="98" t="s">
        <v>669</v>
      </c>
      <c r="HJO65" s="98" t="s">
        <v>669</v>
      </c>
      <c r="HJP65" s="98" t="s">
        <v>669</v>
      </c>
      <c r="HJQ65" s="98" t="s">
        <v>669</v>
      </c>
      <c r="HJR65" s="98" t="s">
        <v>669</v>
      </c>
      <c r="HJS65" s="98" t="s">
        <v>669</v>
      </c>
      <c r="HJT65" s="98" t="s">
        <v>669</v>
      </c>
      <c r="HJU65" s="98" t="s">
        <v>669</v>
      </c>
      <c r="HJV65" s="98" t="s">
        <v>669</v>
      </c>
      <c r="HJW65" s="98" t="s">
        <v>669</v>
      </c>
      <c r="HJX65" s="98" t="s">
        <v>669</v>
      </c>
      <c r="HJY65" s="98" t="s">
        <v>669</v>
      </c>
      <c r="HJZ65" s="98" t="s">
        <v>669</v>
      </c>
      <c r="HKA65" s="98" t="s">
        <v>669</v>
      </c>
      <c r="HKB65" s="98" t="s">
        <v>669</v>
      </c>
      <c r="HKC65" s="98" t="s">
        <v>669</v>
      </c>
      <c r="HKD65" s="98" t="s">
        <v>669</v>
      </c>
      <c r="HKE65" s="98" t="s">
        <v>669</v>
      </c>
      <c r="HKF65" s="98" t="s">
        <v>669</v>
      </c>
      <c r="HKG65" s="98" t="s">
        <v>669</v>
      </c>
      <c r="HKH65" s="98" t="s">
        <v>669</v>
      </c>
      <c r="HKI65" s="98" t="s">
        <v>669</v>
      </c>
      <c r="HKJ65" s="98" t="s">
        <v>669</v>
      </c>
      <c r="HKK65" s="98" t="s">
        <v>669</v>
      </c>
      <c r="HKL65" s="98" t="s">
        <v>669</v>
      </c>
      <c r="HKM65" s="98" t="s">
        <v>669</v>
      </c>
      <c r="HKN65" s="98" t="s">
        <v>669</v>
      </c>
      <c r="HKO65" s="98" t="s">
        <v>669</v>
      </c>
      <c r="HKP65" s="98" t="s">
        <v>669</v>
      </c>
      <c r="HKQ65" s="98" t="s">
        <v>669</v>
      </c>
      <c r="HKR65" s="98" t="s">
        <v>669</v>
      </c>
      <c r="HKS65" s="98" t="s">
        <v>669</v>
      </c>
      <c r="HKT65" s="98" t="s">
        <v>669</v>
      </c>
      <c r="HKU65" s="98" t="s">
        <v>669</v>
      </c>
      <c r="HKV65" s="98" t="s">
        <v>669</v>
      </c>
      <c r="HKW65" s="98" t="s">
        <v>669</v>
      </c>
      <c r="HKX65" s="98" t="s">
        <v>669</v>
      </c>
      <c r="HKY65" s="98" t="s">
        <v>669</v>
      </c>
      <c r="HKZ65" s="98" t="s">
        <v>669</v>
      </c>
      <c r="HLA65" s="98" t="s">
        <v>669</v>
      </c>
      <c r="HLB65" s="98" t="s">
        <v>669</v>
      </c>
      <c r="HLC65" s="98" t="s">
        <v>669</v>
      </c>
      <c r="HLD65" s="98" t="s">
        <v>669</v>
      </c>
      <c r="HLE65" s="98" t="s">
        <v>669</v>
      </c>
      <c r="HLF65" s="98" t="s">
        <v>669</v>
      </c>
      <c r="HLG65" s="98" t="s">
        <v>669</v>
      </c>
      <c r="HLH65" s="98" t="s">
        <v>669</v>
      </c>
      <c r="HLI65" s="98" t="s">
        <v>669</v>
      </c>
      <c r="HLJ65" s="98" t="s">
        <v>669</v>
      </c>
      <c r="HLK65" s="98" t="s">
        <v>669</v>
      </c>
      <c r="HLL65" s="98" t="s">
        <v>669</v>
      </c>
      <c r="HLM65" s="98" t="s">
        <v>669</v>
      </c>
      <c r="HLN65" s="98" t="s">
        <v>669</v>
      </c>
      <c r="HLO65" s="98" t="s">
        <v>669</v>
      </c>
      <c r="HLP65" s="98" t="s">
        <v>669</v>
      </c>
      <c r="HLQ65" s="98" t="s">
        <v>669</v>
      </c>
      <c r="HLR65" s="98" t="s">
        <v>669</v>
      </c>
      <c r="HLS65" s="98" t="s">
        <v>669</v>
      </c>
      <c r="HLT65" s="98" t="s">
        <v>669</v>
      </c>
      <c r="HLU65" s="98" t="s">
        <v>669</v>
      </c>
      <c r="HLV65" s="98" t="s">
        <v>669</v>
      </c>
      <c r="HLW65" s="98" t="s">
        <v>669</v>
      </c>
      <c r="HLX65" s="98" t="s">
        <v>669</v>
      </c>
      <c r="HLY65" s="98" t="s">
        <v>669</v>
      </c>
      <c r="HLZ65" s="98" t="s">
        <v>669</v>
      </c>
      <c r="HMA65" s="98" t="s">
        <v>669</v>
      </c>
      <c r="HMB65" s="98" t="s">
        <v>669</v>
      </c>
      <c r="HMC65" s="98" t="s">
        <v>669</v>
      </c>
      <c r="HMD65" s="98" t="s">
        <v>669</v>
      </c>
      <c r="HME65" s="98" t="s">
        <v>669</v>
      </c>
      <c r="HMF65" s="98" t="s">
        <v>669</v>
      </c>
      <c r="HMG65" s="98" t="s">
        <v>669</v>
      </c>
      <c r="HMH65" s="98" t="s">
        <v>669</v>
      </c>
      <c r="HMI65" s="98" t="s">
        <v>669</v>
      </c>
      <c r="HMJ65" s="98" t="s">
        <v>669</v>
      </c>
      <c r="HMK65" s="98" t="s">
        <v>669</v>
      </c>
      <c r="HML65" s="98" t="s">
        <v>669</v>
      </c>
      <c r="HMM65" s="98" t="s">
        <v>669</v>
      </c>
      <c r="HMN65" s="98" t="s">
        <v>669</v>
      </c>
      <c r="HMO65" s="98" t="s">
        <v>669</v>
      </c>
      <c r="HMP65" s="98" t="s">
        <v>669</v>
      </c>
      <c r="HMQ65" s="98" t="s">
        <v>669</v>
      </c>
      <c r="HMR65" s="98" t="s">
        <v>669</v>
      </c>
      <c r="HMS65" s="98" t="s">
        <v>669</v>
      </c>
      <c r="HMT65" s="98" t="s">
        <v>669</v>
      </c>
      <c r="HMU65" s="98" t="s">
        <v>669</v>
      </c>
      <c r="HMV65" s="98" t="s">
        <v>669</v>
      </c>
      <c r="HMW65" s="98" t="s">
        <v>669</v>
      </c>
      <c r="HMX65" s="98" t="s">
        <v>669</v>
      </c>
      <c r="HMY65" s="98" t="s">
        <v>669</v>
      </c>
      <c r="HMZ65" s="98" t="s">
        <v>669</v>
      </c>
      <c r="HNA65" s="98" t="s">
        <v>669</v>
      </c>
      <c r="HNB65" s="98" t="s">
        <v>669</v>
      </c>
      <c r="HNC65" s="98" t="s">
        <v>669</v>
      </c>
      <c r="HND65" s="98" t="s">
        <v>669</v>
      </c>
      <c r="HNE65" s="98" t="s">
        <v>669</v>
      </c>
      <c r="HNF65" s="98" t="s">
        <v>669</v>
      </c>
      <c r="HNG65" s="98" t="s">
        <v>669</v>
      </c>
      <c r="HNH65" s="98" t="s">
        <v>669</v>
      </c>
      <c r="HNI65" s="98" t="s">
        <v>669</v>
      </c>
      <c r="HNJ65" s="98" t="s">
        <v>669</v>
      </c>
      <c r="HNK65" s="98" t="s">
        <v>669</v>
      </c>
      <c r="HNL65" s="98" t="s">
        <v>669</v>
      </c>
      <c r="HNM65" s="98" t="s">
        <v>669</v>
      </c>
      <c r="HNN65" s="98" t="s">
        <v>669</v>
      </c>
      <c r="HNO65" s="98" t="s">
        <v>669</v>
      </c>
      <c r="HNP65" s="98" t="s">
        <v>669</v>
      </c>
      <c r="HNQ65" s="98" t="s">
        <v>669</v>
      </c>
      <c r="HNR65" s="98" t="s">
        <v>669</v>
      </c>
      <c r="HNS65" s="98" t="s">
        <v>669</v>
      </c>
      <c r="HNT65" s="98" t="s">
        <v>669</v>
      </c>
      <c r="HNU65" s="98" t="s">
        <v>669</v>
      </c>
      <c r="HNV65" s="98" t="s">
        <v>669</v>
      </c>
      <c r="HNW65" s="98" t="s">
        <v>669</v>
      </c>
      <c r="HNX65" s="98" t="s">
        <v>669</v>
      </c>
      <c r="HNY65" s="98" t="s">
        <v>669</v>
      </c>
      <c r="HNZ65" s="98" t="s">
        <v>669</v>
      </c>
      <c r="HOA65" s="98" t="s">
        <v>669</v>
      </c>
      <c r="HOB65" s="98" t="s">
        <v>669</v>
      </c>
      <c r="HOC65" s="98" t="s">
        <v>669</v>
      </c>
      <c r="HOD65" s="98" t="s">
        <v>669</v>
      </c>
      <c r="HOE65" s="98" t="s">
        <v>669</v>
      </c>
      <c r="HOF65" s="98" t="s">
        <v>669</v>
      </c>
      <c r="HOG65" s="98" t="s">
        <v>669</v>
      </c>
      <c r="HOH65" s="98" t="s">
        <v>669</v>
      </c>
      <c r="HOI65" s="98" t="s">
        <v>669</v>
      </c>
      <c r="HOJ65" s="98" t="s">
        <v>669</v>
      </c>
      <c r="HOK65" s="98" t="s">
        <v>669</v>
      </c>
      <c r="HOL65" s="98" t="s">
        <v>669</v>
      </c>
      <c r="HOM65" s="98" t="s">
        <v>669</v>
      </c>
      <c r="HON65" s="98" t="s">
        <v>669</v>
      </c>
      <c r="HOO65" s="98" t="s">
        <v>669</v>
      </c>
      <c r="HOP65" s="98" t="s">
        <v>669</v>
      </c>
      <c r="HOQ65" s="98" t="s">
        <v>669</v>
      </c>
      <c r="HOR65" s="98" t="s">
        <v>669</v>
      </c>
      <c r="HOS65" s="98" t="s">
        <v>669</v>
      </c>
      <c r="HOT65" s="98" t="s">
        <v>669</v>
      </c>
      <c r="HOU65" s="98" t="s">
        <v>669</v>
      </c>
      <c r="HOV65" s="98" t="s">
        <v>669</v>
      </c>
      <c r="HOW65" s="98" t="s">
        <v>669</v>
      </c>
      <c r="HOX65" s="98" t="s">
        <v>669</v>
      </c>
      <c r="HOY65" s="98" t="s">
        <v>669</v>
      </c>
      <c r="HOZ65" s="98" t="s">
        <v>669</v>
      </c>
      <c r="HPA65" s="98" t="s">
        <v>669</v>
      </c>
      <c r="HPB65" s="98" t="s">
        <v>669</v>
      </c>
      <c r="HPC65" s="98" t="s">
        <v>669</v>
      </c>
      <c r="HPD65" s="98" t="s">
        <v>669</v>
      </c>
      <c r="HPE65" s="98" t="s">
        <v>669</v>
      </c>
      <c r="HPF65" s="98" t="s">
        <v>669</v>
      </c>
      <c r="HPG65" s="98" t="s">
        <v>669</v>
      </c>
      <c r="HPH65" s="98" t="s">
        <v>669</v>
      </c>
      <c r="HPI65" s="98" t="s">
        <v>669</v>
      </c>
      <c r="HPJ65" s="98" t="s">
        <v>669</v>
      </c>
      <c r="HPK65" s="98" t="s">
        <v>669</v>
      </c>
      <c r="HPL65" s="98" t="s">
        <v>669</v>
      </c>
      <c r="HPM65" s="98" t="s">
        <v>669</v>
      </c>
      <c r="HPN65" s="98" t="s">
        <v>669</v>
      </c>
      <c r="HPO65" s="98" t="s">
        <v>669</v>
      </c>
      <c r="HPP65" s="98" t="s">
        <v>669</v>
      </c>
      <c r="HPQ65" s="98" t="s">
        <v>669</v>
      </c>
      <c r="HPR65" s="98" t="s">
        <v>669</v>
      </c>
      <c r="HPS65" s="98" t="s">
        <v>669</v>
      </c>
      <c r="HPT65" s="98" t="s">
        <v>669</v>
      </c>
      <c r="HPU65" s="98" t="s">
        <v>669</v>
      </c>
      <c r="HPV65" s="98" t="s">
        <v>669</v>
      </c>
      <c r="HPW65" s="98" t="s">
        <v>669</v>
      </c>
      <c r="HPX65" s="98" t="s">
        <v>669</v>
      </c>
      <c r="HPY65" s="98" t="s">
        <v>669</v>
      </c>
      <c r="HPZ65" s="98" t="s">
        <v>669</v>
      </c>
      <c r="HQA65" s="98" t="s">
        <v>669</v>
      </c>
      <c r="HQB65" s="98" t="s">
        <v>669</v>
      </c>
      <c r="HQC65" s="98" t="s">
        <v>669</v>
      </c>
      <c r="HQD65" s="98" t="s">
        <v>669</v>
      </c>
      <c r="HQE65" s="98" t="s">
        <v>669</v>
      </c>
      <c r="HQF65" s="98" t="s">
        <v>669</v>
      </c>
      <c r="HQG65" s="98" t="s">
        <v>669</v>
      </c>
      <c r="HQH65" s="98" t="s">
        <v>669</v>
      </c>
      <c r="HQI65" s="98" t="s">
        <v>669</v>
      </c>
      <c r="HQJ65" s="98" t="s">
        <v>669</v>
      </c>
      <c r="HQK65" s="98" t="s">
        <v>669</v>
      </c>
      <c r="HQL65" s="98" t="s">
        <v>669</v>
      </c>
      <c r="HQM65" s="98" t="s">
        <v>669</v>
      </c>
      <c r="HQN65" s="98" t="s">
        <v>669</v>
      </c>
      <c r="HQO65" s="98" t="s">
        <v>669</v>
      </c>
      <c r="HQP65" s="98" t="s">
        <v>669</v>
      </c>
      <c r="HQQ65" s="98" t="s">
        <v>669</v>
      </c>
      <c r="HQR65" s="98" t="s">
        <v>669</v>
      </c>
      <c r="HQS65" s="98" t="s">
        <v>669</v>
      </c>
      <c r="HQT65" s="98" t="s">
        <v>669</v>
      </c>
      <c r="HQU65" s="98" t="s">
        <v>669</v>
      </c>
      <c r="HQV65" s="98" t="s">
        <v>669</v>
      </c>
      <c r="HQW65" s="98" t="s">
        <v>669</v>
      </c>
      <c r="HQX65" s="98" t="s">
        <v>669</v>
      </c>
      <c r="HQY65" s="98" t="s">
        <v>669</v>
      </c>
      <c r="HQZ65" s="98" t="s">
        <v>669</v>
      </c>
      <c r="HRA65" s="98" t="s">
        <v>669</v>
      </c>
      <c r="HRB65" s="98" t="s">
        <v>669</v>
      </c>
      <c r="HRC65" s="98" t="s">
        <v>669</v>
      </c>
      <c r="HRD65" s="98" t="s">
        <v>669</v>
      </c>
      <c r="HRE65" s="98" t="s">
        <v>669</v>
      </c>
      <c r="HRF65" s="98" t="s">
        <v>669</v>
      </c>
      <c r="HRG65" s="98" t="s">
        <v>669</v>
      </c>
      <c r="HRH65" s="98" t="s">
        <v>669</v>
      </c>
      <c r="HRI65" s="98" t="s">
        <v>669</v>
      </c>
      <c r="HRJ65" s="98" t="s">
        <v>669</v>
      </c>
      <c r="HRK65" s="98" t="s">
        <v>669</v>
      </c>
      <c r="HRL65" s="98" t="s">
        <v>669</v>
      </c>
      <c r="HRM65" s="98" t="s">
        <v>669</v>
      </c>
      <c r="HRN65" s="98" t="s">
        <v>669</v>
      </c>
      <c r="HRO65" s="98" t="s">
        <v>669</v>
      </c>
      <c r="HRP65" s="98" t="s">
        <v>669</v>
      </c>
      <c r="HRQ65" s="98" t="s">
        <v>669</v>
      </c>
      <c r="HRR65" s="98" t="s">
        <v>669</v>
      </c>
      <c r="HRS65" s="98" t="s">
        <v>669</v>
      </c>
      <c r="HRT65" s="98" t="s">
        <v>669</v>
      </c>
      <c r="HRU65" s="98" t="s">
        <v>669</v>
      </c>
      <c r="HRV65" s="98" t="s">
        <v>669</v>
      </c>
      <c r="HRW65" s="98" t="s">
        <v>669</v>
      </c>
      <c r="HRX65" s="98" t="s">
        <v>669</v>
      </c>
      <c r="HRY65" s="98" t="s">
        <v>669</v>
      </c>
      <c r="HRZ65" s="98" t="s">
        <v>669</v>
      </c>
      <c r="HSA65" s="98" t="s">
        <v>669</v>
      </c>
      <c r="HSB65" s="98" t="s">
        <v>669</v>
      </c>
      <c r="HSC65" s="98" t="s">
        <v>669</v>
      </c>
      <c r="HSD65" s="98" t="s">
        <v>669</v>
      </c>
      <c r="HSE65" s="98" t="s">
        <v>669</v>
      </c>
      <c r="HSF65" s="98" t="s">
        <v>669</v>
      </c>
      <c r="HSG65" s="98" t="s">
        <v>669</v>
      </c>
      <c r="HSH65" s="98" t="s">
        <v>669</v>
      </c>
      <c r="HSI65" s="98" t="s">
        <v>669</v>
      </c>
      <c r="HSJ65" s="98" t="s">
        <v>669</v>
      </c>
      <c r="HSK65" s="98" t="s">
        <v>669</v>
      </c>
      <c r="HSL65" s="98" t="s">
        <v>669</v>
      </c>
      <c r="HSM65" s="98" t="s">
        <v>669</v>
      </c>
      <c r="HSN65" s="98" t="s">
        <v>669</v>
      </c>
      <c r="HSO65" s="98" t="s">
        <v>669</v>
      </c>
      <c r="HSP65" s="98" t="s">
        <v>669</v>
      </c>
      <c r="HSQ65" s="98" t="s">
        <v>669</v>
      </c>
      <c r="HSR65" s="98" t="s">
        <v>669</v>
      </c>
      <c r="HSS65" s="98" t="s">
        <v>669</v>
      </c>
      <c r="HST65" s="98" t="s">
        <v>669</v>
      </c>
      <c r="HSU65" s="98" t="s">
        <v>669</v>
      </c>
      <c r="HSV65" s="98" t="s">
        <v>669</v>
      </c>
      <c r="HSW65" s="98" t="s">
        <v>669</v>
      </c>
      <c r="HSX65" s="98" t="s">
        <v>669</v>
      </c>
      <c r="HSY65" s="98" t="s">
        <v>669</v>
      </c>
      <c r="HSZ65" s="98" t="s">
        <v>669</v>
      </c>
      <c r="HTA65" s="98" t="s">
        <v>669</v>
      </c>
      <c r="HTB65" s="98" t="s">
        <v>669</v>
      </c>
      <c r="HTC65" s="98" t="s">
        <v>669</v>
      </c>
      <c r="HTD65" s="98" t="s">
        <v>669</v>
      </c>
      <c r="HTE65" s="98" t="s">
        <v>669</v>
      </c>
      <c r="HTF65" s="98" t="s">
        <v>669</v>
      </c>
      <c r="HTG65" s="98" t="s">
        <v>669</v>
      </c>
      <c r="HTH65" s="98" t="s">
        <v>669</v>
      </c>
      <c r="HTI65" s="98" t="s">
        <v>669</v>
      </c>
      <c r="HTJ65" s="98" t="s">
        <v>669</v>
      </c>
      <c r="HTK65" s="98" t="s">
        <v>669</v>
      </c>
      <c r="HTL65" s="98" t="s">
        <v>669</v>
      </c>
      <c r="HTM65" s="98" t="s">
        <v>669</v>
      </c>
      <c r="HTN65" s="98" t="s">
        <v>669</v>
      </c>
      <c r="HTO65" s="98" t="s">
        <v>669</v>
      </c>
      <c r="HTP65" s="98" t="s">
        <v>669</v>
      </c>
      <c r="HTQ65" s="98" t="s">
        <v>669</v>
      </c>
      <c r="HTR65" s="98" t="s">
        <v>669</v>
      </c>
      <c r="HTS65" s="98" t="s">
        <v>669</v>
      </c>
      <c r="HTT65" s="98" t="s">
        <v>669</v>
      </c>
      <c r="HTU65" s="98" t="s">
        <v>669</v>
      </c>
      <c r="HTV65" s="98" t="s">
        <v>669</v>
      </c>
      <c r="HTW65" s="98" t="s">
        <v>669</v>
      </c>
      <c r="HTX65" s="98" t="s">
        <v>669</v>
      </c>
      <c r="HTY65" s="98" t="s">
        <v>669</v>
      </c>
      <c r="HTZ65" s="98" t="s">
        <v>669</v>
      </c>
      <c r="HUA65" s="98" t="s">
        <v>669</v>
      </c>
      <c r="HUB65" s="98" t="s">
        <v>669</v>
      </c>
      <c r="HUC65" s="98" t="s">
        <v>669</v>
      </c>
      <c r="HUD65" s="98" t="s">
        <v>669</v>
      </c>
      <c r="HUE65" s="98" t="s">
        <v>669</v>
      </c>
      <c r="HUF65" s="98" t="s">
        <v>669</v>
      </c>
      <c r="HUG65" s="98" t="s">
        <v>669</v>
      </c>
      <c r="HUH65" s="98" t="s">
        <v>669</v>
      </c>
      <c r="HUI65" s="98" t="s">
        <v>669</v>
      </c>
      <c r="HUJ65" s="98" t="s">
        <v>669</v>
      </c>
      <c r="HUK65" s="98" t="s">
        <v>669</v>
      </c>
      <c r="HUL65" s="98" t="s">
        <v>669</v>
      </c>
      <c r="HUM65" s="98" t="s">
        <v>669</v>
      </c>
      <c r="HUN65" s="98" t="s">
        <v>669</v>
      </c>
      <c r="HUO65" s="98" t="s">
        <v>669</v>
      </c>
      <c r="HUP65" s="98" t="s">
        <v>669</v>
      </c>
      <c r="HUQ65" s="98" t="s">
        <v>669</v>
      </c>
      <c r="HUR65" s="98" t="s">
        <v>669</v>
      </c>
      <c r="HUS65" s="98" t="s">
        <v>669</v>
      </c>
      <c r="HUT65" s="98" t="s">
        <v>669</v>
      </c>
      <c r="HUU65" s="98" t="s">
        <v>669</v>
      </c>
      <c r="HUV65" s="98" t="s">
        <v>669</v>
      </c>
      <c r="HUW65" s="98" t="s">
        <v>669</v>
      </c>
      <c r="HUX65" s="98" t="s">
        <v>669</v>
      </c>
      <c r="HUY65" s="98" t="s">
        <v>669</v>
      </c>
      <c r="HUZ65" s="98" t="s">
        <v>669</v>
      </c>
      <c r="HVA65" s="98" t="s">
        <v>669</v>
      </c>
      <c r="HVB65" s="98" t="s">
        <v>669</v>
      </c>
      <c r="HVC65" s="98" t="s">
        <v>669</v>
      </c>
      <c r="HVD65" s="98" t="s">
        <v>669</v>
      </c>
      <c r="HVE65" s="98" t="s">
        <v>669</v>
      </c>
      <c r="HVF65" s="98" t="s">
        <v>669</v>
      </c>
      <c r="HVG65" s="98" t="s">
        <v>669</v>
      </c>
      <c r="HVH65" s="98" t="s">
        <v>669</v>
      </c>
      <c r="HVI65" s="98" t="s">
        <v>669</v>
      </c>
      <c r="HVJ65" s="98" t="s">
        <v>669</v>
      </c>
      <c r="HVK65" s="98" t="s">
        <v>669</v>
      </c>
      <c r="HVL65" s="98" t="s">
        <v>669</v>
      </c>
      <c r="HVM65" s="98" t="s">
        <v>669</v>
      </c>
      <c r="HVN65" s="98" t="s">
        <v>669</v>
      </c>
      <c r="HVO65" s="98" t="s">
        <v>669</v>
      </c>
      <c r="HVP65" s="98" t="s">
        <v>669</v>
      </c>
      <c r="HVQ65" s="98" t="s">
        <v>669</v>
      </c>
      <c r="HVR65" s="98" t="s">
        <v>669</v>
      </c>
      <c r="HVS65" s="98" t="s">
        <v>669</v>
      </c>
      <c r="HVT65" s="98" t="s">
        <v>669</v>
      </c>
      <c r="HVU65" s="98" t="s">
        <v>669</v>
      </c>
      <c r="HVV65" s="98" t="s">
        <v>669</v>
      </c>
      <c r="HVW65" s="98" t="s">
        <v>669</v>
      </c>
      <c r="HVX65" s="98" t="s">
        <v>669</v>
      </c>
      <c r="HVY65" s="98" t="s">
        <v>669</v>
      </c>
      <c r="HVZ65" s="98" t="s">
        <v>669</v>
      </c>
      <c r="HWA65" s="98" t="s">
        <v>669</v>
      </c>
      <c r="HWB65" s="98" t="s">
        <v>669</v>
      </c>
      <c r="HWC65" s="98" t="s">
        <v>669</v>
      </c>
      <c r="HWD65" s="98" t="s">
        <v>669</v>
      </c>
      <c r="HWE65" s="98" t="s">
        <v>669</v>
      </c>
      <c r="HWF65" s="98" t="s">
        <v>669</v>
      </c>
      <c r="HWG65" s="98" t="s">
        <v>669</v>
      </c>
      <c r="HWH65" s="98" t="s">
        <v>669</v>
      </c>
      <c r="HWI65" s="98" t="s">
        <v>669</v>
      </c>
      <c r="HWJ65" s="98" t="s">
        <v>669</v>
      </c>
      <c r="HWK65" s="98" t="s">
        <v>669</v>
      </c>
      <c r="HWL65" s="98" t="s">
        <v>669</v>
      </c>
      <c r="HWM65" s="98" t="s">
        <v>669</v>
      </c>
      <c r="HWN65" s="98" t="s">
        <v>669</v>
      </c>
      <c r="HWO65" s="98" t="s">
        <v>669</v>
      </c>
      <c r="HWP65" s="98" t="s">
        <v>669</v>
      </c>
      <c r="HWQ65" s="98" t="s">
        <v>669</v>
      </c>
      <c r="HWR65" s="98" t="s">
        <v>669</v>
      </c>
      <c r="HWS65" s="98" t="s">
        <v>669</v>
      </c>
      <c r="HWT65" s="98" t="s">
        <v>669</v>
      </c>
      <c r="HWU65" s="98" t="s">
        <v>669</v>
      </c>
      <c r="HWV65" s="98" t="s">
        <v>669</v>
      </c>
      <c r="HWW65" s="98" t="s">
        <v>669</v>
      </c>
      <c r="HWX65" s="98" t="s">
        <v>669</v>
      </c>
      <c r="HWY65" s="98" t="s">
        <v>669</v>
      </c>
      <c r="HWZ65" s="98" t="s">
        <v>669</v>
      </c>
      <c r="HXA65" s="98" t="s">
        <v>669</v>
      </c>
      <c r="HXB65" s="98" t="s">
        <v>669</v>
      </c>
      <c r="HXC65" s="98" t="s">
        <v>669</v>
      </c>
      <c r="HXD65" s="98" t="s">
        <v>669</v>
      </c>
      <c r="HXE65" s="98" t="s">
        <v>669</v>
      </c>
      <c r="HXF65" s="98" t="s">
        <v>669</v>
      </c>
      <c r="HXG65" s="98" t="s">
        <v>669</v>
      </c>
      <c r="HXH65" s="98" t="s">
        <v>669</v>
      </c>
      <c r="HXI65" s="98" t="s">
        <v>669</v>
      </c>
      <c r="HXJ65" s="98" t="s">
        <v>669</v>
      </c>
      <c r="HXK65" s="98" t="s">
        <v>669</v>
      </c>
      <c r="HXL65" s="98" t="s">
        <v>669</v>
      </c>
      <c r="HXM65" s="98" t="s">
        <v>669</v>
      </c>
      <c r="HXN65" s="98" t="s">
        <v>669</v>
      </c>
      <c r="HXO65" s="98" t="s">
        <v>669</v>
      </c>
      <c r="HXP65" s="98" t="s">
        <v>669</v>
      </c>
      <c r="HXQ65" s="98" t="s">
        <v>669</v>
      </c>
      <c r="HXR65" s="98" t="s">
        <v>669</v>
      </c>
      <c r="HXS65" s="98" t="s">
        <v>669</v>
      </c>
      <c r="HXT65" s="98" t="s">
        <v>669</v>
      </c>
      <c r="HXU65" s="98" t="s">
        <v>669</v>
      </c>
      <c r="HXV65" s="98" t="s">
        <v>669</v>
      </c>
      <c r="HXW65" s="98" t="s">
        <v>669</v>
      </c>
      <c r="HXX65" s="98" t="s">
        <v>669</v>
      </c>
      <c r="HXY65" s="98" t="s">
        <v>669</v>
      </c>
      <c r="HXZ65" s="98" t="s">
        <v>669</v>
      </c>
      <c r="HYA65" s="98" t="s">
        <v>669</v>
      </c>
      <c r="HYB65" s="98" t="s">
        <v>669</v>
      </c>
      <c r="HYC65" s="98" t="s">
        <v>669</v>
      </c>
      <c r="HYD65" s="98" t="s">
        <v>669</v>
      </c>
      <c r="HYE65" s="98" t="s">
        <v>669</v>
      </c>
      <c r="HYF65" s="98" t="s">
        <v>669</v>
      </c>
      <c r="HYG65" s="98" t="s">
        <v>669</v>
      </c>
      <c r="HYH65" s="98" t="s">
        <v>669</v>
      </c>
      <c r="HYI65" s="98" t="s">
        <v>669</v>
      </c>
      <c r="HYJ65" s="98" t="s">
        <v>669</v>
      </c>
      <c r="HYK65" s="98" t="s">
        <v>669</v>
      </c>
      <c r="HYL65" s="98" t="s">
        <v>669</v>
      </c>
      <c r="HYM65" s="98" t="s">
        <v>669</v>
      </c>
      <c r="HYN65" s="98" t="s">
        <v>669</v>
      </c>
      <c r="HYO65" s="98" t="s">
        <v>669</v>
      </c>
      <c r="HYP65" s="98" t="s">
        <v>669</v>
      </c>
      <c r="HYQ65" s="98" t="s">
        <v>669</v>
      </c>
      <c r="HYR65" s="98" t="s">
        <v>669</v>
      </c>
      <c r="HYS65" s="98" t="s">
        <v>669</v>
      </c>
      <c r="HYT65" s="98" t="s">
        <v>669</v>
      </c>
      <c r="HYU65" s="98" t="s">
        <v>669</v>
      </c>
      <c r="HYV65" s="98" t="s">
        <v>669</v>
      </c>
      <c r="HYW65" s="98" t="s">
        <v>669</v>
      </c>
      <c r="HYX65" s="98" t="s">
        <v>669</v>
      </c>
      <c r="HYY65" s="98" t="s">
        <v>669</v>
      </c>
      <c r="HYZ65" s="98" t="s">
        <v>669</v>
      </c>
      <c r="HZA65" s="98" t="s">
        <v>669</v>
      </c>
      <c r="HZB65" s="98" t="s">
        <v>669</v>
      </c>
      <c r="HZC65" s="98" t="s">
        <v>669</v>
      </c>
      <c r="HZD65" s="98" t="s">
        <v>669</v>
      </c>
      <c r="HZE65" s="98" t="s">
        <v>669</v>
      </c>
      <c r="HZF65" s="98" t="s">
        <v>669</v>
      </c>
      <c r="HZG65" s="98" t="s">
        <v>669</v>
      </c>
      <c r="HZH65" s="98" t="s">
        <v>669</v>
      </c>
      <c r="HZI65" s="98" t="s">
        <v>669</v>
      </c>
      <c r="HZJ65" s="98" t="s">
        <v>669</v>
      </c>
      <c r="HZK65" s="98" t="s">
        <v>669</v>
      </c>
      <c r="HZL65" s="98" t="s">
        <v>669</v>
      </c>
      <c r="HZM65" s="98" t="s">
        <v>669</v>
      </c>
      <c r="HZN65" s="98" t="s">
        <v>669</v>
      </c>
      <c r="HZO65" s="98" t="s">
        <v>669</v>
      </c>
      <c r="HZP65" s="98" t="s">
        <v>669</v>
      </c>
      <c r="HZQ65" s="98" t="s">
        <v>669</v>
      </c>
      <c r="HZR65" s="98" t="s">
        <v>669</v>
      </c>
      <c r="HZS65" s="98" t="s">
        <v>669</v>
      </c>
      <c r="HZT65" s="98" t="s">
        <v>669</v>
      </c>
      <c r="HZU65" s="98" t="s">
        <v>669</v>
      </c>
      <c r="HZV65" s="98" t="s">
        <v>669</v>
      </c>
      <c r="HZW65" s="98" t="s">
        <v>669</v>
      </c>
      <c r="HZX65" s="98" t="s">
        <v>669</v>
      </c>
      <c r="HZY65" s="98" t="s">
        <v>669</v>
      </c>
      <c r="HZZ65" s="98" t="s">
        <v>669</v>
      </c>
      <c r="IAA65" s="98" t="s">
        <v>669</v>
      </c>
      <c r="IAB65" s="98" t="s">
        <v>669</v>
      </c>
      <c r="IAC65" s="98" t="s">
        <v>669</v>
      </c>
      <c r="IAD65" s="98" t="s">
        <v>669</v>
      </c>
      <c r="IAE65" s="98" t="s">
        <v>669</v>
      </c>
      <c r="IAF65" s="98" t="s">
        <v>669</v>
      </c>
      <c r="IAG65" s="98" t="s">
        <v>669</v>
      </c>
      <c r="IAH65" s="98" t="s">
        <v>669</v>
      </c>
      <c r="IAI65" s="98" t="s">
        <v>669</v>
      </c>
      <c r="IAJ65" s="98" t="s">
        <v>669</v>
      </c>
      <c r="IAK65" s="98" t="s">
        <v>669</v>
      </c>
      <c r="IAL65" s="98" t="s">
        <v>669</v>
      </c>
      <c r="IAM65" s="98" t="s">
        <v>669</v>
      </c>
      <c r="IAN65" s="98" t="s">
        <v>669</v>
      </c>
      <c r="IAO65" s="98" t="s">
        <v>669</v>
      </c>
      <c r="IAP65" s="98" t="s">
        <v>669</v>
      </c>
      <c r="IAQ65" s="98" t="s">
        <v>669</v>
      </c>
      <c r="IAR65" s="98" t="s">
        <v>669</v>
      </c>
      <c r="IAS65" s="98" t="s">
        <v>669</v>
      </c>
      <c r="IAT65" s="98" t="s">
        <v>669</v>
      </c>
      <c r="IAU65" s="98" t="s">
        <v>669</v>
      </c>
      <c r="IAV65" s="98" t="s">
        <v>669</v>
      </c>
      <c r="IAW65" s="98" t="s">
        <v>669</v>
      </c>
      <c r="IAX65" s="98" t="s">
        <v>669</v>
      </c>
      <c r="IAY65" s="98" t="s">
        <v>669</v>
      </c>
      <c r="IAZ65" s="98" t="s">
        <v>669</v>
      </c>
      <c r="IBA65" s="98" t="s">
        <v>669</v>
      </c>
      <c r="IBB65" s="98" t="s">
        <v>669</v>
      </c>
      <c r="IBC65" s="98" t="s">
        <v>669</v>
      </c>
      <c r="IBD65" s="98" t="s">
        <v>669</v>
      </c>
      <c r="IBE65" s="98" t="s">
        <v>669</v>
      </c>
      <c r="IBF65" s="98" t="s">
        <v>669</v>
      </c>
      <c r="IBG65" s="98" t="s">
        <v>669</v>
      </c>
      <c r="IBH65" s="98" t="s">
        <v>669</v>
      </c>
      <c r="IBI65" s="98" t="s">
        <v>669</v>
      </c>
      <c r="IBJ65" s="98" t="s">
        <v>669</v>
      </c>
      <c r="IBK65" s="98" t="s">
        <v>669</v>
      </c>
      <c r="IBL65" s="98" t="s">
        <v>669</v>
      </c>
      <c r="IBM65" s="98" t="s">
        <v>669</v>
      </c>
      <c r="IBN65" s="98" t="s">
        <v>669</v>
      </c>
      <c r="IBO65" s="98" t="s">
        <v>669</v>
      </c>
      <c r="IBP65" s="98" t="s">
        <v>669</v>
      </c>
      <c r="IBQ65" s="98" t="s">
        <v>669</v>
      </c>
      <c r="IBR65" s="98" t="s">
        <v>669</v>
      </c>
      <c r="IBS65" s="98" t="s">
        <v>669</v>
      </c>
      <c r="IBT65" s="98" t="s">
        <v>669</v>
      </c>
      <c r="IBU65" s="98" t="s">
        <v>669</v>
      </c>
      <c r="IBV65" s="98" t="s">
        <v>669</v>
      </c>
      <c r="IBW65" s="98" t="s">
        <v>669</v>
      </c>
      <c r="IBX65" s="98" t="s">
        <v>669</v>
      </c>
      <c r="IBY65" s="98" t="s">
        <v>669</v>
      </c>
      <c r="IBZ65" s="98" t="s">
        <v>669</v>
      </c>
      <c r="ICA65" s="98" t="s">
        <v>669</v>
      </c>
      <c r="ICB65" s="98" t="s">
        <v>669</v>
      </c>
      <c r="ICC65" s="98" t="s">
        <v>669</v>
      </c>
      <c r="ICD65" s="98" t="s">
        <v>669</v>
      </c>
      <c r="ICE65" s="98" t="s">
        <v>669</v>
      </c>
      <c r="ICF65" s="98" t="s">
        <v>669</v>
      </c>
      <c r="ICG65" s="98" t="s">
        <v>669</v>
      </c>
      <c r="ICH65" s="98" t="s">
        <v>669</v>
      </c>
      <c r="ICI65" s="98" t="s">
        <v>669</v>
      </c>
      <c r="ICJ65" s="98" t="s">
        <v>669</v>
      </c>
      <c r="ICK65" s="98" t="s">
        <v>669</v>
      </c>
      <c r="ICL65" s="98" t="s">
        <v>669</v>
      </c>
      <c r="ICM65" s="98" t="s">
        <v>669</v>
      </c>
      <c r="ICN65" s="98" t="s">
        <v>669</v>
      </c>
      <c r="ICO65" s="98" t="s">
        <v>669</v>
      </c>
      <c r="ICP65" s="98" t="s">
        <v>669</v>
      </c>
      <c r="ICQ65" s="98" t="s">
        <v>669</v>
      </c>
      <c r="ICR65" s="98" t="s">
        <v>669</v>
      </c>
      <c r="ICS65" s="98" t="s">
        <v>669</v>
      </c>
      <c r="ICT65" s="98" t="s">
        <v>669</v>
      </c>
      <c r="ICU65" s="98" t="s">
        <v>669</v>
      </c>
      <c r="ICV65" s="98" t="s">
        <v>669</v>
      </c>
      <c r="ICW65" s="98" t="s">
        <v>669</v>
      </c>
      <c r="ICX65" s="98" t="s">
        <v>669</v>
      </c>
      <c r="ICY65" s="98" t="s">
        <v>669</v>
      </c>
      <c r="ICZ65" s="98" t="s">
        <v>669</v>
      </c>
      <c r="IDA65" s="98" t="s">
        <v>669</v>
      </c>
      <c r="IDB65" s="98" t="s">
        <v>669</v>
      </c>
      <c r="IDC65" s="98" t="s">
        <v>669</v>
      </c>
      <c r="IDD65" s="98" t="s">
        <v>669</v>
      </c>
      <c r="IDE65" s="98" t="s">
        <v>669</v>
      </c>
      <c r="IDF65" s="98" t="s">
        <v>669</v>
      </c>
      <c r="IDG65" s="98" t="s">
        <v>669</v>
      </c>
      <c r="IDH65" s="98" t="s">
        <v>669</v>
      </c>
      <c r="IDI65" s="98" t="s">
        <v>669</v>
      </c>
      <c r="IDJ65" s="98" t="s">
        <v>669</v>
      </c>
      <c r="IDK65" s="98" t="s">
        <v>669</v>
      </c>
      <c r="IDL65" s="98" t="s">
        <v>669</v>
      </c>
      <c r="IDM65" s="98" t="s">
        <v>669</v>
      </c>
      <c r="IDN65" s="98" t="s">
        <v>669</v>
      </c>
      <c r="IDO65" s="98" t="s">
        <v>669</v>
      </c>
      <c r="IDP65" s="98" t="s">
        <v>669</v>
      </c>
      <c r="IDQ65" s="98" t="s">
        <v>669</v>
      </c>
      <c r="IDR65" s="98" t="s">
        <v>669</v>
      </c>
      <c r="IDS65" s="98" t="s">
        <v>669</v>
      </c>
      <c r="IDT65" s="98" t="s">
        <v>669</v>
      </c>
      <c r="IDU65" s="98" t="s">
        <v>669</v>
      </c>
      <c r="IDV65" s="98" t="s">
        <v>669</v>
      </c>
      <c r="IDW65" s="98" t="s">
        <v>669</v>
      </c>
      <c r="IDX65" s="98" t="s">
        <v>669</v>
      </c>
      <c r="IDY65" s="98" t="s">
        <v>669</v>
      </c>
      <c r="IDZ65" s="98" t="s">
        <v>669</v>
      </c>
      <c r="IEA65" s="98" t="s">
        <v>669</v>
      </c>
      <c r="IEB65" s="98" t="s">
        <v>669</v>
      </c>
      <c r="IEC65" s="98" t="s">
        <v>669</v>
      </c>
      <c r="IED65" s="98" t="s">
        <v>669</v>
      </c>
      <c r="IEE65" s="98" t="s">
        <v>669</v>
      </c>
      <c r="IEF65" s="98" t="s">
        <v>669</v>
      </c>
      <c r="IEG65" s="98" t="s">
        <v>669</v>
      </c>
      <c r="IEH65" s="98" t="s">
        <v>669</v>
      </c>
      <c r="IEI65" s="98" t="s">
        <v>669</v>
      </c>
      <c r="IEJ65" s="98" t="s">
        <v>669</v>
      </c>
      <c r="IEK65" s="98" t="s">
        <v>669</v>
      </c>
      <c r="IEL65" s="98" t="s">
        <v>669</v>
      </c>
      <c r="IEM65" s="98" t="s">
        <v>669</v>
      </c>
      <c r="IEN65" s="98" t="s">
        <v>669</v>
      </c>
      <c r="IEO65" s="98" t="s">
        <v>669</v>
      </c>
      <c r="IEP65" s="98" t="s">
        <v>669</v>
      </c>
      <c r="IEQ65" s="98" t="s">
        <v>669</v>
      </c>
      <c r="IER65" s="98" t="s">
        <v>669</v>
      </c>
      <c r="IES65" s="98" t="s">
        <v>669</v>
      </c>
      <c r="IET65" s="98" t="s">
        <v>669</v>
      </c>
      <c r="IEU65" s="98" t="s">
        <v>669</v>
      </c>
      <c r="IEV65" s="98" t="s">
        <v>669</v>
      </c>
      <c r="IEW65" s="98" t="s">
        <v>669</v>
      </c>
      <c r="IEX65" s="98" t="s">
        <v>669</v>
      </c>
      <c r="IEY65" s="98" t="s">
        <v>669</v>
      </c>
      <c r="IEZ65" s="98" t="s">
        <v>669</v>
      </c>
      <c r="IFA65" s="98" t="s">
        <v>669</v>
      </c>
      <c r="IFB65" s="98" t="s">
        <v>669</v>
      </c>
      <c r="IFC65" s="98" t="s">
        <v>669</v>
      </c>
      <c r="IFD65" s="98" t="s">
        <v>669</v>
      </c>
      <c r="IFE65" s="98" t="s">
        <v>669</v>
      </c>
      <c r="IFF65" s="98" t="s">
        <v>669</v>
      </c>
      <c r="IFG65" s="98" t="s">
        <v>669</v>
      </c>
      <c r="IFH65" s="98" t="s">
        <v>669</v>
      </c>
      <c r="IFI65" s="98" t="s">
        <v>669</v>
      </c>
      <c r="IFJ65" s="98" t="s">
        <v>669</v>
      </c>
      <c r="IFK65" s="98" t="s">
        <v>669</v>
      </c>
      <c r="IFL65" s="98" t="s">
        <v>669</v>
      </c>
      <c r="IFM65" s="98" t="s">
        <v>669</v>
      </c>
      <c r="IFN65" s="98" t="s">
        <v>669</v>
      </c>
      <c r="IFO65" s="98" t="s">
        <v>669</v>
      </c>
      <c r="IFP65" s="98" t="s">
        <v>669</v>
      </c>
      <c r="IFQ65" s="98" t="s">
        <v>669</v>
      </c>
      <c r="IFR65" s="98" t="s">
        <v>669</v>
      </c>
      <c r="IFS65" s="98" t="s">
        <v>669</v>
      </c>
      <c r="IFT65" s="98" t="s">
        <v>669</v>
      </c>
      <c r="IFU65" s="98" t="s">
        <v>669</v>
      </c>
      <c r="IFV65" s="98" t="s">
        <v>669</v>
      </c>
      <c r="IFW65" s="98" t="s">
        <v>669</v>
      </c>
      <c r="IFX65" s="98" t="s">
        <v>669</v>
      </c>
      <c r="IFY65" s="98" t="s">
        <v>669</v>
      </c>
      <c r="IFZ65" s="98" t="s">
        <v>669</v>
      </c>
      <c r="IGA65" s="98" t="s">
        <v>669</v>
      </c>
      <c r="IGB65" s="98" t="s">
        <v>669</v>
      </c>
      <c r="IGC65" s="98" t="s">
        <v>669</v>
      </c>
      <c r="IGD65" s="98" t="s">
        <v>669</v>
      </c>
      <c r="IGE65" s="98" t="s">
        <v>669</v>
      </c>
      <c r="IGF65" s="98" t="s">
        <v>669</v>
      </c>
      <c r="IGG65" s="98" t="s">
        <v>669</v>
      </c>
      <c r="IGH65" s="98" t="s">
        <v>669</v>
      </c>
      <c r="IGI65" s="98" t="s">
        <v>669</v>
      </c>
      <c r="IGJ65" s="98" t="s">
        <v>669</v>
      </c>
      <c r="IGK65" s="98" t="s">
        <v>669</v>
      </c>
      <c r="IGL65" s="98" t="s">
        <v>669</v>
      </c>
      <c r="IGM65" s="98" t="s">
        <v>669</v>
      </c>
      <c r="IGN65" s="98" t="s">
        <v>669</v>
      </c>
      <c r="IGO65" s="98" t="s">
        <v>669</v>
      </c>
      <c r="IGP65" s="98" t="s">
        <v>669</v>
      </c>
      <c r="IGQ65" s="98" t="s">
        <v>669</v>
      </c>
      <c r="IGR65" s="98" t="s">
        <v>669</v>
      </c>
      <c r="IGS65" s="98" t="s">
        <v>669</v>
      </c>
      <c r="IGT65" s="98" t="s">
        <v>669</v>
      </c>
      <c r="IGU65" s="98" t="s">
        <v>669</v>
      </c>
      <c r="IGV65" s="98" t="s">
        <v>669</v>
      </c>
      <c r="IGW65" s="98" t="s">
        <v>669</v>
      </c>
      <c r="IGX65" s="98" t="s">
        <v>669</v>
      </c>
      <c r="IGY65" s="98" t="s">
        <v>669</v>
      </c>
      <c r="IGZ65" s="98" t="s">
        <v>669</v>
      </c>
      <c r="IHA65" s="98" t="s">
        <v>669</v>
      </c>
      <c r="IHB65" s="98" t="s">
        <v>669</v>
      </c>
      <c r="IHC65" s="98" t="s">
        <v>669</v>
      </c>
      <c r="IHD65" s="98" t="s">
        <v>669</v>
      </c>
      <c r="IHE65" s="98" t="s">
        <v>669</v>
      </c>
      <c r="IHF65" s="98" t="s">
        <v>669</v>
      </c>
      <c r="IHG65" s="98" t="s">
        <v>669</v>
      </c>
      <c r="IHH65" s="98" t="s">
        <v>669</v>
      </c>
      <c r="IHI65" s="98" t="s">
        <v>669</v>
      </c>
      <c r="IHJ65" s="98" t="s">
        <v>669</v>
      </c>
      <c r="IHK65" s="98" t="s">
        <v>669</v>
      </c>
      <c r="IHL65" s="98" t="s">
        <v>669</v>
      </c>
      <c r="IHM65" s="98" t="s">
        <v>669</v>
      </c>
      <c r="IHN65" s="98" t="s">
        <v>669</v>
      </c>
      <c r="IHO65" s="98" t="s">
        <v>669</v>
      </c>
      <c r="IHP65" s="98" t="s">
        <v>669</v>
      </c>
      <c r="IHQ65" s="98" t="s">
        <v>669</v>
      </c>
      <c r="IHR65" s="98" t="s">
        <v>669</v>
      </c>
      <c r="IHS65" s="98" t="s">
        <v>669</v>
      </c>
      <c r="IHT65" s="98" t="s">
        <v>669</v>
      </c>
      <c r="IHU65" s="98" t="s">
        <v>669</v>
      </c>
      <c r="IHV65" s="98" t="s">
        <v>669</v>
      </c>
      <c r="IHW65" s="98" t="s">
        <v>669</v>
      </c>
      <c r="IHX65" s="98" t="s">
        <v>669</v>
      </c>
      <c r="IHY65" s="98" t="s">
        <v>669</v>
      </c>
      <c r="IHZ65" s="98" t="s">
        <v>669</v>
      </c>
      <c r="IIA65" s="98" t="s">
        <v>669</v>
      </c>
      <c r="IIB65" s="98" t="s">
        <v>669</v>
      </c>
      <c r="IIC65" s="98" t="s">
        <v>669</v>
      </c>
      <c r="IID65" s="98" t="s">
        <v>669</v>
      </c>
      <c r="IIE65" s="98" t="s">
        <v>669</v>
      </c>
      <c r="IIF65" s="98" t="s">
        <v>669</v>
      </c>
      <c r="IIG65" s="98" t="s">
        <v>669</v>
      </c>
      <c r="IIH65" s="98" t="s">
        <v>669</v>
      </c>
      <c r="III65" s="98" t="s">
        <v>669</v>
      </c>
      <c r="IIJ65" s="98" t="s">
        <v>669</v>
      </c>
      <c r="IIK65" s="98" t="s">
        <v>669</v>
      </c>
      <c r="IIL65" s="98" t="s">
        <v>669</v>
      </c>
      <c r="IIM65" s="98" t="s">
        <v>669</v>
      </c>
      <c r="IIN65" s="98" t="s">
        <v>669</v>
      </c>
      <c r="IIO65" s="98" t="s">
        <v>669</v>
      </c>
      <c r="IIP65" s="98" t="s">
        <v>669</v>
      </c>
      <c r="IIQ65" s="98" t="s">
        <v>669</v>
      </c>
      <c r="IIR65" s="98" t="s">
        <v>669</v>
      </c>
      <c r="IIS65" s="98" t="s">
        <v>669</v>
      </c>
      <c r="IIT65" s="98" t="s">
        <v>669</v>
      </c>
      <c r="IIU65" s="98" t="s">
        <v>669</v>
      </c>
      <c r="IIV65" s="98" t="s">
        <v>669</v>
      </c>
      <c r="IIW65" s="98" t="s">
        <v>669</v>
      </c>
      <c r="IIX65" s="98" t="s">
        <v>669</v>
      </c>
      <c r="IIY65" s="98" t="s">
        <v>669</v>
      </c>
      <c r="IIZ65" s="98" t="s">
        <v>669</v>
      </c>
      <c r="IJA65" s="98" t="s">
        <v>669</v>
      </c>
      <c r="IJB65" s="98" t="s">
        <v>669</v>
      </c>
      <c r="IJC65" s="98" t="s">
        <v>669</v>
      </c>
      <c r="IJD65" s="98" t="s">
        <v>669</v>
      </c>
      <c r="IJE65" s="98" t="s">
        <v>669</v>
      </c>
      <c r="IJF65" s="98" t="s">
        <v>669</v>
      </c>
      <c r="IJG65" s="98" t="s">
        <v>669</v>
      </c>
      <c r="IJH65" s="98" t="s">
        <v>669</v>
      </c>
      <c r="IJI65" s="98" t="s">
        <v>669</v>
      </c>
      <c r="IJJ65" s="98" t="s">
        <v>669</v>
      </c>
      <c r="IJK65" s="98" t="s">
        <v>669</v>
      </c>
      <c r="IJL65" s="98" t="s">
        <v>669</v>
      </c>
      <c r="IJM65" s="98" t="s">
        <v>669</v>
      </c>
      <c r="IJN65" s="98" t="s">
        <v>669</v>
      </c>
      <c r="IJO65" s="98" t="s">
        <v>669</v>
      </c>
      <c r="IJP65" s="98" t="s">
        <v>669</v>
      </c>
      <c r="IJQ65" s="98" t="s">
        <v>669</v>
      </c>
      <c r="IJR65" s="98" t="s">
        <v>669</v>
      </c>
      <c r="IJS65" s="98" t="s">
        <v>669</v>
      </c>
      <c r="IJT65" s="98" t="s">
        <v>669</v>
      </c>
      <c r="IJU65" s="98" t="s">
        <v>669</v>
      </c>
      <c r="IJV65" s="98" t="s">
        <v>669</v>
      </c>
      <c r="IJW65" s="98" t="s">
        <v>669</v>
      </c>
      <c r="IJX65" s="98" t="s">
        <v>669</v>
      </c>
      <c r="IJY65" s="98" t="s">
        <v>669</v>
      </c>
      <c r="IJZ65" s="98" t="s">
        <v>669</v>
      </c>
      <c r="IKA65" s="98" t="s">
        <v>669</v>
      </c>
      <c r="IKB65" s="98" t="s">
        <v>669</v>
      </c>
      <c r="IKC65" s="98" t="s">
        <v>669</v>
      </c>
      <c r="IKD65" s="98" t="s">
        <v>669</v>
      </c>
      <c r="IKE65" s="98" t="s">
        <v>669</v>
      </c>
      <c r="IKF65" s="98" t="s">
        <v>669</v>
      </c>
      <c r="IKG65" s="98" t="s">
        <v>669</v>
      </c>
      <c r="IKH65" s="98" t="s">
        <v>669</v>
      </c>
      <c r="IKI65" s="98" t="s">
        <v>669</v>
      </c>
      <c r="IKJ65" s="98" t="s">
        <v>669</v>
      </c>
      <c r="IKK65" s="98" t="s">
        <v>669</v>
      </c>
      <c r="IKL65" s="98" t="s">
        <v>669</v>
      </c>
      <c r="IKM65" s="98" t="s">
        <v>669</v>
      </c>
      <c r="IKN65" s="98" t="s">
        <v>669</v>
      </c>
      <c r="IKO65" s="98" t="s">
        <v>669</v>
      </c>
      <c r="IKP65" s="98" t="s">
        <v>669</v>
      </c>
      <c r="IKQ65" s="98" t="s">
        <v>669</v>
      </c>
      <c r="IKR65" s="98" t="s">
        <v>669</v>
      </c>
      <c r="IKS65" s="98" t="s">
        <v>669</v>
      </c>
      <c r="IKT65" s="98" t="s">
        <v>669</v>
      </c>
      <c r="IKU65" s="98" t="s">
        <v>669</v>
      </c>
      <c r="IKV65" s="98" t="s">
        <v>669</v>
      </c>
      <c r="IKW65" s="98" t="s">
        <v>669</v>
      </c>
      <c r="IKX65" s="98" t="s">
        <v>669</v>
      </c>
      <c r="IKY65" s="98" t="s">
        <v>669</v>
      </c>
      <c r="IKZ65" s="98" t="s">
        <v>669</v>
      </c>
      <c r="ILA65" s="98" t="s">
        <v>669</v>
      </c>
      <c r="ILB65" s="98" t="s">
        <v>669</v>
      </c>
      <c r="ILC65" s="98" t="s">
        <v>669</v>
      </c>
      <c r="ILD65" s="98" t="s">
        <v>669</v>
      </c>
      <c r="ILE65" s="98" t="s">
        <v>669</v>
      </c>
      <c r="ILF65" s="98" t="s">
        <v>669</v>
      </c>
      <c r="ILG65" s="98" t="s">
        <v>669</v>
      </c>
      <c r="ILH65" s="98" t="s">
        <v>669</v>
      </c>
      <c r="ILI65" s="98" t="s">
        <v>669</v>
      </c>
      <c r="ILJ65" s="98" t="s">
        <v>669</v>
      </c>
      <c r="ILK65" s="98" t="s">
        <v>669</v>
      </c>
      <c r="ILL65" s="98" t="s">
        <v>669</v>
      </c>
      <c r="ILM65" s="98" t="s">
        <v>669</v>
      </c>
      <c r="ILN65" s="98" t="s">
        <v>669</v>
      </c>
      <c r="ILO65" s="98" t="s">
        <v>669</v>
      </c>
      <c r="ILP65" s="98" t="s">
        <v>669</v>
      </c>
      <c r="ILQ65" s="98" t="s">
        <v>669</v>
      </c>
      <c r="ILR65" s="98" t="s">
        <v>669</v>
      </c>
      <c r="ILS65" s="98" t="s">
        <v>669</v>
      </c>
      <c r="ILT65" s="98" t="s">
        <v>669</v>
      </c>
      <c r="ILU65" s="98" t="s">
        <v>669</v>
      </c>
      <c r="ILV65" s="98" t="s">
        <v>669</v>
      </c>
      <c r="ILW65" s="98" t="s">
        <v>669</v>
      </c>
      <c r="ILX65" s="98" t="s">
        <v>669</v>
      </c>
      <c r="ILY65" s="98" t="s">
        <v>669</v>
      </c>
      <c r="ILZ65" s="98" t="s">
        <v>669</v>
      </c>
      <c r="IMA65" s="98" t="s">
        <v>669</v>
      </c>
      <c r="IMB65" s="98" t="s">
        <v>669</v>
      </c>
      <c r="IMC65" s="98" t="s">
        <v>669</v>
      </c>
      <c r="IMD65" s="98" t="s">
        <v>669</v>
      </c>
      <c r="IME65" s="98" t="s">
        <v>669</v>
      </c>
      <c r="IMF65" s="98" t="s">
        <v>669</v>
      </c>
      <c r="IMG65" s="98" t="s">
        <v>669</v>
      </c>
      <c r="IMH65" s="98" t="s">
        <v>669</v>
      </c>
      <c r="IMI65" s="98" t="s">
        <v>669</v>
      </c>
      <c r="IMJ65" s="98" t="s">
        <v>669</v>
      </c>
      <c r="IMK65" s="98" t="s">
        <v>669</v>
      </c>
      <c r="IML65" s="98" t="s">
        <v>669</v>
      </c>
      <c r="IMM65" s="98" t="s">
        <v>669</v>
      </c>
      <c r="IMN65" s="98" t="s">
        <v>669</v>
      </c>
      <c r="IMO65" s="98" t="s">
        <v>669</v>
      </c>
      <c r="IMP65" s="98" t="s">
        <v>669</v>
      </c>
      <c r="IMQ65" s="98" t="s">
        <v>669</v>
      </c>
      <c r="IMR65" s="98" t="s">
        <v>669</v>
      </c>
      <c r="IMS65" s="98" t="s">
        <v>669</v>
      </c>
      <c r="IMT65" s="98" t="s">
        <v>669</v>
      </c>
      <c r="IMU65" s="98" t="s">
        <v>669</v>
      </c>
      <c r="IMV65" s="98" t="s">
        <v>669</v>
      </c>
      <c r="IMW65" s="98" t="s">
        <v>669</v>
      </c>
      <c r="IMX65" s="98" t="s">
        <v>669</v>
      </c>
      <c r="IMY65" s="98" t="s">
        <v>669</v>
      </c>
      <c r="IMZ65" s="98" t="s">
        <v>669</v>
      </c>
      <c r="INA65" s="98" t="s">
        <v>669</v>
      </c>
      <c r="INB65" s="98" t="s">
        <v>669</v>
      </c>
      <c r="INC65" s="98" t="s">
        <v>669</v>
      </c>
      <c r="IND65" s="98" t="s">
        <v>669</v>
      </c>
      <c r="INE65" s="98" t="s">
        <v>669</v>
      </c>
      <c r="INF65" s="98" t="s">
        <v>669</v>
      </c>
      <c r="ING65" s="98" t="s">
        <v>669</v>
      </c>
      <c r="INH65" s="98" t="s">
        <v>669</v>
      </c>
      <c r="INI65" s="98" t="s">
        <v>669</v>
      </c>
      <c r="INJ65" s="98" t="s">
        <v>669</v>
      </c>
      <c r="INK65" s="98" t="s">
        <v>669</v>
      </c>
      <c r="INL65" s="98" t="s">
        <v>669</v>
      </c>
      <c r="INM65" s="98" t="s">
        <v>669</v>
      </c>
      <c r="INN65" s="98" t="s">
        <v>669</v>
      </c>
      <c r="INO65" s="98" t="s">
        <v>669</v>
      </c>
      <c r="INP65" s="98" t="s">
        <v>669</v>
      </c>
      <c r="INQ65" s="98" t="s">
        <v>669</v>
      </c>
      <c r="INR65" s="98" t="s">
        <v>669</v>
      </c>
      <c r="INS65" s="98" t="s">
        <v>669</v>
      </c>
      <c r="INT65" s="98" t="s">
        <v>669</v>
      </c>
      <c r="INU65" s="98" t="s">
        <v>669</v>
      </c>
      <c r="INV65" s="98" t="s">
        <v>669</v>
      </c>
      <c r="INW65" s="98" t="s">
        <v>669</v>
      </c>
      <c r="INX65" s="98" t="s">
        <v>669</v>
      </c>
      <c r="INY65" s="98" t="s">
        <v>669</v>
      </c>
      <c r="INZ65" s="98" t="s">
        <v>669</v>
      </c>
      <c r="IOA65" s="98" t="s">
        <v>669</v>
      </c>
      <c r="IOB65" s="98" t="s">
        <v>669</v>
      </c>
      <c r="IOC65" s="98" t="s">
        <v>669</v>
      </c>
      <c r="IOD65" s="98" t="s">
        <v>669</v>
      </c>
      <c r="IOE65" s="98" t="s">
        <v>669</v>
      </c>
      <c r="IOF65" s="98" t="s">
        <v>669</v>
      </c>
      <c r="IOG65" s="98" t="s">
        <v>669</v>
      </c>
      <c r="IOH65" s="98" t="s">
        <v>669</v>
      </c>
      <c r="IOI65" s="98" t="s">
        <v>669</v>
      </c>
      <c r="IOJ65" s="98" t="s">
        <v>669</v>
      </c>
      <c r="IOK65" s="98" t="s">
        <v>669</v>
      </c>
      <c r="IOL65" s="98" t="s">
        <v>669</v>
      </c>
      <c r="IOM65" s="98" t="s">
        <v>669</v>
      </c>
      <c r="ION65" s="98" t="s">
        <v>669</v>
      </c>
      <c r="IOO65" s="98" t="s">
        <v>669</v>
      </c>
      <c r="IOP65" s="98" t="s">
        <v>669</v>
      </c>
      <c r="IOQ65" s="98" t="s">
        <v>669</v>
      </c>
      <c r="IOR65" s="98" t="s">
        <v>669</v>
      </c>
      <c r="IOS65" s="98" t="s">
        <v>669</v>
      </c>
      <c r="IOT65" s="98" t="s">
        <v>669</v>
      </c>
      <c r="IOU65" s="98" t="s">
        <v>669</v>
      </c>
      <c r="IOV65" s="98" t="s">
        <v>669</v>
      </c>
      <c r="IOW65" s="98" t="s">
        <v>669</v>
      </c>
      <c r="IOX65" s="98" t="s">
        <v>669</v>
      </c>
      <c r="IOY65" s="98" t="s">
        <v>669</v>
      </c>
      <c r="IOZ65" s="98" t="s">
        <v>669</v>
      </c>
      <c r="IPA65" s="98" t="s">
        <v>669</v>
      </c>
      <c r="IPB65" s="98" t="s">
        <v>669</v>
      </c>
      <c r="IPC65" s="98" t="s">
        <v>669</v>
      </c>
      <c r="IPD65" s="98" t="s">
        <v>669</v>
      </c>
      <c r="IPE65" s="98" t="s">
        <v>669</v>
      </c>
      <c r="IPF65" s="98" t="s">
        <v>669</v>
      </c>
      <c r="IPG65" s="98" t="s">
        <v>669</v>
      </c>
      <c r="IPH65" s="98" t="s">
        <v>669</v>
      </c>
      <c r="IPI65" s="98" t="s">
        <v>669</v>
      </c>
      <c r="IPJ65" s="98" t="s">
        <v>669</v>
      </c>
      <c r="IPK65" s="98" t="s">
        <v>669</v>
      </c>
      <c r="IPL65" s="98" t="s">
        <v>669</v>
      </c>
      <c r="IPM65" s="98" t="s">
        <v>669</v>
      </c>
      <c r="IPN65" s="98" t="s">
        <v>669</v>
      </c>
      <c r="IPO65" s="98" t="s">
        <v>669</v>
      </c>
      <c r="IPP65" s="98" t="s">
        <v>669</v>
      </c>
      <c r="IPQ65" s="98" t="s">
        <v>669</v>
      </c>
      <c r="IPR65" s="98" t="s">
        <v>669</v>
      </c>
      <c r="IPS65" s="98" t="s">
        <v>669</v>
      </c>
      <c r="IPT65" s="98" t="s">
        <v>669</v>
      </c>
      <c r="IPU65" s="98" t="s">
        <v>669</v>
      </c>
      <c r="IPV65" s="98" t="s">
        <v>669</v>
      </c>
      <c r="IPW65" s="98" t="s">
        <v>669</v>
      </c>
      <c r="IPX65" s="98" t="s">
        <v>669</v>
      </c>
      <c r="IPY65" s="98" t="s">
        <v>669</v>
      </c>
      <c r="IPZ65" s="98" t="s">
        <v>669</v>
      </c>
      <c r="IQA65" s="98" t="s">
        <v>669</v>
      </c>
      <c r="IQB65" s="98" t="s">
        <v>669</v>
      </c>
      <c r="IQC65" s="98" t="s">
        <v>669</v>
      </c>
      <c r="IQD65" s="98" t="s">
        <v>669</v>
      </c>
      <c r="IQE65" s="98" t="s">
        <v>669</v>
      </c>
      <c r="IQF65" s="98" t="s">
        <v>669</v>
      </c>
      <c r="IQG65" s="98" t="s">
        <v>669</v>
      </c>
      <c r="IQH65" s="98" t="s">
        <v>669</v>
      </c>
      <c r="IQI65" s="98" t="s">
        <v>669</v>
      </c>
      <c r="IQJ65" s="98" t="s">
        <v>669</v>
      </c>
      <c r="IQK65" s="98" t="s">
        <v>669</v>
      </c>
      <c r="IQL65" s="98" t="s">
        <v>669</v>
      </c>
      <c r="IQM65" s="98" t="s">
        <v>669</v>
      </c>
      <c r="IQN65" s="98" t="s">
        <v>669</v>
      </c>
      <c r="IQO65" s="98" t="s">
        <v>669</v>
      </c>
      <c r="IQP65" s="98" t="s">
        <v>669</v>
      </c>
      <c r="IQQ65" s="98" t="s">
        <v>669</v>
      </c>
      <c r="IQR65" s="98" t="s">
        <v>669</v>
      </c>
      <c r="IQS65" s="98" t="s">
        <v>669</v>
      </c>
      <c r="IQT65" s="98" t="s">
        <v>669</v>
      </c>
      <c r="IQU65" s="98" t="s">
        <v>669</v>
      </c>
      <c r="IQV65" s="98" t="s">
        <v>669</v>
      </c>
      <c r="IQW65" s="98" t="s">
        <v>669</v>
      </c>
      <c r="IQX65" s="98" t="s">
        <v>669</v>
      </c>
      <c r="IQY65" s="98" t="s">
        <v>669</v>
      </c>
      <c r="IQZ65" s="98" t="s">
        <v>669</v>
      </c>
      <c r="IRA65" s="98" t="s">
        <v>669</v>
      </c>
      <c r="IRB65" s="98" t="s">
        <v>669</v>
      </c>
      <c r="IRC65" s="98" t="s">
        <v>669</v>
      </c>
      <c r="IRD65" s="98" t="s">
        <v>669</v>
      </c>
      <c r="IRE65" s="98" t="s">
        <v>669</v>
      </c>
      <c r="IRF65" s="98" t="s">
        <v>669</v>
      </c>
      <c r="IRG65" s="98" t="s">
        <v>669</v>
      </c>
      <c r="IRH65" s="98" t="s">
        <v>669</v>
      </c>
      <c r="IRI65" s="98" t="s">
        <v>669</v>
      </c>
      <c r="IRJ65" s="98" t="s">
        <v>669</v>
      </c>
      <c r="IRK65" s="98" t="s">
        <v>669</v>
      </c>
      <c r="IRL65" s="98" t="s">
        <v>669</v>
      </c>
      <c r="IRM65" s="98" t="s">
        <v>669</v>
      </c>
      <c r="IRN65" s="98" t="s">
        <v>669</v>
      </c>
      <c r="IRO65" s="98" t="s">
        <v>669</v>
      </c>
      <c r="IRP65" s="98" t="s">
        <v>669</v>
      </c>
      <c r="IRQ65" s="98" t="s">
        <v>669</v>
      </c>
      <c r="IRR65" s="98" t="s">
        <v>669</v>
      </c>
      <c r="IRS65" s="98" t="s">
        <v>669</v>
      </c>
      <c r="IRT65" s="98" t="s">
        <v>669</v>
      </c>
      <c r="IRU65" s="98" t="s">
        <v>669</v>
      </c>
      <c r="IRV65" s="98" t="s">
        <v>669</v>
      </c>
      <c r="IRW65" s="98" t="s">
        <v>669</v>
      </c>
      <c r="IRX65" s="98" t="s">
        <v>669</v>
      </c>
      <c r="IRY65" s="98" t="s">
        <v>669</v>
      </c>
      <c r="IRZ65" s="98" t="s">
        <v>669</v>
      </c>
      <c r="ISA65" s="98" t="s">
        <v>669</v>
      </c>
      <c r="ISB65" s="98" t="s">
        <v>669</v>
      </c>
      <c r="ISC65" s="98" t="s">
        <v>669</v>
      </c>
      <c r="ISD65" s="98" t="s">
        <v>669</v>
      </c>
      <c r="ISE65" s="98" t="s">
        <v>669</v>
      </c>
      <c r="ISF65" s="98" t="s">
        <v>669</v>
      </c>
      <c r="ISG65" s="98" t="s">
        <v>669</v>
      </c>
      <c r="ISH65" s="98" t="s">
        <v>669</v>
      </c>
      <c r="ISI65" s="98" t="s">
        <v>669</v>
      </c>
      <c r="ISJ65" s="98" t="s">
        <v>669</v>
      </c>
      <c r="ISK65" s="98" t="s">
        <v>669</v>
      </c>
      <c r="ISL65" s="98" t="s">
        <v>669</v>
      </c>
      <c r="ISM65" s="98" t="s">
        <v>669</v>
      </c>
      <c r="ISN65" s="98" t="s">
        <v>669</v>
      </c>
      <c r="ISO65" s="98" t="s">
        <v>669</v>
      </c>
      <c r="ISP65" s="98" t="s">
        <v>669</v>
      </c>
      <c r="ISQ65" s="98" t="s">
        <v>669</v>
      </c>
      <c r="ISR65" s="98" t="s">
        <v>669</v>
      </c>
      <c r="ISS65" s="98" t="s">
        <v>669</v>
      </c>
      <c r="IST65" s="98" t="s">
        <v>669</v>
      </c>
      <c r="ISU65" s="98" t="s">
        <v>669</v>
      </c>
      <c r="ISV65" s="98" t="s">
        <v>669</v>
      </c>
      <c r="ISW65" s="98" t="s">
        <v>669</v>
      </c>
      <c r="ISX65" s="98" t="s">
        <v>669</v>
      </c>
      <c r="ISY65" s="98" t="s">
        <v>669</v>
      </c>
      <c r="ISZ65" s="98" t="s">
        <v>669</v>
      </c>
      <c r="ITA65" s="98" t="s">
        <v>669</v>
      </c>
      <c r="ITB65" s="98" t="s">
        <v>669</v>
      </c>
      <c r="ITC65" s="98" t="s">
        <v>669</v>
      </c>
      <c r="ITD65" s="98" t="s">
        <v>669</v>
      </c>
      <c r="ITE65" s="98" t="s">
        <v>669</v>
      </c>
      <c r="ITF65" s="98" t="s">
        <v>669</v>
      </c>
      <c r="ITG65" s="98" t="s">
        <v>669</v>
      </c>
      <c r="ITH65" s="98" t="s">
        <v>669</v>
      </c>
      <c r="ITI65" s="98" t="s">
        <v>669</v>
      </c>
      <c r="ITJ65" s="98" t="s">
        <v>669</v>
      </c>
      <c r="ITK65" s="98" t="s">
        <v>669</v>
      </c>
      <c r="ITL65" s="98" t="s">
        <v>669</v>
      </c>
      <c r="ITM65" s="98" t="s">
        <v>669</v>
      </c>
      <c r="ITN65" s="98" t="s">
        <v>669</v>
      </c>
      <c r="ITO65" s="98" t="s">
        <v>669</v>
      </c>
      <c r="ITP65" s="98" t="s">
        <v>669</v>
      </c>
      <c r="ITQ65" s="98" t="s">
        <v>669</v>
      </c>
      <c r="ITR65" s="98" t="s">
        <v>669</v>
      </c>
      <c r="ITS65" s="98" t="s">
        <v>669</v>
      </c>
      <c r="ITT65" s="98" t="s">
        <v>669</v>
      </c>
      <c r="ITU65" s="98" t="s">
        <v>669</v>
      </c>
      <c r="ITV65" s="98" t="s">
        <v>669</v>
      </c>
      <c r="ITW65" s="98" t="s">
        <v>669</v>
      </c>
      <c r="ITX65" s="98" t="s">
        <v>669</v>
      </c>
      <c r="ITY65" s="98" t="s">
        <v>669</v>
      </c>
      <c r="ITZ65" s="98" t="s">
        <v>669</v>
      </c>
      <c r="IUA65" s="98" t="s">
        <v>669</v>
      </c>
      <c r="IUB65" s="98" t="s">
        <v>669</v>
      </c>
      <c r="IUC65" s="98" t="s">
        <v>669</v>
      </c>
      <c r="IUD65" s="98" t="s">
        <v>669</v>
      </c>
      <c r="IUE65" s="98" t="s">
        <v>669</v>
      </c>
      <c r="IUF65" s="98" t="s">
        <v>669</v>
      </c>
      <c r="IUG65" s="98" t="s">
        <v>669</v>
      </c>
      <c r="IUH65" s="98" t="s">
        <v>669</v>
      </c>
      <c r="IUI65" s="98" t="s">
        <v>669</v>
      </c>
      <c r="IUJ65" s="98" t="s">
        <v>669</v>
      </c>
      <c r="IUK65" s="98" t="s">
        <v>669</v>
      </c>
      <c r="IUL65" s="98" t="s">
        <v>669</v>
      </c>
      <c r="IUM65" s="98" t="s">
        <v>669</v>
      </c>
      <c r="IUN65" s="98" t="s">
        <v>669</v>
      </c>
      <c r="IUO65" s="98" t="s">
        <v>669</v>
      </c>
      <c r="IUP65" s="98" t="s">
        <v>669</v>
      </c>
      <c r="IUQ65" s="98" t="s">
        <v>669</v>
      </c>
      <c r="IUR65" s="98" t="s">
        <v>669</v>
      </c>
      <c r="IUS65" s="98" t="s">
        <v>669</v>
      </c>
      <c r="IUT65" s="98" t="s">
        <v>669</v>
      </c>
      <c r="IUU65" s="98" t="s">
        <v>669</v>
      </c>
      <c r="IUV65" s="98" t="s">
        <v>669</v>
      </c>
      <c r="IUW65" s="98" t="s">
        <v>669</v>
      </c>
      <c r="IUX65" s="98" t="s">
        <v>669</v>
      </c>
      <c r="IUY65" s="98" t="s">
        <v>669</v>
      </c>
      <c r="IUZ65" s="98" t="s">
        <v>669</v>
      </c>
      <c r="IVA65" s="98" t="s">
        <v>669</v>
      </c>
      <c r="IVB65" s="98" t="s">
        <v>669</v>
      </c>
      <c r="IVC65" s="98" t="s">
        <v>669</v>
      </c>
      <c r="IVD65" s="98" t="s">
        <v>669</v>
      </c>
      <c r="IVE65" s="98" t="s">
        <v>669</v>
      </c>
      <c r="IVF65" s="98" t="s">
        <v>669</v>
      </c>
      <c r="IVG65" s="98" t="s">
        <v>669</v>
      </c>
      <c r="IVH65" s="98" t="s">
        <v>669</v>
      </c>
      <c r="IVI65" s="98" t="s">
        <v>669</v>
      </c>
      <c r="IVJ65" s="98" t="s">
        <v>669</v>
      </c>
      <c r="IVK65" s="98" t="s">
        <v>669</v>
      </c>
      <c r="IVL65" s="98" t="s">
        <v>669</v>
      </c>
      <c r="IVM65" s="98" t="s">
        <v>669</v>
      </c>
      <c r="IVN65" s="98" t="s">
        <v>669</v>
      </c>
      <c r="IVO65" s="98" t="s">
        <v>669</v>
      </c>
      <c r="IVP65" s="98" t="s">
        <v>669</v>
      </c>
      <c r="IVQ65" s="98" t="s">
        <v>669</v>
      </c>
      <c r="IVR65" s="98" t="s">
        <v>669</v>
      </c>
      <c r="IVS65" s="98" t="s">
        <v>669</v>
      </c>
      <c r="IVT65" s="98" t="s">
        <v>669</v>
      </c>
      <c r="IVU65" s="98" t="s">
        <v>669</v>
      </c>
      <c r="IVV65" s="98" t="s">
        <v>669</v>
      </c>
      <c r="IVW65" s="98" t="s">
        <v>669</v>
      </c>
      <c r="IVX65" s="98" t="s">
        <v>669</v>
      </c>
      <c r="IVY65" s="98" t="s">
        <v>669</v>
      </c>
      <c r="IVZ65" s="98" t="s">
        <v>669</v>
      </c>
      <c r="IWA65" s="98" t="s">
        <v>669</v>
      </c>
      <c r="IWB65" s="98" t="s">
        <v>669</v>
      </c>
      <c r="IWC65" s="98" t="s">
        <v>669</v>
      </c>
      <c r="IWD65" s="98" t="s">
        <v>669</v>
      </c>
      <c r="IWE65" s="98" t="s">
        <v>669</v>
      </c>
      <c r="IWF65" s="98" t="s">
        <v>669</v>
      </c>
      <c r="IWG65" s="98" t="s">
        <v>669</v>
      </c>
      <c r="IWH65" s="98" t="s">
        <v>669</v>
      </c>
      <c r="IWI65" s="98" t="s">
        <v>669</v>
      </c>
      <c r="IWJ65" s="98" t="s">
        <v>669</v>
      </c>
      <c r="IWK65" s="98" t="s">
        <v>669</v>
      </c>
      <c r="IWL65" s="98" t="s">
        <v>669</v>
      </c>
      <c r="IWM65" s="98" t="s">
        <v>669</v>
      </c>
      <c r="IWN65" s="98" t="s">
        <v>669</v>
      </c>
      <c r="IWO65" s="98" t="s">
        <v>669</v>
      </c>
      <c r="IWP65" s="98" t="s">
        <v>669</v>
      </c>
      <c r="IWQ65" s="98" t="s">
        <v>669</v>
      </c>
      <c r="IWR65" s="98" t="s">
        <v>669</v>
      </c>
      <c r="IWS65" s="98" t="s">
        <v>669</v>
      </c>
      <c r="IWT65" s="98" t="s">
        <v>669</v>
      </c>
      <c r="IWU65" s="98" t="s">
        <v>669</v>
      </c>
      <c r="IWV65" s="98" t="s">
        <v>669</v>
      </c>
      <c r="IWW65" s="98" t="s">
        <v>669</v>
      </c>
      <c r="IWX65" s="98" t="s">
        <v>669</v>
      </c>
      <c r="IWY65" s="98" t="s">
        <v>669</v>
      </c>
      <c r="IWZ65" s="98" t="s">
        <v>669</v>
      </c>
      <c r="IXA65" s="98" t="s">
        <v>669</v>
      </c>
      <c r="IXB65" s="98" t="s">
        <v>669</v>
      </c>
      <c r="IXC65" s="98" t="s">
        <v>669</v>
      </c>
      <c r="IXD65" s="98" t="s">
        <v>669</v>
      </c>
      <c r="IXE65" s="98" t="s">
        <v>669</v>
      </c>
      <c r="IXF65" s="98" t="s">
        <v>669</v>
      </c>
      <c r="IXG65" s="98" t="s">
        <v>669</v>
      </c>
      <c r="IXH65" s="98" t="s">
        <v>669</v>
      </c>
      <c r="IXI65" s="98" t="s">
        <v>669</v>
      </c>
      <c r="IXJ65" s="98" t="s">
        <v>669</v>
      </c>
      <c r="IXK65" s="98" t="s">
        <v>669</v>
      </c>
      <c r="IXL65" s="98" t="s">
        <v>669</v>
      </c>
      <c r="IXM65" s="98" t="s">
        <v>669</v>
      </c>
      <c r="IXN65" s="98" t="s">
        <v>669</v>
      </c>
      <c r="IXO65" s="98" t="s">
        <v>669</v>
      </c>
      <c r="IXP65" s="98" t="s">
        <v>669</v>
      </c>
      <c r="IXQ65" s="98" t="s">
        <v>669</v>
      </c>
      <c r="IXR65" s="98" t="s">
        <v>669</v>
      </c>
      <c r="IXS65" s="98" t="s">
        <v>669</v>
      </c>
      <c r="IXT65" s="98" t="s">
        <v>669</v>
      </c>
      <c r="IXU65" s="98" t="s">
        <v>669</v>
      </c>
      <c r="IXV65" s="98" t="s">
        <v>669</v>
      </c>
      <c r="IXW65" s="98" t="s">
        <v>669</v>
      </c>
      <c r="IXX65" s="98" t="s">
        <v>669</v>
      </c>
      <c r="IXY65" s="98" t="s">
        <v>669</v>
      </c>
      <c r="IXZ65" s="98" t="s">
        <v>669</v>
      </c>
      <c r="IYA65" s="98" t="s">
        <v>669</v>
      </c>
      <c r="IYB65" s="98" t="s">
        <v>669</v>
      </c>
      <c r="IYC65" s="98" t="s">
        <v>669</v>
      </c>
      <c r="IYD65" s="98" t="s">
        <v>669</v>
      </c>
      <c r="IYE65" s="98" t="s">
        <v>669</v>
      </c>
      <c r="IYF65" s="98" t="s">
        <v>669</v>
      </c>
      <c r="IYG65" s="98" t="s">
        <v>669</v>
      </c>
      <c r="IYH65" s="98" t="s">
        <v>669</v>
      </c>
      <c r="IYI65" s="98" t="s">
        <v>669</v>
      </c>
      <c r="IYJ65" s="98" t="s">
        <v>669</v>
      </c>
      <c r="IYK65" s="98" t="s">
        <v>669</v>
      </c>
      <c r="IYL65" s="98" t="s">
        <v>669</v>
      </c>
      <c r="IYM65" s="98" t="s">
        <v>669</v>
      </c>
      <c r="IYN65" s="98" t="s">
        <v>669</v>
      </c>
      <c r="IYO65" s="98" t="s">
        <v>669</v>
      </c>
      <c r="IYP65" s="98" t="s">
        <v>669</v>
      </c>
      <c r="IYQ65" s="98" t="s">
        <v>669</v>
      </c>
      <c r="IYR65" s="98" t="s">
        <v>669</v>
      </c>
      <c r="IYS65" s="98" t="s">
        <v>669</v>
      </c>
      <c r="IYT65" s="98" t="s">
        <v>669</v>
      </c>
      <c r="IYU65" s="98" t="s">
        <v>669</v>
      </c>
      <c r="IYV65" s="98" t="s">
        <v>669</v>
      </c>
      <c r="IYW65" s="98" t="s">
        <v>669</v>
      </c>
      <c r="IYX65" s="98" t="s">
        <v>669</v>
      </c>
      <c r="IYY65" s="98" t="s">
        <v>669</v>
      </c>
      <c r="IYZ65" s="98" t="s">
        <v>669</v>
      </c>
      <c r="IZA65" s="98" t="s">
        <v>669</v>
      </c>
      <c r="IZB65" s="98" t="s">
        <v>669</v>
      </c>
      <c r="IZC65" s="98" t="s">
        <v>669</v>
      </c>
      <c r="IZD65" s="98" t="s">
        <v>669</v>
      </c>
      <c r="IZE65" s="98" t="s">
        <v>669</v>
      </c>
      <c r="IZF65" s="98" t="s">
        <v>669</v>
      </c>
      <c r="IZG65" s="98" t="s">
        <v>669</v>
      </c>
      <c r="IZH65" s="98" t="s">
        <v>669</v>
      </c>
      <c r="IZI65" s="98" t="s">
        <v>669</v>
      </c>
      <c r="IZJ65" s="98" t="s">
        <v>669</v>
      </c>
      <c r="IZK65" s="98" t="s">
        <v>669</v>
      </c>
      <c r="IZL65" s="98" t="s">
        <v>669</v>
      </c>
      <c r="IZM65" s="98" t="s">
        <v>669</v>
      </c>
      <c r="IZN65" s="98" t="s">
        <v>669</v>
      </c>
      <c r="IZO65" s="98" t="s">
        <v>669</v>
      </c>
      <c r="IZP65" s="98" t="s">
        <v>669</v>
      </c>
      <c r="IZQ65" s="98" t="s">
        <v>669</v>
      </c>
      <c r="IZR65" s="98" t="s">
        <v>669</v>
      </c>
      <c r="IZS65" s="98" t="s">
        <v>669</v>
      </c>
      <c r="IZT65" s="98" t="s">
        <v>669</v>
      </c>
      <c r="IZU65" s="98" t="s">
        <v>669</v>
      </c>
      <c r="IZV65" s="98" t="s">
        <v>669</v>
      </c>
      <c r="IZW65" s="98" t="s">
        <v>669</v>
      </c>
      <c r="IZX65" s="98" t="s">
        <v>669</v>
      </c>
      <c r="IZY65" s="98" t="s">
        <v>669</v>
      </c>
      <c r="IZZ65" s="98" t="s">
        <v>669</v>
      </c>
      <c r="JAA65" s="98" t="s">
        <v>669</v>
      </c>
      <c r="JAB65" s="98" t="s">
        <v>669</v>
      </c>
      <c r="JAC65" s="98" t="s">
        <v>669</v>
      </c>
      <c r="JAD65" s="98" t="s">
        <v>669</v>
      </c>
      <c r="JAE65" s="98" t="s">
        <v>669</v>
      </c>
      <c r="JAF65" s="98" t="s">
        <v>669</v>
      </c>
      <c r="JAG65" s="98" t="s">
        <v>669</v>
      </c>
      <c r="JAH65" s="98" t="s">
        <v>669</v>
      </c>
      <c r="JAI65" s="98" t="s">
        <v>669</v>
      </c>
      <c r="JAJ65" s="98" t="s">
        <v>669</v>
      </c>
      <c r="JAK65" s="98" t="s">
        <v>669</v>
      </c>
      <c r="JAL65" s="98" t="s">
        <v>669</v>
      </c>
      <c r="JAM65" s="98" t="s">
        <v>669</v>
      </c>
      <c r="JAN65" s="98" t="s">
        <v>669</v>
      </c>
      <c r="JAO65" s="98" t="s">
        <v>669</v>
      </c>
      <c r="JAP65" s="98" t="s">
        <v>669</v>
      </c>
      <c r="JAQ65" s="98" t="s">
        <v>669</v>
      </c>
      <c r="JAR65" s="98" t="s">
        <v>669</v>
      </c>
      <c r="JAS65" s="98" t="s">
        <v>669</v>
      </c>
      <c r="JAT65" s="98" t="s">
        <v>669</v>
      </c>
      <c r="JAU65" s="98" t="s">
        <v>669</v>
      </c>
      <c r="JAV65" s="98" t="s">
        <v>669</v>
      </c>
      <c r="JAW65" s="98" t="s">
        <v>669</v>
      </c>
      <c r="JAX65" s="98" t="s">
        <v>669</v>
      </c>
      <c r="JAY65" s="98" t="s">
        <v>669</v>
      </c>
      <c r="JAZ65" s="98" t="s">
        <v>669</v>
      </c>
      <c r="JBA65" s="98" t="s">
        <v>669</v>
      </c>
      <c r="JBB65" s="98" t="s">
        <v>669</v>
      </c>
      <c r="JBC65" s="98" t="s">
        <v>669</v>
      </c>
      <c r="JBD65" s="98" t="s">
        <v>669</v>
      </c>
      <c r="JBE65" s="98" t="s">
        <v>669</v>
      </c>
      <c r="JBF65" s="98" t="s">
        <v>669</v>
      </c>
      <c r="JBG65" s="98" t="s">
        <v>669</v>
      </c>
      <c r="JBH65" s="98" t="s">
        <v>669</v>
      </c>
      <c r="JBI65" s="98" t="s">
        <v>669</v>
      </c>
      <c r="JBJ65" s="98" t="s">
        <v>669</v>
      </c>
      <c r="JBK65" s="98" t="s">
        <v>669</v>
      </c>
      <c r="JBL65" s="98" t="s">
        <v>669</v>
      </c>
      <c r="JBM65" s="98" t="s">
        <v>669</v>
      </c>
      <c r="JBN65" s="98" t="s">
        <v>669</v>
      </c>
      <c r="JBO65" s="98" t="s">
        <v>669</v>
      </c>
      <c r="JBP65" s="98" t="s">
        <v>669</v>
      </c>
      <c r="JBQ65" s="98" t="s">
        <v>669</v>
      </c>
      <c r="JBR65" s="98" t="s">
        <v>669</v>
      </c>
      <c r="JBS65" s="98" t="s">
        <v>669</v>
      </c>
      <c r="JBT65" s="98" t="s">
        <v>669</v>
      </c>
      <c r="JBU65" s="98" t="s">
        <v>669</v>
      </c>
      <c r="JBV65" s="98" t="s">
        <v>669</v>
      </c>
      <c r="JBW65" s="98" t="s">
        <v>669</v>
      </c>
      <c r="JBX65" s="98" t="s">
        <v>669</v>
      </c>
      <c r="JBY65" s="98" t="s">
        <v>669</v>
      </c>
      <c r="JBZ65" s="98" t="s">
        <v>669</v>
      </c>
      <c r="JCA65" s="98" t="s">
        <v>669</v>
      </c>
      <c r="JCB65" s="98" t="s">
        <v>669</v>
      </c>
      <c r="JCC65" s="98" t="s">
        <v>669</v>
      </c>
      <c r="JCD65" s="98" t="s">
        <v>669</v>
      </c>
      <c r="JCE65" s="98" t="s">
        <v>669</v>
      </c>
      <c r="JCF65" s="98" t="s">
        <v>669</v>
      </c>
      <c r="JCG65" s="98" t="s">
        <v>669</v>
      </c>
      <c r="JCH65" s="98" t="s">
        <v>669</v>
      </c>
      <c r="JCI65" s="98" t="s">
        <v>669</v>
      </c>
      <c r="JCJ65" s="98" t="s">
        <v>669</v>
      </c>
      <c r="JCK65" s="98" t="s">
        <v>669</v>
      </c>
      <c r="JCL65" s="98" t="s">
        <v>669</v>
      </c>
      <c r="JCM65" s="98" t="s">
        <v>669</v>
      </c>
      <c r="JCN65" s="98" t="s">
        <v>669</v>
      </c>
      <c r="JCO65" s="98" t="s">
        <v>669</v>
      </c>
      <c r="JCP65" s="98" t="s">
        <v>669</v>
      </c>
      <c r="JCQ65" s="98" t="s">
        <v>669</v>
      </c>
      <c r="JCR65" s="98" t="s">
        <v>669</v>
      </c>
      <c r="JCS65" s="98" t="s">
        <v>669</v>
      </c>
      <c r="JCT65" s="98" t="s">
        <v>669</v>
      </c>
      <c r="JCU65" s="98" t="s">
        <v>669</v>
      </c>
      <c r="JCV65" s="98" t="s">
        <v>669</v>
      </c>
      <c r="JCW65" s="98" t="s">
        <v>669</v>
      </c>
      <c r="JCX65" s="98" t="s">
        <v>669</v>
      </c>
      <c r="JCY65" s="98" t="s">
        <v>669</v>
      </c>
      <c r="JCZ65" s="98" t="s">
        <v>669</v>
      </c>
      <c r="JDA65" s="98" t="s">
        <v>669</v>
      </c>
      <c r="JDB65" s="98" t="s">
        <v>669</v>
      </c>
      <c r="JDC65" s="98" t="s">
        <v>669</v>
      </c>
      <c r="JDD65" s="98" t="s">
        <v>669</v>
      </c>
      <c r="JDE65" s="98" t="s">
        <v>669</v>
      </c>
      <c r="JDF65" s="98" t="s">
        <v>669</v>
      </c>
      <c r="JDG65" s="98" t="s">
        <v>669</v>
      </c>
      <c r="JDH65" s="98" t="s">
        <v>669</v>
      </c>
      <c r="JDI65" s="98" t="s">
        <v>669</v>
      </c>
      <c r="JDJ65" s="98" t="s">
        <v>669</v>
      </c>
      <c r="JDK65" s="98" t="s">
        <v>669</v>
      </c>
      <c r="JDL65" s="98" t="s">
        <v>669</v>
      </c>
      <c r="JDM65" s="98" t="s">
        <v>669</v>
      </c>
      <c r="JDN65" s="98" t="s">
        <v>669</v>
      </c>
      <c r="JDO65" s="98" t="s">
        <v>669</v>
      </c>
      <c r="JDP65" s="98" t="s">
        <v>669</v>
      </c>
      <c r="JDQ65" s="98" t="s">
        <v>669</v>
      </c>
      <c r="JDR65" s="98" t="s">
        <v>669</v>
      </c>
      <c r="JDS65" s="98" t="s">
        <v>669</v>
      </c>
      <c r="JDT65" s="98" t="s">
        <v>669</v>
      </c>
      <c r="JDU65" s="98" t="s">
        <v>669</v>
      </c>
      <c r="JDV65" s="98" t="s">
        <v>669</v>
      </c>
      <c r="JDW65" s="98" t="s">
        <v>669</v>
      </c>
      <c r="JDX65" s="98" t="s">
        <v>669</v>
      </c>
      <c r="JDY65" s="98" t="s">
        <v>669</v>
      </c>
      <c r="JDZ65" s="98" t="s">
        <v>669</v>
      </c>
      <c r="JEA65" s="98" t="s">
        <v>669</v>
      </c>
      <c r="JEB65" s="98" t="s">
        <v>669</v>
      </c>
      <c r="JEC65" s="98" t="s">
        <v>669</v>
      </c>
      <c r="JED65" s="98" t="s">
        <v>669</v>
      </c>
      <c r="JEE65" s="98" t="s">
        <v>669</v>
      </c>
      <c r="JEF65" s="98" t="s">
        <v>669</v>
      </c>
      <c r="JEG65" s="98" t="s">
        <v>669</v>
      </c>
      <c r="JEH65" s="98" t="s">
        <v>669</v>
      </c>
      <c r="JEI65" s="98" t="s">
        <v>669</v>
      </c>
      <c r="JEJ65" s="98" t="s">
        <v>669</v>
      </c>
      <c r="JEK65" s="98" t="s">
        <v>669</v>
      </c>
      <c r="JEL65" s="98" t="s">
        <v>669</v>
      </c>
      <c r="JEM65" s="98" t="s">
        <v>669</v>
      </c>
      <c r="JEN65" s="98" t="s">
        <v>669</v>
      </c>
      <c r="JEO65" s="98" t="s">
        <v>669</v>
      </c>
      <c r="JEP65" s="98" t="s">
        <v>669</v>
      </c>
      <c r="JEQ65" s="98" t="s">
        <v>669</v>
      </c>
      <c r="JER65" s="98" t="s">
        <v>669</v>
      </c>
      <c r="JES65" s="98" t="s">
        <v>669</v>
      </c>
      <c r="JET65" s="98" t="s">
        <v>669</v>
      </c>
      <c r="JEU65" s="98" t="s">
        <v>669</v>
      </c>
      <c r="JEV65" s="98" t="s">
        <v>669</v>
      </c>
      <c r="JEW65" s="98" t="s">
        <v>669</v>
      </c>
      <c r="JEX65" s="98" t="s">
        <v>669</v>
      </c>
      <c r="JEY65" s="98" t="s">
        <v>669</v>
      </c>
      <c r="JEZ65" s="98" t="s">
        <v>669</v>
      </c>
      <c r="JFA65" s="98" t="s">
        <v>669</v>
      </c>
      <c r="JFB65" s="98" t="s">
        <v>669</v>
      </c>
      <c r="JFC65" s="98" t="s">
        <v>669</v>
      </c>
      <c r="JFD65" s="98" t="s">
        <v>669</v>
      </c>
      <c r="JFE65" s="98" t="s">
        <v>669</v>
      </c>
      <c r="JFF65" s="98" t="s">
        <v>669</v>
      </c>
      <c r="JFG65" s="98" t="s">
        <v>669</v>
      </c>
      <c r="JFH65" s="98" t="s">
        <v>669</v>
      </c>
      <c r="JFI65" s="98" t="s">
        <v>669</v>
      </c>
      <c r="JFJ65" s="98" t="s">
        <v>669</v>
      </c>
      <c r="JFK65" s="98" t="s">
        <v>669</v>
      </c>
      <c r="JFL65" s="98" t="s">
        <v>669</v>
      </c>
      <c r="JFM65" s="98" t="s">
        <v>669</v>
      </c>
      <c r="JFN65" s="98" t="s">
        <v>669</v>
      </c>
      <c r="JFO65" s="98" t="s">
        <v>669</v>
      </c>
      <c r="JFP65" s="98" t="s">
        <v>669</v>
      </c>
      <c r="JFQ65" s="98" t="s">
        <v>669</v>
      </c>
      <c r="JFR65" s="98" t="s">
        <v>669</v>
      </c>
      <c r="JFS65" s="98" t="s">
        <v>669</v>
      </c>
      <c r="JFT65" s="98" t="s">
        <v>669</v>
      </c>
      <c r="JFU65" s="98" t="s">
        <v>669</v>
      </c>
      <c r="JFV65" s="98" t="s">
        <v>669</v>
      </c>
      <c r="JFW65" s="98" t="s">
        <v>669</v>
      </c>
      <c r="JFX65" s="98" t="s">
        <v>669</v>
      </c>
      <c r="JFY65" s="98" t="s">
        <v>669</v>
      </c>
      <c r="JFZ65" s="98" t="s">
        <v>669</v>
      </c>
      <c r="JGA65" s="98" t="s">
        <v>669</v>
      </c>
      <c r="JGB65" s="98" t="s">
        <v>669</v>
      </c>
      <c r="JGC65" s="98" t="s">
        <v>669</v>
      </c>
      <c r="JGD65" s="98" t="s">
        <v>669</v>
      </c>
      <c r="JGE65" s="98" t="s">
        <v>669</v>
      </c>
      <c r="JGF65" s="98" t="s">
        <v>669</v>
      </c>
      <c r="JGG65" s="98" t="s">
        <v>669</v>
      </c>
      <c r="JGH65" s="98" t="s">
        <v>669</v>
      </c>
      <c r="JGI65" s="98" t="s">
        <v>669</v>
      </c>
      <c r="JGJ65" s="98" t="s">
        <v>669</v>
      </c>
      <c r="JGK65" s="98" t="s">
        <v>669</v>
      </c>
      <c r="JGL65" s="98" t="s">
        <v>669</v>
      </c>
      <c r="JGM65" s="98" t="s">
        <v>669</v>
      </c>
      <c r="JGN65" s="98" t="s">
        <v>669</v>
      </c>
      <c r="JGO65" s="98" t="s">
        <v>669</v>
      </c>
      <c r="JGP65" s="98" t="s">
        <v>669</v>
      </c>
      <c r="JGQ65" s="98" t="s">
        <v>669</v>
      </c>
      <c r="JGR65" s="98" t="s">
        <v>669</v>
      </c>
      <c r="JGS65" s="98" t="s">
        <v>669</v>
      </c>
      <c r="JGT65" s="98" t="s">
        <v>669</v>
      </c>
      <c r="JGU65" s="98" t="s">
        <v>669</v>
      </c>
      <c r="JGV65" s="98" t="s">
        <v>669</v>
      </c>
      <c r="JGW65" s="98" t="s">
        <v>669</v>
      </c>
      <c r="JGX65" s="98" t="s">
        <v>669</v>
      </c>
      <c r="JGY65" s="98" t="s">
        <v>669</v>
      </c>
      <c r="JGZ65" s="98" t="s">
        <v>669</v>
      </c>
      <c r="JHA65" s="98" t="s">
        <v>669</v>
      </c>
      <c r="JHB65" s="98" t="s">
        <v>669</v>
      </c>
      <c r="JHC65" s="98" t="s">
        <v>669</v>
      </c>
      <c r="JHD65" s="98" t="s">
        <v>669</v>
      </c>
      <c r="JHE65" s="98" t="s">
        <v>669</v>
      </c>
      <c r="JHF65" s="98" t="s">
        <v>669</v>
      </c>
      <c r="JHG65" s="98" t="s">
        <v>669</v>
      </c>
      <c r="JHH65" s="98" t="s">
        <v>669</v>
      </c>
      <c r="JHI65" s="98" t="s">
        <v>669</v>
      </c>
      <c r="JHJ65" s="98" t="s">
        <v>669</v>
      </c>
      <c r="JHK65" s="98" t="s">
        <v>669</v>
      </c>
      <c r="JHL65" s="98" t="s">
        <v>669</v>
      </c>
      <c r="JHM65" s="98" t="s">
        <v>669</v>
      </c>
      <c r="JHN65" s="98" t="s">
        <v>669</v>
      </c>
      <c r="JHO65" s="98" t="s">
        <v>669</v>
      </c>
      <c r="JHP65" s="98" t="s">
        <v>669</v>
      </c>
      <c r="JHQ65" s="98" t="s">
        <v>669</v>
      </c>
      <c r="JHR65" s="98" t="s">
        <v>669</v>
      </c>
      <c r="JHS65" s="98" t="s">
        <v>669</v>
      </c>
      <c r="JHT65" s="98" t="s">
        <v>669</v>
      </c>
      <c r="JHU65" s="98" t="s">
        <v>669</v>
      </c>
      <c r="JHV65" s="98" t="s">
        <v>669</v>
      </c>
      <c r="JHW65" s="98" t="s">
        <v>669</v>
      </c>
      <c r="JHX65" s="98" t="s">
        <v>669</v>
      </c>
      <c r="JHY65" s="98" t="s">
        <v>669</v>
      </c>
      <c r="JHZ65" s="98" t="s">
        <v>669</v>
      </c>
      <c r="JIA65" s="98" t="s">
        <v>669</v>
      </c>
      <c r="JIB65" s="98" t="s">
        <v>669</v>
      </c>
      <c r="JIC65" s="98" t="s">
        <v>669</v>
      </c>
      <c r="JID65" s="98" t="s">
        <v>669</v>
      </c>
      <c r="JIE65" s="98" t="s">
        <v>669</v>
      </c>
      <c r="JIF65" s="98" t="s">
        <v>669</v>
      </c>
      <c r="JIG65" s="98" t="s">
        <v>669</v>
      </c>
      <c r="JIH65" s="98" t="s">
        <v>669</v>
      </c>
      <c r="JII65" s="98" t="s">
        <v>669</v>
      </c>
      <c r="JIJ65" s="98" t="s">
        <v>669</v>
      </c>
      <c r="JIK65" s="98" t="s">
        <v>669</v>
      </c>
      <c r="JIL65" s="98" t="s">
        <v>669</v>
      </c>
      <c r="JIM65" s="98" t="s">
        <v>669</v>
      </c>
      <c r="JIN65" s="98" t="s">
        <v>669</v>
      </c>
      <c r="JIO65" s="98" t="s">
        <v>669</v>
      </c>
      <c r="JIP65" s="98" t="s">
        <v>669</v>
      </c>
      <c r="JIQ65" s="98" t="s">
        <v>669</v>
      </c>
      <c r="JIR65" s="98" t="s">
        <v>669</v>
      </c>
      <c r="JIS65" s="98" t="s">
        <v>669</v>
      </c>
      <c r="JIT65" s="98" t="s">
        <v>669</v>
      </c>
      <c r="JIU65" s="98" t="s">
        <v>669</v>
      </c>
      <c r="JIV65" s="98" t="s">
        <v>669</v>
      </c>
      <c r="JIW65" s="98" t="s">
        <v>669</v>
      </c>
      <c r="JIX65" s="98" t="s">
        <v>669</v>
      </c>
      <c r="JIY65" s="98" t="s">
        <v>669</v>
      </c>
      <c r="JIZ65" s="98" t="s">
        <v>669</v>
      </c>
      <c r="JJA65" s="98" t="s">
        <v>669</v>
      </c>
      <c r="JJB65" s="98" t="s">
        <v>669</v>
      </c>
      <c r="JJC65" s="98" t="s">
        <v>669</v>
      </c>
      <c r="JJD65" s="98" t="s">
        <v>669</v>
      </c>
      <c r="JJE65" s="98" t="s">
        <v>669</v>
      </c>
      <c r="JJF65" s="98" t="s">
        <v>669</v>
      </c>
      <c r="JJG65" s="98" t="s">
        <v>669</v>
      </c>
      <c r="JJH65" s="98" t="s">
        <v>669</v>
      </c>
      <c r="JJI65" s="98" t="s">
        <v>669</v>
      </c>
      <c r="JJJ65" s="98" t="s">
        <v>669</v>
      </c>
      <c r="JJK65" s="98" t="s">
        <v>669</v>
      </c>
      <c r="JJL65" s="98" t="s">
        <v>669</v>
      </c>
      <c r="JJM65" s="98" t="s">
        <v>669</v>
      </c>
      <c r="JJN65" s="98" t="s">
        <v>669</v>
      </c>
      <c r="JJO65" s="98" t="s">
        <v>669</v>
      </c>
      <c r="JJP65" s="98" t="s">
        <v>669</v>
      </c>
      <c r="JJQ65" s="98" t="s">
        <v>669</v>
      </c>
      <c r="JJR65" s="98" t="s">
        <v>669</v>
      </c>
      <c r="JJS65" s="98" t="s">
        <v>669</v>
      </c>
      <c r="JJT65" s="98" t="s">
        <v>669</v>
      </c>
      <c r="JJU65" s="98" t="s">
        <v>669</v>
      </c>
      <c r="JJV65" s="98" t="s">
        <v>669</v>
      </c>
      <c r="JJW65" s="98" t="s">
        <v>669</v>
      </c>
      <c r="JJX65" s="98" t="s">
        <v>669</v>
      </c>
      <c r="JJY65" s="98" t="s">
        <v>669</v>
      </c>
      <c r="JJZ65" s="98" t="s">
        <v>669</v>
      </c>
      <c r="JKA65" s="98" t="s">
        <v>669</v>
      </c>
      <c r="JKB65" s="98" t="s">
        <v>669</v>
      </c>
      <c r="JKC65" s="98" t="s">
        <v>669</v>
      </c>
      <c r="JKD65" s="98" t="s">
        <v>669</v>
      </c>
      <c r="JKE65" s="98" t="s">
        <v>669</v>
      </c>
      <c r="JKF65" s="98" t="s">
        <v>669</v>
      </c>
      <c r="JKG65" s="98" t="s">
        <v>669</v>
      </c>
      <c r="JKH65" s="98" t="s">
        <v>669</v>
      </c>
      <c r="JKI65" s="98" t="s">
        <v>669</v>
      </c>
      <c r="JKJ65" s="98" t="s">
        <v>669</v>
      </c>
      <c r="JKK65" s="98" t="s">
        <v>669</v>
      </c>
      <c r="JKL65" s="98" t="s">
        <v>669</v>
      </c>
      <c r="JKM65" s="98" t="s">
        <v>669</v>
      </c>
      <c r="JKN65" s="98" t="s">
        <v>669</v>
      </c>
      <c r="JKO65" s="98" t="s">
        <v>669</v>
      </c>
      <c r="JKP65" s="98" t="s">
        <v>669</v>
      </c>
      <c r="JKQ65" s="98" t="s">
        <v>669</v>
      </c>
      <c r="JKR65" s="98" t="s">
        <v>669</v>
      </c>
      <c r="JKS65" s="98" t="s">
        <v>669</v>
      </c>
      <c r="JKT65" s="98" t="s">
        <v>669</v>
      </c>
      <c r="JKU65" s="98" t="s">
        <v>669</v>
      </c>
      <c r="JKV65" s="98" t="s">
        <v>669</v>
      </c>
      <c r="JKW65" s="98" t="s">
        <v>669</v>
      </c>
      <c r="JKX65" s="98" t="s">
        <v>669</v>
      </c>
      <c r="JKY65" s="98" t="s">
        <v>669</v>
      </c>
      <c r="JKZ65" s="98" t="s">
        <v>669</v>
      </c>
      <c r="JLA65" s="98" t="s">
        <v>669</v>
      </c>
      <c r="JLB65" s="98" t="s">
        <v>669</v>
      </c>
      <c r="JLC65" s="98" t="s">
        <v>669</v>
      </c>
      <c r="JLD65" s="98" t="s">
        <v>669</v>
      </c>
      <c r="JLE65" s="98" t="s">
        <v>669</v>
      </c>
      <c r="JLF65" s="98" t="s">
        <v>669</v>
      </c>
      <c r="JLG65" s="98" t="s">
        <v>669</v>
      </c>
      <c r="JLH65" s="98" t="s">
        <v>669</v>
      </c>
      <c r="JLI65" s="98" t="s">
        <v>669</v>
      </c>
      <c r="JLJ65" s="98" t="s">
        <v>669</v>
      </c>
      <c r="JLK65" s="98" t="s">
        <v>669</v>
      </c>
      <c r="JLL65" s="98" t="s">
        <v>669</v>
      </c>
      <c r="JLM65" s="98" t="s">
        <v>669</v>
      </c>
      <c r="JLN65" s="98" t="s">
        <v>669</v>
      </c>
      <c r="JLO65" s="98" t="s">
        <v>669</v>
      </c>
      <c r="JLP65" s="98" t="s">
        <v>669</v>
      </c>
      <c r="JLQ65" s="98" t="s">
        <v>669</v>
      </c>
      <c r="JLR65" s="98" t="s">
        <v>669</v>
      </c>
      <c r="JLS65" s="98" t="s">
        <v>669</v>
      </c>
      <c r="JLT65" s="98" t="s">
        <v>669</v>
      </c>
      <c r="JLU65" s="98" t="s">
        <v>669</v>
      </c>
      <c r="JLV65" s="98" t="s">
        <v>669</v>
      </c>
      <c r="JLW65" s="98" t="s">
        <v>669</v>
      </c>
      <c r="JLX65" s="98" t="s">
        <v>669</v>
      </c>
      <c r="JLY65" s="98" t="s">
        <v>669</v>
      </c>
      <c r="JLZ65" s="98" t="s">
        <v>669</v>
      </c>
      <c r="JMA65" s="98" t="s">
        <v>669</v>
      </c>
      <c r="JMB65" s="98" t="s">
        <v>669</v>
      </c>
      <c r="JMC65" s="98" t="s">
        <v>669</v>
      </c>
      <c r="JMD65" s="98" t="s">
        <v>669</v>
      </c>
      <c r="JME65" s="98" t="s">
        <v>669</v>
      </c>
      <c r="JMF65" s="98" t="s">
        <v>669</v>
      </c>
      <c r="JMG65" s="98" t="s">
        <v>669</v>
      </c>
      <c r="JMH65" s="98" t="s">
        <v>669</v>
      </c>
      <c r="JMI65" s="98" t="s">
        <v>669</v>
      </c>
      <c r="JMJ65" s="98" t="s">
        <v>669</v>
      </c>
      <c r="JMK65" s="98" t="s">
        <v>669</v>
      </c>
      <c r="JML65" s="98" t="s">
        <v>669</v>
      </c>
      <c r="JMM65" s="98" t="s">
        <v>669</v>
      </c>
      <c r="JMN65" s="98" t="s">
        <v>669</v>
      </c>
      <c r="JMO65" s="98" t="s">
        <v>669</v>
      </c>
      <c r="JMP65" s="98" t="s">
        <v>669</v>
      </c>
      <c r="JMQ65" s="98" t="s">
        <v>669</v>
      </c>
      <c r="JMR65" s="98" t="s">
        <v>669</v>
      </c>
      <c r="JMS65" s="98" t="s">
        <v>669</v>
      </c>
      <c r="JMT65" s="98" t="s">
        <v>669</v>
      </c>
      <c r="JMU65" s="98" t="s">
        <v>669</v>
      </c>
      <c r="JMV65" s="98" t="s">
        <v>669</v>
      </c>
      <c r="JMW65" s="98" t="s">
        <v>669</v>
      </c>
      <c r="JMX65" s="98" t="s">
        <v>669</v>
      </c>
      <c r="JMY65" s="98" t="s">
        <v>669</v>
      </c>
      <c r="JMZ65" s="98" t="s">
        <v>669</v>
      </c>
      <c r="JNA65" s="98" t="s">
        <v>669</v>
      </c>
      <c r="JNB65" s="98" t="s">
        <v>669</v>
      </c>
      <c r="JNC65" s="98" t="s">
        <v>669</v>
      </c>
      <c r="JND65" s="98" t="s">
        <v>669</v>
      </c>
      <c r="JNE65" s="98" t="s">
        <v>669</v>
      </c>
      <c r="JNF65" s="98" t="s">
        <v>669</v>
      </c>
      <c r="JNG65" s="98" t="s">
        <v>669</v>
      </c>
      <c r="JNH65" s="98" t="s">
        <v>669</v>
      </c>
      <c r="JNI65" s="98" t="s">
        <v>669</v>
      </c>
      <c r="JNJ65" s="98" t="s">
        <v>669</v>
      </c>
      <c r="JNK65" s="98" t="s">
        <v>669</v>
      </c>
      <c r="JNL65" s="98" t="s">
        <v>669</v>
      </c>
      <c r="JNM65" s="98" t="s">
        <v>669</v>
      </c>
      <c r="JNN65" s="98" t="s">
        <v>669</v>
      </c>
      <c r="JNO65" s="98" t="s">
        <v>669</v>
      </c>
      <c r="JNP65" s="98" t="s">
        <v>669</v>
      </c>
      <c r="JNQ65" s="98" t="s">
        <v>669</v>
      </c>
      <c r="JNR65" s="98" t="s">
        <v>669</v>
      </c>
      <c r="JNS65" s="98" t="s">
        <v>669</v>
      </c>
      <c r="JNT65" s="98" t="s">
        <v>669</v>
      </c>
      <c r="JNU65" s="98" t="s">
        <v>669</v>
      </c>
      <c r="JNV65" s="98" t="s">
        <v>669</v>
      </c>
      <c r="JNW65" s="98" t="s">
        <v>669</v>
      </c>
      <c r="JNX65" s="98" t="s">
        <v>669</v>
      </c>
      <c r="JNY65" s="98" t="s">
        <v>669</v>
      </c>
      <c r="JNZ65" s="98" t="s">
        <v>669</v>
      </c>
      <c r="JOA65" s="98" t="s">
        <v>669</v>
      </c>
      <c r="JOB65" s="98" t="s">
        <v>669</v>
      </c>
      <c r="JOC65" s="98" t="s">
        <v>669</v>
      </c>
      <c r="JOD65" s="98" t="s">
        <v>669</v>
      </c>
      <c r="JOE65" s="98" t="s">
        <v>669</v>
      </c>
      <c r="JOF65" s="98" t="s">
        <v>669</v>
      </c>
      <c r="JOG65" s="98" t="s">
        <v>669</v>
      </c>
      <c r="JOH65" s="98" t="s">
        <v>669</v>
      </c>
      <c r="JOI65" s="98" t="s">
        <v>669</v>
      </c>
      <c r="JOJ65" s="98" t="s">
        <v>669</v>
      </c>
      <c r="JOK65" s="98" t="s">
        <v>669</v>
      </c>
      <c r="JOL65" s="98" t="s">
        <v>669</v>
      </c>
      <c r="JOM65" s="98" t="s">
        <v>669</v>
      </c>
      <c r="JON65" s="98" t="s">
        <v>669</v>
      </c>
      <c r="JOO65" s="98" t="s">
        <v>669</v>
      </c>
      <c r="JOP65" s="98" t="s">
        <v>669</v>
      </c>
      <c r="JOQ65" s="98" t="s">
        <v>669</v>
      </c>
      <c r="JOR65" s="98" t="s">
        <v>669</v>
      </c>
      <c r="JOS65" s="98" t="s">
        <v>669</v>
      </c>
      <c r="JOT65" s="98" t="s">
        <v>669</v>
      </c>
      <c r="JOU65" s="98" t="s">
        <v>669</v>
      </c>
      <c r="JOV65" s="98" t="s">
        <v>669</v>
      </c>
      <c r="JOW65" s="98" t="s">
        <v>669</v>
      </c>
      <c r="JOX65" s="98" t="s">
        <v>669</v>
      </c>
      <c r="JOY65" s="98" t="s">
        <v>669</v>
      </c>
      <c r="JOZ65" s="98" t="s">
        <v>669</v>
      </c>
      <c r="JPA65" s="98" t="s">
        <v>669</v>
      </c>
      <c r="JPB65" s="98" t="s">
        <v>669</v>
      </c>
      <c r="JPC65" s="98" t="s">
        <v>669</v>
      </c>
      <c r="JPD65" s="98" t="s">
        <v>669</v>
      </c>
      <c r="JPE65" s="98" t="s">
        <v>669</v>
      </c>
      <c r="JPF65" s="98" t="s">
        <v>669</v>
      </c>
      <c r="JPG65" s="98" t="s">
        <v>669</v>
      </c>
      <c r="JPH65" s="98" t="s">
        <v>669</v>
      </c>
      <c r="JPI65" s="98" t="s">
        <v>669</v>
      </c>
      <c r="JPJ65" s="98" t="s">
        <v>669</v>
      </c>
      <c r="JPK65" s="98" t="s">
        <v>669</v>
      </c>
      <c r="JPL65" s="98" t="s">
        <v>669</v>
      </c>
      <c r="JPM65" s="98" t="s">
        <v>669</v>
      </c>
      <c r="JPN65" s="98" t="s">
        <v>669</v>
      </c>
      <c r="JPO65" s="98" t="s">
        <v>669</v>
      </c>
      <c r="JPP65" s="98" t="s">
        <v>669</v>
      </c>
      <c r="JPQ65" s="98" t="s">
        <v>669</v>
      </c>
      <c r="JPR65" s="98" t="s">
        <v>669</v>
      </c>
      <c r="JPS65" s="98" t="s">
        <v>669</v>
      </c>
      <c r="JPT65" s="98" t="s">
        <v>669</v>
      </c>
      <c r="JPU65" s="98" t="s">
        <v>669</v>
      </c>
      <c r="JPV65" s="98" t="s">
        <v>669</v>
      </c>
      <c r="JPW65" s="98" t="s">
        <v>669</v>
      </c>
      <c r="JPX65" s="98" t="s">
        <v>669</v>
      </c>
      <c r="JPY65" s="98" t="s">
        <v>669</v>
      </c>
      <c r="JPZ65" s="98" t="s">
        <v>669</v>
      </c>
      <c r="JQA65" s="98" t="s">
        <v>669</v>
      </c>
      <c r="JQB65" s="98" t="s">
        <v>669</v>
      </c>
      <c r="JQC65" s="98" t="s">
        <v>669</v>
      </c>
      <c r="JQD65" s="98" t="s">
        <v>669</v>
      </c>
      <c r="JQE65" s="98" t="s">
        <v>669</v>
      </c>
      <c r="JQF65" s="98" t="s">
        <v>669</v>
      </c>
      <c r="JQG65" s="98" t="s">
        <v>669</v>
      </c>
      <c r="JQH65" s="98" t="s">
        <v>669</v>
      </c>
      <c r="JQI65" s="98" t="s">
        <v>669</v>
      </c>
      <c r="JQJ65" s="98" t="s">
        <v>669</v>
      </c>
      <c r="JQK65" s="98" t="s">
        <v>669</v>
      </c>
      <c r="JQL65" s="98" t="s">
        <v>669</v>
      </c>
      <c r="JQM65" s="98" t="s">
        <v>669</v>
      </c>
      <c r="JQN65" s="98" t="s">
        <v>669</v>
      </c>
      <c r="JQO65" s="98" t="s">
        <v>669</v>
      </c>
      <c r="JQP65" s="98" t="s">
        <v>669</v>
      </c>
      <c r="JQQ65" s="98" t="s">
        <v>669</v>
      </c>
      <c r="JQR65" s="98" t="s">
        <v>669</v>
      </c>
      <c r="JQS65" s="98" t="s">
        <v>669</v>
      </c>
      <c r="JQT65" s="98" t="s">
        <v>669</v>
      </c>
      <c r="JQU65" s="98" t="s">
        <v>669</v>
      </c>
      <c r="JQV65" s="98" t="s">
        <v>669</v>
      </c>
      <c r="JQW65" s="98" t="s">
        <v>669</v>
      </c>
      <c r="JQX65" s="98" t="s">
        <v>669</v>
      </c>
      <c r="JQY65" s="98" t="s">
        <v>669</v>
      </c>
      <c r="JQZ65" s="98" t="s">
        <v>669</v>
      </c>
      <c r="JRA65" s="98" t="s">
        <v>669</v>
      </c>
      <c r="JRB65" s="98" t="s">
        <v>669</v>
      </c>
      <c r="JRC65" s="98" t="s">
        <v>669</v>
      </c>
      <c r="JRD65" s="98" t="s">
        <v>669</v>
      </c>
      <c r="JRE65" s="98" t="s">
        <v>669</v>
      </c>
      <c r="JRF65" s="98" t="s">
        <v>669</v>
      </c>
      <c r="JRG65" s="98" t="s">
        <v>669</v>
      </c>
      <c r="JRH65" s="98" t="s">
        <v>669</v>
      </c>
      <c r="JRI65" s="98" t="s">
        <v>669</v>
      </c>
      <c r="JRJ65" s="98" t="s">
        <v>669</v>
      </c>
      <c r="JRK65" s="98" t="s">
        <v>669</v>
      </c>
      <c r="JRL65" s="98" t="s">
        <v>669</v>
      </c>
      <c r="JRM65" s="98" t="s">
        <v>669</v>
      </c>
      <c r="JRN65" s="98" t="s">
        <v>669</v>
      </c>
      <c r="JRO65" s="98" t="s">
        <v>669</v>
      </c>
      <c r="JRP65" s="98" t="s">
        <v>669</v>
      </c>
      <c r="JRQ65" s="98" t="s">
        <v>669</v>
      </c>
      <c r="JRR65" s="98" t="s">
        <v>669</v>
      </c>
      <c r="JRS65" s="98" t="s">
        <v>669</v>
      </c>
      <c r="JRT65" s="98" t="s">
        <v>669</v>
      </c>
      <c r="JRU65" s="98" t="s">
        <v>669</v>
      </c>
      <c r="JRV65" s="98" t="s">
        <v>669</v>
      </c>
      <c r="JRW65" s="98" t="s">
        <v>669</v>
      </c>
      <c r="JRX65" s="98" t="s">
        <v>669</v>
      </c>
      <c r="JRY65" s="98" t="s">
        <v>669</v>
      </c>
      <c r="JRZ65" s="98" t="s">
        <v>669</v>
      </c>
      <c r="JSA65" s="98" t="s">
        <v>669</v>
      </c>
      <c r="JSB65" s="98" t="s">
        <v>669</v>
      </c>
      <c r="JSC65" s="98" t="s">
        <v>669</v>
      </c>
      <c r="JSD65" s="98" t="s">
        <v>669</v>
      </c>
      <c r="JSE65" s="98" t="s">
        <v>669</v>
      </c>
      <c r="JSF65" s="98" t="s">
        <v>669</v>
      </c>
      <c r="JSG65" s="98" t="s">
        <v>669</v>
      </c>
      <c r="JSH65" s="98" t="s">
        <v>669</v>
      </c>
      <c r="JSI65" s="98" t="s">
        <v>669</v>
      </c>
      <c r="JSJ65" s="98" t="s">
        <v>669</v>
      </c>
      <c r="JSK65" s="98" t="s">
        <v>669</v>
      </c>
      <c r="JSL65" s="98" t="s">
        <v>669</v>
      </c>
      <c r="JSM65" s="98" t="s">
        <v>669</v>
      </c>
      <c r="JSN65" s="98" t="s">
        <v>669</v>
      </c>
      <c r="JSO65" s="98" t="s">
        <v>669</v>
      </c>
      <c r="JSP65" s="98" t="s">
        <v>669</v>
      </c>
      <c r="JSQ65" s="98" t="s">
        <v>669</v>
      </c>
      <c r="JSR65" s="98" t="s">
        <v>669</v>
      </c>
      <c r="JSS65" s="98" t="s">
        <v>669</v>
      </c>
      <c r="JST65" s="98" t="s">
        <v>669</v>
      </c>
      <c r="JSU65" s="98" t="s">
        <v>669</v>
      </c>
      <c r="JSV65" s="98" t="s">
        <v>669</v>
      </c>
      <c r="JSW65" s="98" t="s">
        <v>669</v>
      </c>
      <c r="JSX65" s="98" t="s">
        <v>669</v>
      </c>
      <c r="JSY65" s="98" t="s">
        <v>669</v>
      </c>
      <c r="JSZ65" s="98" t="s">
        <v>669</v>
      </c>
      <c r="JTA65" s="98" t="s">
        <v>669</v>
      </c>
      <c r="JTB65" s="98" t="s">
        <v>669</v>
      </c>
      <c r="JTC65" s="98" t="s">
        <v>669</v>
      </c>
      <c r="JTD65" s="98" t="s">
        <v>669</v>
      </c>
      <c r="JTE65" s="98" t="s">
        <v>669</v>
      </c>
      <c r="JTF65" s="98" t="s">
        <v>669</v>
      </c>
      <c r="JTG65" s="98" t="s">
        <v>669</v>
      </c>
      <c r="JTH65" s="98" t="s">
        <v>669</v>
      </c>
      <c r="JTI65" s="98" t="s">
        <v>669</v>
      </c>
      <c r="JTJ65" s="98" t="s">
        <v>669</v>
      </c>
      <c r="JTK65" s="98" t="s">
        <v>669</v>
      </c>
      <c r="JTL65" s="98" t="s">
        <v>669</v>
      </c>
      <c r="JTM65" s="98" t="s">
        <v>669</v>
      </c>
      <c r="JTN65" s="98" t="s">
        <v>669</v>
      </c>
      <c r="JTO65" s="98" t="s">
        <v>669</v>
      </c>
      <c r="JTP65" s="98" t="s">
        <v>669</v>
      </c>
      <c r="JTQ65" s="98" t="s">
        <v>669</v>
      </c>
      <c r="JTR65" s="98" t="s">
        <v>669</v>
      </c>
      <c r="JTS65" s="98" t="s">
        <v>669</v>
      </c>
      <c r="JTT65" s="98" t="s">
        <v>669</v>
      </c>
      <c r="JTU65" s="98" t="s">
        <v>669</v>
      </c>
      <c r="JTV65" s="98" t="s">
        <v>669</v>
      </c>
      <c r="JTW65" s="98" t="s">
        <v>669</v>
      </c>
      <c r="JTX65" s="98" t="s">
        <v>669</v>
      </c>
      <c r="JTY65" s="98" t="s">
        <v>669</v>
      </c>
      <c r="JTZ65" s="98" t="s">
        <v>669</v>
      </c>
      <c r="JUA65" s="98" t="s">
        <v>669</v>
      </c>
      <c r="JUB65" s="98" t="s">
        <v>669</v>
      </c>
      <c r="JUC65" s="98" t="s">
        <v>669</v>
      </c>
      <c r="JUD65" s="98" t="s">
        <v>669</v>
      </c>
      <c r="JUE65" s="98" t="s">
        <v>669</v>
      </c>
      <c r="JUF65" s="98" t="s">
        <v>669</v>
      </c>
      <c r="JUG65" s="98" t="s">
        <v>669</v>
      </c>
      <c r="JUH65" s="98" t="s">
        <v>669</v>
      </c>
      <c r="JUI65" s="98" t="s">
        <v>669</v>
      </c>
      <c r="JUJ65" s="98" t="s">
        <v>669</v>
      </c>
      <c r="JUK65" s="98" t="s">
        <v>669</v>
      </c>
      <c r="JUL65" s="98" t="s">
        <v>669</v>
      </c>
      <c r="JUM65" s="98" t="s">
        <v>669</v>
      </c>
      <c r="JUN65" s="98" t="s">
        <v>669</v>
      </c>
      <c r="JUO65" s="98" t="s">
        <v>669</v>
      </c>
      <c r="JUP65" s="98" t="s">
        <v>669</v>
      </c>
      <c r="JUQ65" s="98" t="s">
        <v>669</v>
      </c>
      <c r="JUR65" s="98" t="s">
        <v>669</v>
      </c>
      <c r="JUS65" s="98" t="s">
        <v>669</v>
      </c>
      <c r="JUT65" s="98" t="s">
        <v>669</v>
      </c>
      <c r="JUU65" s="98" t="s">
        <v>669</v>
      </c>
      <c r="JUV65" s="98" t="s">
        <v>669</v>
      </c>
      <c r="JUW65" s="98" t="s">
        <v>669</v>
      </c>
      <c r="JUX65" s="98" t="s">
        <v>669</v>
      </c>
      <c r="JUY65" s="98" t="s">
        <v>669</v>
      </c>
      <c r="JUZ65" s="98" t="s">
        <v>669</v>
      </c>
      <c r="JVA65" s="98" t="s">
        <v>669</v>
      </c>
      <c r="JVB65" s="98" t="s">
        <v>669</v>
      </c>
      <c r="JVC65" s="98" t="s">
        <v>669</v>
      </c>
      <c r="JVD65" s="98" t="s">
        <v>669</v>
      </c>
      <c r="JVE65" s="98" t="s">
        <v>669</v>
      </c>
      <c r="JVF65" s="98" t="s">
        <v>669</v>
      </c>
      <c r="JVG65" s="98" t="s">
        <v>669</v>
      </c>
      <c r="JVH65" s="98" t="s">
        <v>669</v>
      </c>
      <c r="JVI65" s="98" t="s">
        <v>669</v>
      </c>
      <c r="JVJ65" s="98" t="s">
        <v>669</v>
      </c>
      <c r="JVK65" s="98" t="s">
        <v>669</v>
      </c>
      <c r="JVL65" s="98" t="s">
        <v>669</v>
      </c>
      <c r="JVM65" s="98" t="s">
        <v>669</v>
      </c>
      <c r="JVN65" s="98" t="s">
        <v>669</v>
      </c>
      <c r="JVO65" s="98" t="s">
        <v>669</v>
      </c>
      <c r="JVP65" s="98" t="s">
        <v>669</v>
      </c>
      <c r="JVQ65" s="98" t="s">
        <v>669</v>
      </c>
      <c r="JVR65" s="98" t="s">
        <v>669</v>
      </c>
      <c r="JVS65" s="98" t="s">
        <v>669</v>
      </c>
      <c r="JVT65" s="98" t="s">
        <v>669</v>
      </c>
      <c r="JVU65" s="98" t="s">
        <v>669</v>
      </c>
      <c r="JVV65" s="98" t="s">
        <v>669</v>
      </c>
      <c r="JVW65" s="98" t="s">
        <v>669</v>
      </c>
      <c r="JVX65" s="98" t="s">
        <v>669</v>
      </c>
      <c r="JVY65" s="98" t="s">
        <v>669</v>
      </c>
      <c r="JVZ65" s="98" t="s">
        <v>669</v>
      </c>
      <c r="JWA65" s="98" t="s">
        <v>669</v>
      </c>
      <c r="JWB65" s="98" t="s">
        <v>669</v>
      </c>
      <c r="JWC65" s="98" t="s">
        <v>669</v>
      </c>
      <c r="JWD65" s="98" t="s">
        <v>669</v>
      </c>
      <c r="JWE65" s="98" t="s">
        <v>669</v>
      </c>
      <c r="JWF65" s="98" t="s">
        <v>669</v>
      </c>
      <c r="JWG65" s="98" t="s">
        <v>669</v>
      </c>
      <c r="JWH65" s="98" t="s">
        <v>669</v>
      </c>
      <c r="JWI65" s="98" t="s">
        <v>669</v>
      </c>
      <c r="JWJ65" s="98" t="s">
        <v>669</v>
      </c>
      <c r="JWK65" s="98" t="s">
        <v>669</v>
      </c>
      <c r="JWL65" s="98" t="s">
        <v>669</v>
      </c>
      <c r="JWM65" s="98" t="s">
        <v>669</v>
      </c>
      <c r="JWN65" s="98" t="s">
        <v>669</v>
      </c>
      <c r="JWO65" s="98" t="s">
        <v>669</v>
      </c>
      <c r="JWP65" s="98" t="s">
        <v>669</v>
      </c>
      <c r="JWQ65" s="98" t="s">
        <v>669</v>
      </c>
      <c r="JWR65" s="98" t="s">
        <v>669</v>
      </c>
      <c r="JWS65" s="98" t="s">
        <v>669</v>
      </c>
      <c r="JWT65" s="98" t="s">
        <v>669</v>
      </c>
      <c r="JWU65" s="98" t="s">
        <v>669</v>
      </c>
      <c r="JWV65" s="98" t="s">
        <v>669</v>
      </c>
      <c r="JWW65" s="98" t="s">
        <v>669</v>
      </c>
      <c r="JWX65" s="98" t="s">
        <v>669</v>
      </c>
      <c r="JWY65" s="98" t="s">
        <v>669</v>
      </c>
      <c r="JWZ65" s="98" t="s">
        <v>669</v>
      </c>
      <c r="JXA65" s="98" t="s">
        <v>669</v>
      </c>
      <c r="JXB65" s="98" t="s">
        <v>669</v>
      </c>
      <c r="JXC65" s="98" t="s">
        <v>669</v>
      </c>
      <c r="JXD65" s="98" t="s">
        <v>669</v>
      </c>
      <c r="JXE65" s="98" t="s">
        <v>669</v>
      </c>
      <c r="JXF65" s="98" t="s">
        <v>669</v>
      </c>
      <c r="JXG65" s="98" t="s">
        <v>669</v>
      </c>
      <c r="JXH65" s="98" t="s">
        <v>669</v>
      </c>
      <c r="JXI65" s="98" t="s">
        <v>669</v>
      </c>
      <c r="JXJ65" s="98" t="s">
        <v>669</v>
      </c>
      <c r="JXK65" s="98" t="s">
        <v>669</v>
      </c>
      <c r="JXL65" s="98" t="s">
        <v>669</v>
      </c>
      <c r="JXM65" s="98" t="s">
        <v>669</v>
      </c>
      <c r="JXN65" s="98" t="s">
        <v>669</v>
      </c>
      <c r="JXO65" s="98" t="s">
        <v>669</v>
      </c>
      <c r="JXP65" s="98" t="s">
        <v>669</v>
      </c>
      <c r="JXQ65" s="98" t="s">
        <v>669</v>
      </c>
      <c r="JXR65" s="98" t="s">
        <v>669</v>
      </c>
      <c r="JXS65" s="98" t="s">
        <v>669</v>
      </c>
      <c r="JXT65" s="98" t="s">
        <v>669</v>
      </c>
      <c r="JXU65" s="98" t="s">
        <v>669</v>
      </c>
      <c r="JXV65" s="98" t="s">
        <v>669</v>
      </c>
      <c r="JXW65" s="98" t="s">
        <v>669</v>
      </c>
      <c r="JXX65" s="98" t="s">
        <v>669</v>
      </c>
      <c r="JXY65" s="98" t="s">
        <v>669</v>
      </c>
      <c r="JXZ65" s="98" t="s">
        <v>669</v>
      </c>
      <c r="JYA65" s="98" t="s">
        <v>669</v>
      </c>
      <c r="JYB65" s="98" t="s">
        <v>669</v>
      </c>
      <c r="JYC65" s="98" t="s">
        <v>669</v>
      </c>
      <c r="JYD65" s="98" t="s">
        <v>669</v>
      </c>
      <c r="JYE65" s="98" t="s">
        <v>669</v>
      </c>
      <c r="JYF65" s="98" t="s">
        <v>669</v>
      </c>
      <c r="JYG65" s="98" t="s">
        <v>669</v>
      </c>
      <c r="JYH65" s="98" t="s">
        <v>669</v>
      </c>
      <c r="JYI65" s="98" t="s">
        <v>669</v>
      </c>
      <c r="JYJ65" s="98" t="s">
        <v>669</v>
      </c>
      <c r="JYK65" s="98" t="s">
        <v>669</v>
      </c>
      <c r="JYL65" s="98" t="s">
        <v>669</v>
      </c>
      <c r="JYM65" s="98" t="s">
        <v>669</v>
      </c>
      <c r="JYN65" s="98" t="s">
        <v>669</v>
      </c>
      <c r="JYO65" s="98" t="s">
        <v>669</v>
      </c>
      <c r="JYP65" s="98" t="s">
        <v>669</v>
      </c>
      <c r="JYQ65" s="98" t="s">
        <v>669</v>
      </c>
      <c r="JYR65" s="98" t="s">
        <v>669</v>
      </c>
      <c r="JYS65" s="98" t="s">
        <v>669</v>
      </c>
      <c r="JYT65" s="98" t="s">
        <v>669</v>
      </c>
      <c r="JYU65" s="98" t="s">
        <v>669</v>
      </c>
      <c r="JYV65" s="98" t="s">
        <v>669</v>
      </c>
      <c r="JYW65" s="98" t="s">
        <v>669</v>
      </c>
      <c r="JYX65" s="98" t="s">
        <v>669</v>
      </c>
      <c r="JYY65" s="98" t="s">
        <v>669</v>
      </c>
      <c r="JYZ65" s="98" t="s">
        <v>669</v>
      </c>
      <c r="JZA65" s="98" t="s">
        <v>669</v>
      </c>
      <c r="JZB65" s="98" t="s">
        <v>669</v>
      </c>
      <c r="JZC65" s="98" t="s">
        <v>669</v>
      </c>
      <c r="JZD65" s="98" t="s">
        <v>669</v>
      </c>
      <c r="JZE65" s="98" t="s">
        <v>669</v>
      </c>
      <c r="JZF65" s="98" t="s">
        <v>669</v>
      </c>
      <c r="JZG65" s="98" t="s">
        <v>669</v>
      </c>
      <c r="JZH65" s="98" t="s">
        <v>669</v>
      </c>
      <c r="JZI65" s="98" t="s">
        <v>669</v>
      </c>
      <c r="JZJ65" s="98" t="s">
        <v>669</v>
      </c>
      <c r="JZK65" s="98" t="s">
        <v>669</v>
      </c>
      <c r="JZL65" s="98" t="s">
        <v>669</v>
      </c>
      <c r="JZM65" s="98" t="s">
        <v>669</v>
      </c>
      <c r="JZN65" s="98" t="s">
        <v>669</v>
      </c>
      <c r="JZO65" s="98" t="s">
        <v>669</v>
      </c>
      <c r="JZP65" s="98" t="s">
        <v>669</v>
      </c>
      <c r="JZQ65" s="98" t="s">
        <v>669</v>
      </c>
      <c r="JZR65" s="98" t="s">
        <v>669</v>
      </c>
      <c r="JZS65" s="98" t="s">
        <v>669</v>
      </c>
      <c r="JZT65" s="98" t="s">
        <v>669</v>
      </c>
      <c r="JZU65" s="98" t="s">
        <v>669</v>
      </c>
      <c r="JZV65" s="98" t="s">
        <v>669</v>
      </c>
      <c r="JZW65" s="98" t="s">
        <v>669</v>
      </c>
      <c r="JZX65" s="98" t="s">
        <v>669</v>
      </c>
      <c r="JZY65" s="98" t="s">
        <v>669</v>
      </c>
      <c r="JZZ65" s="98" t="s">
        <v>669</v>
      </c>
      <c r="KAA65" s="98" t="s">
        <v>669</v>
      </c>
      <c r="KAB65" s="98" t="s">
        <v>669</v>
      </c>
      <c r="KAC65" s="98" t="s">
        <v>669</v>
      </c>
      <c r="KAD65" s="98" t="s">
        <v>669</v>
      </c>
      <c r="KAE65" s="98" t="s">
        <v>669</v>
      </c>
      <c r="KAF65" s="98" t="s">
        <v>669</v>
      </c>
      <c r="KAG65" s="98" t="s">
        <v>669</v>
      </c>
      <c r="KAH65" s="98" t="s">
        <v>669</v>
      </c>
      <c r="KAI65" s="98" t="s">
        <v>669</v>
      </c>
      <c r="KAJ65" s="98" t="s">
        <v>669</v>
      </c>
      <c r="KAK65" s="98" t="s">
        <v>669</v>
      </c>
      <c r="KAL65" s="98" t="s">
        <v>669</v>
      </c>
      <c r="KAM65" s="98" t="s">
        <v>669</v>
      </c>
      <c r="KAN65" s="98" t="s">
        <v>669</v>
      </c>
      <c r="KAO65" s="98" t="s">
        <v>669</v>
      </c>
      <c r="KAP65" s="98" t="s">
        <v>669</v>
      </c>
      <c r="KAQ65" s="98" t="s">
        <v>669</v>
      </c>
      <c r="KAR65" s="98" t="s">
        <v>669</v>
      </c>
      <c r="KAS65" s="98" t="s">
        <v>669</v>
      </c>
      <c r="KAT65" s="98" t="s">
        <v>669</v>
      </c>
      <c r="KAU65" s="98" t="s">
        <v>669</v>
      </c>
      <c r="KAV65" s="98" t="s">
        <v>669</v>
      </c>
      <c r="KAW65" s="98" t="s">
        <v>669</v>
      </c>
      <c r="KAX65" s="98" t="s">
        <v>669</v>
      </c>
      <c r="KAY65" s="98" t="s">
        <v>669</v>
      </c>
      <c r="KAZ65" s="98" t="s">
        <v>669</v>
      </c>
      <c r="KBA65" s="98" t="s">
        <v>669</v>
      </c>
      <c r="KBB65" s="98" t="s">
        <v>669</v>
      </c>
      <c r="KBC65" s="98" t="s">
        <v>669</v>
      </c>
      <c r="KBD65" s="98" t="s">
        <v>669</v>
      </c>
      <c r="KBE65" s="98" t="s">
        <v>669</v>
      </c>
      <c r="KBF65" s="98" t="s">
        <v>669</v>
      </c>
      <c r="KBG65" s="98" t="s">
        <v>669</v>
      </c>
      <c r="KBH65" s="98" t="s">
        <v>669</v>
      </c>
      <c r="KBI65" s="98" t="s">
        <v>669</v>
      </c>
      <c r="KBJ65" s="98" t="s">
        <v>669</v>
      </c>
      <c r="KBK65" s="98" t="s">
        <v>669</v>
      </c>
      <c r="KBL65" s="98" t="s">
        <v>669</v>
      </c>
      <c r="KBM65" s="98" t="s">
        <v>669</v>
      </c>
      <c r="KBN65" s="98" t="s">
        <v>669</v>
      </c>
      <c r="KBO65" s="98" t="s">
        <v>669</v>
      </c>
      <c r="KBP65" s="98" t="s">
        <v>669</v>
      </c>
      <c r="KBQ65" s="98" t="s">
        <v>669</v>
      </c>
      <c r="KBR65" s="98" t="s">
        <v>669</v>
      </c>
      <c r="KBS65" s="98" t="s">
        <v>669</v>
      </c>
      <c r="KBT65" s="98" t="s">
        <v>669</v>
      </c>
      <c r="KBU65" s="98" t="s">
        <v>669</v>
      </c>
      <c r="KBV65" s="98" t="s">
        <v>669</v>
      </c>
      <c r="KBW65" s="98" t="s">
        <v>669</v>
      </c>
      <c r="KBX65" s="98" t="s">
        <v>669</v>
      </c>
      <c r="KBY65" s="98" t="s">
        <v>669</v>
      </c>
      <c r="KBZ65" s="98" t="s">
        <v>669</v>
      </c>
      <c r="KCA65" s="98" t="s">
        <v>669</v>
      </c>
      <c r="KCB65" s="98" t="s">
        <v>669</v>
      </c>
      <c r="KCC65" s="98" t="s">
        <v>669</v>
      </c>
      <c r="KCD65" s="98" t="s">
        <v>669</v>
      </c>
      <c r="KCE65" s="98" t="s">
        <v>669</v>
      </c>
      <c r="KCF65" s="98" t="s">
        <v>669</v>
      </c>
      <c r="KCG65" s="98" t="s">
        <v>669</v>
      </c>
      <c r="KCH65" s="98" t="s">
        <v>669</v>
      </c>
      <c r="KCI65" s="98" t="s">
        <v>669</v>
      </c>
      <c r="KCJ65" s="98" t="s">
        <v>669</v>
      </c>
      <c r="KCK65" s="98" t="s">
        <v>669</v>
      </c>
      <c r="KCL65" s="98" t="s">
        <v>669</v>
      </c>
      <c r="KCM65" s="98" t="s">
        <v>669</v>
      </c>
      <c r="KCN65" s="98" t="s">
        <v>669</v>
      </c>
      <c r="KCO65" s="98" t="s">
        <v>669</v>
      </c>
      <c r="KCP65" s="98" t="s">
        <v>669</v>
      </c>
      <c r="KCQ65" s="98" t="s">
        <v>669</v>
      </c>
      <c r="KCR65" s="98" t="s">
        <v>669</v>
      </c>
      <c r="KCS65" s="98" t="s">
        <v>669</v>
      </c>
      <c r="KCT65" s="98" t="s">
        <v>669</v>
      </c>
      <c r="KCU65" s="98" t="s">
        <v>669</v>
      </c>
      <c r="KCV65" s="98" t="s">
        <v>669</v>
      </c>
      <c r="KCW65" s="98" t="s">
        <v>669</v>
      </c>
      <c r="KCX65" s="98" t="s">
        <v>669</v>
      </c>
      <c r="KCY65" s="98" t="s">
        <v>669</v>
      </c>
      <c r="KCZ65" s="98" t="s">
        <v>669</v>
      </c>
      <c r="KDA65" s="98" t="s">
        <v>669</v>
      </c>
      <c r="KDB65" s="98" t="s">
        <v>669</v>
      </c>
      <c r="KDC65" s="98" t="s">
        <v>669</v>
      </c>
      <c r="KDD65" s="98" t="s">
        <v>669</v>
      </c>
      <c r="KDE65" s="98" t="s">
        <v>669</v>
      </c>
      <c r="KDF65" s="98" t="s">
        <v>669</v>
      </c>
      <c r="KDG65" s="98" t="s">
        <v>669</v>
      </c>
      <c r="KDH65" s="98" t="s">
        <v>669</v>
      </c>
      <c r="KDI65" s="98" t="s">
        <v>669</v>
      </c>
      <c r="KDJ65" s="98" t="s">
        <v>669</v>
      </c>
      <c r="KDK65" s="98" t="s">
        <v>669</v>
      </c>
      <c r="KDL65" s="98" t="s">
        <v>669</v>
      </c>
      <c r="KDM65" s="98" t="s">
        <v>669</v>
      </c>
      <c r="KDN65" s="98" t="s">
        <v>669</v>
      </c>
      <c r="KDO65" s="98" t="s">
        <v>669</v>
      </c>
      <c r="KDP65" s="98" t="s">
        <v>669</v>
      </c>
      <c r="KDQ65" s="98" t="s">
        <v>669</v>
      </c>
      <c r="KDR65" s="98" t="s">
        <v>669</v>
      </c>
      <c r="KDS65" s="98" t="s">
        <v>669</v>
      </c>
      <c r="KDT65" s="98" t="s">
        <v>669</v>
      </c>
      <c r="KDU65" s="98" t="s">
        <v>669</v>
      </c>
      <c r="KDV65" s="98" t="s">
        <v>669</v>
      </c>
      <c r="KDW65" s="98" t="s">
        <v>669</v>
      </c>
      <c r="KDX65" s="98" t="s">
        <v>669</v>
      </c>
      <c r="KDY65" s="98" t="s">
        <v>669</v>
      </c>
      <c r="KDZ65" s="98" t="s">
        <v>669</v>
      </c>
      <c r="KEA65" s="98" t="s">
        <v>669</v>
      </c>
      <c r="KEB65" s="98" t="s">
        <v>669</v>
      </c>
      <c r="KEC65" s="98" t="s">
        <v>669</v>
      </c>
      <c r="KED65" s="98" t="s">
        <v>669</v>
      </c>
      <c r="KEE65" s="98" t="s">
        <v>669</v>
      </c>
      <c r="KEF65" s="98" t="s">
        <v>669</v>
      </c>
      <c r="KEG65" s="98" t="s">
        <v>669</v>
      </c>
      <c r="KEH65" s="98" t="s">
        <v>669</v>
      </c>
      <c r="KEI65" s="98" t="s">
        <v>669</v>
      </c>
      <c r="KEJ65" s="98" t="s">
        <v>669</v>
      </c>
      <c r="KEK65" s="98" t="s">
        <v>669</v>
      </c>
      <c r="KEL65" s="98" t="s">
        <v>669</v>
      </c>
      <c r="KEM65" s="98" t="s">
        <v>669</v>
      </c>
      <c r="KEN65" s="98" t="s">
        <v>669</v>
      </c>
      <c r="KEO65" s="98" t="s">
        <v>669</v>
      </c>
      <c r="KEP65" s="98" t="s">
        <v>669</v>
      </c>
      <c r="KEQ65" s="98" t="s">
        <v>669</v>
      </c>
      <c r="KER65" s="98" t="s">
        <v>669</v>
      </c>
      <c r="KES65" s="98" t="s">
        <v>669</v>
      </c>
      <c r="KET65" s="98" t="s">
        <v>669</v>
      </c>
      <c r="KEU65" s="98" t="s">
        <v>669</v>
      </c>
      <c r="KEV65" s="98" t="s">
        <v>669</v>
      </c>
      <c r="KEW65" s="98" t="s">
        <v>669</v>
      </c>
      <c r="KEX65" s="98" t="s">
        <v>669</v>
      </c>
      <c r="KEY65" s="98" t="s">
        <v>669</v>
      </c>
      <c r="KEZ65" s="98" t="s">
        <v>669</v>
      </c>
      <c r="KFA65" s="98" t="s">
        <v>669</v>
      </c>
      <c r="KFB65" s="98" t="s">
        <v>669</v>
      </c>
      <c r="KFC65" s="98" t="s">
        <v>669</v>
      </c>
      <c r="KFD65" s="98" t="s">
        <v>669</v>
      </c>
      <c r="KFE65" s="98" t="s">
        <v>669</v>
      </c>
      <c r="KFF65" s="98" t="s">
        <v>669</v>
      </c>
      <c r="KFG65" s="98" t="s">
        <v>669</v>
      </c>
      <c r="KFH65" s="98" t="s">
        <v>669</v>
      </c>
      <c r="KFI65" s="98" t="s">
        <v>669</v>
      </c>
      <c r="KFJ65" s="98" t="s">
        <v>669</v>
      </c>
      <c r="KFK65" s="98" t="s">
        <v>669</v>
      </c>
      <c r="KFL65" s="98" t="s">
        <v>669</v>
      </c>
      <c r="KFM65" s="98" t="s">
        <v>669</v>
      </c>
      <c r="KFN65" s="98" t="s">
        <v>669</v>
      </c>
      <c r="KFO65" s="98" t="s">
        <v>669</v>
      </c>
      <c r="KFP65" s="98" t="s">
        <v>669</v>
      </c>
      <c r="KFQ65" s="98" t="s">
        <v>669</v>
      </c>
      <c r="KFR65" s="98" t="s">
        <v>669</v>
      </c>
      <c r="KFS65" s="98" t="s">
        <v>669</v>
      </c>
      <c r="KFT65" s="98" t="s">
        <v>669</v>
      </c>
      <c r="KFU65" s="98" t="s">
        <v>669</v>
      </c>
      <c r="KFV65" s="98" t="s">
        <v>669</v>
      </c>
      <c r="KFW65" s="98" t="s">
        <v>669</v>
      </c>
      <c r="KFX65" s="98" t="s">
        <v>669</v>
      </c>
      <c r="KFY65" s="98" t="s">
        <v>669</v>
      </c>
      <c r="KFZ65" s="98" t="s">
        <v>669</v>
      </c>
      <c r="KGA65" s="98" t="s">
        <v>669</v>
      </c>
      <c r="KGB65" s="98" t="s">
        <v>669</v>
      </c>
      <c r="KGC65" s="98" t="s">
        <v>669</v>
      </c>
      <c r="KGD65" s="98" t="s">
        <v>669</v>
      </c>
      <c r="KGE65" s="98" t="s">
        <v>669</v>
      </c>
      <c r="KGF65" s="98" t="s">
        <v>669</v>
      </c>
      <c r="KGG65" s="98" t="s">
        <v>669</v>
      </c>
      <c r="KGH65" s="98" t="s">
        <v>669</v>
      </c>
      <c r="KGI65" s="98" t="s">
        <v>669</v>
      </c>
      <c r="KGJ65" s="98" t="s">
        <v>669</v>
      </c>
      <c r="KGK65" s="98" t="s">
        <v>669</v>
      </c>
      <c r="KGL65" s="98" t="s">
        <v>669</v>
      </c>
      <c r="KGM65" s="98" t="s">
        <v>669</v>
      </c>
      <c r="KGN65" s="98" t="s">
        <v>669</v>
      </c>
      <c r="KGO65" s="98" t="s">
        <v>669</v>
      </c>
      <c r="KGP65" s="98" t="s">
        <v>669</v>
      </c>
      <c r="KGQ65" s="98" t="s">
        <v>669</v>
      </c>
      <c r="KGR65" s="98" t="s">
        <v>669</v>
      </c>
      <c r="KGS65" s="98" t="s">
        <v>669</v>
      </c>
      <c r="KGT65" s="98" t="s">
        <v>669</v>
      </c>
      <c r="KGU65" s="98" t="s">
        <v>669</v>
      </c>
      <c r="KGV65" s="98" t="s">
        <v>669</v>
      </c>
      <c r="KGW65" s="98" t="s">
        <v>669</v>
      </c>
      <c r="KGX65" s="98" t="s">
        <v>669</v>
      </c>
      <c r="KGY65" s="98" t="s">
        <v>669</v>
      </c>
      <c r="KGZ65" s="98" t="s">
        <v>669</v>
      </c>
      <c r="KHA65" s="98" t="s">
        <v>669</v>
      </c>
      <c r="KHB65" s="98" t="s">
        <v>669</v>
      </c>
      <c r="KHC65" s="98" t="s">
        <v>669</v>
      </c>
      <c r="KHD65" s="98" t="s">
        <v>669</v>
      </c>
      <c r="KHE65" s="98" t="s">
        <v>669</v>
      </c>
      <c r="KHF65" s="98" t="s">
        <v>669</v>
      </c>
      <c r="KHG65" s="98" t="s">
        <v>669</v>
      </c>
      <c r="KHH65" s="98" t="s">
        <v>669</v>
      </c>
      <c r="KHI65" s="98" t="s">
        <v>669</v>
      </c>
      <c r="KHJ65" s="98" t="s">
        <v>669</v>
      </c>
      <c r="KHK65" s="98" t="s">
        <v>669</v>
      </c>
      <c r="KHL65" s="98" t="s">
        <v>669</v>
      </c>
      <c r="KHM65" s="98" t="s">
        <v>669</v>
      </c>
      <c r="KHN65" s="98" t="s">
        <v>669</v>
      </c>
      <c r="KHO65" s="98" t="s">
        <v>669</v>
      </c>
      <c r="KHP65" s="98" t="s">
        <v>669</v>
      </c>
      <c r="KHQ65" s="98" t="s">
        <v>669</v>
      </c>
      <c r="KHR65" s="98" t="s">
        <v>669</v>
      </c>
      <c r="KHS65" s="98" t="s">
        <v>669</v>
      </c>
      <c r="KHT65" s="98" t="s">
        <v>669</v>
      </c>
      <c r="KHU65" s="98" t="s">
        <v>669</v>
      </c>
      <c r="KHV65" s="98" t="s">
        <v>669</v>
      </c>
      <c r="KHW65" s="98" t="s">
        <v>669</v>
      </c>
      <c r="KHX65" s="98" t="s">
        <v>669</v>
      </c>
      <c r="KHY65" s="98" t="s">
        <v>669</v>
      </c>
      <c r="KHZ65" s="98" t="s">
        <v>669</v>
      </c>
      <c r="KIA65" s="98" t="s">
        <v>669</v>
      </c>
      <c r="KIB65" s="98" t="s">
        <v>669</v>
      </c>
      <c r="KIC65" s="98" t="s">
        <v>669</v>
      </c>
      <c r="KID65" s="98" t="s">
        <v>669</v>
      </c>
      <c r="KIE65" s="98" t="s">
        <v>669</v>
      </c>
      <c r="KIF65" s="98" t="s">
        <v>669</v>
      </c>
      <c r="KIG65" s="98" t="s">
        <v>669</v>
      </c>
      <c r="KIH65" s="98" t="s">
        <v>669</v>
      </c>
      <c r="KII65" s="98" t="s">
        <v>669</v>
      </c>
      <c r="KIJ65" s="98" t="s">
        <v>669</v>
      </c>
      <c r="KIK65" s="98" t="s">
        <v>669</v>
      </c>
      <c r="KIL65" s="98" t="s">
        <v>669</v>
      </c>
      <c r="KIM65" s="98" t="s">
        <v>669</v>
      </c>
      <c r="KIN65" s="98" t="s">
        <v>669</v>
      </c>
      <c r="KIO65" s="98" t="s">
        <v>669</v>
      </c>
      <c r="KIP65" s="98" t="s">
        <v>669</v>
      </c>
      <c r="KIQ65" s="98" t="s">
        <v>669</v>
      </c>
      <c r="KIR65" s="98" t="s">
        <v>669</v>
      </c>
      <c r="KIS65" s="98" t="s">
        <v>669</v>
      </c>
      <c r="KIT65" s="98" t="s">
        <v>669</v>
      </c>
      <c r="KIU65" s="98" t="s">
        <v>669</v>
      </c>
      <c r="KIV65" s="98" t="s">
        <v>669</v>
      </c>
      <c r="KIW65" s="98" t="s">
        <v>669</v>
      </c>
      <c r="KIX65" s="98" t="s">
        <v>669</v>
      </c>
      <c r="KIY65" s="98" t="s">
        <v>669</v>
      </c>
      <c r="KIZ65" s="98" t="s">
        <v>669</v>
      </c>
      <c r="KJA65" s="98" t="s">
        <v>669</v>
      </c>
      <c r="KJB65" s="98" t="s">
        <v>669</v>
      </c>
      <c r="KJC65" s="98" t="s">
        <v>669</v>
      </c>
      <c r="KJD65" s="98" t="s">
        <v>669</v>
      </c>
      <c r="KJE65" s="98" t="s">
        <v>669</v>
      </c>
      <c r="KJF65" s="98" t="s">
        <v>669</v>
      </c>
      <c r="KJG65" s="98" t="s">
        <v>669</v>
      </c>
      <c r="KJH65" s="98" t="s">
        <v>669</v>
      </c>
      <c r="KJI65" s="98" t="s">
        <v>669</v>
      </c>
      <c r="KJJ65" s="98" t="s">
        <v>669</v>
      </c>
      <c r="KJK65" s="98" t="s">
        <v>669</v>
      </c>
      <c r="KJL65" s="98" t="s">
        <v>669</v>
      </c>
      <c r="KJM65" s="98" t="s">
        <v>669</v>
      </c>
      <c r="KJN65" s="98" t="s">
        <v>669</v>
      </c>
      <c r="KJO65" s="98" t="s">
        <v>669</v>
      </c>
      <c r="KJP65" s="98" t="s">
        <v>669</v>
      </c>
      <c r="KJQ65" s="98" t="s">
        <v>669</v>
      </c>
      <c r="KJR65" s="98" t="s">
        <v>669</v>
      </c>
      <c r="KJS65" s="98" t="s">
        <v>669</v>
      </c>
      <c r="KJT65" s="98" t="s">
        <v>669</v>
      </c>
      <c r="KJU65" s="98" t="s">
        <v>669</v>
      </c>
      <c r="KJV65" s="98" t="s">
        <v>669</v>
      </c>
      <c r="KJW65" s="98" t="s">
        <v>669</v>
      </c>
      <c r="KJX65" s="98" t="s">
        <v>669</v>
      </c>
      <c r="KJY65" s="98" t="s">
        <v>669</v>
      </c>
      <c r="KJZ65" s="98" t="s">
        <v>669</v>
      </c>
      <c r="KKA65" s="98" t="s">
        <v>669</v>
      </c>
      <c r="KKB65" s="98" t="s">
        <v>669</v>
      </c>
      <c r="KKC65" s="98" t="s">
        <v>669</v>
      </c>
      <c r="KKD65" s="98" t="s">
        <v>669</v>
      </c>
      <c r="KKE65" s="98" t="s">
        <v>669</v>
      </c>
      <c r="KKF65" s="98" t="s">
        <v>669</v>
      </c>
      <c r="KKG65" s="98" t="s">
        <v>669</v>
      </c>
      <c r="KKH65" s="98" t="s">
        <v>669</v>
      </c>
      <c r="KKI65" s="98" t="s">
        <v>669</v>
      </c>
      <c r="KKJ65" s="98" t="s">
        <v>669</v>
      </c>
      <c r="KKK65" s="98" t="s">
        <v>669</v>
      </c>
      <c r="KKL65" s="98" t="s">
        <v>669</v>
      </c>
      <c r="KKM65" s="98" t="s">
        <v>669</v>
      </c>
      <c r="KKN65" s="98" t="s">
        <v>669</v>
      </c>
      <c r="KKO65" s="98" t="s">
        <v>669</v>
      </c>
      <c r="KKP65" s="98" t="s">
        <v>669</v>
      </c>
      <c r="KKQ65" s="98" t="s">
        <v>669</v>
      </c>
      <c r="KKR65" s="98" t="s">
        <v>669</v>
      </c>
      <c r="KKS65" s="98" t="s">
        <v>669</v>
      </c>
      <c r="KKT65" s="98" t="s">
        <v>669</v>
      </c>
      <c r="KKU65" s="98" t="s">
        <v>669</v>
      </c>
      <c r="KKV65" s="98" t="s">
        <v>669</v>
      </c>
      <c r="KKW65" s="98" t="s">
        <v>669</v>
      </c>
      <c r="KKX65" s="98" t="s">
        <v>669</v>
      </c>
      <c r="KKY65" s="98" t="s">
        <v>669</v>
      </c>
      <c r="KKZ65" s="98" t="s">
        <v>669</v>
      </c>
      <c r="KLA65" s="98" t="s">
        <v>669</v>
      </c>
      <c r="KLB65" s="98" t="s">
        <v>669</v>
      </c>
      <c r="KLC65" s="98" t="s">
        <v>669</v>
      </c>
      <c r="KLD65" s="98" t="s">
        <v>669</v>
      </c>
      <c r="KLE65" s="98" t="s">
        <v>669</v>
      </c>
      <c r="KLF65" s="98" t="s">
        <v>669</v>
      </c>
      <c r="KLG65" s="98" t="s">
        <v>669</v>
      </c>
      <c r="KLH65" s="98" t="s">
        <v>669</v>
      </c>
      <c r="KLI65" s="98" t="s">
        <v>669</v>
      </c>
      <c r="KLJ65" s="98" t="s">
        <v>669</v>
      </c>
      <c r="KLK65" s="98" t="s">
        <v>669</v>
      </c>
      <c r="KLL65" s="98" t="s">
        <v>669</v>
      </c>
      <c r="KLM65" s="98" t="s">
        <v>669</v>
      </c>
      <c r="KLN65" s="98" t="s">
        <v>669</v>
      </c>
      <c r="KLO65" s="98" t="s">
        <v>669</v>
      </c>
      <c r="KLP65" s="98" t="s">
        <v>669</v>
      </c>
      <c r="KLQ65" s="98" t="s">
        <v>669</v>
      </c>
      <c r="KLR65" s="98" t="s">
        <v>669</v>
      </c>
      <c r="KLS65" s="98" t="s">
        <v>669</v>
      </c>
      <c r="KLT65" s="98" t="s">
        <v>669</v>
      </c>
      <c r="KLU65" s="98" t="s">
        <v>669</v>
      </c>
      <c r="KLV65" s="98" t="s">
        <v>669</v>
      </c>
      <c r="KLW65" s="98" t="s">
        <v>669</v>
      </c>
      <c r="KLX65" s="98" t="s">
        <v>669</v>
      </c>
      <c r="KLY65" s="98" t="s">
        <v>669</v>
      </c>
      <c r="KLZ65" s="98" t="s">
        <v>669</v>
      </c>
      <c r="KMA65" s="98" t="s">
        <v>669</v>
      </c>
      <c r="KMB65" s="98" t="s">
        <v>669</v>
      </c>
      <c r="KMC65" s="98" t="s">
        <v>669</v>
      </c>
      <c r="KMD65" s="98" t="s">
        <v>669</v>
      </c>
      <c r="KME65" s="98" t="s">
        <v>669</v>
      </c>
      <c r="KMF65" s="98" t="s">
        <v>669</v>
      </c>
      <c r="KMG65" s="98" t="s">
        <v>669</v>
      </c>
      <c r="KMH65" s="98" t="s">
        <v>669</v>
      </c>
      <c r="KMI65" s="98" t="s">
        <v>669</v>
      </c>
      <c r="KMJ65" s="98" t="s">
        <v>669</v>
      </c>
      <c r="KMK65" s="98" t="s">
        <v>669</v>
      </c>
      <c r="KML65" s="98" t="s">
        <v>669</v>
      </c>
      <c r="KMM65" s="98" t="s">
        <v>669</v>
      </c>
      <c r="KMN65" s="98" t="s">
        <v>669</v>
      </c>
      <c r="KMO65" s="98" t="s">
        <v>669</v>
      </c>
      <c r="KMP65" s="98" t="s">
        <v>669</v>
      </c>
      <c r="KMQ65" s="98" t="s">
        <v>669</v>
      </c>
      <c r="KMR65" s="98" t="s">
        <v>669</v>
      </c>
      <c r="KMS65" s="98" t="s">
        <v>669</v>
      </c>
      <c r="KMT65" s="98" t="s">
        <v>669</v>
      </c>
      <c r="KMU65" s="98" t="s">
        <v>669</v>
      </c>
      <c r="KMV65" s="98" t="s">
        <v>669</v>
      </c>
      <c r="KMW65" s="98" t="s">
        <v>669</v>
      </c>
      <c r="KMX65" s="98" t="s">
        <v>669</v>
      </c>
      <c r="KMY65" s="98" t="s">
        <v>669</v>
      </c>
      <c r="KMZ65" s="98" t="s">
        <v>669</v>
      </c>
      <c r="KNA65" s="98" t="s">
        <v>669</v>
      </c>
      <c r="KNB65" s="98" t="s">
        <v>669</v>
      </c>
      <c r="KNC65" s="98" t="s">
        <v>669</v>
      </c>
      <c r="KND65" s="98" t="s">
        <v>669</v>
      </c>
      <c r="KNE65" s="98" t="s">
        <v>669</v>
      </c>
      <c r="KNF65" s="98" t="s">
        <v>669</v>
      </c>
      <c r="KNG65" s="98" t="s">
        <v>669</v>
      </c>
      <c r="KNH65" s="98" t="s">
        <v>669</v>
      </c>
      <c r="KNI65" s="98" t="s">
        <v>669</v>
      </c>
      <c r="KNJ65" s="98" t="s">
        <v>669</v>
      </c>
      <c r="KNK65" s="98" t="s">
        <v>669</v>
      </c>
      <c r="KNL65" s="98" t="s">
        <v>669</v>
      </c>
      <c r="KNM65" s="98" t="s">
        <v>669</v>
      </c>
      <c r="KNN65" s="98" t="s">
        <v>669</v>
      </c>
      <c r="KNO65" s="98" t="s">
        <v>669</v>
      </c>
      <c r="KNP65" s="98" t="s">
        <v>669</v>
      </c>
      <c r="KNQ65" s="98" t="s">
        <v>669</v>
      </c>
      <c r="KNR65" s="98" t="s">
        <v>669</v>
      </c>
      <c r="KNS65" s="98" t="s">
        <v>669</v>
      </c>
      <c r="KNT65" s="98" t="s">
        <v>669</v>
      </c>
      <c r="KNU65" s="98" t="s">
        <v>669</v>
      </c>
      <c r="KNV65" s="98" t="s">
        <v>669</v>
      </c>
      <c r="KNW65" s="98" t="s">
        <v>669</v>
      </c>
      <c r="KNX65" s="98" t="s">
        <v>669</v>
      </c>
      <c r="KNY65" s="98" t="s">
        <v>669</v>
      </c>
      <c r="KNZ65" s="98" t="s">
        <v>669</v>
      </c>
      <c r="KOA65" s="98" t="s">
        <v>669</v>
      </c>
      <c r="KOB65" s="98" t="s">
        <v>669</v>
      </c>
      <c r="KOC65" s="98" t="s">
        <v>669</v>
      </c>
      <c r="KOD65" s="98" t="s">
        <v>669</v>
      </c>
      <c r="KOE65" s="98" t="s">
        <v>669</v>
      </c>
      <c r="KOF65" s="98" t="s">
        <v>669</v>
      </c>
      <c r="KOG65" s="98" t="s">
        <v>669</v>
      </c>
      <c r="KOH65" s="98" t="s">
        <v>669</v>
      </c>
      <c r="KOI65" s="98" t="s">
        <v>669</v>
      </c>
      <c r="KOJ65" s="98" t="s">
        <v>669</v>
      </c>
      <c r="KOK65" s="98" t="s">
        <v>669</v>
      </c>
      <c r="KOL65" s="98" t="s">
        <v>669</v>
      </c>
      <c r="KOM65" s="98" t="s">
        <v>669</v>
      </c>
      <c r="KON65" s="98" t="s">
        <v>669</v>
      </c>
      <c r="KOO65" s="98" t="s">
        <v>669</v>
      </c>
      <c r="KOP65" s="98" t="s">
        <v>669</v>
      </c>
      <c r="KOQ65" s="98" t="s">
        <v>669</v>
      </c>
      <c r="KOR65" s="98" t="s">
        <v>669</v>
      </c>
      <c r="KOS65" s="98" t="s">
        <v>669</v>
      </c>
      <c r="KOT65" s="98" t="s">
        <v>669</v>
      </c>
      <c r="KOU65" s="98" t="s">
        <v>669</v>
      </c>
      <c r="KOV65" s="98" t="s">
        <v>669</v>
      </c>
      <c r="KOW65" s="98" t="s">
        <v>669</v>
      </c>
      <c r="KOX65" s="98" t="s">
        <v>669</v>
      </c>
      <c r="KOY65" s="98" t="s">
        <v>669</v>
      </c>
      <c r="KOZ65" s="98" t="s">
        <v>669</v>
      </c>
      <c r="KPA65" s="98" t="s">
        <v>669</v>
      </c>
      <c r="KPB65" s="98" t="s">
        <v>669</v>
      </c>
      <c r="KPC65" s="98" t="s">
        <v>669</v>
      </c>
      <c r="KPD65" s="98" t="s">
        <v>669</v>
      </c>
      <c r="KPE65" s="98" t="s">
        <v>669</v>
      </c>
      <c r="KPF65" s="98" t="s">
        <v>669</v>
      </c>
      <c r="KPG65" s="98" t="s">
        <v>669</v>
      </c>
      <c r="KPH65" s="98" t="s">
        <v>669</v>
      </c>
      <c r="KPI65" s="98" t="s">
        <v>669</v>
      </c>
      <c r="KPJ65" s="98" t="s">
        <v>669</v>
      </c>
      <c r="KPK65" s="98" t="s">
        <v>669</v>
      </c>
      <c r="KPL65" s="98" t="s">
        <v>669</v>
      </c>
      <c r="KPM65" s="98" t="s">
        <v>669</v>
      </c>
      <c r="KPN65" s="98" t="s">
        <v>669</v>
      </c>
      <c r="KPO65" s="98" t="s">
        <v>669</v>
      </c>
      <c r="KPP65" s="98" t="s">
        <v>669</v>
      </c>
      <c r="KPQ65" s="98" t="s">
        <v>669</v>
      </c>
      <c r="KPR65" s="98" t="s">
        <v>669</v>
      </c>
      <c r="KPS65" s="98" t="s">
        <v>669</v>
      </c>
      <c r="KPT65" s="98" t="s">
        <v>669</v>
      </c>
      <c r="KPU65" s="98" t="s">
        <v>669</v>
      </c>
      <c r="KPV65" s="98" t="s">
        <v>669</v>
      </c>
      <c r="KPW65" s="98" t="s">
        <v>669</v>
      </c>
      <c r="KPX65" s="98" t="s">
        <v>669</v>
      </c>
      <c r="KPY65" s="98" t="s">
        <v>669</v>
      </c>
      <c r="KPZ65" s="98" t="s">
        <v>669</v>
      </c>
      <c r="KQA65" s="98" t="s">
        <v>669</v>
      </c>
      <c r="KQB65" s="98" t="s">
        <v>669</v>
      </c>
      <c r="KQC65" s="98" t="s">
        <v>669</v>
      </c>
      <c r="KQD65" s="98" t="s">
        <v>669</v>
      </c>
      <c r="KQE65" s="98" t="s">
        <v>669</v>
      </c>
      <c r="KQF65" s="98" t="s">
        <v>669</v>
      </c>
      <c r="KQG65" s="98" t="s">
        <v>669</v>
      </c>
      <c r="KQH65" s="98" t="s">
        <v>669</v>
      </c>
      <c r="KQI65" s="98" t="s">
        <v>669</v>
      </c>
      <c r="KQJ65" s="98" t="s">
        <v>669</v>
      </c>
      <c r="KQK65" s="98" t="s">
        <v>669</v>
      </c>
      <c r="KQL65" s="98" t="s">
        <v>669</v>
      </c>
      <c r="KQM65" s="98" t="s">
        <v>669</v>
      </c>
      <c r="KQN65" s="98" t="s">
        <v>669</v>
      </c>
      <c r="KQO65" s="98" t="s">
        <v>669</v>
      </c>
      <c r="KQP65" s="98" t="s">
        <v>669</v>
      </c>
      <c r="KQQ65" s="98" t="s">
        <v>669</v>
      </c>
      <c r="KQR65" s="98" t="s">
        <v>669</v>
      </c>
      <c r="KQS65" s="98" t="s">
        <v>669</v>
      </c>
      <c r="KQT65" s="98" t="s">
        <v>669</v>
      </c>
      <c r="KQU65" s="98" t="s">
        <v>669</v>
      </c>
      <c r="KQV65" s="98" t="s">
        <v>669</v>
      </c>
      <c r="KQW65" s="98" t="s">
        <v>669</v>
      </c>
      <c r="KQX65" s="98" t="s">
        <v>669</v>
      </c>
      <c r="KQY65" s="98" t="s">
        <v>669</v>
      </c>
      <c r="KQZ65" s="98" t="s">
        <v>669</v>
      </c>
      <c r="KRA65" s="98" t="s">
        <v>669</v>
      </c>
      <c r="KRB65" s="98" t="s">
        <v>669</v>
      </c>
      <c r="KRC65" s="98" t="s">
        <v>669</v>
      </c>
      <c r="KRD65" s="98" t="s">
        <v>669</v>
      </c>
      <c r="KRE65" s="98" t="s">
        <v>669</v>
      </c>
      <c r="KRF65" s="98" t="s">
        <v>669</v>
      </c>
      <c r="KRG65" s="98" t="s">
        <v>669</v>
      </c>
      <c r="KRH65" s="98" t="s">
        <v>669</v>
      </c>
      <c r="KRI65" s="98" t="s">
        <v>669</v>
      </c>
      <c r="KRJ65" s="98" t="s">
        <v>669</v>
      </c>
      <c r="KRK65" s="98" t="s">
        <v>669</v>
      </c>
      <c r="KRL65" s="98" t="s">
        <v>669</v>
      </c>
      <c r="KRM65" s="98" t="s">
        <v>669</v>
      </c>
      <c r="KRN65" s="98" t="s">
        <v>669</v>
      </c>
      <c r="KRO65" s="98" t="s">
        <v>669</v>
      </c>
      <c r="KRP65" s="98" t="s">
        <v>669</v>
      </c>
      <c r="KRQ65" s="98" t="s">
        <v>669</v>
      </c>
      <c r="KRR65" s="98" t="s">
        <v>669</v>
      </c>
      <c r="KRS65" s="98" t="s">
        <v>669</v>
      </c>
      <c r="KRT65" s="98" t="s">
        <v>669</v>
      </c>
      <c r="KRU65" s="98" t="s">
        <v>669</v>
      </c>
      <c r="KRV65" s="98" t="s">
        <v>669</v>
      </c>
      <c r="KRW65" s="98" t="s">
        <v>669</v>
      </c>
      <c r="KRX65" s="98" t="s">
        <v>669</v>
      </c>
      <c r="KRY65" s="98" t="s">
        <v>669</v>
      </c>
      <c r="KRZ65" s="98" t="s">
        <v>669</v>
      </c>
      <c r="KSA65" s="98" t="s">
        <v>669</v>
      </c>
      <c r="KSB65" s="98" t="s">
        <v>669</v>
      </c>
      <c r="KSC65" s="98" t="s">
        <v>669</v>
      </c>
      <c r="KSD65" s="98" t="s">
        <v>669</v>
      </c>
      <c r="KSE65" s="98" t="s">
        <v>669</v>
      </c>
      <c r="KSF65" s="98" t="s">
        <v>669</v>
      </c>
      <c r="KSG65" s="98" t="s">
        <v>669</v>
      </c>
      <c r="KSH65" s="98" t="s">
        <v>669</v>
      </c>
      <c r="KSI65" s="98" t="s">
        <v>669</v>
      </c>
      <c r="KSJ65" s="98" t="s">
        <v>669</v>
      </c>
      <c r="KSK65" s="98" t="s">
        <v>669</v>
      </c>
      <c r="KSL65" s="98" t="s">
        <v>669</v>
      </c>
      <c r="KSM65" s="98" t="s">
        <v>669</v>
      </c>
      <c r="KSN65" s="98" t="s">
        <v>669</v>
      </c>
      <c r="KSO65" s="98" t="s">
        <v>669</v>
      </c>
      <c r="KSP65" s="98" t="s">
        <v>669</v>
      </c>
      <c r="KSQ65" s="98" t="s">
        <v>669</v>
      </c>
      <c r="KSR65" s="98" t="s">
        <v>669</v>
      </c>
      <c r="KSS65" s="98" t="s">
        <v>669</v>
      </c>
      <c r="KST65" s="98" t="s">
        <v>669</v>
      </c>
      <c r="KSU65" s="98" t="s">
        <v>669</v>
      </c>
      <c r="KSV65" s="98" t="s">
        <v>669</v>
      </c>
      <c r="KSW65" s="98" t="s">
        <v>669</v>
      </c>
      <c r="KSX65" s="98" t="s">
        <v>669</v>
      </c>
      <c r="KSY65" s="98" t="s">
        <v>669</v>
      </c>
      <c r="KSZ65" s="98" t="s">
        <v>669</v>
      </c>
      <c r="KTA65" s="98" t="s">
        <v>669</v>
      </c>
      <c r="KTB65" s="98" t="s">
        <v>669</v>
      </c>
      <c r="KTC65" s="98" t="s">
        <v>669</v>
      </c>
      <c r="KTD65" s="98" t="s">
        <v>669</v>
      </c>
      <c r="KTE65" s="98" t="s">
        <v>669</v>
      </c>
      <c r="KTF65" s="98" t="s">
        <v>669</v>
      </c>
      <c r="KTG65" s="98" t="s">
        <v>669</v>
      </c>
      <c r="KTH65" s="98" t="s">
        <v>669</v>
      </c>
      <c r="KTI65" s="98" t="s">
        <v>669</v>
      </c>
      <c r="KTJ65" s="98" t="s">
        <v>669</v>
      </c>
      <c r="KTK65" s="98" t="s">
        <v>669</v>
      </c>
      <c r="KTL65" s="98" t="s">
        <v>669</v>
      </c>
      <c r="KTM65" s="98" t="s">
        <v>669</v>
      </c>
      <c r="KTN65" s="98" t="s">
        <v>669</v>
      </c>
      <c r="KTO65" s="98" t="s">
        <v>669</v>
      </c>
      <c r="KTP65" s="98" t="s">
        <v>669</v>
      </c>
      <c r="KTQ65" s="98" t="s">
        <v>669</v>
      </c>
      <c r="KTR65" s="98" t="s">
        <v>669</v>
      </c>
      <c r="KTS65" s="98" t="s">
        <v>669</v>
      </c>
      <c r="KTT65" s="98" t="s">
        <v>669</v>
      </c>
      <c r="KTU65" s="98" t="s">
        <v>669</v>
      </c>
      <c r="KTV65" s="98" t="s">
        <v>669</v>
      </c>
      <c r="KTW65" s="98" t="s">
        <v>669</v>
      </c>
      <c r="KTX65" s="98" t="s">
        <v>669</v>
      </c>
      <c r="KTY65" s="98" t="s">
        <v>669</v>
      </c>
      <c r="KTZ65" s="98" t="s">
        <v>669</v>
      </c>
      <c r="KUA65" s="98" t="s">
        <v>669</v>
      </c>
      <c r="KUB65" s="98" t="s">
        <v>669</v>
      </c>
      <c r="KUC65" s="98" t="s">
        <v>669</v>
      </c>
      <c r="KUD65" s="98" t="s">
        <v>669</v>
      </c>
      <c r="KUE65" s="98" t="s">
        <v>669</v>
      </c>
      <c r="KUF65" s="98" t="s">
        <v>669</v>
      </c>
      <c r="KUG65" s="98" t="s">
        <v>669</v>
      </c>
      <c r="KUH65" s="98" t="s">
        <v>669</v>
      </c>
      <c r="KUI65" s="98" t="s">
        <v>669</v>
      </c>
      <c r="KUJ65" s="98" t="s">
        <v>669</v>
      </c>
      <c r="KUK65" s="98" t="s">
        <v>669</v>
      </c>
      <c r="KUL65" s="98" t="s">
        <v>669</v>
      </c>
      <c r="KUM65" s="98" t="s">
        <v>669</v>
      </c>
      <c r="KUN65" s="98" t="s">
        <v>669</v>
      </c>
      <c r="KUO65" s="98" t="s">
        <v>669</v>
      </c>
      <c r="KUP65" s="98" t="s">
        <v>669</v>
      </c>
      <c r="KUQ65" s="98" t="s">
        <v>669</v>
      </c>
      <c r="KUR65" s="98" t="s">
        <v>669</v>
      </c>
      <c r="KUS65" s="98" t="s">
        <v>669</v>
      </c>
      <c r="KUT65" s="98" t="s">
        <v>669</v>
      </c>
      <c r="KUU65" s="98" t="s">
        <v>669</v>
      </c>
      <c r="KUV65" s="98" t="s">
        <v>669</v>
      </c>
      <c r="KUW65" s="98" t="s">
        <v>669</v>
      </c>
      <c r="KUX65" s="98" t="s">
        <v>669</v>
      </c>
      <c r="KUY65" s="98" t="s">
        <v>669</v>
      </c>
      <c r="KUZ65" s="98" t="s">
        <v>669</v>
      </c>
      <c r="KVA65" s="98" t="s">
        <v>669</v>
      </c>
      <c r="KVB65" s="98" t="s">
        <v>669</v>
      </c>
      <c r="KVC65" s="98" t="s">
        <v>669</v>
      </c>
      <c r="KVD65" s="98" t="s">
        <v>669</v>
      </c>
      <c r="KVE65" s="98" t="s">
        <v>669</v>
      </c>
      <c r="KVF65" s="98" t="s">
        <v>669</v>
      </c>
      <c r="KVG65" s="98" t="s">
        <v>669</v>
      </c>
      <c r="KVH65" s="98" t="s">
        <v>669</v>
      </c>
      <c r="KVI65" s="98" t="s">
        <v>669</v>
      </c>
      <c r="KVJ65" s="98" t="s">
        <v>669</v>
      </c>
      <c r="KVK65" s="98" t="s">
        <v>669</v>
      </c>
      <c r="KVL65" s="98" t="s">
        <v>669</v>
      </c>
      <c r="KVM65" s="98" t="s">
        <v>669</v>
      </c>
      <c r="KVN65" s="98" t="s">
        <v>669</v>
      </c>
      <c r="KVO65" s="98" t="s">
        <v>669</v>
      </c>
      <c r="KVP65" s="98" t="s">
        <v>669</v>
      </c>
      <c r="KVQ65" s="98" t="s">
        <v>669</v>
      </c>
      <c r="KVR65" s="98" t="s">
        <v>669</v>
      </c>
      <c r="KVS65" s="98" t="s">
        <v>669</v>
      </c>
      <c r="KVT65" s="98" t="s">
        <v>669</v>
      </c>
      <c r="KVU65" s="98" t="s">
        <v>669</v>
      </c>
      <c r="KVV65" s="98" t="s">
        <v>669</v>
      </c>
      <c r="KVW65" s="98" t="s">
        <v>669</v>
      </c>
      <c r="KVX65" s="98" t="s">
        <v>669</v>
      </c>
      <c r="KVY65" s="98" t="s">
        <v>669</v>
      </c>
      <c r="KVZ65" s="98" t="s">
        <v>669</v>
      </c>
      <c r="KWA65" s="98" t="s">
        <v>669</v>
      </c>
      <c r="KWB65" s="98" t="s">
        <v>669</v>
      </c>
      <c r="KWC65" s="98" t="s">
        <v>669</v>
      </c>
      <c r="KWD65" s="98" t="s">
        <v>669</v>
      </c>
      <c r="KWE65" s="98" t="s">
        <v>669</v>
      </c>
      <c r="KWF65" s="98" t="s">
        <v>669</v>
      </c>
      <c r="KWG65" s="98" t="s">
        <v>669</v>
      </c>
      <c r="KWH65" s="98" t="s">
        <v>669</v>
      </c>
      <c r="KWI65" s="98" t="s">
        <v>669</v>
      </c>
      <c r="KWJ65" s="98" t="s">
        <v>669</v>
      </c>
      <c r="KWK65" s="98" t="s">
        <v>669</v>
      </c>
      <c r="KWL65" s="98" t="s">
        <v>669</v>
      </c>
      <c r="KWM65" s="98" t="s">
        <v>669</v>
      </c>
      <c r="KWN65" s="98" t="s">
        <v>669</v>
      </c>
      <c r="KWO65" s="98" t="s">
        <v>669</v>
      </c>
      <c r="KWP65" s="98" t="s">
        <v>669</v>
      </c>
      <c r="KWQ65" s="98" t="s">
        <v>669</v>
      </c>
      <c r="KWR65" s="98" t="s">
        <v>669</v>
      </c>
      <c r="KWS65" s="98" t="s">
        <v>669</v>
      </c>
      <c r="KWT65" s="98" t="s">
        <v>669</v>
      </c>
      <c r="KWU65" s="98" t="s">
        <v>669</v>
      </c>
      <c r="KWV65" s="98" t="s">
        <v>669</v>
      </c>
      <c r="KWW65" s="98" t="s">
        <v>669</v>
      </c>
      <c r="KWX65" s="98" t="s">
        <v>669</v>
      </c>
      <c r="KWY65" s="98" t="s">
        <v>669</v>
      </c>
      <c r="KWZ65" s="98" t="s">
        <v>669</v>
      </c>
      <c r="KXA65" s="98" t="s">
        <v>669</v>
      </c>
      <c r="KXB65" s="98" t="s">
        <v>669</v>
      </c>
      <c r="KXC65" s="98" t="s">
        <v>669</v>
      </c>
      <c r="KXD65" s="98" t="s">
        <v>669</v>
      </c>
      <c r="KXE65" s="98" t="s">
        <v>669</v>
      </c>
      <c r="KXF65" s="98" t="s">
        <v>669</v>
      </c>
      <c r="KXG65" s="98" t="s">
        <v>669</v>
      </c>
      <c r="KXH65" s="98" t="s">
        <v>669</v>
      </c>
      <c r="KXI65" s="98" t="s">
        <v>669</v>
      </c>
      <c r="KXJ65" s="98" t="s">
        <v>669</v>
      </c>
      <c r="KXK65" s="98" t="s">
        <v>669</v>
      </c>
      <c r="KXL65" s="98" t="s">
        <v>669</v>
      </c>
      <c r="KXM65" s="98" t="s">
        <v>669</v>
      </c>
      <c r="KXN65" s="98" t="s">
        <v>669</v>
      </c>
      <c r="KXO65" s="98" t="s">
        <v>669</v>
      </c>
      <c r="KXP65" s="98" t="s">
        <v>669</v>
      </c>
      <c r="KXQ65" s="98" t="s">
        <v>669</v>
      </c>
      <c r="KXR65" s="98" t="s">
        <v>669</v>
      </c>
      <c r="KXS65" s="98" t="s">
        <v>669</v>
      </c>
      <c r="KXT65" s="98" t="s">
        <v>669</v>
      </c>
      <c r="KXU65" s="98" t="s">
        <v>669</v>
      </c>
      <c r="KXV65" s="98" t="s">
        <v>669</v>
      </c>
      <c r="KXW65" s="98" t="s">
        <v>669</v>
      </c>
      <c r="KXX65" s="98" t="s">
        <v>669</v>
      </c>
      <c r="KXY65" s="98" t="s">
        <v>669</v>
      </c>
      <c r="KXZ65" s="98" t="s">
        <v>669</v>
      </c>
      <c r="KYA65" s="98" t="s">
        <v>669</v>
      </c>
      <c r="KYB65" s="98" t="s">
        <v>669</v>
      </c>
      <c r="KYC65" s="98" t="s">
        <v>669</v>
      </c>
      <c r="KYD65" s="98" t="s">
        <v>669</v>
      </c>
      <c r="KYE65" s="98" t="s">
        <v>669</v>
      </c>
      <c r="KYF65" s="98" t="s">
        <v>669</v>
      </c>
      <c r="KYG65" s="98" t="s">
        <v>669</v>
      </c>
      <c r="KYH65" s="98" t="s">
        <v>669</v>
      </c>
      <c r="KYI65" s="98" t="s">
        <v>669</v>
      </c>
      <c r="KYJ65" s="98" t="s">
        <v>669</v>
      </c>
      <c r="KYK65" s="98" t="s">
        <v>669</v>
      </c>
      <c r="KYL65" s="98" t="s">
        <v>669</v>
      </c>
      <c r="KYM65" s="98" t="s">
        <v>669</v>
      </c>
      <c r="KYN65" s="98" t="s">
        <v>669</v>
      </c>
      <c r="KYO65" s="98" t="s">
        <v>669</v>
      </c>
      <c r="KYP65" s="98" t="s">
        <v>669</v>
      </c>
      <c r="KYQ65" s="98" t="s">
        <v>669</v>
      </c>
      <c r="KYR65" s="98" t="s">
        <v>669</v>
      </c>
      <c r="KYS65" s="98" t="s">
        <v>669</v>
      </c>
      <c r="KYT65" s="98" t="s">
        <v>669</v>
      </c>
      <c r="KYU65" s="98" t="s">
        <v>669</v>
      </c>
      <c r="KYV65" s="98" t="s">
        <v>669</v>
      </c>
      <c r="KYW65" s="98" t="s">
        <v>669</v>
      </c>
      <c r="KYX65" s="98" t="s">
        <v>669</v>
      </c>
      <c r="KYY65" s="98" t="s">
        <v>669</v>
      </c>
      <c r="KYZ65" s="98" t="s">
        <v>669</v>
      </c>
      <c r="KZA65" s="98" t="s">
        <v>669</v>
      </c>
      <c r="KZB65" s="98" t="s">
        <v>669</v>
      </c>
      <c r="KZC65" s="98" t="s">
        <v>669</v>
      </c>
      <c r="KZD65" s="98" t="s">
        <v>669</v>
      </c>
      <c r="KZE65" s="98" t="s">
        <v>669</v>
      </c>
      <c r="KZF65" s="98" t="s">
        <v>669</v>
      </c>
      <c r="KZG65" s="98" t="s">
        <v>669</v>
      </c>
      <c r="KZH65" s="98" t="s">
        <v>669</v>
      </c>
      <c r="KZI65" s="98" t="s">
        <v>669</v>
      </c>
      <c r="KZJ65" s="98" t="s">
        <v>669</v>
      </c>
      <c r="KZK65" s="98" t="s">
        <v>669</v>
      </c>
      <c r="KZL65" s="98" t="s">
        <v>669</v>
      </c>
      <c r="KZM65" s="98" t="s">
        <v>669</v>
      </c>
      <c r="KZN65" s="98" t="s">
        <v>669</v>
      </c>
      <c r="KZO65" s="98" t="s">
        <v>669</v>
      </c>
      <c r="KZP65" s="98" t="s">
        <v>669</v>
      </c>
      <c r="KZQ65" s="98" t="s">
        <v>669</v>
      </c>
      <c r="KZR65" s="98" t="s">
        <v>669</v>
      </c>
      <c r="KZS65" s="98" t="s">
        <v>669</v>
      </c>
      <c r="KZT65" s="98" t="s">
        <v>669</v>
      </c>
      <c r="KZU65" s="98" t="s">
        <v>669</v>
      </c>
      <c r="KZV65" s="98" t="s">
        <v>669</v>
      </c>
      <c r="KZW65" s="98" t="s">
        <v>669</v>
      </c>
      <c r="KZX65" s="98" t="s">
        <v>669</v>
      </c>
      <c r="KZY65" s="98" t="s">
        <v>669</v>
      </c>
      <c r="KZZ65" s="98" t="s">
        <v>669</v>
      </c>
      <c r="LAA65" s="98" t="s">
        <v>669</v>
      </c>
      <c r="LAB65" s="98" t="s">
        <v>669</v>
      </c>
      <c r="LAC65" s="98" t="s">
        <v>669</v>
      </c>
      <c r="LAD65" s="98" t="s">
        <v>669</v>
      </c>
      <c r="LAE65" s="98" t="s">
        <v>669</v>
      </c>
      <c r="LAF65" s="98" t="s">
        <v>669</v>
      </c>
      <c r="LAG65" s="98" t="s">
        <v>669</v>
      </c>
      <c r="LAH65" s="98" t="s">
        <v>669</v>
      </c>
      <c r="LAI65" s="98" t="s">
        <v>669</v>
      </c>
      <c r="LAJ65" s="98" t="s">
        <v>669</v>
      </c>
      <c r="LAK65" s="98" t="s">
        <v>669</v>
      </c>
      <c r="LAL65" s="98" t="s">
        <v>669</v>
      </c>
      <c r="LAM65" s="98" t="s">
        <v>669</v>
      </c>
      <c r="LAN65" s="98" t="s">
        <v>669</v>
      </c>
      <c r="LAO65" s="98" t="s">
        <v>669</v>
      </c>
      <c r="LAP65" s="98" t="s">
        <v>669</v>
      </c>
      <c r="LAQ65" s="98" t="s">
        <v>669</v>
      </c>
      <c r="LAR65" s="98" t="s">
        <v>669</v>
      </c>
      <c r="LAS65" s="98" t="s">
        <v>669</v>
      </c>
      <c r="LAT65" s="98" t="s">
        <v>669</v>
      </c>
      <c r="LAU65" s="98" t="s">
        <v>669</v>
      </c>
      <c r="LAV65" s="98" t="s">
        <v>669</v>
      </c>
      <c r="LAW65" s="98" t="s">
        <v>669</v>
      </c>
      <c r="LAX65" s="98" t="s">
        <v>669</v>
      </c>
      <c r="LAY65" s="98" t="s">
        <v>669</v>
      </c>
      <c r="LAZ65" s="98" t="s">
        <v>669</v>
      </c>
      <c r="LBA65" s="98" t="s">
        <v>669</v>
      </c>
      <c r="LBB65" s="98" t="s">
        <v>669</v>
      </c>
      <c r="LBC65" s="98" t="s">
        <v>669</v>
      </c>
      <c r="LBD65" s="98" t="s">
        <v>669</v>
      </c>
      <c r="LBE65" s="98" t="s">
        <v>669</v>
      </c>
      <c r="LBF65" s="98" t="s">
        <v>669</v>
      </c>
      <c r="LBG65" s="98" t="s">
        <v>669</v>
      </c>
      <c r="LBH65" s="98" t="s">
        <v>669</v>
      </c>
      <c r="LBI65" s="98" t="s">
        <v>669</v>
      </c>
      <c r="LBJ65" s="98" t="s">
        <v>669</v>
      </c>
      <c r="LBK65" s="98" t="s">
        <v>669</v>
      </c>
      <c r="LBL65" s="98" t="s">
        <v>669</v>
      </c>
      <c r="LBM65" s="98" t="s">
        <v>669</v>
      </c>
      <c r="LBN65" s="98" t="s">
        <v>669</v>
      </c>
      <c r="LBO65" s="98" t="s">
        <v>669</v>
      </c>
      <c r="LBP65" s="98" t="s">
        <v>669</v>
      </c>
      <c r="LBQ65" s="98" t="s">
        <v>669</v>
      </c>
      <c r="LBR65" s="98" t="s">
        <v>669</v>
      </c>
      <c r="LBS65" s="98" t="s">
        <v>669</v>
      </c>
      <c r="LBT65" s="98" t="s">
        <v>669</v>
      </c>
      <c r="LBU65" s="98" t="s">
        <v>669</v>
      </c>
      <c r="LBV65" s="98" t="s">
        <v>669</v>
      </c>
      <c r="LBW65" s="98" t="s">
        <v>669</v>
      </c>
      <c r="LBX65" s="98" t="s">
        <v>669</v>
      </c>
      <c r="LBY65" s="98" t="s">
        <v>669</v>
      </c>
      <c r="LBZ65" s="98" t="s">
        <v>669</v>
      </c>
      <c r="LCA65" s="98" t="s">
        <v>669</v>
      </c>
      <c r="LCB65" s="98" t="s">
        <v>669</v>
      </c>
      <c r="LCC65" s="98" t="s">
        <v>669</v>
      </c>
      <c r="LCD65" s="98" t="s">
        <v>669</v>
      </c>
      <c r="LCE65" s="98" t="s">
        <v>669</v>
      </c>
      <c r="LCF65" s="98" t="s">
        <v>669</v>
      </c>
      <c r="LCG65" s="98" t="s">
        <v>669</v>
      </c>
      <c r="LCH65" s="98" t="s">
        <v>669</v>
      </c>
      <c r="LCI65" s="98" t="s">
        <v>669</v>
      </c>
      <c r="LCJ65" s="98" t="s">
        <v>669</v>
      </c>
      <c r="LCK65" s="98" t="s">
        <v>669</v>
      </c>
      <c r="LCL65" s="98" t="s">
        <v>669</v>
      </c>
      <c r="LCM65" s="98" t="s">
        <v>669</v>
      </c>
      <c r="LCN65" s="98" t="s">
        <v>669</v>
      </c>
      <c r="LCO65" s="98" t="s">
        <v>669</v>
      </c>
      <c r="LCP65" s="98" t="s">
        <v>669</v>
      </c>
      <c r="LCQ65" s="98" t="s">
        <v>669</v>
      </c>
      <c r="LCR65" s="98" t="s">
        <v>669</v>
      </c>
      <c r="LCS65" s="98" t="s">
        <v>669</v>
      </c>
      <c r="LCT65" s="98" t="s">
        <v>669</v>
      </c>
      <c r="LCU65" s="98" t="s">
        <v>669</v>
      </c>
      <c r="LCV65" s="98" t="s">
        <v>669</v>
      </c>
      <c r="LCW65" s="98" t="s">
        <v>669</v>
      </c>
      <c r="LCX65" s="98" t="s">
        <v>669</v>
      </c>
      <c r="LCY65" s="98" t="s">
        <v>669</v>
      </c>
      <c r="LCZ65" s="98" t="s">
        <v>669</v>
      </c>
      <c r="LDA65" s="98" t="s">
        <v>669</v>
      </c>
      <c r="LDB65" s="98" t="s">
        <v>669</v>
      </c>
      <c r="LDC65" s="98" t="s">
        <v>669</v>
      </c>
      <c r="LDD65" s="98" t="s">
        <v>669</v>
      </c>
      <c r="LDE65" s="98" t="s">
        <v>669</v>
      </c>
      <c r="LDF65" s="98" t="s">
        <v>669</v>
      </c>
      <c r="LDG65" s="98" t="s">
        <v>669</v>
      </c>
      <c r="LDH65" s="98" t="s">
        <v>669</v>
      </c>
      <c r="LDI65" s="98" t="s">
        <v>669</v>
      </c>
      <c r="LDJ65" s="98" t="s">
        <v>669</v>
      </c>
      <c r="LDK65" s="98" t="s">
        <v>669</v>
      </c>
      <c r="LDL65" s="98" t="s">
        <v>669</v>
      </c>
      <c r="LDM65" s="98" t="s">
        <v>669</v>
      </c>
      <c r="LDN65" s="98" t="s">
        <v>669</v>
      </c>
      <c r="LDO65" s="98" t="s">
        <v>669</v>
      </c>
      <c r="LDP65" s="98" t="s">
        <v>669</v>
      </c>
      <c r="LDQ65" s="98" t="s">
        <v>669</v>
      </c>
      <c r="LDR65" s="98" t="s">
        <v>669</v>
      </c>
      <c r="LDS65" s="98" t="s">
        <v>669</v>
      </c>
      <c r="LDT65" s="98" t="s">
        <v>669</v>
      </c>
      <c r="LDU65" s="98" t="s">
        <v>669</v>
      </c>
      <c r="LDV65" s="98" t="s">
        <v>669</v>
      </c>
      <c r="LDW65" s="98" t="s">
        <v>669</v>
      </c>
      <c r="LDX65" s="98" t="s">
        <v>669</v>
      </c>
      <c r="LDY65" s="98" t="s">
        <v>669</v>
      </c>
      <c r="LDZ65" s="98" t="s">
        <v>669</v>
      </c>
      <c r="LEA65" s="98" t="s">
        <v>669</v>
      </c>
      <c r="LEB65" s="98" t="s">
        <v>669</v>
      </c>
      <c r="LEC65" s="98" t="s">
        <v>669</v>
      </c>
      <c r="LED65" s="98" t="s">
        <v>669</v>
      </c>
      <c r="LEE65" s="98" t="s">
        <v>669</v>
      </c>
      <c r="LEF65" s="98" t="s">
        <v>669</v>
      </c>
      <c r="LEG65" s="98" t="s">
        <v>669</v>
      </c>
      <c r="LEH65" s="98" t="s">
        <v>669</v>
      </c>
      <c r="LEI65" s="98" t="s">
        <v>669</v>
      </c>
      <c r="LEJ65" s="98" t="s">
        <v>669</v>
      </c>
      <c r="LEK65" s="98" t="s">
        <v>669</v>
      </c>
      <c r="LEL65" s="98" t="s">
        <v>669</v>
      </c>
      <c r="LEM65" s="98" t="s">
        <v>669</v>
      </c>
      <c r="LEN65" s="98" t="s">
        <v>669</v>
      </c>
      <c r="LEO65" s="98" t="s">
        <v>669</v>
      </c>
      <c r="LEP65" s="98" t="s">
        <v>669</v>
      </c>
      <c r="LEQ65" s="98" t="s">
        <v>669</v>
      </c>
      <c r="LER65" s="98" t="s">
        <v>669</v>
      </c>
      <c r="LES65" s="98" t="s">
        <v>669</v>
      </c>
      <c r="LET65" s="98" t="s">
        <v>669</v>
      </c>
      <c r="LEU65" s="98" t="s">
        <v>669</v>
      </c>
      <c r="LEV65" s="98" t="s">
        <v>669</v>
      </c>
      <c r="LEW65" s="98" t="s">
        <v>669</v>
      </c>
      <c r="LEX65" s="98" t="s">
        <v>669</v>
      </c>
      <c r="LEY65" s="98" t="s">
        <v>669</v>
      </c>
      <c r="LEZ65" s="98" t="s">
        <v>669</v>
      </c>
      <c r="LFA65" s="98" t="s">
        <v>669</v>
      </c>
      <c r="LFB65" s="98" t="s">
        <v>669</v>
      </c>
      <c r="LFC65" s="98" t="s">
        <v>669</v>
      </c>
      <c r="LFD65" s="98" t="s">
        <v>669</v>
      </c>
      <c r="LFE65" s="98" t="s">
        <v>669</v>
      </c>
      <c r="LFF65" s="98" t="s">
        <v>669</v>
      </c>
      <c r="LFG65" s="98" t="s">
        <v>669</v>
      </c>
      <c r="LFH65" s="98" t="s">
        <v>669</v>
      </c>
      <c r="LFI65" s="98" t="s">
        <v>669</v>
      </c>
      <c r="LFJ65" s="98" t="s">
        <v>669</v>
      </c>
      <c r="LFK65" s="98" t="s">
        <v>669</v>
      </c>
      <c r="LFL65" s="98" t="s">
        <v>669</v>
      </c>
      <c r="LFM65" s="98" t="s">
        <v>669</v>
      </c>
      <c r="LFN65" s="98" t="s">
        <v>669</v>
      </c>
      <c r="LFO65" s="98" t="s">
        <v>669</v>
      </c>
      <c r="LFP65" s="98" t="s">
        <v>669</v>
      </c>
      <c r="LFQ65" s="98" t="s">
        <v>669</v>
      </c>
      <c r="LFR65" s="98" t="s">
        <v>669</v>
      </c>
      <c r="LFS65" s="98" t="s">
        <v>669</v>
      </c>
      <c r="LFT65" s="98" t="s">
        <v>669</v>
      </c>
      <c r="LFU65" s="98" t="s">
        <v>669</v>
      </c>
      <c r="LFV65" s="98" t="s">
        <v>669</v>
      </c>
      <c r="LFW65" s="98" t="s">
        <v>669</v>
      </c>
      <c r="LFX65" s="98" t="s">
        <v>669</v>
      </c>
      <c r="LFY65" s="98" t="s">
        <v>669</v>
      </c>
      <c r="LFZ65" s="98" t="s">
        <v>669</v>
      </c>
      <c r="LGA65" s="98" t="s">
        <v>669</v>
      </c>
      <c r="LGB65" s="98" t="s">
        <v>669</v>
      </c>
      <c r="LGC65" s="98" t="s">
        <v>669</v>
      </c>
      <c r="LGD65" s="98" t="s">
        <v>669</v>
      </c>
      <c r="LGE65" s="98" t="s">
        <v>669</v>
      </c>
      <c r="LGF65" s="98" t="s">
        <v>669</v>
      </c>
      <c r="LGG65" s="98" t="s">
        <v>669</v>
      </c>
      <c r="LGH65" s="98" t="s">
        <v>669</v>
      </c>
      <c r="LGI65" s="98" t="s">
        <v>669</v>
      </c>
      <c r="LGJ65" s="98" t="s">
        <v>669</v>
      </c>
      <c r="LGK65" s="98" t="s">
        <v>669</v>
      </c>
      <c r="LGL65" s="98" t="s">
        <v>669</v>
      </c>
      <c r="LGM65" s="98" t="s">
        <v>669</v>
      </c>
      <c r="LGN65" s="98" t="s">
        <v>669</v>
      </c>
      <c r="LGO65" s="98" t="s">
        <v>669</v>
      </c>
      <c r="LGP65" s="98" t="s">
        <v>669</v>
      </c>
      <c r="LGQ65" s="98" t="s">
        <v>669</v>
      </c>
      <c r="LGR65" s="98" t="s">
        <v>669</v>
      </c>
      <c r="LGS65" s="98" t="s">
        <v>669</v>
      </c>
      <c r="LGT65" s="98" t="s">
        <v>669</v>
      </c>
      <c r="LGU65" s="98" t="s">
        <v>669</v>
      </c>
      <c r="LGV65" s="98" t="s">
        <v>669</v>
      </c>
      <c r="LGW65" s="98" t="s">
        <v>669</v>
      </c>
      <c r="LGX65" s="98" t="s">
        <v>669</v>
      </c>
      <c r="LGY65" s="98" t="s">
        <v>669</v>
      </c>
      <c r="LGZ65" s="98" t="s">
        <v>669</v>
      </c>
      <c r="LHA65" s="98" t="s">
        <v>669</v>
      </c>
      <c r="LHB65" s="98" t="s">
        <v>669</v>
      </c>
      <c r="LHC65" s="98" t="s">
        <v>669</v>
      </c>
      <c r="LHD65" s="98" t="s">
        <v>669</v>
      </c>
      <c r="LHE65" s="98" t="s">
        <v>669</v>
      </c>
      <c r="LHF65" s="98" t="s">
        <v>669</v>
      </c>
      <c r="LHG65" s="98" t="s">
        <v>669</v>
      </c>
      <c r="LHH65" s="98" t="s">
        <v>669</v>
      </c>
      <c r="LHI65" s="98" t="s">
        <v>669</v>
      </c>
      <c r="LHJ65" s="98" t="s">
        <v>669</v>
      </c>
      <c r="LHK65" s="98" t="s">
        <v>669</v>
      </c>
      <c r="LHL65" s="98" t="s">
        <v>669</v>
      </c>
      <c r="LHM65" s="98" t="s">
        <v>669</v>
      </c>
      <c r="LHN65" s="98" t="s">
        <v>669</v>
      </c>
      <c r="LHO65" s="98" t="s">
        <v>669</v>
      </c>
      <c r="LHP65" s="98" t="s">
        <v>669</v>
      </c>
      <c r="LHQ65" s="98" t="s">
        <v>669</v>
      </c>
      <c r="LHR65" s="98" t="s">
        <v>669</v>
      </c>
      <c r="LHS65" s="98" t="s">
        <v>669</v>
      </c>
      <c r="LHT65" s="98" t="s">
        <v>669</v>
      </c>
      <c r="LHU65" s="98" t="s">
        <v>669</v>
      </c>
      <c r="LHV65" s="98" t="s">
        <v>669</v>
      </c>
      <c r="LHW65" s="98" t="s">
        <v>669</v>
      </c>
      <c r="LHX65" s="98" t="s">
        <v>669</v>
      </c>
      <c r="LHY65" s="98" t="s">
        <v>669</v>
      </c>
      <c r="LHZ65" s="98" t="s">
        <v>669</v>
      </c>
      <c r="LIA65" s="98" t="s">
        <v>669</v>
      </c>
      <c r="LIB65" s="98" t="s">
        <v>669</v>
      </c>
      <c r="LIC65" s="98" t="s">
        <v>669</v>
      </c>
      <c r="LID65" s="98" t="s">
        <v>669</v>
      </c>
      <c r="LIE65" s="98" t="s">
        <v>669</v>
      </c>
      <c r="LIF65" s="98" t="s">
        <v>669</v>
      </c>
      <c r="LIG65" s="98" t="s">
        <v>669</v>
      </c>
      <c r="LIH65" s="98" t="s">
        <v>669</v>
      </c>
      <c r="LII65" s="98" t="s">
        <v>669</v>
      </c>
      <c r="LIJ65" s="98" t="s">
        <v>669</v>
      </c>
      <c r="LIK65" s="98" t="s">
        <v>669</v>
      </c>
      <c r="LIL65" s="98" t="s">
        <v>669</v>
      </c>
      <c r="LIM65" s="98" t="s">
        <v>669</v>
      </c>
      <c r="LIN65" s="98" t="s">
        <v>669</v>
      </c>
      <c r="LIO65" s="98" t="s">
        <v>669</v>
      </c>
      <c r="LIP65" s="98" t="s">
        <v>669</v>
      </c>
      <c r="LIQ65" s="98" t="s">
        <v>669</v>
      </c>
      <c r="LIR65" s="98" t="s">
        <v>669</v>
      </c>
      <c r="LIS65" s="98" t="s">
        <v>669</v>
      </c>
      <c r="LIT65" s="98" t="s">
        <v>669</v>
      </c>
      <c r="LIU65" s="98" t="s">
        <v>669</v>
      </c>
      <c r="LIV65" s="98" t="s">
        <v>669</v>
      </c>
      <c r="LIW65" s="98" t="s">
        <v>669</v>
      </c>
      <c r="LIX65" s="98" t="s">
        <v>669</v>
      </c>
      <c r="LIY65" s="98" t="s">
        <v>669</v>
      </c>
      <c r="LIZ65" s="98" t="s">
        <v>669</v>
      </c>
      <c r="LJA65" s="98" t="s">
        <v>669</v>
      </c>
      <c r="LJB65" s="98" t="s">
        <v>669</v>
      </c>
      <c r="LJC65" s="98" t="s">
        <v>669</v>
      </c>
      <c r="LJD65" s="98" t="s">
        <v>669</v>
      </c>
      <c r="LJE65" s="98" t="s">
        <v>669</v>
      </c>
      <c r="LJF65" s="98" t="s">
        <v>669</v>
      </c>
      <c r="LJG65" s="98" t="s">
        <v>669</v>
      </c>
      <c r="LJH65" s="98" t="s">
        <v>669</v>
      </c>
      <c r="LJI65" s="98" t="s">
        <v>669</v>
      </c>
      <c r="LJJ65" s="98" t="s">
        <v>669</v>
      </c>
      <c r="LJK65" s="98" t="s">
        <v>669</v>
      </c>
      <c r="LJL65" s="98" t="s">
        <v>669</v>
      </c>
      <c r="LJM65" s="98" t="s">
        <v>669</v>
      </c>
      <c r="LJN65" s="98" t="s">
        <v>669</v>
      </c>
      <c r="LJO65" s="98" t="s">
        <v>669</v>
      </c>
      <c r="LJP65" s="98" t="s">
        <v>669</v>
      </c>
      <c r="LJQ65" s="98" t="s">
        <v>669</v>
      </c>
      <c r="LJR65" s="98" t="s">
        <v>669</v>
      </c>
      <c r="LJS65" s="98" t="s">
        <v>669</v>
      </c>
      <c r="LJT65" s="98" t="s">
        <v>669</v>
      </c>
      <c r="LJU65" s="98" t="s">
        <v>669</v>
      </c>
      <c r="LJV65" s="98" t="s">
        <v>669</v>
      </c>
      <c r="LJW65" s="98" t="s">
        <v>669</v>
      </c>
      <c r="LJX65" s="98" t="s">
        <v>669</v>
      </c>
      <c r="LJY65" s="98" t="s">
        <v>669</v>
      </c>
      <c r="LJZ65" s="98" t="s">
        <v>669</v>
      </c>
      <c r="LKA65" s="98" t="s">
        <v>669</v>
      </c>
      <c r="LKB65" s="98" t="s">
        <v>669</v>
      </c>
      <c r="LKC65" s="98" t="s">
        <v>669</v>
      </c>
      <c r="LKD65" s="98" t="s">
        <v>669</v>
      </c>
      <c r="LKE65" s="98" t="s">
        <v>669</v>
      </c>
      <c r="LKF65" s="98" t="s">
        <v>669</v>
      </c>
      <c r="LKG65" s="98" t="s">
        <v>669</v>
      </c>
      <c r="LKH65" s="98" t="s">
        <v>669</v>
      </c>
      <c r="LKI65" s="98" t="s">
        <v>669</v>
      </c>
      <c r="LKJ65" s="98" t="s">
        <v>669</v>
      </c>
      <c r="LKK65" s="98" t="s">
        <v>669</v>
      </c>
      <c r="LKL65" s="98" t="s">
        <v>669</v>
      </c>
      <c r="LKM65" s="98" t="s">
        <v>669</v>
      </c>
      <c r="LKN65" s="98" t="s">
        <v>669</v>
      </c>
      <c r="LKO65" s="98" t="s">
        <v>669</v>
      </c>
      <c r="LKP65" s="98" t="s">
        <v>669</v>
      </c>
      <c r="LKQ65" s="98" t="s">
        <v>669</v>
      </c>
      <c r="LKR65" s="98" t="s">
        <v>669</v>
      </c>
      <c r="LKS65" s="98" t="s">
        <v>669</v>
      </c>
      <c r="LKT65" s="98" t="s">
        <v>669</v>
      </c>
      <c r="LKU65" s="98" t="s">
        <v>669</v>
      </c>
      <c r="LKV65" s="98" t="s">
        <v>669</v>
      </c>
      <c r="LKW65" s="98" t="s">
        <v>669</v>
      </c>
      <c r="LKX65" s="98" t="s">
        <v>669</v>
      </c>
      <c r="LKY65" s="98" t="s">
        <v>669</v>
      </c>
      <c r="LKZ65" s="98" t="s">
        <v>669</v>
      </c>
      <c r="LLA65" s="98" t="s">
        <v>669</v>
      </c>
      <c r="LLB65" s="98" t="s">
        <v>669</v>
      </c>
      <c r="LLC65" s="98" t="s">
        <v>669</v>
      </c>
      <c r="LLD65" s="98" t="s">
        <v>669</v>
      </c>
      <c r="LLE65" s="98" t="s">
        <v>669</v>
      </c>
      <c r="LLF65" s="98" t="s">
        <v>669</v>
      </c>
      <c r="LLG65" s="98" t="s">
        <v>669</v>
      </c>
      <c r="LLH65" s="98" t="s">
        <v>669</v>
      </c>
      <c r="LLI65" s="98" t="s">
        <v>669</v>
      </c>
      <c r="LLJ65" s="98" t="s">
        <v>669</v>
      </c>
      <c r="LLK65" s="98" t="s">
        <v>669</v>
      </c>
      <c r="LLL65" s="98" t="s">
        <v>669</v>
      </c>
      <c r="LLM65" s="98" t="s">
        <v>669</v>
      </c>
      <c r="LLN65" s="98" t="s">
        <v>669</v>
      </c>
      <c r="LLO65" s="98" t="s">
        <v>669</v>
      </c>
      <c r="LLP65" s="98" t="s">
        <v>669</v>
      </c>
      <c r="LLQ65" s="98" t="s">
        <v>669</v>
      </c>
      <c r="LLR65" s="98" t="s">
        <v>669</v>
      </c>
      <c r="LLS65" s="98" t="s">
        <v>669</v>
      </c>
      <c r="LLT65" s="98" t="s">
        <v>669</v>
      </c>
      <c r="LLU65" s="98" t="s">
        <v>669</v>
      </c>
      <c r="LLV65" s="98" t="s">
        <v>669</v>
      </c>
      <c r="LLW65" s="98" t="s">
        <v>669</v>
      </c>
      <c r="LLX65" s="98" t="s">
        <v>669</v>
      </c>
      <c r="LLY65" s="98" t="s">
        <v>669</v>
      </c>
      <c r="LLZ65" s="98" t="s">
        <v>669</v>
      </c>
      <c r="LMA65" s="98" t="s">
        <v>669</v>
      </c>
      <c r="LMB65" s="98" t="s">
        <v>669</v>
      </c>
      <c r="LMC65" s="98" t="s">
        <v>669</v>
      </c>
      <c r="LMD65" s="98" t="s">
        <v>669</v>
      </c>
      <c r="LME65" s="98" t="s">
        <v>669</v>
      </c>
      <c r="LMF65" s="98" t="s">
        <v>669</v>
      </c>
      <c r="LMG65" s="98" t="s">
        <v>669</v>
      </c>
      <c r="LMH65" s="98" t="s">
        <v>669</v>
      </c>
      <c r="LMI65" s="98" t="s">
        <v>669</v>
      </c>
      <c r="LMJ65" s="98" t="s">
        <v>669</v>
      </c>
      <c r="LMK65" s="98" t="s">
        <v>669</v>
      </c>
      <c r="LML65" s="98" t="s">
        <v>669</v>
      </c>
      <c r="LMM65" s="98" t="s">
        <v>669</v>
      </c>
      <c r="LMN65" s="98" t="s">
        <v>669</v>
      </c>
      <c r="LMO65" s="98" t="s">
        <v>669</v>
      </c>
      <c r="LMP65" s="98" t="s">
        <v>669</v>
      </c>
      <c r="LMQ65" s="98" t="s">
        <v>669</v>
      </c>
      <c r="LMR65" s="98" t="s">
        <v>669</v>
      </c>
      <c r="LMS65" s="98" t="s">
        <v>669</v>
      </c>
      <c r="LMT65" s="98" t="s">
        <v>669</v>
      </c>
      <c r="LMU65" s="98" t="s">
        <v>669</v>
      </c>
      <c r="LMV65" s="98" t="s">
        <v>669</v>
      </c>
      <c r="LMW65" s="98" t="s">
        <v>669</v>
      </c>
      <c r="LMX65" s="98" t="s">
        <v>669</v>
      </c>
      <c r="LMY65" s="98" t="s">
        <v>669</v>
      </c>
      <c r="LMZ65" s="98" t="s">
        <v>669</v>
      </c>
      <c r="LNA65" s="98" t="s">
        <v>669</v>
      </c>
      <c r="LNB65" s="98" t="s">
        <v>669</v>
      </c>
      <c r="LNC65" s="98" t="s">
        <v>669</v>
      </c>
      <c r="LND65" s="98" t="s">
        <v>669</v>
      </c>
      <c r="LNE65" s="98" t="s">
        <v>669</v>
      </c>
      <c r="LNF65" s="98" t="s">
        <v>669</v>
      </c>
      <c r="LNG65" s="98" t="s">
        <v>669</v>
      </c>
      <c r="LNH65" s="98" t="s">
        <v>669</v>
      </c>
      <c r="LNI65" s="98" t="s">
        <v>669</v>
      </c>
      <c r="LNJ65" s="98" t="s">
        <v>669</v>
      </c>
      <c r="LNK65" s="98" t="s">
        <v>669</v>
      </c>
      <c r="LNL65" s="98" t="s">
        <v>669</v>
      </c>
      <c r="LNM65" s="98" t="s">
        <v>669</v>
      </c>
      <c r="LNN65" s="98" t="s">
        <v>669</v>
      </c>
      <c r="LNO65" s="98" t="s">
        <v>669</v>
      </c>
      <c r="LNP65" s="98" t="s">
        <v>669</v>
      </c>
      <c r="LNQ65" s="98" t="s">
        <v>669</v>
      </c>
      <c r="LNR65" s="98" t="s">
        <v>669</v>
      </c>
      <c r="LNS65" s="98" t="s">
        <v>669</v>
      </c>
      <c r="LNT65" s="98" t="s">
        <v>669</v>
      </c>
      <c r="LNU65" s="98" t="s">
        <v>669</v>
      </c>
      <c r="LNV65" s="98" t="s">
        <v>669</v>
      </c>
      <c r="LNW65" s="98" t="s">
        <v>669</v>
      </c>
      <c r="LNX65" s="98" t="s">
        <v>669</v>
      </c>
      <c r="LNY65" s="98" t="s">
        <v>669</v>
      </c>
      <c r="LNZ65" s="98" t="s">
        <v>669</v>
      </c>
      <c r="LOA65" s="98" t="s">
        <v>669</v>
      </c>
      <c r="LOB65" s="98" t="s">
        <v>669</v>
      </c>
      <c r="LOC65" s="98" t="s">
        <v>669</v>
      </c>
      <c r="LOD65" s="98" t="s">
        <v>669</v>
      </c>
      <c r="LOE65" s="98" t="s">
        <v>669</v>
      </c>
      <c r="LOF65" s="98" t="s">
        <v>669</v>
      </c>
      <c r="LOG65" s="98" t="s">
        <v>669</v>
      </c>
      <c r="LOH65" s="98" t="s">
        <v>669</v>
      </c>
      <c r="LOI65" s="98" t="s">
        <v>669</v>
      </c>
      <c r="LOJ65" s="98" t="s">
        <v>669</v>
      </c>
      <c r="LOK65" s="98" t="s">
        <v>669</v>
      </c>
      <c r="LOL65" s="98" t="s">
        <v>669</v>
      </c>
      <c r="LOM65" s="98" t="s">
        <v>669</v>
      </c>
      <c r="LON65" s="98" t="s">
        <v>669</v>
      </c>
      <c r="LOO65" s="98" t="s">
        <v>669</v>
      </c>
      <c r="LOP65" s="98" t="s">
        <v>669</v>
      </c>
      <c r="LOQ65" s="98" t="s">
        <v>669</v>
      </c>
      <c r="LOR65" s="98" t="s">
        <v>669</v>
      </c>
      <c r="LOS65" s="98" t="s">
        <v>669</v>
      </c>
      <c r="LOT65" s="98" t="s">
        <v>669</v>
      </c>
      <c r="LOU65" s="98" t="s">
        <v>669</v>
      </c>
      <c r="LOV65" s="98" t="s">
        <v>669</v>
      </c>
      <c r="LOW65" s="98" t="s">
        <v>669</v>
      </c>
      <c r="LOX65" s="98" t="s">
        <v>669</v>
      </c>
      <c r="LOY65" s="98" t="s">
        <v>669</v>
      </c>
      <c r="LOZ65" s="98" t="s">
        <v>669</v>
      </c>
      <c r="LPA65" s="98" t="s">
        <v>669</v>
      </c>
      <c r="LPB65" s="98" t="s">
        <v>669</v>
      </c>
      <c r="LPC65" s="98" t="s">
        <v>669</v>
      </c>
      <c r="LPD65" s="98" t="s">
        <v>669</v>
      </c>
      <c r="LPE65" s="98" t="s">
        <v>669</v>
      </c>
      <c r="LPF65" s="98" t="s">
        <v>669</v>
      </c>
      <c r="LPG65" s="98" t="s">
        <v>669</v>
      </c>
      <c r="LPH65" s="98" t="s">
        <v>669</v>
      </c>
      <c r="LPI65" s="98" t="s">
        <v>669</v>
      </c>
      <c r="LPJ65" s="98" t="s">
        <v>669</v>
      </c>
      <c r="LPK65" s="98" t="s">
        <v>669</v>
      </c>
      <c r="LPL65" s="98" t="s">
        <v>669</v>
      </c>
      <c r="LPM65" s="98" t="s">
        <v>669</v>
      </c>
      <c r="LPN65" s="98" t="s">
        <v>669</v>
      </c>
      <c r="LPO65" s="98" t="s">
        <v>669</v>
      </c>
      <c r="LPP65" s="98" t="s">
        <v>669</v>
      </c>
      <c r="LPQ65" s="98" t="s">
        <v>669</v>
      </c>
      <c r="LPR65" s="98" t="s">
        <v>669</v>
      </c>
      <c r="LPS65" s="98" t="s">
        <v>669</v>
      </c>
      <c r="LPT65" s="98" t="s">
        <v>669</v>
      </c>
      <c r="LPU65" s="98" t="s">
        <v>669</v>
      </c>
      <c r="LPV65" s="98" t="s">
        <v>669</v>
      </c>
      <c r="LPW65" s="98" t="s">
        <v>669</v>
      </c>
      <c r="LPX65" s="98" t="s">
        <v>669</v>
      </c>
      <c r="LPY65" s="98" t="s">
        <v>669</v>
      </c>
      <c r="LPZ65" s="98" t="s">
        <v>669</v>
      </c>
      <c r="LQA65" s="98" t="s">
        <v>669</v>
      </c>
      <c r="LQB65" s="98" t="s">
        <v>669</v>
      </c>
      <c r="LQC65" s="98" t="s">
        <v>669</v>
      </c>
      <c r="LQD65" s="98" t="s">
        <v>669</v>
      </c>
      <c r="LQE65" s="98" t="s">
        <v>669</v>
      </c>
      <c r="LQF65" s="98" t="s">
        <v>669</v>
      </c>
      <c r="LQG65" s="98" t="s">
        <v>669</v>
      </c>
      <c r="LQH65" s="98" t="s">
        <v>669</v>
      </c>
      <c r="LQI65" s="98" t="s">
        <v>669</v>
      </c>
      <c r="LQJ65" s="98" t="s">
        <v>669</v>
      </c>
      <c r="LQK65" s="98" t="s">
        <v>669</v>
      </c>
      <c r="LQL65" s="98" t="s">
        <v>669</v>
      </c>
      <c r="LQM65" s="98" t="s">
        <v>669</v>
      </c>
      <c r="LQN65" s="98" t="s">
        <v>669</v>
      </c>
      <c r="LQO65" s="98" t="s">
        <v>669</v>
      </c>
      <c r="LQP65" s="98" t="s">
        <v>669</v>
      </c>
      <c r="LQQ65" s="98" t="s">
        <v>669</v>
      </c>
      <c r="LQR65" s="98" t="s">
        <v>669</v>
      </c>
      <c r="LQS65" s="98" t="s">
        <v>669</v>
      </c>
      <c r="LQT65" s="98" t="s">
        <v>669</v>
      </c>
      <c r="LQU65" s="98" t="s">
        <v>669</v>
      </c>
      <c r="LQV65" s="98" t="s">
        <v>669</v>
      </c>
      <c r="LQW65" s="98" t="s">
        <v>669</v>
      </c>
      <c r="LQX65" s="98" t="s">
        <v>669</v>
      </c>
      <c r="LQY65" s="98" t="s">
        <v>669</v>
      </c>
      <c r="LQZ65" s="98" t="s">
        <v>669</v>
      </c>
      <c r="LRA65" s="98" t="s">
        <v>669</v>
      </c>
      <c r="LRB65" s="98" t="s">
        <v>669</v>
      </c>
      <c r="LRC65" s="98" t="s">
        <v>669</v>
      </c>
      <c r="LRD65" s="98" t="s">
        <v>669</v>
      </c>
      <c r="LRE65" s="98" t="s">
        <v>669</v>
      </c>
      <c r="LRF65" s="98" t="s">
        <v>669</v>
      </c>
      <c r="LRG65" s="98" t="s">
        <v>669</v>
      </c>
      <c r="LRH65" s="98" t="s">
        <v>669</v>
      </c>
      <c r="LRI65" s="98" t="s">
        <v>669</v>
      </c>
      <c r="LRJ65" s="98" t="s">
        <v>669</v>
      </c>
      <c r="LRK65" s="98" t="s">
        <v>669</v>
      </c>
      <c r="LRL65" s="98" t="s">
        <v>669</v>
      </c>
      <c r="LRM65" s="98" t="s">
        <v>669</v>
      </c>
      <c r="LRN65" s="98" t="s">
        <v>669</v>
      </c>
      <c r="LRO65" s="98" t="s">
        <v>669</v>
      </c>
      <c r="LRP65" s="98" t="s">
        <v>669</v>
      </c>
      <c r="LRQ65" s="98" t="s">
        <v>669</v>
      </c>
      <c r="LRR65" s="98" t="s">
        <v>669</v>
      </c>
      <c r="LRS65" s="98" t="s">
        <v>669</v>
      </c>
      <c r="LRT65" s="98" t="s">
        <v>669</v>
      </c>
      <c r="LRU65" s="98" t="s">
        <v>669</v>
      </c>
      <c r="LRV65" s="98" t="s">
        <v>669</v>
      </c>
      <c r="LRW65" s="98" t="s">
        <v>669</v>
      </c>
      <c r="LRX65" s="98" t="s">
        <v>669</v>
      </c>
      <c r="LRY65" s="98" t="s">
        <v>669</v>
      </c>
      <c r="LRZ65" s="98" t="s">
        <v>669</v>
      </c>
      <c r="LSA65" s="98" t="s">
        <v>669</v>
      </c>
      <c r="LSB65" s="98" t="s">
        <v>669</v>
      </c>
      <c r="LSC65" s="98" t="s">
        <v>669</v>
      </c>
      <c r="LSD65" s="98" t="s">
        <v>669</v>
      </c>
      <c r="LSE65" s="98" t="s">
        <v>669</v>
      </c>
      <c r="LSF65" s="98" t="s">
        <v>669</v>
      </c>
      <c r="LSG65" s="98" t="s">
        <v>669</v>
      </c>
      <c r="LSH65" s="98" t="s">
        <v>669</v>
      </c>
      <c r="LSI65" s="98" t="s">
        <v>669</v>
      </c>
      <c r="LSJ65" s="98" t="s">
        <v>669</v>
      </c>
      <c r="LSK65" s="98" t="s">
        <v>669</v>
      </c>
      <c r="LSL65" s="98" t="s">
        <v>669</v>
      </c>
      <c r="LSM65" s="98" t="s">
        <v>669</v>
      </c>
      <c r="LSN65" s="98" t="s">
        <v>669</v>
      </c>
      <c r="LSO65" s="98" t="s">
        <v>669</v>
      </c>
      <c r="LSP65" s="98" t="s">
        <v>669</v>
      </c>
      <c r="LSQ65" s="98" t="s">
        <v>669</v>
      </c>
      <c r="LSR65" s="98" t="s">
        <v>669</v>
      </c>
      <c r="LSS65" s="98" t="s">
        <v>669</v>
      </c>
      <c r="LST65" s="98" t="s">
        <v>669</v>
      </c>
      <c r="LSU65" s="98" t="s">
        <v>669</v>
      </c>
      <c r="LSV65" s="98" t="s">
        <v>669</v>
      </c>
      <c r="LSW65" s="98" t="s">
        <v>669</v>
      </c>
      <c r="LSX65" s="98" t="s">
        <v>669</v>
      </c>
      <c r="LSY65" s="98" t="s">
        <v>669</v>
      </c>
      <c r="LSZ65" s="98" t="s">
        <v>669</v>
      </c>
      <c r="LTA65" s="98" t="s">
        <v>669</v>
      </c>
      <c r="LTB65" s="98" t="s">
        <v>669</v>
      </c>
      <c r="LTC65" s="98" t="s">
        <v>669</v>
      </c>
      <c r="LTD65" s="98" t="s">
        <v>669</v>
      </c>
      <c r="LTE65" s="98" t="s">
        <v>669</v>
      </c>
      <c r="LTF65" s="98" t="s">
        <v>669</v>
      </c>
      <c r="LTG65" s="98" t="s">
        <v>669</v>
      </c>
      <c r="LTH65" s="98" t="s">
        <v>669</v>
      </c>
      <c r="LTI65" s="98" t="s">
        <v>669</v>
      </c>
      <c r="LTJ65" s="98" t="s">
        <v>669</v>
      </c>
      <c r="LTK65" s="98" t="s">
        <v>669</v>
      </c>
      <c r="LTL65" s="98" t="s">
        <v>669</v>
      </c>
      <c r="LTM65" s="98" t="s">
        <v>669</v>
      </c>
      <c r="LTN65" s="98" t="s">
        <v>669</v>
      </c>
      <c r="LTO65" s="98" t="s">
        <v>669</v>
      </c>
      <c r="LTP65" s="98" t="s">
        <v>669</v>
      </c>
      <c r="LTQ65" s="98" t="s">
        <v>669</v>
      </c>
      <c r="LTR65" s="98" t="s">
        <v>669</v>
      </c>
      <c r="LTS65" s="98" t="s">
        <v>669</v>
      </c>
      <c r="LTT65" s="98" t="s">
        <v>669</v>
      </c>
      <c r="LTU65" s="98" t="s">
        <v>669</v>
      </c>
      <c r="LTV65" s="98" t="s">
        <v>669</v>
      </c>
      <c r="LTW65" s="98" t="s">
        <v>669</v>
      </c>
      <c r="LTX65" s="98" t="s">
        <v>669</v>
      </c>
      <c r="LTY65" s="98" t="s">
        <v>669</v>
      </c>
      <c r="LTZ65" s="98" t="s">
        <v>669</v>
      </c>
      <c r="LUA65" s="98" t="s">
        <v>669</v>
      </c>
      <c r="LUB65" s="98" t="s">
        <v>669</v>
      </c>
      <c r="LUC65" s="98" t="s">
        <v>669</v>
      </c>
      <c r="LUD65" s="98" t="s">
        <v>669</v>
      </c>
      <c r="LUE65" s="98" t="s">
        <v>669</v>
      </c>
      <c r="LUF65" s="98" t="s">
        <v>669</v>
      </c>
      <c r="LUG65" s="98" t="s">
        <v>669</v>
      </c>
      <c r="LUH65" s="98" t="s">
        <v>669</v>
      </c>
      <c r="LUI65" s="98" t="s">
        <v>669</v>
      </c>
      <c r="LUJ65" s="98" t="s">
        <v>669</v>
      </c>
      <c r="LUK65" s="98" t="s">
        <v>669</v>
      </c>
      <c r="LUL65" s="98" t="s">
        <v>669</v>
      </c>
      <c r="LUM65" s="98" t="s">
        <v>669</v>
      </c>
      <c r="LUN65" s="98" t="s">
        <v>669</v>
      </c>
      <c r="LUO65" s="98" t="s">
        <v>669</v>
      </c>
      <c r="LUP65" s="98" t="s">
        <v>669</v>
      </c>
      <c r="LUQ65" s="98" t="s">
        <v>669</v>
      </c>
      <c r="LUR65" s="98" t="s">
        <v>669</v>
      </c>
      <c r="LUS65" s="98" t="s">
        <v>669</v>
      </c>
      <c r="LUT65" s="98" t="s">
        <v>669</v>
      </c>
      <c r="LUU65" s="98" t="s">
        <v>669</v>
      </c>
      <c r="LUV65" s="98" t="s">
        <v>669</v>
      </c>
      <c r="LUW65" s="98" t="s">
        <v>669</v>
      </c>
      <c r="LUX65" s="98" t="s">
        <v>669</v>
      </c>
      <c r="LUY65" s="98" t="s">
        <v>669</v>
      </c>
      <c r="LUZ65" s="98" t="s">
        <v>669</v>
      </c>
      <c r="LVA65" s="98" t="s">
        <v>669</v>
      </c>
      <c r="LVB65" s="98" t="s">
        <v>669</v>
      </c>
      <c r="LVC65" s="98" t="s">
        <v>669</v>
      </c>
      <c r="LVD65" s="98" t="s">
        <v>669</v>
      </c>
      <c r="LVE65" s="98" t="s">
        <v>669</v>
      </c>
      <c r="LVF65" s="98" t="s">
        <v>669</v>
      </c>
      <c r="LVG65" s="98" t="s">
        <v>669</v>
      </c>
      <c r="LVH65" s="98" t="s">
        <v>669</v>
      </c>
      <c r="LVI65" s="98" t="s">
        <v>669</v>
      </c>
      <c r="LVJ65" s="98" t="s">
        <v>669</v>
      </c>
      <c r="LVK65" s="98" t="s">
        <v>669</v>
      </c>
      <c r="LVL65" s="98" t="s">
        <v>669</v>
      </c>
      <c r="LVM65" s="98" t="s">
        <v>669</v>
      </c>
      <c r="LVN65" s="98" t="s">
        <v>669</v>
      </c>
      <c r="LVO65" s="98" t="s">
        <v>669</v>
      </c>
      <c r="LVP65" s="98" t="s">
        <v>669</v>
      </c>
      <c r="LVQ65" s="98" t="s">
        <v>669</v>
      </c>
      <c r="LVR65" s="98" t="s">
        <v>669</v>
      </c>
      <c r="LVS65" s="98" t="s">
        <v>669</v>
      </c>
      <c r="LVT65" s="98" t="s">
        <v>669</v>
      </c>
      <c r="LVU65" s="98" t="s">
        <v>669</v>
      </c>
      <c r="LVV65" s="98" t="s">
        <v>669</v>
      </c>
      <c r="LVW65" s="98" t="s">
        <v>669</v>
      </c>
      <c r="LVX65" s="98" t="s">
        <v>669</v>
      </c>
      <c r="LVY65" s="98" t="s">
        <v>669</v>
      </c>
      <c r="LVZ65" s="98" t="s">
        <v>669</v>
      </c>
      <c r="LWA65" s="98" t="s">
        <v>669</v>
      </c>
      <c r="LWB65" s="98" t="s">
        <v>669</v>
      </c>
      <c r="LWC65" s="98" t="s">
        <v>669</v>
      </c>
      <c r="LWD65" s="98" t="s">
        <v>669</v>
      </c>
      <c r="LWE65" s="98" t="s">
        <v>669</v>
      </c>
      <c r="LWF65" s="98" t="s">
        <v>669</v>
      </c>
      <c r="LWG65" s="98" t="s">
        <v>669</v>
      </c>
      <c r="LWH65" s="98" t="s">
        <v>669</v>
      </c>
      <c r="LWI65" s="98" t="s">
        <v>669</v>
      </c>
      <c r="LWJ65" s="98" t="s">
        <v>669</v>
      </c>
      <c r="LWK65" s="98" t="s">
        <v>669</v>
      </c>
      <c r="LWL65" s="98" t="s">
        <v>669</v>
      </c>
      <c r="LWM65" s="98" t="s">
        <v>669</v>
      </c>
      <c r="LWN65" s="98" t="s">
        <v>669</v>
      </c>
      <c r="LWO65" s="98" t="s">
        <v>669</v>
      </c>
      <c r="LWP65" s="98" t="s">
        <v>669</v>
      </c>
      <c r="LWQ65" s="98" t="s">
        <v>669</v>
      </c>
      <c r="LWR65" s="98" t="s">
        <v>669</v>
      </c>
      <c r="LWS65" s="98" t="s">
        <v>669</v>
      </c>
      <c r="LWT65" s="98" t="s">
        <v>669</v>
      </c>
      <c r="LWU65" s="98" t="s">
        <v>669</v>
      </c>
      <c r="LWV65" s="98" t="s">
        <v>669</v>
      </c>
      <c r="LWW65" s="98" t="s">
        <v>669</v>
      </c>
      <c r="LWX65" s="98" t="s">
        <v>669</v>
      </c>
      <c r="LWY65" s="98" t="s">
        <v>669</v>
      </c>
      <c r="LWZ65" s="98" t="s">
        <v>669</v>
      </c>
      <c r="LXA65" s="98" t="s">
        <v>669</v>
      </c>
      <c r="LXB65" s="98" t="s">
        <v>669</v>
      </c>
      <c r="LXC65" s="98" t="s">
        <v>669</v>
      </c>
      <c r="LXD65" s="98" t="s">
        <v>669</v>
      </c>
      <c r="LXE65" s="98" t="s">
        <v>669</v>
      </c>
      <c r="LXF65" s="98" t="s">
        <v>669</v>
      </c>
      <c r="LXG65" s="98" t="s">
        <v>669</v>
      </c>
      <c r="LXH65" s="98" t="s">
        <v>669</v>
      </c>
      <c r="LXI65" s="98" t="s">
        <v>669</v>
      </c>
      <c r="LXJ65" s="98" t="s">
        <v>669</v>
      </c>
      <c r="LXK65" s="98" t="s">
        <v>669</v>
      </c>
      <c r="LXL65" s="98" t="s">
        <v>669</v>
      </c>
      <c r="LXM65" s="98" t="s">
        <v>669</v>
      </c>
      <c r="LXN65" s="98" t="s">
        <v>669</v>
      </c>
      <c r="LXO65" s="98" t="s">
        <v>669</v>
      </c>
      <c r="LXP65" s="98" t="s">
        <v>669</v>
      </c>
      <c r="LXQ65" s="98" t="s">
        <v>669</v>
      </c>
      <c r="LXR65" s="98" t="s">
        <v>669</v>
      </c>
      <c r="LXS65" s="98" t="s">
        <v>669</v>
      </c>
      <c r="LXT65" s="98" t="s">
        <v>669</v>
      </c>
      <c r="LXU65" s="98" t="s">
        <v>669</v>
      </c>
      <c r="LXV65" s="98" t="s">
        <v>669</v>
      </c>
      <c r="LXW65" s="98" t="s">
        <v>669</v>
      </c>
      <c r="LXX65" s="98" t="s">
        <v>669</v>
      </c>
      <c r="LXY65" s="98" t="s">
        <v>669</v>
      </c>
      <c r="LXZ65" s="98" t="s">
        <v>669</v>
      </c>
      <c r="LYA65" s="98" t="s">
        <v>669</v>
      </c>
      <c r="LYB65" s="98" t="s">
        <v>669</v>
      </c>
      <c r="LYC65" s="98" t="s">
        <v>669</v>
      </c>
      <c r="LYD65" s="98" t="s">
        <v>669</v>
      </c>
      <c r="LYE65" s="98" t="s">
        <v>669</v>
      </c>
      <c r="LYF65" s="98" t="s">
        <v>669</v>
      </c>
      <c r="LYG65" s="98" t="s">
        <v>669</v>
      </c>
      <c r="LYH65" s="98" t="s">
        <v>669</v>
      </c>
      <c r="LYI65" s="98" t="s">
        <v>669</v>
      </c>
      <c r="LYJ65" s="98" t="s">
        <v>669</v>
      </c>
      <c r="LYK65" s="98" t="s">
        <v>669</v>
      </c>
      <c r="LYL65" s="98" t="s">
        <v>669</v>
      </c>
      <c r="LYM65" s="98" t="s">
        <v>669</v>
      </c>
      <c r="LYN65" s="98" t="s">
        <v>669</v>
      </c>
      <c r="LYO65" s="98" t="s">
        <v>669</v>
      </c>
      <c r="LYP65" s="98" t="s">
        <v>669</v>
      </c>
      <c r="LYQ65" s="98" t="s">
        <v>669</v>
      </c>
      <c r="LYR65" s="98" t="s">
        <v>669</v>
      </c>
      <c r="LYS65" s="98" t="s">
        <v>669</v>
      </c>
      <c r="LYT65" s="98" t="s">
        <v>669</v>
      </c>
      <c r="LYU65" s="98" t="s">
        <v>669</v>
      </c>
      <c r="LYV65" s="98" t="s">
        <v>669</v>
      </c>
      <c r="LYW65" s="98" t="s">
        <v>669</v>
      </c>
      <c r="LYX65" s="98" t="s">
        <v>669</v>
      </c>
      <c r="LYY65" s="98" t="s">
        <v>669</v>
      </c>
      <c r="LYZ65" s="98" t="s">
        <v>669</v>
      </c>
      <c r="LZA65" s="98" t="s">
        <v>669</v>
      </c>
      <c r="LZB65" s="98" t="s">
        <v>669</v>
      </c>
      <c r="LZC65" s="98" t="s">
        <v>669</v>
      </c>
      <c r="LZD65" s="98" t="s">
        <v>669</v>
      </c>
      <c r="LZE65" s="98" t="s">
        <v>669</v>
      </c>
      <c r="LZF65" s="98" t="s">
        <v>669</v>
      </c>
      <c r="LZG65" s="98" t="s">
        <v>669</v>
      </c>
      <c r="LZH65" s="98" t="s">
        <v>669</v>
      </c>
      <c r="LZI65" s="98" t="s">
        <v>669</v>
      </c>
      <c r="LZJ65" s="98" t="s">
        <v>669</v>
      </c>
      <c r="LZK65" s="98" t="s">
        <v>669</v>
      </c>
      <c r="LZL65" s="98" t="s">
        <v>669</v>
      </c>
      <c r="LZM65" s="98" t="s">
        <v>669</v>
      </c>
      <c r="LZN65" s="98" t="s">
        <v>669</v>
      </c>
      <c r="LZO65" s="98" t="s">
        <v>669</v>
      </c>
      <c r="LZP65" s="98" t="s">
        <v>669</v>
      </c>
      <c r="LZQ65" s="98" t="s">
        <v>669</v>
      </c>
      <c r="LZR65" s="98" t="s">
        <v>669</v>
      </c>
      <c r="LZS65" s="98" t="s">
        <v>669</v>
      </c>
      <c r="LZT65" s="98" t="s">
        <v>669</v>
      </c>
      <c r="LZU65" s="98" t="s">
        <v>669</v>
      </c>
      <c r="LZV65" s="98" t="s">
        <v>669</v>
      </c>
      <c r="LZW65" s="98" t="s">
        <v>669</v>
      </c>
      <c r="LZX65" s="98" t="s">
        <v>669</v>
      </c>
      <c r="LZY65" s="98" t="s">
        <v>669</v>
      </c>
      <c r="LZZ65" s="98" t="s">
        <v>669</v>
      </c>
      <c r="MAA65" s="98" t="s">
        <v>669</v>
      </c>
      <c r="MAB65" s="98" t="s">
        <v>669</v>
      </c>
      <c r="MAC65" s="98" t="s">
        <v>669</v>
      </c>
      <c r="MAD65" s="98" t="s">
        <v>669</v>
      </c>
      <c r="MAE65" s="98" t="s">
        <v>669</v>
      </c>
      <c r="MAF65" s="98" t="s">
        <v>669</v>
      </c>
      <c r="MAG65" s="98" t="s">
        <v>669</v>
      </c>
      <c r="MAH65" s="98" t="s">
        <v>669</v>
      </c>
      <c r="MAI65" s="98" t="s">
        <v>669</v>
      </c>
      <c r="MAJ65" s="98" t="s">
        <v>669</v>
      </c>
      <c r="MAK65" s="98" t="s">
        <v>669</v>
      </c>
      <c r="MAL65" s="98" t="s">
        <v>669</v>
      </c>
      <c r="MAM65" s="98" t="s">
        <v>669</v>
      </c>
      <c r="MAN65" s="98" t="s">
        <v>669</v>
      </c>
      <c r="MAO65" s="98" t="s">
        <v>669</v>
      </c>
      <c r="MAP65" s="98" t="s">
        <v>669</v>
      </c>
      <c r="MAQ65" s="98" t="s">
        <v>669</v>
      </c>
      <c r="MAR65" s="98" t="s">
        <v>669</v>
      </c>
      <c r="MAS65" s="98" t="s">
        <v>669</v>
      </c>
      <c r="MAT65" s="98" t="s">
        <v>669</v>
      </c>
      <c r="MAU65" s="98" t="s">
        <v>669</v>
      </c>
      <c r="MAV65" s="98" t="s">
        <v>669</v>
      </c>
      <c r="MAW65" s="98" t="s">
        <v>669</v>
      </c>
      <c r="MAX65" s="98" t="s">
        <v>669</v>
      </c>
      <c r="MAY65" s="98" t="s">
        <v>669</v>
      </c>
      <c r="MAZ65" s="98" t="s">
        <v>669</v>
      </c>
      <c r="MBA65" s="98" t="s">
        <v>669</v>
      </c>
      <c r="MBB65" s="98" t="s">
        <v>669</v>
      </c>
      <c r="MBC65" s="98" t="s">
        <v>669</v>
      </c>
      <c r="MBD65" s="98" t="s">
        <v>669</v>
      </c>
      <c r="MBE65" s="98" t="s">
        <v>669</v>
      </c>
      <c r="MBF65" s="98" t="s">
        <v>669</v>
      </c>
      <c r="MBG65" s="98" t="s">
        <v>669</v>
      </c>
      <c r="MBH65" s="98" t="s">
        <v>669</v>
      </c>
      <c r="MBI65" s="98" t="s">
        <v>669</v>
      </c>
      <c r="MBJ65" s="98" t="s">
        <v>669</v>
      </c>
      <c r="MBK65" s="98" t="s">
        <v>669</v>
      </c>
      <c r="MBL65" s="98" t="s">
        <v>669</v>
      </c>
      <c r="MBM65" s="98" t="s">
        <v>669</v>
      </c>
      <c r="MBN65" s="98" t="s">
        <v>669</v>
      </c>
      <c r="MBO65" s="98" t="s">
        <v>669</v>
      </c>
      <c r="MBP65" s="98" t="s">
        <v>669</v>
      </c>
      <c r="MBQ65" s="98" t="s">
        <v>669</v>
      </c>
      <c r="MBR65" s="98" t="s">
        <v>669</v>
      </c>
      <c r="MBS65" s="98" t="s">
        <v>669</v>
      </c>
      <c r="MBT65" s="98" t="s">
        <v>669</v>
      </c>
      <c r="MBU65" s="98" t="s">
        <v>669</v>
      </c>
      <c r="MBV65" s="98" t="s">
        <v>669</v>
      </c>
      <c r="MBW65" s="98" t="s">
        <v>669</v>
      </c>
      <c r="MBX65" s="98" t="s">
        <v>669</v>
      </c>
      <c r="MBY65" s="98" t="s">
        <v>669</v>
      </c>
      <c r="MBZ65" s="98" t="s">
        <v>669</v>
      </c>
      <c r="MCA65" s="98" t="s">
        <v>669</v>
      </c>
      <c r="MCB65" s="98" t="s">
        <v>669</v>
      </c>
      <c r="MCC65" s="98" t="s">
        <v>669</v>
      </c>
      <c r="MCD65" s="98" t="s">
        <v>669</v>
      </c>
      <c r="MCE65" s="98" t="s">
        <v>669</v>
      </c>
      <c r="MCF65" s="98" t="s">
        <v>669</v>
      </c>
      <c r="MCG65" s="98" t="s">
        <v>669</v>
      </c>
      <c r="MCH65" s="98" t="s">
        <v>669</v>
      </c>
      <c r="MCI65" s="98" t="s">
        <v>669</v>
      </c>
      <c r="MCJ65" s="98" t="s">
        <v>669</v>
      </c>
      <c r="MCK65" s="98" t="s">
        <v>669</v>
      </c>
      <c r="MCL65" s="98" t="s">
        <v>669</v>
      </c>
      <c r="MCM65" s="98" t="s">
        <v>669</v>
      </c>
      <c r="MCN65" s="98" t="s">
        <v>669</v>
      </c>
      <c r="MCO65" s="98" t="s">
        <v>669</v>
      </c>
      <c r="MCP65" s="98" t="s">
        <v>669</v>
      </c>
      <c r="MCQ65" s="98" t="s">
        <v>669</v>
      </c>
      <c r="MCR65" s="98" t="s">
        <v>669</v>
      </c>
      <c r="MCS65" s="98" t="s">
        <v>669</v>
      </c>
      <c r="MCT65" s="98" t="s">
        <v>669</v>
      </c>
      <c r="MCU65" s="98" t="s">
        <v>669</v>
      </c>
      <c r="MCV65" s="98" t="s">
        <v>669</v>
      </c>
      <c r="MCW65" s="98" t="s">
        <v>669</v>
      </c>
      <c r="MCX65" s="98" t="s">
        <v>669</v>
      </c>
      <c r="MCY65" s="98" t="s">
        <v>669</v>
      </c>
      <c r="MCZ65" s="98" t="s">
        <v>669</v>
      </c>
      <c r="MDA65" s="98" t="s">
        <v>669</v>
      </c>
      <c r="MDB65" s="98" t="s">
        <v>669</v>
      </c>
      <c r="MDC65" s="98" t="s">
        <v>669</v>
      </c>
      <c r="MDD65" s="98" t="s">
        <v>669</v>
      </c>
      <c r="MDE65" s="98" t="s">
        <v>669</v>
      </c>
      <c r="MDF65" s="98" t="s">
        <v>669</v>
      </c>
      <c r="MDG65" s="98" t="s">
        <v>669</v>
      </c>
      <c r="MDH65" s="98" t="s">
        <v>669</v>
      </c>
      <c r="MDI65" s="98" t="s">
        <v>669</v>
      </c>
      <c r="MDJ65" s="98" t="s">
        <v>669</v>
      </c>
      <c r="MDK65" s="98" t="s">
        <v>669</v>
      </c>
      <c r="MDL65" s="98" t="s">
        <v>669</v>
      </c>
      <c r="MDM65" s="98" t="s">
        <v>669</v>
      </c>
      <c r="MDN65" s="98" t="s">
        <v>669</v>
      </c>
      <c r="MDO65" s="98" t="s">
        <v>669</v>
      </c>
      <c r="MDP65" s="98" t="s">
        <v>669</v>
      </c>
      <c r="MDQ65" s="98" t="s">
        <v>669</v>
      </c>
      <c r="MDR65" s="98" t="s">
        <v>669</v>
      </c>
      <c r="MDS65" s="98" t="s">
        <v>669</v>
      </c>
      <c r="MDT65" s="98" t="s">
        <v>669</v>
      </c>
      <c r="MDU65" s="98" t="s">
        <v>669</v>
      </c>
      <c r="MDV65" s="98" t="s">
        <v>669</v>
      </c>
      <c r="MDW65" s="98" t="s">
        <v>669</v>
      </c>
      <c r="MDX65" s="98" t="s">
        <v>669</v>
      </c>
      <c r="MDY65" s="98" t="s">
        <v>669</v>
      </c>
      <c r="MDZ65" s="98" t="s">
        <v>669</v>
      </c>
      <c r="MEA65" s="98" t="s">
        <v>669</v>
      </c>
      <c r="MEB65" s="98" t="s">
        <v>669</v>
      </c>
      <c r="MEC65" s="98" t="s">
        <v>669</v>
      </c>
      <c r="MED65" s="98" t="s">
        <v>669</v>
      </c>
      <c r="MEE65" s="98" t="s">
        <v>669</v>
      </c>
      <c r="MEF65" s="98" t="s">
        <v>669</v>
      </c>
      <c r="MEG65" s="98" t="s">
        <v>669</v>
      </c>
      <c r="MEH65" s="98" t="s">
        <v>669</v>
      </c>
      <c r="MEI65" s="98" t="s">
        <v>669</v>
      </c>
      <c r="MEJ65" s="98" t="s">
        <v>669</v>
      </c>
      <c r="MEK65" s="98" t="s">
        <v>669</v>
      </c>
      <c r="MEL65" s="98" t="s">
        <v>669</v>
      </c>
      <c r="MEM65" s="98" t="s">
        <v>669</v>
      </c>
      <c r="MEN65" s="98" t="s">
        <v>669</v>
      </c>
      <c r="MEO65" s="98" t="s">
        <v>669</v>
      </c>
      <c r="MEP65" s="98" t="s">
        <v>669</v>
      </c>
      <c r="MEQ65" s="98" t="s">
        <v>669</v>
      </c>
      <c r="MER65" s="98" t="s">
        <v>669</v>
      </c>
      <c r="MES65" s="98" t="s">
        <v>669</v>
      </c>
      <c r="MET65" s="98" t="s">
        <v>669</v>
      </c>
      <c r="MEU65" s="98" t="s">
        <v>669</v>
      </c>
      <c r="MEV65" s="98" t="s">
        <v>669</v>
      </c>
      <c r="MEW65" s="98" t="s">
        <v>669</v>
      </c>
      <c r="MEX65" s="98" t="s">
        <v>669</v>
      </c>
      <c r="MEY65" s="98" t="s">
        <v>669</v>
      </c>
      <c r="MEZ65" s="98" t="s">
        <v>669</v>
      </c>
      <c r="MFA65" s="98" t="s">
        <v>669</v>
      </c>
      <c r="MFB65" s="98" t="s">
        <v>669</v>
      </c>
      <c r="MFC65" s="98" t="s">
        <v>669</v>
      </c>
      <c r="MFD65" s="98" t="s">
        <v>669</v>
      </c>
      <c r="MFE65" s="98" t="s">
        <v>669</v>
      </c>
      <c r="MFF65" s="98" t="s">
        <v>669</v>
      </c>
      <c r="MFG65" s="98" t="s">
        <v>669</v>
      </c>
      <c r="MFH65" s="98" t="s">
        <v>669</v>
      </c>
      <c r="MFI65" s="98" t="s">
        <v>669</v>
      </c>
      <c r="MFJ65" s="98" t="s">
        <v>669</v>
      </c>
      <c r="MFK65" s="98" t="s">
        <v>669</v>
      </c>
      <c r="MFL65" s="98" t="s">
        <v>669</v>
      </c>
      <c r="MFM65" s="98" t="s">
        <v>669</v>
      </c>
      <c r="MFN65" s="98" t="s">
        <v>669</v>
      </c>
      <c r="MFO65" s="98" t="s">
        <v>669</v>
      </c>
      <c r="MFP65" s="98" t="s">
        <v>669</v>
      </c>
      <c r="MFQ65" s="98" t="s">
        <v>669</v>
      </c>
      <c r="MFR65" s="98" t="s">
        <v>669</v>
      </c>
      <c r="MFS65" s="98" t="s">
        <v>669</v>
      </c>
      <c r="MFT65" s="98" t="s">
        <v>669</v>
      </c>
      <c r="MFU65" s="98" t="s">
        <v>669</v>
      </c>
      <c r="MFV65" s="98" t="s">
        <v>669</v>
      </c>
      <c r="MFW65" s="98" t="s">
        <v>669</v>
      </c>
      <c r="MFX65" s="98" t="s">
        <v>669</v>
      </c>
      <c r="MFY65" s="98" t="s">
        <v>669</v>
      </c>
      <c r="MFZ65" s="98" t="s">
        <v>669</v>
      </c>
      <c r="MGA65" s="98" t="s">
        <v>669</v>
      </c>
      <c r="MGB65" s="98" t="s">
        <v>669</v>
      </c>
      <c r="MGC65" s="98" t="s">
        <v>669</v>
      </c>
      <c r="MGD65" s="98" t="s">
        <v>669</v>
      </c>
      <c r="MGE65" s="98" t="s">
        <v>669</v>
      </c>
      <c r="MGF65" s="98" t="s">
        <v>669</v>
      </c>
      <c r="MGG65" s="98" t="s">
        <v>669</v>
      </c>
      <c r="MGH65" s="98" t="s">
        <v>669</v>
      </c>
      <c r="MGI65" s="98" t="s">
        <v>669</v>
      </c>
      <c r="MGJ65" s="98" t="s">
        <v>669</v>
      </c>
      <c r="MGK65" s="98" t="s">
        <v>669</v>
      </c>
      <c r="MGL65" s="98" t="s">
        <v>669</v>
      </c>
      <c r="MGM65" s="98" t="s">
        <v>669</v>
      </c>
      <c r="MGN65" s="98" t="s">
        <v>669</v>
      </c>
      <c r="MGO65" s="98" t="s">
        <v>669</v>
      </c>
      <c r="MGP65" s="98" t="s">
        <v>669</v>
      </c>
      <c r="MGQ65" s="98" t="s">
        <v>669</v>
      </c>
      <c r="MGR65" s="98" t="s">
        <v>669</v>
      </c>
      <c r="MGS65" s="98" t="s">
        <v>669</v>
      </c>
      <c r="MGT65" s="98" t="s">
        <v>669</v>
      </c>
      <c r="MGU65" s="98" t="s">
        <v>669</v>
      </c>
      <c r="MGV65" s="98" t="s">
        <v>669</v>
      </c>
      <c r="MGW65" s="98" t="s">
        <v>669</v>
      </c>
      <c r="MGX65" s="98" t="s">
        <v>669</v>
      </c>
      <c r="MGY65" s="98" t="s">
        <v>669</v>
      </c>
      <c r="MGZ65" s="98" t="s">
        <v>669</v>
      </c>
      <c r="MHA65" s="98" t="s">
        <v>669</v>
      </c>
      <c r="MHB65" s="98" t="s">
        <v>669</v>
      </c>
      <c r="MHC65" s="98" t="s">
        <v>669</v>
      </c>
      <c r="MHD65" s="98" t="s">
        <v>669</v>
      </c>
      <c r="MHE65" s="98" t="s">
        <v>669</v>
      </c>
      <c r="MHF65" s="98" t="s">
        <v>669</v>
      </c>
      <c r="MHG65" s="98" t="s">
        <v>669</v>
      </c>
      <c r="MHH65" s="98" t="s">
        <v>669</v>
      </c>
      <c r="MHI65" s="98" t="s">
        <v>669</v>
      </c>
      <c r="MHJ65" s="98" t="s">
        <v>669</v>
      </c>
      <c r="MHK65" s="98" t="s">
        <v>669</v>
      </c>
      <c r="MHL65" s="98" t="s">
        <v>669</v>
      </c>
      <c r="MHM65" s="98" t="s">
        <v>669</v>
      </c>
      <c r="MHN65" s="98" t="s">
        <v>669</v>
      </c>
      <c r="MHO65" s="98" t="s">
        <v>669</v>
      </c>
      <c r="MHP65" s="98" t="s">
        <v>669</v>
      </c>
      <c r="MHQ65" s="98" t="s">
        <v>669</v>
      </c>
      <c r="MHR65" s="98" t="s">
        <v>669</v>
      </c>
      <c r="MHS65" s="98" t="s">
        <v>669</v>
      </c>
      <c r="MHT65" s="98" t="s">
        <v>669</v>
      </c>
      <c r="MHU65" s="98" t="s">
        <v>669</v>
      </c>
      <c r="MHV65" s="98" t="s">
        <v>669</v>
      </c>
      <c r="MHW65" s="98" t="s">
        <v>669</v>
      </c>
      <c r="MHX65" s="98" t="s">
        <v>669</v>
      </c>
      <c r="MHY65" s="98" t="s">
        <v>669</v>
      </c>
      <c r="MHZ65" s="98" t="s">
        <v>669</v>
      </c>
      <c r="MIA65" s="98" t="s">
        <v>669</v>
      </c>
      <c r="MIB65" s="98" t="s">
        <v>669</v>
      </c>
      <c r="MIC65" s="98" t="s">
        <v>669</v>
      </c>
      <c r="MID65" s="98" t="s">
        <v>669</v>
      </c>
      <c r="MIE65" s="98" t="s">
        <v>669</v>
      </c>
      <c r="MIF65" s="98" t="s">
        <v>669</v>
      </c>
      <c r="MIG65" s="98" t="s">
        <v>669</v>
      </c>
      <c r="MIH65" s="98" t="s">
        <v>669</v>
      </c>
      <c r="MII65" s="98" t="s">
        <v>669</v>
      </c>
      <c r="MIJ65" s="98" t="s">
        <v>669</v>
      </c>
      <c r="MIK65" s="98" t="s">
        <v>669</v>
      </c>
      <c r="MIL65" s="98" t="s">
        <v>669</v>
      </c>
      <c r="MIM65" s="98" t="s">
        <v>669</v>
      </c>
      <c r="MIN65" s="98" t="s">
        <v>669</v>
      </c>
      <c r="MIO65" s="98" t="s">
        <v>669</v>
      </c>
      <c r="MIP65" s="98" t="s">
        <v>669</v>
      </c>
      <c r="MIQ65" s="98" t="s">
        <v>669</v>
      </c>
      <c r="MIR65" s="98" t="s">
        <v>669</v>
      </c>
      <c r="MIS65" s="98" t="s">
        <v>669</v>
      </c>
      <c r="MIT65" s="98" t="s">
        <v>669</v>
      </c>
      <c r="MIU65" s="98" t="s">
        <v>669</v>
      </c>
      <c r="MIV65" s="98" t="s">
        <v>669</v>
      </c>
      <c r="MIW65" s="98" t="s">
        <v>669</v>
      </c>
      <c r="MIX65" s="98" t="s">
        <v>669</v>
      </c>
      <c r="MIY65" s="98" t="s">
        <v>669</v>
      </c>
      <c r="MIZ65" s="98" t="s">
        <v>669</v>
      </c>
      <c r="MJA65" s="98" t="s">
        <v>669</v>
      </c>
      <c r="MJB65" s="98" t="s">
        <v>669</v>
      </c>
      <c r="MJC65" s="98" t="s">
        <v>669</v>
      </c>
      <c r="MJD65" s="98" t="s">
        <v>669</v>
      </c>
      <c r="MJE65" s="98" t="s">
        <v>669</v>
      </c>
      <c r="MJF65" s="98" t="s">
        <v>669</v>
      </c>
      <c r="MJG65" s="98" t="s">
        <v>669</v>
      </c>
      <c r="MJH65" s="98" t="s">
        <v>669</v>
      </c>
      <c r="MJI65" s="98" t="s">
        <v>669</v>
      </c>
      <c r="MJJ65" s="98" t="s">
        <v>669</v>
      </c>
      <c r="MJK65" s="98" t="s">
        <v>669</v>
      </c>
      <c r="MJL65" s="98" t="s">
        <v>669</v>
      </c>
      <c r="MJM65" s="98" t="s">
        <v>669</v>
      </c>
      <c r="MJN65" s="98" t="s">
        <v>669</v>
      </c>
      <c r="MJO65" s="98" t="s">
        <v>669</v>
      </c>
      <c r="MJP65" s="98" t="s">
        <v>669</v>
      </c>
      <c r="MJQ65" s="98" t="s">
        <v>669</v>
      </c>
      <c r="MJR65" s="98" t="s">
        <v>669</v>
      </c>
      <c r="MJS65" s="98" t="s">
        <v>669</v>
      </c>
      <c r="MJT65" s="98" t="s">
        <v>669</v>
      </c>
      <c r="MJU65" s="98" t="s">
        <v>669</v>
      </c>
      <c r="MJV65" s="98" t="s">
        <v>669</v>
      </c>
      <c r="MJW65" s="98" t="s">
        <v>669</v>
      </c>
      <c r="MJX65" s="98" t="s">
        <v>669</v>
      </c>
      <c r="MJY65" s="98" t="s">
        <v>669</v>
      </c>
      <c r="MJZ65" s="98" t="s">
        <v>669</v>
      </c>
      <c r="MKA65" s="98" t="s">
        <v>669</v>
      </c>
      <c r="MKB65" s="98" t="s">
        <v>669</v>
      </c>
      <c r="MKC65" s="98" t="s">
        <v>669</v>
      </c>
      <c r="MKD65" s="98" t="s">
        <v>669</v>
      </c>
      <c r="MKE65" s="98" t="s">
        <v>669</v>
      </c>
      <c r="MKF65" s="98" t="s">
        <v>669</v>
      </c>
      <c r="MKG65" s="98" t="s">
        <v>669</v>
      </c>
      <c r="MKH65" s="98" t="s">
        <v>669</v>
      </c>
      <c r="MKI65" s="98" t="s">
        <v>669</v>
      </c>
      <c r="MKJ65" s="98" t="s">
        <v>669</v>
      </c>
      <c r="MKK65" s="98" t="s">
        <v>669</v>
      </c>
      <c r="MKL65" s="98" t="s">
        <v>669</v>
      </c>
      <c r="MKM65" s="98" t="s">
        <v>669</v>
      </c>
      <c r="MKN65" s="98" t="s">
        <v>669</v>
      </c>
      <c r="MKO65" s="98" t="s">
        <v>669</v>
      </c>
      <c r="MKP65" s="98" t="s">
        <v>669</v>
      </c>
      <c r="MKQ65" s="98" t="s">
        <v>669</v>
      </c>
      <c r="MKR65" s="98" t="s">
        <v>669</v>
      </c>
      <c r="MKS65" s="98" t="s">
        <v>669</v>
      </c>
      <c r="MKT65" s="98" t="s">
        <v>669</v>
      </c>
      <c r="MKU65" s="98" t="s">
        <v>669</v>
      </c>
      <c r="MKV65" s="98" t="s">
        <v>669</v>
      </c>
      <c r="MKW65" s="98" t="s">
        <v>669</v>
      </c>
      <c r="MKX65" s="98" t="s">
        <v>669</v>
      </c>
      <c r="MKY65" s="98" t="s">
        <v>669</v>
      </c>
      <c r="MKZ65" s="98" t="s">
        <v>669</v>
      </c>
      <c r="MLA65" s="98" t="s">
        <v>669</v>
      </c>
      <c r="MLB65" s="98" t="s">
        <v>669</v>
      </c>
      <c r="MLC65" s="98" t="s">
        <v>669</v>
      </c>
      <c r="MLD65" s="98" t="s">
        <v>669</v>
      </c>
      <c r="MLE65" s="98" t="s">
        <v>669</v>
      </c>
      <c r="MLF65" s="98" t="s">
        <v>669</v>
      </c>
      <c r="MLG65" s="98" t="s">
        <v>669</v>
      </c>
      <c r="MLH65" s="98" t="s">
        <v>669</v>
      </c>
      <c r="MLI65" s="98" t="s">
        <v>669</v>
      </c>
      <c r="MLJ65" s="98" t="s">
        <v>669</v>
      </c>
      <c r="MLK65" s="98" t="s">
        <v>669</v>
      </c>
      <c r="MLL65" s="98" t="s">
        <v>669</v>
      </c>
      <c r="MLM65" s="98" t="s">
        <v>669</v>
      </c>
      <c r="MLN65" s="98" t="s">
        <v>669</v>
      </c>
      <c r="MLO65" s="98" t="s">
        <v>669</v>
      </c>
      <c r="MLP65" s="98" t="s">
        <v>669</v>
      </c>
      <c r="MLQ65" s="98" t="s">
        <v>669</v>
      </c>
      <c r="MLR65" s="98" t="s">
        <v>669</v>
      </c>
      <c r="MLS65" s="98" t="s">
        <v>669</v>
      </c>
      <c r="MLT65" s="98" t="s">
        <v>669</v>
      </c>
      <c r="MLU65" s="98" t="s">
        <v>669</v>
      </c>
      <c r="MLV65" s="98" t="s">
        <v>669</v>
      </c>
      <c r="MLW65" s="98" t="s">
        <v>669</v>
      </c>
      <c r="MLX65" s="98" t="s">
        <v>669</v>
      </c>
      <c r="MLY65" s="98" t="s">
        <v>669</v>
      </c>
      <c r="MLZ65" s="98" t="s">
        <v>669</v>
      </c>
      <c r="MMA65" s="98" t="s">
        <v>669</v>
      </c>
      <c r="MMB65" s="98" t="s">
        <v>669</v>
      </c>
      <c r="MMC65" s="98" t="s">
        <v>669</v>
      </c>
      <c r="MMD65" s="98" t="s">
        <v>669</v>
      </c>
      <c r="MME65" s="98" t="s">
        <v>669</v>
      </c>
      <c r="MMF65" s="98" t="s">
        <v>669</v>
      </c>
      <c r="MMG65" s="98" t="s">
        <v>669</v>
      </c>
      <c r="MMH65" s="98" t="s">
        <v>669</v>
      </c>
      <c r="MMI65" s="98" t="s">
        <v>669</v>
      </c>
      <c r="MMJ65" s="98" t="s">
        <v>669</v>
      </c>
      <c r="MMK65" s="98" t="s">
        <v>669</v>
      </c>
      <c r="MML65" s="98" t="s">
        <v>669</v>
      </c>
      <c r="MMM65" s="98" t="s">
        <v>669</v>
      </c>
      <c r="MMN65" s="98" t="s">
        <v>669</v>
      </c>
      <c r="MMO65" s="98" t="s">
        <v>669</v>
      </c>
      <c r="MMP65" s="98" t="s">
        <v>669</v>
      </c>
      <c r="MMQ65" s="98" t="s">
        <v>669</v>
      </c>
      <c r="MMR65" s="98" t="s">
        <v>669</v>
      </c>
      <c r="MMS65" s="98" t="s">
        <v>669</v>
      </c>
      <c r="MMT65" s="98" t="s">
        <v>669</v>
      </c>
      <c r="MMU65" s="98" t="s">
        <v>669</v>
      </c>
      <c r="MMV65" s="98" t="s">
        <v>669</v>
      </c>
      <c r="MMW65" s="98" t="s">
        <v>669</v>
      </c>
      <c r="MMX65" s="98" t="s">
        <v>669</v>
      </c>
      <c r="MMY65" s="98" t="s">
        <v>669</v>
      </c>
      <c r="MMZ65" s="98" t="s">
        <v>669</v>
      </c>
      <c r="MNA65" s="98" t="s">
        <v>669</v>
      </c>
      <c r="MNB65" s="98" t="s">
        <v>669</v>
      </c>
      <c r="MNC65" s="98" t="s">
        <v>669</v>
      </c>
      <c r="MND65" s="98" t="s">
        <v>669</v>
      </c>
      <c r="MNE65" s="98" t="s">
        <v>669</v>
      </c>
      <c r="MNF65" s="98" t="s">
        <v>669</v>
      </c>
      <c r="MNG65" s="98" t="s">
        <v>669</v>
      </c>
      <c r="MNH65" s="98" t="s">
        <v>669</v>
      </c>
      <c r="MNI65" s="98" t="s">
        <v>669</v>
      </c>
      <c r="MNJ65" s="98" t="s">
        <v>669</v>
      </c>
      <c r="MNK65" s="98" t="s">
        <v>669</v>
      </c>
      <c r="MNL65" s="98" t="s">
        <v>669</v>
      </c>
      <c r="MNM65" s="98" t="s">
        <v>669</v>
      </c>
      <c r="MNN65" s="98" t="s">
        <v>669</v>
      </c>
      <c r="MNO65" s="98" t="s">
        <v>669</v>
      </c>
      <c r="MNP65" s="98" t="s">
        <v>669</v>
      </c>
      <c r="MNQ65" s="98" t="s">
        <v>669</v>
      </c>
      <c r="MNR65" s="98" t="s">
        <v>669</v>
      </c>
      <c r="MNS65" s="98" t="s">
        <v>669</v>
      </c>
      <c r="MNT65" s="98" t="s">
        <v>669</v>
      </c>
      <c r="MNU65" s="98" t="s">
        <v>669</v>
      </c>
      <c r="MNV65" s="98" t="s">
        <v>669</v>
      </c>
      <c r="MNW65" s="98" t="s">
        <v>669</v>
      </c>
      <c r="MNX65" s="98" t="s">
        <v>669</v>
      </c>
      <c r="MNY65" s="98" t="s">
        <v>669</v>
      </c>
      <c r="MNZ65" s="98" t="s">
        <v>669</v>
      </c>
      <c r="MOA65" s="98" t="s">
        <v>669</v>
      </c>
      <c r="MOB65" s="98" t="s">
        <v>669</v>
      </c>
      <c r="MOC65" s="98" t="s">
        <v>669</v>
      </c>
      <c r="MOD65" s="98" t="s">
        <v>669</v>
      </c>
      <c r="MOE65" s="98" t="s">
        <v>669</v>
      </c>
      <c r="MOF65" s="98" t="s">
        <v>669</v>
      </c>
      <c r="MOG65" s="98" t="s">
        <v>669</v>
      </c>
      <c r="MOH65" s="98" t="s">
        <v>669</v>
      </c>
      <c r="MOI65" s="98" t="s">
        <v>669</v>
      </c>
      <c r="MOJ65" s="98" t="s">
        <v>669</v>
      </c>
      <c r="MOK65" s="98" t="s">
        <v>669</v>
      </c>
      <c r="MOL65" s="98" t="s">
        <v>669</v>
      </c>
      <c r="MOM65" s="98" t="s">
        <v>669</v>
      </c>
      <c r="MON65" s="98" t="s">
        <v>669</v>
      </c>
      <c r="MOO65" s="98" t="s">
        <v>669</v>
      </c>
      <c r="MOP65" s="98" t="s">
        <v>669</v>
      </c>
      <c r="MOQ65" s="98" t="s">
        <v>669</v>
      </c>
      <c r="MOR65" s="98" t="s">
        <v>669</v>
      </c>
      <c r="MOS65" s="98" t="s">
        <v>669</v>
      </c>
      <c r="MOT65" s="98" t="s">
        <v>669</v>
      </c>
      <c r="MOU65" s="98" t="s">
        <v>669</v>
      </c>
      <c r="MOV65" s="98" t="s">
        <v>669</v>
      </c>
      <c r="MOW65" s="98" t="s">
        <v>669</v>
      </c>
      <c r="MOX65" s="98" t="s">
        <v>669</v>
      </c>
      <c r="MOY65" s="98" t="s">
        <v>669</v>
      </c>
      <c r="MOZ65" s="98" t="s">
        <v>669</v>
      </c>
      <c r="MPA65" s="98" t="s">
        <v>669</v>
      </c>
      <c r="MPB65" s="98" t="s">
        <v>669</v>
      </c>
      <c r="MPC65" s="98" t="s">
        <v>669</v>
      </c>
      <c r="MPD65" s="98" t="s">
        <v>669</v>
      </c>
      <c r="MPE65" s="98" t="s">
        <v>669</v>
      </c>
      <c r="MPF65" s="98" t="s">
        <v>669</v>
      </c>
      <c r="MPG65" s="98" t="s">
        <v>669</v>
      </c>
      <c r="MPH65" s="98" t="s">
        <v>669</v>
      </c>
      <c r="MPI65" s="98" t="s">
        <v>669</v>
      </c>
      <c r="MPJ65" s="98" t="s">
        <v>669</v>
      </c>
      <c r="MPK65" s="98" t="s">
        <v>669</v>
      </c>
      <c r="MPL65" s="98" t="s">
        <v>669</v>
      </c>
      <c r="MPM65" s="98" t="s">
        <v>669</v>
      </c>
      <c r="MPN65" s="98" t="s">
        <v>669</v>
      </c>
      <c r="MPO65" s="98" t="s">
        <v>669</v>
      </c>
      <c r="MPP65" s="98" t="s">
        <v>669</v>
      </c>
      <c r="MPQ65" s="98" t="s">
        <v>669</v>
      </c>
      <c r="MPR65" s="98" t="s">
        <v>669</v>
      </c>
      <c r="MPS65" s="98" t="s">
        <v>669</v>
      </c>
      <c r="MPT65" s="98" t="s">
        <v>669</v>
      </c>
      <c r="MPU65" s="98" t="s">
        <v>669</v>
      </c>
      <c r="MPV65" s="98" t="s">
        <v>669</v>
      </c>
      <c r="MPW65" s="98" t="s">
        <v>669</v>
      </c>
      <c r="MPX65" s="98" t="s">
        <v>669</v>
      </c>
      <c r="MPY65" s="98" t="s">
        <v>669</v>
      </c>
      <c r="MPZ65" s="98" t="s">
        <v>669</v>
      </c>
      <c r="MQA65" s="98" t="s">
        <v>669</v>
      </c>
      <c r="MQB65" s="98" t="s">
        <v>669</v>
      </c>
      <c r="MQC65" s="98" t="s">
        <v>669</v>
      </c>
      <c r="MQD65" s="98" t="s">
        <v>669</v>
      </c>
      <c r="MQE65" s="98" t="s">
        <v>669</v>
      </c>
      <c r="MQF65" s="98" t="s">
        <v>669</v>
      </c>
      <c r="MQG65" s="98" t="s">
        <v>669</v>
      </c>
      <c r="MQH65" s="98" t="s">
        <v>669</v>
      </c>
      <c r="MQI65" s="98" t="s">
        <v>669</v>
      </c>
      <c r="MQJ65" s="98" t="s">
        <v>669</v>
      </c>
      <c r="MQK65" s="98" t="s">
        <v>669</v>
      </c>
      <c r="MQL65" s="98" t="s">
        <v>669</v>
      </c>
      <c r="MQM65" s="98" t="s">
        <v>669</v>
      </c>
      <c r="MQN65" s="98" t="s">
        <v>669</v>
      </c>
      <c r="MQO65" s="98" t="s">
        <v>669</v>
      </c>
      <c r="MQP65" s="98" t="s">
        <v>669</v>
      </c>
      <c r="MQQ65" s="98" t="s">
        <v>669</v>
      </c>
      <c r="MQR65" s="98" t="s">
        <v>669</v>
      </c>
      <c r="MQS65" s="98" t="s">
        <v>669</v>
      </c>
      <c r="MQT65" s="98" t="s">
        <v>669</v>
      </c>
      <c r="MQU65" s="98" t="s">
        <v>669</v>
      </c>
      <c r="MQV65" s="98" t="s">
        <v>669</v>
      </c>
      <c r="MQW65" s="98" t="s">
        <v>669</v>
      </c>
      <c r="MQX65" s="98" t="s">
        <v>669</v>
      </c>
      <c r="MQY65" s="98" t="s">
        <v>669</v>
      </c>
      <c r="MQZ65" s="98" t="s">
        <v>669</v>
      </c>
      <c r="MRA65" s="98" t="s">
        <v>669</v>
      </c>
      <c r="MRB65" s="98" t="s">
        <v>669</v>
      </c>
      <c r="MRC65" s="98" t="s">
        <v>669</v>
      </c>
      <c r="MRD65" s="98" t="s">
        <v>669</v>
      </c>
      <c r="MRE65" s="98" t="s">
        <v>669</v>
      </c>
      <c r="MRF65" s="98" t="s">
        <v>669</v>
      </c>
      <c r="MRG65" s="98" t="s">
        <v>669</v>
      </c>
      <c r="MRH65" s="98" t="s">
        <v>669</v>
      </c>
      <c r="MRI65" s="98" t="s">
        <v>669</v>
      </c>
      <c r="MRJ65" s="98" t="s">
        <v>669</v>
      </c>
      <c r="MRK65" s="98" t="s">
        <v>669</v>
      </c>
      <c r="MRL65" s="98" t="s">
        <v>669</v>
      </c>
      <c r="MRM65" s="98" t="s">
        <v>669</v>
      </c>
      <c r="MRN65" s="98" t="s">
        <v>669</v>
      </c>
      <c r="MRO65" s="98" t="s">
        <v>669</v>
      </c>
      <c r="MRP65" s="98" t="s">
        <v>669</v>
      </c>
      <c r="MRQ65" s="98" t="s">
        <v>669</v>
      </c>
      <c r="MRR65" s="98" t="s">
        <v>669</v>
      </c>
      <c r="MRS65" s="98" t="s">
        <v>669</v>
      </c>
      <c r="MRT65" s="98" t="s">
        <v>669</v>
      </c>
      <c r="MRU65" s="98" t="s">
        <v>669</v>
      </c>
      <c r="MRV65" s="98" t="s">
        <v>669</v>
      </c>
      <c r="MRW65" s="98" t="s">
        <v>669</v>
      </c>
      <c r="MRX65" s="98" t="s">
        <v>669</v>
      </c>
      <c r="MRY65" s="98" t="s">
        <v>669</v>
      </c>
      <c r="MRZ65" s="98" t="s">
        <v>669</v>
      </c>
      <c r="MSA65" s="98" t="s">
        <v>669</v>
      </c>
      <c r="MSB65" s="98" t="s">
        <v>669</v>
      </c>
      <c r="MSC65" s="98" t="s">
        <v>669</v>
      </c>
      <c r="MSD65" s="98" t="s">
        <v>669</v>
      </c>
      <c r="MSE65" s="98" t="s">
        <v>669</v>
      </c>
      <c r="MSF65" s="98" t="s">
        <v>669</v>
      </c>
      <c r="MSG65" s="98" t="s">
        <v>669</v>
      </c>
      <c r="MSH65" s="98" t="s">
        <v>669</v>
      </c>
      <c r="MSI65" s="98" t="s">
        <v>669</v>
      </c>
      <c r="MSJ65" s="98" t="s">
        <v>669</v>
      </c>
      <c r="MSK65" s="98" t="s">
        <v>669</v>
      </c>
      <c r="MSL65" s="98" t="s">
        <v>669</v>
      </c>
      <c r="MSM65" s="98" t="s">
        <v>669</v>
      </c>
      <c r="MSN65" s="98" t="s">
        <v>669</v>
      </c>
      <c r="MSO65" s="98" t="s">
        <v>669</v>
      </c>
      <c r="MSP65" s="98" t="s">
        <v>669</v>
      </c>
      <c r="MSQ65" s="98" t="s">
        <v>669</v>
      </c>
      <c r="MSR65" s="98" t="s">
        <v>669</v>
      </c>
      <c r="MSS65" s="98" t="s">
        <v>669</v>
      </c>
      <c r="MST65" s="98" t="s">
        <v>669</v>
      </c>
      <c r="MSU65" s="98" t="s">
        <v>669</v>
      </c>
      <c r="MSV65" s="98" t="s">
        <v>669</v>
      </c>
      <c r="MSW65" s="98" t="s">
        <v>669</v>
      </c>
      <c r="MSX65" s="98" t="s">
        <v>669</v>
      </c>
      <c r="MSY65" s="98" t="s">
        <v>669</v>
      </c>
      <c r="MSZ65" s="98" t="s">
        <v>669</v>
      </c>
      <c r="MTA65" s="98" t="s">
        <v>669</v>
      </c>
      <c r="MTB65" s="98" t="s">
        <v>669</v>
      </c>
      <c r="MTC65" s="98" t="s">
        <v>669</v>
      </c>
      <c r="MTD65" s="98" t="s">
        <v>669</v>
      </c>
      <c r="MTE65" s="98" t="s">
        <v>669</v>
      </c>
      <c r="MTF65" s="98" t="s">
        <v>669</v>
      </c>
      <c r="MTG65" s="98" t="s">
        <v>669</v>
      </c>
      <c r="MTH65" s="98" t="s">
        <v>669</v>
      </c>
      <c r="MTI65" s="98" t="s">
        <v>669</v>
      </c>
      <c r="MTJ65" s="98" t="s">
        <v>669</v>
      </c>
      <c r="MTK65" s="98" t="s">
        <v>669</v>
      </c>
      <c r="MTL65" s="98" t="s">
        <v>669</v>
      </c>
      <c r="MTM65" s="98" t="s">
        <v>669</v>
      </c>
      <c r="MTN65" s="98" t="s">
        <v>669</v>
      </c>
      <c r="MTO65" s="98" t="s">
        <v>669</v>
      </c>
      <c r="MTP65" s="98" t="s">
        <v>669</v>
      </c>
      <c r="MTQ65" s="98" t="s">
        <v>669</v>
      </c>
      <c r="MTR65" s="98" t="s">
        <v>669</v>
      </c>
      <c r="MTS65" s="98" t="s">
        <v>669</v>
      </c>
      <c r="MTT65" s="98" t="s">
        <v>669</v>
      </c>
      <c r="MTU65" s="98" t="s">
        <v>669</v>
      </c>
      <c r="MTV65" s="98" t="s">
        <v>669</v>
      </c>
      <c r="MTW65" s="98" t="s">
        <v>669</v>
      </c>
      <c r="MTX65" s="98" t="s">
        <v>669</v>
      </c>
      <c r="MTY65" s="98" t="s">
        <v>669</v>
      </c>
      <c r="MTZ65" s="98" t="s">
        <v>669</v>
      </c>
      <c r="MUA65" s="98" t="s">
        <v>669</v>
      </c>
      <c r="MUB65" s="98" t="s">
        <v>669</v>
      </c>
      <c r="MUC65" s="98" t="s">
        <v>669</v>
      </c>
      <c r="MUD65" s="98" t="s">
        <v>669</v>
      </c>
      <c r="MUE65" s="98" t="s">
        <v>669</v>
      </c>
      <c r="MUF65" s="98" t="s">
        <v>669</v>
      </c>
      <c r="MUG65" s="98" t="s">
        <v>669</v>
      </c>
      <c r="MUH65" s="98" t="s">
        <v>669</v>
      </c>
      <c r="MUI65" s="98" t="s">
        <v>669</v>
      </c>
      <c r="MUJ65" s="98" t="s">
        <v>669</v>
      </c>
      <c r="MUK65" s="98" t="s">
        <v>669</v>
      </c>
      <c r="MUL65" s="98" t="s">
        <v>669</v>
      </c>
      <c r="MUM65" s="98" t="s">
        <v>669</v>
      </c>
      <c r="MUN65" s="98" t="s">
        <v>669</v>
      </c>
      <c r="MUO65" s="98" t="s">
        <v>669</v>
      </c>
      <c r="MUP65" s="98" t="s">
        <v>669</v>
      </c>
      <c r="MUQ65" s="98" t="s">
        <v>669</v>
      </c>
      <c r="MUR65" s="98" t="s">
        <v>669</v>
      </c>
      <c r="MUS65" s="98" t="s">
        <v>669</v>
      </c>
      <c r="MUT65" s="98" t="s">
        <v>669</v>
      </c>
      <c r="MUU65" s="98" t="s">
        <v>669</v>
      </c>
      <c r="MUV65" s="98" t="s">
        <v>669</v>
      </c>
      <c r="MUW65" s="98" t="s">
        <v>669</v>
      </c>
      <c r="MUX65" s="98" t="s">
        <v>669</v>
      </c>
      <c r="MUY65" s="98" t="s">
        <v>669</v>
      </c>
      <c r="MUZ65" s="98" t="s">
        <v>669</v>
      </c>
      <c r="MVA65" s="98" t="s">
        <v>669</v>
      </c>
      <c r="MVB65" s="98" t="s">
        <v>669</v>
      </c>
      <c r="MVC65" s="98" t="s">
        <v>669</v>
      </c>
      <c r="MVD65" s="98" t="s">
        <v>669</v>
      </c>
      <c r="MVE65" s="98" t="s">
        <v>669</v>
      </c>
      <c r="MVF65" s="98" t="s">
        <v>669</v>
      </c>
      <c r="MVG65" s="98" t="s">
        <v>669</v>
      </c>
      <c r="MVH65" s="98" t="s">
        <v>669</v>
      </c>
      <c r="MVI65" s="98" t="s">
        <v>669</v>
      </c>
      <c r="MVJ65" s="98" t="s">
        <v>669</v>
      </c>
      <c r="MVK65" s="98" t="s">
        <v>669</v>
      </c>
      <c r="MVL65" s="98" t="s">
        <v>669</v>
      </c>
      <c r="MVM65" s="98" t="s">
        <v>669</v>
      </c>
      <c r="MVN65" s="98" t="s">
        <v>669</v>
      </c>
      <c r="MVO65" s="98" t="s">
        <v>669</v>
      </c>
      <c r="MVP65" s="98" t="s">
        <v>669</v>
      </c>
      <c r="MVQ65" s="98" t="s">
        <v>669</v>
      </c>
      <c r="MVR65" s="98" t="s">
        <v>669</v>
      </c>
      <c r="MVS65" s="98" t="s">
        <v>669</v>
      </c>
      <c r="MVT65" s="98" t="s">
        <v>669</v>
      </c>
      <c r="MVU65" s="98" t="s">
        <v>669</v>
      </c>
      <c r="MVV65" s="98" t="s">
        <v>669</v>
      </c>
      <c r="MVW65" s="98" t="s">
        <v>669</v>
      </c>
      <c r="MVX65" s="98" t="s">
        <v>669</v>
      </c>
      <c r="MVY65" s="98" t="s">
        <v>669</v>
      </c>
      <c r="MVZ65" s="98" t="s">
        <v>669</v>
      </c>
      <c r="MWA65" s="98" t="s">
        <v>669</v>
      </c>
      <c r="MWB65" s="98" t="s">
        <v>669</v>
      </c>
      <c r="MWC65" s="98" t="s">
        <v>669</v>
      </c>
      <c r="MWD65" s="98" t="s">
        <v>669</v>
      </c>
      <c r="MWE65" s="98" t="s">
        <v>669</v>
      </c>
      <c r="MWF65" s="98" t="s">
        <v>669</v>
      </c>
      <c r="MWG65" s="98" t="s">
        <v>669</v>
      </c>
      <c r="MWH65" s="98" t="s">
        <v>669</v>
      </c>
      <c r="MWI65" s="98" t="s">
        <v>669</v>
      </c>
      <c r="MWJ65" s="98" t="s">
        <v>669</v>
      </c>
      <c r="MWK65" s="98" t="s">
        <v>669</v>
      </c>
      <c r="MWL65" s="98" t="s">
        <v>669</v>
      </c>
      <c r="MWM65" s="98" t="s">
        <v>669</v>
      </c>
      <c r="MWN65" s="98" t="s">
        <v>669</v>
      </c>
      <c r="MWO65" s="98" t="s">
        <v>669</v>
      </c>
      <c r="MWP65" s="98" t="s">
        <v>669</v>
      </c>
      <c r="MWQ65" s="98" t="s">
        <v>669</v>
      </c>
      <c r="MWR65" s="98" t="s">
        <v>669</v>
      </c>
      <c r="MWS65" s="98" t="s">
        <v>669</v>
      </c>
      <c r="MWT65" s="98" t="s">
        <v>669</v>
      </c>
      <c r="MWU65" s="98" t="s">
        <v>669</v>
      </c>
      <c r="MWV65" s="98" t="s">
        <v>669</v>
      </c>
      <c r="MWW65" s="98" t="s">
        <v>669</v>
      </c>
      <c r="MWX65" s="98" t="s">
        <v>669</v>
      </c>
      <c r="MWY65" s="98" t="s">
        <v>669</v>
      </c>
      <c r="MWZ65" s="98" t="s">
        <v>669</v>
      </c>
      <c r="MXA65" s="98" t="s">
        <v>669</v>
      </c>
      <c r="MXB65" s="98" t="s">
        <v>669</v>
      </c>
      <c r="MXC65" s="98" t="s">
        <v>669</v>
      </c>
      <c r="MXD65" s="98" t="s">
        <v>669</v>
      </c>
      <c r="MXE65" s="98" t="s">
        <v>669</v>
      </c>
      <c r="MXF65" s="98" t="s">
        <v>669</v>
      </c>
      <c r="MXG65" s="98" t="s">
        <v>669</v>
      </c>
      <c r="MXH65" s="98" t="s">
        <v>669</v>
      </c>
      <c r="MXI65" s="98" t="s">
        <v>669</v>
      </c>
      <c r="MXJ65" s="98" t="s">
        <v>669</v>
      </c>
      <c r="MXK65" s="98" t="s">
        <v>669</v>
      </c>
      <c r="MXL65" s="98" t="s">
        <v>669</v>
      </c>
      <c r="MXM65" s="98" t="s">
        <v>669</v>
      </c>
      <c r="MXN65" s="98" t="s">
        <v>669</v>
      </c>
      <c r="MXO65" s="98" t="s">
        <v>669</v>
      </c>
      <c r="MXP65" s="98" t="s">
        <v>669</v>
      </c>
      <c r="MXQ65" s="98" t="s">
        <v>669</v>
      </c>
      <c r="MXR65" s="98" t="s">
        <v>669</v>
      </c>
      <c r="MXS65" s="98" t="s">
        <v>669</v>
      </c>
      <c r="MXT65" s="98" t="s">
        <v>669</v>
      </c>
      <c r="MXU65" s="98" t="s">
        <v>669</v>
      </c>
      <c r="MXV65" s="98" t="s">
        <v>669</v>
      </c>
      <c r="MXW65" s="98" t="s">
        <v>669</v>
      </c>
      <c r="MXX65" s="98" t="s">
        <v>669</v>
      </c>
      <c r="MXY65" s="98" t="s">
        <v>669</v>
      </c>
      <c r="MXZ65" s="98" t="s">
        <v>669</v>
      </c>
      <c r="MYA65" s="98" t="s">
        <v>669</v>
      </c>
      <c r="MYB65" s="98" t="s">
        <v>669</v>
      </c>
      <c r="MYC65" s="98" t="s">
        <v>669</v>
      </c>
      <c r="MYD65" s="98" t="s">
        <v>669</v>
      </c>
      <c r="MYE65" s="98" t="s">
        <v>669</v>
      </c>
      <c r="MYF65" s="98" t="s">
        <v>669</v>
      </c>
      <c r="MYG65" s="98" t="s">
        <v>669</v>
      </c>
      <c r="MYH65" s="98" t="s">
        <v>669</v>
      </c>
      <c r="MYI65" s="98" t="s">
        <v>669</v>
      </c>
      <c r="MYJ65" s="98" t="s">
        <v>669</v>
      </c>
      <c r="MYK65" s="98" t="s">
        <v>669</v>
      </c>
      <c r="MYL65" s="98" t="s">
        <v>669</v>
      </c>
      <c r="MYM65" s="98" t="s">
        <v>669</v>
      </c>
      <c r="MYN65" s="98" t="s">
        <v>669</v>
      </c>
      <c r="MYO65" s="98" t="s">
        <v>669</v>
      </c>
      <c r="MYP65" s="98" t="s">
        <v>669</v>
      </c>
      <c r="MYQ65" s="98" t="s">
        <v>669</v>
      </c>
      <c r="MYR65" s="98" t="s">
        <v>669</v>
      </c>
      <c r="MYS65" s="98" t="s">
        <v>669</v>
      </c>
      <c r="MYT65" s="98" t="s">
        <v>669</v>
      </c>
      <c r="MYU65" s="98" t="s">
        <v>669</v>
      </c>
      <c r="MYV65" s="98" t="s">
        <v>669</v>
      </c>
      <c r="MYW65" s="98" t="s">
        <v>669</v>
      </c>
      <c r="MYX65" s="98" t="s">
        <v>669</v>
      </c>
      <c r="MYY65" s="98" t="s">
        <v>669</v>
      </c>
      <c r="MYZ65" s="98" t="s">
        <v>669</v>
      </c>
      <c r="MZA65" s="98" t="s">
        <v>669</v>
      </c>
      <c r="MZB65" s="98" t="s">
        <v>669</v>
      </c>
      <c r="MZC65" s="98" t="s">
        <v>669</v>
      </c>
      <c r="MZD65" s="98" t="s">
        <v>669</v>
      </c>
      <c r="MZE65" s="98" t="s">
        <v>669</v>
      </c>
      <c r="MZF65" s="98" t="s">
        <v>669</v>
      </c>
      <c r="MZG65" s="98" t="s">
        <v>669</v>
      </c>
      <c r="MZH65" s="98" t="s">
        <v>669</v>
      </c>
      <c r="MZI65" s="98" t="s">
        <v>669</v>
      </c>
      <c r="MZJ65" s="98" t="s">
        <v>669</v>
      </c>
      <c r="MZK65" s="98" t="s">
        <v>669</v>
      </c>
      <c r="MZL65" s="98" t="s">
        <v>669</v>
      </c>
      <c r="MZM65" s="98" t="s">
        <v>669</v>
      </c>
      <c r="MZN65" s="98" t="s">
        <v>669</v>
      </c>
      <c r="MZO65" s="98" t="s">
        <v>669</v>
      </c>
      <c r="MZP65" s="98" t="s">
        <v>669</v>
      </c>
      <c r="MZQ65" s="98" t="s">
        <v>669</v>
      </c>
      <c r="MZR65" s="98" t="s">
        <v>669</v>
      </c>
      <c r="MZS65" s="98" t="s">
        <v>669</v>
      </c>
      <c r="MZT65" s="98" t="s">
        <v>669</v>
      </c>
      <c r="MZU65" s="98" t="s">
        <v>669</v>
      </c>
      <c r="MZV65" s="98" t="s">
        <v>669</v>
      </c>
      <c r="MZW65" s="98" t="s">
        <v>669</v>
      </c>
      <c r="MZX65" s="98" t="s">
        <v>669</v>
      </c>
      <c r="MZY65" s="98" t="s">
        <v>669</v>
      </c>
      <c r="MZZ65" s="98" t="s">
        <v>669</v>
      </c>
      <c r="NAA65" s="98" t="s">
        <v>669</v>
      </c>
      <c r="NAB65" s="98" t="s">
        <v>669</v>
      </c>
      <c r="NAC65" s="98" t="s">
        <v>669</v>
      </c>
      <c r="NAD65" s="98" t="s">
        <v>669</v>
      </c>
      <c r="NAE65" s="98" t="s">
        <v>669</v>
      </c>
      <c r="NAF65" s="98" t="s">
        <v>669</v>
      </c>
      <c r="NAG65" s="98" t="s">
        <v>669</v>
      </c>
      <c r="NAH65" s="98" t="s">
        <v>669</v>
      </c>
      <c r="NAI65" s="98" t="s">
        <v>669</v>
      </c>
      <c r="NAJ65" s="98" t="s">
        <v>669</v>
      </c>
      <c r="NAK65" s="98" t="s">
        <v>669</v>
      </c>
      <c r="NAL65" s="98" t="s">
        <v>669</v>
      </c>
      <c r="NAM65" s="98" t="s">
        <v>669</v>
      </c>
      <c r="NAN65" s="98" t="s">
        <v>669</v>
      </c>
      <c r="NAO65" s="98" t="s">
        <v>669</v>
      </c>
      <c r="NAP65" s="98" t="s">
        <v>669</v>
      </c>
      <c r="NAQ65" s="98" t="s">
        <v>669</v>
      </c>
      <c r="NAR65" s="98" t="s">
        <v>669</v>
      </c>
      <c r="NAS65" s="98" t="s">
        <v>669</v>
      </c>
      <c r="NAT65" s="98" t="s">
        <v>669</v>
      </c>
      <c r="NAU65" s="98" t="s">
        <v>669</v>
      </c>
      <c r="NAV65" s="98" t="s">
        <v>669</v>
      </c>
      <c r="NAW65" s="98" t="s">
        <v>669</v>
      </c>
      <c r="NAX65" s="98" t="s">
        <v>669</v>
      </c>
      <c r="NAY65" s="98" t="s">
        <v>669</v>
      </c>
      <c r="NAZ65" s="98" t="s">
        <v>669</v>
      </c>
      <c r="NBA65" s="98" t="s">
        <v>669</v>
      </c>
      <c r="NBB65" s="98" t="s">
        <v>669</v>
      </c>
      <c r="NBC65" s="98" t="s">
        <v>669</v>
      </c>
      <c r="NBD65" s="98" t="s">
        <v>669</v>
      </c>
      <c r="NBE65" s="98" t="s">
        <v>669</v>
      </c>
      <c r="NBF65" s="98" t="s">
        <v>669</v>
      </c>
      <c r="NBG65" s="98" t="s">
        <v>669</v>
      </c>
      <c r="NBH65" s="98" t="s">
        <v>669</v>
      </c>
      <c r="NBI65" s="98" t="s">
        <v>669</v>
      </c>
      <c r="NBJ65" s="98" t="s">
        <v>669</v>
      </c>
      <c r="NBK65" s="98" t="s">
        <v>669</v>
      </c>
      <c r="NBL65" s="98" t="s">
        <v>669</v>
      </c>
      <c r="NBM65" s="98" t="s">
        <v>669</v>
      </c>
      <c r="NBN65" s="98" t="s">
        <v>669</v>
      </c>
      <c r="NBO65" s="98" t="s">
        <v>669</v>
      </c>
      <c r="NBP65" s="98" t="s">
        <v>669</v>
      </c>
      <c r="NBQ65" s="98" t="s">
        <v>669</v>
      </c>
      <c r="NBR65" s="98" t="s">
        <v>669</v>
      </c>
      <c r="NBS65" s="98" t="s">
        <v>669</v>
      </c>
      <c r="NBT65" s="98" t="s">
        <v>669</v>
      </c>
      <c r="NBU65" s="98" t="s">
        <v>669</v>
      </c>
      <c r="NBV65" s="98" t="s">
        <v>669</v>
      </c>
      <c r="NBW65" s="98" t="s">
        <v>669</v>
      </c>
      <c r="NBX65" s="98" t="s">
        <v>669</v>
      </c>
      <c r="NBY65" s="98" t="s">
        <v>669</v>
      </c>
      <c r="NBZ65" s="98" t="s">
        <v>669</v>
      </c>
      <c r="NCA65" s="98" t="s">
        <v>669</v>
      </c>
      <c r="NCB65" s="98" t="s">
        <v>669</v>
      </c>
      <c r="NCC65" s="98" t="s">
        <v>669</v>
      </c>
      <c r="NCD65" s="98" t="s">
        <v>669</v>
      </c>
      <c r="NCE65" s="98" t="s">
        <v>669</v>
      </c>
      <c r="NCF65" s="98" t="s">
        <v>669</v>
      </c>
      <c r="NCG65" s="98" t="s">
        <v>669</v>
      </c>
      <c r="NCH65" s="98" t="s">
        <v>669</v>
      </c>
      <c r="NCI65" s="98" t="s">
        <v>669</v>
      </c>
      <c r="NCJ65" s="98" t="s">
        <v>669</v>
      </c>
      <c r="NCK65" s="98" t="s">
        <v>669</v>
      </c>
      <c r="NCL65" s="98" t="s">
        <v>669</v>
      </c>
      <c r="NCM65" s="98" t="s">
        <v>669</v>
      </c>
      <c r="NCN65" s="98" t="s">
        <v>669</v>
      </c>
      <c r="NCO65" s="98" t="s">
        <v>669</v>
      </c>
      <c r="NCP65" s="98" t="s">
        <v>669</v>
      </c>
      <c r="NCQ65" s="98" t="s">
        <v>669</v>
      </c>
      <c r="NCR65" s="98" t="s">
        <v>669</v>
      </c>
      <c r="NCS65" s="98" t="s">
        <v>669</v>
      </c>
      <c r="NCT65" s="98" t="s">
        <v>669</v>
      </c>
      <c r="NCU65" s="98" t="s">
        <v>669</v>
      </c>
      <c r="NCV65" s="98" t="s">
        <v>669</v>
      </c>
      <c r="NCW65" s="98" t="s">
        <v>669</v>
      </c>
      <c r="NCX65" s="98" t="s">
        <v>669</v>
      </c>
      <c r="NCY65" s="98" t="s">
        <v>669</v>
      </c>
      <c r="NCZ65" s="98" t="s">
        <v>669</v>
      </c>
      <c r="NDA65" s="98" t="s">
        <v>669</v>
      </c>
      <c r="NDB65" s="98" t="s">
        <v>669</v>
      </c>
      <c r="NDC65" s="98" t="s">
        <v>669</v>
      </c>
      <c r="NDD65" s="98" t="s">
        <v>669</v>
      </c>
      <c r="NDE65" s="98" t="s">
        <v>669</v>
      </c>
      <c r="NDF65" s="98" t="s">
        <v>669</v>
      </c>
      <c r="NDG65" s="98" t="s">
        <v>669</v>
      </c>
      <c r="NDH65" s="98" t="s">
        <v>669</v>
      </c>
      <c r="NDI65" s="98" t="s">
        <v>669</v>
      </c>
      <c r="NDJ65" s="98" t="s">
        <v>669</v>
      </c>
      <c r="NDK65" s="98" t="s">
        <v>669</v>
      </c>
      <c r="NDL65" s="98" t="s">
        <v>669</v>
      </c>
      <c r="NDM65" s="98" t="s">
        <v>669</v>
      </c>
      <c r="NDN65" s="98" t="s">
        <v>669</v>
      </c>
      <c r="NDO65" s="98" t="s">
        <v>669</v>
      </c>
      <c r="NDP65" s="98" t="s">
        <v>669</v>
      </c>
      <c r="NDQ65" s="98" t="s">
        <v>669</v>
      </c>
      <c r="NDR65" s="98" t="s">
        <v>669</v>
      </c>
      <c r="NDS65" s="98" t="s">
        <v>669</v>
      </c>
      <c r="NDT65" s="98" t="s">
        <v>669</v>
      </c>
      <c r="NDU65" s="98" t="s">
        <v>669</v>
      </c>
      <c r="NDV65" s="98" t="s">
        <v>669</v>
      </c>
      <c r="NDW65" s="98" t="s">
        <v>669</v>
      </c>
      <c r="NDX65" s="98" t="s">
        <v>669</v>
      </c>
      <c r="NDY65" s="98" t="s">
        <v>669</v>
      </c>
      <c r="NDZ65" s="98" t="s">
        <v>669</v>
      </c>
      <c r="NEA65" s="98" t="s">
        <v>669</v>
      </c>
      <c r="NEB65" s="98" t="s">
        <v>669</v>
      </c>
      <c r="NEC65" s="98" t="s">
        <v>669</v>
      </c>
      <c r="NED65" s="98" t="s">
        <v>669</v>
      </c>
      <c r="NEE65" s="98" t="s">
        <v>669</v>
      </c>
      <c r="NEF65" s="98" t="s">
        <v>669</v>
      </c>
      <c r="NEG65" s="98" t="s">
        <v>669</v>
      </c>
      <c r="NEH65" s="98" t="s">
        <v>669</v>
      </c>
      <c r="NEI65" s="98" t="s">
        <v>669</v>
      </c>
      <c r="NEJ65" s="98" t="s">
        <v>669</v>
      </c>
      <c r="NEK65" s="98" t="s">
        <v>669</v>
      </c>
      <c r="NEL65" s="98" t="s">
        <v>669</v>
      </c>
      <c r="NEM65" s="98" t="s">
        <v>669</v>
      </c>
      <c r="NEN65" s="98" t="s">
        <v>669</v>
      </c>
      <c r="NEO65" s="98" t="s">
        <v>669</v>
      </c>
      <c r="NEP65" s="98" t="s">
        <v>669</v>
      </c>
      <c r="NEQ65" s="98" t="s">
        <v>669</v>
      </c>
      <c r="NER65" s="98" t="s">
        <v>669</v>
      </c>
      <c r="NES65" s="98" t="s">
        <v>669</v>
      </c>
      <c r="NET65" s="98" t="s">
        <v>669</v>
      </c>
      <c r="NEU65" s="98" t="s">
        <v>669</v>
      </c>
      <c r="NEV65" s="98" t="s">
        <v>669</v>
      </c>
      <c r="NEW65" s="98" t="s">
        <v>669</v>
      </c>
      <c r="NEX65" s="98" t="s">
        <v>669</v>
      </c>
      <c r="NEY65" s="98" t="s">
        <v>669</v>
      </c>
      <c r="NEZ65" s="98" t="s">
        <v>669</v>
      </c>
      <c r="NFA65" s="98" t="s">
        <v>669</v>
      </c>
      <c r="NFB65" s="98" t="s">
        <v>669</v>
      </c>
      <c r="NFC65" s="98" t="s">
        <v>669</v>
      </c>
      <c r="NFD65" s="98" t="s">
        <v>669</v>
      </c>
      <c r="NFE65" s="98" t="s">
        <v>669</v>
      </c>
      <c r="NFF65" s="98" t="s">
        <v>669</v>
      </c>
      <c r="NFG65" s="98" t="s">
        <v>669</v>
      </c>
      <c r="NFH65" s="98" t="s">
        <v>669</v>
      </c>
      <c r="NFI65" s="98" t="s">
        <v>669</v>
      </c>
      <c r="NFJ65" s="98" t="s">
        <v>669</v>
      </c>
      <c r="NFK65" s="98" t="s">
        <v>669</v>
      </c>
      <c r="NFL65" s="98" t="s">
        <v>669</v>
      </c>
      <c r="NFM65" s="98" t="s">
        <v>669</v>
      </c>
      <c r="NFN65" s="98" t="s">
        <v>669</v>
      </c>
      <c r="NFO65" s="98" t="s">
        <v>669</v>
      </c>
      <c r="NFP65" s="98" t="s">
        <v>669</v>
      </c>
      <c r="NFQ65" s="98" t="s">
        <v>669</v>
      </c>
      <c r="NFR65" s="98" t="s">
        <v>669</v>
      </c>
      <c r="NFS65" s="98" t="s">
        <v>669</v>
      </c>
      <c r="NFT65" s="98" t="s">
        <v>669</v>
      </c>
      <c r="NFU65" s="98" t="s">
        <v>669</v>
      </c>
      <c r="NFV65" s="98" t="s">
        <v>669</v>
      </c>
      <c r="NFW65" s="98" t="s">
        <v>669</v>
      </c>
      <c r="NFX65" s="98" t="s">
        <v>669</v>
      </c>
      <c r="NFY65" s="98" t="s">
        <v>669</v>
      </c>
      <c r="NFZ65" s="98" t="s">
        <v>669</v>
      </c>
      <c r="NGA65" s="98" t="s">
        <v>669</v>
      </c>
      <c r="NGB65" s="98" t="s">
        <v>669</v>
      </c>
      <c r="NGC65" s="98" t="s">
        <v>669</v>
      </c>
      <c r="NGD65" s="98" t="s">
        <v>669</v>
      </c>
      <c r="NGE65" s="98" t="s">
        <v>669</v>
      </c>
      <c r="NGF65" s="98" t="s">
        <v>669</v>
      </c>
      <c r="NGG65" s="98" t="s">
        <v>669</v>
      </c>
      <c r="NGH65" s="98" t="s">
        <v>669</v>
      </c>
      <c r="NGI65" s="98" t="s">
        <v>669</v>
      </c>
      <c r="NGJ65" s="98" t="s">
        <v>669</v>
      </c>
      <c r="NGK65" s="98" t="s">
        <v>669</v>
      </c>
      <c r="NGL65" s="98" t="s">
        <v>669</v>
      </c>
      <c r="NGM65" s="98" t="s">
        <v>669</v>
      </c>
      <c r="NGN65" s="98" t="s">
        <v>669</v>
      </c>
      <c r="NGO65" s="98" t="s">
        <v>669</v>
      </c>
      <c r="NGP65" s="98" t="s">
        <v>669</v>
      </c>
      <c r="NGQ65" s="98" t="s">
        <v>669</v>
      </c>
      <c r="NGR65" s="98" t="s">
        <v>669</v>
      </c>
      <c r="NGS65" s="98" t="s">
        <v>669</v>
      </c>
      <c r="NGT65" s="98" t="s">
        <v>669</v>
      </c>
      <c r="NGU65" s="98" t="s">
        <v>669</v>
      </c>
      <c r="NGV65" s="98" t="s">
        <v>669</v>
      </c>
      <c r="NGW65" s="98" t="s">
        <v>669</v>
      </c>
      <c r="NGX65" s="98" t="s">
        <v>669</v>
      </c>
      <c r="NGY65" s="98" t="s">
        <v>669</v>
      </c>
      <c r="NGZ65" s="98" t="s">
        <v>669</v>
      </c>
      <c r="NHA65" s="98" t="s">
        <v>669</v>
      </c>
      <c r="NHB65" s="98" t="s">
        <v>669</v>
      </c>
      <c r="NHC65" s="98" t="s">
        <v>669</v>
      </c>
      <c r="NHD65" s="98" t="s">
        <v>669</v>
      </c>
      <c r="NHE65" s="98" t="s">
        <v>669</v>
      </c>
      <c r="NHF65" s="98" t="s">
        <v>669</v>
      </c>
      <c r="NHG65" s="98" t="s">
        <v>669</v>
      </c>
      <c r="NHH65" s="98" t="s">
        <v>669</v>
      </c>
      <c r="NHI65" s="98" t="s">
        <v>669</v>
      </c>
      <c r="NHJ65" s="98" t="s">
        <v>669</v>
      </c>
      <c r="NHK65" s="98" t="s">
        <v>669</v>
      </c>
      <c r="NHL65" s="98" t="s">
        <v>669</v>
      </c>
      <c r="NHM65" s="98" t="s">
        <v>669</v>
      </c>
      <c r="NHN65" s="98" t="s">
        <v>669</v>
      </c>
      <c r="NHO65" s="98" t="s">
        <v>669</v>
      </c>
      <c r="NHP65" s="98" t="s">
        <v>669</v>
      </c>
      <c r="NHQ65" s="98" t="s">
        <v>669</v>
      </c>
      <c r="NHR65" s="98" t="s">
        <v>669</v>
      </c>
      <c r="NHS65" s="98" t="s">
        <v>669</v>
      </c>
      <c r="NHT65" s="98" t="s">
        <v>669</v>
      </c>
      <c r="NHU65" s="98" t="s">
        <v>669</v>
      </c>
      <c r="NHV65" s="98" t="s">
        <v>669</v>
      </c>
      <c r="NHW65" s="98" t="s">
        <v>669</v>
      </c>
      <c r="NHX65" s="98" t="s">
        <v>669</v>
      </c>
      <c r="NHY65" s="98" t="s">
        <v>669</v>
      </c>
      <c r="NHZ65" s="98" t="s">
        <v>669</v>
      </c>
      <c r="NIA65" s="98" t="s">
        <v>669</v>
      </c>
      <c r="NIB65" s="98" t="s">
        <v>669</v>
      </c>
      <c r="NIC65" s="98" t="s">
        <v>669</v>
      </c>
      <c r="NID65" s="98" t="s">
        <v>669</v>
      </c>
      <c r="NIE65" s="98" t="s">
        <v>669</v>
      </c>
      <c r="NIF65" s="98" t="s">
        <v>669</v>
      </c>
      <c r="NIG65" s="98" t="s">
        <v>669</v>
      </c>
      <c r="NIH65" s="98" t="s">
        <v>669</v>
      </c>
      <c r="NII65" s="98" t="s">
        <v>669</v>
      </c>
      <c r="NIJ65" s="98" t="s">
        <v>669</v>
      </c>
      <c r="NIK65" s="98" t="s">
        <v>669</v>
      </c>
      <c r="NIL65" s="98" t="s">
        <v>669</v>
      </c>
      <c r="NIM65" s="98" t="s">
        <v>669</v>
      </c>
      <c r="NIN65" s="98" t="s">
        <v>669</v>
      </c>
      <c r="NIO65" s="98" t="s">
        <v>669</v>
      </c>
      <c r="NIP65" s="98" t="s">
        <v>669</v>
      </c>
      <c r="NIQ65" s="98" t="s">
        <v>669</v>
      </c>
      <c r="NIR65" s="98" t="s">
        <v>669</v>
      </c>
      <c r="NIS65" s="98" t="s">
        <v>669</v>
      </c>
      <c r="NIT65" s="98" t="s">
        <v>669</v>
      </c>
      <c r="NIU65" s="98" t="s">
        <v>669</v>
      </c>
      <c r="NIV65" s="98" t="s">
        <v>669</v>
      </c>
      <c r="NIW65" s="98" t="s">
        <v>669</v>
      </c>
      <c r="NIX65" s="98" t="s">
        <v>669</v>
      </c>
      <c r="NIY65" s="98" t="s">
        <v>669</v>
      </c>
      <c r="NIZ65" s="98" t="s">
        <v>669</v>
      </c>
      <c r="NJA65" s="98" t="s">
        <v>669</v>
      </c>
      <c r="NJB65" s="98" t="s">
        <v>669</v>
      </c>
      <c r="NJC65" s="98" t="s">
        <v>669</v>
      </c>
      <c r="NJD65" s="98" t="s">
        <v>669</v>
      </c>
      <c r="NJE65" s="98" t="s">
        <v>669</v>
      </c>
      <c r="NJF65" s="98" t="s">
        <v>669</v>
      </c>
      <c r="NJG65" s="98" t="s">
        <v>669</v>
      </c>
      <c r="NJH65" s="98" t="s">
        <v>669</v>
      </c>
      <c r="NJI65" s="98" t="s">
        <v>669</v>
      </c>
      <c r="NJJ65" s="98" t="s">
        <v>669</v>
      </c>
      <c r="NJK65" s="98" t="s">
        <v>669</v>
      </c>
      <c r="NJL65" s="98" t="s">
        <v>669</v>
      </c>
      <c r="NJM65" s="98" t="s">
        <v>669</v>
      </c>
      <c r="NJN65" s="98" t="s">
        <v>669</v>
      </c>
      <c r="NJO65" s="98" t="s">
        <v>669</v>
      </c>
      <c r="NJP65" s="98" t="s">
        <v>669</v>
      </c>
      <c r="NJQ65" s="98" t="s">
        <v>669</v>
      </c>
      <c r="NJR65" s="98" t="s">
        <v>669</v>
      </c>
      <c r="NJS65" s="98" t="s">
        <v>669</v>
      </c>
      <c r="NJT65" s="98" t="s">
        <v>669</v>
      </c>
      <c r="NJU65" s="98" t="s">
        <v>669</v>
      </c>
      <c r="NJV65" s="98" t="s">
        <v>669</v>
      </c>
      <c r="NJW65" s="98" t="s">
        <v>669</v>
      </c>
      <c r="NJX65" s="98" t="s">
        <v>669</v>
      </c>
      <c r="NJY65" s="98" t="s">
        <v>669</v>
      </c>
      <c r="NJZ65" s="98" t="s">
        <v>669</v>
      </c>
      <c r="NKA65" s="98" t="s">
        <v>669</v>
      </c>
      <c r="NKB65" s="98" t="s">
        <v>669</v>
      </c>
      <c r="NKC65" s="98" t="s">
        <v>669</v>
      </c>
      <c r="NKD65" s="98" t="s">
        <v>669</v>
      </c>
      <c r="NKE65" s="98" t="s">
        <v>669</v>
      </c>
      <c r="NKF65" s="98" t="s">
        <v>669</v>
      </c>
      <c r="NKG65" s="98" t="s">
        <v>669</v>
      </c>
      <c r="NKH65" s="98" t="s">
        <v>669</v>
      </c>
      <c r="NKI65" s="98" t="s">
        <v>669</v>
      </c>
      <c r="NKJ65" s="98" t="s">
        <v>669</v>
      </c>
      <c r="NKK65" s="98" t="s">
        <v>669</v>
      </c>
      <c r="NKL65" s="98" t="s">
        <v>669</v>
      </c>
      <c r="NKM65" s="98" t="s">
        <v>669</v>
      </c>
      <c r="NKN65" s="98" t="s">
        <v>669</v>
      </c>
      <c r="NKO65" s="98" t="s">
        <v>669</v>
      </c>
      <c r="NKP65" s="98" t="s">
        <v>669</v>
      </c>
      <c r="NKQ65" s="98" t="s">
        <v>669</v>
      </c>
      <c r="NKR65" s="98" t="s">
        <v>669</v>
      </c>
      <c r="NKS65" s="98" t="s">
        <v>669</v>
      </c>
      <c r="NKT65" s="98" t="s">
        <v>669</v>
      </c>
      <c r="NKU65" s="98" t="s">
        <v>669</v>
      </c>
      <c r="NKV65" s="98" t="s">
        <v>669</v>
      </c>
      <c r="NKW65" s="98" t="s">
        <v>669</v>
      </c>
      <c r="NKX65" s="98" t="s">
        <v>669</v>
      </c>
      <c r="NKY65" s="98" t="s">
        <v>669</v>
      </c>
      <c r="NKZ65" s="98" t="s">
        <v>669</v>
      </c>
      <c r="NLA65" s="98" t="s">
        <v>669</v>
      </c>
      <c r="NLB65" s="98" t="s">
        <v>669</v>
      </c>
      <c r="NLC65" s="98" t="s">
        <v>669</v>
      </c>
      <c r="NLD65" s="98" t="s">
        <v>669</v>
      </c>
      <c r="NLE65" s="98" t="s">
        <v>669</v>
      </c>
      <c r="NLF65" s="98" t="s">
        <v>669</v>
      </c>
      <c r="NLG65" s="98" t="s">
        <v>669</v>
      </c>
      <c r="NLH65" s="98" t="s">
        <v>669</v>
      </c>
      <c r="NLI65" s="98" t="s">
        <v>669</v>
      </c>
      <c r="NLJ65" s="98" t="s">
        <v>669</v>
      </c>
      <c r="NLK65" s="98" t="s">
        <v>669</v>
      </c>
      <c r="NLL65" s="98" t="s">
        <v>669</v>
      </c>
      <c r="NLM65" s="98" t="s">
        <v>669</v>
      </c>
      <c r="NLN65" s="98" t="s">
        <v>669</v>
      </c>
      <c r="NLO65" s="98" t="s">
        <v>669</v>
      </c>
      <c r="NLP65" s="98" t="s">
        <v>669</v>
      </c>
      <c r="NLQ65" s="98" t="s">
        <v>669</v>
      </c>
      <c r="NLR65" s="98" t="s">
        <v>669</v>
      </c>
      <c r="NLS65" s="98" t="s">
        <v>669</v>
      </c>
      <c r="NLT65" s="98" t="s">
        <v>669</v>
      </c>
      <c r="NLU65" s="98" t="s">
        <v>669</v>
      </c>
      <c r="NLV65" s="98" t="s">
        <v>669</v>
      </c>
      <c r="NLW65" s="98" t="s">
        <v>669</v>
      </c>
      <c r="NLX65" s="98" t="s">
        <v>669</v>
      </c>
      <c r="NLY65" s="98" t="s">
        <v>669</v>
      </c>
      <c r="NLZ65" s="98" t="s">
        <v>669</v>
      </c>
      <c r="NMA65" s="98" t="s">
        <v>669</v>
      </c>
      <c r="NMB65" s="98" t="s">
        <v>669</v>
      </c>
      <c r="NMC65" s="98" t="s">
        <v>669</v>
      </c>
      <c r="NMD65" s="98" t="s">
        <v>669</v>
      </c>
      <c r="NME65" s="98" t="s">
        <v>669</v>
      </c>
      <c r="NMF65" s="98" t="s">
        <v>669</v>
      </c>
      <c r="NMG65" s="98" t="s">
        <v>669</v>
      </c>
      <c r="NMH65" s="98" t="s">
        <v>669</v>
      </c>
      <c r="NMI65" s="98" t="s">
        <v>669</v>
      </c>
      <c r="NMJ65" s="98" t="s">
        <v>669</v>
      </c>
      <c r="NMK65" s="98" t="s">
        <v>669</v>
      </c>
      <c r="NML65" s="98" t="s">
        <v>669</v>
      </c>
      <c r="NMM65" s="98" t="s">
        <v>669</v>
      </c>
      <c r="NMN65" s="98" t="s">
        <v>669</v>
      </c>
      <c r="NMO65" s="98" t="s">
        <v>669</v>
      </c>
      <c r="NMP65" s="98" t="s">
        <v>669</v>
      </c>
      <c r="NMQ65" s="98" t="s">
        <v>669</v>
      </c>
      <c r="NMR65" s="98" t="s">
        <v>669</v>
      </c>
      <c r="NMS65" s="98" t="s">
        <v>669</v>
      </c>
      <c r="NMT65" s="98" t="s">
        <v>669</v>
      </c>
      <c r="NMU65" s="98" t="s">
        <v>669</v>
      </c>
      <c r="NMV65" s="98" t="s">
        <v>669</v>
      </c>
      <c r="NMW65" s="98" t="s">
        <v>669</v>
      </c>
      <c r="NMX65" s="98" t="s">
        <v>669</v>
      </c>
      <c r="NMY65" s="98" t="s">
        <v>669</v>
      </c>
      <c r="NMZ65" s="98" t="s">
        <v>669</v>
      </c>
      <c r="NNA65" s="98" t="s">
        <v>669</v>
      </c>
      <c r="NNB65" s="98" t="s">
        <v>669</v>
      </c>
      <c r="NNC65" s="98" t="s">
        <v>669</v>
      </c>
      <c r="NND65" s="98" t="s">
        <v>669</v>
      </c>
      <c r="NNE65" s="98" t="s">
        <v>669</v>
      </c>
      <c r="NNF65" s="98" t="s">
        <v>669</v>
      </c>
      <c r="NNG65" s="98" t="s">
        <v>669</v>
      </c>
      <c r="NNH65" s="98" t="s">
        <v>669</v>
      </c>
      <c r="NNI65" s="98" t="s">
        <v>669</v>
      </c>
      <c r="NNJ65" s="98" t="s">
        <v>669</v>
      </c>
      <c r="NNK65" s="98" t="s">
        <v>669</v>
      </c>
      <c r="NNL65" s="98" t="s">
        <v>669</v>
      </c>
      <c r="NNM65" s="98" t="s">
        <v>669</v>
      </c>
      <c r="NNN65" s="98" t="s">
        <v>669</v>
      </c>
      <c r="NNO65" s="98" t="s">
        <v>669</v>
      </c>
      <c r="NNP65" s="98" t="s">
        <v>669</v>
      </c>
      <c r="NNQ65" s="98" t="s">
        <v>669</v>
      </c>
      <c r="NNR65" s="98" t="s">
        <v>669</v>
      </c>
      <c r="NNS65" s="98" t="s">
        <v>669</v>
      </c>
      <c r="NNT65" s="98" t="s">
        <v>669</v>
      </c>
      <c r="NNU65" s="98" t="s">
        <v>669</v>
      </c>
      <c r="NNV65" s="98" t="s">
        <v>669</v>
      </c>
      <c r="NNW65" s="98" t="s">
        <v>669</v>
      </c>
      <c r="NNX65" s="98" t="s">
        <v>669</v>
      </c>
      <c r="NNY65" s="98" t="s">
        <v>669</v>
      </c>
      <c r="NNZ65" s="98" t="s">
        <v>669</v>
      </c>
      <c r="NOA65" s="98" t="s">
        <v>669</v>
      </c>
      <c r="NOB65" s="98" t="s">
        <v>669</v>
      </c>
      <c r="NOC65" s="98" t="s">
        <v>669</v>
      </c>
      <c r="NOD65" s="98" t="s">
        <v>669</v>
      </c>
      <c r="NOE65" s="98" t="s">
        <v>669</v>
      </c>
      <c r="NOF65" s="98" t="s">
        <v>669</v>
      </c>
      <c r="NOG65" s="98" t="s">
        <v>669</v>
      </c>
      <c r="NOH65" s="98" t="s">
        <v>669</v>
      </c>
      <c r="NOI65" s="98" t="s">
        <v>669</v>
      </c>
      <c r="NOJ65" s="98" t="s">
        <v>669</v>
      </c>
      <c r="NOK65" s="98" t="s">
        <v>669</v>
      </c>
      <c r="NOL65" s="98" t="s">
        <v>669</v>
      </c>
      <c r="NOM65" s="98" t="s">
        <v>669</v>
      </c>
      <c r="NON65" s="98" t="s">
        <v>669</v>
      </c>
      <c r="NOO65" s="98" t="s">
        <v>669</v>
      </c>
      <c r="NOP65" s="98" t="s">
        <v>669</v>
      </c>
      <c r="NOQ65" s="98" t="s">
        <v>669</v>
      </c>
      <c r="NOR65" s="98" t="s">
        <v>669</v>
      </c>
      <c r="NOS65" s="98" t="s">
        <v>669</v>
      </c>
      <c r="NOT65" s="98" t="s">
        <v>669</v>
      </c>
      <c r="NOU65" s="98" t="s">
        <v>669</v>
      </c>
      <c r="NOV65" s="98" t="s">
        <v>669</v>
      </c>
      <c r="NOW65" s="98" t="s">
        <v>669</v>
      </c>
      <c r="NOX65" s="98" t="s">
        <v>669</v>
      </c>
      <c r="NOY65" s="98" t="s">
        <v>669</v>
      </c>
      <c r="NOZ65" s="98" t="s">
        <v>669</v>
      </c>
      <c r="NPA65" s="98" t="s">
        <v>669</v>
      </c>
      <c r="NPB65" s="98" t="s">
        <v>669</v>
      </c>
      <c r="NPC65" s="98" t="s">
        <v>669</v>
      </c>
      <c r="NPD65" s="98" t="s">
        <v>669</v>
      </c>
      <c r="NPE65" s="98" t="s">
        <v>669</v>
      </c>
      <c r="NPF65" s="98" t="s">
        <v>669</v>
      </c>
      <c r="NPG65" s="98" t="s">
        <v>669</v>
      </c>
      <c r="NPH65" s="98" t="s">
        <v>669</v>
      </c>
      <c r="NPI65" s="98" t="s">
        <v>669</v>
      </c>
      <c r="NPJ65" s="98" t="s">
        <v>669</v>
      </c>
      <c r="NPK65" s="98" t="s">
        <v>669</v>
      </c>
      <c r="NPL65" s="98" t="s">
        <v>669</v>
      </c>
      <c r="NPM65" s="98" t="s">
        <v>669</v>
      </c>
      <c r="NPN65" s="98" t="s">
        <v>669</v>
      </c>
      <c r="NPO65" s="98" t="s">
        <v>669</v>
      </c>
      <c r="NPP65" s="98" t="s">
        <v>669</v>
      </c>
      <c r="NPQ65" s="98" t="s">
        <v>669</v>
      </c>
      <c r="NPR65" s="98" t="s">
        <v>669</v>
      </c>
      <c r="NPS65" s="98" t="s">
        <v>669</v>
      </c>
      <c r="NPT65" s="98" t="s">
        <v>669</v>
      </c>
      <c r="NPU65" s="98" t="s">
        <v>669</v>
      </c>
      <c r="NPV65" s="98" t="s">
        <v>669</v>
      </c>
      <c r="NPW65" s="98" t="s">
        <v>669</v>
      </c>
      <c r="NPX65" s="98" t="s">
        <v>669</v>
      </c>
      <c r="NPY65" s="98" t="s">
        <v>669</v>
      </c>
      <c r="NPZ65" s="98" t="s">
        <v>669</v>
      </c>
      <c r="NQA65" s="98" t="s">
        <v>669</v>
      </c>
      <c r="NQB65" s="98" t="s">
        <v>669</v>
      </c>
      <c r="NQC65" s="98" t="s">
        <v>669</v>
      </c>
      <c r="NQD65" s="98" t="s">
        <v>669</v>
      </c>
      <c r="NQE65" s="98" t="s">
        <v>669</v>
      </c>
      <c r="NQF65" s="98" t="s">
        <v>669</v>
      </c>
      <c r="NQG65" s="98" t="s">
        <v>669</v>
      </c>
      <c r="NQH65" s="98" t="s">
        <v>669</v>
      </c>
      <c r="NQI65" s="98" t="s">
        <v>669</v>
      </c>
      <c r="NQJ65" s="98" t="s">
        <v>669</v>
      </c>
      <c r="NQK65" s="98" t="s">
        <v>669</v>
      </c>
      <c r="NQL65" s="98" t="s">
        <v>669</v>
      </c>
      <c r="NQM65" s="98" t="s">
        <v>669</v>
      </c>
      <c r="NQN65" s="98" t="s">
        <v>669</v>
      </c>
      <c r="NQO65" s="98" t="s">
        <v>669</v>
      </c>
      <c r="NQP65" s="98" t="s">
        <v>669</v>
      </c>
      <c r="NQQ65" s="98" t="s">
        <v>669</v>
      </c>
      <c r="NQR65" s="98" t="s">
        <v>669</v>
      </c>
      <c r="NQS65" s="98" t="s">
        <v>669</v>
      </c>
      <c r="NQT65" s="98" t="s">
        <v>669</v>
      </c>
      <c r="NQU65" s="98" t="s">
        <v>669</v>
      </c>
      <c r="NQV65" s="98" t="s">
        <v>669</v>
      </c>
      <c r="NQW65" s="98" t="s">
        <v>669</v>
      </c>
      <c r="NQX65" s="98" t="s">
        <v>669</v>
      </c>
      <c r="NQY65" s="98" t="s">
        <v>669</v>
      </c>
      <c r="NQZ65" s="98" t="s">
        <v>669</v>
      </c>
      <c r="NRA65" s="98" t="s">
        <v>669</v>
      </c>
      <c r="NRB65" s="98" t="s">
        <v>669</v>
      </c>
      <c r="NRC65" s="98" t="s">
        <v>669</v>
      </c>
      <c r="NRD65" s="98" t="s">
        <v>669</v>
      </c>
      <c r="NRE65" s="98" t="s">
        <v>669</v>
      </c>
      <c r="NRF65" s="98" t="s">
        <v>669</v>
      </c>
      <c r="NRG65" s="98" t="s">
        <v>669</v>
      </c>
      <c r="NRH65" s="98" t="s">
        <v>669</v>
      </c>
      <c r="NRI65" s="98" t="s">
        <v>669</v>
      </c>
      <c r="NRJ65" s="98" t="s">
        <v>669</v>
      </c>
      <c r="NRK65" s="98" t="s">
        <v>669</v>
      </c>
      <c r="NRL65" s="98" t="s">
        <v>669</v>
      </c>
      <c r="NRM65" s="98" t="s">
        <v>669</v>
      </c>
      <c r="NRN65" s="98" t="s">
        <v>669</v>
      </c>
      <c r="NRO65" s="98" t="s">
        <v>669</v>
      </c>
      <c r="NRP65" s="98" t="s">
        <v>669</v>
      </c>
      <c r="NRQ65" s="98" t="s">
        <v>669</v>
      </c>
      <c r="NRR65" s="98" t="s">
        <v>669</v>
      </c>
      <c r="NRS65" s="98" t="s">
        <v>669</v>
      </c>
      <c r="NRT65" s="98" t="s">
        <v>669</v>
      </c>
      <c r="NRU65" s="98" t="s">
        <v>669</v>
      </c>
      <c r="NRV65" s="98" t="s">
        <v>669</v>
      </c>
      <c r="NRW65" s="98" t="s">
        <v>669</v>
      </c>
      <c r="NRX65" s="98" t="s">
        <v>669</v>
      </c>
      <c r="NRY65" s="98" t="s">
        <v>669</v>
      </c>
      <c r="NRZ65" s="98" t="s">
        <v>669</v>
      </c>
      <c r="NSA65" s="98" t="s">
        <v>669</v>
      </c>
      <c r="NSB65" s="98" t="s">
        <v>669</v>
      </c>
      <c r="NSC65" s="98" t="s">
        <v>669</v>
      </c>
      <c r="NSD65" s="98" t="s">
        <v>669</v>
      </c>
      <c r="NSE65" s="98" t="s">
        <v>669</v>
      </c>
      <c r="NSF65" s="98" t="s">
        <v>669</v>
      </c>
      <c r="NSG65" s="98" t="s">
        <v>669</v>
      </c>
      <c r="NSH65" s="98" t="s">
        <v>669</v>
      </c>
      <c r="NSI65" s="98" t="s">
        <v>669</v>
      </c>
      <c r="NSJ65" s="98" t="s">
        <v>669</v>
      </c>
      <c r="NSK65" s="98" t="s">
        <v>669</v>
      </c>
      <c r="NSL65" s="98" t="s">
        <v>669</v>
      </c>
      <c r="NSM65" s="98" t="s">
        <v>669</v>
      </c>
      <c r="NSN65" s="98" t="s">
        <v>669</v>
      </c>
      <c r="NSO65" s="98" t="s">
        <v>669</v>
      </c>
      <c r="NSP65" s="98" t="s">
        <v>669</v>
      </c>
      <c r="NSQ65" s="98" t="s">
        <v>669</v>
      </c>
      <c r="NSR65" s="98" t="s">
        <v>669</v>
      </c>
      <c r="NSS65" s="98" t="s">
        <v>669</v>
      </c>
      <c r="NST65" s="98" t="s">
        <v>669</v>
      </c>
      <c r="NSU65" s="98" t="s">
        <v>669</v>
      </c>
      <c r="NSV65" s="98" t="s">
        <v>669</v>
      </c>
      <c r="NSW65" s="98" t="s">
        <v>669</v>
      </c>
      <c r="NSX65" s="98" t="s">
        <v>669</v>
      </c>
      <c r="NSY65" s="98" t="s">
        <v>669</v>
      </c>
      <c r="NSZ65" s="98" t="s">
        <v>669</v>
      </c>
      <c r="NTA65" s="98" t="s">
        <v>669</v>
      </c>
      <c r="NTB65" s="98" t="s">
        <v>669</v>
      </c>
      <c r="NTC65" s="98" t="s">
        <v>669</v>
      </c>
      <c r="NTD65" s="98" t="s">
        <v>669</v>
      </c>
      <c r="NTE65" s="98" t="s">
        <v>669</v>
      </c>
      <c r="NTF65" s="98" t="s">
        <v>669</v>
      </c>
      <c r="NTG65" s="98" t="s">
        <v>669</v>
      </c>
      <c r="NTH65" s="98" t="s">
        <v>669</v>
      </c>
      <c r="NTI65" s="98" t="s">
        <v>669</v>
      </c>
      <c r="NTJ65" s="98" t="s">
        <v>669</v>
      </c>
      <c r="NTK65" s="98" t="s">
        <v>669</v>
      </c>
      <c r="NTL65" s="98" t="s">
        <v>669</v>
      </c>
      <c r="NTM65" s="98" t="s">
        <v>669</v>
      </c>
      <c r="NTN65" s="98" t="s">
        <v>669</v>
      </c>
      <c r="NTO65" s="98" t="s">
        <v>669</v>
      </c>
      <c r="NTP65" s="98" t="s">
        <v>669</v>
      </c>
      <c r="NTQ65" s="98" t="s">
        <v>669</v>
      </c>
      <c r="NTR65" s="98" t="s">
        <v>669</v>
      </c>
      <c r="NTS65" s="98" t="s">
        <v>669</v>
      </c>
      <c r="NTT65" s="98" t="s">
        <v>669</v>
      </c>
      <c r="NTU65" s="98" t="s">
        <v>669</v>
      </c>
      <c r="NTV65" s="98" t="s">
        <v>669</v>
      </c>
      <c r="NTW65" s="98" t="s">
        <v>669</v>
      </c>
      <c r="NTX65" s="98" t="s">
        <v>669</v>
      </c>
      <c r="NTY65" s="98" t="s">
        <v>669</v>
      </c>
      <c r="NTZ65" s="98" t="s">
        <v>669</v>
      </c>
      <c r="NUA65" s="98" t="s">
        <v>669</v>
      </c>
      <c r="NUB65" s="98" t="s">
        <v>669</v>
      </c>
      <c r="NUC65" s="98" t="s">
        <v>669</v>
      </c>
      <c r="NUD65" s="98" t="s">
        <v>669</v>
      </c>
      <c r="NUE65" s="98" t="s">
        <v>669</v>
      </c>
      <c r="NUF65" s="98" t="s">
        <v>669</v>
      </c>
      <c r="NUG65" s="98" t="s">
        <v>669</v>
      </c>
      <c r="NUH65" s="98" t="s">
        <v>669</v>
      </c>
      <c r="NUI65" s="98" t="s">
        <v>669</v>
      </c>
      <c r="NUJ65" s="98" t="s">
        <v>669</v>
      </c>
      <c r="NUK65" s="98" t="s">
        <v>669</v>
      </c>
      <c r="NUL65" s="98" t="s">
        <v>669</v>
      </c>
      <c r="NUM65" s="98" t="s">
        <v>669</v>
      </c>
      <c r="NUN65" s="98" t="s">
        <v>669</v>
      </c>
      <c r="NUO65" s="98" t="s">
        <v>669</v>
      </c>
      <c r="NUP65" s="98" t="s">
        <v>669</v>
      </c>
      <c r="NUQ65" s="98" t="s">
        <v>669</v>
      </c>
      <c r="NUR65" s="98" t="s">
        <v>669</v>
      </c>
      <c r="NUS65" s="98" t="s">
        <v>669</v>
      </c>
      <c r="NUT65" s="98" t="s">
        <v>669</v>
      </c>
      <c r="NUU65" s="98" t="s">
        <v>669</v>
      </c>
      <c r="NUV65" s="98" t="s">
        <v>669</v>
      </c>
      <c r="NUW65" s="98" t="s">
        <v>669</v>
      </c>
      <c r="NUX65" s="98" t="s">
        <v>669</v>
      </c>
      <c r="NUY65" s="98" t="s">
        <v>669</v>
      </c>
      <c r="NUZ65" s="98" t="s">
        <v>669</v>
      </c>
      <c r="NVA65" s="98" t="s">
        <v>669</v>
      </c>
      <c r="NVB65" s="98" t="s">
        <v>669</v>
      </c>
      <c r="NVC65" s="98" t="s">
        <v>669</v>
      </c>
      <c r="NVD65" s="98" t="s">
        <v>669</v>
      </c>
      <c r="NVE65" s="98" t="s">
        <v>669</v>
      </c>
      <c r="NVF65" s="98" t="s">
        <v>669</v>
      </c>
      <c r="NVG65" s="98" t="s">
        <v>669</v>
      </c>
      <c r="NVH65" s="98" t="s">
        <v>669</v>
      </c>
      <c r="NVI65" s="98" t="s">
        <v>669</v>
      </c>
      <c r="NVJ65" s="98" t="s">
        <v>669</v>
      </c>
      <c r="NVK65" s="98" t="s">
        <v>669</v>
      </c>
      <c r="NVL65" s="98" t="s">
        <v>669</v>
      </c>
      <c r="NVM65" s="98" t="s">
        <v>669</v>
      </c>
      <c r="NVN65" s="98" t="s">
        <v>669</v>
      </c>
      <c r="NVO65" s="98" t="s">
        <v>669</v>
      </c>
      <c r="NVP65" s="98" t="s">
        <v>669</v>
      </c>
      <c r="NVQ65" s="98" t="s">
        <v>669</v>
      </c>
      <c r="NVR65" s="98" t="s">
        <v>669</v>
      </c>
      <c r="NVS65" s="98" t="s">
        <v>669</v>
      </c>
      <c r="NVT65" s="98" t="s">
        <v>669</v>
      </c>
      <c r="NVU65" s="98" t="s">
        <v>669</v>
      </c>
      <c r="NVV65" s="98" t="s">
        <v>669</v>
      </c>
      <c r="NVW65" s="98" t="s">
        <v>669</v>
      </c>
      <c r="NVX65" s="98" t="s">
        <v>669</v>
      </c>
      <c r="NVY65" s="98" t="s">
        <v>669</v>
      </c>
      <c r="NVZ65" s="98" t="s">
        <v>669</v>
      </c>
      <c r="NWA65" s="98" t="s">
        <v>669</v>
      </c>
      <c r="NWB65" s="98" t="s">
        <v>669</v>
      </c>
      <c r="NWC65" s="98" t="s">
        <v>669</v>
      </c>
      <c r="NWD65" s="98" t="s">
        <v>669</v>
      </c>
      <c r="NWE65" s="98" t="s">
        <v>669</v>
      </c>
      <c r="NWF65" s="98" t="s">
        <v>669</v>
      </c>
      <c r="NWG65" s="98" t="s">
        <v>669</v>
      </c>
      <c r="NWH65" s="98" t="s">
        <v>669</v>
      </c>
      <c r="NWI65" s="98" t="s">
        <v>669</v>
      </c>
      <c r="NWJ65" s="98" t="s">
        <v>669</v>
      </c>
      <c r="NWK65" s="98" t="s">
        <v>669</v>
      </c>
      <c r="NWL65" s="98" t="s">
        <v>669</v>
      </c>
      <c r="NWM65" s="98" t="s">
        <v>669</v>
      </c>
      <c r="NWN65" s="98" t="s">
        <v>669</v>
      </c>
      <c r="NWO65" s="98" t="s">
        <v>669</v>
      </c>
      <c r="NWP65" s="98" t="s">
        <v>669</v>
      </c>
      <c r="NWQ65" s="98" t="s">
        <v>669</v>
      </c>
      <c r="NWR65" s="98" t="s">
        <v>669</v>
      </c>
      <c r="NWS65" s="98" t="s">
        <v>669</v>
      </c>
      <c r="NWT65" s="98" t="s">
        <v>669</v>
      </c>
      <c r="NWU65" s="98" t="s">
        <v>669</v>
      </c>
      <c r="NWV65" s="98" t="s">
        <v>669</v>
      </c>
      <c r="NWW65" s="98" t="s">
        <v>669</v>
      </c>
      <c r="NWX65" s="98" t="s">
        <v>669</v>
      </c>
      <c r="NWY65" s="98" t="s">
        <v>669</v>
      </c>
      <c r="NWZ65" s="98" t="s">
        <v>669</v>
      </c>
      <c r="NXA65" s="98" t="s">
        <v>669</v>
      </c>
      <c r="NXB65" s="98" t="s">
        <v>669</v>
      </c>
      <c r="NXC65" s="98" t="s">
        <v>669</v>
      </c>
      <c r="NXD65" s="98" t="s">
        <v>669</v>
      </c>
      <c r="NXE65" s="98" t="s">
        <v>669</v>
      </c>
      <c r="NXF65" s="98" t="s">
        <v>669</v>
      </c>
      <c r="NXG65" s="98" t="s">
        <v>669</v>
      </c>
      <c r="NXH65" s="98" t="s">
        <v>669</v>
      </c>
      <c r="NXI65" s="98" t="s">
        <v>669</v>
      </c>
      <c r="NXJ65" s="98" t="s">
        <v>669</v>
      </c>
      <c r="NXK65" s="98" t="s">
        <v>669</v>
      </c>
      <c r="NXL65" s="98" t="s">
        <v>669</v>
      </c>
      <c r="NXM65" s="98" t="s">
        <v>669</v>
      </c>
      <c r="NXN65" s="98" t="s">
        <v>669</v>
      </c>
      <c r="NXO65" s="98" t="s">
        <v>669</v>
      </c>
      <c r="NXP65" s="98" t="s">
        <v>669</v>
      </c>
      <c r="NXQ65" s="98" t="s">
        <v>669</v>
      </c>
      <c r="NXR65" s="98" t="s">
        <v>669</v>
      </c>
      <c r="NXS65" s="98" t="s">
        <v>669</v>
      </c>
      <c r="NXT65" s="98" t="s">
        <v>669</v>
      </c>
      <c r="NXU65" s="98" t="s">
        <v>669</v>
      </c>
      <c r="NXV65" s="98" t="s">
        <v>669</v>
      </c>
      <c r="NXW65" s="98" t="s">
        <v>669</v>
      </c>
      <c r="NXX65" s="98" t="s">
        <v>669</v>
      </c>
      <c r="NXY65" s="98" t="s">
        <v>669</v>
      </c>
      <c r="NXZ65" s="98" t="s">
        <v>669</v>
      </c>
      <c r="NYA65" s="98" t="s">
        <v>669</v>
      </c>
      <c r="NYB65" s="98" t="s">
        <v>669</v>
      </c>
      <c r="NYC65" s="98" t="s">
        <v>669</v>
      </c>
      <c r="NYD65" s="98" t="s">
        <v>669</v>
      </c>
      <c r="NYE65" s="98" t="s">
        <v>669</v>
      </c>
      <c r="NYF65" s="98" t="s">
        <v>669</v>
      </c>
      <c r="NYG65" s="98" t="s">
        <v>669</v>
      </c>
      <c r="NYH65" s="98" t="s">
        <v>669</v>
      </c>
      <c r="NYI65" s="98" t="s">
        <v>669</v>
      </c>
      <c r="NYJ65" s="98" t="s">
        <v>669</v>
      </c>
      <c r="NYK65" s="98" t="s">
        <v>669</v>
      </c>
      <c r="NYL65" s="98" t="s">
        <v>669</v>
      </c>
      <c r="NYM65" s="98" t="s">
        <v>669</v>
      </c>
      <c r="NYN65" s="98" t="s">
        <v>669</v>
      </c>
      <c r="NYO65" s="98" t="s">
        <v>669</v>
      </c>
      <c r="NYP65" s="98" t="s">
        <v>669</v>
      </c>
      <c r="NYQ65" s="98" t="s">
        <v>669</v>
      </c>
      <c r="NYR65" s="98" t="s">
        <v>669</v>
      </c>
      <c r="NYS65" s="98" t="s">
        <v>669</v>
      </c>
      <c r="NYT65" s="98" t="s">
        <v>669</v>
      </c>
      <c r="NYU65" s="98" t="s">
        <v>669</v>
      </c>
      <c r="NYV65" s="98" t="s">
        <v>669</v>
      </c>
      <c r="NYW65" s="98" t="s">
        <v>669</v>
      </c>
      <c r="NYX65" s="98" t="s">
        <v>669</v>
      </c>
      <c r="NYY65" s="98" t="s">
        <v>669</v>
      </c>
      <c r="NYZ65" s="98" t="s">
        <v>669</v>
      </c>
      <c r="NZA65" s="98" t="s">
        <v>669</v>
      </c>
      <c r="NZB65" s="98" t="s">
        <v>669</v>
      </c>
      <c r="NZC65" s="98" t="s">
        <v>669</v>
      </c>
      <c r="NZD65" s="98" t="s">
        <v>669</v>
      </c>
      <c r="NZE65" s="98" t="s">
        <v>669</v>
      </c>
      <c r="NZF65" s="98" t="s">
        <v>669</v>
      </c>
      <c r="NZG65" s="98" t="s">
        <v>669</v>
      </c>
      <c r="NZH65" s="98" t="s">
        <v>669</v>
      </c>
      <c r="NZI65" s="98" t="s">
        <v>669</v>
      </c>
      <c r="NZJ65" s="98" t="s">
        <v>669</v>
      </c>
      <c r="NZK65" s="98" t="s">
        <v>669</v>
      </c>
      <c r="NZL65" s="98" t="s">
        <v>669</v>
      </c>
      <c r="NZM65" s="98" t="s">
        <v>669</v>
      </c>
      <c r="NZN65" s="98" t="s">
        <v>669</v>
      </c>
      <c r="NZO65" s="98" t="s">
        <v>669</v>
      </c>
      <c r="NZP65" s="98" t="s">
        <v>669</v>
      </c>
      <c r="NZQ65" s="98" t="s">
        <v>669</v>
      </c>
      <c r="NZR65" s="98" t="s">
        <v>669</v>
      </c>
      <c r="NZS65" s="98" t="s">
        <v>669</v>
      </c>
      <c r="NZT65" s="98" t="s">
        <v>669</v>
      </c>
      <c r="NZU65" s="98" t="s">
        <v>669</v>
      </c>
      <c r="NZV65" s="98" t="s">
        <v>669</v>
      </c>
      <c r="NZW65" s="98" t="s">
        <v>669</v>
      </c>
      <c r="NZX65" s="98" t="s">
        <v>669</v>
      </c>
      <c r="NZY65" s="98" t="s">
        <v>669</v>
      </c>
      <c r="NZZ65" s="98" t="s">
        <v>669</v>
      </c>
      <c r="OAA65" s="98" t="s">
        <v>669</v>
      </c>
      <c r="OAB65" s="98" t="s">
        <v>669</v>
      </c>
      <c r="OAC65" s="98" t="s">
        <v>669</v>
      </c>
      <c r="OAD65" s="98" t="s">
        <v>669</v>
      </c>
      <c r="OAE65" s="98" t="s">
        <v>669</v>
      </c>
      <c r="OAF65" s="98" t="s">
        <v>669</v>
      </c>
      <c r="OAG65" s="98" t="s">
        <v>669</v>
      </c>
      <c r="OAH65" s="98" t="s">
        <v>669</v>
      </c>
      <c r="OAI65" s="98" t="s">
        <v>669</v>
      </c>
      <c r="OAJ65" s="98" t="s">
        <v>669</v>
      </c>
      <c r="OAK65" s="98" t="s">
        <v>669</v>
      </c>
      <c r="OAL65" s="98" t="s">
        <v>669</v>
      </c>
      <c r="OAM65" s="98" t="s">
        <v>669</v>
      </c>
      <c r="OAN65" s="98" t="s">
        <v>669</v>
      </c>
      <c r="OAO65" s="98" t="s">
        <v>669</v>
      </c>
      <c r="OAP65" s="98" t="s">
        <v>669</v>
      </c>
      <c r="OAQ65" s="98" t="s">
        <v>669</v>
      </c>
      <c r="OAR65" s="98" t="s">
        <v>669</v>
      </c>
      <c r="OAS65" s="98" t="s">
        <v>669</v>
      </c>
      <c r="OAT65" s="98" t="s">
        <v>669</v>
      </c>
      <c r="OAU65" s="98" t="s">
        <v>669</v>
      </c>
      <c r="OAV65" s="98" t="s">
        <v>669</v>
      </c>
      <c r="OAW65" s="98" t="s">
        <v>669</v>
      </c>
      <c r="OAX65" s="98" t="s">
        <v>669</v>
      </c>
      <c r="OAY65" s="98" t="s">
        <v>669</v>
      </c>
      <c r="OAZ65" s="98" t="s">
        <v>669</v>
      </c>
      <c r="OBA65" s="98" t="s">
        <v>669</v>
      </c>
      <c r="OBB65" s="98" t="s">
        <v>669</v>
      </c>
      <c r="OBC65" s="98" t="s">
        <v>669</v>
      </c>
      <c r="OBD65" s="98" t="s">
        <v>669</v>
      </c>
      <c r="OBE65" s="98" t="s">
        <v>669</v>
      </c>
      <c r="OBF65" s="98" t="s">
        <v>669</v>
      </c>
      <c r="OBG65" s="98" t="s">
        <v>669</v>
      </c>
      <c r="OBH65" s="98" t="s">
        <v>669</v>
      </c>
      <c r="OBI65" s="98" t="s">
        <v>669</v>
      </c>
      <c r="OBJ65" s="98" t="s">
        <v>669</v>
      </c>
      <c r="OBK65" s="98" t="s">
        <v>669</v>
      </c>
      <c r="OBL65" s="98" t="s">
        <v>669</v>
      </c>
      <c r="OBM65" s="98" t="s">
        <v>669</v>
      </c>
      <c r="OBN65" s="98" t="s">
        <v>669</v>
      </c>
      <c r="OBO65" s="98" t="s">
        <v>669</v>
      </c>
      <c r="OBP65" s="98" t="s">
        <v>669</v>
      </c>
      <c r="OBQ65" s="98" t="s">
        <v>669</v>
      </c>
      <c r="OBR65" s="98" t="s">
        <v>669</v>
      </c>
      <c r="OBS65" s="98" t="s">
        <v>669</v>
      </c>
      <c r="OBT65" s="98" t="s">
        <v>669</v>
      </c>
      <c r="OBU65" s="98" t="s">
        <v>669</v>
      </c>
      <c r="OBV65" s="98" t="s">
        <v>669</v>
      </c>
      <c r="OBW65" s="98" t="s">
        <v>669</v>
      </c>
      <c r="OBX65" s="98" t="s">
        <v>669</v>
      </c>
      <c r="OBY65" s="98" t="s">
        <v>669</v>
      </c>
      <c r="OBZ65" s="98" t="s">
        <v>669</v>
      </c>
      <c r="OCA65" s="98" t="s">
        <v>669</v>
      </c>
      <c r="OCB65" s="98" t="s">
        <v>669</v>
      </c>
      <c r="OCC65" s="98" t="s">
        <v>669</v>
      </c>
      <c r="OCD65" s="98" t="s">
        <v>669</v>
      </c>
      <c r="OCE65" s="98" t="s">
        <v>669</v>
      </c>
      <c r="OCF65" s="98" t="s">
        <v>669</v>
      </c>
      <c r="OCG65" s="98" t="s">
        <v>669</v>
      </c>
      <c r="OCH65" s="98" t="s">
        <v>669</v>
      </c>
      <c r="OCI65" s="98" t="s">
        <v>669</v>
      </c>
      <c r="OCJ65" s="98" t="s">
        <v>669</v>
      </c>
      <c r="OCK65" s="98" t="s">
        <v>669</v>
      </c>
      <c r="OCL65" s="98" t="s">
        <v>669</v>
      </c>
      <c r="OCM65" s="98" t="s">
        <v>669</v>
      </c>
      <c r="OCN65" s="98" t="s">
        <v>669</v>
      </c>
      <c r="OCO65" s="98" t="s">
        <v>669</v>
      </c>
      <c r="OCP65" s="98" t="s">
        <v>669</v>
      </c>
      <c r="OCQ65" s="98" t="s">
        <v>669</v>
      </c>
      <c r="OCR65" s="98" t="s">
        <v>669</v>
      </c>
      <c r="OCS65" s="98" t="s">
        <v>669</v>
      </c>
      <c r="OCT65" s="98" t="s">
        <v>669</v>
      </c>
      <c r="OCU65" s="98" t="s">
        <v>669</v>
      </c>
      <c r="OCV65" s="98" t="s">
        <v>669</v>
      </c>
      <c r="OCW65" s="98" t="s">
        <v>669</v>
      </c>
      <c r="OCX65" s="98" t="s">
        <v>669</v>
      </c>
      <c r="OCY65" s="98" t="s">
        <v>669</v>
      </c>
      <c r="OCZ65" s="98" t="s">
        <v>669</v>
      </c>
      <c r="ODA65" s="98" t="s">
        <v>669</v>
      </c>
      <c r="ODB65" s="98" t="s">
        <v>669</v>
      </c>
      <c r="ODC65" s="98" t="s">
        <v>669</v>
      </c>
      <c r="ODD65" s="98" t="s">
        <v>669</v>
      </c>
      <c r="ODE65" s="98" t="s">
        <v>669</v>
      </c>
      <c r="ODF65" s="98" t="s">
        <v>669</v>
      </c>
      <c r="ODG65" s="98" t="s">
        <v>669</v>
      </c>
      <c r="ODH65" s="98" t="s">
        <v>669</v>
      </c>
      <c r="ODI65" s="98" t="s">
        <v>669</v>
      </c>
      <c r="ODJ65" s="98" t="s">
        <v>669</v>
      </c>
      <c r="ODK65" s="98" t="s">
        <v>669</v>
      </c>
      <c r="ODL65" s="98" t="s">
        <v>669</v>
      </c>
      <c r="ODM65" s="98" t="s">
        <v>669</v>
      </c>
      <c r="ODN65" s="98" t="s">
        <v>669</v>
      </c>
      <c r="ODO65" s="98" t="s">
        <v>669</v>
      </c>
      <c r="ODP65" s="98" t="s">
        <v>669</v>
      </c>
      <c r="ODQ65" s="98" t="s">
        <v>669</v>
      </c>
      <c r="ODR65" s="98" t="s">
        <v>669</v>
      </c>
      <c r="ODS65" s="98" t="s">
        <v>669</v>
      </c>
      <c r="ODT65" s="98" t="s">
        <v>669</v>
      </c>
      <c r="ODU65" s="98" t="s">
        <v>669</v>
      </c>
      <c r="ODV65" s="98" t="s">
        <v>669</v>
      </c>
      <c r="ODW65" s="98" t="s">
        <v>669</v>
      </c>
      <c r="ODX65" s="98" t="s">
        <v>669</v>
      </c>
      <c r="ODY65" s="98" t="s">
        <v>669</v>
      </c>
      <c r="ODZ65" s="98" t="s">
        <v>669</v>
      </c>
      <c r="OEA65" s="98" t="s">
        <v>669</v>
      </c>
      <c r="OEB65" s="98" t="s">
        <v>669</v>
      </c>
      <c r="OEC65" s="98" t="s">
        <v>669</v>
      </c>
      <c r="OED65" s="98" t="s">
        <v>669</v>
      </c>
      <c r="OEE65" s="98" t="s">
        <v>669</v>
      </c>
      <c r="OEF65" s="98" t="s">
        <v>669</v>
      </c>
      <c r="OEG65" s="98" t="s">
        <v>669</v>
      </c>
      <c r="OEH65" s="98" t="s">
        <v>669</v>
      </c>
      <c r="OEI65" s="98" t="s">
        <v>669</v>
      </c>
      <c r="OEJ65" s="98" t="s">
        <v>669</v>
      </c>
      <c r="OEK65" s="98" t="s">
        <v>669</v>
      </c>
      <c r="OEL65" s="98" t="s">
        <v>669</v>
      </c>
      <c r="OEM65" s="98" t="s">
        <v>669</v>
      </c>
      <c r="OEN65" s="98" t="s">
        <v>669</v>
      </c>
      <c r="OEO65" s="98" t="s">
        <v>669</v>
      </c>
      <c r="OEP65" s="98" t="s">
        <v>669</v>
      </c>
      <c r="OEQ65" s="98" t="s">
        <v>669</v>
      </c>
      <c r="OER65" s="98" t="s">
        <v>669</v>
      </c>
      <c r="OES65" s="98" t="s">
        <v>669</v>
      </c>
      <c r="OET65" s="98" t="s">
        <v>669</v>
      </c>
      <c r="OEU65" s="98" t="s">
        <v>669</v>
      </c>
      <c r="OEV65" s="98" t="s">
        <v>669</v>
      </c>
      <c r="OEW65" s="98" t="s">
        <v>669</v>
      </c>
      <c r="OEX65" s="98" t="s">
        <v>669</v>
      </c>
      <c r="OEY65" s="98" t="s">
        <v>669</v>
      </c>
      <c r="OEZ65" s="98" t="s">
        <v>669</v>
      </c>
      <c r="OFA65" s="98" t="s">
        <v>669</v>
      </c>
      <c r="OFB65" s="98" t="s">
        <v>669</v>
      </c>
      <c r="OFC65" s="98" t="s">
        <v>669</v>
      </c>
      <c r="OFD65" s="98" t="s">
        <v>669</v>
      </c>
      <c r="OFE65" s="98" t="s">
        <v>669</v>
      </c>
      <c r="OFF65" s="98" t="s">
        <v>669</v>
      </c>
      <c r="OFG65" s="98" t="s">
        <v>669</v>
      </c>
      <c r="OFH65" s="98" t="s">
        <v>669</v>
      </c>
      <c r="OFI65" s="98" t="s">
        <v>669</v>
      </c>
      <c r="OFJ65" s="98" t="s">
        <v>669</v>
      </c>
      <c r="OFK65" s="98" t="s">
        <v>669</v>
      </c>
      <c r="OFL65" s="98" t="s">
        <v>669</v>
      </c>
      <c r="OFM65" s="98" t="s">
        <v>669</v>
      </c>
      <c r="OFN65" s="98" t="s">
        <v>669</v>
      </c>
      <c r="OFO65" s="98" t="s">
        <v>669</v>
      </c>
      <c r="OFP65" s="98" t="s">
        <v>669</v>
      </c>
      <c r="OFQ65" s="98" t="s">
        <v>669</v>
      </c>
      <c r="OFR65" s="98" t="s">
        <v>669</v>
      </c>
      <c r="OFS65" s="98" t="s">
        <v>669</v>
      </c>
      <c r="OFT65" s="98" t="s">
        <v>669</v>
      </c>
      <c r="OFU65" s="98" t="s">
        <v>669</v>
      </c>
      <c r="OFV65" s="98" t="s">
        <v>669</v>
      </c>
      <c r="OFW65" s="98" t="s">
        <v>669</v>
      </c>
      <c r="OFX65" s="98" t="s">
        <v>669</v>
      </c>
      <c r="OFY65" s="98" t="s">
        <v>669</v>
      </c>
      <c r="OFZ65" s="98" t="s">
        <v>669</v>
      </c>
      <c r="OGA65" s="98" t="s">
        <v>669</v>
      </c>
      <c r="OGB65" s="98" t="s">
        <v>669</v>
      </c>
      <c r="OGC65" s="98" t="s">
        <v>669</v>
      </c>
      <c r="OGD65" s="98" t="s">
        <v>669</v>
      </c>
      <c r="OGE65" s="98" t="s">
        <v>669</v>
      </c>
      <c r="OGF65" s="98" t="s">
        <v>669</v>
      </c>
      <c r="OGG65" s="98" t="s">
        <v>669</v>
      </c>
      <c r="OGH65" s="98" t="s">
        <v>669</v>
      </c>
      <c r="OGI65" s="98" t="s">
        <v>669</v>
      </c>
      <c r="OGJ65" s="98" t="s">
        <v>669</v>
      </c>
      <c r="OGK65" s="98" t="s">
        <v>669</v>
      </c>
      <c r="OGL65" s="98" t="s">
        <v>669</v>
      </c>
      <c r="OGM65" s="98" t="s">
        <v>669</v>
      </c>
      <c r="OGN65" s="98" t="s">
        <v>669</v>
      </c>
      <c r="OGO65" s="98" t="s">
        <v>669</v>
      </c>
      <c r="OGP65" s="98" t="s">
        <v>669</v>
      </c>
      <c r="OGQ65" s="98" t="s">
        <v>669</v>
      </c>
      <c r="OGR65" s="98" t="s">
        <v>669</v>
      </c>
      <c r="OGS65" s="98" t="s">
        <v>669</v>
      </c>
      <c r="OGT65" s="98" t="s">
        <v>669</v>
      </c>
      <c r="OGU65" s="98" t="s">
        <v>669</v>
      </c>
      <c r="OGV65" s="98" t="s">
        <v>669</v>
      </c>
      <c r="OGW65" s="98" t="s">
        <v>669</v>
      </c>
      <c r="OGX65" s="98" t="s">
        <v>669</v>
      </c>
      <c r="OGY65" s="98" t="s">
        <v>669</v>
      </c>
      <c r="OGZ65" s="98" t="s">
        <v>669</v>
      </c>
      <c r="OHA65" s="98" t="s">
        <v>669</v>
      </c>
      <c r="OHB65" s="98" t="s">
        <v>669</v>
      </c>
      <c r="OHC65" s="98" t="s">
        <v>669</v>
      </c>
      <c r="OHD65" s="98" t="s">
        <v>669</v>
      </c>
      <c r="OHE65" s="98" t="s">
        <v>669</v>
      </c>
      <c r="OHF65" s="98" t="s">
        <v>669</v>
      </c>
      <c r="OHG65" s="98" t="s">
        <v>669</v>
      </c>
      <c r="OHH65" s="98" t="s">
        <v>669</v>
      </c>
      <c r="OHI65" s="98" t="s">
        <v>669</v>
      </c>
      <c r="OHJ65" s="98" t="s">
        <v>669</v>
      </c>
      <c r="OHK65" s="98" t="s">
        <v>669</v>
      </c>
      <c r="OHL65" s="98" t="s">
        <v>669</v>
      </c>
      <c r="OHM65" s="98" t="s">
        <v>669</v>
      </c>
      <c r="OHN65" s="98" t="s">
        <v>669</v>
      </c>
      <c r="OHO65" s="98" t="s">
        <v>669</v>
      </c>
      <c r="OHP65" s="98" t="s">
        <v>669</v>
      </c>
      <c r="OHQ65" s="98" t="s">
        <v>669</v>
      </c>
      <c r="OHR65" s="98" t="s">
        <v>669</v>
      </c>
      <c r="OHS65" s="98" t="s">
        <v>669</v>
      </c>
      <c r="OHT65" s="98" t="s">
        <v>669</v>
      </c>
      <c r="OHU65" s="98" t="s">
        <v>669</v>
      </c>
      <c r="OHV65" s="98" t="s">
        <v>669</v>
      </c>
      <c r="OHW65" s="98" t="s">
        <v>669</v>
      </c>
      <c r="OHX65" s="98" t="s">
        <v>669</v>
      </c>
      <c r="OHY65" s="98" t="s">
        <v>669</v>
      </c>
      <c r="OHZ65" s="98" t="s">
        <v>669</v>
      </c>
      <c r="OIA65" s="98" t="s">
        <v>669</v>
      </c>
      <c r="OIB65" s="98" t="s">
        <v>669</v>
      </c>
      <c r="OIC65" s="98" t="s">
        <v>669</v>
      </c>
      <c r="OID65" s="98" t="s">
        <v>669</v>
      </c>
      <c r="OIE65" s="98" t="s">
        <v>669</v>
      </c>
      <c r="OIF65" s="98" t="s">
        <v>669</v>
      </c>
      <c r="OIG65" s="98" t="s">
        <v>669</v>
      </c>
      <c r="OIH65" s="98" t="s">
        <v>669</v>
      </c>
      <c r="OII65" s="98" t="s">
        <v>669</v>
      </c>
      <c r="OIJ65" s="98" t="s">
        <v>669</v>
      </c>
      <c r="OIK65" s="98" t="s">
        <v>669</v>
      </c>
      <c r="OIL65" s="98" t="s">
        <v>669</v>
      </c>
      <c r="OIM65" s="98" t="s">
        <v>669</v>
      </c>
      <c r="OIN65" s="98" t="s">
        <v>669</v>
      </c>
      <c r="OIO65" s="98" t="s">
        <v>669</v>
      </c>
      <c r="OIP65" s="98" t="s">
        <v>669</v>
      </c>
      <c r="OIQ65" s="98" t="s">
        <v>669</v>
      </c>
      <c r="OIR65" s="98" t="s">
        <v>669</v>
      </c>
      <c r="OIS65" s="98" t="s">
        <v>669</v>
      </c>
      <c r="OIT65" s="98" t="s">
        <v>669</v>
      </c>
      <c r="OIU65" s="98" t="s">
        <v>669</v>
      </c>
      <c r="OIV65" s="98" t="s">
        <v>669</v>
      </c>
      <c r="OIW65" s="98" t="s">
        <v>669</v>
      </c>
      <c r="OIX65" s="98" t="s">
        <v>669</v>
      </c>
      <c r="OIY65" s="98" t="s">
        <v>669</v>
      </c>
      <c r="OIZ65" s="98" t="s">
        <v>669</v>
      </c>
      <c r="OJA65" s="98" t="s">
        <v>669</v>
      </c>
      <c r="OJB65" s="98" t="s">
        <v>669</v>
      </c>
      <c r="OJC65" s="98" t="s">
        <v>669</v>
      </c>
      <c r="OJD65" s="98" t="s">
        <v>669</v>
      </c>
      <c r="OJE65" s="98" t="s">
        <v>669</v>
      </c>
      <c r="OJF65" s="98" t="s">
        <v>669</v>
      </c>
      <c r="OJG65" s="98" t="s">
        <v>669</v>
      </c>
      <c r="OJH65" s="98" t="s">
        <v>669</v>
      </c>
      <c r="OJI65" s="98" t="s">
        <v>669</v>
      </c>
      <c r="OJJ65" s="98" t="s">
        <v>669</v>
      </c>
      <c r="OJK65" s="98" t="s">
        <v>669</v>
      </c>
      <c r="OJL65" s="98" t="s">
        <v>669</v>
      </c>
      <c r="OJM65" s="98" t="s">
        <v>669</v>
      </c>
      <c r="OJN65" s="98" t="s">
        <v>669</v>
      </c>
      <c r="OJO65" s="98" t="s">
        <v>669</v>
      </c>
      <c r="OJP65" s="98" t="s">
        <v>669</v>
      </c>
      <c r="OJQ65" s="98" t="s">
        <v>669</v>
      </c>
      <c r="OJR65" s="98" t="s">
        <v>669</v>
      </c>
      <c r="OJS65" s="98" t="s">
        <v>669</v>
      </c>
      <c r="OJT65" s="98" t="s">
        <v>669</v>
      </c>
      <c r="OJU65" s="98" t="s">
        <v>669</v>
      </c>
      <c r="OJV65" s="98" t="s">
        <v>669</v>
      </c>
      <c r="OJW65" s="98" t="s">
        <v>669</v>
      </c>
      <c r="OJX65" s="98" t="s">
        <v>669</v>
      </c>
      <c r="OJY65" s="98" t="s">
        <v>669</v>
      </c>
      <c r="OJZ65" s="98" t="s">
        <v>669</v>
      </c>
      <c r="OKA65" s="98" t="s">
        <v>669</v>
      </c>
      <c r="OKB65" s="98" t="s">
        <v>669</v>
      </c>
      <c r="OKC65" s="98" t="s">
        <v>669</v>
      </c>
      <c r="OKD65" s="98" t="s">
        <v>669</v>
      </c>
      <c r="OKE65" s="98" t="s">
        <v>669</v>
      </c>
      <c r="OKF65" s="98" t="s">
        <v>669</v>
      </c>
      <c r="OKG65" s="98" t="s">
        <v>669</v>
      </c>
      <c r="OKH65" s="98" t="s">
        <v>669</v>
      </c>
      <c r="OKI65" s="98" t="s">
        <v>669</v>
      </c>
      <c r="OKJ65" s="98" t="s">
        <v>669</v>
      </c>
      <c r="OKK65" s="98" t="s">
        <v>669</v>
      </c>
      <c r="OKL65" s="98" t="s">
        <v>669</v>
      </c>
      <c r="OKM65" s="98" t="s">
        <v>669</v>
      </c>
      <c r="OKN65" s="98" t="s">
        <v>669</v>
      </c>
      <c r="OKO65" s="98" t="s">
        <v>669</v>
      </c>
      <c r="OKP65" s="98" t="s">
        <v>669</v>
      </c>
      <c r="OKQ65" s="98" t="s">
        <v>669</v>
      </c>
      <c r="OKR65" s="98" t="s">
        <v>669</v>
      </c>
      <c r="OKS65" s="98" t="s">
        <v>669</v>
      </c>
      <c r="OKT65" s="98" t="s">
        <v>669</v>
      </c>
      <c r="OKU65" s="98" t="s">
        <v>669</v>
      </c>
      <c r="OKV65" s="98" t="s">
        <v>669</v>
      </c>
      <c r="OKW65" s="98" t="s">
        <v>669</v>
      </c>
      <c r="OKX65" s="98" t="s">
        <v>669</v>
      </c>
      <c r="OKY65" s="98" t="s">
        <v>669</v>
      </c>
      <c r="OKZ65" s="98" t="s">
        <v>669</v>
      </c>
      <c r="OLA65" s="98" t="s">
        <v>669</v>
      </c>
      <c r="OLB65" s="98" t="s">
        <v>669</v>
      </c>
      <c r="OLC65" s="98" t="s">
        <v>669</v>
      </c>
      <c r="OLD65" s="98" t="s">
        <v>669</v>
      </c>
      <c r="OLE65" s="98" t="s">
        <v>669</v>
      </c>
      <c r="OLF65" s="98" t="s">
        <v>669</v>
      </c>
      <c r="OLG65" s="98" t="s">
        <v>669</v>
      </c>
      <c r="OLH65" s="98" t="s">
        <v>669</v>
      </c>
      <c r="OLI65" s="98" t="s">
        <v>669</v>
      </c>
      <c r="OLJ65" s="98" t="s">
        <v>669</v>
      </c>
      <c r="OLK65" s="98" t="s">
        <v>669</v>
      </c>
      <c r="OLL65" s="98" t="s">
        <v>669</v>
      </c>
      <c r="OLM65" s="98" t="s">
        <v>669</v>
      </c>
      <c r="OLN65" s="98" t="s">
        <v>669</v>
      </c>
      <c r="OLO65" s="98" t="s">
        <v>669</v>
      </c>
      <c r="OLP65" s="98" t="s">
        <v>669</v>
      </c>
      <c r="OLQ65" s="98" t="s">
        <v>669</v>
      </c>
      <c r="OLR65" s="98" t="s">
        <v>669</v>
      </c>
      <c r="OLS65" s="98" t="s">
        <v>669</v>
      </c>
      <c r="OLT65" s="98" t="s">
        <v>669</v>
      </c>
      <c r="OLU65" s="98" t="s">
        <v>669</v>
      </c>
      <c r="OLV65" s="98" t="s">
        <v>669</v>
      </c>
      <c r="OLW65" s="98" t="s">
        <v>669</v>
      </c>
      <c r="OLX65" s="98" t="s">
        <v>669</v>
      </c>
      <c r="OLY65" s="98" t="s">
        <v>669</v>
      </c>
      <c r="OLZ65" s="98" t="s">
        <v>669</v>
      </c>
      <c r="OMA65" s="98" t="s">
        <v>669</v>
      </c>
      <c r="OMB65" s="98" t="s">
        <v>669</v>
      </c>
      <c r="OMC65" s="98" t="s">
        <v>669</v>
      </c>
      <c r="OMD65" s="98" t="s">
        <v>669</v>
      </c>
      <c r="OME65" s="98" t="s">
        <v>669</v>
      </c>
      <c r="OMF65" s="98" t="s">
        <v>669</v>
      </c>
      <c r="OMG65" s="98" t="s">
        <v>669</v>
      </c>
      <c r="OMH65" s="98" t="s">
        <v>669</v>
      </c>
      <c r="OMI65" s="98" t="s">
        <v>669</v>
      </c>
      <c r="OMJ65" s="98" t="s">
        <v>669</v>
      </c>
      <c r="OMK65" s="98" t="s">
        <v>669</v>
      </c>
      <c r="OML65" s="98" t="s">
        <v>669</v>
      </c>
      <c r="OMM65" s="98" t="s">
        <v>669</v>
      </c>
      <c r="OMN65" s="98" t="s">
        <v>669</v>
      </c>
      <c r="OMO65" s="98" t="s">
        <v>669</v>
      </c>
      <c r="OMP65" s="98" t="s">
        <v>669</v>
      </c>
      <c r="OMQ65" s="98" t="s">
        <v>669</v>
      </c>
      <c r="OMR65" s="98" t="s">
        <v>669</v>
      </c>
      <c r="OMS65" s="98" t="s">
        <v>669</v>
      </c>
      <c r="OMT65" s="98" t="s">
        <v>669</v>
      </c>
      <c r="OMU65" s="98" t="s">
        <v>669</v>
      </c>
      <c r="OMV65" s="98" t="s">
        <v>669</v>
      </c>
      <c r="OMW65" s="98" t="s">
        <v>669</v>
      </c>
      <c r="OMX65" s="98" t="s">
        <v>669</v>
      </c>
      <c r="OMY65" s="98" t="s">
        <v>669</v>
      </c>
      <c r="OMZ65" s="98" t="s">
        <v>669</v>
      </c>
      <c r="ONA65" s="98" t="s">
        <v>669</v>
      </c>
      <c r="ONB65" s="98" t="s">
        <v>669</v>
      </c>
      <c r="ONC65" s="98" t="s">
        <v>669</v>
      </c>
      <c r="OND65" s="98" t="s">
        <v>669</v>
      </c>
      <c r="ONE65" s="98" t="s">
        <v>669</v>
      </c>
      <c r="ONF65" s="98" t="s">
        <v>669</v>
      </c>
      <c r="ONG65" s="98" t="s">
        <v>669</v>
      </c>
      <c r="ONH65" s="98" t="s">
        <v>669</v>
      </c>
      <c r="ONI65" s="98" t="s">
        <v>669</v>
      </c>
      <c r="ONJ65" s="98" t="s">
        <v>669</v>
      </c>
      <c r="ONK65" s="98" t="s">
        <v>669</v>
      </c>
      <c r="ONL65" s="98" t="s">
        <v>669</v>
      </c>
      <c r="ONM65" s="98" t="s">
        <v>669</v>
      </c>
      <c r="ONN65" s="98" t="s">
        <v>669</v>
      </c>
      <c r="ONO65" s="98" t="s">
        <v>669</v>
      </c>
      <c r="ONP65" s="98" t="s">
        <v>669</v>
      </c>
      <c r="ONQ65" s="98" t="s">
        <v>669</v>
      </c>
      <c r="ONR65" s="98" t="s">
        <v>669</v>
      </c>
      <c r="ONS65" s="98" t="s">
        <v>669</v>
      </c>
      <c r="ONT65" s="98" t="s">
        <v>669</v>
      </c>
      <c r="ONU65" s="98" t="s">
        <v>669</v>
      </c>
      <c r="ONV65" s="98" t="s">
        <v>669</v>
      </c>
      <c r="ONW65" s="98" t="s">
        <v>669</v>
      </c>
      <c r="ONX65" s="98" t="s">
        <v>669</v>
      </c>
      <c r="ONY65" s="98" t="s">
        <v>669</v>
      </c>
      <c r="ONZ65" s="98" t="s">
        <v>669</v>
      </c>
      <c r="OOA65" s="98" t="s">
        <v>669</v>
      </c>
      <c r="OOB65" s="98" t="s">
        <v>669</v>
      </c>
      <c r="OOC65" s="98" t="s">
        <v>669</v>
      </c>
      <c r="OOD65" s="98" t="s">
        <v>669</v>
      </c>
      <c r="OOE65" s="98" t="s">
        <v>669</v>
      </c>
      <c r="OOF65" s="98" t="s">
        <v>669</v>
      </c>
      <c r="OOG65" s="98" t="s">
        <v>669</v>
      </c>
      <c r="OOH65" s="98" t="s">
        <v>669</v>
      </c>
      <c r="OOI65" s="98" t="s">
        <v>669</v>
      </c>
      <c r="OOJ65" s="98" t="s">
        <v>669</v>
      </c>
      <c r="OOK65" s="98" t="s">
        <v>669</v>
      </c>
      <c r="OOL65" s="98" t="s">
        <v>669</v>
      </c>
      <c r="OOM65" s="98" t="s">
        <v>669</v>
      </c>
      <c r="OON65" s="98" t="s">
        <v>669</v>
      </c>
      <c r="OOO65" s="98" t="s">
        <v>669</v>
      </c>
      <c r="OOP65" s="98" t="s">
        <v>669</v>
      </c>
      <c r="OOQ65" s="98" t="s">
        <v>669</v>
      </c>
      <c r="OOR65" s="98" t="s">
        <v>669</v>
      </c>
      <c r="OOS65" s="98" t="s">
        <v>669</v>
      </c>
      <c r="OOT65" s="98" t="s">
        <v>669</v>
      </c>
      <c r="OOU65" s="98" t="s">
        <v>669</v>
      </c>
      <c r="OOV65" s="98" t="s">
        <v>669</v>
      </c>
      <c r="OOW65" s="98" t="s">
        <v>669</v>
      </c>
      <c r="OOX65" s="98" t="s">
        <v>669</v>
      </c>
      <c r="OOY65" s="98" t="s">
        <v>669</v>
      </c>
      <c r="OOZ65" s="98" t="s">
        <v>669</v>
      </c>
      <c r="OPA65" s="98" t="s">
        <v>669</v>
      </c>
      <c r="OPB65" s="98" t="s">
        <v>669</v>
      </c>
      <c r="OPC65" s="98" t="s">
        <v>669</v>
      </c>
      <c r="OPD65" s="98" t="s">
        <v>669</v>
      </c>
      <c r="OPE65" s="98" t="s">
        <v>669</v>
      </c>
      <c r="OPF65" s="98" t="s">
        <v>669</v>
      </c>
      <c r="OPG65" s="98" t="s">
        <v>669</v>
      </c>
      <c r="OPH65" s="98" t="s">
        <v>669</v>
      </c>
      <c r="OPI65" s="98" t="s">
        <v>669</v>
      </c>
      <c r="OPJ65" s="98" t="s">
        <v>669</v>
      </c>
      <c r="OPK65" s="98" t="s">
        <v>669</v>
      </c>
      <c r="OPL65" s="98" t="s">
        <v>669</v>
      </c>
      <c r="OPM65" s="98" t="s">
        <v>669</v>
      </c>
      <c r="OPN65" s="98" t="s">
        <v>669</v>
      </c>
      <c r="OPO65" s="98" t="s">
        <v>669</v>
      </c>
      <c r="OPP65" s="98" t="s">
        <v>669</v>
      </c>
      <c r="OPQ65" s="98" t="s">
        <v>669</v>
      </c>
      <c r="OPR65" s="98" t="s">
        <v>669</v>
      </c>
      <c r="OPS65" s="98" t="s">
        <v>669</v>
      </c>
      <c r="OPT65" s="98" t="s">
        <v>669</v>
      </c>
      <c r="OPU65" s="98" t="s">
        <v>669</v>
      </c>
      <c r="OPV65" s="98" t="s">
        <v>669</v>
      </c>
      <c r="OPW65" s="98" t="s">
        <v>669</v>
      </c>
      <c r="OPX65" s="98" t="s">
        <v>669</v>
      </c>
      <c r="OPY65" s="98" t="s">
        <v>669</v>
      </c>
      <c r="OPZ65" s="98" t="s">
        <v>669</v>
      </c>
      <c r="OQA65" s="98" t="s">
        <v>669</v>
      </c>
      <c r="OQB65" s="98" t="s">
        <v>669</v>
      </c>
      <c r="OQC65" s="98" t="s">
        <v>669</v>
      </c>
      <c r="OQD65" s="98" t="s">
        <v>669</v>
      </c>
      <c r="OQE65" s="98" t="s">
        <v>669</v>
      </c>
      <c r="OQF65" s="98" t="s">
        <v>669</v>
      </c>
      <c r="OQG65" s="98" t="s">
        <v>669</v>
      </c>
      <c r="OQH65" s="98" t="s">
        <v>669</v>
      </c>
      <c r="OQI65" s="98" t="s">
        <v>669</v>
      </c>
      <c r="OQJ65" s="98" t="s">
        <v>669</v>
      </c>
      <c r="OQK65" s="98" t="s">
        <v>669</v>
      </c>
      <c r="OQL65" s="98" t="s">
        <v>669</v>
      </c>
      <c r="OQM65" s="98" t="s">
        <v>669</v>
      </c>
      <c r="OQN65" s="98" t="s">
        <v>669</v>
      </c>
      <c r="OQO65" s="98" t="s">
        <v>669</v>
      </c>
      <c r="OQP65" s="98" t="s">
        <v>669</v>
      </c>
      <c r="OQQ65" s="98" t="s">
        <v>669</v>
      </c>
      <c r="OQR65" s="98" t="s">
        <v>669</v>
      </c>
      <c r="OQS65" s="98" t="s">
        <v>669</v>
      </c>
      <c r="OQT65" s="98" t="s">
        <v>669</v>
      </c>
      <c r="OQU65" s="98" t="s">
        <v>669</v>
      </c>
      <c r="OQV65" s="98" t="s">
        <v>669</v>
      </c>
      <c r="OQW65" s="98" t="s">
        <v>669</v>
      </c>
      <c r="OQX65" s="98" t="s">
        <v>669</v>
      </c>
      <c r="OQY65" s="98" t="s">
        <v>669</v>
      </c>
      <c r="OQZ65" s="98" t="s">
        <v>669</v>
      </c>
      <c r="ORA65" s="98" t="s">
        <v>669</v>
      </c>
      <c r="ORB65" s="98" t="s">
        <v>669</v>
      </c>
      <c r="ORC65" s="98" t="s">
        <v>669</v>
      </c>
      <c r="ORD65" s="98" t="s">
        <v>669</v>
      </c>
      <c r="ORE65" s="98" t="s">
        <v>669</v>
      </c>
      <c r="ORF65" s="98" t="s">
        <v>669</v>
      </c>
      <c r="ORG65" s="98" t="s">
        <v>669</v>
      </c>
      <c r="ORH65" s="98" t="s">
        <v>669</v>
      </c>
      <c r="ORI65" s="98" t="s">
        <v>669</v>
      </c>
      <c r="ORJ65" s="98" t="s">
        <v>669</v>
      </c>
      <c r="ORK65" s="98" t="s">
        <v>669</v>
      </c>
      <c r="ORL65" s="98" t="s">
        <v>669</v>
      </c>
      <c r="ORM65" s="98" t="s">
        <v>669</v>
      </c>
      <c r="ORN65" s="98" t="s">
        <v>669</v>
      </c>
      <c r="ORO65" s="98" t="s">
        <v>669</v>
      </c>
      <c r="ORP65" s="98" t="s">
        <v>669</v>
      </c>
      <c r="ORQ65" s="98" t="s">
        <v>669</v>
      </c>
      <c r="ORR65" s="98" t="s">
        <v>669</v>
      </c>
      <c r="ORS65" s="98" t="s">
        <v>669</v>
      </c>
      <c r="ORT65" s="98" t="s">
        <v>669</v>
      </c>
      <c r="ORU65" s="98" t="s">
        <v>669</v>
      </c>
      <c r="ORV65" s="98" t="s">
        <v>669</v>
      </c>
      <c r="ORW65" s="98" t="s">
        <v>669</v>
      </c>
      <c r="ORX65" s="98" t="s">
        <v>669</v>
      </c>
      <c r="ORY65" s="98" t="s">
        <v>669</v>
      </c>
      <c r="ORZ65" s="98" t="s">
        <v>669</v>
      </c>
      <c r="OSA65" s="98" t="s">
        <v>669</v>
      </c>
      <c r="OSB65" s="98" t="s">
        <v>669</v>
      </c>
      <c r="OSC65" s="98" t="s">
        <v>669</v>
      </c>
      <c r="OSD65" s="98" t="s">
        <v>669</v>
      </c>
      <c r="OSE65" s="98" t="s">
        <v>669</v>
      </c>
      <c r="OSF65" s="98" t="s">
        <v>669</v>
      </c>
      <c r="OSG65" s="98" t="s">
        <v>669</v>
      </c>
      <c r="OSH65" s="98" t="s">
        <v>669</v>
      </c>
      <c r="OSI65" s="98" t="s">
        <v>669</v>
      </c>
      <c r="OSJ65" s="98" t="s">
        <v>669</v>
      </c>
      <c r="OSK65" s="98" t="s">
        <v>669</v>
      </c>
      <c r="OSL65" s="98" t="s">
        <v>669</v>
      </c>
      <c r="OSM65" s="98" t="s">
        <v>669</v>
      </c>
      <c r="OSN65" s="98" t="s">
        <v>669</v>
      </c>
      <c r="OSO65" s="98" t="s">
        <v>669</v>
      </c>
      <c r="OSP65" s="98" t="s">
        <v>669</v>
      </c>
      <c r="OSQ65" s="98" t="s">
        <v>669</v>
      </c>
      <c r="OSR65" s="98" t="s">
        <v>669</v>
      </c>
      <c r="OSS65" s="98" t="s">
        <v>669</v>
      </c>
      <c r="OST65" s="98" t="s">
        <v>669</v>
      </c>
      <c r="OSU65" s="98" t="s">
        <v>669</v>
      </c>
      <c r="OSV65" s="98" t="s">
        <v>669</v>
      </c>
      <c r="OSW65" s="98" t="s">
        <v>669</v>
      </c>
      <c r="OSX65" s="98" t="s">
        <v>669</v>
      </c>
      <c r="OSY65" s="98" t="s">
        <v>669</v>
      </c>
      <c r="OSZ65" s="98" t="s">
        <v>669</v>
      </c>
      <c r="OTA65" s="98" t="s">
        <v>669</v>
      </c>
      <c r="OTB65" s="98" t="s">
        <v>669</v>
      </c>
      <c r="OTC65" s="98" t="s">
        <v>669</v>
      </c>
      <c r="OTD65" s="98" t="s">
        <v>669</v>
      </c>
      <c r="OTE65" s="98" t="s">
        <v>669</v>
      </c>
      <c r="OTF65" s="98" t="s">
        <v>669</v>
      </c>
      <c r="OTG65" s="98" t="s">
        <v>669</v>
      </c>
      <c r="OTH65" s="98" t="s">
        <v>669</v>
      </c>
      <c r="OTI65" s="98" t="s">
        <v>669</v>
      </c>
      <c r="OTJ65" s="98" t="s">
        <v>669</v>
      </c>
      <c r="OTK65" s="98" t="s">
        <v>669</v>
      </c>
      <c r="OTL65" s="98" t="s">
        <v>669</v>
      </c>
      <c r="OTM65" s="98" t="s">
        <v>669</v>
      </c>
      <c r="OTN65" s="98" t="s">
        <v>669</v>
      </c>
      <c r="OTO65" s="98" t="s">
        <v>669</v>
      </c>
      <c r="OTP65" s="98" t="s">
        <v>669</v>
      </c>
      <c r="OTQ65" s="98" t="s">
        <v>669</v>
      </c>
      <c r="OTR65" s="98" t="s">
        <v>669</v>
      </c>
      <c r="OTS65" s="98" t="s">
        <v>669</v>
      </c>
      <c r="OTT65" s="98" t="s">
        <v>669</v>
      </c>
      <c r="OTU65" s="98" t="s">
        <v>669</v>
      </c>
      <c r="OTV65" s="98" t="s">
        <v>669</v>
      </c>
      <c r="OTW65" s="98" t="s">
        <v>669</v>
      </c>
      <c r="OTX65" s="98" t="s">
        <v>669</v>
      </c>
      <c r="OTY65" s="98" t="s">
        <v>669</v>
      </c>
      <c r="OTZ65" s="98" t="s">
        <v>669</v>
      </c>
      <c r="OUA65" s="98" t="s">
        <v>669</v>
      </c>
      <c r="OUB65" s="98" t="s">
        <v>669</v>
      </c>
      <c r="OUC65" s="98" t="s">
        <v>669</v>
      </c>
      <c r="OUD65" s="98" t="s">
        <v>669</v>
      </c>
      <c r="OUE65" s="98" t="s">
        <v>669</v>
      </c>
      <c r="OUF65" s="98" t="s">
        <v>669</v>
      </c>
      <c r="OUG65" s="98" t="s">
        <v>669</v>
      </c>
      <c r="OUH65" s="98" t="s">
        <v>669</v>
      </c>
      <c r="OUI65" s="98" t="s">
        <v>669</v>
      </c>
      <c r="OUJ65" s="98" t="s">
        <v>669</v>
      </c>
      <c r="OUK65" s="98" t="s">
        <v>669</v>
      </c>
      <c r="OUL65" s="98" t="s">
        <v>669</v>
      </c>
      <c r="OUM65" s="98" t="s">
        <v>669</v>
      </c>
      <c r="OUN65" s="98" t="s">
        <v>669</v>
      </c>
      <c r="OUO65" s="98" t="s">
        <v>669</v>
      </c>
      <c r="OUP65" s="98" t="s">
        <v>669</v>
      </c>
      <c r="OUQ65" s="98" t="s">
        <v>669</v>
      </c>
      <c r="OUR65" s="98" t="s">
        <v>669</v>
      </c>
      <c r="OUS65" s="98" t="s">
        <v>669</v>
      </c>
      <c r="OUT65" s="98" t="s">
        <v>669</v>
      </c>
      <c r="OUU65" s="98" t="s">
        <v>669</v>
      </c>
      <c r="OUV65" s="98" t="s">
        <v>669</v>
      </c>
      <c r="OUW65" s="98" t="s">
        <v>669</v>
      </c>
      <c r="OUX65" s="98" t="s">
        <v>669</v>
      </c>
      <c r="OUY65" s="98" t="s">
        <v>669</v>
      </c>
      <c r="OUZ65" s="98" t="s">
        <v>669</v>
      </c>
      <c r="OVA65" s="98" t="s">
        <v>669</v>
      </c>
      <c r="OVB65" s="98" t="s">
        <v>669</v>
      </c>
      <c r="OVC65" s="98" t="s">
        <v>669</v>
      </c>
      <c r="OVD65" s="98" t="s">
        <v>669</v>
      </c>
      <c r="OVE65" s="98" t="s">
        <v>669</v>
      </c>
      <c r="OVF65" s="98" t="s">
        <v>669</v>
      </c>
      <c r="OVG65" s="98" t="s">
        <v>669</v>
      </c>
      <c r="OVH65" s="98" t="s">
        <v>669</v>
      </c>
      <c r="OVI65" s="98" t="s">
        <v>669</v>
      </c>
      <c r="OVJ65" s="98" t="s">
        <v>669</v>
      </c>
      <c r="OVK65" s="98" t="s">
        <v>669</v>
      </c>
      <c r="OVL65" s="98" t="s">
        <v>669</v>
      </c>
      <c r="OVM65" s="98" t="s">
        <v>669</v>
      </c>
      <c r="OVN65" s="98" t="s">
        <v>669</v>
      </c>
      <c r="OVO65" s="98" t="s">
        <v>669</v>
      </c>
      <c r="OVP65" s="98" t="s">
        <v>669</v>
      </c>
      <c r="OVQ65" s="98" t="s">
        <v>669</v>
      </c>
      <c r="OVR65" s="98" t="s">
        <v>669</v>
      </c>
      <c r="OVS65" s="98" t="s">
        <v>669</v>
      </c>
      <c r="OVT65" s="98" t="s">
        <v>669</v>
      </c>
      <c r="OVU65" s="98" t="s">
        <v>669</v>
      </c>
      <c r="OVV65" s="98" t="s">
        <v>669</v>
      </c>
      <c r="OVW65" s="98" t="s">
        <v>669</v>
      </c>
      <c r="OVX65" s="98" t="s">
        <v>669</v>
      </c>
      <c r="OVY65" s="98" t="s">
        <v>669</v>
      </c>
      <c r="OVZ65" s="98" t="s">
        <v>669</v>
      </c>
      <c r="OWA65" s="98" t="s">
        <v>669</v>
      </c>
      <c r="OWB65" s="98" t="s">
        <v>669</v>
      </c>
      <c r="OWC65" s="98" t="s">
        <v>669</v>
      </c>
      <c r="OWD65" s="98" t="s">
        <v>669</v>
      </c>
      <c r="OWE65" s="98" t="s">
        <v>669</v>
      </c>
      <c r="OWF65" s="98" t="s">
        <v>669</v>
      </c>
      <c r="OWG65" s="98" t="s">
        <v>669</v>
      </c>
      <c r="OWH65" s="98" t="s">
        <v>669</v>
      </c>
      <c r="OWI65" s="98" t="s">
        <v>669</v>
      </c>
      <c r="OWJ65" s="98" t="s">
        <v>669</v>
      </c>
      <c r="OWK65" s="98" t="s">
        <v>669</v>
      </c>
      <c r="OWL65" s="98" t="s">
        <v>669</v>
      </c>
      <c r="OWM65" s="98" t="s">
        <v>669</v>
      </c>
      <c r="OWN65" s="98" t="s">
        <v>669</v>
      </c>
      <c r="OWO65" s="98" t="s">
        <v>669</v>
      </c>
      <c r="OWP65" s="98" t="s">
        <v>669</v>
      </c>
      <c r="OWQ65" s="98" t="s">
        <v>669</v>
      </c>
      <c r="OWR65" s="98" t="s">
        <v>669</v>
      </c>
      <c r="OWS65" s="98" t="s">
        <v>669</v>
      </c>
      <c r="OWT65" s="98" t="s">
        <v>669</v>
      </c>
      <c r="OWU65" s="98" t="s">
        <v>669</v>
      </c>
      <c r="OWV65" s="98" t="s">
        <v>669</v>
      </c>
      <c r="OWW65" s="98" t="s">
        <v>669</v>
      </c>
      <c r="OWX65" s="98" t="s">
        <v>669</v>
      </c>
      <c r="OWY65" s="98" t="s">
        <v>669</v>
      </c>
      <c r="OWZ65" s="98" t="s">
        <v>669</v>
      </c>
      <c r="OXA65" s="98" t="s">
        <v>669</v>
      </c>
      <c r="OXB65" s="98" t="s">
        <v>669</v>
      </c>
      <c r="OXC65" s="98" t="s">
        <v>669</v>
      </c>
      <c r="OXD65" s="98" t="s">
        <v>669</v>
      </c>
      <c r="OXE65" s="98" t="s">
        <v>669</v>
      </c>
      <c r="OXF65" s="98" t="s">
        <v>669</v>
      </c>
      <c r="OXG65" s="98" t="s">
        <v>669</v>
      </c>
      <c r="OXH65" s="98" t="s">
        <v>669</v>
      </c>
      <c r="OXI65" s="98" t="s">
        <v>669</v>
      </c>
      <c r="OXJ65" s="98" t="s">
        <v>669</v>
      </c>
      <c r="OXK65" s="98" t="s">
        <v>669</v>
      </c>
      <c r="OXL65" s="98" t="s">
        <v>669</v>
      </c>
      <c r="OXM65" s="98" t="s">
        <v>669</v>
      </c>
      <c r="OXN65" s="98" t="s">
        <v>669</v>
      </c>
      <c r="OXO65" s="98" t="s">
        <v>669</v>
      </c>
      <c r="OXP65" s="98" t="s">
        <v>669</v>
      </c>
      <c r="OXQ65" s="98" t="s">
        <v>669</v>
      </c>
      <c r="OXR65" s="98" t="s">
        <v>669</v>
      </c>
      <c r="OXS65" s="98" t="s">
        <v>669</v>
      </c>
      <c r="OXT65" s="98" t="s">
        <v>669</v>
      </c>
      <c r="OXU65" s="98" t="s">
        <v>669</v>
      </c>
      <c r="OXV65" s="98" t="s">
        <v>669</v>
      </c>
      <c r="OXW65" s="98" t="s">
        <v>669</v>
      </c>
      <c r="OXX65" s="98" t="s">
        <v>669</v>
      </c>
      <c r="OXY65" s="98" t="s">
        <v>669</v>
      </c>
      <c r="OXZ65" s="98" t="s">
        <v>669</v>
      </c>
      <c r="OYA65" s="98" t="s">
        <v>669</v>
      </c>
      <c r="OYB65" s="98" t="s">
        <v>669</v>
      </c>
      <c r="OYC65" s="98" t="s">
        <v>669</v>
      </c>
      <c r="OYD65" s="98" t="s">
        <v>669</v>
      </c>
      <c r="OYE65" s="98" t="s">
        <v>669</v>
      </c>
      <c r="OYF65" s="98" t="s">
        <v>669</v>
      </c>
      <c r="OYG65" s="98" t="s">
        <v>669</v>
      </c>
      <c r="OYH65" s="98" t="s">
        <v>669</v>
      </c>
      <c r="OYI65" s="98" t="s">
        <v>669</v>
      </c>
      <c r="OYJ65" s="98" t="s">
        <v>669</v>
      </c>
      <c r="OYK65" s="98" t="s">
        <v>669</v>
      </c>
      <c r="OYL65" s="98" t="s">
        <v>669</v>
      </c>
      <c r="OYM65" s="98" t="s">
        <v>669</v>
      </c>
      <c r="OYN65" s="98" t="s">
        <v>669</v>
      </c>
      <c r="OYO65" s="98" t="s">
        <v>669</v>
      </c>
      <c r="OYP65" s="98" t="s">
        <v>669</v>
      </c>
      <c r="OYQ65" s="98" t="s">
        <v>669</v>
      </c>
      <c r="OYR65" s="98" t="s">
        <v>669</v>
      </c>
      <c r="OYS65" s="98" t="s">
        <v>669</v>
      </c>
      <c r="OYT65" s="98" t="s">
        <v>669</v>
      </c>
      <c r="OYU65" s="98" t="s">
        <v>669</v>
      </c>
      <c r="OYV65" s="98" t="s">
        <v>669</v>
      </c>
      <c r="OYW65" s="98" t="s">
        <v>669</v>
      </c>
      <c r="OYX65" s="98" t="s">
        <v>669</v>
      </c>
      <c r="OYY65" s="98" t="s">
        <v>669</v>
      </c>
      <c r="OYZ65" s="98" t="s">
        <v>669</v>
      </c>
      <c r="OZA65" s="98" t="s">
        <v>669</v>
      </c>
      <c r="OZB65" s="98" t="s">
        <v>669</v>
      </c>
      <c r="OZC65" s="98" t="s">
        <v>669</v>
      </c>
      <c r="OZD65" s="98" t="s">
        <v>669</v>
      </c>
      <c r="OZE65" s="98" t="s">
        <v>669</v>
      </c>
      <c r="OZF65" s="98" t="s">
        <v>669</v>
      </c>
      <c r="OZG65" s="98" t="s">
        <v>669</v>
      </c>
      <c r="OZH65" s="98" t="s">
        <v>669</v>
      </c>
      <c r="OZI65" s="98" t="s">
        <v>669</v>
      </c>
      <c r="OZJ65" s="98" t="s">
        <v>669</v>
      </c>
      <c r="OZK65" s="98" t="s">
        <v>669</v>
      </c>
      <c r="OZL65" s="98" t="s">
        <v>669</v>
      </c>
      <c r="OZM65" s="98" t="s">
        <v>669</v>
      </c>
      <c r="OZN65" s="98" t="s">
        <v>669</v>
      </c>
      <c r="OZO65" s="98" t="s">
        <v>669</v>
      </c>
      <c r="OZP65" s="98" t="s">
        <v>669</v>
      </c>
      <c r="OZQ65" s="98" t="s">
        <v>669</v>
      </c>
      <c r="OZR65" s="98" t="s">
        <v>669</v>
      </c>
      <c r="OZS65" s="98" t="s">
        <v>669</v>
      </c>
      <c r="OZT65" s="98" t="s">
        <v>669</v>
      </c>
      <c r="OZU65" s="98" t="s">
        <v>669</v>
      </c>
      <c r="OZV65" s="98" t="s">
        <v>669</v>
      </c>
      <c r="OZW65" s="98" t="s">
        <v>669</v>
      </c>
      <c r="OZX65" s="98" t="s">
        <v>669</v>
      </c>
      <c r="OZY65" s="98" t="s">
        <v>669</v>
      </c>
      <c r="OZZ65" s="98" t="s">
        <v>669</v>
      </c>
      <c r="PAA65" s="98" t="s">
        <v>669</v>
      </c>
      <c r="PAB65" s="98" t="s">
        <v>669</v>
      </c>
      <c r="PAC65" s="98" t="s">
        <v>669</v>
      </c>
      <c r="PAD65" s="98" t="s">
        <v>669</v>
      </c>
      <c r="PAE65" s="98" t="s">
        <v>669</v>
      </c>
      <c r="PAF65" s="98" t="s">
        <v>669</v>
      </c>
      <c r="PAG65" s="98" t="s">
        <v>669</v>
      </c>
      <c r="PAH65" s="98" t="s">
        <v>669</v>
      </c>
      <c r="PAI65" s="98" t="s">
        <v>669</v>
      </c>
      <c r="PAJ65" s="98" t="s">
        <v>669</v>
      </c>
      <c r="PAK65" s="98" t="s">
        <v>669</v>
      </c>
      <c r="PAL65" s="98" t="s">
        <v>669</v>
      </c>
      <c r="PAM65" s="98" t="s">
        <v>669</v>
      </c>
      <c r="PAN65" s="98" t="s">
        <v>669</v>
      </c>
      <c r="PAO65" s="98" t="s">
        <v>669</v>
      </c>
      <c r="PAP65" s="98" t="s">
        <v>669</v>
      </c>
      <c r="PAQ65" s="98" t="s">
        <v>669</v>
      </c>
      <c r="PAR65" s="98" t="s">
        <v>669</v>
      </c>
      <c r="PAS65" s="98" t="s">
        <v>669</v>
      </c>
      <c r="PAT65" s="98" t="s">
        <v>669</v>
      </c>
      <c r="PAU65" s="98" t="s">
        <v>669</v>
      </c>
      <c r="PAV65" s="98" t="s">
        <v>669</v>
      </c>
      <c r="PAW65" s="98" t="s">
        <v>669</v>
      </c>
      <c r="PAX65" s="98" t="s">
        <v>669</v>
      </c>
      <c r="PAY65" s="98" t="s">
        <v>669</v>
      </c>
      <c r="PAZ65" s="98" t="s">
        <v>669</v>
      </c>
      <c r="PBA65" s="98" t="s">
        <v>669</v>
      </c>
      <c r="PBB65" s="98" t="s">
        <v>669</v>
      </c>
      <c r="PBC65" s="98" t="s">
        <v>669</v>
      </c>
      <c r="PBD65" s="98" t="s">
        <v>669</v>
      </c>
      <c r="PBE65" s="98" t="s">
        <v>669</v>
      </c>
      <c r="PBF65" s="98" t="s">
        <v>669</v>
      </c>
      <c r="PBG65" s="98" t="s">
        <v>669</v>
      </c>
      <c r="PBH65" s="98" t="s">
        <v>669</v>
      </c>
      <c r="PBI65" s="98" t="s">
        <v>669</v>
      </c>
      <c r="PBJ65" s="98" t="s">
        <v>669</v>
      </c>
      <c r="PBK65" s="98" t="s">
        <v>669</v>
      </c>
      <c r="PBL65" s="98" t="s">
        <v>669</v>
      </c>
      <c r="PBM65" s="98" t="s">
        <v>669</v>
      </c>
      <c r="PBN65" s="98" t="s">
        <v>669</v>
      </c>
      <c r="PBO65" s="98" t="s">
        <v>669</v>
      </c>
      <c r="PBP65" s="98" t="s">
        <v>669</v>
      </c>
      <c r="PBQ65" s="98" t="s">
        <v>669</v>
      </c>
      <c r="PBR65" s="98" t="s">
        <v>669</v>
      </c>
      <c r="PBS65" s="98" t="s">
        <v>669</v>
      </c>
      <c r="PBT65" s="98" t="s">
        <v>669</v>
      </c>
      <c r="PBU65" s="98" t="s">
        <v>669</v>
      </c>
      <c r="PBV65" s="98" t="s">
        <v>669</v>
      </c>
      <c r="PBW65" s="98" t="s">
        <v>669</v>
      </c>
      <c r="PBX65" s="98" t="s">
        <v>669</v>
      </c>
      <c r="PBY65" s="98" t="s">
        <v>669</v>
      </c>
      <c r="PBZ65" s="98" t="s">
        <v>669</v>
      </c>
      <c r="PCA65" s="98" t="s">
        <v>669</v>
      </c>
      <c r="PCB65" s="98" t="s">
        <v>669</v>
      </c>
      <c r="PCC65" s="98" t="s">
        <v>669</v>
      </c>
      <c r="PCD65" s="98" t="s">
        <v>669</v>
      </c>
      <c r="PCE65" s="98" t="s">
        <v>669</v>
      </c>
      <c r="PCF65" s="98" t="s">
        <v>669</v>
      </c>
      <c r="PCG65" s="98" t="s">
        <v>669</v>
      </c>
      <c r="PCH65" s="98" t="s">
        <v>669</v>
      </c>
      <c r="PCI65" s="98" t="s">
        <v>669</v>
      </c>
      <c r="PCJ65" s="98" t="s">
        <v>669</v>
      </c>
      <c r="PCK65" s="98" t="s">
        <v>669</v>
      </c>
      <c r="PCL65" s="98" t="s">
        <v>669</v>
      </c>
      <c r="PCM65" s="98" t="s">
        <v>669</v>
      </c>
      <c r="PCN65" s="98" t="s">
        <v>669</v>
      </c>
      <c r="PCO65" s="98" t="s">
        <v>669</v>
      </c>
      <c r="PCP65" s="98" t="s">
        <v>669</v>
      </c>
      <c r="PCQ65" s="98" t="s">
        <v>669</v>
      </c>
      <c r="PCR65" s="98" t="s">
        <v>669</v>
      </c>
      <c r="PCS65" s="98" t="s">
        <v>669</v>
      </c>
      <c r="PCT65" s="98" t="s">
        <v>669</v>
      </c>
      <c r="PCU65" s="98" t="s">
        <v>669</v>
      </c>
      <c r="PCV65" s="98" t="s">
        <v>669</v>
      </c>
      <c r="PCW65" s="98" t="s">
        <v>669</v>
      </c>
      <c r="PCX65" s="98" t="s">
        <v>669</v>
      </c>
      <c r="PCY65" s="98" t="s">
        <v>669</v>
      </c>
      <c r="PCZ65" s="98" t="s">
        <v>669</v>
      </c>
      <c r="PDA65" s="98" t="s">
        <v>669</v>
      </c>
      <c r="PDB65" s="98" t="s">
        <v>669</v>
      </c>
      <c r="PDC65" s="98" t="s">
        <v>669</v>
      </c>
      <c r="PDD65" s="98" t="s">
        <v>669</v>
      </c>
      <c r="PDE65" s="98" t="s">
        <v>669</v>
      </c>
      <c r="PDF65" s="98" t="s">
        <v>669</v>
      </c>
      <c r="PDG65" s="98" t="s">
        <v>669</v>
      </c>
      <c r="PDH65" s="98" t="s">
        <v>669</v>
      </c>
      <c r="PDI65" s="98" t="s">
        <v>669</v>
      </c>
      <c r="PDJ65" s="98" t="s">
        <v>669</v>
      </c>
      <c r="PDK65" s="98" t="s">
        <v>669</v>
      </c>
      <c r="PDL65" s="98" t="s">
        <v>669</v>
      </c>
      <c r="PDM65" s="98" t="s">
        <v>669</v>
      </c>
      <c r="PDN65" s="98" t="s">
        <v>669</v>
      </c>
      <c r="PDO65" s="98" t="s">
        <v>669</v>
      </c>
      <c r="PDP65" s="98" t="s">
        <v>669</v>
      </c>
      <c r="PDQ65" s="98" t="s">
        <v>669</v>
      </c>
      <c r="PDR65" s="98" t="s">
        <v>669</v>
      </c>
      <c r="PDS65" s="98" t="s">
        <v>669</v>
      </c>
      <c r="PDT65" s="98" t="s">
        <v>669</v>
      </c>
      <c r="PDU65" s="98" t="s">
        <v>669</v>
      </c>
      <c r="PDV65" s="98" t="s">
        <v>669</v>
      </c>
      <c r="PDW65" s="98" t="s">
        <v>669</v>
      </c>
      <c r="PDX65" s="98" t="s">
        <v>669</v>
      </c>
      <c r="PDY65" s="98" t="s">
        <v>669</v>
      </c>
      <c r="PDZ65" s="98" t="s">
        <v>669</v>
      </c>
      <c r="PEA65" s="98" t="s">
        <v>669</v>
      </c>
      <c r="PEB65" s="98" t="s">
        <v>669</v>
      </c>
      <c r="PEC65" s="98" t="s">
        <v>669</v>
      </c>
      <c r="PED65" s="98" t="s">
        <v>669</v>
      </c>
      <c r="PEE65" s="98" t="s">
        <v>669</v>
      </c>
      <c r="PEF65" s="98" t="s">
        <v>669</v>
      </c>
      <c r="PEG65" s="98" t="s">
        <v>669</v>
      </c>
      <c r="PEH65" s="98" t="s">
        <v>669</v>
      </c>
      <c r="PEI65" s="98" t="s">
        <v>669</v>
      </c>
      <c r="PEJ65" s="98" t="s">
        <v>669</v>
      </c>
      <c r="PEK65" s="98" t="s">
        <v>669</v>
      </c>
      <c r="PEL65" s="98" t="s">
        <v>669</v>
      </c>
      <c r="PEM65" s="98" t="s">
        <v>669</v>
      </c>
      <c r="PEN65" s="98" t="s">
        <v>669</v>
      </c>
      <c r="PEO65" s="98" t="s">
        <v>669</v>
      </c>
      <c r="PEP65" s="98" t="s">
        <v>669</v>
      </c>
      <c r="PEQ65" s="98" t="s">
        <v>669</v>
      </c>
      <c r="PER65" s="98" t="s">
        <v>669</v>
      </c>
      <c r="PES65" s="98" t="s">
        <v>669</v>
      </c>
      <c r="PET65" s="98" t="s">
        <v>669</v>
      </c>
      <c r="PEU65" s="98" t="s">
        <v>669</v>
      </c>
      <c r="PEV65" s="98" t="s">
        <v>669</v>
      </c>
      <c r="PEW65" s="98" t="s">
        <v>669</v>
      </c>
      <c r="PEX65" s="98" t="s">
        <v>669</v>
      </c>
      <c r="PEY65" s="98" t="s">
        <v>669</v>
      </c>
      <c r="PEZ65" s="98" t="s">
        <v>669</v>
      </c>
      <c r="PFA65" s="98" t="s">
        <v>669</v>
      </c>
      <c r="PFB65" s="98" t="s">
        <v>669</v>
      </c>
      <c r="PFC65" s="98" t="s">
        <v>669</v>
      </c>
      <c r="PFD65" s="98" t="s">
        <v>669</v>
      </c>
      <c r="PFE65" s="98" t="s">
        <v>669</v>
      </c>
      <c r="PFF65" s="98" t="s">
        <v>669</v>
      </c>
      <c r="PFG65" s="98" t="s">
        <v>669</v>
      </c>
      <c r="PFH65" s="98" t="s">
        <v>669</v>
      </c>
      <c r="PFI65" s="98" t="s">
        <v>669</v>
      </c>
      <c r="PFJ65" s="98" t="s">
        <v>669</v>
      </c>
      <c r="PFK65" s="98" t="s">
        <v>669</v>
      </c>
      <c r="PFL65" s="98" t="s">
        <v>669</v>
      </c>
      <c r="PFM65" s="98" t="s">
        <v>669</v>
      </c>
      <c r="PFN65" s="98" t="s">
        <v>669</v>
      </c>
      <c r="PFO65" s="98" t="s">
        <v>669</v>
      </c>
      <c r="PFP65" s="98" t="s">
        <v>669</v>
      </c>
      <c r="PFQ65" s="98" t="s">
        <v>669</v>
      </c>
      <c r="PFR65" s="98" t="s">
        <v>669</v>
      </c>
      <c r="PFS65" s="98" t="s">
        <v>669</v>
      </c>
      <c r="PFT65" s="98" t="s">
        <v>669</v>
      </c>
      <c r="PFU65" s="98" t="s">
        <v>669</v>
      </c>
      <c r="PFV65" s="98" t="s">
        <v>669</v>
      </c>
      <c r="PFW65" s="98" t="s">
        <v>669</v>
      </c>
      <c r="PFX65" s="98" t="s">
        <v>669</v>
      </c>
      <c r="PFY65" s="98" t="s">
        <v>669</v>
      </c>
      <c r="PFZ65" s="98" t="s">
        <v>669</v>
      </c>
      <c r="PGA65" s="98" t="s">
        <v>669</v>
      </c>
      <c r="PGB65" s="98" t="s">
        <v>669</v>
      </c>
      <c r="PGC65" s="98" t="s">
        <v>669</v>
      </c>
      <c r="PGD65" s="98" t="s">
        <v>669</v>
      </c>
      <c r="PGE65" s="98" t="s">
        <v>669</v>
      </c>
      <c r="PGF65" s="98" t="s">
        <v>669</v>
      </c>
      <c r="PGG65" s="98" t="s">
        <v>669</v>
      </c>
      <c r="PGH65" s="98" t="s">
        <v>669</v>
      </c>
      <c r="PGI65" s="98" t="s">
        <v>669</v>
      </c>
      <c r="PGJ65" s="98" t="s">
        <v>669</v>
      </c>
      <c r="PGK65" s="98" t="s">
        <v>669</v>
      </c>
      <c r="PGL65" s="98" t="s">
        <v>669</v>
      </c>
      <c r="PGM65" s="98" t="s">
        <v>669</v>
      </c>
      <c r="PGN65" s="98" t="s">
        <v>669</v>
      </c>
      <c r="PGO65" s="98" t="s">
        <v>669</v>
      </c>
      <c r="PGP65" s="98" t="s">
        <v>669</v>
      </c>
      <c r="PGQ65" s="98" t="s">
        <v>669</v>
      </c>
      <c r="PGR65" s="98" t="s">
        <v>669</v>
      </c>
      <c r="PGS65" s="98" t="s">
        <v>669</v>
      </c>
      <c r="PGT65" s="98" t="s">
        <v>669</v>
      </c>
      <c r="PGU65" s="98" t="s">
        <v>669</v>
      </c>
      <c r="PGV65" s="98" t="s">
        <v>669</v>
      </c>
      <c r="PGW65" s="98" t="s">
        <v>669</v>
      </c>
      <c r="PGX65" s="98" t="s">
        <v>669</v>
      </c>
      <c r="PGY65" s="98" t="s">
        <v>669</v>
      </c>
      <c r="PGZ65" s="98" t="s">
        <v>669</v>
      </c>
      <c r="PHA65" s="98" t="s">
        <v>669</v>
      </c>
      <c r="PHB65" s="98" t="s">
        <v>669</v>
      </c>
      <c r="PHC65" s="98" t="s">
        <v>669</v>
      </c>
      <c r="PHD65" s="98" t="s">
        <v>669</v>
      </c>
      <c r="PHE65" s="98" t="s">
        <v>669</v>
      </c>
      <c r="PHF65" s="98" t="s">
        <v>669</v>
      </c>
      <c r="PHG65" s="98" t="s">
        <v>669</v>
      </c>
      <c r="PHH65" s="98" t="s">
        <v>669</v>
      </c>
      <c r="PHI65" s="98" t="s">
        <v>669</v>
      </c>
      <c r="PHJ65" s="98" t="s">
        <v>669</v>
      </c>
      <c r="PHK65" s="98" t="s">
        <v>669</v>
      </c>
      <c r="PHL65" s="98" t="s">
        <v>669</v>
      </c>
      <c r="PHM65" s="98" t="s">
        <v>669</v>
      </c>
      <c r="PHN65" s="98" t="s">
        <v>669</v>
      </c>
      <c r="PHO65" s="98" t="s">
        <v>669</v>
      </c>
      <c r="PHP65" s="98" t="s">
        <v>669</v>
      </c>
      <c r="PHQ65" s="98" t="s">
        <v>669</v>
      </c>
      <c r="PHR65" s="98" t="s">
        <v>669</v>
      </c>
      <c r="PHS65" s="98" t="s">
        <v>669</v>
      </c>
      <c r="PHT65" s="98" t="s">
        <v>669</v>
      </c>
      <c r="PHU65" s="98" t="s">
        <v>669</v>
      </c>
      <c r="PHV65" s="98" t="s">
        <v>669</v>
      </c>
      <c r="PHW65" s="98" t="s">
        <v>669</v>
      </c>
      <c r="PHX65" s="98" t="s">
        <v>669</v>
      </c>
      <c r="PHY65" s="98" t="s">
        <v>669</v>
      </c>
      <c r="PHZ65" s="98" t="s">
        <v>669</v>
      </c>
      <c r="PIA65" s="98" t="s">
        <v>669</v>
      </c>
      <c r="PIB65" s="98" t="s">
        <v>669</v>
      </c>
      <c r="PIC65" s="98" t="s">
        <v>669</v>
      </c>
      <c r="PID65" s="98" t="s">
        <v>669</v>
      </c>
      <c r="PIE65" s="98" t="s">
        <v>669</v>
      </c>
      <c r="PIF65" s="98" t="s">
        <v>669</v>
      </c>
      <c r="PIG65" s="98" t="s">
        <v>669</v>
      </c>
      <c r="PIH65" s="98" t="s">
        <v>669</v>
      </c>
      <c r="PII65" s="98" t="s">
        <v>669</v>
      </c>
      <c r="PIJ65" s="98" t="s">
        <v>669</v>
      </c>
      <c r="PIK65" s="98" t="s">
        <v>669</v>
      </c>
      <c r="PIL65" s="98" t="s">
        <v>669</v>
      </c>
      <c r="PIM65" s="98" t="s">
        <v>669</v>
      </c>
      <c r="PIN65" s="98" t="s">
        <v>669</v>
      </c>
      <c r="PIO65" s="98" t="s">
        <v>669</v>
      </c>
      <c r="PIP65" s="98" t="s">
        <v>669</v>
      </c>
      <c r="PIQ65" s="98" t="s">
        <v>669</v>
      </c>
      <c r="PIR65" s="98" t="s">
        <v>669</v>
      </c>
      <c r="PIS65" s="98" t="s">
        <v>669</v>
      </c>
      <c r="PIT65" s="98" t="s">
        <v>669</v>
      </c>
      <c r="PIU65" s="98" t="s">
        <v>669</v>
      </c>
      <c r="PIV65" s="98" t="s">
        <v>669</v>
      </c>
      <c r="PIW65" s="98" t="s">
        <v>669</v>
      </c>
      <c r="PIX65" s="98" t="s">
        <v>669</v>
      </c>
      <c r="PIY65" s="98" t="s">
        <v>669</v>
      </c>
      <c r="PIZ65" s="98" t="s">
        <v>669</v>
      </c>
      <c r="PJA65" s="98" t="s">
        <v>669</v>
      </c>
      <c r="PJB65" s="98" t="s">
        <v>669</v>
      </c>
      <c r="PJC65" s="98" t="s">
        <v>669</v>
      </c>
      <c r="PJD65" s="98" t="s">
        <v>669</v>
      </c>
      <c r="PJE65" s="98" t="s">
        <v>669</v>
      </c>
      <c r="PJF65" s="98" t="s">
        <v>669</v>
      </c>
      <c r="PJG65" s="98" t="s">
        <v>669</v>
      </c>
      <c r="PJH65" s="98" t="s">
        <v>669</v>
      </c>
      <c r="PJI65" s="98" t="s">
        <v>669</v>
      </c>
      <c r="PJJ65" s="98" t="s">
        <v>669</v>
      </c>
      <c r="PJK65" s="98" t="s">
        <v>669</v>
      </c>
      <c r="PJL65" s="98" t="s">
        <v>669</v>
      </c>
      <c r="PJM65" s="98" t="s">
        <v>669</v>
      </c>
      <c r="PJN65" s="98" t="s">
        <v>669</v>
      </c>
      <c r="PJO65" s="98" t="s">
        <v>669</v>
      </c>
      <c r="PJP65" s="98" t="s">
        <v>669</v>
      </c>
      <c r="PJQ65" s="98" t="s">
        <v>669</v>
      </c>
      <c r="PJR65" s="98" t="s">
        <v>669</v>
      </c>
      <c r="PJS65" s="98" t="s">
        <v>669</v>
      </c>
      <c r="PJT65" s="98" t="s">
        <v>669</v>
      </c>
      <c r="PJU65" s="98" t="s">
        <v>669</v>
      </c>
      <c r="PJV65" s="98" t="s">
        <v>669</v>
      </c>
      <c r="PJW65" s="98" t="s">
        <v>669</v>
      </c>
      <c r="PJX65" s="98" t="s">
        <v>669</v>
      </c>
      <c r="PJY65" s="98" t="s">
        <v>669</v>
      </c>
      <c r="PJZ65" s="98" t="s">
        <v>669</v>
      </c>
      <c r="PKA65" s="98" t="s">
        <v>669</v>
      </c>
      <c r="PKB65" s="98" t="s">
        <v>669</v>
      </c>
      <c r="PKC65" s="98" t="s">
        <v>669</v>
      </c>
      <c r="PKD65" s="98" t="s">
        <v>669</v>
      </c>
      <c r="PKE65" s="98" t="s">
        <v>669</v>
      </c>
      <c r="PKF65" s="98" t="s">
        <v>669</v>
      </c>
      <c r="PKG65" s="98" t="s">
        <v>669</v>
      </c>
      <c r="PKH65" s="98" t="s">
        <v>669</v>
      </c>
      <c r="PKI65" s="98" t="s">
        <v>669</v>
      </c>
      <c r="PKJ65" s="98" t="s">
        <v>669</v>
      </c>
      <c r="PKK65" s="98" t="s">
        <v>669</v>
      </c>
      <c r="PKL65" s="98" t="s">
        <v>669</v>
      </c>
      <c r="PKM65" s="98" t="s">
        <v>669</v>
      </c>
      <c r="PKN65" s="98" t="s">
        <v>669</v>
      </c>
      <c r="PKO65" s="98" t="s">
        <v>669</v>
      </c>
      <c r="PKP65" s="98" t="s">
        <v>669</v>
      </c>
      <c r="PKQ65" s="98" t="s">
        <v>669</v>
      </c>
      <c r="PKR65" s="98" t="s">
        <v>669</v>
      </c>
      <c r="PKS65" s="98" t="s">
        <v>669</v>
      </c>
      <c r="PKT65" s="98" t="s">
        <v>669</v>
      </c>
      <c r="PKU65" s="98" t="s">
        <v>669</v>
      </c>
      <c r="PKV65" s="98" t="s">
        <v>669</v>
      </c>
      <c r="PKW65" s="98" t="s">
        <v>669</v>
      </c>
      <c r="PKX65" s="98" t="s">
        <v>669</v>
      </c>
      <c r="PKY65" s="98" t="s">
        <v>669</v>
      </c>
      <c r="PKZ65" s="98" t="s">
        <v>669</v>
      </c>
      <c r="PLA65" s="98" t="s">
        <v>669</v>
      </c>
      <c r="PLB65" s="98" t="s">
        <v>669</v>
      </c>
      <c r="PLC65" s="98" t="s">
        <v>669</v>
      </c>
      <c r="PLD65" s="98" t="s">
        <v>669</v>
      </c>
      <c r="PLE65" s="98" t="s">
        <v>669</v>
      </c>
      <c r="PLF65" s="98" t="s">
        <v>669</v>
      </c>
      <c r="PLG65" s="98" t="s">
        <v>669</v>
      </c>
      <c r="PLH65" s="98" t="s">
        <v>669</v>
      </c>
      <c r="PLI65" s="98" t="s">
        <v>669</v>
      </c>
      <c r="PLJ65" s="98" t="s">
        <v>669</v>
      </c>
      <c r="PLK65" s="98" t="s">
        <v>669</v>
      </c>
      <c r="PLL65" s="98" t="s">
        <v>669</v>
      </c>
      <c r="PLM65" s="98" t="s">
        <v>669</v>
      </c>
      <c r="PLN65" s="98" t="s">
        <v>669</v>
      </c>
      <c r="PLO65" s="98" t="s">
        <v>669</v>
      </c>
      <c r="PLP65" s="98" t="s">
        <v>669</v>
      </c>
      <c r="PLQ65" s="98" t="s">
        <v>669</v>
      </c>
      <c r="PLR65" s="98" t="s">
        <v>669</v>
      </c>
      <c r="PLS65" s="98" t="s">
        <v>669</v>
      </c>
      <c r="PLT65" s="98" t="s">
        <v>669</v>
      </c>
      <c r="PLU65" s="98" t="s">
        <v>669</v>
      </c>
      <c r="PLV65" s="98" t="s">
        <v>669</v>
      </c>
      <c r="PLW65" s="98" t="s">
        <v>669</v>
      </c>
      <c r="PLX65" s="98" t="s">
        <v>669</v>
      </c>
      <c r="PLY65" s="98" t="s">
        <v>669</v>
      </c>
      <c r="PLZ65" s="98" t="s">
        <v>669</v>
      </c>
      <c r="PMA65" s="98" t="s">
        <v>669</v>
      </c>
      <c r="PMB65" s="98" t="s">
        <v>669</v>
      </c>
      <c r="PMC65" s="98" t="s">
        <v>669</v>
      </c>
      <c r="PMD65" s="98" t="s">
        <v>669</v>
      </c>
      <c r="PME65" s="98" t="s">
        <v>669</v>
      </c>
      <c r="PMF65" s="98" t="s">
        <v>669</v>
      </c>
      <c r="PMG65" s="98" t="s">
        <v>669</v>
      </c>
      <c r="PMH65" s="98" t="s">
        <v>669</v>
      </c>
      <c r="PMI65" s="98" t="s">
        <v>669</v>
      </c>
      <c r="PMJ65" s="98" t="s">
        <v>669</v>
      </c>
      <c r="PMK65" s="98" t="s">
        <v>669</v>
      </c>
      <c r="PML65" s="98" t="s">
        <v>669</v>
      </c>
      <c r="PMM65" s="98" t="s">
        <v>669</v>
      </c>
      <c r="PMN65" s="98" t="s">
        <v>669</v>
      </c>
      <c r="PMO65" s="98" t="s">
        <v>669</v>
      </c>
      <c r="PMP65" s="98" t="s">
        <v>669</v>
      </c>
      <c r="PMQ65" s="98" t="s">
        <v>669</v>
      </c>
      <c r="PMR65" s="98" t="s">
        <v>669</v>
      </c>
      <c r="PMS65" s="98" t="s">
        <v>669</v>
      </c>
      <c r="PMT65" s="98" t="s">
        <v>669</v>
      </c>
      <c r="PMU65" s="98" t="s">
        <v>669</v>
      </c>
      <c r="PMV65" s="98" t="s">
        <v>669</v>
      </c>
      <c r="PMW65" s="98" t="s">
        <v>669</v>
      </c>
      <c r="PMX65" s="98" t="s">
        <v>669</v>
      </c>
      <c r="PMY65" s="98" t="s">
        <v>669</v>
      </c>
      <c r="PMZ65" s="98" t="s">
        <v>669</v>
      </c>
      <c r="PNA65" s="98" t="s">
        <v>669</v>
      </c>
      <c r="PNB65" s="98" t="s">
        <v>669</v>
      </c>
      <c r="PNC65" s="98" t="s">
        <v>669</v>
      </c>
      <c r="PND65" s="98" t="s">
        <v>669</v>
      </c>
      <c r="PNE65" s="98" t="s">
        <v>669</v>
      </c>
      <c r="PNF65" s="98" t="s">
        <v>669</v>
      </c>
      <c r="PNG65" s="98" t="s">
        <v>669</v>
      </c>
      <c r="PNH65" s="98" t="s">
        <v>669</v>
      </c>
      <c r="PNI65" s="98" t="s">
        <v>669</v>
      </c>
      <c r="PNJ65" s="98" t="s">
        <v>669</v>
      </c>
      <c r="PNK65" s="98" t="s">
        <v>669</v>
      </c>
      <c r="PNL65" s="98" t="s">
        <v>669</v>
      </c>
      <c r="PNM65" s="98" t="s">
        <v>669</v>
      </c>
      <c r="PNN65" s="98" t="s">
        <v>669</v>
      </c>
      <c r="PNO65" s="98" t="s">
        <v>669</v>
      </c>
      <c r="PNP65" s="98" t="s">
        <v>669</v>
      </c>
      <c r="PNQ65" s="98" t="s">
        <v>669</v>
      </c>
      <c r="PNR65" s="98" t="s">
        <v>669</v>
      </c>
      <c r="PNS65" s="98" t="s">
        <v>669</v>
      </c>
      <c r="PNT65" s="98" t="s">
        <v>669</v>
      </c>
      <c r="PNU65" s="98" t="s">
        <v>669</v>
      </c>
      <c r="PNV65" s="98" t="s">
        <v>669</v>
      </c>
      <c r="PNW65" s="98" t="s">
        <v>669</v>
      </c>
      <c r="PNX65" s="98" t="s">
        <v>669</v>
      </c>
      <c r="PNY65" s="98" t="s">
        <v>669</v>
      </c>
      <c r="PNZ65" s="98" t="s">
        <v>669</v>
      </c>
      <c r="POA65" s="98" t="s">
        <v>669</v>
      </c>
      <c r="POB65" s="98" t="s">
        <v>669</v>
      </c>
      <c r="POC65" s="98" t="s">
        <v>669</v>
      </c>
      <c r="POD65" s="98" t="s">
        <v>669</v>
      </c>
      <c r="POE65" s="98" t="s">
        <v>669</v>
      </c>
      <c r="POF65" s="98" t="s">
        <v>669</v>
      </c>
      <c r="POG65" s="98" t="s">
        <v>669</v>
      </c>
      <c r="POH65" s="98" t="s">
        <v>669</v>
      </c>
      <c r="POI65" s="98" t="s">
        <v>669</v>
      </c>
      <c r="POJ65" s="98" t="s">
        <v>669</v>
      </c>
      <c r="POK65" s="98" t="s">
        <v>669</v>
      </c>
      <c r="POL65" s="98" t="s">
        <v>669</v>
      </c>
      <c r="POM65" s="98" t="s">
        <v>669</v>
      </c>
      <c r="PON65" s="98" t="s">
        <v>669</v>
      </c>
      <c r="POO65" s="98" t="s">
        <v>669</v>
      </c>
      <c r="POP65" s="98" t="s">
        <v>669</v>
      </c>
      <c r="POQ65" s="98" t="s">
        <v>669</v>
      </c>
      <c r="POR65" s="98" t="s">
        <v>669</v>
      </c>
      <c r="POS65" s="98" t="s">
        <v>669</v>
      </c>
      <c r="POT65" s="98" t="s">
        <v>669</v>
      </c>
      <c r="POU65" s="98" t="s">
        <v>669</v>
      </c>
      <c r="POV65" s="98" t="s">
        <v>669</v>
      </c>
      <c r="POW65" s="98" t="s">
        <v>669</v>
      </c>
      <c r="POX65" s="98" t="s">
        <v>669</v>
      </c>
      <c r="POY65" s="98" t="s">
        <v>669</v>
      </c>
      <c r="POZ65" s="98" t="s">
        <v>669</v>
      </c>
      <c r="PPA65" s="98" t="s">
        <v>669</v>
      </c>
      <c r="PPB65" s="98" t="s">
        <v>669</v>
      </c>
      <c r="PPC65" s="98" t="s">
        <v>669</v>
      </c>
      <c r="PPD65" s="98" t="s">
        <v>669</v>
      </c>
      <c r="PPE65" s="98" t="s">
        <v>669</v>
      </c>
      <c r="PPF65" s="98" t="s">
        <v>669</v>
      </c>
      <c r="PPG65" s="98" t="s">
        <v>669</v>
      </c>
      <c r="PPH65" s="98" t="s">
        <v>669</v>
      </c>
      <c r="PPI65" s="98" t="s">
        <v>669</v>
      </c>
      <c r="PPJ65" s="98" t="s">
        <v>669</v>
      </c>
      <c r="PPK65" s="98" t="s">
        <v>669</v>
      </c>
      <c r="PPL65" s="98" t="s">
        <v>669</v>
      </c>
      <c r="PPM65" s="98" t="s">
        <v>669</v>
      </c>
      <c r="PPN65" s="98" t="s">
        <v>669</v>
      </c>
      <c r="PPO65" s="98" t="s">
        <v>669</v>
      </c>
      <c r="PPP65" s="98" t="s">
        <v>669</v>
      </c>
      <c r="PPQ65" s="98" t="s">
        <v>669</v>
      </c>
      <c r="PPR65" s="98" t="s">
        <v>669</v>
      </c>
      <c r="PPS65" s="98" t="s">
        <v>669</v>
      </c>
      <c r="PPT65" s="98" t="s">
        <v>669</v>
      </c>
      <c r="PPU65" s="98" t="s">
        <v>669</v>
      </c>
      <c r="PPV65" s="98" t="s">
        <v>669</v>
      </c>
      <c r="PPW65" s="98" t="s">
        <v>669</v>
      </c>
      <c r="PPX65" s="98" t="s">
        <v>669</v>
      </c>
      <c r="PPY65" s="98" t="s">
        <v>669</v>
      </c>
      <c r="PPZ65" s="98" t="s">
        <v>669</v>
      </c>
      <c r="PQA65" s="98" t="s">
        <v>669</v>
      </c>
      <c r="PQB65" s="98" t="s">
        <v>669</v>
      </c>
      <c r="PQC65" s="98" t="s">
        <v>669</v>
      </c>
      <c r="PQD65" s="98" t="s">
        <v>669</v>
      </c>
      <c r="PQE65" s="98" t="s">
        <v>669</v>
      </c>
      <c r="PQF65" s="98" t="s">
        <v>669</v>
      </c>
      <c r="PQG65" s="98" t="s">
        <v>669</v>
      </c>
      <c r="PQH65" s="98" t="s">
        <v>669</v>
      </c>
      <c r="PQI65" s="98" t="s">
        <v>669</v>
      </c>
      <c r="PQJ65" s="98" t="s">
        <v>669</v>
      </c>
      <c r="PQK65" s="98" t="s">
        <v>669</v>
      </c>
      <c r="PQL65" s="98" t="s">
        <v>669</v>
      </c>
      <c r="PQM65" s="98" t="s">
        <v>669</v>
      </c>
      <c r="PQN65" s="98" t="s">
        <v>669</v>
      </c>
      <c r="PQO65" s="98" t="s">
        <v>669</v>
      </c>
      <c r="PQP65" s="98" t="s">
        <v>669</v>
      </c>
      <c r="PQQ65" s="98" t="s">
        <v>669</v>
      </c>
      <c r="PQR65" s="98" t="s">
        <v>669</v>
      </c>
      <c r="PQS65" s="98" t="s">
        <v>669</v>
      </c>
      <c r="PQT65" s="98" t="s">
        <v>669</v>
      </c>
      <c r="PQU65" s="98" t="s">
        <v>669</v>
      </c>
      <c r="PQV65" s="98" t="s">
        <v>669</v>
      </c>
      <c r="PQW65" s="98" t="s">
        <v>669</v>
      </c>
      <c r="PQX65" s="98" t="s">
        <v>669</v>
      </c>
      <c r="PQY65" s="98" t="s">
        <v>669</v>
      </c>
      <c r="PQZ65" s="98" t="s">
        <v>669</v>
      </c>
      <c r="PRA65" s="98" t="s">
        <v>669</v>
      </c>
      <c r="PRB65" s="98" t="s">
        <v>669</v>
      </c>
      <c r="PRC65" s="98" t="s">
        <v>669</v>
      </c>
      <c r="PRD65" s="98" t="s">
        <v>669</v>
      </c>
      <c r="PRE65" s="98" t="s">
        <v>669</v>
      </c>
      <c r="PRF65" s="98" t="s">
        <v>669</v>
      </c>
      <c r="PRG65" s="98" t="s">
        <v>669</v>
      </c>
      <c r="PRH65" s="98" t="s">
        <v>669</v>
      </c>
      <c r="PRI65" s="98" t="s">
        <v>669</v>
      </c>
      <c r="PRJ65" s="98" t="s">
        <v>669</v>
      </c>
      <c r="PRK65" s="98" t="s">
        <v>669</v>
      </c>
      <c r="PRL65" s="98" t="s">
        <v>669</v>
      </c>
      <c r="PRM65" s="98" t="s">
        <v>669</v>
      </c>
      <c r="PRN65" s="98" t="s">
        <v>669</v>
      </c>
      <c r="PRO65" s="98" t="s">
        <v>669</v>
      </c>
      <c r="PRP65" s="98" t="s">
        <v>669</v>
      </c>
      <c r="PRQ65" s="98" t="s">
        <v>669</v>
      </c>
      <c r="PRR65" s="98" t="s">
        <v>669</v>
      </c>
      <c r="PRS65" s="98" t="s">
        <v>669</v>
      </c>
      <c r="PRT65" s="98" t="s">
        <v>669</v>
      </c>
      <c r="PRU65" s="98" t="s">
        <v>669</v>
      </c>
      <c r="PRV65" s="98" t="s">
        <v>669</v>
      </c>
      <c r="PRW65" s="98" t="s">
        <v>669</v>
      </c>
      <c r="PRX65" s="98" t="s">
        <v>669</v>
      </c>
      <c r="PRY65" s="98" t="s">
        <v>669</v>
      </c>
      <c r="PRZ65" s="98" t="s">
        <v>669</v>
      </c>
      <c r="PSA65" s="98" t="s">
        <v>669</v>
      </c>
      <c r="PSB65" s="98" t="s">
        <v>669</v>
      </c>
      <c r="PSC65" s="98" t="s">
        <v>669</v>
      </c>
      <c r="PSD65" s="98" t="s">
        <v>669</v>
      </c>
      <c r="PSE65" s="98" t="s">
        <v>669</v>
      </c>
      <c r="PSF65" s="98" t="s">
        <v>669</v>
      </c>
      <c r="PSG65" s="98" t="s">
        <v>669</v>
      </c>
      <c r="PSH65" s="98" t="s">
        <v>669</v>
      </c>
      <c r="PSI65" s="98" t="s">
        <v>669</v>
      </c>
      <c r="PSJ65" s="98" t="s">
        <v>669</v>
      </c>
      <c r="PSK65" s="98" t="s">
        <v>669</v>
      </c>
      <c r="PSL65" s="98" t="s">
        <v>669</v>
      </c>
      <c r="PSM65" s="98" t="s">
        <v>669</v>
      </c>
      <c r="PSN65" s="98" t="s">
        <v>669</v>
      </c>
      <c r="PSO65" s="98" t="s">
        <v>669</v>
      </c>
      <c r="PSP65" s="98" t="s">
        <v>669</v>
      </c>
      <c r="PSQ65" s="98" t="s">
        <v>669</v>
      </c>
      <c r="PSR65" s="98" t="s">
        <v>669</v>
      </c>
      <c r="PSS65" s="98" t="s">
        <v>669</v>
      </c>
      <c r="PST65" s="98" t="s">
        <v>669</v>
      </c>
      <c r="PSU65" s="98" t="s">
        <v>669</v>
      </c>
      <c r="PSV65" s="98" t="s">
        <v>669</v>
      </c>
      <c r="PSW65" s="98" t="s">
        <v>669</v>
      </c>
      <c r="PSX65" s="98" t="s">
        <v>669</v>
      </c>
      <c r="PSY65" s="98" t="s">
        <v>669</v>
      </c>
      <c r="PSZ65" s="98" t="s">
        <v>669</v>
      </c>
      <c r="PTA65" s="98" t="s">
        <v>669</v>
      </c>
      <c r="PTB65" s="98" t="s">
        <v>669</v>
      </c>
      <c r="PTC65" s="98" t="s">
        <v>669</v>
      </c>
      <c r="PTD65" s="98" t="s">
        <v>669</v>
      </c>
      <c r="PTE65" s="98" t="s">
        <v>669</v>
      </c>
      <c r="PTF65" s="98" t="s">
        <v>669</v>
      </c>
      <c r="PTG65" s="98" t="s">
        <v>669</v>
      </c>
      <c r="PTH65" s="98" t="s">
        <v>669</v>
      </c>
      <c r="PTI65" s="98" t="s">
        <v>669</v>
      </c>
      <c r="PTJ65" s="98" t="s">
        <v>669</v>
      </c>
      <c r="PTK65" s="98" t="s">
        <v>669</v>
      </c>
      <c r="PTL65" s="98" t="s">
        <v>669</v>
      </c>
      <c r="PTM65" s="98" t="s">
        <v>669</v>
      </c>
      <c r="PTN65" s="98" t="s">
        <v>669</v>
      </c>
      <c r="PTO65" s="98" t="s">
        <v>669</v>
      </c>
      <c r="PTP65" s="98" t="s">
        <v>669</v>
      </c>
      <c r="PTQ65" s="98" t="s">
        <v>669</v>
      </c>
      <c r="PTR65" s="98" t="s">
        <v>669</v>
      </c>
      <c r="PTS65" s="98" t="s">
        <v>669</v>
      </c>
      <c r="PTT65" s="98" t="s">
        <v>669</v>
      </c>
      <c r="PTU65" s="98" t="s">
        <v>669</v>
      </c>
      <c r="PTV65" s="98" t="s">
        <v>669</v>
      </c>
      <c r="PTW65" s="98" t="s">
        <v>669</v>
      </c>
      <c r="PTX65" s="98" t="s">
        <v>669</v>
      </c>
      <c r="PTY65" s="98" t="s">
        <v>669</v>
      </c>
      <c r="PTZ65" s="98" t="s">
        <v>669</v>
      </c>
      <c r="PUA65" s="98" t="s">
        <v>669</v>
      </c>
      <c r="PUB65" s="98" t="s">
        <v>669</v>
      </c>
      <c r="PUC65" s="98" t="s">
        <v>669</v>
      </c>
      <c r="PUD65" s="98" t="s">
        <v>669</v>
      </c>
      <c r="PUE65" s="98" t="s">
        <v>669</v>
      </c>
      <c r="PUF65" s="98" t="s">
        <v>669</v>
      </c>
      <c r="PUG65" s="98" t="s">
        <v>669</v>
      </c>
      <c r="PUH65" s="98" t="s">
        <v>669</v>
      </c>
      <c r="PUI65" s="98" t="s">
        <v>669</v>
      </c>
      <c r="PUJ65" s="98" t="s">
        <v>669</v>
      </c>
      <c r="PUK65" s="98" t="s">
        <v>669</v>
      </c>
      <c r="PUL65" s="98" t="s">
        <v>669</v>
      </c>
      <c r="PUM65" s="98" t="s">
        <v>669</v>
      </c>
      <c r="PUN65" s="98" t="s">
        <v>669</v>
      </c>
      <c r="PUO65" s="98" t="s">
        <v>669</v>
      </c>
      <c r="PUP65" s="98" t="s">
        <v>669</v>
      </c>
      <c r="PUQ65" s="98" t="s">
        <v>669</v>
      </c>
      <c r="PUR65" s="98" t="s">
        <v>669</v>
      </c>
      <c r="PUS65" s="98" t="s">
        <v>669</v>
      </c>
      <c r="PUT65" s="98" t="s">
        <v>669</v>
      </c>
      <c r="PUU65" s="98" t="s">
        <v>669</v>
      </c>
      <c r="PUV65" s="98" t="s">
        <v>669</v>
      </c>
      <c r="PUW65" s="98" t="s">
        <v>669</v>
      </c>
      <c r="PUX65" s="98" t="s">
        <v>669</v>
      </c>
      <c r="PUY65" s="98" t="s">
        <v>669</v>
      </c>
      <c r="PUZ65" s="98" t="s">
        <v>669</v>
      </c>
      <c r="PVA65" s="98" t="s">
        <v>669</v>
      </c>
      <c r="PVB65" s="98" t="s">
        <v>669</v>
      </c>
      <c r="PVC65" s="98" t="s">
        <v>669</v>
      </c>
      <c r="PVD65" s="98" t="s">
        <v>669</v>
      </c>
      <c r="PVE65" s="98" t="s">
        <v>669</v>
      </c>
      <c r="PVF65" s="98" t="s">
        <v>669</v>
      </c>
      <c r="PVG65" s="98" t="s">
        <v>669</v>
      </c>
      <c r="PVH65" s="98" t="s">
        <v>669</v>
      </c>
      <c r="PVI65" s="98" t="s">
        <v>669</v>
      </c>
      <c r="PVJ65" s="98" t="s">
        <v>669</v>
      </c>
      <c r="PVK65" s="98" t="s">
        <v>669</v>
      </c>
      <c r="PVL65" s="98" t="s">
        <v>669</v>
      </c>
      <c r="PVM65" s="98" t="s">
        <v>669</v>
      </c>
      <c r="PVN65" s="98" t="s">
        <v>669</v>
      </c>
      <c r="PVO65" s="98" t="s">
        <v>669</v>
      </c>
      <c r="PVP65" s="98" t="s">
        <v>669</v>
      </c>
      <c r="PVQ65" s="98" t="s">
        <v>669</v>
      </c>
      <c r="PVR65" s="98" t="s">
        <v>669</v>
      </c>
      <c r="PVS65" s="98" t="s">
        <v>669</v>
      </c>
      <c r="PVT65" s="98" t="s">
        <v>669</v>
      </c>
      <c r="PVU65" s="98" t="s">
        <v>669</v>
      </c>
      <c r="PVV65" s="98" t="s">
        <v>669</v>
      </c>
      <c r="PVW65" s="98" t="s">
        <v>669</v>
      </c>
      <c r="PVX65" s="98" t="s">
        <v>669</v>
      </c>
      <c r="PVY65" s="98" t="s">
        <v>669</v>
      </c>
      <c r="PVZ65" s="98" t="s">
        <v>669</v>
      </c>
      <c r="PWA65" s="98" t="s">
        <v>669</v>
      </c>
      <c r="PWB65" s="98" t="s">
        <v>669</v>
      </c>
      <c r="PWC65" s="98" t="s">
        <v>669</v>
      </c>
      <c r="PWD65" s="98" t="s">
        <v>669</v>
      </c>
      <c r="PWE65" s="98" t="s">
        <v>669</v>
      </c>
      <c r="PWF65" s="98" t="s">
        <v>669</v>
      </c>
      <c r="PWG65" s="98" t="s">
        <v>669</v>
      </c>
      <c r="PWH65" s="98" t="s">
        <v>669</v>
      </c>
      <c r="PWI65" s="98" t="s">
        <v>669</v>
      </c>
      <c r="PWJ65" s="98" t="s">
        <v>669</v>
      </c>
      <c r="PWK65" s="98" t="s">
        <v>669</v>
      </c>
      <c r="PWL65" s="98" t="s">
        <v>669</v>
      </c>
      <c r="PWM65" s="98" t="s">
        <v>669</v>
      </c>
      <c r="PWN65" s="98" t="s">
        <v>669</v>
      </c>
      <c r="PWO65" s="98" t="s">
        <v>669</v>
      </c>
      <c r="PWP65" s="98" t="s">
        <v>669</v>
      </c>
      <c r="PWQ65" s="98" t="s">
        <v>669</v>
      </c>
      <c r="PWR65" s="98" t="s">
        <v>669</v>
      </c>
      <c r="PWS65" s="98" t="s">
        <v>669</v>
      </c>
      <c r="PWT65" s="98" t="s">
        <v>669</v>
      </c>
      <c r="PWU65" s="98" t="s">
        <v>669</v>
      </c>
      <c r="PWV65" s="98" t="s">
        <v>669</v>
      </c>
      <c r="PWW65" s="98" t="s">
        <v>669</v>
      </c>
      <c r="PWX65" s="98" t="s">
        <v>669</v>
      </c>
      <c r="PWY65" s="98" t="s">
        <v>669</v>
      </c>
      <c r="PWZ65" s="98" t="s">
        <v>669</v>
      </c>
      <c r="PXA65" s="98" t="s">
        <v>669</v>
      </c>
      <c r="PXB65" s="98" t="s">
        <v>669</v>
      </c>
      <c r="PXC65" s="98" t="s">
        <v>669</v>
      </c>
      <c r="PXD65" s="98" t="s">
        <v>669</v>
      </c>
      <c r="PXE65" s="98" t="s">
        <v>669</v>
      </c>
      <c r="PXF65" s="98" t="s">
        <v>669</v>
      </c>
      <c r="PXG65" s="98" t="s">
        <v>669</v>
      </c>
      <c r="PXH65" s="98" t="s">
        <v>669</v>
      </c>
      <c r="PXI65" s="98" t="s">
        <v>669</v>
      </c>
      <c r="PXJ65" s="98" t="s">
        <v>669</v>
      </c>
      <c r="PXK65" s="98" t="s">
        <v>669</v>
      </c>
      <c r="PXL65" s="98" t="s">
        <v>669</v>
      </c>
      <c r="PXM65" s="98" t="s">
        <v>669</v>
      </c>
      <c r="PXN65" s="98" t="s">
        <v>669</v>
      </c>
      <c r="PXO65" s="98" t="s">
        <v>669</v>
      </c>
      <c r="PXP65" s="98" t="s">
        <v>669</v>
      </c>
      <c r="PXQ65" s="98" t="s">
        <v>669</v>
      </c>
      <c r="PXR65" s="98" t="s">
        <v>669</v>
      </c>
      <c r="PXS65" s="98" t="s">
        <v>669</v>
      </c>
      <c r="PXT65" s="98" t="s">
        <v>669</v>
      </c>
      <c r="PXU65" s="98" t="s">
        <v>669</v>
      </c>
      <c r="PXV65" s="98" t="s">
        <v>669</v>
      </c>
      <c r="PXW65" s="98" t="s">
        <v>669</v>
      </c>
      <c r="PXX65" s="98" t="s">
        <v>669</v>
      </c>
      <c r="PXY65" s="98" t="s">
        <v>669</v>
      </c>
      <c r="PXZ65" s="98" t="s">
        <v>669</v>
      </c>
      <c r="PYA65" s="98" t="s">
        <v>669</v>
      </c>
      <c r="PYB65" s="98" t="s">
        <v>669</v>
      </c>
      <c r="PYC65" s="98" t="s">
        <v>669</v>
      </c>
      <c r="PYD65" s="98" t="s">
        <v>669</v>
      </c>
      <c r="PYE65" s="98" t="s">
        <v>669</v>
      </c>
      <c r="PYF65" s="98" t="s">
        <v>669</v>
      </c>
      <c r="PYG65" s="98" t="s">
        <v>669</v>
      </c>
      <c r="PYH65" s="98" t="s">
        <v>669</v>
      </c>
      <c r="PYI65" s="98" t="s">
        <v>669</v>
      </c>
      <c r="PYJ65" s="98" t="s">
        <v>669</v>
      </c>
      <c r="PYK65" s="98" t="s">
        <v>669</v>
      </c>
      <c r="PYL65" s="98" t="s">
        <v>669</v>
      </c>
      <c r="PYM65" s="98" t="s">
        <v>669</v>
      </c>
      <c r="PYN65" s="98" t="s">
        <v>669</v>
      </c>
      <c r="PYO65" s="98" t="s">
        <v>669</v>
      </c>
      <c r="PYP65" s="98" t="s">
        <v>669</v>
      </c>
      <c r="PYQ65" s="98" t="s">
        <v>669</v>
      </c>
      <c r="PYR65" s="98" t="s">
        <v>669</v>
      </c>
      <c r="PYS65" s="98" t="s">
        <v>669</v>
      </c>
      <c r="PYT65" s="98" t="s">
        <v>669</v>
      </c>
      <c r="PYU65" s="98" t="s">
        <v>669</v>
      </c>
      <c r="PYV65" s="98" t="s">
        <v>669</v>
      </c>
      <c r="PYW65" s="98" t="s">
        <v>669</v>
      </c>
      <c r="PYX65" s="98" t="s">
        <v>669</v>
      </c>
      <c r="PYY65" s="98" t="s">
        <v>669</v>
      </c>
      <c r="PYZ65" s="98" t="s">
        <v>669</v>
      </c>
      <c r="PZA65" s="98" t="s">
        <v>669</v>
      </c>
      <c r="PZB65" s="98" t="s">
        <v>669</v>
      </c>
      <c r="PZC65" s="98" t="s">
        <v>669</v>
      </c>
      <c r="PZD65" s="98" t="s">
        <v>669</v>
      </c>
      <c r="PZE65" s="98" t="s">
        <v>669</v>
      </c>
      <c r="PZF65" s="98" t="s">
        <v>669</v>
      </c>
      <c r="PZG65" s="98" t="s">
        <v>669</v>
      </c>
      <c r="PZH65" s="98" t="s">
        <v>669</v>
      </c>
      <c r="PZI65" s="98" t="s">
        <v>669</v>
      </c>
      <c r="PZJ65" s="98" t="s">
        <v>669</v>
      </c>
      <c r="PZK65" s="98" t="s">
        <v>669</v>
      </c>
      <c r="PZL65" s="98" t="s">
        <v>669</v>
      </c>
      <c r="PZM65" s="98" t="s">
        <v>669</v>
      </c>
      <c r="PZN65" s="98" t="s">
        <v>669</v>
      </c>
      <c r="PZO65" s="98" t="s">
        <v>669</v>
      </c>
      <c r="PZP65" s="98" t="s">
        <v>669</v>
      </c>
      <c r="PZQ65" s="98" t="s">
        <v>669</v>
      </c>
      <c r="PZR65" s="98" t="s">
        <v>669</v>
      </c>
      <c r="PZS65" s="98" t="s">
        <v>669</v>
      </c>
      <c r="PZT65" s="98" t="s">
        <v>669</v>
      </c>
      <c r="PZU65" s="98" t="s">
        <v>669</v>
      </c>
      <c r="PZV65" s="98" t="s">
        <v>669</v>
      </c>
      <c r="PZW65" s="98" t="s">
        <v>669</v>
      </c>
      <c r="PZX65" s="98" t="s">
        <v>669</v>
      </c>
      <c r="PZY65" s="98" t="s">
        <v>669</v>
      </c>
      <c r="PZZ65" s="98" t="s">
        <v>669</v>
      </c>
      <c r="QAA65" s="98" t="s">
        <v>669</v>
      </c>
      <c r="QAB65" s="98" t="s">
        <v>669</v>
      </c>
      <c r="QAC65" s="98" t="s">
        <v>669</v>
      </c>
      <c r="QAD65" s="98" t="s">
        <v>669</v>
      </c>
      <c r="QAE65" s="98" t="s">
        <v>669</v>
      </c>
      <c r="QAF65" s="98" t="s">
        <v>669</v>
      </c>
      <c r="QAG65" s="98" t="s">
        <v>669</v>
      </c>
      <c r="QAH65" s="98" t="s">
        <v>669</v>
      </c>
      <c r="QAI65" s="98" t="s">
        <v>669</v>
      </c>
      <c r="QAJ65" s="98" t="s">
        <v>669</v>
      </c>
      <c r="QAK65" s="98" t="s">
        <v>669</v>
      </c>
      <c r="QAL65" s="98" t="s">
        <v>669</v>
      </c>
      <c r="QAM65" s="98" t="s">
        <v>669</v>
      </c>
      <c r="QAN65" s="98" t="s">
        <v>669</v>
      </c>
      <c r="QAO65" s="98" t="s">
        <v>669</v>
      </c>
      <c r="QAP65" s="98" t="s">
        <v>669</v>
      </c>
      <c r="QAQ65" s="98" t="s">
        <v>669</v>
      </c>
      <c r="QAR65" s="98" t="s">
        <v>669</v>
      </c>
      <c r="QAS65" s="98" t="s">
        <v>669</v>
      </c>
      <c r="QAT65" s="98" t="s">
        <v>669</v>
      </c>
      <c r="QAU65" s="98" t="s">
        <v>669</v>
      </c>
      <c r="QAV65" s="98" t="s">
        <v>669</v>
      </c>
      <c r="QAW65" s="98" t="s">
        <v>669</v>
      </c>
      <c r="QAX65" s="98" t="s">
        <v>669</v>
      </c>
      <c r="QAY65" s="98" t="s">
        <v>669</v>
      </c>
      <c r="QAZ65" s="98" t="s">
        <v>669</v>
      </c>
      <c r="QBA65" s="98" t="s">
        <v>669</v>
      </c>
      <c r="QBB65" s="98" t="s">
        <v>669</v>
      </c>
      <c r="QBC65" s="98" t="s">
        <v>669</v>
      </c>
      <c r="QBD65" s="98" t="s">
        <v>669</v>
      </c>
      <c r="QBE65" s="98" t="s">
        <v>669</v>
      </c>
      <c r="QBF65" s="98" t="s">
        <v>669</v>
      </c>
      <c r="QBG65" s="98" t="s">
        <v>669</v>
      </c>
      <c r="QBH65" s="98" t="s">
        <v>669</v>
      </c>
      <c r="QBI65" s="98" t="s">
        <v>669</v>
      </c>
      <c r="QBJ65" s="98" t="s">
        <v>669</v>
      </c>
      <c r="QBK65" s="98" t="s">
        <v>669</v>
      </c>
      <c r="QBL65" s="98" t="s">
        <v>669</v>
      </c>
      <c r="QBM65" s="98" t="s">
        <v>669</v>
      </c>
      <c r="QBN65" s="98" t="s">
        <v>669</v>
      </c>
      <c r="QBO65" s="98" t="s">
        <v>669</v>
      </c>
      <c r="QBP65" s="98" t="s">
        <v>669</v>
      </c>
      <c r="QBQ65" s="98" t="s">
        <v>669</v>
      </c>
      <c r="QBR65" s="98" t="s">
        <v>669</v>
      </c>
      <c r="QBS65" s="98" t="s">
        <v>669</v>
      </c>
      <c r="QBT65" s="98" t="s">
        <v>669</v>
      </c>
      <c r="QBU65" s="98" t="s">
        <v>669</v>
      </c>
      <c r="QBV65" s="98" t="s">
        <v>669</v>
      </c>
      <c r="QBW65" s="98" t="s">
        <v>669</v>
      </c>
      <c r="QBX65" s="98" t="s">
        <v>669</v>
      </c>
      <c r="QBY65" s="98" t="s">
        <v>669</v>
      </c>
      <c r="QBZ65" s="98" t="s">
        <v>669</v>
      </c>
      <c r="QCA65" s="98" t="s">
        <v>669</v>
      </c>
      <c r="QCB65" s="98" t="s">
        <v>669</v>
      </c>
      <c r="QCC65" s="98" t="s">
        <v>669</v>
      </c>
      <c r="QCD65" s="98" t="s">
        <v>669</v>
      </c>
      <c r="QCE65" s="98" t="s">
        <v>669</v>
      </c>
      <c r="QCF65" s="98" t="s">
        <v>669</v>
      </c>
      <c r="QCG65" s="98" t="s">
        <v>669</v>
      </c>
      <c r="QCH65" s="98" t="s">
        <v>669</v>
      </c>
      <c r="QCI65" s="98" t="s">
        <v>669</v>
      </c>
      <c r="QCJ65" s="98" t="s">
        <v>669</v>
      </c>
      <c r="QCK65" s="98" t="s">
        <v>669</v>
      </c>
      <c r="QCL65" s="98" t="s">
        <v>669</v>
      </c>
      <c r="QCM65" s="98" t="s">
        <v>669</v>
      </c>
      <c r="QCN65" s="98" t="s">
        <v>669</v>
      </c>
      <c r="QCO65" s="98" t="s">
        <v>669</v>
      </c>
      <c r="QCP65" s="98" t="s">
        <v>669</v>
      </c>
      <c r="QCQ65" s="98" t="s">
        <v>669</v>
      </c>
      <c r="QCR65" s="98" t="s">
        <v>669</v>
      </c>
      <c r="QCS65" s="98" t="s">
        <v>669</v>
      </c>
      <c r="QCT65" s="98" t="s">
        <v>669</v>
      </c>
      <c r="QCU65" s="98" t="s">
        <v>669</v>
      </c>
      <c r="QCV65" s="98" t="s">
        <v>669</v>
      </c>
      <c r="QCW65" s="98" t="s">
        <v>669</v>
      </c>
      <c r="QCX65" s="98" t="s">
        <v>669</v>
      </c>
      <c r="QCY65" s="98" t="s">
        <v>669</v>
      </c>
      <c r="QCZ65" s="98" t="s">
        <v>669</v>
      </c>
      <c r="QDA65" s="98" t="s">
        <v>669</v>
      </c>
      <c r="QDB65" s="98" t="s">
        <v>669</v>
      </c>
      <c r="QDC65" s="98" t="s">
        <v>669</v>
      </c>
      <c r="QDD65" s="98" t="s">
        <v>669</v>
      </c>
      <c r="QDE65" s="98" t="s">
        <v>669</v>
      </c>
      <c r="QDF65" s="98" t="s">
        <v>669</v>
      </c>
      <c r="QDG65" s="98" t="s">
        <v>669</v>
      </c>
      <c r="QDH65" s="98" t="s">
        <v>669</v>
      </c>
      <c r="QDI65" s="98" t="s">
        <v>669</v>
      </c>
      <c r="QDJ65" s="98" t="s">
        <v>669</v>
      </c>
      <c r="QDK65" s="98" t="s">
        <v>669</v>
      </c>
      <c r="QDL65" s="98" t="s">
        <v>669</v>
      </c>
      <c r="QDM65" s="98" t="s">
        <v>669</v>
      </c>
      <c r="QDN65" s="98" t="s">
        <v>669</v>
      </c>
      <c r="QDO65" s="98" t="s">
        <v>669</v>
      </c>
      <c r="QDP65" s="98" t="s">
        <v>669</v>
      </c>
      <c r="QDQ65" s="98" t="s">
        <v>669</v>
      </c>
      <c r="QDR65" s="98" t="s">
        <v>669</v>
      </c>
      <c r="QDS65" s="98" t="s">
        <v>669</v>
      </c>
      <c r="QDT65" s="98" t="s">
        <v>669</v>
      </c>
      <c r="QDU65" s="98" t="s">
        <v>669</v>
      </c>
      <c r="QDV65" s="98" t="s">
        <v>669</v>
      </c>
      <c r="QDW65" s="98" t="s">
        <v>669</v>
      </c>
      <c r="QDX65" s="98" t="s">
        <v>669</v>
      </c>
      <c r="QDY65" s="98" t="s">
        <v>669</v>
      </c>
      <c r="QDZ65" s="98" t="s">
        <v>669</v>
      </c>
      <c r="QEA65" s="98" t="s">
        <v>669</v>
      </c>
      <c r="QEB65" s="98" t="s">
        <v>669</v>
      </c>
      <c r="QEC65" s="98" t="s">
        <v>669</v>
      </c>
      <c r="QED65" s="98" t="s">
        <v>669</v>
      </c>
      <c r="QEE65" s="98" t="s">
        <v>669</v>
      </c>
      <c r="QEF65" s="98" t="s">
        <v>669</v>
      </c>
      <c r="QEG65" s="98" t="s">
        <v>669</v>
      </c>
      <c r="QEH65" s="98" t="s">
        <v>669</v>
      </c>
      <c r="QEI65" s="98" t="s">
        <v>669</v>
      </c>
      <c r="QEJ65" s="98" t="s">
        <v>669</v>
      </c>
      <c r="QEK65" s="98" t="s">
        <v>669</v>
      </c>
      <c r="QEL65" s="98" t="s">
        <v>669</v>
      </c>
      <c r="QEM65" s="98" t="s">
        <v>669</v>
      </c>
      <c r="QEN65" s="98" t="s">
        <v>669</v>
      </c>
      <c r="QEO65" s="98" t="s">
        <v>669</v>
      </c>
      <c r="QEP65" s="98" t="s">
        <v>669</v>
      </c>
      <c r="QEQ65" s="98" t="s">
        <v>669</v>
      </c>
      <c r="QER65" s="98" t="s">
        <v>669</v>
      </c>
      <c r="QES65" s="98" t="s">
        <v>669</v>
      </c>
      <c r="QET65" s="98" t="s">
        <v>669</v>
      </c>
      <c r="QEU65" s="98" t="s">
        <v>669</v>
      </c>
      <c r="QEV65" s="98" t="s">
        <v>669</v>
      </c>
      <c r="QEW65" s="98" t="s">
        <v>669</v>
      </c>
      <c r="QEX65" s="98" t="s">
        <v>669</v>
      </c>
      <c r="QEY65" s="98" t="s">
        <v>669</v>
      </c>
      <c r="QEZ65" s="98" t="s">
        <v>669</v>
      </c>
      <c r="QFA65" s="98" t="s">
        <v>669</v>
      </c>
      <c r="QFB65" s="98" t="s">
        <v>669</v>
      </c>
      <c r="QFC65" s="98" t="s">
        <v>669</v>
      </c>
      <c r="QFD65" s="98" t="s">
        <v>669</v>
      </c>
      <c r="QFE65" s="98" t="s">
        <v>669</v>
      </c>
      <c r="QFF65" s="98" t="s">
        <v>669</v>
      </c>
      <c r="QFG65" s="98" t="s">
        <v>669</v>
      </c>
      <c r="QFH65" s="98" t="s">
        <v>669</v>
      </c>
      <c r="QFI65" s="98" t="s">
        <v>669</v>
      </c>
      <c r="QFJ65" s="98" t="s">
        <v>669</v>
      </c>
      <c r="QFK65" s="98" t="s">
        <v>669</v>
      </c>
      <c r="QFL65" s="98" t="s">
        <v>669</v>
      </c>
      <c r="QFM65" s="98" t="s">
        <v>669</v>
      </c>
      <c r="QFN65" s="98" t="s">
        <v>669</v>
      </c>
      <c r="QFO65" s="98" t="s">
        <v>669</v>
      </c>
      <c r="QFP65" s="98" t="s">
        <v>669</v>
      </c>
      <c r="QFQ65" s="98" t="s">
        <v>669</v>
      </c>
      <c r="QFR65" s="98" t="s">
        <v>669</v>
      </c>
      <c r="QFS65" s="98" t="s">
        <v>669</v>
      </c>
      <c r="QFT65" s="98" t="s">
        <v>669</v>
      </c>
      <c r="QFU65" s="98" t="s">
        <v>669</v>
      </c>
      <c r="QFV65" s="98" t="s">
        <v>669</v>
      </c>
      <c r="QFW65" s="98" t="s">
        <v>669</v>
      </c>
      <c r="QFX65" s="98" t="s">
        <v>669</v>
      </c>
      <c r="QFY65" s="98" t="s">
        <v>669</v>
      </c>
      <c r="QFZ65" s="98" t="s">
        <v>669</v>
      </c>
      <c r="QGA65" s="98" t="s">
        <v>669</v>
      </c>
      <c r="QGB65" s="98" t="s">
        <v>669</v>
      </c>
      <c r="QGC65" s="98" t="s">
        <v>669</v>
      </c>
      <c r="QGD65" s="98" t="s">
        <v>669</v>
      </c>
      <c r="QGE65" s="98" t="s">
        <v>669</v>
      </c>
      <c r="QGF65" s="98" t="s">
        <v>669</v>
      </c>
      <c r="QGG65" s="98" t="s">
        <v>669</v>
      </c>
      <c r="QGH65" s="98" t="s">
        <v>669</v>
      </c>
      <c r="QGI65" s="98" t="s">
        <v>669</v>
      </c>
      <c r="QGJ65" s="98" t="s">
        <v>669</v>
      </c>
      <c r="QGK65" s="98" t="s">
        <v>669</v>
      </c>
      <c r="QGL65" s="98" t="s">
        <v>669</v>
      </c>
      <c r="QGM65" s="98" t="s">
        <v>669</v>
      </c>
      <c r="QGN65" s="98" t="s">
        <v>669</v>
      </c>
      <c r="QGO65" s="98" t="s">
        <v>669</v>
      </c>
      <c r="QGP65" s="98" t="s">
        <v>669</v>
      </c>
      <c r="QGQ65" s="98" t="s">
        <v>669</v>
      </c>
      <c r="QGR65" s="98" t="s">
        <v>669</v>
      </c>
      <c r="QGS65" s="98" t="s">
        <v>669</v>
      </c>
      <c r="QGT65" s="98" t="s">
        <v>669</v>
      </c>
      <c r="QGU65" s="98" t="s">
        <v>669</v>
      </c>
      <c r="QGV65" s="98" t="s">
        <v>669</v>
      </c>
      <c r="QGW65" s="98" t="s">
        <v>669</v>
      </c>
      <c r="QGX65" s="98" t="s">
        <v>669</v>
      </c>
      <c r="QGY65" s="98" t="s">
        <v>669</v>
      </c>
      <c r="QGZ65" s="98" t="s">
        <v>669</v>
      </c>
      <c r="QHA65" s="98" t="s">
        <v>669</v>
      </c>
      <c r="QHB65" s="98" t="s">
        <v>669</v>
      </c>
      <c r="QHC65" s="98" t="s">
        <v>669</v>
      </c>
      <c r="QHD65" s="98" t="s">
        <v>669</v>
      </c>
      <c r="QHE65" s="98" t="s">
        <v>669</v>
      </c>
      <c r="QHF65" s="98" t="s">
        <v>669</v>
      </c>
      <c r="QHG65" s="98" t="s">
        <v>669</v>
      </c>
      <c r="QHH65" s="98" t="s">
        <v>669</v>
      </c>
      <c r="QHI65" s="98" t="s">
        <v>669</v>
      </c>
      <c r="QHJ65" s="98" t="s">
        <v>669</v>
      </c>
      <c r="QHK65" s="98" t="s">
        <v>669</v>
      </c>
      <c r="QHL65" s="98" t="s">
        <v>669</v>
      </c>
      <c r="QHM65" s="98" t="s">
        <v>669</v>
      </c>
      <c r="QHN65" s="98" t="s">
        <v>669</v>
      </c>
      <c r="QHO65" s="98" t="s">
        <v>669</v>
      </c>
      <c r="QHP65" s="98" t="s">
        <v>669</v>
      </c>
      <c r="QHQ65" s="98" t="s">
        <v>669</v>
      </c>
      <c r="QHR65" s="98" t="s">
        <v>669</v>
      </c>
      <c r="QHS65" s="98" t="s">
        <v>669</v>
      </c>
      <c r="QHT65" s="98" t="s">
        <v>669</v>
      </c>
      <c r="QHU65" s="98" t="s">
        <v>669</v>
      </c>
      <c r="QHV65" s="98" t="s">
        <v>669</v>
      </c>
      <c r="QHW65" s="98" t="s">
        <v>669</v>
      </c>
      <c r="QHX65" s="98" t="s">
        <v>669</v>
      </c>
      <c r="QHY65" s="98" t="s">
        <v>669</v>
      </c>
      <c r="QHZ65" s="98" t="s">
        <v>669</v>
      </c>
      <c r="QIA65" s="98" t="s">
        <v>669</v>
      </c>
      <c r="QIB65" s="98" t="s">
        <v>669</v>
      </c>
      <c r="QIC65" s="98" t="s">
        <v>669</v>
      </c>
      <c r="QID65" s="98" t="s">
        <v>669</v>
      </c>
      <c r="QIE65" s="98" t="s">
        <v>669</v>
      </c>
      <c r="QIF65" s="98" t="s">
        <v>669</v>
      </c>
      <c r="QIG65" s="98" t="s">
        <v>669</v>
      </c>
      <c r="QIH65" s="98" t="s">
        <v>669</v>
      </c>
      <c r="QII65" s="98" t="s">
        <v>669</v>
      </c>
      <c r="QIJ65" s="98" t="s">
        <v>669</v>
      </c>
      <c r="QIK65" s="98" t="s">
        <v>669</v>
      </c>
      <c r="QIL65" s="98" t="s">
        <v>669</v>
      </c>
      <c r="QIM65" s="98" t="s">
        <v>669</v>
      </c>
      <c r="QIN65" s="98" t="s">
        <v>669</v>
      </c>
      <c r="QIO65" s="98" t="s">
        <v>669</v>
      </c>
      <c r="QIP65" s="98" t="s">
        <v>669</v>
      </c>
      <c r="QIQ65" s="98" t="s">
        <v>669</v>
      </c>
      <c r="QIR65" s="98" t="s">
        <v>669</v>
      </c>
      <c r="QIS65" s="98" t="s">
        <v>669</v>
      </c>
      <c r="QIT65" s="98" t="s">
        <v>669</v>
      </c>
      <c r="QIU65" s="98" t="s">
        <v>669</v>
      </c>
      <c r="QIV65" s="98" t="s">
        <v>669</v>
      </c>
      <c r="QIW65" s="98" t="s">
        <v>669</v>
      </c>
      <c r="QIX65" s="98" t="s">
        <v>669</v>
      </c>
      <c r="QIY65" s="98" t="s">
        <v>669</v>
      </c>
      <c r="QIZ65" s="98" t="s">
        <v>669</v>
      </c>
      <c r="QJA65" s="98" t="s">
        <v>669</v>
      </c>
      <c r="QJB65" s="98" t="s">
        <v>669</v>
      </c>
      <c r="QJC65" s="98" t="s">
        <v>669</v>
      </c>
      <c r="QJD65" s="98" t="s">
        <v>669</v>
      </c>
      <c r="QJE65" s="98" t="s">
        <v>669</v>
      </c>
      <c r="QJF65" s="98" t="s">
        <v>669</v>
      </c>
      <c r="QJG65" s="98" t="s">
        <v>669</v>
      </c>
      <c r="QJH65" s="98" t="s">
        <v>669</v>
      </c>
      <c r="QJI65" s="98" t="s">
        <v>669</v>
      </c>
      <c r="QJJ65" s="98" t="s">
        <v>669</v>
      </c>
      <c r="QJK65" s="98" t="s">
        <v>669</v>
      </c>
      <c r="QJL65" s="98" t="s">
        <v>669</v>
      </c>
      <c r="QJM65" s="98" t="s">
        <v>669</v>
      </c>
      <c r="QJN65" s="98" t="s">
        <v>669</v>
      </c>
      <c r="QJO65" s="98" t="s">
        <v>669</v>
      </c>
      <c r="QJP65" s="98" t="s">
        <v>669</v>
      </c>
      <c r="QJQ65" s="98" t="s">
        <v>669</v>
      </c>
      <c r="QJR65" s="98" t="s">
        <v>669</v>
      </c>
      <c r="QJS65" s="98" t="s">
        <v>669</v>
      </c>
      <c r="QJT65" s="98" t="s">
        <v>669</v>
      </c>
      <c r="QJU65" s="98" t="s">
        <v>669</v>
      </c>
      <c r="QJV65" s="98" t="s">
        <v>669</v>
      </c>
      <c r="QJW65" s="98" t="s">
        <v>669</v>
      </c>
      <c r="QJX65" s="98" t="s">
        <v>669</v>
      </c>
      <c r="QJY65" s="98" t="s">
        <v>669</v>
      </c>
      <c r="QJZ65" s="98" t="s">
        <v>669</v>
      </c>
      <c r="QKA65" s="98" t="s">
        <v>669</v>
      </c>
      <c r="QKB65" s="98" t="s">
        <v>669</v>
      </c>
      <c r="QKC65" s="98" t="s">
        <v>669</v>
      </c>
      <c r="QKD65" s="98" t="s">
        <v>669</v>
      </c>
      <c r="QKE65" s="98" t="s">
        <v>669</v>
      </c>
      <c r="QKF65" s="98" t="s">
        <v>669</v>
      </c>
      <c r="QKG65" s="98" t="s">
        <v>669</v>
      </c>
      <c r="QKH65" s="98" t="s">
        <v>669</v>
      </c>
      <c r="QKI65" s="98" t="s">
        <v>669</v>
      </c>
      <c r="QKJ65" s="98" t="s">
        <v>669</v>
      </c>
      <c r="QKK65" s="98" t="s">
        <v>669</v>
      </c>
      <c r="QKL65" s="98" t="s">
        <v>669</v>
      </c>
      <c r="QKM65" s="98" t="s">
        <v>669</v>
      </c>
      <c r="QKN65" s="98" t="s">
        <v>669</v>
      </c>
      <c r="QKO65" s="98" t="s">
        <v>669</v>
      </c>
      <c r="QKP65" s="98" t="s">
        <v>669</v>
      </c>
      <c r="QKQ65" s="98" t="s">
        <v>669</v>
      </c>
      <c r="QKR65" s="98" t="s">
        <v>669</v>
      </c>
      <c r="QKS65" s="98" t="s">
        <v>669</v>
      </c>
      <c r="QKT65" s="98" t="s">
        <v>669</v>
      </c>
      <c r="QKU65" s="98" t="s">
        <v>669</v>
      </c>
      <c r="QKV65" s="98" t="s">
        <v>669</v>
      </c>
      <c r="QKW65" s="98" t="s">
        <v>669</v>
      </c>
      <c r="QKX65" s="98" t="s">
        <v>669</v>
      </c>
      <c r="QKY65" s="98" t="s">
        <v>669</v>
      </c>
      <c r="QKZ65" s="98" t="s">
        <v>669</v>
      </c>
      <c r="QLA65" s="98" t="s">
        <v>669</v>
      </c>
      <c r="QLB65" s="98" t="s">
        <v>669</v>
      </c>
      <c r="QLC65" s="98" t="s">
        <v>669</v>
      </c>
      <c r="QLD65" s="98" t="s">
        <v>669</v>
      </c>
      <c r="QLE65" s="98" t="s">
        <v>669</v>
      </c>
      <c r="QLF65" s="98" t="s">
        <v>669</v>
      </c>
      <c r="QLG65" s="98" t="s">
        <v>669</v>
      </c>
      <c r="QLH65" s="98" t="s">
        <v>669</v>
      </c>
      <c r="QLI65" s="98" t="s">
        <v>669</v>
      </c>
      <c r="QLJ65" s="98" t="s">
        <v>669</v>
      </c>
      <c r="QLK65" s="98" t="s">
        <v>669</v>
      </c>
      <c r="QLL65" s="98" t="s">
        <v>669</v>
      </c>
      <c r="QLM65" s="98" t="s">
        <v>669</v>
      </c>
      <c r="QLN65" s="98" t="s">
        <v>669</v>
      </c>
      <c r="QLO65" s="98" t="s">
        <v>669</v>
      </c>
      <c r="QLP65" s="98" t="s">
        <v>669</v>
      </c>
      <c r="QLQ65" s="98" t="s">
        <v>669</v>
      </c>
      <c r="QLR65" s="98" t="s">
        <v>669</v>
      </c>
      <c r="QLS65" s="98" t="s">
        <v>669</v>
      </c>
      <c r="QLT65" s="98" t="s">
        <v>669</v>
      </c>
      <c r="QLU65" s="98" t="s">
        <v>669</v>
      </c>
      <c r="QLV65" s="98" t="s">
        <v>669</v>
      </c>
      <c r="QLW65" s="98" t="s">
        <v>669</v>
      </c>
      <c r="QLX65" s="98" t="s">
        <v>669</v>
      </c>
      <c r="QLY65" s="98" t="s">
        <v>669</v>
      </c>
      <c r="QLZ65" s="98" t="s">
        <v>669</v>
      </c>
      <c r="QMA65" s="98" t="s">
        <v>669</v>
      </c>
      <c r="QMB65" s="98" t="s">
        <v>669</v>
      </c>
      <c r="QMC65" s="98" t="s">
        <v>669</v>
      </c>
      <c r="QMD65" s="98" t="s">
        <v>669</v>
      </c>
      <c r="QME65" s="98" t="s">
        <v>669</v>
      </c>
      <c r="QMF65" s="98" t="s">
        <v>669</v>
      </c>
      <c r="QMG65" s="98" t="s">
        <v>669</v>
      </c>
      <c r="QMH65" s="98" t="s">
        <v>669</v>
      </c>
      <c r="QMI65" s="98" t="s">
        <v>669</v>
      </c>
      <c r="QMJ65" s="98" t="s">
        <v>669</v>
      </c>
      <c r="QMK65" s="98" t="s">
        <v>669</v>
      </c>
      <c r="QML65" s="98" t="s">
        <v>669</v>
      </c>
      <c r="QMM65" s="98" t="s">
        <v>669</v>
      </c>
      <c r="QMN65" s="98" t="s">
        <v>669</v>
      </c>
      <c r="QMO65" s="98" t="s">
        <v>669</v>
      </c>
      <c r="QMP65" s="98" t="s">
        <v>669</v>
      </c>
      <c r="QMQ65" s="98" t="s">
        <v>669</v>
      </c>
      <c r="QMR65" s="98" t="s">
        <v>669</v>
      </c>
      <c r="QMS65" s="98" t="s">
        <v>669</v>
      </c>
      <c r="QMT65" s="98" t="s">
        <v>669</v>
      </c>
      <c r="QMU65" s="98" t="s">
        <v>669</v>
      </c>
      <c r="QMV65" s="98" t="s">
        <v>669</v>
      </c>
      <c r="QMW65" s="98" t="s">
        <v>669</v>
      </c>
      <c r="QMX65" s="98" t="s">
        <v>669</v>
      </c>
      <c r="QMY65" s="98" t="s">
        <v>669</v>
      </c>
      <c r="QMZ65" s="98" t="s">
        <v>669</v>
      </c>
      <c r="QNA65" s="98" t="s">
        <v>669</v>
      </c>
      <c r="QNB65" s="98" t="s">
        <v>669</v>
      </c>
      <c r="QNC65" s="98" t="s">
        <v>669</v>
      </c>
      <c r="QND65" s="98" t="s">
        <v>669</v>
      </c>
      <c r="QNE65" s="98" t="s">
        <v>669</v>
      </c>
      <c r="QNF65" s="98" t="s">
        <v>669</v>
      </c>
      <c r="QNG65" s="98" t="s">
        <v>669</v>
      </c>
      <c r="QNH65" s="98" t="s">
        <v>669</v>
      </c>
      <c r="QNI65" s="98" t="s">
        <v>669</v>
      </c>
      <c r="QNJ65" s="98" t="s">
        <v>669</v>
      </c>
      <c r="QNK65" s="98" t="s">
        <v>669</v>
      </c>
      <c r="QNL65" s="98" t="s">
        <v>669</v>
      </c>
      <c r="QNM65" s="98" t="s">
        <v>669</v>
      </c>
      <c r="QNN65" s="98" t="s">
        <v>669</v>
      </c>
      <c r="QNO65" s="98" t="s">
        <v>669</v>
      </c>
      <c r="QNP65" s="98" t="s">
        <v>669</v>
      </c>
      <c r="QNQ65" s="98" t="s">
        <v>669</v>
      </c>
      <c r="QNR65" s="98" t="s">
        <v>669</v>
      </c>
      <c r="QNS65" s="98" t="s">
        <v>669</v>
      </c>
      <c r="QNT65" s="98" t="s">
        <v>669</v>
      </c>
      <c r="QNU65" s="98" t="s">
        <v>669</v>
      </c>
      <c r="QNV65" s="98" t="s">
        <v>669</v>
      </c>
      <c r="QNW65" s="98" t="s">
        <v>669</v>
      </c>
      <c r="QNX65" s="98" t="s">
        <v>669</v>
      </c>
      <c r="QNY65" s="98" t="s">
        <v>669</v>
      </c>
      <c r="QNZ65" s="98" t="s">
        <v>669</v>
      </c>
      <c r="QOA65" s="98" t="s">
        <v>669</v>
      </c>
      <c r="QOB65" s="98" t="s">
        <v>669</v>
      </c>
      <c r="QOC65" s="98" t="s">
        <v>669</v>
      </c>
      <c r="QOD65" s="98" t="s">
        <v>669</v>
      </c>
      <c r="QOE65" s="98" t="s">
        <v>669</v>
      </c>
      <c r="QOF65" s="98" t="s">
        <v>669</v>
      </c>
      <c r="QOG65" s="98" t="s">
        <v>669</v>
      </c>
      <c r="QOH65" s="98" t="s">
        <v>669</v>
      </c>
      <c r="QOI65" s="98" t="s">
        <v>669</v>
      </c>
      <c r="QOJ65" s="98" t="s">
        <v>669</v>
      </c>
      <c r="QOK65" s="98" t="s">
        <v>669</v>
      </c>
      <c r="QOL65" s="98" t="s">
        <v>669</v>
      </c>
      <c r="QOM65" s="98" t="s">
        <v>669</v>
      </c>
      <c r="QON65" s="98" t="s">
        <v>669</v>
      </c>
      <c r="QOO65" s="98" t="s">
        <v>669</v>
      </c>
      <c r="QOP65" s="98" t="s">
        <v>669</v>
      </c>
      <c r="QOQ65" s="98" t="s">
        <v>669</v>
      </c>
      <c r="QOR65" s="98" t="s">
        <v>669</v>
      </c>
      <c r="QOS65" s="98" t="s">
        <v>669</v>
      </c>
      <c r="QOT65" s="98" t="s">
        <v>669</v>
      </c>
      <c r="QOU65" s="98" t="s">
        <v>669</v>
      </c>
      <c r="QOV65" s="98" t="s">
        <v>669</v>
      </c>
      <c r="QOW65" s="98" t="s">
        <v>669</v>
      </c>
      <c r="QOX65" s="98" t="s">
        <v>669</v>
      </c>
      <c r="QOY65" s="98" t="s">
        <v>669</v>
      </c>
      <c r="QOZ65" s="98" t="s">
        <v>669</v>
      </c>
      <c r="QPA65" s="98" t="s">
        <v>669</v>
      </c>
      <c r="QPB65" s="98" t="s">
        <v>669</v>
      </c>
      <c r="QPC65" s="98" t="s">
        <v>669</v>
      </c>
      <c r="QPD65" s="98" t="s">
        <v>669</v>
      </c>
      <c r="QPE65" s="98" t="s">
        <v>669</v>
      </c>
      <c r="QPF65" s="98" t="s">
        <v>669</v>
      </c>
      <c r="QPG65" s="98" t="s">
        <v>669</v>
      </c>
      <c r="QPH65" s="98" t="s">
        <v>669</v>
      </c>
      <c r="QPI65" s="98" t="s">
        <v>669</v>
      </c>
      <c r="QPJ65" s="98" t="s">
        <v>669</v>
      </c>
      <c r="QPK65" s="98" t="s">
        <v>669</v>
      </c>
      <c r="QPL65" s="98" t="s">
        <v>669</v>
      </c>
      <c r="QPM65" s="98" t="s">
        <v>669</v>
      </c>
      <c r="QPN65" s="98" t="s">
        <v>669</v>
      </c>
      <c r="QPO65" s="98" t="s">
        <v>669</v>
      </c>
      <c r="QPP65" s="98" t="s">
        <v>669</v>
      </c>
      <c r="QPQ65" s="98" t="s">
        <v>669</v>
      </c>
      <c r="QPR65" s="98" t="s">
        <v>669</v>
      </c>
      <c r="QPS65" s="98" t="s">
        <v>669</v>
      </c>
      <c r="QPT65" s="98" t="s">
        <v>669</v>
      </c>
      <c r="QPU65" s="98" t="s">
        <v>669</v>
      </c>
      <c r="QPV65" s="98" t="s">
        <v>669</v>
      </c>
      <c r="QPW65" s="98" t="s">
        <v>669</v>
      </c>
      <c r="QPX65" s="98" t="s">
        <v>669</v>
      </c>
      <c r="QPY65" s="98" t="s">
        <v>669</v>
      </c>
      <c r="QPZ65" s="98" t="s">
        <v>669</v>
      </c>
      <c r="QQA65" s="98" t="s">
        <v>669</v>
      </c>
      <c r="QQB65" s="98" t="s">
        <v>669</v>
      </c>
      <c r="QQC65" s="98" t="s">
        <v>669</v>
      </c>
      <c r="QQD65" s="98" t="s">
        <v>669</v>
      </c>
      <c r="QQE65" s="98" t="s">
        <v>669</v>
      </c>
      <c r="QQF65" s="98" t="s">
        <v>669</v>
      </c>
      <c r="QQG65" s="98" t="s">
        <v>669</v>
      </c>
      <c r="QQH65" s="98" t="s">
        <v>669</v>
      </c>
      <c r="QQI65" s="98" t="s">
        <v>669</v>
      </c>
      <c r="QQJ65" s="98" t="s">
        <v>669</v>
      </c>
      <c r="QQK65" s="98" t="s">
        <v>669</v>
      </c>
      <c r="QQL65" s="98" t="s">
        <v>669</v>
      </c>
      <c r="QQM65" s="98" t="s">
        <v>669</v>
      </c>
      <c r="QQN65" s="98" t="s">
        <v>669</v>
      </c>
      <c r="QQO65" s="98" t="s">
        <v>669</v>
      </c>
      <c r="QQP65" s="98" t="s">
        <v>669</v>
      </c>
      <c r="QQQ65" s="98" t="s">
        <v>669</v>
      </c>
      <c r="QQR65" s="98" t="s">
        <v>669</v>
      </c>
      <c r="QQS65" s="98" t="s">
        <v>669</v>
      </c>
      <c r="QQT65" s="98" t="s">
        <v>669</v>
      </c>
      <c r="QQU65" s="98" t="s">
        <v>669</v>
      </c>
      <c r="QQV65" s="98" t="s">
        <v>669</v>
      </c>
      <c r="QQW65" s="98" t="s">
        <v>669</v>
      </c>
      <c r="QQX65" s="98" t="s">
        <v>669</v>
      </c>
      <c r="QQY65" s="98" t="s">
        <v>669</v>
      </c>
      <c r="QQZ65" s="98" t="s">
        <v>669</v>
      </c>
      <c r="QRA65" s="98" t="s">
        <v>669</v>
      </c>
      <c r="QRB65" s="98" t="s">
        <v>669</v>
      </c>
      <c r="QRC65" s="98" t="s">
        <v>669</v>
      </c>
      <c r="QRD65" s="98" t="s">
        <v>669</v>
      </c>
      <c r="QRE65" s="98" t="s">
        <v>669</v>
      </c>
      <c r="QRF65" s="98" t="s">
        <v>669</v>
      </c>
      <c r="QRG65" s="98" t="s">
        <v>669</v>
      </c>
      <c r="QRH65" s="98" t="s">
        <v>669</v>
      </c>
      <c r="QRI65" s="98" t="s">
        <v>669</v>
      </c>
      <c r="QRJ65" s="98" t="s">
        <v>669</v>
      </c>
      <c r="QRK65" s="98" t="s">
        <v>669</v>
      </c>
      <c r="QRL65" s="98" t="s">
        <v>669</v>
      </c>
      <c r="QRM65" s="98" t="s">
        <v>669</v>
      </c>
      <c r="QRN65" s="98" t="s">
        <v>669</v>
      </c>
      <c r="QRO65" s="98" t="s">
        <v>669</v>
      </c>
      <c r="QRP65" s="98" t="s">
        <v>669</v>
      </c>
      <c r="QRQ65" s="98" t="s">
        <v>669</v>
      </c>
      <c r="QRR65" s="98" t="s">
        <v>669</v>
      </c>
      <c r="QRS65" s="98" t="s">
        <v>669</v>
      </c>
      <c r="QRT65" s="98" t="s">
        <v>669</v>
      </c>
      <c r="QRU65" s="98" t="s">
        <v>669</v>
      </c>
      <c r="QRV65" s="98" t="s">
        <v>669</v>
      </c>
      <c r="QRW65" s="98" t="s">
        <v>669</v>
      </c>
      <c r="QRX65" s="98" t="s">
        <v>669</v>
      </c>
      <c r="QRY65" s="98" t="s">
        <v>669</v>
      </c>
      <c r="QRZ65" s="98" t="s">
        <v>669</v>
      </c>
      <c r="QSA65" s="98" t="s">
        <v>669</v>
      </c>
      <c r="QSB65" s="98" t="s">
        <v>669</v>
      </c>
      <c r="QSC65" s="98" t="s">
        <v>669</v>
      </c>
      <c r="QSD65" s="98" t="s">
        <v>669</v>
      </c>
      <c r="QSE65" s="98" t="s">
        <v>669</v>
      </c>
      <c r="QSF65" s="98" t="s">
        <v>669</v>
      </c>
      <c r="QSG65" s="98" t="s">
        <v>669</v>
      </c>
      <c r="QSH65" s="98" t="s">
        <v>669</v>
      </c>
      <c r="QSI65" s="98" t="s">
        <v>669</v>
      </c>
      <c r="QSJ65" s="98" t="s">
        <v>669</v>
      </c>
      <c r="QSK65" s="98" t="s">
        <v>669</v>
      </c>
      <c r="QSL65" s="98" t="s">
        <v>669</v>
      </c>
      <c r="QSM65" s="98" t="s">
        <v>669</v>
      </c>
      <c r="QSN65" s="98" t="s">
        <v>669</v>
      </c>
      <c r="QSO65" s="98" t="s">
        <v>669</v>
      </c>
      <c r="QSP65" s="98" t="s">
        <v>669</v>
      </c>
      <c r="QSQ65" s="98" t="s">
        <v>669</v>
      </c>
      <c r="QSR65" s="98" t="s">
        <v>669</v>
      </c>
      <c r="QSS65" s="98" t="s">
        <v>669</v>
      </c>
      <c r="QST65" s="98" t="s">
        <v>669</v>
      </c>
      <c r="QSU65" s="98" t="s">
        <v>669</v>
      </c>
      <c r="QSV65" s="98" t="s">
        <v>669</v>
      </c>
      <c r="QSW65" s="98" t="s">
        <v>669</v>
      </c>
      <c r="QSX65" s="98" t="s">
        <v>669</v>
      </c>
      <c r="QSY65" s="98" t="s">
        <v>669</v>
      </c>
      <c r="QSZ65" s="98" t="s">
        <v>669</v>
      </c>
      <c r="QTA65" s="98" t="s">
        <v>669</v>
      </c>
      <c r="QTB65" s="98" t="s">
        <v>669</v>
      </c>
      <c r="QTC65" s="98" t="s">
        <v>669</v>
      </c>
      <c r="QTD65" s="98" t="s">
        <v>669</v>
      </c>
      <c r="QTE65" s="98" t="s">
        <v>669</v>
      </c>
      <c r="QTF65" s="98" t="s">
        <v>669</v>
      </c>
      <c r="QTG65" s="98" t="s">
        <v>669</v>
      </c>
      <c r="QTH65" s="98" t="s">
        <v>669</v>
      </c>
      <c r="QTI65" s="98" t="s">
        <v>669</v>
      </c>
      <c r="QTJ65" s="98" t="s">
        <v>669</v>
      </c>
      <c r="QTK65" s="98" t="s">
        <v>669</v>
      </c>
      <c r="QTL65" s="98" t="s">
        <v>669</v>
      </c>
      <c r="QTM65" s="98" t="s">
        <v>669</v>
      </c>
      <c r="QTN65" s="98" t="s">
        <v>669</v>
      </c>
      <c r="QTO65" s="98" t="s">
        <v>669</v>
      </c>
      <c r="QTP65" s="98" t="s">
        <v>669</v>
      </c>
      <c r="QTQ65" s="98" t="s">
        <v>669</v>
      </c>
      <c r="QTR65" s="98" t="s">
        <v>669</v>
      </c>
      <c r="QTS65" s="98" t="s">
        <v>669</v>
      </c>
      <c r="QTT65" s="98" t="s">
        <v>669</v>
      </c>
      <c r="QTU65" s="98" t="s">
        <v>669</v>
      </c>
      <c r="QTV65" s="98" t="s">
        <v>669</v>
      </c>
      <c r="QTW65" s="98" t="s">
        <v>669</v>
      </c>
      <c r="QTX65" s="98" t="s">
        <v>669</v>
      </c>
      <c r="QTY65" s="98" t="s">
        <v>669</v>
      </c>
      <c r="QTZ65" s="98" t="s">
        <v>669</v>
      </c>
      <c r="QUA65" s="98" t="s">
        <v>669</v>
      </c>
      <c r="QUB65" s="98" t="s">
        <v>669</v>
      </c>
      <c r="QUC65" s="98" t="s">
        <v>669</v>
      </c>
      <c r="QUD65" s="98" t="s">
        <v>669</v>
      </c>
      <c r="QUE65" s="98" t="s">
        <v>669</v>
      </c>
      <c r="QUF65" s="98" t="s">
        <v>669</v>
      </c>
      <c r="QUG65" s="98" t="s">
        <v>669</v>
      </c>
      <c r="QUH65" s="98" t="s">
        <v>669</v>
      </c>
      <c r="QUI65" s="98" t="s">
        <v>669</v>
      </c>
      <c r="QUJ65" s="98" t="s">
        <v>669</v>
      </c>
      <c r="QUK65" s="98" t="s">
        <v>669</v>
      </c>
      <c r="QUL65" s="98" t="s">
        <v>669</v>
      </c>
      <c r="QUM65" s="98" t="s">
        <v>669</v>
      </c>
      <c r="QUN65" s="98" t="s">
        <v>669</v>
      </c>
      <c r="QUO65" s="98" t="s">
        <v>669</v>
      </c>
      <c r="QUP65" s="98" t="s">
        <v>669</v>
      </c>
      <c r="QUQ65" s="98" t="s">
        <v>669</v>
      </c>
      <c r="QUR65" s="98" t="s">
        <v>669</v>
      </c>
      <c r="QUS65" s="98" t="s">
        <v>669</v>
      </c>
      <c r="QUT65" s="98" t="s">
        <v>669</v>
      </c>
      <c r="QUU65" s="98" t="s">
        <v>669</v>
      </c>
      <c r="QUV65" s="98" t="s">
        <v>669</v>
      </c>
      <c r="QUW65" s="98" t="s">
        <v>669</v>
      </c>
      <c r="QUX65" s="98" t="s">
        <v>669</v>
      </c>
      <c r="QUY65" s="98" t="s">
        <v>669</v>
      </c>
      <c r="QUZ65" s="98" t="s">
        <v>669</v>
      </c>
      <c r="QVA65" s="98" t="s">
        <v>669</v>
      </c>
      <c r="QVB65" s="98" t="s">
        <v>669</v>
      </c>
      <c r="QVC65" s="98" t="s">
        <v>669</v>
      </c>
      <c r="QVD65" s="98" t="s">
        <v>669</v>
      </c>
      <c r="QVE65" s="98" t="s">
        <v>669</v>
      </c>
      <c r="QVF65" s="98" t="s">
        <v>669</v>
      </c>
      <c r="QVG65" s="98" t="s">
        <v>669</v>
      </c>
      <c r="QVH65" s="98" t="s">
        <v>669</v>
      </c>
      <c r="QVI65" s="98" t="s">
        <v>669</v>
      </c>
      <c r="QVJ65" s="98" t="s">
        <v>669</v>
      </c>
      <c r="QVK65" s="98" t="s">
        <v>669</v>
      </c>
      <c r="QVL65" s="98" t="s">
        <v>669</v>
      </c>
      <c r="QVM65" s="98" t="s">
        <v>669</v>
      </c>
      <c r="QVN65" s="98" t="s">
        <v>669</v>
      </c>
      <c r="QVO65" s="98" t="s">
        <v>669</v>
      </c>
      <c r="QVP65" s="98" t="s">
        <v>669</v>
      </c>
      <c r="QVQ65" s="98" t="s">
        <v>669</v>
      </c>
      <c r="QVR65" s="98" t="s">
        <v>669</v>
      </c>
      <c r="QVS65" s="98" t="s">
        <v>669</v>
      </c>
      <c r="QVT65" s="98" t="s">
        <v>669</v>
      </c>
      <c r="QVU65" s="98" t="s">
        <v>669</v>
      </c>
      <c r="QVV65" s="98" t="s">
        <v>669</v>
      </c>
      <c r="QVW65" s="98" t="s">
        <v>669</v>
      </c>
      <c r="QVX65" s="98" t="s">
        <v>669</v>
      </c>
      <c r="QVY65" s="98" t="s">
        <v>669</v>
      </c>
      <c r="QVZ65" s="98" t="s">
        <v>669</v>
      </c>
      <c r="QWA65" s="98" t="s">
        <v>669</v>
      </c>
      <c r="QWB65" s="98" t="s">
        <v>669</v>
      </c>
      <c r="QWC65" s="98" t="s">
        <v>669</v>
      </c>
      <c r="QWD65" s="98" t="s">
        <v>669</v>
      </c>
      <c r="QWE65" s="98" t="s">
        <v>669</v>
      </c>
      <c r="QWF65" s="98" t="s">
        <v>669</v>
      </c>
      <c r="QWG65" s="98" t="s">
        <v>669</v>
      </c>
      <c r="QWH65" s="98" t="s">
        <v>669</v>
      </c>
      <c r="QWI65" s="98" t="s">
        <v>669</v>
      </c>
      <c r="QWJ65" s="98" t="s">
        <v>669</v>
      </c>
      <c r="QWK65" s="98" t="s">
        <v>669</v>
      </c>
      <c r="QWL65" s="98" t="s">
        <v>669</v>
      </c>
      <c r="QWM65" s="98" t="s">
        <v>669</v>
      </c>
      <c r="QWN65" s="98" t="s">
        <v>669</v>
      </c>
      <c r="QWO65" s="98" t="s">
        <v>669</v>
      </c>
      <c r="QWP65" s="98" t="s">
        <v>669</v>
      </c>
      <c r="QWQ65" s="98" t="s">
        <v>669</v>
      </c>
      <c r="QWR65" s="98" t="s">
        <v>669</v>
      </c>
      <c r="QWS65" s="98" t="s">
        <v>669</v>
      </c>
      <c r="QWT65" s="98" t="s">
        <v>669</v>
      </c>
      <c r="QWU65" s="98" t="s">
        <v>669</v>
      </c>
      <c r="QWV65" s="98" t="s">
        <v>669</v>
      </c>
      <c r="QWW65" s="98" t="s">
        <v>669</v>
      </c>
      <c r="QWX65" s="98" t="s">
        <v>669</v>
      </c>
      <c r="QWY65" s="98" t="s">
        <v>669</v>
      </c>
      <c r="QWZ65" s="98" t="s">
        <v>669</v>
      </c>
      <c r="QXA65" s="98" t="s">
        <v>669</v>
      </c>
      <c r="QXB65" s="98" t="s">
        <v>669</v>
      </c>
      <c r="QXC65" s="98" t="s">
        <v>669</v>
      </c>
      <c r="QXD65" s="98" t="s">
        <v>669</v>
      </c>
      <c r="QXE65" s="98" t="s">
        <v>669</v>
      </c>
      <c r="QXF65" s="98" t="s">
        <v>669</v>
      </c>
      <c r="QXG65" s="98" t="s">
        <v>669</v>
      </c>
      <c r="QXH65" s="98" t="s">
        <v>669</v>
      </c>
      <c r="QXI65" s="98" t="s">
        <v>669</v>
      </c>
      <c r="QXJ65" s="98" t="s">
        <v>669</v>
      </c>
      <c r="QXK65" s="98" t="s">
        <v>669</v>
      </c>
      <c r="QXL65" s="98" t="s">
        <v>669</v>
      </c>
      <c r="QXM65" s="98" t="s">
        <v>669</v>
      </c>
      <c r="QXN65" s="98" t="s">
        <v>669</v>
      </c>
      <c r="QXO65" s="98" t="s">
        <v>669</v>
      </c>
      <c r="QXP65" s="98" t="s">
        <v>669</v>
      </c>
      <c r="QXQ65" s="98" t="s">
        <v>669</v>
      </c>
      <c r="QXR65" s="98" t="s">
        <v>669</v>
      </c>
      <c r="QXS65" s="98" t="s">
        <v>669</v>
      </c>
      <c r="QXT65" s="98" t="s">
        <v>669</v>
      </c>
      <c r="QXU65" s="98" t="s">
        <v>669</v>
      </c>
      <c r="QXV65" s="98" t="s">
        <v>669</v>
      </c>
      <c r="QXW65" s="98" t="s">
        <v>669</v>
      </c>
      <c r="QXX65" s="98" t="s">
        <v>669</v>
      </c>
      <c r="QXY65" s="98" t="s">
        <v>669</v>
      </c>
      <c r="QXZ65" s="98" t="s">
        <v>669</v>
      </c>
      <c r="QYA65" s="98" t="s">
        <v>669</v>
      </c>
      <c r="QYB65" s="98" t="s">
        <v>669</v>
      </c>
      <c r="QYC65" s="98" t="s">
        <v>669</v>
      </c>
      <c r="QYD65" s="98" t="s">
        <v>669</v>
      </c>
      <c r="QYE65" s="98" t="s">
        <v>669</v>
      </c>
      <c r="QYF65" s="98" t="s">
        <v>669</v>
      </c>
      <c r="QYG65" s="98" t="s">
        <v>669</v>
      </c>
      <c r="QYH65" s="98" t="s">
        <v>669</v>
      </c>
      <c r="QYI65" s="98" t="s">
        <v>669</v>
      </c>
      <c r="QYJ65" s="98" t="s">
        <v>669</v>
      </c>
      <c r="QYK65" s="98" t="s">
        <v>669</v>
      </c>
      <c r="QYL65" s="98" t="s">
        <v>669</v>
      </c>
      <c r="QYM65" s="98" t="s">
        <v>669</v>
      </c>
      <c r="QYN65" s="98" t="s">
        <v>669</v>
      </c>
      <c r="QYO65" s="98" t="s">
        <v>669</v>
      </c>
      <c r="QYP65" s="98" t="s">
        <v>669</v>
      </c>
      <c r="QYQ65" s="98" t="s">
        <v>669</v>
      </c>
      <c r="QYR65" s="98" t="s">
        <v>669</v>
      </c>
      <c r="QYS65" s="98" t="s">
        <v>669</v>
      </c>
      <c r="QYT65" s="98" t="s">
        <v>669</v>
      </c>
      <c r="QYU65" s="98" t="s">
        <v>669</v>
      </c>
      <c r="QYV65" s="98" t="s">
        <v>669</v>
      </c>
      <c r="QYW65" s="98" t="s">
        <v>669</v>
      </c>
      <c r="QYX65" s="98" t="s">
        <v>669</v>
      </c>
      <c r="QYY65" s="98" t="s">
        <v>669</v>
      </c>
      <c r="QYZ65" s="98" t="s">
        <v>669</v>
      </c>
      <c r="QZA65" s="98" t="s">
        <v>669</v>
      </c>
      <c r="QZB65" s="98" t="s">
        <v>669</v>
      </c>
      <c r="QZC65" s="98" t="s">
        <v>669</v>
      </c>
      <c r="QZD65" s="98" t="s">
        <v>669</v>
      </c>
      <c r="QZE65" s="98" t="s">
        <v>669</v>
      </c>
      <c r="QZF65" s="98" t="s">
        <v>669</v>
      </c>
      <c r="QZG65" s="98" t="s">
        <v>669</v>
      </c>
      <c r="QZH65" s="98" t="s">
        <v>669</v>
      </c>
      <c r="QZI65" s="98" t="s">
        <v>669</v>
      </c>
      <c r="QZJ65" s="98" t="s">
        <v>669</v>
      </c>
      <c r="QZK65" s="98" t="s">
        <v>669</v>
      </c>
      <c r="QZL65" s="98" t="s">
        <v>669</v>
      </c>
      <c r="QZM65" s="98" t="s">
        <v>669</v>
      </c>
      <c r="QZN65" s="98" t="s">
        <v>669</v>
      </c>
      <c r="QZO65" s="98" t="s">
        <v>669</v>
      </c>
      <c r="QZP65" s="98" t="s">
        <v>669</v>
      </c>
      <c r="QZQ65" s="98" t="s">
        <v>669</v>
      </c>
      <c r="QZR65" s="98" t="s">
        <v>669</v>
      </c>
      <c r="QZS65" s="98" t="s">
        <v>669</v>
      </c>
      <c r="QZT65" s="98" t="s">
        <v>669</v>
      </c>
      <c r="QZU65" s="98" t="s">
        <v>669</v>
      </c>
      <c r="QZV65" s="98" t="s">
        <v>669</v>
      </c>
      <c r="QZW65" s="98" t="s">
        <v>669</v>
      </c>
      <c r="QZX65" s="98" t="s">
        <v>669</v>
      </c>
      <c r="QZY65" s="98" t="s">
        <v>669</v>
      </c>
      <c r="QZZ65" s="98" t="s">
        <v>669</v>
      </c>
      <c r="RAA65" s="98" t="s">
        <v>669</v>
      </c>
      <c r="RAB65" s="98" t="s">
        <v>669</v>
      </c>
      <c r="RAC65" s="98" t="s">
        <v>669</v>
      </c>
      <c r="RAD65" s="98" t="s">
        <v>669</v>
      </c>
      <c r="RAE65" s="98" t="s">
        <v>669</v>
      </c>
      <c r="RAF65" s="98" t="s">
        <v>669</v>
      </c>
      <c r="RAG65" s="98" t="s">
        <v>669</v>
      </c>
      <c r="RAH65" s="98" t="s">
        <v>669</v>
      </c>
      <c r="RAI65" s="98" t="s">
        <v>669</v>
      </c>
      <c r="RAJ65" s="98" t="s">
        <v>669</v>
      </c>
      <c r="RAK65" s="98" t="s">
        <v>669</v>
      </c>
      <c r="RAL65" s="98" t="s">
        <v>669</v>
      </c>
      <c r="RAM65" s="98" t="s">
        <v>669</v>
      </c>
      <c r="RAN65" s="98" t="s">
        <v>669</v>
      </c>
      <c r="RAO65" s="98" t="s">
        <v>669</v>
      </c>
      <c r="RAP65" s="98" t="s">
        <v>669</v>
      </c>
      <c r="RAQ65" s="98" t="s">
        <v>669</v>
      </c>
      <c r="RAR65" s="98" t="s">
        <v>669</v>
      </c>
      <c r="RAS65" s="98" t="s">
        <v>669</v>
      </c>
      <c r="RAT65" s="98" t="s">
        <v>669</v>
      </c>
      <c r="RAU65" s="98" t="s">
        <v>669</v>
      </c>
      <c r="RAV65" s="98" t="s">
        <v>669</v>
      </c>
      <c r="RAW65" s="98" t="s">
        <v>669</v>
      </c>
      <c r="RAX65" s="98" t="s">
        <v>669</v>
      </c>
      <c r="RAY65" s="98" t="s">
        <v>669</v>
      </c>
      <c r="RAZ65" s="98" t="s">
        <v>669</v>
      </c>
      <c r="RBA65" s="98" t="s">
        <v>669</v>
      </c>
      <c r="RBB65" s="98" t="s">
        <v>669</v>
      </c>
      <c r="RBC65" s="98" t="s">
        <v>669</v>
      </c>
      <c r="RBD65" s="98" t="s">
        <v>669</v>
      </c>
      <c r="RBE65" s="98" t="s">
        <v>669</v>
      </c>
      <c r="RBF65" s="98" t="s">
        <v>669</v>
      </c>
      <c r="RBG65" s="98" t="s">
        <v>669</v>
      </c>
      <c r="RBH65" s="98" t="s">
        <v>669</v>
      </c>
      <c r="RBI65" s="98" t="s">
        <v>669</v>
      </c>
      <c r="RBJ65" s="98" t="s">
        <v>669</v>
      </c>
      <c r="RBK65" s="98" t="s">
        <v>669</v>
      </c>
      <c r="RBL65" s="98" t="s">
        <v>669</v>
      </c>
      <c r="RBM65" s="98" t="s">
        <v>669</v>
      </c>
      <c r="RBN65" s="98" t="s">
        <v>669</v>
      </c>
      <c r="RBO65" s="98" t="s">
        <v>669</v>
      </c>
      <c r="RBP65" s="98" t="s">
        <v>669</v>
      </c>
      <c r="RBQ65" s="98" t="s">
        <v>669</v>
      </c>
      <c r="RBR65" s="98" t="s">
        <v>669</v>
      </c>
      <c r="RBS65" s="98" t="s">
        <v>669</v>
      </c>
      <c r="RBT65" s="98" t="s">
        <v>669</v>
      </c>
      <c r="RBU65" s="98" t="s">
        <v>669</v>
      </c>
      <c r="RBV65" s="98" t="s">
        <v>669</v>
      </c>
      <c r="RBW65" s="98" t="s">
        <v>669</v>
      </c>
      <c r="RBX65" s="98" t="s">
        <v>669</v>
      </c>
      <c r="RBY65" s="98" t="s">
        <v>669</v>
      </c>
      <c r="RBZ65" s="98" t="s">
        <v>669</v>
      </c>
      <c r="RCA65" s="98" t="s">
        <v>669</v>
      </c>
      <c r="RCB65" s="98" t="s">
        <v>669</v>
      </c>
      <c r="RCC65" s="98" t="s">
        <v>669</v>
      </c>
      <c r="RCD65" s="98" t="s">
        <v>669</v>
      </c>
      <c r="RCE65" s="98" t="s">
        <v>669</v>
      </c>
      <c r="RCF65" s="98" t="s">
        <v>669</v>
      </c>
      <c r="RCG65" s="98" t="s">
        <v>669</v>
      </c>
      <c r="RCH65" s="98" t="s">
        <v>669</v>
      </c>
      <c r="RCI65" s="98" t="s">
        <v>669</v>
      </c>
      <c r="RCJ65" s="98" t="s">
        <v>669</v>
      </c>
      <c r="RCK65" s="98" t="s">
        <v>669</v>
      </c>
      <c r="RCL65" s="98" t="s">
        <v>669</v>
      </c>
      <c r="RCM65" s="98" t="s">
        <v>669</v>
      </c>
      <c r="RCN65" s="98" t="s">
        <v>669</v>
      </c>
      <c r="RCO65" s="98" t="s">
        <v>669</v>
      </c>
      <c r="RCP65" s="98" t="s">
        <v>669</v>
      </c>
      <c r="RCQ65" s="98" t="s">
        <v>669</v>
      </c>
      <c r="RCR65" s="98" t="s">
        <v>669</v>
      </c>
      <c r="RCS65" s="98" t="s">
        <v>669</v>
      </c>
      <c r="RCT65" s="98" t="s">
        <v>669</v>
      </c>
      <c r="RCU65" s="98" t="s">
        <v>669</v>
      </c>
      <c r="RCV65" s="98" t="s">
        <v>669</v>
      </c>
      <c r="RCW65" s="98" t="s">
        <v>669</v>
      </c>
      <c r="RCX65" s="98" t="s">
        <v>669</v>
      </c>
      <c r="RCY65" s="98" t="s">
        <v>669</v>
      </c>
      <c r="RCZ65" s="98" t="s">
        <v>669</v>
      </c>
      <c r="RDA65" s="98" t="s">
        <v>669</v>
      </c>
      <c r="RDB65" s="98" t="s">
        <v>669</v>
      </c>
      <c r="RDC65" s="98" t="s">
        <v>669</v>
      </c>
      <c r="RDD65" s="98" t="s">
        <v>669</v>
      </c>
      <c r="RDE65" s="98" t="s">
        <v>669</v>
      </c>
      <c r="RDF65" s="98" t="s">
        <v>669</v>
      </c>
      <c r="RDG65" s="98" t="s">
        <v>669</v>
      </c>
      <c r="RDH65" s="98" t="s">
        <v>669</v>
      </c>
      <c r="RDI65" s="98" t="s">
        <v>669</v>
      </c>
      <c r="RDJ65" s="98" t="s">
        <v>669</v>
      </c>
      <c r="RDK65" s="98" t="s">
        <v>669</v>
      </c>
      <c r="RDL65" s="98" t="s">
        <v>669</v>
      </c>
      <c r="RDM65" s="98" t="s">
        <v>669</v>
      </c>
      <c r="RDN65" s="98" t="s">
        <v>669</v>
      </c>
      <c r="RDO65" s="98" t="s">
        <v>669</v>
      </c>
      <c r="RDP65" s="98" t="s">
        <v>669</v>
      </c>
      <c r="RDQ65" s="98" t="s">
        <v>669</v>
      </c>
      <c r="RDR65" s="98" t="s">
        <v>669</v>
      </c>
      <c r="RDS65" s="98" t="s">
        <v>669</v>
      </c>
      <c r="RDT65" s="98" t="s">
        <v>669</v>
      </c>
      <c r="RDU65" s="98" t="s">
        <v>669</v>
      </c>
      <c r="RDV65" s="98" t="s">
        <v>669</v>
      </c>
      <c r="RDW65" s="98" t="s">
        <v>669</v>
      </c>
      <c r="RDX65" s="98" t="s">
        <v>669</v>
      </c>
      <c r="RDY65" s="98" t="s">
        <v>669</v>
      </c>
      <c r="RDZ65" s="98" t="s">
        <v>669</v>
      </c>
      <c r="REA65" s="98" t="s">
        <v>669</v>
      </c>
      <c r="REB65" s="98" t="s">
        <v>669</v>
      </c>
      <c r="REC65" s="98" t="s">
        <v>669</v>
      </c>
      <c r="RED65" s="98" t="s">
        <v>669</v>
      </c>
      <c r="REE65" s="98" t="s">
        <v>669</v>
      </c>
      <c r="REF65" s="98" t="s">
        <v>669</v>
      </c>
      <c r="REG65" s="98" t="s">
        <v>669</v>
      </c>
      <c r="REH65" s="98" t="s">
        <v>669</v>
      </c>
      <c r="REI65" s="98" t="s">
        <v>669</v>
      </c>
      <c r="REJ65" s="98" t="s">
        <v>669</v>
      </c>
      <c r="REK65" s="98" t="s">
        <v>669</v>
      </c>
      <c r="REL65" s="98" t="s">
        <v>669</v>
      </c>
      <c r="REM65" s="98" t="s">
        <v>669</v>
      </c>
      <c r="REN65" s="98" t="s">
        <v>669</v>
      </c>
      <c r="REO65" s="98" t="s">
        <v>669</v>
      </c>
      <c r="REP65" s="98" t="s">
        <v>669</v>
      </c>
      <c r="REQ65" s="98" t="s">
        <v>669</v>
      </c>
      <c r="RER65" s="98" t="s">
        <v>669</v>
      </c>
      <c r="RES65" s="98" t="s">
        <v>669</v>
      </c>
      <c r="RET65" s="98" t="s">
        <v>669</v>
      </c>
      <c r="REU65" s="98" t="s">
        <v>669</v>
      </c>
      <c r="REV65" s="98" t="s">
        <v>669</v>
      </c>
      <c r="REW65" s="98" t="s">
        <v>669</v>
      </c>
      <c r="REX65" s="98" t="s">
        <v>669</v>
      </c>
      <c r="REY65" s="98" t="s">
        <v>669</v>
      </c>
      <c r="REZ65" s="98" t="s">
        <v>669</v>
      </c>
      <c r="RFA65" s="98" t="s">
        <v>669</v>
      </c>
      <c r="RFB65" s="98" t="s">
        <v>669</v>
      </c>
      <c r="RFC65" s="98" t="s">
        <v>669</v>
      </c>
      <c r="RFD65" s="98" t="s">
        <v>669</v>
      </c>
      <c r="RFE65" s="98" t="s">
        <v>669</v>
      </c>
      <c r="RFF65" s="98" t="s">
        <v>669</v>
      </c>
      <c r="RFG65" s="98" t="s">
        <v>669</v>
      </c>
      <c r="RFH65" s="98" t="s">
        <v>669</v>
      </c>
      <c r="RFI65" s="98" t="s">
        <v>669</v>
      </c>
      <c r="RFJ65" s="98" t="s">
        <v>669</v>
      </c>
      <c r="RFK65" s="98" t="s">
        <v>669</v>
      </c>
      <c r="RFL65" s="98" t="s">
        <v>669</v>
      </c>
      <c r="RFM65" s="98" t="s">
        <v>669</v>
      </c>
      <c r="RFN65" s="98" t="s">
        <v>669</v>
      </c>
      <c r="RFO65" s="98" t="s">
        <v>669</v>
      </c>
      <c r="RFP65" s="98" t="s">
        <v>669</v>
      </c>
      <c r="RFQ65" s="98" t="s">
        <v>669</v>
      </c>
      <c r="RFR65" s="98" t="s">
        <v>669</v>
      </c>
      <c r="RFS65" s="98" t="s">
        <v>669</v>
      </c>
      <c r="RFT65" s="98" t="s">
        <v>669</v>
      </c>
      <c r="RFU65" s="98" t="s">
        <v>669</v>
      </c>
      <c r="RFV65" s="98" t="s">
        <v>669</v>
      </c>
      <c r="RFW65" s="98" t="s">
        <v>669</v>
      </c>
      <c r="RFX65" s="98" t="s">
        <v>669</v>
      </c>
      <c r="RFY65" s="98" t="s">
        <v>669</v>
      </c>
      <c r="RFZ65" s="98" t="s">
        <v>669</v>
      </c>
      <c r="RGA65" s="98" t="s">
        <v>669</v>
      </c>
      <c r="RGB65" s="98" t="s">
        <v>669</v>
      </c>
      <c r="RGC65" s="98" t="s">
        <v>669</v>
      </c>
      <c r="RGD65" s="98" t="s">
        <v>669</v>
      </c>
      <c r="RGE65" s="98" t="s">
        <v>669</v>
      </c>
      <c r="RGF65" s="98" t="s">
        <v>669</v>
      </c>
      <c r="RGG65" s="98" t="s">
        <v>669</v>
      </c>
      <c r="RGH65" s="98" t="s">
        <v>669</v>
      </c>
      <c r="RGI65" s="98" t="s">
        <v>669</v>
      </c>
      <c r="RGJ65" s="98" t="s">
        <v>669</v>
      </c>
      <c r="RGK65" s="98" t="s">
        <v>669</v>
      </c>
      <c r="RGL65" s="98" t="s">
        <v>669</v>
      </c>
      <c r="RGM65" s="98" t="s">
        <v>669</v>
      </c>
      <c r="RGN65" s="98" t="s">
        <v>669</v>
      </c>
      <c r="RGO65" s="98" t="s">
        <v>669</v>
      </c>
      <c r="RGP65" s="98" t="s">
        <v>669</v>
      </c>
      <c r="RGQ65" s="98" t="s">
        <v>669</v>
      </c>
      <c r="RGR65" s="98" t="s">
        <v>669</v>
      </c>
      <c r="RGS65" s="98" t="s">
        <v>669</v>
      </c>
      <c r="RGT65" s="98" t="s">
        <v>669</v>
      </c>
      <c r="RGU65" s="98" t="s">
        <v>669</v>
      </c>
      <c r="RGV65" s="98" t="s">
        <v>669</v>
      </c>
      <c r="RGW65" s="98" t="s">
        <v>669</v>
      </c>
      <c r="RGX65" s="98" t="s">
        <v>669</v>
      </c>
      <c r="RGY65" s="98" t="s">
        <v>669</v>
      </c>
      <c r="RGZ65" s="98" t="s">
        <v>669</v>
      </c>
      <c r="RHA65" s="98" t="s">
        <v>669</v>
      </c>
      <c r="RHB65" s="98" t="s">
        <v>669</v>
      </c>
      <c r="RHC65" s="98" t="s">
        <v>669</v>
      </c>
      <c r="RHD65" s="98" t="s">
        <v>669</v>
      </c>
      <c r="RHE65" s="98" t="s">
        <v>669</v>
      </c>
      <c r="RHF65" s="98" t="s">
        <v>669</v>
      </c>
      <c r="RHG65" s="98" t="s">
        <v>669</v>
      </c>
      <c r="RHH65" s="98" t="s">
        <v>669</v>
      </c>
      <c r="RHI65" s="98" t="s">
        <v>669</v>
      </c>
      <c r="RHJ65" s="98" t="s">
        <v>669</v>
      </c>
      <c r="RHK65" s="98" t="s">
        <v>669</v>
      </c>
      <c r="RHL65" s="98" t="s">
        <v>669</v>
      </c>
      <c r="RHM65" s="98" t="s">
        <v>669</v>
      </c>
      <c r="RHN65" s="98" t="s">
        <v>669</v>
      </c>
      <c r="RHO65" s="98" t="s">
        <v>669</v>
      </c>
      <c r="RHP65" s="98" t="s">
        <v>669</v>
      </c>
      <c r="RHQ65" s="98" t="s">
        <v>669</v>
      </c>
      <c r="RHR65" s="98" t="s">
        <v>669</v>
      </c>
      <c r="RHS65" s="98" t="s">
        <v>669</v>
      </c>
      <c r="RHT65" s="98" t="s">
        <v>669</v>
      </c>
      <c r="RHU65" s="98" t="s">
        <v>669</v>
      </c>
      <c r="RHV65" s="98" t="s">
        <v>669</v>
      </c>
      <c r="RHW65" s="98" t="s">
        <v>669</v>
      </c>
      <c r="RHX65" s="98" t="s">
        <v>669</v>
      </c>
      <c r="RHY65" s="98" t="s">
        <v>669</v>
      </c>
      <c r="RHZ65" s="98" t="s">
        <v>669</v>
      </c>
      <c r="RIA65" s="98" t="s">
        <v>669</v>
      </c>
      <c r="RIB65" s="98" t="s">
        <v>669</v>
      </c>
      <c r="RIC65" s="98" t="s">
        <v>669</v>
      </c>
      <c r="RID65" s="98" t="s">
        <v>669</v>
      </c>
      <c r="RIE65" s="98" t="s">
        <v>669</v>
      </c>
      <c r="RIF65" s="98" t="s">
        <v>669</v>
      </c>
      <c r="RIG65" s="98" t="s">
        <v>669</v>
      </c>
      <c r="RIH65" s="98" t="s">
        <v>669</v>
      </c>
      <c r="RII65" s="98" t="s">
        <v>669</v>
      </c>
      <c r="RIJ65" s="98" t="s">
        <v>669</v>
      </c>
      <c r="RIK65" s="98" t="s">
        <v>669</v>
      </c>
      <c r="RIL65" s="98" t="s">
        <v>669</v>
      </c>
      <c r="RIM65" s="98" t="s">
        <v>669</v>
      </c>
      <c r="RIN65" s="98" t="s">
        <v>669</v>
      </c>
      <c r="RIO65" s="98" t="s">
        <v>669</v>
      </c>
      <c r="RIP65" s="98" t="s">
        <v>669</v>
      </c>
      <c r="RIQ65" s="98" t="s">
        <v>669</v>
      </c>
      <c r="RIR65" s="98" t="s">
        <v>669</v>
      </c>
      <c r="RIS65" s="98" t="s">
        <v>669</v>
      </c>
      <c r="RIT65" s="98" t="s">
        <v>669</v>
      </c>
      <c r="RIU65" s="98" t="s">
        <v>669</v>
      </c>
      <c r="RIV65" s="98" t="s">
        <v>669</v>
      </c>
      <c r="RIW65" s="98" t="s">
        <v>669</v>
      </c>
      <c r="RIX65" s="98" t="s">
        <v>669</v>
      </c>
      <c r="RIY65" s="98" t="s">
        <v>669</v>
      </c>
      <c r="RIZ65" s="98" t="s">
        <v>669</v>
      </c>
      <c r="RJA65" s="98" t="s">
        <v>669</v>
      </c>
      <c r="RJB65" s="98" t="s">
        <v>669</v>
      </c>
      <c r="RJC65" s="98" t="s">
        <v>669</v>
      </c>
      <c r="RJD65" s="98" t="s">
        <v>669</v>
      </c>
      <c r="RJE65" s="98" t="s">
        <v>669</v>
      </c>
      <c r="RJF65" s="98" t="s">
        <v>669</v>
      </c>
      <c r="RJG65" s="98" t="s">
        <v>669</v>
      </c>
      <c r="RJH65" s="98" t="s">
        <v>669</v>
      </c>
      <c r="RJI65" s="98" t="s">
        <v>669</v>
      </c>
      <c r="RJJ65" s="98" t="s">
        <v>669</v>
      </c>
      <c r="RJK65" s="98" t="s">
        <v>669</v>
      </c>
      <c r="RJL65" s="98" t="s">
        <v>669</v>
      </c>
      <c r="RJM65" s="98" t="s">
        <v>669</v>
      </c>
      <c r="RJN65" s="98" t="s">
        <v>669</v>
      </c>
      <c r="RJO65" s="98" t="s">
        <v>669</v>
      </c>
      <c r="RJP65" s="98" t="s">
        <v>669</v>
      </c>
      <c r="RJQ65" s="98" t="s">
        <v>669</v>
      </c>
      <c r="RJR65" s="98" t="s">
        <v>669</v>
      </c>
      <c r="RJS65" s="98" t="s">
        <v>669</v>
      </c>
      <c r="RJT65" s="98" t="s">
        <v>669</v>
      </c>
      <c r="RJU65" s="98" t="s">
        <v>669</v>
      </c>
      <c r="RJV65" s="98" t="s">
        <v>669</v>
      </c>
      <c r="RJW65" s="98" t="s">
        <v>669</v>
      </c>
      <c r="RJX65" s="98" t="s">
        <v>669</v>
      </c>
      <c r="RJY65" s="98" t="s">
        <v>669</v>
      </c>
      <c r="RJZ65" s="98" t="s">
        <v>669</v>
      </c>
      <c r="RKA65" s="98" t="s">
        <v>669</v>
      </c>
      <c r="RKB65" s="98" t="s">
        <v>669</v>
      </c>
      <c r="RKC65" s="98" t="s">
        <v>669</v>
      </c>
      <c r="RKD65" s="98" t="s">
        <v>669</v>
      </c>
      <c r="RKE65" s="98" t="s">
        <v>669</v>
      </c>
      <c r="RKF65" s="98" t="s">
        <v>669</v>
      </c>
      <c r="RKG65" s="98" t="s">
        <v>669</v>
      </c>
      <c r="RKH65" s="98" t="s">
        <v>669</v>
      </c>
      <c r="RKI65" s="98" t="s">
        <v>669</v>
      </c>
      <c r="RKJ65" s="98" t="s">
        <v>669</v>
      </c>
      <c r="RKK65" s="98" t="s">
        <v>669</v>
      </c>
      <c r="RKL65" s="98" t="s">
        <v>669</v>
      </c>
      <c r="RKM65" s="98" t="s">
        <v>669</v>
      </c>
      <c r="RKN65" s="98" t="s">
        <v>669</v>
      </c>
      <c r="RKO65" s="98" t="s">
        <v>669</v>
      </c>
      <c r="RKP65" s="98" t="s">
        <v>669</v>
      </c>
      <c r="RKQ65" s="98" t="s">
        <v>669</v>
      </c>
      <c r="RKR65" s="98" t="s">
        <v>669</v>
      </c>
      <c r="RKS65" s="98" t="s">
        <v>669</v>
      </c>
      <c r="RKT65" s="98" t="s">
        <v>669</v>
      </c>
      <c r="RKU65" s="98" t="s">
        <v>669</v>
      </c>
      <c r="RKV65" s="98" t="s">
        <v>669</v>
      </c>
      <c r="RKW65" s="98" t="s">
        <v>669</v>
      </c>
      <c r="RKX65" s="98" t="s">
        <v>669</v>
      </c>
      <c r="RKY65" s="98" t="s">
        <v>669</v>
      </c>
      <c r="RKZ65" s="98" t="s">
        <v>669</v>
      </c>
      <c r="RLA65" s="98" t="s">
        <v>669</v>
      </c>
      <c r="RLB65" s="98" t="s">
        <v>669</v>
      </c>
      <c r="RLC65" s="98" t="s">
        <v>669</v>
      </c>
      <c r="RLD65" s="98" t="s">
        <v>669</v>
      </c>
      <c r="RLE65" s="98" t="s">
        <v>669</v>
      </c>
      <c r="RLF65" s="98" t="s">
        <v>669</v>
      </c>
      <c r="RLG65" s="98" t="s">
        <v>669</v>
      </c>
      <c r="RLH65" s="98" t="s">
        <v>669</v>
      </c>
      <c r="RLI65" s="98" t="s">
        <v>669</v>
      </c>
      <c r="RLJ65" s="98" t="s">
        <v>669</v>
      </c>
      <c r="RLK65" s="98" t="s">
        <v>669</v>
      </c>
      <c r="RLL65" s="98" t="s">
        <v>669</v>
      </c>
      <c r="RLM65" s="98" t="s">
        <v>669</v>
      </c>
      <c r="RLN65" s="98" t="s">
        <v>669</v>
      </c>
      <c r="RLO65" s="98" t="s">
        <v>669</v>
      </c>
      <c r="RLP65" s="98" t="s">
        <v>669</v>
      </c>
      <c r="RLQ65" s="98" t="s">
        <v>669</v>
      </c>
      <c r="RLR65" s="98" t="s">
        <v>669</v>
      </c>
      <c r="RLS65" s="98" t="s">
        <v>669</v>
      </c>
      <c r="RLT65" s="98" t="s">
        <v>669</v>
      </c>
      <c r="RLU65" s="98" t="s">
        <v>669</v>
      </c>
      <c r="RLV65" s="98" t="s">
        <v>669</v>
      </c>
      <c r="RLW65" s="98" t="s">
        <v>669</v>
      </c>
      <c r="RLX65" s="98" t="s">
        <v>669</v>
      </c>
      <c r="RLY65" s="98" t="s">
        <v>669</v>
      </c>
      <c r="RLZ65" s="98" t="s">
        <v>669</v>
      </c>
      <c r="RMA65" s="98" t="s">
        <v>669</v>
      </c>
      <c r="RMB65" s="98" t="s">
        <v>669</v>
      </c>
      <c r="RMC65" s="98" t="s">
        <v>669</v>
      </c>
      <c r="RMD65" s="98" t="s">
        <v>669</v>
      </c>
      <c r="RME65" s="98" t="s">
        <v>669</v>
      </c>
      <c r="RMF65" s="98" t="s">
        <v>669</v>
      </c>
      <c r="RMG65" s="98" t="s">
        <v>669</v>
      </c>
      <c r="RMH65" s="98" t="s">
        <v>669</v>
      </c>
      <c r="RMI65" s="98" t="s">
        <v>669</v>
      </c>
      <c r="RMJ65" s="98" t="s">
        <v>669</v>
      </c>
      <c r="RMK65" s="98" t="s">
        <v>669</v>
      </c>
      <c r="RML65" s="98" t="s">
        <v>669</v>
      </c>
      <c r="RMM65" s="98" t="s">
        <v>669</v>
      </c>
      <c r="RMN65" s="98" t="s">
        <v>669</v>
      </c>
      <c r="RMO65" s="98" t="s">
        <v>669</v>
      </c>
      <c r="RMP65" s="98" t="s">
        <v>669</v>
      </c>
      <c r="RMQ65" s="98" t="s">
        <v>669</v>
      </c>
      <c r="RMR65" s="98" t="s">
        <v>669</v>
      </c>
      <c r="RMS65" s="98" t="s">
        <v>669</v>
      </c>
      <c r="RMT65" s="98" t="s">
        <v>669</v>
      </c>
      <c r="RMU65" s="98" t="s">
        <v>669</v>
      </c>
      <c r="RMV65" s="98" t="s">
        <v>669</v>
      </c>
      <c r="RMW65" s="98" t="s">
        <v>669</v>
      </c>
      <c r="RMX65" s="98" t="s">
        <v>669</v>
      </c>
      <c r="RMY65" s="98" t="s">
        <v>669</v>
      </c>
      <c r="RMZ65" s="98" t="s">
        <v>669</v>
      </c>
      <c r="RNA65" s="98" t="s">
        <v>669</v>
      </c>
      <c r="RNB65" s="98" t="s">
        <v>669</v>
      </c>
      <c r="RNC65" s="98" t="s">
        <v>669</v>
      </c>
      <c r="RND65" s="98" t="s">
        <v>669</v>
      </c>
      <c r="RNE65" s="98" t="s">
        <v>669</v>
      </c>
      <c r="RNF65" s="98" t="s">
        <v>669</v>
      </c>
      <c r="RNG65" s="98" t="s">
        <v>669</v>
      </c>
      <c r="RNH65" s="98" t="s">
        <v>669</v>
      </c>
      <c r="RNI65" s="98" t="s">
        <v>669</v>
      </c>
      <c r="RNJ65" s="98" t="s">
        <v>669</v>
      </c>
      <c r="RNK65" s="98" t="s">
        <v>669</v>
      </c>
      <c r="RNL65" s="98" t="s">
        <v>669</v>
      </c>
      <c r="RNM65" s="98" t="s">
        <v>669</v>
      </c>
      <c r="RNN65" s="98" t="s">
        <v>669</v>
      </c>
      <c r="RNO65" s="98" t="s">
        <v>669</v>
      </c>
      <c r="RNP65" s="98" t="s">
        <v>669</v>
      </c>
      <c r="RNQ65" s="98" t="s">
        <v>669</v>
      </c>
      <c r="RNR65" s="98" t="s">
        <v>669</v>
      </c>
      <c r="RNS65" s="98" t="s">
        <v>669</v>
      </c>
      <c r="RNT65" s="98" t="s">
        <v>669</v>
      </c>
      <c r="RNU65" s="98" t="s">
        <v>669</v>
      </c>
      <c r="RNV65" s="98" t="s">
        <v>669</v>
      </c>
      <c r="RNW65" s="98" t="s">
        <v>669</v>
      </c>
      <c r="RNX65" s="98" t="s">
        <v>669</v>
      </c>
      <c r="RNY65" s="98" t="s">
        <v>669</v>
      </c>
      <c r="RNZ65" s="98" t="s">
        <v>669</v>
      </c>
      <c r="ROA65" s="98" t="s">
        <v>669</v>
      </c>
      <c r="ROB65" s="98" t="s">
        <v>669</v>
      </c>
      <c r="ROC65" s="98" t="s">
        <v>669</v>
      </c>
      <c r="ROD65" s="98" t="s">
        <v>669</v>
      </c>
      <c r="ROE65" s="98" t="s">
        <v>669</v>
      </c>
      <c r="ROF65" s="98" t="s">
        <v>669</v>
      </c>
      <c r="ROG65" s="98" t="s">
        <v>669</v>
      </c>
      <c r="ROH65" s="98" t="s">
        <v>669</v>
      </c>
      <c r="ROI65" s="98" t="s">
        <v>669</v>
      </c>
      <c r="ROJ65" s="98" t="s">
        <v>669</v>
      </c>
      <c r="ROK65" s="98" t="s">
        <v>669</v>
      </c>
      <c r="ROL65" s="98" t="s">
        <v>669</v>
      </c>
      <c r="ROM65" s="98" t="s">
        <v>669</v>
      </c>
      <c r="RON65" s="98" t="s">
        <v>669</v>
      </c>
      <c r="ROO65" s="98" t="s">
        <v>669</v>
      </c>
      <c r="ROP65" s="98" t="s">
        <v>669</v>
      </c>
      <c r="ROQ65" s="98" t="s">
        <v>669</v>
      </c>
      <c r="ROR65" s="98" t="s">
        <v>669</v>
      </c>
      <c r="ROS65" s="98" t="s">
        <v>669</v>
      </c>
      <c r="ROT65" s="98" t="s">
        <v>669</v>
      </c>
      <c r="ROU65" s="98" t="s">
        <v>669</v>
      </c>
      <c r="ROV65" s="98" t="s">
        <v>669</v>
      </c>
      <c r="ROW65" s="98" t="s">
        <v>669</v>
      </c>
      <c r="ROX65" s="98" t="s">
        <v>669</v>
      </c>
      <c r="ROY65" s="98" t="s">
        <v>669</v>
      </c>
      <c r="ROZ65" s="98" t="s">
        <v>669</v>
      </c>
      <c r="RPA65" s="98" t="s">
        <v>669</v>
      </c>
      <c r="RPB65" s="98" t="s">
        <v>669</v>
      </c>
      <c r="RPC65" s="98" t="s">
        <v>669</v>
      </c>
      <c r="RPD65" s="98" t="s">
        <v>669</v>
      </c>
      <c r="RPE65" s="98" t="s">
        <v>669</v>
      </c>
      <c r="RPF65" s="98" t="s">
        <v>669</v>
      </c>
      <c r="RPG65" s="98" t="s">
        <v>669</v>
      </c>
      <c r="RPH65" s="98" t="s">
        <v>669</v>
      </c>
      <c r="RPI65" s="98" t="s">
        <v>669</v>
      </c>
      <c r="RPJ65" s="98" t="s">
        <v>669</v>
      </c>
      <c r="RPK65" s="98" t="s">
        <v>669</v>
      </c>
      <c r="RPL65" s="98" t="s">
        <v>669</v>
      </c>
      <c r="RPM65" s="98" t="s">
        <v>669</v>
      </c>
      <c r="RPN65" s="98" t="s">
        <v>669</v>
      </c>
      <c r="RPO65" s="98" t="s">
        <v>669</v>
      </c>
      <c r="RPP65" s="98" t="s">
        <v>669</v>
      </c>
      <c r="RPQ65" s="98" t="s">
        <v>669</v>
      </c>
      <c r="RPR65" s="98" t="s">
        <v>669</v>
      </c>
      <c r="RPS65" s="98" t="s">
        <v>669</v>
      </c>
      <c r="RPT65" s="98" t="s">
        <v>669</v>
      </c>
      <c r="RPU65" s="98" t="s">
        <v>669</v>
      </c>
      <c r="RPV65" s="98" t="s">
        <v>669</v>
      </c>
      <c r="RPW65" s="98" t="s">
        <v>669</v>
      </c>
      <c r="RPX65" s="98" t="s">
        <v>669</v>
      </c>
      <c r="RPY65" s="98" t="s">
        <v>669</v>
      </c>
      <c r="RPZ65" s="98" t="s">
        <v>669</v>
      </c>
      <c r="RQA65" s="98" t="s">
        <v>669</v>
      </c>
      <c r="RQB65" s="98" t="s">
        <v>669</v>
      </c>
      <c r="RQC65" s="98" t="s">
        <v>669</v>
      </c>
      <c r="RQD65" s="98" t="s">
        <v>669</v>
      </c>
      <c r="RQE65" s="98" t="s">
        <v>669</v>
      </c>
      <c r="RQF65" s="98" t="s">
        <v>669</v>
      </c>
      <c r="RQG65" s="98" t="s">
        <v>669</v>
      </c>
      <c r="RQH65" s="98" t="s">
        <v>669</v>
      </c>
      <c r="RQI65" s="98" t="s">
        <v>669</v>
      </c>
      <c r="RQJ65" s="98" t="s">
        <v>669</v>
      </c>
      <c r="RQK65" s="98" t="s">
        <v>669</v>
      </c>
      <c r="RQL65" s="98" t="s">
        <v>669</v>
      </c>
      <c r="RQM65" s="98" t="s">
        <v>669</v>
      </c>
      <c r="RQN65" s="98" t="s">
        <v>669</v>
      </c>
      <c r="RQO65" s="98" t="s">
        <v>669</v>
      </c>
      <c r="RQP65" s="98" t="s">
        <v>669</v>
      </c>
      <c r="RQQ65" s="98" t="s">
        <v>669</v>
      </c>
      <c r="RQR65" s="98" t="s">
        <v>669</v>
      </c>
      <c r="RQS65" s="98" t="s">
        <v>669</v>
      </c>
      <c r="RQT65" s="98" t="s">
        <v>669</v>
      </c>
      <c r="RQU65" s="98" t="s">
        <v>669</v>
      </c>
      <c r="RQV65" s="98" t="s">
        <v>669</v>
      </c>
      <c r="RQW65" s="98" t="s">
        <v>669</v>
      </c>
      <c r="RQX65" s="98" t="s">
        <v>669</v>
      </c>
      <c r="RQY65" s="98" t="s">
        <v>669</v>
      </c>
      <c r="RQZ65" s="98" t="s">
        <v>669</v>
      </c>
      <c r="RRA65" s="98" t="s">
        <v>669</v>
      </c>
      <c r="RRB65" s="98" t="s">
        <v>669</v>
      </c>
      <c r="RRC65" s="98" t="s">
        <v>669</v>
      </c>
      <c r="RRD65" s="98" t="s">
        <v>669</v>
      </c>
      <c r="RRE65" s="98" t="s">
        <v>669</v>
      </c>
      <c r="RRF65" s="98" t="s">
        <v>669</v>
      </c>
      <c r="RRG65" s="98" t="s">
        <v>669</v>
      </c>
      <c r="RRH65" s="98" t="s">
        <v>669</v>
      </c>
      <c r="RRI65" s="98" t="s">
        <v>669</v>
      </c>
      <c r="RRJ65" s="98" t="s">
        <v>669</v>
      </c>
      <c r="RRK65" s="98" t="s">
        <v>669</v>
      </c>
      <c r="RRL65" s="98" t="s">
        <v>669</v>
      </c>
      <c r="RRM65" s="98" t="s">
        <v>669</v>
      </c>
      <c r="RRN65" s="98" t="s">
        <v>669</v>
      </c>
      <c r="RRO65" s="98" t="s">
        <v>669</v>
      </c>
      <c r="RRP65" s="98" t="s">
        <v>669</v>
      </c>
      <c r="RRQ65" s="98" t="s">
        <v>669</v>
      </c>
      <c r="RRR65" s="98" t="s">
        <v>669</v>
      </c>
      <c r="RRS65" s="98" t="s">
        <v>669</v>
      </c>
      <c r="RRT65" s="98" t="s">
        <v>669</v>
      </c>
      <c r="RRU65" s="98" t="s">
        <v>669</v>
      </c>
      <c r="RRV65" s="98" t="s">
        <v>669</v>
      </c>
      <c r="RRW65" s="98" t="s">
        <v>669</v>
      </c>
      <c r="RRX65" s="98" t="s">
        <v>669</v>
      </c>
      <c r="RRY65" s="98" t="s">
        <v>669</v>
      </c>
      <c r="RRZ65" s="98" t="s">
        <v>669</v>
      </c>
      <c r="RSA65" s="98" t="s">
        <v>669</v>
      </c>
      <c r="RSB65" s="98" t="s">
        <v>669</v>
      </c>
      <c r="RSC65" s="98" t="s">
        <v>669</v>
      </c>
      <c r="RSD65" s="98" t="s">
        <v>669</v>
      </c>
      <c r="RSE65" s="98" t="s">
        <v>669</v>
      </c>
      <c r="RSF65" s="98" t="s">
        <v>669</v>
      </c>
      <c r="RSG65" s="98" t="s">
        <v>669</v>
      </c>
      <c r="RSH65" s="98" t="s">
        <v>669</v>
      </c>
      <c r="RSI65" s="98" t="s">
        <v>669</v>
      </c>
      <c r="RSJ65" s="98" t="s">
        <v>669</v>
      </c>
      <c r="RSK65" s="98" t="s">
        <v>669</v>
      </c>
      <c r="RSL65" s="98" t="s">
        <v>669</v>
      </c>
      <c r="RSM65" s="98" t="s">
        <v>669</v>
      </c>
      <c r="RSN65" s="98" t="s">
        <v>669</v>
      </c>
      <c r="RSO65" s="98" t="s">
        <v>669</v>
      </c>
      <c r="RSP65" s="98" t="s">
        <v>669</v>
      </c>
      <c r="RSQ65" s="98" t="s">
        <v>669</v>
      </c>
      <c r="RSR65" s="98" t="s">
        <v>669</v>
      </c>
      <c r="RSS65" s="98" t="s">
        <v>669</v>
      </c>
      <c r="RST65" s="98" t="s">
        <v>669</v>
      </c>
      <c r="RSU65" s="98" t="s">
        <v>669</v>
      </c>
      <c r="RSV65" s="98" t="s">
        <v>669</v>
      </c>
      <c r="RSW65" s="98" t="s">
        <v>669</v>
      </c>
      <c r="RSX65" s="98" t="s">
        <v>669</v>
      </c>
      <c r="RSY65" s="98" t="s">
        <v>669</v>
      </c>
      <c r="RSZ65" s="98" t="s">
        <v>669</v>
      </c>
      <c r="RTA65" s="98" t="s">
        <v>669</v>
      </c>
      <c r="RTB65" s="98" t="s">
        <v>669</v>
      </c>
      <c r="RTC65" s="98" t="s">
        <v>669</v>
      </c>
      <c r="RTD65" s="98" t="s">
        <v>669</v>
      </c>
      <c r="RTE65" s="98" t="s">
        <v>669</v>
      </c>
      <c r="RTF65" s="98" t="s">
        <v>669</v>
      </c>
      <c r="RTG65" s="98" t="s">
        <v>669</v>
      </c>
      <c r="RTH65" s="98" t="s">
        <v>669</v>
      </c>
      <c r="RTI65" s="98" t="s">
        <v>669</v>
      </c>
      <c r="RTJ65" s="98" t="s">
        <v>669</v>
      </c>
      <c r="RTK65" s="98" t="s">
        <v>669</v>
      </c>
      <c r="RTL65" s="98" t="s">
        <v>669</v>
      </c>
      <c r="RTM65" s="98" t="s">
        <v>669</v>
      </c>
      <c r="RTN65" s="98" t="s">
        <v>669</v>
      </c>
      <c r="RTO65" s="98" t="s">
        <v>669</v>
      </c>
      <c r="RTP65" s="98" t="s">
        <v>669</v>
      </c>
      <c r="RTQ65" s="98" t="s">
        <v>669</v>
      </c>
      <c r="RTR65" s="98" t="s">
        <v>669</v>
      </c>
      <c r="RTS65" s="98" t="s">
        <v>669</v>
      </c>
      <c r="RTT65" s="98" t="s">
        <v>669</v>
      </c>
      <c r="RTU65" s="98" t="s">
        <v>669</v>
      </c>
      <c r="RTV65" s="98" t="s">
        <v>669</v>
      </c>
      <c r="RTW65" s="98" t="s">
        <v>669</v>
      </c>
      <c r="RTX65" s="98" t="s">
        <v>669</v>
      </c>
      <c r="RTY65" s="98" t="s">
        <v>669</v>
      </c>
      <c r="RTZ65" s="98" t="s">
        <v>669</v>
      </c>
      <c r="RUA65" s="98" t="s">
        <v>669</v>
      </c>
      <c r="RUB65" s="98" t="s">
        <v>669</v>
      </c>
      <c r="RUC65" s="98" t="s">
        <v>669</v>
      </c>
      <c r="RUD65" s="98" t="s">
        <v>669</v>
      </c>
      <c r="RUE65" s="98" t="s">
        <v>669</v>
      </c>
      <c r="RUF65" s="98" t="s">
        <v>669</v>
      </c>
      <c r="RUG65" s="98" t="s">
        <v>669</v>
      </c>
      <c r="RUH65" s="98" t="s">
        <v>669</v>
      </c>
      <c r="RUI65" s="98" t="s">
        <v>669</v>
      </c>
      <c r="RUJ65" s="98" t="s">
        <v>669</v>
      </c>
      <c r="RUK65" s="98" t="s">
        <v>669</v>
      </c>
      <c r="RUL65" s="98" t="s">
        <v>669</v>
      </c>
      <c r="RUM65" s="98" t="s">
        <v>669</v>
      </c>
      <c r="RUN65" s="98" t="s">
        <v>669</v>
      </c>
      <c r="RUO65" s="98" t="s">
        <v>669</v>
      </c>
      <c r="RUP65" s="98" t="s">
        <v>669</v>
      </c>
      <c r="RUQ65" s="98" t="s">
        <v>669</v>
      </c>
      <c r="RUR65" s="98" t="s">
        <v>669</v>
      </c>
      <c r="RUS65" s="98" t="s">
        <v>669</v>
      </c>
      <c r="RUT65" s="98" t="s">
        <v>669</v>
      </c>
      <c r="RUU65" s="98" t="s">
        <v>669</v>
      </c>
      <c r="RUV65" s="98" t="s">
        <v>669</v>
      </c>
      <c r="RUW65" s="98" t="s">
        <v>669</v>
      </c>
      <c r="RUX65" s="98" t="s">
        <v>669</v>
      </c>
      <c r="RUY65" s="98" t="s">
        <v>669</v>
      </c>
      <c r="RUZ65" s="98" t="s">
        <v>669</v>
      </c>
      <c r="RVA65" s="98" t="s">
        <v>669</v>
      </c>
      <c r="RVB65" s="98" t="s">
        <v>669</v>
      </c>
      <c r="RVC65" s="98" t="s">
        <v>669</v>
      </c>
      <c r="RVD65" s="98" t="s">
        <v>669</v>
      </c>
      <c r="RVE65" s="98" t="s">
        <v>669</v>
      </c>
      <c r="RVF65" s="98" t="s">
        <v>669</v>
      </c>
      <c r="RVG65" s="98" t="s">
        <v>669</v>
      </c>
      <c r="RVH65" s="98" t="s">
        <v>669</v>
      </c>
      <c r="RVI65" s="98" t="s">
        <v>669</v>
      </c>
      <c r="RVJ65" s="98" t="s">
        <v>669</v>
      </c>
      <c r="RVK65" s="98" t="s">
        <v>669</v>
      </c>
      <c r="RVL65" s="98" t="s">
        <v>669</v>
      </c>
      <c r="RVM65" s="98" t="s">
        <v>669</v>
      </c>
      <c r="RVN65" s="98" t="s">
        <v>669</v>
      </c>
      <c r="RVO65" s="98" t="s">
        <v>669</v>
      </c>
      <c r="RVP65" s="98" t="s">
        <v>669</v>
      </c>
      <c r="RVQ65" s="98" t="s">
        <v>669</v>
      </c>
      <c r="RVR65" s="98" t="s">
        <v>669</v>
      </c>
      <c r="RVS65" s="98" t="s">
        <v>669</v>
      </c>
      <c r="RVT65" s="98" t="s">
        <v>669</v>
      </c>
      <c r="RVU65" s="98" t="s">
        <v>669</v>
      </c>
      <c r="RVV65" s="98" t="s">
        <v>669</v>
      </c>
      <c r="RVW65" s="98" t="s">
        <v>669</v>
      </c>
      <c r="RVX65" s="98" t="s">
        <v>669</v>
      </c>
      <c r="RVY65" s="98" t="s">
        <v>669</v>
      </c>
      <c r="RVZ65" s="98" t="s">
        <v>669</v>
      </c>
      <c r="RWA65" s="98" t="s">
        <v>669</v>
      </c>
      <c r="RWB65" s="98" t="s">
        <v>669</v>
      </c>
      <c r="RWC65" s="98" t="s">
        <v>669</v>
      </c>
      <c r="RWD65" s="98" t="s">
        <v>669</v>
      </c>
      <c r="RWE65" s="98" t="s">
        <v>669</v>
      </c>
      <c r="RWF65" s="98" t="s">
        <v>669</v>
      </c>
      <c r="RWG65" s="98" t="s">
        <v>669</v>
      </c>
      <c r="RWH65" s="98" t="s">
        <v>669</v>
      </c>
      <c r="RWI65" s="98" t="s">
        <v>669</v>
      </c>
      <c r="RWJ65" s="98" t="s">
        <v>669</v>
      </c>
      <c r="RWK65" s="98" t="s">
        <v>669</v>
      </c>
      <c r="RWL65" s="98" t="s">
        <v>669</v>
      </c>
      <c r="RWM65" s="98" t="s">
        <v>669</v>
      </c>
      <c r="RWN65" s="98" t="s">
        <v>669</v>
      </c>
      <c r="RWO65" s="98" t="s">
        <v>669</v>
      </c>
      <c r="RWP65" s="98" t="s">
        <v>669</v>
      </c>
      <c r="RWQ65" s="98" t="s">
        <v>669</v>
      </c>
      <c r="RWR65" s="98" t="s">
        <v>669</v>
      </c>
      <c r="RWS65" s="98" t="s">
        <v>669</v>
      </c>
      <c r="RWT65" s="98" t="s">
        <v>669</v>
      </c>
      <c r="RWU65" s="98" t="s">
        <v>669</v>
      </c>
      <c r="RWV65" s="98" t="s">
        <v>669</v>
      </c>
      <c r="RWW65" s="98" t="s">
        <v>669</v>
      </c>
      <c r="RWX65" s="98" t="s">
        <v>669</v>
      </c>
      <c r="RWY65" s="98" t="s">
        <v>669</v>
      </c>
      <c r="RWZ65" s="98" t="s">
        <v>669</v>
      </c>
      <c r="RXA65" s="98" t="s">
        <v>669</v>
      </c>
      <c r="RXB65" s="98" t="s">
        <v>669</v>
      </c>
      <c r="RXC65" s="98" t="s">
        <v>669</v>
      </c>
      <c r="RXD65" s="98" t="s">
        <v>669</v>
      </c>
      <c r="RXE65" s="98" t="s">
        <v>669</v>
      </c>
      <c r="RXF65" s="98" t="s">
        <v>669</v>
      </c>
      <c r="RXG65" s="98" t="s">
        <v>669</v>
      </c>
      <c r="RXH65" s="98" t="s">
        <v>669</v>
      </c>
      <c r="RXI65" s="98" t="s">
        <v>669</v>
      </c>
      <c r="RXJ65" s="98" t="s">
        <v>669</v>
      </c>
      <c r="RXK65" s="98" t="s">
        <v>669</v>
      </c>
      <c r="RXL65" s="98" t="s">
        <v>669</v>
      </c>
      <c r="RXM65" s="98" t="s">
        <v>669</v>
      </c>
      <c r="RXN65" s="98" t="s">
        <v>669</v>
      </c>
      <c r="RXO65" s="98" t="s">
        <v>669</v>
      </c>
      <c r="RXP65" s="98" t="s">
        <v>669</v>
      </c>
      <c r="RXQ65" s="98" t="s">
        <v>669</v>
      </c>
      <c r="RXR65" s="98" t="s">
        <v>669</v>
      </c>
      <c r="RXS65" s="98" t="s">
        <v>669</v>
      </c>
      <c r="RXT65" s="98" t="s">
        <v>669</v>
      </c>
      <c r="RXU65" s="98" t="s">
        <v>669</v>
      </c>
      <c r="RXV65" s="98" t="s">
        <v>669</v>
      </c>
      <c r="RXW65" s="98" t="s">
        <v>669</v>
      </c>
      <c r="RXX65" s="98" t="s">
        <v>669</v>
      </c>
      <c r="RXY65" s="98" t="s">
        <v>669</v>
      </c>
      <c r="RXZ65" s="98" t="s">
        <v>669</v>
      </c>
      <c r="RYA65" s="98" t="s">
        <v>669</v>
      </c>
      <c r="RYB65" s="98" t="s">
        <v>669</v>
      </c>
      <c r="RYC65" s="98" t="s">
        <v>669</v>
      </c>
      <c r="RYD65" s="98" t="s">
        <v>669</v>
      </c>
      <c r="RYE65" s="98" t="s">
        <v>669</v>
      </c>
      <c r="RYF65" s="98" t="s">
        <v>669</v>
      </c>
      <c r="RYG65" s="98" t="s">
        <v>669</v>
      </c>
      <c r="RYH65" s="98" t="s">
        <v>669</v>
      </c>
      <c r="RYI65" s="98" t="s">
        <v>669</v>
      </c>
      <c r="RYJ65" s="98" t="s">
        <v>669</v>
      </c>
      <c r="RYK65" s="98" t="s">
        <v>669</v>
      </c>
      <c r="RYL65" s="98" t="s">
        <v>669</v>
      </c>
      <c r="RYM65" s="98" t="s">
        <v>669</v>
      </c>
      <c r="RYN65" s="98" t="s">
        <v>669</v>
      </c>
      <c r="RYO65" s="98" t="s">
        <v>669</v>
      </c>
      <c r="RYP65" s="98" t="s">
        <v>669</v>
      </c>
      <c r="RYQ65" s="98" t="s">
        <v>669</v>
      </c>
      <c r="RYR65" s="98" t="s">
        <v>669</v>
      </c>
      <c r="RYS65" s="98" t="s">
        <v>669</v>
      </c>
      <c r="RYT65" s="98" t="s">
        <v>669</v>
      </c>
      <c r="RYU65" s="98" t="s">
        <v>669</v>
      </c>
      <c r="RYV65" s="98" t="s">
        <v>669</v>
      </c>
      <c r="RYW65" s="98" t="s">
        <v>669</v>
      </c>
      <c r="RYX65" s="98" t="s">
        <v>669</v>
      </c>
      <c r="RYY65" s="98" t="s">
        <v>669</v>
      </c>
      <c r="RYZ65" s="98" t="s">
        <v>669</v>
      </c>
      <c r="RZA65" s="98" t="s">
        <v>669</v>
      </c>
      <c r="RZB65" s="98" t="s">
        <v>669</v>
      </c>
      <c r="RZC65" s="98" t="s">
        <v>669</v>
      </c>
      <c r="RZD65" s="98" t="s">
        <v>669</v>
      </c>
      <c r="RZE65" s="98" t="s">
        <v>669</v>
      </c>
      <c r="RZF65" s="98" t="s">
        <v>669</v>
      </c>
      <c r="RZG65" s="98" t="s">
        <v>669</v>
      </c>
      <c r="RZH65" s="98" t="s">
        <v>669</v>
      </c>
      <c r="RZI65" s="98" t="s">
        <v>669</v>
      </c>
      <c r="RZJ65" s="98" t="s">
        <v>669</v>
      </c>
      <c r="RZK65" s="98" t="s">
        <v>669</v>
      </c>
      <c r="RZL65" s="98" t="s">
        <v>669</v>
      </c>
      <c r="RZM65" s="98" t="s">
        <v>669</v>
      </c>
      <c r="RZN65" s="98" t="s">
        <v>669</v>
      </c>
      <c r="RZO65" s="98" t="s">
        <v>669</v>
      </c>
      <c r="RZP65" s="98" t="s">
        <v>669</v>
      </c>
      <c r="RZQ65" s="98" t="s">
        <v>669</v>
      </c>
      <c r="RZR65" s="98" t="s">
        <v>669</v>
      </c>
      <c r="RZS65" s="98" t="s">
        <v>669</v>
      </c>
      <c r="RZT65" s="98" t="s">
        <v>669</v>
      </c>
      <c r="RZU65" s="98" t="s">
        <v>669</v>
      </c>
      <c r="RZV65" s="98" t="s">
        <v>669</v>
      </c>
      <c r="RZW65" s="98" t="s">
        <v>669</v>
      </c>
      <c r="RZX65" s="98" t="s">
        <v>669</v>
      </c>
      <c r="RZY65" s="98" t="s">
        <v>669</v>
      </c>
      <c r="RZZ65" s="98" t="s">
        <v>669</v>
      </c>
      <c r="SAA65" s="98" t="s">
        <v>669</v>
      </c>
      <c r="SAB65" s="98" t="s">
        <v>669</v>
      </c>
      <c r="SAC65" s="98" t="s">
        <v>669</v>
      </c>
      <c r="SAD65" s="98" t="s">
        <v>669</v>
      </c>
      <c r="SAE65" s="98" t="s">
        <v>669</v>
      </c>
      <c r="SAF65" s="98" t="s">
        <v>669</v>
      </c>
      <c r="SAG65" s="98" t="s">
        <v>669</v>
      </c>
      <c r="SAH65" s="98" t="s">
        <v>669</v>
      </c>
      <c r="SAI65" s="98" t="s">
        <v>669</v>
      </c>
      <c r="SAJ65" s="98" t="s">
        <v>669</v>
      </c>
      <c r="SAK65" s="98" t="s">
        <v>669</v>
      </c>
      <c r="SAL65" s="98" t="s">
        <v>669</v>
      </c>
      <c r="SAM65" s="98" t="s">
        <v>669</v>
      </c>
      <c r="SAN65" s="98" t="s">
        <v>669</v>
      </c>
      <c r="SAO65" s="98" t="s">
        <v>669</v>
      </c>
      <c r="SAP65" s="98" t="s">
        <v>669</v>
      </c>
      <c r="SAQ65" s="98" t="s">
        <v>669</v>
      </c>
      <c r="SAR65" s="98" t="s">
        <v>669</v>
      </c>
      <c r="SAS65" s="98" t="s">
        <v>669</v>
      </c>
      <c r="SAT65" s="98" t="s">
        <v>669</v>
      </c>
      <c r="SAU65" s="98" t="s">
        <v>669</v>
      </c>
      <c r="SAV65" s="98" t="s">
        <v>669</v>
      </c>
      <c r="SAW65" s="98" t="s">
        <v>669</v>
      </c>
      <c r="SAX65" s="98" t="s">
        <v>669</v>
      </c>
      <c r="SAY65" s="98" t="s">
        <v>669</v>
      </c>
      <c r="SAZ65" s="98" t="s">
        <v>669</v>
      </c>
      <c r="SBA65" s="98" t="s">
        <v>669</v>
      </c>
      <c r="SBB65" s="98" t="s">
        <v>669</v>
      </c>
      <c r="SBC65" s="98" t="s">
        <v>669</v>
      </c>
      <c r="SBD65" s="98" t="s">
        <v>669</v>
      </c>
      <c r="SBE65" s="98" t="s">
        <v>669</v>
      </c>
      <c r="SBF65" s="98" t="s">
        <v>669</v>
      </c>
      <c r="SBG65" s="98" t="s">
        <v>669</v>
      </c>
      <c r="SBH65" s="98" t="s">
        <v>669</v>
      </c>
      <c r="SBI65" s="98" t="s">
        <v>669</v>
      </c>
      <c r="SBJ65" s="98" t="s">
        <v>669</v>
      </c>
      <c r="SBK65" s="98" t="s">
        <v>669</v>
      </c>
      <c r="SBL65" s="98" t="s">
        <v>669</v>
      </c>
      <c r="SBM65" s="98" t="s">
        <v>669</v>
      </c>
      <c r="SBN65" s="98" t="s">
        <v>669</v>
      </c>
      <c r="SBO65" s="98" t="s">
        <v>669</v>
      </c>
      <c r="SBP65" s="98" t="s">
        <v>669</v>
      </c>
      <c r="SBQ65" s="98" t="s">
        <v>669</v>
      </c>
      <c r="SBR65" s="98" t="s">
        <v>669</v>
      </c>
      <c r="SBS65" s="98" t="s">
        <v>669</v>
      </c>
      <c r="SBT65" s="98" t="s">
        <v>669</v>
      </c>
      <c r="SBU65" s="98" t="s">
        <v>669</v>
      </c>
      <c r="SBV65" s="98" t="s">
        <v>669</v>
      </c>
      <c r="SBW65" s="98" t="s">
        <v>669</v>
      </c>
      <c r="SBX65" s="98" t="s">
        <v>669</v>
      </c>
      <c r="SBY65" s="98" t="s">
        <v>669</v>
      </c>
      <c r="SBZ65" s="98" t="s">
        <v>669</v>
      </c>
      <c r="SCA65" s="98" t="s">
        <v>669</v>
      </c>
      <c r="SCB65" s="98" t="s">
        <v>669</v>
      </c>
      <c r="SCC65" s="98" t="s">
        <v>669</v>
      </c>
      <c r="SCD65" s="98" t="s">
        <v>669</v>
      </c>
      <c r="SCE65" s="98" t="s">
        <v>669</v>
      </c>
      <c r="SCF65" s="98" t="s">
        <v>669</v>
      </c>
      <c r="SCG65" s="98" t="s">
        <v>669</v>
      </c>
      <c r="SCH65" s="98" t="s">
        <v>669</v>
      </c>
      <c r="SCI65" s="98" t="s">
        <v>669</v>
      </c>
      <c r="SCJ65" s="98" t="s">
        <v>669</v>
      </c>
      <c r="SCK65" s="98" t="s">
        <v>669</v>
      </c>
      <c r="SCL65" s="98" t="s">
        <v>669</v>
      </c>
      <c r="SCM65" s="98" t="s">
        <v>669</v>
      </c>
      <c r="SCN65" s="98" t="s">
        <v>669</v>
      </c>
      <c r="SCO65" s="98" t="s">
        <v>669</v>
      </c>
      <c r="SCP65" s="98" t="s">
        <v>669</v>
      </c>
      <c r="SCQ65" s="98" t="s">
        <v>669</v>
      </c>
      <c r="SCR65" s="98" t="s">
        <v>669</v>
      </c>
      <c r="SCS65" s="98" t="s">
        <v>669</v>
      </c>
      <c r="SCT65" s="98" t="s">
        <v>669</v>
      </c>
      <c r="SCU65" s="98" t="s">
        <v>669</v>
      </c>
      <c r="SCV65" s="98" t="s">
        <v>669</v>
      </c>
      <c r="SCW65" s="98" t="s">
        <v>669</v>
      </c>
      <c r="SCX65" s="98" t="s">
        <v>669</v>
      </c>
      <c r="SCY65" s="98" t="s">
        <v>669</v>
      </c>
      <c r="SCZ65" s="98" t="s">
        <v>669</v>
      </c>
      <c r="SDA65" s="98" t="s">
        <v>669</v>
      </c>
      <c r="SDB65" s="98" t="s">
        <v>669</v>
      </c>
      <c r="SDC65" s="98" t="s">
        <v>669</v>
      </c>
      <c r="SDD65" s="98" t="s">
        <v>669</v>
      </c>
      <c r="SDE65" s="98" t="s">
        <v>669</v>
      </c>
      <c r="SDF65" s="98" t="s">
        <v>669</v>
      </c>
      <c r="SDG65" s="98" t="s">
        <v>669</v>
      </c>
      <c r="SDH65" s="98" t="s">
        <v>669</v>
      </c>
      <c r="SDI65" s="98" t="s">
        <v>669</v>
      </c>
      <c r="SDJ65" s="98" t="s">
        <v>669</v>
      </c>
      <c r="SDK65" s="98" t="s">
        <v>669</v>
      </c>
      <c r="SDL65" s="98" t="s">
        <v>669</v>
      </c>
      <c r="SDM65" s="98" t="s">
        <v>669</v>
      </c>
      <c r="SDN65" s="98" t="s">
        <v>669</v>
      </c>
      <c r="SDO65" s="98" t="s">
        <v>669</v>
      </c>
      <c r="SDP65" s="98" t="s">
        <v>669</v>
      </c>
      <c r="SDQ65" s="98" t="s">
        <v>669</v>
      </c>
      <c r="SDR65" s="98" t="s">
        <v>669</v>
      </c>
      <c r="SDS65" s="98" t="s">
        <v>669</v>
      </c>
      <c r="SDT65" s="98" t="s">
        <v>669</v>
      </c>
      <c r="SDU65" s="98" t="s">
        <v>669</v>
      </c>
      <c r="SDV65" s="98" t="s">
        <v>669</v>
      </c>
      <c r="SDW65" s="98" t="s">
        <v>669</v>
      </c>
      <c r="SDX65" s="98" t="s">
        <v>669</v>
      </c>
      <c r="SDY65" s="98" t="s">
        <v>669</v>
      </c>
      <c r="SDZ65" s="98" t="s">
        <v>669</v>
      </c>
      <c r="SEA65" s="98" t="s">
        <v>669</v>
      </c>
      <c r="SEB65" s="98" t="s">
        <v>669</v>
      </c>
      <c r="SEC65" s="98" t="s">
        <v>669</v>
      </c>
      <c r="SED65" s="98" t="s">
        <v>669</v>
      </c>
      <c r="SEE65" s="98" t="s">
        <v>669</v>
      </c>
      <c r="SEF65" s="98" t="s">
        <v>669</v>
      </c>
      <c r="SEG65" s="98" t="s">
        <v>669</v>
      </c>
      <c r="SEH65" s="98" t="s">
        <v>669</v>
      </c>
      <c r="SEI65" s="98" t="s">
        <v>669</v>
      </c>
      <c r="SEJ65" s="98" t="s">
        <v>669</v>
      </c>
      <c r="SEK65" s="98" t="s">
        <v>669</v>
      </c>
      <c r="SEL65" s="98" t="s">
        <v>669</v>
      </c>
      <c r="SEM65" s="98" t="s">
        <v>669</v>
      </c>
      <c r="SEN65" s="98" t="s">
        <v>669</v>
      </c>
      <c r="SEO65" s="98" t="s">
        <v>669</v>
      </c>
      <c r="SEP65" s="98" t="s">
        <v>669</v>
      </c>
      <c r="SEQ65" s="98" t="s">
        <v>669</v>
      </c>
      <c r="SER65" s="98" t="s">
        <v>669</v>
      </c>
      <c r="SES65" s="98" t="s">
        <v>669</v>
      </c>
      <c r="SET65" s="98" t="s">
        <v>669</v>
      </c>
      <c r="SEU65" s="98" t="s">
        <v>669</v>
      </c>
      <c r="SEV65" s="98" t="s">
        <v>669</v>
      </c>
      <c r="SEW65" s="98" t="s">
        <v>669</v>
      </c>
      <c r="SEX65" s="98" t="s">
        <v>669</v>
      </c>
      <c r="SEY65" s="98" t="s">
        <v>669</v>
      </c>
      <c r="SEZ65" s="98" t="s">
        <v>669</v>
      </c>
      <c r="SFA65" s="98" t="s">
        <v>669</v>
      </c>
      <c r="SFB65" s="98" t="s">
        <v>669</v>
      </c>
      <c r="SFC65" s="98" t="s">
        <v>669</v>
      </c>
      <c r="SFD65" s="98" t="s">
        <v>669</v>
      </c>
      <c r="SFE65" s="98" t="s">
        <v>669</v>
      </c>
      <c r="SFF65" s="98" t="s">
        <v>669</v>
      </c>
      <c r="SFG65" s="98" t="s">
        <v>669</v>
      </c>
      <c r="SFH65" s="98" t="s">
        <v>669</v>
      </c>
      <c r="SFI65" s="98" t="s">
        <v>669</v>
      </c>
      <c r="SFJ65" s="98" t="s">
        <v>669</v>
      </c>
      <c r="SFK65" s="98" t="s">
        <v>669</v>
      </c>
      <c r="SFL65" s="98" t="s">
        <v>669</v>
      </c>
      <c r="SFM65" s="98" t="s">
        <v>669</v>
      </c>
      <c r="SFN65" s="98" t="s">
        <v>669</v>
      </c>
      <c r="SFO65" s="98" t="s">
        <v>669</v>
      </c>
      <c r="SFP65" s="98" t="s">
        <v>669</v>
      </c>
      <c r="SFQ65" s="98" t="s">
        <v>669</v>
      </c>
      <c r="SFR65" s="98" t="s">
        <v>669</v>
      </c>
      <c r="SFS65" s="98" t="s">
        <v>669</v>
      </c>
      <c r="SFT65" s="98" t="s">
        <v>669</v>
      </c>
      <c r="SFU65" s="98" t="s">
        <v>669</v>
      </c>
      <c r="SFV65" s="98" t="s">
        <v>669</v>
      </c>
      <c r="SFW65" s="98" t="s">
        <v>669</v>
      </c>
      <c r="SFX65" s="98" t="s">
        <v>669</v>
      </c>
      <c r="SFY65" s="98" t="s">
        <v>669</v>
      </c>
      <c r="SFZ65" s="98" t="s">
        <v>669</v>
      </c>
      <c r="SGA65" s="98" t="s">
        <v>669</v>
      </c>
      <c r="SGB65" s="98" t="s">
        <v>669</v>
      </c>
      <c r="SGC65" s="98" t="s">
        <v>669</v>
      </c>
      <c r="SGD65" s="98" t="s">
        <v>669</v>
      </c>
      <c r="SGE65" s="98" t="s">
        <v>669</v>
      </c>
      <c r="SGF65" s="98" t="s">
        <v>669</v>
      </c>
      <c r="SGG65" s="98" t="s">
        <v>669</v>
      </c>
      <c r="SGH65" s="98" t="s">
        <v>669</v>
      </c>
      <c r="SGI65" s="98" t="s">
        <v>669</v>
      </c>
      <c r="SGJ65" s="98" t="s">
        <v>669</v>
      </c>
      <c r="SGK65" s="98" t="s">
        <v>669</v>
      </c>
      <c r="SGL65" s="98" t="s">
        <v>669</v>
      </c>
      <c r="SGM65" s="98" t="s">
        <v>669</v>
      </c>
      <c r="SGN65" s="98" t="s">
        <v>669</v>
      </c>
      <c r="SGO65" s="98" t="s">
        <v>669</v>
      </c>
      <c r="SGP65" s="98" t="s">
        <v>669</v>
      </c>
      <c r="SGQ65" s="98" t="s">
        <v>669</v>
      </c>
      <c r="SGR65" s="98" t="s">
        <v>669</v>
      </c>
      <c r="SGS65" s="98" t="s">
        <v>669</v>
      </c>
      <c r="SGT65" s="98" t="s">
        <v>669</v>
      </c>
      <c r="SGU65" s="98" t="s">
        <v>669</v>
      </c>
      <c r="SGV65" s="98" t="s">
        <v>669</v>
      </c>
      <c r="SGW65" s="98" t="s">
        <v>669</v>
      </c>
      <c r="SGX65" s="98" t="s">
        <v>669</v>
      </c>
      <c r="SGY65" s="98" t="s">
        <v>669</v>
      </c>
      <c r="SGZ65" s="98" t="s">
        <v>669</v>
      </c>
      <c r="SHA65" s="98" t="s">
        <v>669</v>
      </c>
      <c r="SHB65" s="98" t="s">
        <v>669</v>
      </c>
      <c r="SHC65" s="98" t="s">
        <v>669</v>
      </c>
      <c r="SHD65" s="98" t="s">
        <v>669</v>
      </c>
      <c r="SHE65" s="98" t="s">
        <v>669</v>
      </c>
      <c r="SHF65" s="98" t="s">
        <v>669</v>
      </c>
      <c r="SHG65" s="98" t="s">
        <v>669</v>
      </c>
      <c r="SHH65" s="98" t="s">
        <v>669</v>
      </c>
      <c r="SHI65" s="98" t="s">
        <v>669</v>
      </c>
      <c r="SHJ65" s="98" t="s">
        <v>669</v>
      </c>
      <c r="SHK65" s="98" t="s">
        <v>669</v>
      </c>
      <c r="SHL65" s="98" t="s">
        <v>669</v>
      </c>
      <c r="SHM65" s="98" t="s">
        <v>669</v>
      </c>
      <c r="SHN65" s="98" t="s">
        <v>669</v>
      </c>
      <c r="SHO65" s="98" t="s">
        <v>669</v>
      </c>
      <c r="SHP65" s="98" t="s">
        <v>669</v>
      </c>
      <c r="SHQ65" s="98" t="s">
        <v>669</v>
      </c>
      <c r="SHR65" s="98" t="s">
        <v>669</v>
      </c>
      <c r="SHS65" s="98" t="s">
        <v>669</v>
      </c>
      <c r="SHT65" s="98" t="s">
        <v>669</v>
      </c>
      <c r="SHU65" s="98" t="s">
        <v>669</v>
      </c>
      <c r="SHV65" s="98" t="s">
        <v>669</v>
      </c>
      <c r="SHW65" s="98" t="s">
        <v>669</v>
      </c>
      <c r="SHX65" s="98" t="s">
        <v>669</v>
      </c>
      <c r="SHY65" s="98" t="s">
        <v>669</v>
      </c>
      <c r="SHZ65" s="98" t="s">
        <v>669</v>
      </c>
      <c r="SIA65" s="98" t="s">
        <v>669</v>
      </c>
      <c r="SIB65" s="98" t="s">
        <v>669</v>
      </c>
      <c r="SIC65" s="98" t="s">
        <v>669</v>
      </c>
      <c r="SID65" s="98" t="s">
        <v>669</v>
      </c>
      <c r="SIE65" s="98" t="s">
        <v>669</v>
      </c>
      <c r="SIF65" s="98" t="s">
        <v>669</v>
      </c>
      <c r="SIG65" s="98" t="s">
        <v>669</v>
      </c>
      <c r="SIH65" s="98" t="s">
        <v>669</v>
      </c>
      <c r="SII65" s="98" t="s">
        <v>669</v>
      </c>
      <c r="SIJ65" s="98" t="s">
        <v>669</v>
      </c>
      <c r="SIK65" s="98" t="s">
        <v>669</v>
      </c>
      <c r="SIL65" s="98" t="s">
        <v>669</v>
      </c>
      <c r="SIM65" s="98" t="s">
        <v>669</v>
      </c>
      <c r="SIN65" s="98" t="s">
        <v>669</v>
      </c>
      <c r="SIO65" s="98" t="s">
        <v>669</v>
      </c>
      <c r="SIP65" s="98" t="s">
        <v>669</v>
      </c>
      <c r="SIQ65" s="98" t="s">
        <v>669</v>
      </c>
      <c r="SIR65" s="98" t="s">
        <v>669</v>
      </c>
      <c r="SIS65" s="98" t="s">
        <v>669</v>
      </c>
      <c r="SIT65" s="98" t="s">
        <v>669</v>
      </c>
      <c r="SIU65" s="98" t="s">
        <v>669</v>
      </c>
      <c r="SIV65" s="98" t="s">
        <v>669</v>
      </c>
      <c r="SIW65" s="98" t="s">
        <v>669</v>
      </c>
      <c r="SIX65" s="98" t="s">
        <v>669</v>
      </c>
      <c r="SIY65" s="98" t="s">
        <v>669</v>
      </c>
      <c r="SIZ65" s="98" t="s">
        <v>669</v>
      </c>
      <c r="SJA65" s="98" t="s">
        <v>669</v>
      </c>
      <c r="SJB65" s="98" t="s">
        <v>669</v>
      </c>
      <c r="SJC65" s="98" t="s">
        <v>669</v>
      </c>
      <c r="SJD65" s="98" t="s">
        <v>669</v>
      </c>
      <c r="SJE65" s="98" t="s">
        <v>669</v>
      </c>
      <c r="SJF65" s="98" t="s">
        <v>669</v>
      </c>
      <c r="SJG65" s="98" t="s">
        <v>669</v>
      </c>
      <c r="SJH65" s="98" t="s">
        <v>669</v>
      </c>
      <c r="SJI65" s="98" t="s">
        <v>669</v>
      </c>
      <c r="SJJ65" s="98" t="s">
        <v>669</v>
      </c>
      <c r="SJK65" s="98" t="s">
        <v>669</v>
      </c>
      <c r="SJL65" s="98" t="s">
        <v>669</v>
      </c>
      <c r="SJM65" s="98" t="s">
        <v>669</v>
      </c>
      <c r="SJN65" s="98" t="s">
        <v>669</v>
      </c>
      <c r="SJO65" s="98" t="s">
        <v>669</v>
      </c>
      <c r="SJP65" s="98" t="s">
        <v>669</v>
      </c>
      <c r="SJQ65" s="98" t="s">
        <v>669</v>
      </c>
      <c r="SJR65" s="98" t="s">
        <v>669</v>
      </c>
      <c r="SJS65" s="98" t="s">
        <v>669</v>
      </c>
      <c r="SJT65" s="98" t="s">
        <v>669</v>
      </c>
      <c r="SJU65" s="98" t="s">
        <v>669</v>
      </c>
      <c r="SJV65" s="98" t="s">
        <v>669</v>
      </c>
      <c r="SJW65" s="98" t="s">
        <v>669</v>
      </c>
      <c r="SJX65" s="98" t="s">
        <v>669</v>
      </c>
      <c r="SJY65" s="98" t="s">
        <v>669</v>
      </c>
      <c r="SJZ65" s="98" t="s">
        <v>669</v>
      </c>
      <c r="SKA65" s="98" t="s">
        <v>669</v>
      </c>
      <c r="SKB65" s="98" t="s">
        <v>669</v>
      </c>
      <c r="SKC65" s="98" t="s">
        <v>669</v>
      </c>
      <c r="SKD65" s="98" t="s">
        <v>669</v>
      </c>
      <c r="SKE65" s="98" t="s">
        <v>669</v>
      </c>
      <c r="SKF65" s="98" t="s">
        <v>669</v>
      </c>
      <c r="SKG65" s="98" t="s">
        <v>669</v>
      </c>
      <c r="SKH65" s="98" t="s">
        <v>669</v>
      </c>
      <c r="SKI65" s="98" t="s">
        <v>669</v>
      </c>
      <c r="SKJ65" s="98" t="s">
        <v>669</v>
      </c>
      <c r="SKK65" s="98" t="s">
        <v>669</v>
      </c>
      <c r="SKL65" s="98" t="s">
        <v>669</v>
      </c>
      <c r="SKM65" s="98" t="s">
        <v>669</v>
      </c>
      <c r="SKN65" s="98" t="s">
        <v>669</v>
      </c>
      <c r="SKO65" s="98" t="s">
        <v>669</v>
      </c>
      <c r="SKP65" s="98" t="s">
        <v>669</v>
      </c>
      <c r="SKQ65" s="98" t="s">
        <v>669</v>
      </c>
      <c r="SKR65" s="98" t="s">
        <v>669</v>
      </c>
      <c r="SKS65" s="98" t="s">
        <v>669</v>
      </c>
      <c r="SKT65" s="98" t="s">
        <v>669</v>
      </c>
      <c r="SKU65" s="98" t="s">
        <v>669</v>
      </c>
      <c r="SKV65" s="98" t="s">
        <v>669</v>
      </c>
      <c r="SKW65" s="98" t="s">
        <v>669</v>
      </c>
      <c r="SKX65" s="98" t="s">
        <v>669</v>
      </c>
      <c r="SKY65" s="98" t="s">
        <v>669</v>
      </c>
      <c r="SKZ65" s="98" t="s">
        <v>669</v>
      </c>
      <c r="SLA65" s="98" t="s">
        <v>669</v>
      </c>
      <c r="SLB65" s="98" t="s">
        <v>669</v>
      </c>
      <c r="SLC65" s="98" t="s">
        <v>669</v>
      </c>
      <c r="SLD65" s="98" t="s">
        <v>669</v>
      </c>
      <c r="SLE65" s="98" t="s">
        <v>669</v>
      </c>
      <c r="SLF65" s="98" t="s">
        <v>669</v>
      </c>
      <c r="SLG65" s="98" t="s">
        <v>669</v>
      </c>
      <c r="SLH65" s="98" t="s">
        <v>669</v>
      </c>
      <c r="SLI65" s="98" t="s">
        <v>669</v>
      </c>
      <c r="SLJ65" s="98" t="s">
        <v>669</v>
      </c>
      <c r="SLK65" s="98" t="s">
        <v>669</v>
      </c>
      <c r="SLL65" s="98" t="s">
        <v>669</v>
      </c>
      <c r="SLM65" s="98" t="s">
        <v>669</v>
      </c>
      <c r="SLN65" s="98" t="s">
        <v>669</v>
      </c>
      <c r="SLO65" s="98" t="s">
        <v>669</v>
      </c>
      <c r="SLP65" s="98" t="s">
        <v>669</v>
      </c>
      <c r="SLQ65" s="98" t="s">
        <v>669</v>
      </c>
      <c r="SLR65" s="98" t="s">
        <v>669</v>
      </c>
      <c r="SLS65" s="98" t="s">
        <v>669</v>
      </c>
      <c r="SLT65" s="98" t="s">
        <v>669</v>
      </c>
      <c r="SLU65" s="98" t="s">
        <v>669</v>
      </c>
      <c r="SLV65" s="98" t="s">
        <v>669</v>
      </c>
      <c r="SLW65" s="98" t="s">
        <v>669</v>
      </c>
      <c r="SLX65" s="98" t="s">
        <v>669</v>
      </c>
      <c r="SLY65" s="98" t="s">
        <v>669</v>
      </c>
      <c r="SLZ65" s="98" t="s">
        <v>669</v>
      </c>
      <c r="SMA65" s="98" t="s">
        <v>669</v>
      </c>
      <c r="SMB65" s="98" t="s">
        <v>669</v>
      </c>
      <c r="SMC65" s="98" t="s">
        <v>669</v>
      </c>
      <c r="SMD65" s="98" t="s">
        <v>669</v>
      </c>
      <c r="SME65" s="98" t="s">
        <v>669</v>
      </c>
      <c r="SMF65" s="98" t="s">
        <v>669</v>
      </c>
      <c r="SMG65" s="98" t="s">
        <v>669</v>
      </c>
      <c r="SMH65" s="98" t="s">
        <v>669</v>
      </c>
      <c r="SMI65" s="98" t="s">
        <v>669</v>
      </c>
      <c r="SMJ65" s="98" t="s">
        <v>669</v>
      </c>
      <c r="SMK65" s="98" t="s">
        <v>669</v>
      </c>
      <c r="SML65" s="98" t="s">
        <v>669</v>
      </c>
      <c r="SMM65" s="98" t="s">
        <v>669</v>
      </c>
      <c r="SMN65" s="98" t="s">
        <v>669</v>
      </c>
      <c r="SMO65" s="98" t="s">
        <v>669</v>
      </c>
      <c r="SMP65" s="98" t="s">
        <v>669</v>
      </c>
      <c r="SMQ65" s="98" t="s">
        <v>669</v>
      </c>
      <c r="SMR65" s="98" t="s">
        <v>669</v>
      </c>
      <c r="SMS65" s="98" t="s">
        <v>669</v>
      </c>
      <c r="SMT65" s="98" t="s">
        <v>669</v>
      </c>
      <c r="SMU65" s="98" t="s">
        <v>669</v>
      </c>
      <c r="SMV65" s="98" t="s">
        <v>669</v>
      </c>
      <c r="SMW65" s="98" t="s">
        <v>669</v>
      </c>
      <c r="SMX65" s="98" t="s">
        <v>669</v>
      </c>
      <c r="SMY65" s="98" t="s">
        <v>669</v>
      </c>
      <c r="SMZ65" s="98" t="s">
        <v>669</v>
      </c>
      <c r="SNA65" s="98" t="s">
        <v>669</v>
      </c>
      <c r="SNB65" s="98" t="s">
        <v>669</v>
      </c>
      <c r="SNC65" s="98" t="s">
        <v>669</v>
      </c>
      <c r="SND65" s="98" t="s">
        <v>669</v>
      </c>
      <c r="SNE65" s="98" t="s">
        <v>669</v>
      </c>
      <c r="SNF65" s="98" t="s">
        <v>669</v>
      </c>
      <c r="SNG65" s="98" t="s">
        <v>669</v>
      </c>
      <c r="SNH65" s="98" t="s">
        <v>669</v>
      </c>
      <c r="SNI65" s="98" t="s">
        <v>669</v>
      </c>
      <c r="SNJ65" s="98" t="s">
        <v>669</v>
      </c>
      <c r="SNK65" s="98" t="s">
        <v>669</v>
      </c>
      <c r="SNL65" s="98" t="s">
        <v>669</v>
      </c>
      <c r="SNM65" s="98" t="s">
        <v>669</v>
      </c>
      <c r="SNN65" s="98" t="s">
        <v>669</v>
      </c>
      <c r="SNO65" s="98" t="s">
        <v>669</v>
      </c>
      <c r="SNP65" s="98" t="s">
        <v>669</v>
      </c>
      <c r="SNQ65" s="98" t="s">
        <v>669</v>
      </c>
      <c r="SNR65" s="98" t="s">
        <v>669</v>
      </c>
      <c r="SNS65" s="98" t="s">
        <v>669</v>
      </c>
      <c r="SNT65" s="98" t="s">
        <v>669</v>
      </c>
      <c r="SNU65" s="98" t="s">
        <v>669</v>
      </c>
      <c r="SNV65" s="98" t="s">
        <v>669</v>
      </c>
      <c r="SNW65" s="98" t="s">
        <v>669</v>
      </c>
      <c r="SNX65" s="98" t="s">
        <v>669</v>
      </c>
      <c r="SNY65" s="98" t="s">
        <v>669</v>
      </c>
      <c r="SNZ65" s="98" t="s">
        <v>669</v>
      </c>
      <c r="SOA65" s="98" t="s">
        <v>669</v>
      </c>
      <c r="SOB65" s="98" t="s">
        <v>669</v>
      </c>
      <c r="SOC65" s="98" t="s">
        <v>669</v>
      </c>
      <c r="SOD65" s="98" t="s">
        <v>669</v>
      </c>
      <c r="SOE65" s="98" t="s">
        <v>669</v>
      </c>
      <c r="SOF65" s="98" t="s">
        <v>669</v>
      </c>
      <c r="SOG65" s="98" t="s">
        <v>669</v>
      </c>
      <c r="SOH65" s="98" t="s">
        <v>669</v>
      </c>
      <c r="SOI65" s="98" t="s">
        <v>669</v>
      </c>
      <c r="SOJ65" s="98" t="s">
        <v>669</v>
      </c>
      <c r="SOK65" s="98" t="s">
        <v>669</v>
      </c>
      <c r="SOL65" s="98" t="s">
        <v>669</v>
      </c>
      <c r="SOM65" s="98" t="s">
        <v>669</v>
      </c>
      <c r="SON65" s="98" t="s">
        <v>669</v>
      </c>
      <c r="SOO65" s="98" t="s">
        <v>669</v>
      </c>
      <c r="SOP65" s="98" t="s">
        <v>669</v>
      </c>
      <c r="SOQ65" s="98" t="s">
        <v>669</v>
      </c>
      <c r="SOR65" s="98" t="s">
        <v>669</v>
      </c>
      <c r="SOS65" s="98" t="s">
        <v>669</v>
      </c>
      <c r="SOT65" s="98" t="s">
        <v>669</v>
      </c>
      <c r="SOU65" s="98" t="s">
        <v>669</v>
      </c>
      <c r="SOV65" s="98" t="s">
        <v>669</v>
      </c>
      <c r="SOW65" s="98" t="s">
        <v>669</v>
      </c>
      <c r="SOX65" s="98" t="s">
        <v>669</v>
      </c>
      <c r="SOY65" s="98" t="s">
        <v>669</v>
      </c>
      <c r="SOZ65" s="98" t="s">
        <v>669</v>
      </c>
      <c r="SPA65" s="98" t="s">
        <v>669</v>
      </c>
      <c r="SPB65" s="98" t="s">
        <v>669</v>
      </c>
      <c r="SPC65" s="98" t="s">
        <v>669</v>
      </c>
      <c r="SPD65" s="98" t="s">
        <v>669</v>
      </c>
      <c r="SPE65" s="98" t="s">
        <v>669</v>
      </c>
      <c r="SPF65" s="98" t="s">
        <v>669</v>
      </c>
      <c r="SPG65" s="98" t="s">
        <v>669</v>
      </c>
      <c r="SPH65" s="98" t="s">
        <v>669</v>
      </c>
      <c r="SPI65" s="98" t="s">
        <v>669</v>
      </c>
      <c r="SPJ65" s="98" t="s">
        <v>669</v>
      </c>
      <c r="SPK65" s="98" t="s">
        <v>669</v>
      </c>
      <c r="SPL65" s="98" t="s">
        <v>669</v>
      </c>
      <c r="SPM65" s="98" t="s">
        <v>669</v>
      </c>
      <c r="SPN65" s="98" t="s">
        <v>669</v>
      </c>
      <c r="SPO65" s="98" t="s">
        <v>669</v>
      </c>
      <c r="SPP65" s="98" t="s">
        <v>669</v>
      </c>
      <c r="SPQ65" s="98" t="s">
        <v>669</v>
      </c>
      <c r="SPR65" s="98" t="s">
        <v>669</v>
      </c>
      <c r="SPS65" s="98" t="s">
        <v>669</v>
      </c>
      <c r="SPT65" s="98" t="s">
        <v>669</v>
      </c>
      <c r="SPU65" s="98" t="s">
        <v>669</v>
      </c>
      <c r="SPV65" s="98" t="s">
        <v>669</v>
      </c>
      <c r="SPW65" s="98" t="s">
        <v>669</v>
      </c>
      <c r="SPX65" s="98" t="s">
        <v>669</v>
      </c>
      <c r="SPY65" s="98" t="s">
        <v>669</v>
      </c>
      <c r="SPZ65" s="98" t="s">
        <v>669</v>
      </c>
      <c r="SQA65" s="98" t="s">
        <v>669</v>
      </c>
      <c r="SQB65" s="98" t="s">
        <v>669</v>
      </c>
      <c r="SQC65" s="98" t="s">
        <v>669</v>
      </c>
      <c r="SQD65" s="98" t="s">
        <v>669</v>
      </c>
      <c r="SQE65" s="98" t="s">
        <v>669</v>
      </c>
      <c r="SQF65" s="98" t="s">
        <v>669</v>
      </c>
      <c r="SQG65" s="98" t="s">
        <v>669</v>
      </c>
      <c r="SQH65" s="98" t="s">
        <v>669</v>
      </c>
      <c r="SQI65" s="98" t="s">
        <v>669</v>
      </c>
      <c r="SQJ65" s="98" t="s">
        <v>669</v>
      </c>
      <c r="SQK65" s="98" t="s">
        <v>669</v>
      </c>
      <c r="SQL65" s="98" t="s">
        <v>669</v>
      </c>
      <c r="SQM65" s="98" t="s">
        <v>669</v>
      </c>
      <c r="SQN65" s="98" t="s">
        <v>669</v>
      </c>
      <c r="SQO65" s="98" t="s">
        <v>669</v>
      </c>
      <c r="SQP65" s="98" t="s">
        <v>669</v>
      </c>
      <c r="SQQ65" s="98" t="s">
        <v>669</v>
      </c>
      <c r="SQR65" s="98" t="s">
        <v>669</v>
      </c>
      <c r="SQS65" s="98" t="s">
        <v>669</v>
      </c>
      <c r="SQT65" s="98" t="s">
        <v>669</v>
      </c>
      <c r="SQU65" s="98" t="s">
        <v>669</v>
      </c>
      <c r="SQV65" s="98" t="s">
        <v>669</v>
      </c>
      <c r="SQW65" s="98" t="s">
        <v>669</v>
      </c>
      <c r="SQX65" s="98" t="s">
        <v>669</v>
      </c>
      <c r="SQY65" s="98" t="s">
        <v>669</v>
      </c>
      <c r="SQZ65" s="98" t="s">
        <v>669</v>
      </c>
      <c r="SRA65" s="98" t="s">
        <v>669</v>
      </c>
      <c r="SRB65" s="98" t="s">
        <v>669</v>
      </c>
      <c r="SRC65" s="98" t="s">
        <v>669</v>
      </c>
      <c r="SRD65" s="98" t="s">
        <v>669</v>
      </c>
      <c r="SRE65" s="98" t="s">
        <v>669</v>
      </c>
      <c r="SRF65" s="98" t="s">
        <v>669</v>
      </c>
      <c r="SRG65" s="98" t="s">
        <v>669</v>
      </c>
      <c r="SRH65" s="98" t="s">
        <v>669</v>
      </c>
      <c r="SRI65" s="98" t="s">
        <v>669</v>
      </c>
      <c r="SRJ65" s="98" t="s">
        <v>669</v>
      </c>
      <c r="SRK65" s="98" t="s">
        <v>669</v>
      </c>
      <c r="SRL65" s="98" t="s">
        <v>669</v>
      </c>
      <c r="SRM65" s="98" t="s">
        <v>669</v>
      </c>
      <c r="SRN65" s="98" t="s">
        <v>669</v>
      </c>
      <c r="SRO65" s="98" t="s">
        <v>669</v>
      </c>
      <c r="SRP65" s="98" t="s">
        <v>669</v>
      </c>
      <c r="SRQ65" s="98" t="s">
        <v>669</v>
      </c>
      <c r="SRR65" s="98" t="s">
        <v>669</v>
      </c>
      <c r="SRS65" s="98" t="s">
        <v>669</v>
      </c>
      <c r="SRT65" s="98" t="s">
        <v>669</v>
      </c>
      <c r="SRU65" s="98" t="s">
        <v>669</v>
      </c>
      <c r="SRV65" s="98" t="s">
        <v>669</v>
      </c>
      <c r="SRW65" s="98" t="s">
        <v>669</v>
      </c>
      <c r="SRX65" s="98" t="s">
        <v>669</v>
      </c>
      <c r="SRY65" s="98" t="s">
        <v>669</v>
      </c>
      <c r="SRZ65" s="98" t="s">
        <v>669</v>
      </c>
      <c r="SSA65" s="98" t="s">
        <v>669</v>
      </c>
      <c r="SSB65" s="98" t="s">
        <v>669</v>
      </c>
      <c r="SSC65" s="98" t="s">
        <v>669</v>
      </c>
      <c r="SSD65" s="98" t="s">
        <v>669</v>
      </c>
      <c r="SSE65" s="98" t="s">
        <v>669</v>
      </c>
      <c r="SSF65" s="98" t="s">
        <v>669</v>
      </c>
      <c r="SSG65" s="98" t="s">
        <v>669</v>
      </c>
      <c r="SSH65" s="98" t="s">
        <v>669</v>
      </c>
      <c r="SSI65" s="98" t="s">
        <v>669</v>
      </c>
      <c r="SSJ65" s="98" t="s">
        <v>669</v>
      </c>
      <c r="SSK65" s="98" t="s">
        <v>669</v>
      </c>
      <c r="SSL65" s="98" t="s">
        <v>669</v>
      </c>
      <c r="SSM65" s="98" t="s">
        <v>669</v>
      </c>
      <c r="SSN65" s="98" t="s">
        <v>669</v>
      </c>
      <c r="SSO65" s="98" t="s">
        <v>669</v>
      </c>
      <c r="SSP65" s="98" t="s">
        <v>669</v>
      </c>
      <c r="SSQ65" s="98" t="s">
        <v>669</v>
      </c>
      <c r="SSR65" s="98" t="s">
        <v>669</v>
      </c>
      <c r="SSS65" s="98" t="s">
        <v>669</v>
      </c>
      <c r="SST65" s="98" t="s">
        <v>669</v>
      </c>
      <c r="SSU65" s="98" t="s">
        <v>669</v>
      </c>
      <c r="SSV65" s="98" t="s">
        <v>669</v>
      </c>
      <c r="SSW65" s="98" t="s">
        <v>669</v>
      </c>
      <c r="SSX65" s="98" t="s">
        <v>669</v>
      </c>
      <c r="SSY65" s="98" t="s">
        <v>669</v>
      </c>
      <c r="SSZ65" s="98" t="s">
        <v>669</v>
      </c>
      <c r="STA65" s="98" t="s">
        <v>669</v>
      </c>
      <c r="STB65" s="98" t="s">
        <v>669</v>
      </c>
      <c r="STC65" s="98" t="s">
        <v>669</v>
      </c>
      <c r="STD65" s="98" t="s">
        <v>669</v>
      </c>
      <c r="STE65" s="98" t="s">
        <v>669</v>
      </c>
      <c r="STF65" s="98" t="s">
        <v>669</v>
      </c>
      <c r="STG65" s="98" t="s">
        <v>669</v>
      </c>
      <c r="STH65" s="98" t="s">
        <v>669</v>
      </c>
      <c r="STI65" s="98" t="s">
        <v>669</v>
      </c>
      <c r="STJ65" s="98" t="s">
        <v>669</v>
      </c>
      <c r="STK65" s="98" t="s">
        <v>669</v>
      </c>
      <c r="STL65" s="98" t="s">
        <v>669</v>
      </c>
      <c r="STM65" s="98" t="s">
        <v>669</v>
      </c>
      <c r="STN65" s="98" t="s">
        <v>669</v>
      </c>
      <c r="STO65" s="98" t="s">
        <v>669</v>
      </c>
      <c r="STP65" s="98" t="s">
        <v>669</v>
      </c>
      <c r="STQ65" s="98" t="s">
        <v>669</v>
      </c>
      <c r="STR65" s="98" t="s">
        <v>669</v>
      </c>
      <c r="STS65" s="98" t="s">
        <v>669</v>
      </c>
      <c r="STT65" s="98" t="s">
        <v>669</v>
      </c>
      <c r="STU65" s="98" t="s">
        <v>669</v>
      </c>
      <c r="STV65" s="98" t="s">
        <v>669</v>
      </c>
      <c r="STW65" s="98" t="s">
        <v>669</v>
      </c>
      <c r="STX65" s="98" t="s">
        <v>669</v>
      </c>
      <c r="STY65" s="98" t="s">
        <v>669</v>
      </c>
      <c r="STZ65" s="98" t="s">
        <v>669</v>
      </c>
      <c r="SUA65" s="98" t="s">
        <v>669</v>
      </c>
      <c r="SUB65" s="98" t="s">
        <v>669</v>
      </c>
      <c r="SUC65" s="98" t="s">
        <v>669</v>
      </c>
      <c r="SUD65" s="98" t="s">
        <v>669</v>
      </c>
      <c r="SUE65" s="98" t="s">
        <v>669</v>
      </c>
      <c r="SUF65" s="98" t="s">
        <v>669</v>
      </c>
      <c r="SUG65" s="98" t="s">
        <v>669</v>
      </c>
      <c r="SUH65" s="98" t="s">
        <v>669</v>
      </c>
      <c r="SUI65" s="98" t="s">
        <v>669</v>
      </c>
      <c r="SUJ65" s="98" t="s">
        <v>669</v>
      </c>
      <c r="SUK65" s="98" t="s">
        <v>669</v>
      </c>
      <c r="SUL65" s="98" t="s">
        <v>669</v>
      </c>
      <c r="SUM65" s="98" t="s">
        <v>669</v>
      </c>
      <c r="SUN65" s="98" t="s">
        <v>669</v>
      </c>
      <c r="SUO65" s="98" t="s">
        <v>669</v>
      </c>
      <c r="SUP65" s="98" t="s">
        <v>669</v>
      </c>
      <c r="SUQ65" s="98" t="s">
        <v>669</v>
      </c>
      <c r="SUR65" s="98" t="s">
        <v>669</v>
      </c>
      <c r="SUS65" s="98" t="s">
        <v>669</v>
      </c>
      <c r="SUT65" s="98" t="s">
        <v>669</v>
      </c>
      <c r="SUU65" s="98" t="s">
        <v>669</v>
      </c>
      <c r="SUV65" s="98" t="s">
        <v>669</v>
      </c>
      <c r="SUW65" s="98" t="s">
        <v>669</v>
      </c>
      <c r="SUX65" s="98" t="s">
        <v>669</v>
      </c>
      <c r="SUY65" s="98" t="s">
        <v>669</v>
      </c>
      <c r="SUZ65" s="98" t="s">
        <v>669</v>
      </c>
      <c r="SVA65" s="98" t="s">
        <v>669</v>
      </c>
      <c r="SVB65" s="98" t="s">
        <v>669</v>
      </c>
      <c r="SVC65" s="98" t="s">
        <v>669</v>
      </c>
      <c r="SVD65" s="98" t="s">
        <v>669</v>
      </c>
      <c r="SVE65" s="98" t="s">
        <v>669</v>
      </c>
      <c r="SVF65" s="98" t="s">
        <v>669</v>
      </c>
      <c r="SVG65" s="98" t="s">
        <v>669</v>
      </c>
      <c r="SVH65" s="98" t="s">
        <v>669</v>
      </c>
      <c r="SVI65" s="98" t="s">
        <v>669</v>
      </c>
      <c r="SVJ65" s="98" t="s">
        <v>669</v>
      </c>
      <c r="SVK65" s="98" t="s">
        <v>669</v>
      </c>
      <c r="SVL65" s="98" t="s">
        <v>669</v>
      </c>
      <c r="SVM65" s="98" t="s">
        <v>669</v>
      </c>
      <c r="SVN65" s="98" t="s">
        <v>669</v>
      </c>
      <c r="SVO65" s="98" t="s">
        <v>669</v>
      </c>
      <c r="SVP65" s="98" t="s">
        <v>669</v>
      </c>
      <c r="SVQ65" s="98" t="s">
        <v>669</v>
      </c>
      <c r="SVR65" s="98" t="s">
        <v>669</v>
      </c>
      <c r="SVS65" s="98" t="s">
        <v>669</v>
      </c>
      <c r="SVT65" s="98" t="s">
        <v>669</v>
      </c>
      <c r="SVU65" s="98" t="s">
        <v>669</v>
      </c>
      <c r="SVV65" s="98" t="s">
        <v>669</v>
      </c>
      <c r="SVW65" s="98" t="s">
        <v>669</v>
      </c>
      <c r="SVX65" s="98" t="s">
        <v>669</v>
      </c>
      <c r="SVY65" s="98" t="s">
        <v>669</v>
      </c>
      <c r="SVZ65" s="98" t="s">
        <v>669</v>
      </c>
      <c r="SWA65" s="98" t="s">
        <v>669</v>
      </c>
      <c r="SWB65" s="98" t="s">
        <v>669</v>
      </c>
      <c r="SWC65" s="98" t="s">
        <v>669</v>
      </c>
      <c r="SWD65" s="98" t="s">
        <v>669</v>
      </c>
      <c r="SWE65" s="98" t="s">
        <v>669</v>
      </c>
      <c r="SWF65" s="98" t="s">
        <v>669</v>
      </c>
      <c r="SWG65" s="98" t="s">
        <v>669</v>
      </c>
      <c r="SWH65" s="98" t="s">
        <v>669</v>
      </c>
      <c r="SWI65" s="98" t="s">
        <v>669</v>
      </c>
      <c r="SWJ65" s="98" t="s">
        <v>669</v>
      </c>
      <c r="SWK65" s="98" t="s">
        <v>669</v>
      </c>
      <c r="SWL65" s="98" t="s">
        <v>669</v>
      </c>
      <c r="SWM65" s="98" t="s">
        <v>669</v>
      </c>
      <c r="SWN65" s="98" t="s">
        <v>669</v>
      </c>
      <c r="SWO65" s="98" t="s">
        <v>669</v>
      </c>
      <c r="SWP65" s="98" t="s">
        <v>669</v>
      </c>
      <c r="SWQ65" s="98" t="s">
        <v>669</v>
      </c>
      <c r="SWR65" s="98" t="s">
        <v>669</v>
      </c>
      <c r="SWS65" s="98" t="s">
        <v>669</v>
      </c>
      <c r="SWT65" s="98" t="s">
        <v>669</v>
      </c>
      <c r="SWU65" s="98" t="s">
        <v>669</v>
      </c>
      <c r="SWV65" s="98" t="s">
        <v>669</v>
      </c>
      <c r="SWW65" s="98" t="s">
        <v>669</v>
      </c>
      <c r="SWX65" s="98" t="s">
        <v>669</v>
      </c>
      <c r="SWY65" s="98" t="s">
        <v>669</v>
      </c>
      <c r="SWZ65" s="98" t="s">
        <v>669</v>
      </c>
      <c r="SXA65" s="98" t="s">
        <v>669</v>
      </c>
      <c r="SXB65" s="98" t="s">
        <v>669</v>
      </c>
      <c r="SXC65" s="98" t="s">
        <v>669</v>
      </c>
      <c r="SXD65" s="98" t="s">
        <v>669</v>
      </c>
      <c r="SXE65" s="98" t="s">
        <v>669</v>
      </c>
      <c r="SXF65" s="98" t="s">
        <v>669</v>
      </c>
      <c r="SXG65" s="98" t="s">
        <v>669</v>
      </c>
      <c r="SXH65" s="98" t="s">
        <v>669</v>
      </c>
      <c r="SXI65" s="98" t="s">
        <v>669</v>
      </c>
      <c r="SXJ65" s="98" t="s">
        <v>669</v>
      </c>
      <c r="SXK65" s="98" t="s">
        <v>669</v>
      </c>
      <c r="SXL65" s="98" t="s">
        <v>669</v>
      </c>
      <c r="SXM65" s="98" t="s">
        <v>669</v>
      </c>
      <c r="SXN65" s="98" t="s">
        <v>669</v>
      </c>
      <c r="SXO65" s="98" t="s">
        <v>669</v>
      </c>
      <c r="SXP65" s="98" t="s">
        <v>669</v>
      </c>
      <c r="SXQ65" s="98" t="s">
        <v>669</v>
      </c>
      <c r="SXR65" s="98" t="s">
        <v>669</v>
      </c>
      <c r="SXS65" s="98" t="s">
        <v>669</v>
      </c>
      <c r="SXT65" s="98" t="s">
        <v>669</v>
      </c>
      <c r="SXU65" s="98" t="s">
        <v>669</v>
      </c>
      <c r="SXV65" s="98" t="s">
        <v>669</v>
      </c>
      <c r="SXW65" s="98" t="s">
        <v>669</v>
      </c>
      <c r="SXX65" s="98" t="s">
        <v>669</v>
      </c>
      <c r="SXY65" s="98" t="s">
        <v>669</v>
      </c>
      <c r="SXZ65" s="98" t="s">
        <v>669</v>
      </c>
      <c r="SYA65" s="98" t="s">
        <v>669</v>
      </c>
      <c r="SYB65" s="98" t="s">
        <v>669</v>
      </c>
      <c r="SYC65" s="98" t="s">
        <v>669</v>
      </c>
      <c r="SYD65" s="98" t="s">
        <v>669</v>
      </c>
      <c r="SYE65" s="98" t="s">
        <v>669</v>
      </c>
      <c r="SYF65" s="98" t="s">
        <v>669</v>
      </c>
      <c r="SYG65" s="98" t="s">
        <v>669</v>
      </c>
      <c r="SYH65" s="98" t="s">
        <v>669</v>
      </c>
      <c r="SYI65" s="98" t="s">
        <v>669</v>
      </c>
      <c r="SYJ65" s="98" t="s">
        <v>669</v>
      </c>
      <c r="SYK65" s="98" t="s">
        <v>669</v>
      </c>
      <c r="SYL65" s="98" t="s">
        <v>669</v>
      </c>
      <c r="SYM65" s="98" t="s">
        <v>669</v>
      </c>
      <c r="SYN65" s="98" t="s">
        <v>669</v>
      </c>
      <c r="SYO65" s="98" t="s">
        <v>669</v>
      </c>
      <c r="SYP65" s="98" t="s">
        <v>669</v>
      </c>
      <c r="SYQ65" s="98" t="s">
        <v>669</v>
      </c>
      <c r="SYR65" s="98" t="s">
        <v>669</v>
      </c>
      <c r="SYS65" s="98" t="s">
        <v>669</v>
      </c>
      <c r="SYT65" s="98" t="s">
        <v>669</v>
      </c>
      <c r="SYU65" s="98" t="s">
        <v>669</v>
      </c>
      <c r="SYV65" s="98" t="s">
        <v>669</v>
      </c>
      <c r="SYW65" s="98" t="s">
        <v>669</v>
      </c>
      <c r="SYX65" s="98" t="s">
        <v>669</v>
      </c>
      <c r="SYY65" s="98" t="s">
        <v>669</v>
      </c>
      <c r="SYZ65" s="98" t="s">
        <v>669</v>
      </c>
      <c r="SZA65" s="98" t="s">
        <v>669</v>
      </c>
      <c r="SZB65" s="98" t="s">
        <v>669</v>
      </c>
      <c r="SZC65" s="98" t="s">
        <v>669</v>
      </c>
      <c r="SZD65" s="98" t="s">
        <v>669</v>
      </c>
      <c r="SZE65" s="98" t="s">
        <v>669</v>
      </c>
      <c r="SZF65" s="98" t="s">
        <v>669</v>
      </c>
      <c r="SZG65" s="98" t="s">
        <v>669</v>
      </c>
      <c r="SZH65" s="98" t="s">
        <v>669</v>
      </c>
      <c r="SZI65" s="98" t="s">
        <v>669</v>
      </c>
      <c r="SZJ65" s="98" t="s">
        <v>669</v>
      </c>
      <c r="SZK65" s="98" t="s">
        <v>669</v>
      </c>
      <c r="SZL65" s="98" t="s">
        <v>669</v>
      </c>
      <c r="SZM65" s="98" t="s">
        <v>669</v>
      </c>
      <c r="SZN65" s="98" t="s">
        <v>669</v>
      </c>
      <c r="SZO65" s="98" t="s">
        <v>669</v>
      </c>
      <c r="SZP65" s="98" t="s">
        <v>669</v>
      </c>
      <c r="SZQ65" s="98" t="s">
        <v>669</v>
      </c>
      <c r="SZR65" s="98" t="s">
        <v>669</v>
      </c>
      <c r="SZS65" s="98" t="s">
        <v>669</v>
      </c>
      <c r="SZT65" s="98" t="s">
        <v>669</v>
      </c>
      <c r="SZU65" s="98" t="s">
        <v>669</v>
      </c>
      <c r="SZV65" s="98" t="s">
        <v>669</v>
      </c>
      <c r="SZW65" s="98" t="s">
        <v>669</v>
      </c>
      <c r="SZX65" s="98" t="s">
        <v>669</v>
      </c>
      <c r="SZY65" s="98" t="s">
        <v>669</v>
      </c>
      <c r="SZZ65" s="98" t="s">
        <v>669</v>
      </c>
      <c r="TAA65" s="98" t="s">
        <v>669</v>
      </c>
      <c r="TAB65" s="98" t="s">
        <v>669</v>
      </c>
      <c r="TAC65" s="98" t="s">
        <v>669</v>
      </c>
      <c r="TAD65" s="98" t="s">
        <v>669</v>
      </c>
      <c r="TAE65" s="98" t="s">
        <v>669</v>
      </c>
      <c r="TAF65" s="98" t="s">
        <v>669</v>
      </c>
      <c r="TAG65" s="98" t="s">
        <v>669</v>
      </c>
      <c r="TAH65" s="98" t="s">
        <v>669</v>
      </c>
      <c r="TAI65" s="98" t="s">
        <v>669</v>
      </c>
      <c r="TAJ65" s="98" t="s">
        <v>669</v>
      </c>
      <c r="TAK65" s="98" t="s">
        <v>669</v>
      </c>
      <c r="TAL65" s="98" t="s">
        <v>669</v>
      </c>
      <c r="TAM65" s="98" t="s">
        <v>669</v>
      </c>
      <c r="TAN65" s="98" t="s">
        <v>669</v>
      </c>
      <c r="TAO65" s="98" t="s">
        <v>669</v>
      </c>
      <c r="TAP65" s="98" t="s">
        <v>669</v>
      </c>
      <c r="TAQ65" s="98" t="s">
        <v>669</v>
      </c>
      <c r="TAR65" s="98" t="s">
        <v>669</v>
      </c>
      <c r="TAS65" s="98" t="s">
        <v>669</v>
      </c>
      <c r="TAT65" s="98" t="s">
        <v>669</v>
      </c>
      <c r="TAU65" s="98" t="s">
        <v>669</v>
      </c>
      <c r="TAV65" s="98" t="s">
        <v>669</v>
      </c>
      <c r="TAW65" s="98" t="s">
        <v>669</v>
      </c>
      <c r="TAX65" s="98" t="s">
        <v>669</v>
      </c>
      <c r="TAY65" s="98" t="s">
        <v>669</v>
      </c>
      <c r="TAZ65" s="98" t="s">
        <v>669</v>
      </c>
      <c r="TBA65" s="98" t="s">
        <v>669</v>
      </c>
      <c r="TBB65" s="98" t="s">
        <v>669</v>
      </c>
      <c r="TBC65" s="98" t="s">
        <v>669</v>
      </c>
      <c r="TBD65" s="98" t="s">
        <v>669</v>
      </c>
      <c r="TBE65" s="98" t="s">
        <v>669</v>
      </c>
      <c r="TBF65" s="98" t="s">
        <v>669</v>
      </c>
      <c r="TBG65" s="98" t="s">
        <v>669</v>
      </c>
      <c r="TBH65" s="98" t="s">
        <v>669</v>
      </c>
      <c r="TBI65" s="98" t="s">
        <v>669</v>
      </c>
      <c r="TBJ65" s="98" t="s">
        <v>669</v>
      </c>
      <c r="TBK65" s="98" t="s">
        <v>669</v>
      </c>
      <c r="TBL65" s="98" t="s">
        <v>669</v>
      </c>
      <c r="TBM65" s="98" t="s">
        <v>669</v>
      </c>
      <c r="TBN65" s="98" t="s">
        <v>669</v>
      </c>
      <c r="TBO65" s="98" t="s">
        <v>669</v>
      </c>
      <c r="TBP65" s="98" t="s">
        <v>669</v>
      </c>
      <c r="TBQ65" s="98" t="s">
        <v>669</v>
      </c>
      <c r="TBR65" s="98" t="s">
        <v>669</v>
      </c>
      <c r="TBS65" s="98" t="s">
        <v>669</v>
      </c>
      <c r="TBT65" s="98" t="s">
        <v>669</v>
      </c>
      <c r="TBU65" s="98" t="s">
        <v>669</v>
      </c>
      <c r="TBV65" s="98" t="s">
        <v>669</v>
      </c>
      <c r="TBW65" s="98" t="s">
        <v>669</v>
      </c>
      <c r="TBX65" s="98" t="s">
        <v>669</v>
      </c>
      <c r="TBY65" s="98" t="s">
        <v>669</v>
      </c>
      <c r="TBZ65" s="98" t="s">
        <v>669</v>
      </c>
      <c r="TCA65" s="98" t="s">
        <v>669</v>
      </c>
      <c r="TCB65" s="98" t="s">
        <v>669</v>
      </c>
      <c r="TCC65" s="98" t="s">
        <v>669</v>
      </c>
      <c r="TCD65" s="98" t="s">
        <v>669</v>
      </c>
      <c r="TCE65" s="98" t="s">
        <v>669</v>
      </c>
      <c r="TCF65" s="98" t="s">
        <v>669</v>
      </c>
      <c r="TCG65" s="98" t="s">
        <v>669</v>
      </c>
      <c r="TCH65" s="98" t="s">
        <v>669</v>
      </c>
      <c r="TCI65" s="98" t="s">
        <v>669</v>
      </c>
      <c r="TCJ65" s="98" t="s">
        <v>669</v>
      </c>
      <c r="TCK65" s="98" t="s">
        <v>669</v>
      </c>
      <c r="TCL65" s="98" t="s">
        <v>669</v>
      </c>
      <c r="TCM65" s="98" t="s">
        <v>669</v>
      </c>
      <c r="TCN65" s="98" t="s">
        <v>669</v>
      </c>
      <c r="TCO65" s="98" t="s">
        <v>669</v>
      </c>
      <c r="TCP65" s="98" t="s">
        <v>669</v>
      </c>
      <c r="TCQ65" s="98" t="s">
        <v>669</v>
      </c>
      <c r="TCR65" s="98" t="s">
        <v>669</v>
      </c>
      <c r="TCS65" s="98" t="s">
        <v>669</v>
      </c>
      <c r="TCT65" s="98" t="s">
        <v>669</v>
      </c>
      <c r="TCU65" s="98" t="s">
        <v>669</v>
      </c>
      <c r="TCV65" s="98" t="s">
        <v>669</v>
      </c>
      <c r="TCW65" s="98" t="s">
        <v>669</v>
      </c>
      <c r="TCX65" s="98" t="s">
        <v>669</v>
      </c>
      <c r="TCY65" s="98" t="s">
        <v>669</v>
      </c>
      <c r="TCZ65" s="98" t="s">
        <v>669</v>
      </c>
      <c r="TDA65" s="98" t="s">
        <v>669</v>
      </c>
      <c r="TDB65" s="98" t="s">
        <v>669</v>
      </c>
      <c r="TDC65" s="98" t="s">
        <v>669</v>
      </c>
      <c r="TDD65" s="98" t="s">
        <v>669</v>
      </c>
      <c r="TDE65" s="98" t="s">
        <v>669</v>
      </c>
      <c r="TDF65" s="98" t="s">
        <v>669</v>
      </c>
      <c r="TDG65" s="98" t="s">
        <v>669</v>
      </c>
      <c r="TDH65" s="98" t="s">
        <v>669</v>
      </c>
      <c r="TDI65" s="98" t="s">
        <v>669</v>
      </c>
      <c r="TDJ65" s="98" t="s">
        <v>669</v>
      </c>
      <c r="TDK65" s="98" t="s">
        <v>669</v>
      </c>
      <c r="TDL65" s="98" t="s">
        <v>669</v>
      </c>
      <c r="TDM65" s="98" t="s">
        <v>669</v>
      </c>
      <c r="TDN65" s="98" t="s">
        <v>669</v>
      </c>
      <c r="TDO65" s="98" t="s">
        <v>669</v>
      </c>
      <c r="TDP65" s="98" t="s">
        <v>669</v>
      </c>
      <c r="TDQ65" s="98" t="s">
        <v>669</v>
      </c>
      <c r="TDR65" s="98" t="s">
        <v>669</v>
      </c>
      <c r="TDS65" s="98" t="s">
        <v>669</v>
      </c>
      <c r="TDT65" s="98" t="s">
        <v>669</v>
      </c>
      <c r="TDU65" s="98" t="s">
        <v>669</v>
      </c>
      <c r="TDV65" s="98" t="s">
        <v>669</v>
      </c>
      <c r="TDW65" s="98" t="s">
        <v>669</v>
      </c>
      <c r="TDX65" s="98" t="s">
        <v>669</v>
      </c>
      <c r="TDY65" s="98" t="s">
        <v>669</v>
      </c>
      <c r="TDZ65" s="98" t="s">
        <v>669</v>
      </c>
      <c r="TEA65" s="98" t="s">
        <v>669</v>
      </c>
      <c r="TEB65" s="98" t="s">
        <v>669</v>
      </c>
      <c r="TEC65" s="98" t="s">
        <v>669</v>
      </c>
      <c r="TED65" s="98" t="s">
        <v>669</v>
      </c>
      <c r="TEE65" s="98" t="s">
        <v>669</v>
      </c>
      <c r="TEF65" s="98" t="s">
        <v>669</v>
      </c>
      <c r="TEG65" s="98" t="s">
        <v>669</v>
      </c>
      <c r="TEH65" s="98" t="s">
        <v>669</v>
      </c>
      <c r="TEI65" s="98" t="s">
        <v>669</v>
      </c>
      <c r="TEJ65" s="98" t="s">
        <v>669</v>
      </c>
      <c r="TEK65" s="98" t="s">
        <v>669</v>
      </c>
      <c r="TEL65" s="98" t="s">
        <v>669</v>
      </c>
      <c r="TEM65" s="98" t="s">
        <v>669</v>
      </c>
      <c r="TEN65" s="98" t="s">
        <v>669</v>
      </c>
      <c r="TEO65" s="98" t="s">
        <v>669</v>
      </c>
      <c r="TEP65" s="98" t="s">
        <v>669</v>
      </c>
      <c r="TEQ65" s="98" t="s">
        <v>669</v>
      </c>
      <c r="TER65" s="98" t="s">
        <v>669</v>
      </c>
      <c r="TES65" s="98" t="s">
        <v>669</v>
      </c>
      <c r="TET65" s="98" t="s">
        <v>669</v>
      </c>
      <c r="TEU65" s="98" t="s">
        <v>669</v>
      </c>
      <c r="TEV65" s="98" t="s">
        <v>669</v>
      </c>
      <c r="TEW65" s="98" t="s">
        <v>669</v>
      </c>
      <c r="TEX65" s="98" t="s">
        <v>669</v>
      </c>
      <c r="TEY65" s="98" t="s">
        <v>669</v>
      </c>
      <c r="TEZ65" s="98" t="s">
        <v>669</v>
      </c>
      <c r="TFA65" s="98" t="s">
        <v>669</v>
      </c>
      <c r="TFB65" s="98" t="s">
        <v>669</v>
      </c>
      <c r="TFC65" s="98" t="s">
        <v>669</v>
      </c>
      <c r="TFD65" s="98" t="s">
        <v>669</v>
      </c>
      <c r="TFE65" s="98" t="s">
        <v>669</v>
      </c>
      <c r="TFF65" s="98" t="s">
        <v>669</v>
      </c>
      <c r="TFG65" s="98" t="s">
        <v>669</v>
      </c>
      <c r="TFH65" s="98" t="s">
        <v>669</v>
      </c>
      <c r="TFI65" s="98" t="s">
        <v>669</v>
      </c>
      <c r="TFJ65" s="98" t="s">
        <v>669</v>
      </c>
      <c r="TFK65" s="98" t="s">
        <v>669</v>
      </c>
      <c r="TFL65" s="98" t="s">
        <v>669</v>
      </c>
      <c r="TFM65" s="98" t="s">
        <v>669</v>
      </c>
      <c r="TFN65" s="98" t="s">
        <v>669</v>
      </c>
      <c r="TFO65" s="98" t="s">
        <v>669</v>
      </c>
      <c r="TFP65" s="98" t="s">
        <v>669</v>
      </c>
      <c r="TFQ65" s="98" t="s">
        <v>669</v>
      </c>
      <c r="TFR65" s="98" t="s">
        <v>669</v>
      </c>
      <c r="TFS65" s="98" t="s">
        <v>669</v>
      </c>
      <c r="TFT65" s="98" t="s">
        <v>669</v>
      </c>
      <c r="TFU65" s="98" t="s">
        <v>669</v>
      </c>
      <c r="TFV65" s="98" t="s">
        <v>669</v>
      </c>
      <c r="TFW65" s="98" t="s">
        <v>669</v>
      </c>
      <c r="TFX65" s="98" t="s">
        <v>669</v>
      </c>
      <c r="TFY65" s="98" t="s">
        <v>669</v>
      </c>
      <c r="TFZ65" s="98" t="s">
        <v>669</v>
      </c>
      <c r="TGA65" s="98" t="s">
        <v>669</v>
      </c>
      <c r="TGB65" s="98" t="s">
        <v>669</v>
      </c>
      <c r="TGC65" s="98" t="s">
        <v>669</v>
      </c>
      <c r="TGD65" s="98" t="s">
        <v>669</v>
      </c>
      <c r="TGE65" s="98" t="s">
        <v>669</v>
      </c>
      <c r="TGF65" s="98" t="s">
        <v>669</v>
      </c>
      <c r="TGG65" s="98" t="s">
        <v>669</v>
      </c>
      <c r="TGH65" s="98" t="s">
        <v>669</v>
      </c>
      <c r="TGI65" s="98" t="s">
        <v>669</v>
      </c>
      <c r="TGJ65" s="98" t="s">
        <v>669</v>
      </c>
      <c r="TGK65" s="98" t="s">
        <v>669</v>
      </c>
      <c r="TGL65" s="98" t="s">
        <v>669</v>
      </c>
      <c r="TGM65" s="98" t="s">
        <v>669</v>
      </c>
      <c r="TGN65" s="98" t="s">
        <v>669</v>
      </c>
      <c r="TGO65" s="98" t="s">
        <v>669</v>
      </c>
      <c r="TGP65" s="98" t="s">
        <v>669</v>
      </c>
      <c r="TGQ65" s="98" t="s">
        <v>669</v>
      </c>
      <c r="TGR65" s="98" t="s">
        <v>669</v>
      </c>
      <c r="TGS65" s="98" t="s">
        <v>669</v>
      </c>
      <c r="TGT65" s="98" t="s">
        <v>669</v>
      </c>
      <c r="TGU65" s="98" t="s">
        <v>669</v>
      </c>
      <c r="TGV65" s="98" t="s">
        <v>669</v>
      </c>
      <c r="TGW65" s="98" t="s">
        <v>669</v>
      </c>
      <c r="TGX65" s="98" t="s">
        <v>669</v>
      </c>
      <c r="TGY65" s="98" t="s">
        <v>669</v>
      </c>
      <c r="TGZ65" s="98" t="s">
        <v>669</v>
      </c>
      <c r="THA65" s="98" t="s">
        <v>669</v>
      </c>
      <c r="THB65" s="98" t="s">
        <v>669</v>
      </c>
      <c r="THC65" s="98" t="s">
        <v>669</v>
      </c>
      <c r="THD65" s="98" t="s">
        <v>669</v>
      </c>
      <c r="THE65" s="98" t="s">
        <v>669</v>
      </c>
      <c r="THF65" s="98" t="s">
        <v>669</v>
      </c>
      <c r="THG65" s="98" t="s">
        <v>669</v>
      </c>
      <c r="THH65" s="98" t="s">
        <v>669</v>
      </c>
      <c r="THI65" s="98" t="s">
        <v>669</v>
      </c>
      <c r="THJ65" s="98" t="s">
        <v>669</v>
      </c>
      <c r="THK65" s="98" t="s">
        <v>669</v>
      </c>
      <c r="THL65" s="98" t="s">
        <v>669</v>
      </c>
      <c r="THM65" s="98" t="s">
        <v>669</v>
      </c>
      <c r="THN65" s="98" t="s">
        <v>669</v>
      </c>
      <c r="THO65" s="98" t="s">
        <v>669</v>
      </c>
      <c r="THP65" s="98" t="s">
        <v>669</v>
      </c>
      <c r="THQ65" s="98" t="s">
        <v>669</v>
      </c>
      <c r="THR65" s="98" t="s">
        <v>669</v>
      </c>
      <c r="THS65" s="98" t="s">
        <v>669</v>
      </c>
      <c r="THT65" s="98" t="s">
        <v>669</v>
      </c>
      <c r="THU65" s="98" t="s">
        <v>669</v>
      </c>
      <c r="THV65" s="98" t="s">
        <v>669</v>
      </c>
      <c r="THW65" s="98" t="s">
        <v>669</v>
      </c>
      <c r="THX65" s="98" t="s">
        <v>669</v>
      </c>
      <c r="THY65" s="98" t="s">
        <v>669</v>
      </c>
      <c r="THZ65" s="98" t="s">
        <v>669</v>
      </c>
      <c r="TIA65" s="98" t="s">
        <v>669</v>
      </c>
      <c r="TIB65" s="98" t="s">
        <v>669</v>
      </c>
      <c r="TIC65" s="98" t="s">
        <v>669</v>
      </c>
      <c r="TID65" s="98" t="s">
        <v>669</v>
      </c>
      <c r="TIE65" s="98" t="s">
        <v>669</v>
      </c>
      <c r="TIF65" s="98" t="s">
        <v>669</v>
      </c>
      <c r="TIG65" s="98" t="s">
        <v>669</v>
      </c>
      <c r="TIH65" s="98" t="s">
        <v>669</v>
      </c>
      <c r="TII65" s="98" t="s">
        <v>669</v>
      </c>
      <c r="TIJ65" s="98" t="s">
        <v>669</v>
      </c>
      <c r="TIK65" s="98" t="s">
        <v>669</v>
      </c>
      <c r="TIL65" s="98" t="s">
        <v>669</v>
      </c>
      <c r="TIM65" s="98" t="s">
        <v>669</v>
      </c>
      <c r="TIN65" s="98" t="s">
        <v>669</v>
      </c>
      <c r="TIO65" s="98" t="s">
        <v>669</v>
      </c>
      <c r="TIP65" s="98" t="s">
        <v>669</v>
      </c>
      <c r="TIQ65" s="98" t="s">
        <v>669</v>
      </c>
      <c r="TIR65" s="98" t="s">
        <v>669</v>
      </c>
      <c r="TIS65" s="98" t="s">
        <v>669</v>
      </c>
      <c r="TIT65" s="98" t="s">
        <v>669</v>
      </c>
      <c r="TIU65" s="98" t="s">
        <v>669</v>
      </c>
      <c r="TIV65" s="98" t="s">
        <v>669</v>
      </c>
      <c r="TIW65" s="98" t="s">
        <v>669</v>
      </c>
      <c r="TIX65" s="98" t="s">
        <v>669</v>
      </c>
      <c r="TIY65" s="98" t="s">
        <v>669</v>
      </c>
      <c r="TIZ65" s="98" t="s">
        <v>669</v>
      </c>
      <c r="TJA65" s="98" t="s">
        <v>669</v>
      </c>
      <c r="TJB65" s="98" t="s">
        <v>669</v>
      </c>
      <c r="TJC65" s="98" t="s">
        <v>669</v>
      </c>
      <c r="TJD65" s="98" t="s">
        <v>669</v>
      </c>
      <c r="TJE65" s="98" t="s">
        <v>669</v>
      </c>
      <c r="TJF65" s="98" t="s">
        <v>669</v>
      </c>
      <c r="TJG65" s="98" t="s">
        <v>669</v>
      </c>
      <c r="TJH65" s="98" t="s">
        <v>669</v>
      </c>
      <c r="TJI65" s="98" t="s">
        <v>669</v>
      </c>
      <c r="TJJ65" s="98" t="s">
        <v>669</v>
      </c>
      <c r="TJK65" s="98" t="s">
        <v>669</v>
      </c>
      <c r="TJL65" s="98" t="s">
        <v>669</v>
      </c>
      <c r="TJM65" s="98" t="s">
        <v>669</v>
      </c>
      <c r="TJN65" s="98" t="s">
        <v>669</v>
      </c>
      <c r="TJO65" s="98" t="s">
        <v>669</v>
      </c>
      <c r="TJP65" s="98" t="s">
        <v>669</v>
      </c>
      <c r="TJQ65" s="98" t="s">
        <v>669</v>
      </c>
      <c r="TJR65" s="98" t="s">
        <v>669</v>
      </c>
      <c r="TJS65" s="98" t="s">
        <v>669</v>
      </c>
      <c r="TJT65" s="98" t="s">
        <v>669</v>
      </c>
      <c r="TJU65" s="98" t="s">
        <v>669</v>
      </c>
      <c r="TJV65" s="98" t="s">
        <v>669</v>
      </c>
      <c r="TJW65" s="98" t="s">
        <v>669</v>
      </c>
      <c r="TJX65" s="98" t="s">
        <v>669</v>
      </c>
      <c r="TJY65" s="98" t="s">
        <v>669</v>
      </c>
      <c r="TJZ65" s="98" t="s">
        <v>669</v>
      </c>
      <c r="TKA65" s="98" t="s">
        <v>669</v>
      </c>
      <c r="TKB65" s="98" t="s">
        <v>669</v>
      </c>
      <c r="TKC65" s="98" t="s">
        <v>669</v>
      </c>
      <c r="TKD65" s="98" t="s">
        <v>669</v>
      </c>
      <c r="TKE65" s="98" t="s">
        <v>669</v>
      </c>
      <c r="TKF65" s="98" t="s">
        <v>669</v>
      </c>
      <c r="TKG65" s="98" t="s">
        <v>669</v>
      </c>
      <c r="TKH65" s="98" t="s">
        <v>669</v>
      </c>
      <c r="TKI65" s="98" t="s">
        <v>669</v>
      </c>
      <c r="TKJ65" s="98" t="s">
        <v>669</v>
      </c>
      <c r="TKK65" s="98" t="s">
        <v>669</v>
      </c>
      <c r="TKL65" s="98" t="s">
        <v>669</v>
      </c>
      <c r="TKM65" s="98" t="s">
        <v>669</v>
      </c>
      <c r="TKN65" s="98" t="s">
        <v>669</v>
      </c>
      <c r="TKO65" s="98" t="s">
        <v>669</v>
      </c>
      <c r="TKP65" s="98" t="s">
        <v>669</v>
      </c>
      <c r="TKQ65" s="98" t="s">
        <v>669</v>
      </c>
      <c r="TKR65" s="98" t="s">
        <v>669</v>
      </c>
      <c r="TKS65" s="98" t="s">
        <v>669</v>
      </c>
      <c r="TKT65" s="98" t="s">
        <v>669</v>
      </c>
      <c r="TKU65" s="98" t="s">
        <v>669</v>
      </c>
      <c r="TKV65" s="98" t="s">
        <v>669</v>
      </c>
      <c r="TKW65" s="98" t="s">
        <v>669</v>
      </c>
      <c r="TKX65" s="98" t="s">
        <v>669</v>
      </c>
      <c r="TKY65" s="98" t="s">
        <v>669</v>
      </c>
      <c r="TKZ65" s="98" t="s">
        <v>669</v>
      </c>
      <c r="TLA65" s="98" t="s">
        <v>669</v>
      </c>
      <c r="TLB65" s="98" t="s">
        <v>669</v>
      </c>
      <c r="TLC65" s="98" t="s">
        <v>669</v>
      </c>
      <c r="TLD65" s="98" t="s">
        <v>669</v>
      </c>
      <c r="TLE65" s="98" t="s">
        <v>669</v>
      </c>
      <c r="TLF65" s="98" t="s">
        <v>669</v>
      </c>
      <c r="TLG65" s="98" t="s">
        <v>669</v>
      </c>
      <c r="TLH65" s="98" t="s">
        <v>669</v>
      </c>
      <c r="TLI65" s="98" t="s">
        <v>669</v>
      </c>
      <c r="TLJ65" s="98" t="s">
        <v>669</v>
      </c>
      <c r="TLK65" s="98" t="s">
        <v>669</v>
      </c>
      <c r="TLL65" s="98" t="s">
        <v>669</v>
      </c>
      <c r="TLM65" s="98" t="s">
        <v>669</v>
      </c>
      <c r="TLN65" s="98" t="s">
        <v>669</v>
      </c>
      <c r="TLO65" s="98" t="s">
        <v>669</v>
      </c>
      <c r="TLP65" s="98" t="s">
        <v>669</v>
      </c>
      <c r="TLQ65" s="98" t="s">
        <v>669</v>
      </c>
      <c r="TLR65" s="98" t="s">
        <v>669</v>
      </c>
      <c r="TLS65" s="98" t="s">
        <v>669</v>
      </c>
      <c r="TLT65" s="98" t="s">
        <v>669</v>
      </c>
      <c r="TLU65" s="98" t="s">
        <v>669</v>
      </c>
      <c r="TLV65" s="98" t="s">
        <v>669</v>
      </c>
      <c r="TLW65" s="98" t="s">
        <v>669</v>
      </c>
      <c r="TLX65" s="98" t="s">
        <v>669</v>
      </c>
      <c r="TLY65" s="98" t="s">
        <v>669</v>
      </c>
      <c r="TLZ65" s="98" t="s">
        <v>669</v>
      </c>
      <c r="TMA65" s="98" t="s">
        <v>669</v>
      </c>
      <c r="TMB65" s="98" t="s">
        <v>669</v>
      </c>
      <c r="TMC65" s="98" t="s">
        <v>669</v>
      </c>
      <c r="TMD65" s="98" t="s">
        <v>669</v>
      </c>
      <c r="TME65" s="98" t="s">
        <v>669</v>
      </c>
      <c r="TMF65" s="98" t="s">
        <v>669</v>
      </c>
      <c r="TMG65" s="98" t="s">
        <v>669</v>
      </c>
      <c r="TMH65" s="98" t="s">
        <v>669</v>
      </c>
      <c r="TMI65" s="98" t="s">
        <v>669</v>
      </c>
      <c r="TMJ65" s="98" t="s">
        <v>669</v>
      </c>
      <c r="TMK65" s="98" t="s">
        <v>669</v>
      </c>
      <c r="TML65" s="98" t="s">
        <v>669</v>
      </c>
      <c r="TMM65" s="98" t="s">
        <v>669</v>
      </c>
      <c r="TMN65" s="98" t="s">
        <v>669</v>
      </c>
      <c r="TMO65" s="98" t="s">
        <v>669</v>
      </c>
      <c r="TMP65" s="98" t="s">
        <v>669</v>
      </c>
      <c r="TMQ65" s="98" t="s">
        <v>669</v>
      </c>
      <c r="TMR65" s="98" t="s">
        <v>669</v>
      </c>
      <c r="TMS65" s="98" t="s">
        <v>669</v>
      </c>
      <c r="TMT65" s="98" t="s">
        <v>669</v>
      </c>
      <c r="TMU65" s="98" t="s">
        <v>669</v>
      </c>
      <c r="TMV65" s="98" t="s">
        <v>669</v>
      </c>
      <c r="TMW65" s="98" t="s">
        <v>669</v>
      </c>
      <c r="TMX65" s="98" t="s">
        <v>669</v>
      </c>
      <c r="TMY65" s="98" t="s">
        <v>669</v>
      </c>
      <c r="TMZ65" s="98" t="s">
        <v>669</v>
      </c>
      <c r="TNA65" s="98" t="s">
        <v>669</v>
      </c>
      <c r="TNB65" s="98" t="s">
        <v>669</v>
      </c>
      <c r="TNC65" s="98" t="s">
        <v>669</v>
      </c>
      <c r="TND65" s="98" t="s">
        <v>669</v>
      </c>
      <c r="TNE65" s="98" t="s">
        <v>669</v>
      </c>
      <c r="TNF65" s="98" t="s">
        <v>669</v>
      </c>
      <c r="TNG65" s="98" t="s">
        <v>669</v>
      </c>
      <c r="TNH65" s="98" t="s">
        <v>669</v>
      </c>
      <c r="TNI65" s="98" t="s">
        <v>669</v>
      </c>
      <c r="TNJ65" s="98" t="s">
        <v>669</v>
      </c>
      <c r="TNK65" s="98" t="s">
        <v>669</v>
      </c>
      <c r="TNL65" s="98" t="s">
        <v>669</v>
      </c>
      <c r="TNM65" s="98" t="s">
        <v>669</v>
      </c>
      <c r="TNN65" s="98" t="s">
        <v>669</v>
      </c>
      <c r="TNO65" s="98" t="s">
        <v>669</v>
      </c>
      <c r="TNP65" s="98" t="s">
        <v>669</v>
      </c>
      <c r="TNQ65" s="98" t="s">
        <v>669</v>
      </c>
      <c r="TNR65" s="98" t="s">
        <v>669</v>
      </c>
      <c r="TNS65" s="98" t="s">
        <v>669</v>
      </c>
      <c r="TNT65" s="98" t="s">
        <v>669</v>
      </c>
      <c r="TNU65" s="98" t="s">
        <v>669</v>
      </c>
      <c r="TNV65" s="98" t="s">
        <v>669</v>
      </c>
      <c r="TNW65" s="98" t="s">
        <v>669</v>
      </c>
      <c r="TNX65" s="98" t="s">
        <v>669</v>
      </c>
      <c r="TNY65" s="98" t="s">
        <v>669</v>
      </c>
      <c r="TNZ65" s="98" t="s">
        <v>669</v>
      </c>
      <c r="TOA65" s="98" t="s">
        <v>669</v>
      </c>
      <c r="TOB65" s="98" t="s">
        <v>669</v>
      </c>
      <c r="TOC65" s="98" t="s">
        <v>669</v>
      </c>
      <c r="TOD65" s="98" t="s">
        <v>669</v>
      </c>
      <c r="TOE65" s="98" t="s">
        <v>669</v>
      </c>
      <c r="TOF65" s="98" t="s">
        <v>669</v>
      </c>
      <c r="TOG65" s="98" t="s">
        <v>669</v>
      </c>
      <c r="TOH65" s="98" t="s">
        <v>669</v>
      </c>
      <c r="TOI65" s="98" t="s">
        <v>669</v>
      </c>
      <c r="TOJ65" s="98" t="s">
        <v>669</v>
      </c>
      <c r="TOK65" s="98" t="s">
        <v>669</v>
      </c>
      <c r="TOL65" s="98" t="s">
        <v>669</v>
      </c>
      <c r="TOM65" s="98" t="s">
        <v>669</v>
      </c>
      <c r="TON65" s="98" t="s">
        <v>669</v>
      </c>
      <c r="TOO65" s="98" t="s">
        <v>669</v>
      </c>
      <c r="TOP65" s="98" t="s">
        <v>669</v>
      </c>
      <c r="TOQ65" s="98" t="s">
        <v>669</v>
      </c>
      <c r="TOR65" s="98" t="s">
        <v>669</v>
      </c>
      <c r="TOS65" s="98" t="s">
        <v>669</v>
      </c>
      <c r="TOT65" s="98" t="s">
        <v>669</v>
      </c>
      <c r="TOU65" s="98" t="s">
        <v>669</v>
      </c>
      <c r="TOV65" s="98" t="s">
        <v>669</v>
      </c>
      <c r="TOW65" s="98" t="s">
        <v>669</v>
      </c>
      <c r="TOX65" s="98" t="s">
        <v>669</v>
      </c>
      <c r="TOY65" s="98" t="s">
        <v>669</v>
      </c>
      <c r="TOZ65" s="98" t="s">
        <v>669</v>
      </c>
      <c r="TPA65" s="98" t="s">
        <v>669</v>
      </c>
      <c r="TPB65" s="98" t="s">
        <v>669</v>
      </c>
      <c r="TPC65" s="98" t="s">
        <v>669</v>
      </c>
      <c r="TPD65" s="98" t="s">
        <v>669</v>
      </c>
      <c r="TPE65" s="98" t="s">
        <v>669</v>
      </c>
      <c r="TPF65" s="98" t="s">
        <v>669</v>
      </c>
      <c r="TPG65" s="98" t="s">
        <v>669</v>
      </c>
      <c r="TPH65" s="98" t="s">
        <v>669</v>
      </c>
      <c r="TPI65" s="98" t="s">
        <v>669</v>
      </c>
      <c r="TPJ65" s="98" t="s">
        <v>669</v>
      </c>
      <c r="TPK65" s="98" t="s">
        <v>669</v>
      </c>
      <c r="TPL65" s="98" t="s">
        <v>669</v>
      </c>
      <c r="TPM65" s="98" t="s">
        <v>669</v>
      </c>
      <c r="TPN65" s="98" t="s">
        <v>669</v>
      </c>
      <c r="TPO65" s="98" t="s">
        <v>669</v>
      </c>
      <c r="TPP65" s="98" t="s">
        <v>669</v>
      </c>
      <c r="TPQ65" s="98" t="s">
        <v>669</v>
      </c>
      <c r="TPR65" s="98" t="s">
        <v>669</v>
      </c>
      <c r="TPS65" s="98" t="s">
        <v>669</v>
      </c>
      <c r="TPT65" s="98" t="s">
        <v>669</v>
      </c>
      <c r="TPU65" s="98" t="s">
        <v>669</v>
      </c>
      <c r="TPV65" s="98" t="s">
        <v>669</v>
      </c>
      <c r="TPW65" s="98" t="s">
        <v>669</v>
      </c>
      <c r="TPX65" s="98" t="s">
        <v>669</v>
      </c>
      <c r="TPY65" s="98" t="s">
        <v>669</v>
      </c>
      <c r="TPZ65" s="98" t="s">
        <v>669</v>
      </c>
      <c r="TQA65" s="98" t="s">
        <v>669</v>
      </c>
      <c r="TQB65" s="98" t="s">
        <v>669</v>
      </c>
      <c r="TQC65" s="98" t="s">
        <v>669</v>
      </c>
      <c r="TQD65" s="98" t="s">
        <v>669</v>
      </c>
      <c r="TQE65" s="98" t="s">
        <v>669</v>
      </c>
      <c r="TQF65" s="98" t="s">
        <v>669</v>
      </c>
      <c r="TQG65" s="98" t="s">
        <v>669</v>
      </c>
      <c r="TQH65" s="98" t="s">
        <v>669</v>
      </c>
      <c r="TQI65" s="98" t="s">
        <v>669</v>
      </c>
      <c r="TQJ65" s="98" t="s">
        <v>669</v>
      </c>
      <c r="TQK65" s="98" t="s">
        <v>669</v>
      </c>
      <c r="TQL65" s="98" t="s">
        <v>669</v>
      </c>
      <c r="TQM65" s="98" t="s">
        <v>669</v>
      </c>
      <c r="TQN65" s="98" t="s">
        <v>669</v>
      </c>
      <c r="TQO65" s="98" t="s">
        <v>669</v>
      </c>
      <c r="TQP65" s="98" t="s">
        <v>669</v>
      </c>
      <c r="TQQ65" s="98" t="s">
        <v>669</v>
      </c>
      <c r="TQR65" s="98" t="s">
        <v>669</v>
      </c>
      <c r="TQS65" s="98" t="s">
        <v>669</v>
      </c>
      <c r="TQT65" s="98" t="s">
        <v>669</v>
      </c>
      <c r="TQU65" s="98" t="s">
        <v>669</v>
      </c>
      <c r="TQV65" s="98" t="s">
        <v>669</v>
      </c>
      <c r="TQW65" s="98" t="s">
        <v>669</v>
      </c>
      <c r="TQX65" s="98" t="s">
        <v>669</v>
      </c>
      <c r="TQY65" s="98" t="s">
        <v>669</v>
      </c>
      <c r="TQZ65" s="98" t="s">
        <v>669</v>
      </c>
      <c r="TRA65" s="98" t="s">
        <v>669</v>
      </c>
      <c r="TRB65" s="98" t="s">
        <v>669</v>
      </c>
      <c r="TRC65" s="98" t="s">
        <v>669</v>
      </c>
      <c r="TRD65" s="98" t="s">
        <v>669</v>
      </c>
      <c r="TRE65" s="98" t="s">
        <v>669</v>
      </c>
      <c r="TRF65" s="98" t="s">
        <v>669</v>
      </c>
      <c r="TRG65" s="98" t="s">
        <v>669</v>
      </c>
      <c r="TRH65" s="98" t="s">
        <v>669</v>
      </c>
      <c r="TRI65" s="98" t="s">
        <v>669</v>
      </c>
      <c r="TRJ65" s="98" t="s">
        <v>669</v>
      </c>
      <c r="TRK65" s="98" t="s">
        <v>669</v>
      </c>
      <c r="TRL65" s="98" t="s">
        <v>669</v>
      </c>
      <c r="TRM65" s="98" t="s">
        <v>669</v>
      </c>
      <c r="TRN65" s="98" t="s">
        <v>669</v>
      </c>
      <c r="TRO65" s="98" t="s">
        <v>669</v>
      </c>
      <c r="TRP65" s="98" t="s">
        <v>669</v>
      </c>
      <c r="TRQ65" s="98" t="s">
        <v>669</v>
      </c>
      <c r="TRR65" s="98" t="s">
        <v>669</v>
      </c>
      <c r="TRS65" s="98" t="s">
        <v>669</v>
      </c>
      <c r="TRT65" s="98" t="s">
        <v>669</v>
      </c>
      <c r="TRU65" s="98" t="s">
        <v>669</v>
      </c>
      <c r="TRV65" s="98" t="s">
        <v>669</v>
      </c>
      <c r="TRW65" s="98" t="s">
        <v>669</v>
      </c>
      <c r="TRX65" s="98" t="s">
        <v>669</v>
      </c>
      <c r="TRY65" s="98" t="s">
        <v>669</v>
      </c>
      <c r="TRZ65" s="98" t="s">
        <v>669</v>
      </c>
      <c r="TSA65" s="98" t="s">
        <v>669</v>
      </c>
      <c r="TSB65" s="98" t="s">
        <v>669</v>
      </c>
      <c r="TSC65" s="98" t="s">
        <v>669</v>
      </c>
      <c r="TSD65" s="98" t="s">
        <v>669</v>
      </c>
      <c r="TSE65" s="98" t="s">
        <v>669</v>
      </c>
      <c r="TSF65" s="98" t="s">
        <v>669</v>
      </c>
      <c r="TSG65" s="98" t="s">
        <v>669</v>
      </c>
      <c r="TSH65" s="98" t="s">
        <v>669</v>
      </c>
      <c r="TSI65" s="98" t="s">
        <v>669</v>
      </c>
      <c r="TSJ65" s="98" t="s">
        <v>669</v>
      </c>
      <c r="TSK65" s="98" t="s">
        <v>669</v>
      </c>
      <c r="TSL65" s="98" t="s">
        <v>669</v>
      </c>
      <c r="TSM65" s="98" t="s">
        <v>669</v>
      </c>
      <c r="TSN65" s="98" t="s">
        <v>669</v>
      </c>
      <c r="TSO65" s="98" t="s">
        <v>669</v>
      </c>
      <c r="TSP65" s="98" t="s">
        <v>669</v>
      </c>
      <c r="TSQ65" s="98" t="s">
        <v>669</v>
      </c>
      <c r="TSR65" s="98" t="s">
        <v>669</v>
      </c>
      <c r="TSS65" s="98" t="s">
        <v>669</v>
      </c>
      <c r="TST65" s="98" t="s">
        <v>669</v>
      </c>
      <c r="TSU65" s="98" t="s">
        <v>669</v>
      </c>
      <c r="TSV65" s="98" t="s">
        <v>669</v>
      </c>
      <c r="TSW65" s="98" t="s">
        <v>669</v>
      </c>
      <c r="TSX65" s="98" t="s">
        <v>669</v>
      </c>
      <c r="TSY65" s="98" t="s">
        <v>669</v>
      </c>
      <c r="TSZ65" s="98" t="s">
        <v>669</v>
      </c>
      <c r="TTA65" s="98" t="s">
        <v>669</v>
      </c>
      <c r="TTB65" s="98" t="s">
        <v>669</v>
      </c>
      <c r="TTC65" s="98" t="s">
        <v>669</v>
      </c>
      <c r="TTD65" s="98" t="s">
        <v>669</v>
      </c>
      <c r="TTE65" s="98" t="s">
        <v>669</v>
      </c>
      <c r="TTF65" s="98" t="s">
        <v>669</v>
      </c>
      <c r="TTG65" s="98" t="s">
        <v>669</v>
      </c>
      <c r="TTH65" s="98" t="s">
        <v>669</v>
      </c>
      <c r="TTI65" s="98" t="s">
        <v>669</v>
      </c>
      <c r="TTJ65" s="98" t="s">
        <v>669</v>
      </c>
      <c r="TTK65" s="98" t="s">
        <v>669</v>
      </c>
      <c r="TTL65" s="98" t="s">
        <v>669</v>
      </c>
      <c r="TTM65" s="98" t="s">
        <v>669</v>
      </c>
      <c r="TTN65" s="98" t="s">
        <v>669</v>
      </c>
      <c r="TTO65" s="98" t="s">
        <v>669</v>
      </c>
      <c r="TTP65" s="98" t="s">
        <v>669</v>
      </c>
      <c r="TTQ65" s="98" t="s">
        <v>669</v>
      </c>
      <c r="TTR65" s="98" t="s">
        <v>669</v>
      </c>
      <c r="TTS65" s="98" t="s">
        <v>669</v>
      </c>
      <c r="TTT65" s="98" t="s">
        <v>669</v>
      </c>
      <c r="TTU65" s="98" t="s">
        <v>669</v>
      </c>
      <c r="TTV65" s="98" t="s">
        <v>669</v>
      </c>
      <c r="TTW65" s="98" t="s">
        <v>669</v>
      </c>
      <c r="TTX65" s="98" t="s">
        <v>669</v>
      </c>
      <c r="TTY65" s="98" t="s">
        <v>669</v>
      </c>
      <c r="TTZ65" s="98" t="s">
        <v>669</v>
      </c>
      <c r="TUA65" s="98" t="s">
        <v>669</v>
      </c>
      <c r="TUB65" s="98" t="s">
        <v>669</v>
      </c>
      <c r="TUC65" s="98" t="s">
        <v>669</v>
      </c>
      <c r="TUD65" s="98" t="s">
        <v>669</v>
      </c>
      <c r="TUE65" s="98" t="s">
        <v>669</v>
      </c>
      <c r="TUF65" s="98" t="s">
        <v>669</v>
      </c>
      <c r="TUG65" s="98" t="s">
        <v>669</v>
      </c>
      <c r="TUH65" s="98" t="s">
        <v>669</v>
      </c>
      <c r="TUI65" s="98" t="s">
        <v>669</v>
      </c>
      <c r="TUJ65" s="98" t="s">
        <v>669</v>
      </c>
      <c r="TUK65" s="98" t="s">
        <v>669</v>
      </c>
      <c r="TUL65" s="98" t="s">
        <v>669</v>
      </c>
      <c r="TUM65" s="98" t="s">
        <v>669</v>
      </c>
      <c r="TUN65" s="98" t="s">
        <v>669</v>
      </c>
      <c r="TUO65" s="98" t="s">
        <v>669</v>
      </c>
      <c r="TUP65" s="98" t="s">
        <v>669</v>
      </c>
      <c r="TUQ65" s="98" t="s">
        <v>669</v>
      </c>
      <c r="TUR65" s="98" t="s">
        <v>669</v>
      </c>
      <c r="TUS65" s="98" t="s">
        <v>669</v>
      </c>
      <c r="TUT65" s="98" t="s">
        <v>669</v>
      </c>
      <c r="TUU65" s="98" t="s">
        <v>669</v>
      </c>
      <c r="TUV65" s="98" t="s">
        <v>669</v>
      </c>
      <c r="TUW65" s="98" t="s">
        <v>669</v>
      </c>
      <c r="TUX65" s="98" t="s">
        <v>669</v>
      </c>
      <c r="TUY65" s="98" t="s">
        <v>669</v>
      </c>
      <c r="TUZ65" s="98" t="s">
        <v>669</v>
      </c>
      <c r="TVA65" s="98" t="s">
        <v>669</v>
      </c>
      <c r="TVB65" s="98" t="s">
        <v>669</v>
      </c>
      <c r="TVC65" s="98" t="s">
        <v>669</v>
      </c>
      <c r="TVD65" s="98" t="s">
        <v>669</v>
      </c>
      <c r="TVE65" s="98" t="s">
        <v>669</v>
      </c>
      <c r="TVF65" s="98" t="s">
        <v>669</v>
      </c>
      <c r="TVG65" s="98" t="s">
        <v>669</v>
      </c>
      <c r="TVH65" s="98" t="s">
        <v>669</v>
      </c>
      <c r="TVI65" s="98" t="s">
        <v>669</v>
      </c>
      <c r="TVJ65" s="98" t="s">
        <v>669</v>
      </c>
      <c r="TVK65" s="98" t="s">
        <v>669</v>
      </c>
      <c r="TVL65" s="98" t="s">
        <v>669</v>
      </c>
      <c r="TVM65" s="98" t="s">
        <v>669</v>
      </c>
      <c r="TVN65" s="98" t="s">
        <v>669</v>
      </c>
      <c r="TVO65" s="98" t="s">
        <v>669</v>
      </c>
      <c r="TVP65" s="98" t="s">
        <v>669</v>
      </c>
      <c r="TVQ65" s="98" t="s">
        <v>669</v>
      </c>
      <c r="TVR65" s="98" t="s">
        <v>669</v>
      </c>
      <c r="TVS65" s="98" t="s">
        <v>669</v>
      </c>
      <c r="TVT65" s="98" t="s">
        <v>669</v>
      </c>
      <c r="TVU65" s="98" t="s">
        <v>669</v>
      </c>
      <c r="TVV65" s="98" t="s">
        <v>669</v>
      </c>
      <c r="TVW65" s="98" t="s">
        <v>669</v>
      </c>
      <c r="TVX65" s="98" t="s">
        <v>669</v>
      </c>
      <c r="TVY65" s="98" t="s">
        <v>669</v>
      </c>
      <c r="TVZ65" s="98" t="s">
        <v>669</v>
      </c>
      <c r="TWA65" s="98" t="s">
        <v>669</v>
      </c>
      <c r="TWB65" s="98" t="s">
        <v>669</v>
      </c>
      <c r="TWC65" s="98" t="s">
        <v>669</v>
      </c>
      <c r="TWD65" s="98" t="s">
        <v>669</v>
      </c>
      <c r="TWE65" s="98" t="s">
        <v>669</v>
      </c>
      <c r="TWF65" s="98" t="s">
        <v>669</v>
      </c>
      <c r="TWG65" s="98" t="s">
        <v>669</v>
      </c>
      <c r="TWH65" s="98" t="s">
        <v>669</v>
      </c>
      <c r="TWI65" s="98" t="s">
        <v>669</v>
      </c>
      <c r="TWJ65" s="98" t="s">
        <v>669</v>
      </c>
      <c r="TWK65" s="98" t="s">
        <v>669</v>
      </c>
      <c r="TWL65" s="98" t="s">
        <v>669</v>
      </c>
      <c r="TWM65" s="98" t="s">
        <v>669</v>
      </c>
      <c r="TWN65" s="98" t="s">
        <v>669</v>
      </c>
      <c r="TWO65" s="98" t="s">
        <v>669</v>
      </c>
      <c r="TWP65" s="98" t="s">
        <v>669</v>
      </c>
      <c r="TWQ65" s="98" t="s">
        <v>669</v>
      </c>
      <c r="TWR65" s="98" t="s">
        <v>669</v>
      </c>
      <c r="TWS65" s="98" t="s">
        <v>669</v>
      </c>
      <c r="TWT65" s="98" t="s">
        <v>669</v>
      </c>
      <c r="TWU65" s="98" t="s">
        <v>669</v>
      </c>
      <c r="TWV65" s="98" t="s">
        <v>669</v>
      </c>
      <c r="TWW65" s="98" t="s">
        <v>669</v>
      </c>
      <c r="TWX65" s="98" t="s">
        <v>669</v>
      </c>
      <c r="TWY65" s="98" t="s">
        <v>669</v>
      </c>
      <c r="TWZ65" s="98" t="s">
        <v>669</v>
      </c>
      <c r="TXA65" s="98" t="s">
        <v>669</v>
      </c>
      <c r="TXB65" s="98" t="s">
        <v>669</v>
      </c>
      <c r="TXC65" s="98" t="s">
        <v>669</v>
      </c>
      <c r="TXD65" s="98" t="s">
        <v>669</v>
      </c>
      <c r="TXE65" s="98" t="s">
        <v>669</v>
      </c>
      <c r="TXF65" s="98" t="s">
        <v>669</v>
      </c>
      <c r="TXG65" s="98" t="s">
        <v>669</v>
      </c>
      <c r="TXH65" s="98" t="s">
        <v>669</v>
      </c>
      <c r="TXI65" s="98" t="s">
        <v>669</v>
      </c>
      <c r="TXJ65" s="98" t="s">
        <v>669</v>
      </c>
      <c r="TXK65" s="98" t="s">
        <v>669</v>
      </c>
      <c r="TXL65" s="98" t="s">
        <v>669</v>
      </c>
      <c r="TXM65" s="98" t="s">
        <v>669</v>
      </c>
      <c r="TXN65" s="98" t="s">
        <v>669</v>
      </c>
      <c r="TXO65" s="98" t="s">
        <v>669</v>
      </c>
      <c r="TXP65" s="98" t="s">
        <v>669</v>
      </c>
      <c r="TXQ65" s="98" t="s">
        <v>669</v>
      </c>
      <c r="TXR65" s="98" t="s">
        <v>669</v>
      </c>
      <c r="TXS65" s="98" t="s">
        <v>669</v>
      </c>
      <c r="TXT65" s="98" t="s">
        <v>669</v>
      </c>
      <c r="TXU65" s="98" t="s">
        <v>669</v>
      </c>
      <c r="TXV65" s="98" t="s">
        <v>669</v>
      </c>
      <c r="TXW65" s="98" t="s">
        <v>669</v>
      </c>
      <c r="TXX65" s="98" t="s">
        <v>669</v>
      </c>
      <c r="TXY65" s="98" t="s">
        <v>669</v>
      </c>
      <c r="TXZ65" s="98" t="s">
        <v>669</v>
      </c>
      <c r="TYA65" s="98" t="s">
        <v>669</v>
      </c>
      <c r="TYB65" s="98" t="s">
        <v>669</v>
      </c>
      <c r="TYC65" s="98" t="s">
        <v>669</v>
      </c>
      <c r="TYD65" s="98" t="s">
        <v>669</v>
      </c>
      <c r="TYE65" s="98" t="s">
        <v>669</v>
      </c>
      <c r="TYF65" s="98" t="s">
        <v>669</v>
      </c>
      <c r="TYG65" s="98" t="s">
        <v>669</v>
      </c>
      <c r="TYH65" s="98" t="s">
        <v>669</v>
      </c>
      <c r="TYI65" s="98" t="s">
        <v>669</v>
      </c>
      <c r="TYJ65" s="98" t="s">
        <v>669</v>
      </c>
      <c r="TYK65" s="98" t="s">
        <v>669</v>
      </c>
      <c r="TYL65" s="98" t="s">
        <v>669</v>
      </c>
      <c r="TYM65" s="98" t="s">
        <v>669</v>
      </c>
      <c r="TYN65" s="98" t="s">
        <v>669</v>
      </c>
      <c r="TYO65" s="98" t="s">
        <v>669</v>
      </c>
      <c r="TYP65" s="98" t="s">
        <v>669</v>
      </c>
      <c r="TYQ65" s="98" t="s">
        <v>669</v>
      </c>
      <c r="TYR65" s="98" t="s">
        <v>669</v>
      </c>
      <c r="TYS65" s="98" t="s">
        <v>669</v>
      </c>
      <c r="TYT65" s="98" t="s">
        <v>669</v>
      </c>
      <c r="TYU65" s="98" t="s">
        <v>669</v>
      </c>
      <c r="TYV65" s="98" t="s">
        <v>669</v>
      </c>
      <c r="TYW65" s="98" t="s">
        <v>669</v>
      </c>
      <c r="TYX65" s="98" t="s">
        <v>669</v>
      </c>
      <c r="TYY65" s="98" t="s">
        <v>669</v>
      </c>
      <c r="TYZ65" s="98" t="s">
        <v>669</v>
      </c>
      <c r="TZA65" s="98" t="s">
        <v>669</v>
      </c>
      <c r="TZB65" s="98" t="s">
        <v>669</v>
      </c>
      <c r="TZC65" s="98" t="s">
        <v>669</v>
      </c>
      <c r="TZD65" s="98" t="s">
        <v>669</v>
      </c>
      <c r="TZE65" s="98" t="s">
        <v>669</v>
      </c>
      <c r="TZF65" s="98" t="s">
        <v>669</v>
      </c>
      <c r="TZG65" s="98" t="s">
        <v>669</v>
      </c>
      <c r="TZH65" s="98" t="s">
        <v>669</v>
      </c>
      <c r="TZI65" s="98" t="s">
        <v>669</v>
      </c>
      <c r="TZJ65" s="98" t="s">
        <v>669</v>
      </c>
      <c r="TZK65" s="98" t="s">
        <v>669</v>
      </c>
      <c r="TZL65" s="98" t="s">
        <v>669</v>
      </c>
      <c r="TZM65" s="98" t="s">
        <v>669</v>
      </c>
      <c r="TZN65" s="98" t="s">
        <v>669</v>
      </c>
      <c r="TZO65" s="98" t="s">
        <v>669</v>
      </c>
      <c r="TZP65" s="98" t="s">
        <v>669</v>
      </c>
      <c r="TZQ65" s="98" t="s">
        <v>669</v>
      </c>
      <c r="TZR65" s="98" t="s">
        <v>669</v>
      </c>
      <c r="TZS65" s="98" t="s">
        <v>669</v>
      </c>
      <c r="TZT65" s="98" t="s">
        <v>669</v>
      </c>
      <c r="TZU65" s="98" t="s">
        <v>669</v>
      </c>
      <c r="TZV65" s="98" t="s">
        <v>669</v>
      </c>
      <c r="TZW65" s="98" t="s">
        <v>669</v>
      </c>
      <c r="TZX65" s="98" t="s">
        <v>669</v>
      </c>
      <c r="TZY65" s="98" t="s">
        <v>669</v>
      </c>
      <c r="TZZ65" s="98" t="s">
        <v>669</v>
      </c>
      <c r="UAA65" s="98" t="s">
        <v>669</v>
      </c>
      <c r="UAB65" s="98" t="s">
        <v>669</v>
      </c>
      <c r="UAC65" s="98" t="s">
        <v>669</v>
      </c>
      <c r="UAD65" s="98" t="s">
        <v>669</v>
      </c>
      <c r="UAE65" s="98" t="s">
        <v>669</v>
      </c>
      <c r="UAF65" s="98" t="s">
        <v>669</v>
      </c>
      <c r="UAG65" s="98" t="s">
        <v>669</v>
      </c>
      <c r="UAH65" s="98" t="s">
        <v>669</v>
      </c>
      <c r="UAI65" s="98" t="s">
        <v>669</v>
      </c>
      <c r="UAJ65" s="98" t="s">
        <v>669</v>
      </c>
      <c r="UAK65" s="98" t="s">
        <v>669</v>
      </c>
      <c r="UAL65" s="98" t="s">
        <v>669</v>
      </c>
      <c r="UAM65" s="98" t="s">
        <v>669</v>
      </c>
      <c r="UAN65" s="98" t="s">
        <v>669</v>
      </c>
      <c r="UAO65" s="98" t="s">
        <v>669</v>
      </c>
      <c r="UAP65" s="98" t="s">
        <v>669</v>
      </c>
      <c r="UAQ65" s="98" t="s">
        <v>669</v>
      </c>
      <c r="UAR65" s="98" t="s">
        <v>669</v>
      </c>
      <c r="UAS65" s="98" t="s">
        <v>669</v>
      </c>
      <c r="UAT65" s="98" t="s">
        <v>669</v>
      </c>
      <c r="UAU65" s="98" t="s">
        <v>669</v>
      </c>
      <c r="UAV65" s="98" t="s">
        <v>669</v>
      </c>
      <c r="UAW65" s="98" t="s">
        <v>669</v>
      </c>
      <c r="UAX65" s="98" t="s">
        <v>669</v>
      </c>
      <c r="UAY65" s="98" t="s">
        <v>669</v>
      </c>
      <c r="UAZ65" s="98" t="s">
        <v>669</v>
      </c>
      <c r="UBA65" s="98" t="s">
        <v>669</v>
      </c>
      <c r="UBB65" s="98" t="s">
        <v>669</v>
      </c>
      <c r="UBC65" s="98" t="s">
        <v>669</v>
      </c>
      <c r="UBD65" s="98" t="s">
        <v>669</v>
      </c>
      <c r="UBE65" s="98" t="s">
        <v>669</v>
      </c>
      <c r="UBF65" s="98" t="s">
        <v>669</v>
      </c>
      <c r="UBG65" s="98" t="s">
        <v>669</v>
      </c>
      <c r="UBH65" s="98" t="s">
        <v>669</v>
      </c>
      <c r="UBI65" s="98" t="s">
        <v>669</v>
      </c>
      <c r="UBJ65" s="98" t="s">
        <v>669</v>
      </c>
      <c r="UBK65" s="98" t="s">
        <v>669</v>
      </c>
      <c r="UBL65" s="98" t="s">
        <v>669</v>
      </c>
      <c r="UBM65" s="98" t="s">
        <v>669</v>
      </c>
      <c r="UBN65" s="98" t="s">
        <v>669</v>
      </c>
      <c r="UBO65" s="98" t="s">
        <v>669</v>
      </c>
      <c r="UBP65" s="98" t="s">
        <v>669</v>
      </c>
      <c r="UBQ65" s="98" t="s">
        <v>669</v>
      </c>
      <c r="UBR65" s="98" t="s">
        <v>669</v>
      </c>
      <c r="UBS65" s="98" t="s">
        <v>669</v>
      </c>
      <c r="UBT65" s="98" t="s">
        <v>669</v>
      </c>
      <c r="UBU65" s="98" t="s">
        <v>669</v>
      </c>
      <c r="UBV65" s="98" t="s">
        <v>669</v>
      </c>
      <c r="UBW65" s="98" t="s">
        <v>669</v>
      </c>
      <c r="UBX65" s="98" t="s">
        <v>669</v>
      </c>
      <c r="UBY65" s="98" t="s">
        <v>669</v>
      </c>
      <c r="UBZ65" s="98" t="s">
        <v>669</v>
      </c>
      <c r="UCA65" s="98" t="s">
        <v>669</v>
      </c>
      <c r="UCB65" s="98" t="s">
        <v>669</v>
      </c>
      <c r="UCC65" s="98" t="s">
        <v>669</v>
      </c>
      <c r="UCD65" s="98" t="s">
        <v>669</v>
      </c>
      <c r="UCE65" s="98" t="s">
        <v>669</v>
      </c>
      <c r="UCF65" s="98" t="s">
        <v>669</v>
      </c>
      <c r="UCG65" s="98" t="s">
        <v>669</v>
      </c>
      <c r="UCH65" s="98" t="s">
        <v>669</v>
      </c>
      <c r="UCI65" s="98" t="s">
        <v>669</v>
      </c>
      <c r="UCJ65" s="98" t="s">
        <v>669</v>
      </c>
      <c r="UCK65" s="98" t="s">
        <v>669</v>
      </c>
      <c r="UCL65" s="98" t="s">
        <v>669</v>
      </c>
      <c r="UCM65" s="98" t="s">
        <v>669</v>
      </c>
      <c r="UCN65" s="98" t="s">
        <v>669</v>
      </c>
      <c r="UCO65" s="98" t="s">
        <v>669</v>
      </c>
      <c r="UCP65" s="98" t="s">
        <v>669</v>
      </c>
      <c r="UCQ65" s="98" t="s">
        <v>669</v>
      </c>
      <c r="UCR65" s="98" t="s">
        <v>669</v>
      </c>
      <c r="UCS65" s="98" t="s">
        <v>669</v>
      </c>
      <c r="UCT65" s="98" t="s">
        <v>669</v>
      </c>
      <c r="UCU65" s="98" t="s">
        <v>669</v>
      </c>
      <c r="UCV65" s="98" t="s">
        <v>669</v>
      </c>
      <c r="UCW65" s="98" t="s">
        <v>669</v>
      </c>
      <c r="UCX65" s="98" t="s">
        <v>669</v>
      </c>
      <c r="UCY65" s="98" t="s">
        <v>669</v>
      </c>
      <c r="UCZ65" s="98" t="s">
        <v>669</v>
      </c>
      <c r="UDA65" s="98" t="s">
        <v>669</v>
      </c>
      <c r="UDB65" s="98" t="s">
        <v>669</v>
      </c>
      <c r="UDC65" s="98" t="s">
        <v>669</v>
      </c>
      <c r="UDD65" s="98" t="s">
        <v>669</v>
      </c>
      <c r="UDE65" s="98" t="s">
        <v>669</v>
      </c>
      <c r="UDF65" s="98" t="s">
        <v>669</v>
      </c>
      <c r="UDG65" s="98" t="s">
        <v>669</v>
      </c>
      <c r="UDH65" s="98" t="s">
        <v>669</v>
      </c>
      <c r="UDI65" s="98" t="s">
        <v>669</v>
      </c>
      <c r="UDJ65" s="98" t="s">
        <v>669</v>
      </c>
      <c r="UDK65" s="98" t="s">
        <v>669</v>
      </c>
      <c r="UDL65" s="98" t="s">
        <v>669</v>
      </c>
      <c r="UDM65" s="98" t="s">
        <v>669</v>
      </c>
      <c r="UDN65" s="98" t="s">
        <v>669</v>
      </c>
      <c r="UDO65" s="98" t="s">
        <v>669</v>
      </c>
      <c r="UDP65" s="98" t="s">
        <v>669</v>
      </c>
      <c r="UDQ65" s="98" t="s">
        <v>669</v>
      </c>
      <c r="UDR65" s="98" t="s">
        <v>669</v>
      </c>
      <c r="UDS65" s="98" t="s">
        <v>669</v>
      </c>
      <c r="UDT65" s="98" t="s">
        <v>669</v>
      </c>
      <c r="UDU65" s="98" t="s">
        <v>669</v>
      </c>
      <c r="UDV65" s="98" t="s">
        <v>669</v>
      </c>
      <c r="UDW65" s="98" t="s">
        <v>669</v>
      </c>
      <c r="UDX65" s="98" t="s">
        <v>669</v>
      </c>
      <c r="UDY65" s="98" t="s">
        <v>669</v>
      </c>
      <c r="UDZ65" s="98" t="s">
        <v>669</v>
      </c>
      <c r="UEA65" s="98" t="s">
        <v>669</v>
      </c>
      <c r="UEB65" s="98" t="s">
        <v>669</v>
      </c>
      <c r="UEC65" s="98" t="s">
        <v>669</v>
      </c>
      <c r="UED65" s="98" t="s">
        <v>669</v>
      </c>
      <c r="UEE65" s="98" t="s">
        <v>669</v>
      </c>
      <c r="UEF65" s="98" t="s">
        <v>669</v>
      </c>
      <c r="UEG65" s="98" t="s">
        <v>669</v>
      </c>
      <c r="UEH65" s="98" t="s">
        <v>669</v>
      </c>
      <c r="UEI65" s="98" t="s">
        <v>669</v>
      </c>
      <c r="UEJ65" s="98" t="s">
        <v>669</v>
      </c>
      <c r="UEK65" s="98" t="s">
        <v>669</v>
      </c>
      <c r="UEL65" s="98" t="s">
        <v>669</v>
      </c>
      <c r="UEM65" s="98" t="s">
        <v>669</v>
      </c>
      <c r="UEN65" s="98" t="s">
        <v>669</v>
      </c>
      <c r="UEO65" s="98" t="s">
        <v>669</v>
      </c>
      <c r="UEP65" s="98" t="s">
        <v>669</v>
      </c>
      <c r="UEQ65" s="98" t="s">
        <v>669</v>
      </c>
      <c r="UER65" s="98" t="s">
        <v>669</v>
      </c>
      <c r="UES65" s="98" t="s">
        <v>669</v>
      </c>
      <c r="UET65" s="98" t="s">
        <v>669</v>
      </c>
      <c r="UEU65" s="98" t="s">
        <v>669</v>
      </c>
      <c r="UEV65" s="98" t="s">
        <v>669</v>
      </c>
      <c r="UEW65" s="98" t="s">
        <v>669</v>
      </c>
      <c r="UEX65" s="98" t="s">
        <v>669</v>
      </c>
      <c r="UEY65" s="98" t="s">
        <v>669</v>
      </c>
      <c r="UEZ65" s="98" t="s">
        <v>669</v>
      </c>
      <c r="UFA65" s="98" t="s">
        <v>669</v>
      </c>
      <c r="UFB65" s="98" t="s">
        <v>669</v>
      </c>
      <c r="UFC65" s="98" t="s">
        <v>669</v>
      </c>
      <c r="UFD65" s="98" t="s">
        <v>669</v>
      </c>
      <c r="UFE65" s="98" t="s">
        <v>669</v>
      </c>
      <c r="UFF65" s="98" t="s">
        <v>669</v>
      </c>
      <c r="UFG65" s="98" t="s">
        <v>669</v>
      </c>
      <c r="UFH65" s="98" t="s">
        <v>669</v>
      </c>
      <c r="UFI65" s="98" t="s">
        <v>669</v>
      </c>
      <c r="UFJ65" s="98" t="s">
        <v>669</v>
      </c>
      <c r="UFK65" s="98" t="s">
        <v>669</v>
      </c>
      <c r="UFL65" s="98" t="s">
        <v>669</v>
      </c>
      <c r="UFM65" s="98" t="s">
        <v>669</v>
      </c>
      <c r="UFN65" s="98" t="s">
        <v>669</v>
      </c>
      <c r="UFO65" s="98" t="s">
        <v>669</v>
      </c>
      <c r="UFP65" s="98" t="s">
        <v>669</v>
      </c>
      <c r="UFQ65" s="98" t="s">
        <v>669</v>
      </c>
      <c r="UFR65" s="98" t="s">
        <v>669</v>
      </c>
      <c r="UFS65" s="98" t="s">
        <v>669</v>
      </c>
      <c r="UFT65" s="98" t="s">
        <v>669</v>
      </c>
      <c r="UFU65" s="98" t="s">
        <v>669</v>
      </c>
      <c r="UFV65" s="98" t="s">
        <v>669</v>
      </c>
      <c r="UFW65" s="98" t="s">
        <v>669</v>
      </c>
      <c r="UFX65" s="98" t="s">
        <v>669</v>
      </c>
      <c r="UFY65" s="98" t="s">
        <v>669</v>
      </c>
      <c r="UFZ65" s="98" t="s">
        <v>669</v>
      </c>
      <c r="UGA65" s="98" t="s">
        <v>669</v>
      </c>
      <c r="UGB65" s="98" t="s">
        <v>669</v>
      </c>
      <c r="UGC65" s="98" t="s">
        <v>669</v>
      </c>
      <c r="UGD65" s="98" t="s">
        <v>669</v>
      </c>
      <c r="UGE65" s="98" t="s">
        <v>669</v>
      </c>
      <c r="UGF65" s="98" t="s">
        <v>669</v>
      </c>
      <c r="UGG65" s="98" t="s">
        <v>669</v>
      </c>
      <c r="UGH65" s="98" t="s">
        <v>669</v>
      </c>
      <c r="UGI65" s="98" t="s">
        <v>669</v>
      </c>
      <c r="UGJ65" s="98" t="s">
        <v>669</v>
      </c>
      <c r="UGK65" s="98" t="s">
        <v>669</v>
      </c>
      <c r="UGL65" s="98" t="s">
        <v>669</v>
      </c>
      <c r="UGM65" s="98" t="s">
        <v>669</v>
      </c>
      <c r="UGN65" s="98" t="s">
        <v>669</v>
      </c>
      <c r="UGO65" s="98" t="s">
        <v>669</v>
      </c>
      <c r="UGP65" s="98" t="s">
        <v>669</v>
      </c>
      <c r="UGQ65" s="98" t="s">
        <v>669</v>
      </c>
      <c r="UGR65" s="98" t="s">
        <v>669</v>
      </c>
      <c r="UGS65" s="98" t="s">
        <v>669</v>
      </c>
      <c r="UGT65" s="98" t="s">
        <v>669</v>
      </c>
      <c r="UGU65" s="98" t="s">
        <v>669</v>
      </c>
      <c r="UGV65" s="98" t="s">
        <v>669</v>
      </c>
      <c r="UGW65" s="98" t="s">
        <v>669</v>
      </c>
      <c r="UGX65" s="98" t="s">
        <v>669</v>
      </c>
      <c r="UGY65" s="98" t="s">
        <v>669</v>
      </c>
      <c r="UGZ65" s="98" t="s">
        <v>669</v>
      </c>
      <c r="UHA65" s="98" t="s">
        <v>669</v>
      </c>
      <c r="UHB65" s="98" t="s">
        <v>669</v>
      </c>
      <c r="UHC65" s="98" t="s">
        <v>669</v>
      </c>
      <c r="UHD65" s="98" t="s">
        <v>669</v>
      </c>
      <c r="UHE65" s="98" t="s">
        <v>669</v>
      </c>
      <c r="UHF65" s="98" t="s">
        <v>669</v>
      </c>
      <c r="UHG65" s="98" t="s">
        <v>669</v>
      </c>
      <c r="UHH65" s="98" t="s">
        <v>669</v>
      </c>
      <c r="UHI65" s="98" t="s">
        <v>669</v>
      </c>
      <c r="UHJ65" s="98" t="s">
        <v>669</v>
      </c>
      <c r="UHK65" s="98" t="s">
        <v>669</v>
      </c>
      <c r="UHL65" s="98" t="s">
        <v>669</v>
      </c>
      <c r="UHM65" s="98" t="s">
        <v>669</v>
      </c>
      <c r="UHN65" s="98" t="s">
        <v>669</v>
      </c>
      <c r="UHO65" s="98" t="s">
        <v>669</v>
      </c>
      <c r="UHP65" s="98" t="s">
        <v>669</v>
      </c>
      <c r="UHQ65" s="98" t="s">
        <v>669</v>
      </c>
      <c r="UHR65" s="98" t="s">
        <v>669</v>
      </c>
      <c r="UHS65" s="98" t="s">
        <v>669</v>
      </c>
      <c r="UHT65" s="98" t="s">
        <v>669</v>
      </c>
      <c r="UHU65" s="98" t="s">
        <v>669</v>
      </c>
      <c r="UHV65" s="98" t="s">
        <v>669</v>
      </c>
      <c r="UHW65" s="98" t="s">
        <v>669</v>
      </c>
      <c r="UHX65" s="98" t="s">
        <v>669</v>
      </c>
      <c r="UHY65" s="98" t="s">
        <v>669</v>
      </c>
      <c r="UHZ65" s="98" t="s">
        <v>669</v>
      </c>
      <c r="UIA65" s="98" t="s">
        <v>669</v>
      </c>
      <c r="UIB65" s="98" t="s">
        <v>669</v>
      </c>
      <c r="UIC65" s="98" t="s">
        <v>669</v>
      </c>
      <c r="UID65" s="98" t="s">
        <v>669</v>
      </c>
      <c r="UIE65" s="98" t="s">
        <v>669</v>
      </c>
      <c r="UIF65" s="98" t="s">
        <v>669</v>
      </c>
      <c r="UIG65" s="98" t="s">
        <v>669</v>
      </c>
      <c r="UIH65" s="98" t="s">
        <v>669</v>
      </c>
      <c r="UII65" s="98" t="s">
        <v>669</v>
      </c>
      <c r="UIJ65" s="98" t="s">
        <v>669</v>
      </c>
      <c r="UIK65" s="98" t="s">
        <v>669</v>
      </c>
      <c r="UIL65" s="98" t="s">
        <v>669</v>
      </c>
      <c r="UIM65" s="98" t="s">
        <v>669</v>
      </c>
      <c r="UIN65" s="98" t="s">
        <v>669</v>
      </c>
      <c r="UIO65" s="98" t="s">
        <v>669</v>
      </c>
      <c r="UIP65" s="98" t="s">
        <v>669</v>
      </c>
      <c r="UIQ65" s="98" t="s">
        <v>669</v>
      </c>
      <c r="UIR65" s="98" t="s">
        <v>669</v>
      </c>
      <c r="UIS65" s="98" t="s">
        <v>669</v>
      </c>
      <c r="UIT65" s="98" t="s">
        <v>669</v>
      </c>
      <c r="UIU65" s="98" t="s">
        <v>669</v>
      </c>
      <c r="UIV65" s="98" t="s">
        <v>669</v>
      </c>
      <c r="UIW65" s="98" t="s">
        <v>669</v>
      </c>
      <c r="UIX65" s="98" t="s">
        <v>669</v>
      </c>
      <c r="UIY65" s="98" t="s">
        <v>669</v>
      </c>
      <c r="UIZ65" s="98" t="s">
        <v>669</v>
      </c>
      <c r="UJA65" s="98" t="s">
        <v>669</v>
      </c>
      <c r="UJB65" s="98" t="s">
        <v>669</v>
      </c>
      <c r="UJC65" s="98" t="s">
        <v>669</v>
      </c>
      <c r="UJD65" s="98" t="s">
        <v>669</v>
      </c>
      <c r="UJE65" s="98" t="s">
        <v>669</v>
      </c>
      <c r="UJF65" s="98" t="s">
        <v>669</v>
      </c>
      <c r="UJG65" s="98" t="s">
        <v>669</v>
      </c>
      <c r="UJH65" s="98" t="s">
        <v>669</v>
      </c>
      <c r="UJI65" s="98" t="s">
        <v>669</v>
      </c>
      <c r="UJJ65" s="98" t="s">
        <v>669</v>
      </c>
      <c r="UJK65" s="98" t="s">
        <v>669</v>
      </c>
      <c r="UJL65" s="98" t="s">
        <v>669</v>
      </c>
      <c r="UJM65" s="98" t="s">
        <v>669</v>
      </c>
      <c r="UJN65" s="98" t="s">
        <v>669</v>
      </c>
      <c r="UJO65" s="98" t="s">
        <v>669</v>
      </c>
      <c r="UJP65" s="98" t="s">
        <v>669</v>
      </c>
      <c r="UJQ65" s="98" t="s">
        <v>669</v>
      </c>
      <c r="UJR65" s="98" t="s">
        <v>669</v>
      </c>
      <c r="UJS65" s="98" t="s">
        <v>669</v>
      </c>
      <c r="UJT65" s="98" t="s">
        <v>669</v>
      </c>
      <c r="UJU65" s="98" t="s">
        <v>669</v>
      </c>
      <c r="UJV65" s="98" t="s">
        <v>669</v>
      </c>
      <c r="UJW65" s="98" t="s">
        <v>669</v>
      </c>
      <c r="UJX65" s="98" t="s">
        <v>669</v>
      </c>
      <c r="UJY65" s="98" t="s">
        <v>669</v>
      </c>
      <c r="UJZ65" s="98" t="s">
        <v>669</v>
      </c>
      <c r="UKA65" s="98" t="s">
        <v>669</v>
      </c>
      <c r="UKB65" s="98" t="s">
        <v>669</v>
      </c>
      <c r="UKC65" s="98" t="s">
        <v>669</v>
      </c>
      <c r="UKD65" s="98" t="s">
        <v>669</v>
      </c>
      <c r="UKE65" s="98" t="s">
        <v>669</v>
      </c>
      <c r="UKF65" s="98" t="s">
        <v>669</v>
      </c>
      <c r="UKG65" s="98" t="s">
        <v>669</v>
      </c>
      <c r="UKH65" s="98" t="s">
        <v>669</v>
      </c>
      <c r="UKI65" s="98" t="s">
        <v>669</v>
      </c>
      <c r="UKJ65" s="98" t="s">
        <v>669</v>
      </c>
      <c r="UKK65" s="98" t="s">
        <v>669</v>
      </c>
      <c r="UKL65" s="98" t="s">
        <v>669</v>
      </c>
      <c r="UKM65" s="98" t="s">
        <v>669</v>
      </c>
      <c r="UKN65" s="98" t="s">
        <v>669</v>
      </c>
      <c r="UKO65" s="98" t="s">
        <v>669</v>
      </c>
      <c r="UKP65" s="98" t="s">
        <v>669</v>
      </c>
      <c r="UKQ65" s="98" t="s">
        <v>669</v>
      </c>
      <c r="UKR65" s="98" t="s">
        <v>669</v>
      </c>
      <c r="UKS65" s="98" t="s">
        <v>669</v>
      </c>
      <c r="UKT65" s="98" t="s">
        <v>669</v>
      </c>
      <c r="UKU65" s="98" t="s">
        <v>669</v>
      </c>
      <c r="UKV65" s="98" t="s">
        <v>669</v>
      </c>
      <c r="UKW65" s="98" t="s">
        <v>669</v>
      </c>
      <c r="UKX65" s="98" t="s">
        <v>669</v>
      </c>
      <c r="UKY65" s="98" t="s">
        <v>669</v>
      </c>
      <c r="UKZ65" s="98" t="s">
        <v>669</v>
      </c>
      <c r="ULA65" s="98" t="s">
        <v>669</v>
      </c>
      <c r="ULB65" s="98" t="s">
        <v>669</v>
      </c>
      <c r="ULC65" s="98" t="s">
        <v>669</v>
      </c>
      <c r="ULD65" s="98" t="s">
        <v>669</v>
      </c>
      <c r="ULE65" s="98" t="s">
        <v>669</v>
      </c>
      <c r="ULF65" s="98" t="s">
        <v>669</v>
      </c>
      <c r="ULG65" s="98" t="s">
        <v>669</v>
      </c>
      <c r="ULH65" s="98" t="s">
        <v>669</v>
      </c>
      <c r="ULI65" s="98" t="s">
        <v>669</v>
      </c>
      <c r="ULJ65" s="98" t="s">
        <v>669</v>
      </c>
      <c r="ULK65" s="98" t="s">
        <v>669</v>
      </c>
      <c r="ULL65" s="98" t="s">
        <v>669</v>
      </c>
      <c r="ULM65" s="98" t="s">
        <v>669</v>
      </c>
      <c r="ULN65" s="98" t="s">
        <v>669</v>
      </c>
      <c r="ULO65" s="98" t="s">
        <v>669</v>
      </c>
      <c r="ULP65" s="98" t="s">
        <v>669</v>
      </c>
      <c r="ULQ65" s="98" t="s">
        <v>669</v>
      </c>
      <c r="ULR65" s="98" t="s">
        <v>669</v>
      </c>
      <c r="ULS65" s="98" t="s">
        <v>669</v>
      </c>
      <c r="ULT65" s="98" t="s">
        <v>669</v>
      </c>
      <c r="ULU65" s="98" t="s">
        <v>669</v>
      </c>
      <c r="ULV65" s="98" t="s">
        <v>669</v>
      </c>
      <c r="ULW65" s="98" t="s">
        <v>669</v>
      </c>
      <c r="ULX65" s="98" t="s">
        <v>669</v>
      </c>
      <c r="ULY65" s="98" t="s">
        <v>669</v>
      </c>
      <c r="ULZ65" s="98" t="s">
        <v>669</v>
      </c>
      <c r="UMA65" s="98" t="s">
        <v>669</v>
      </c>
      <c r="UMB65" s="98" t="s">
        <v>669</v>
      </c>
      <c r="UMC65" s="98" t="s">
        <v>669</v>
      </c>
      <c r="UMD65" s="98" t="s">
        <v>669</v>
      </c>
      <c r="UME65" s="98" t="s">
        <v>669</v>
      </c>
      <c r="UMF65" s="98" t="s">
        <v>669</v>
      </c>
      <c r="UMG65" s="98" t="s">
        <v>669</v>
      </c>
      <c r="UMH65" s="98" t="s">
        <v>669</v>
      </c>
      <c r="UMI65" s="98" t="s">
        <v>669</v>
      </c>
      <c r="UMJ65" s="98" t="s">
        <v>669</v>
      </c>
      <c r="UMK65" s="98" t="s">
        <v>669</v>
      </c>
      <c r="UML65" s="98" t="s">
        <v>669</v>
      </c>
      <c r="UMM65" s="98" t="s">
        <v>669</v>
      </c>
      <c r="UMN65" s="98" t="s">
        <v>669</v>
      </c>
      <c r="UMO65" s="98" t="s">
        <v>669</v>
      </c>
      <c r="UMP65" s="98" t="s">
        <v>669</v>
      </c>
      <c r="UMQ65" s="98" t="s">
        <v>669</v>
      </c>
      <c r="UMR65" s="98" t="s">
        <v>669</v>
      </c>
      <c r="UMS65" s="98" t="s">
        <v>669</v>
      </c>
      <c r="UMT65" s="98" t="s">
        <v>669</v>
      </c>
      <c r="UMU65" s="98" t="s">
        <v>669</v>
      </c>
      <c r="UMV65" s="98" t="s">
        <v>669</v>
      </c>
      <c r="UMW65" s="98" t="s">
        <v>669</v>
      </c>
      <c r="UMX65" s="98" t="s">
        <v>669</v>
      </c>
      <c r="UMY65" s="98" t="s">
        <v>669</v>
      </c>
      <c r="UMZ65" s="98" t="s">
        <v>669</v>
      </c>
      <c r="UNA65" s="98" t="s">
        <v>669</v>
      </c>
      <c r="UNB65" s="98" t="s">
        <v>669</v>
      </c>
      <c r="UNC65" s="98" t="s">
        <v>669</v>
      </c>
      <c r="UND65" s="98" t="s">
        <v>669</v>
      </c>
      <c r="UNE65" s="98" t="s">
        <v>669</v>
      </c>
      <c r="UNF65" s="98" t="s">
        <v>669</v>
      </c>
      <c r="UNG65" s="98" t="s">
        <v>669</v>
      </c>
      <c r="UNH65" s="98" t="s">
        <v>669</v>
      </c>
      <c r="UNI65" s="98" t="s">
        <v>669</v>
      </c>
      <c r="UNJ65" s="98" t="s">
        <v>669</v>
      </c>
      <c r="UNK65" s="98" t="s">
        <v>669</v>
      </c>
      <c r="UNL65" s="98" t="s">
        <v>669</v>
      </c>
      <c r="UNM65" s="98" t="s">
        <v>669</v>
      </c>
      <c r="UNN65" s="98" t="s">
        <v>669</v>
      </c>
      <c r="UNO65" s="98" t="s">
        <v>669</v>
      </c>
      <c r="UNP65" s="98" t="s">
        <v>669</v>
      </c>
      <c r="UNQ65" s="98" t="s">
        <v>669</v>
      </c>
      <c r="UNR65" s="98" t="s">
        <v>669</v>
      </c>
      <c r="UNS65" s="98" t="s">
        <v>669</v>
      </c>
      <c r="UNT65" s="98" t="s">
        <v>669</v>
      </c>
      <c r="UNU65" s="98" t="s">
        <v>669</v>
      </c>
      <c r="UNV65" s="98" t="s">
        <v>669</v>
      </c>
      <c r="UNW65" s="98" t="s">
        <v>669</v>
      </c>
      <c r="UNX65" s="98" t="s">
        <v>669</v>
      </c>
      <c r="UNY65" s="98" t="s">
        <v>669</v>
      </c>
      <c r="UNZ65" s="98" t="s">
        <v>669</v>
      </c>
      <c r="UOA65" s="98" t="s">
        <v>669</v>
      </c>
      <c r="UOB65" s="98" t="s">
        <v>669</v>
      </c>
      <c r="UOC65" s="98" t="s">
        <v>669</v>
      </c>
      <c r="UOD65" s="98" t="s">
        <v>669</v>
      </c>
      <c r="UOE65" s="98" t="s">
        <v>669</v>
      </c>
      <c r="UOF65" s="98" t="s">
        <v>669</v>
      </c>
      <c r="UOG65" s="98" t="s">
        <v>669</v>
      </c>
      <c r="UOH65" s="98" t="s">
        <v>669</v>
      </c>
      <c r="UOI65" s="98" t="s">
        <v>669</v>
      </c>
      <c r="UOJ65" s="98" t="s">
        <v>669</v>
      </c>
      <c r="UOK65" s="98" t="s">
        <v>669</v>
      </c>
      <c r="UOL65" s="98" t="s">
        <v>669</v>
      </c>
      <c r="UOM65" s="98" t="s">
        <v>669</v>
      </c>
      <c r="UON65" s="98" t="s">
        <v>669</v>
      </c>
      <c r="UOO65" s="98" t="s">
        <v>669</v>
      </c>
      <c r="UOP65" s="98" t="s">
        <v>669</v>
      </c>
      <c r="UOQ65" s="98" t="s">
        <v>669</v>
      </c>
      <c r="UOR65" s="98" t="s">
        <v>669</v>
      </c>
      <c r="UOS65" s="98" t="s">
        <v>669</v>
      </c>
      <c r="UOT65" s="98" t="s">
        <v>669</v>
      </c>
      <c r="UOU65" s="98" t="s">
        <v>669</v>
      </c>
      <c r="UOV65" s="98" t="s">
        <v>669</v>
      </c>
      <c r="UOW65" s="98" t="s">
        <v>669</v>
      </c>
      <c r="UOX65" s="98" t="s">
        <v>669</v>
      </c>
      <c r="UOY65" s="98" t="s">
        <v>669</v>
      </c>
      <c r="UOZ65" s="98" t="s">
        <v>669</v>
      </c>
      <c r="UPA65" s="98" t="s">
        <v>669</v>
      </c>
      <c r="UPB65" s="98" t="s">
        <v>669</v>
      </c>
      <c r="UPC65" s="98" t="s">
        <v>669</v>
      </c>
      <c r="UPD65" s="98" t="s">
        <v>669</v>
      </c>
      <c r="UPE65" s="98" t="s">
        <v>669</v>
      </c>
      <c r="UPF65" s="98" t="s">
        <v>669</v>
      </c>
      <c r="UPG65" s="98" t="s">
        <v>669</v>
      </c>
      <c r="UPH65" s="98" t="s">
        <v>669</v>
      </c>
      <c r="UPI65" s="98" t="s">
        <v>669</v>
      </c>
      <c r="UPJ65" s="98" t="s">
        <v>669</v>
      </c>
      <c r="UPK65" s="98" t="s">
        <v>669</v>
      </c>
      <c r="UPL65" s="98" t="s">
        <v>669</v>
      </c>
      <c r="UPM65" s="98" t="s">
        <v>669</v>
      </c>
      <c r="UPN65" s="98" t="s">
        <v>669</v>
      </c>
      <c r="UPO65" s="98" t="s">
        <v>669</v>
      </c>
      <c r="UPP65" s="98" t="s">
        <v>669</v>
      </c>
      <c r="UPQ65" s="98" t="s">
        <v>669</v>
      </c>
      <c r="UPR65" s="98" t="s">
        <v>669</v>
      </c>
      <c r="UPS65" s="98" t="s">
        <v>669</v>
      </c>
      <c r="UPT65" s="98" t="s">
        <v>669</v>
      </c>
      <c r="UPU65" s="98" t="s">
        <v>669</v>
      </c>
      <c r="UPV65" s="98" t="s">
        <v>669</v>
      </c>
      <c r="UPW65" s="98" t="s">
        <v>669</v>
      </c>
      <c r="UPX65" s="98" t="s">
        <v>669</v>
      </c>
      <c r="UPY65" s="98" t="s">
        <v>669</v>
      </c>
      <c r="UPZ65" s="98" t="s">
        <v>669</v>
      </c>
      <c r="UQA65" s="98" t="s">
        <v>669</v>
      </c>
      <c r="UQB65" s="98" t="s">
        <v>669</v>
      </c>
      <c r="UQC65" s="98" t="s">
        <v>669</v>
      </c>
      <c r="UQD65" s="98" t="s">
        <v>669</v>
      </c>
      <c r="UQE65" s="98" t="s">
        <v>669</v>
      </c>
      <c r="UQF65" s="98" t="s">
        <v>669</v>
      </c>
      <c r="UQG65" s="98" t="s">
        <v>669</v>
      </c>
      <c r="UQH65" s="98" t="s">
        <v>669</v>
      </c>
      <c r="UQI65" s="98" t="s">
        <v>669</v>
      </c>
      <c r="UQJ65" s="98" t="s">
        <v>669</v>
      </c>
      <c r="UQK65" s="98" t="s">
        <v>669</v>
      </c>
      <c r="UQL65" s="98" t="s">
        <v>669</v>
      </c>
      <c r="UQM65" s="98" t="s">
        <v>669</v>
      </c>
      <c r="UQN65" s="98" t="s">
        <v>669</v>
      </c>
      <c r="UQO65" s="98" t="s">
        <v>669</v>
      </c>
      <c r="UQP65" s="98" t="s">
        <v>669</v>
      </c>
      <c r="UQQ65" s="98" t="s">
        <v>669</v>
      </c>
      <c r="UQR65" s="98" t="s">
        <v>669</v>
      </c>
      <c r="UQS65" s="98" t="s">
        <v>669</v>
      </c>
      <c r="UQT65" s="98" t="s">
        <v>669</v>
      </c>
      <c r="UQU65" s="98" t="s">
        <v>669</v>
      </c>
      <c r="UQV65" s="98" t="s">
        <v>669</v>
      </c>
      <c r="UQW65" s="98" t="s">
        <v>669</v>
      </c>
      <c r="UQX65" s="98" t="s">
        <v>669</v>
      </c>
      <c r="UQY65" s="98" t="s">
        <v>669</v>
      </c>
      <c r="UQZ65" s="98" t="s">
        <v>669</v>
      </c>
      <c r="URA65" s="98" t="s">
        <v>669</v>
      </c>
      <c r="URB65" s="98" t="s">
        <v>669</v>
      </c>
      <c r="URC65" s="98" t="s">
        <v>669</v>
      </c>
      <c r="URD65" s="98" t="s">
        <v>669</v>
      </c>
      <c r="URE65" s="98" t="s">
        <v>669</v>
      </c>
      <c r="URF65" s="98" t="s">
        <v>669</v>
      </c>
      <c r="URG65" s="98" t="s">
        <v>669</v>
      </c>
      <c r="URH65" s="98" t="s">
        <v>669</v>
      </c>
      <c r="URI65" s="98" t="s">
        <v>669</v>
      </c>
      <c r="URJ65" s="98" t="s">
        <v>669</v>
      </c>
      <c r="URK65" s="98" t="s">
        <v>669</v>
      </c>
      <c r="URL65" s="98" t="s">
        <v>669</v>
      </c>
      <c r="URM65" s="98" t="s">
        <v>669</v>
      </c>
      <c r="URN65" s="98" t="s">
        <v>669</v>
      </c>
      <c r="URO65" s="98" t="s">
        <v>669</v>
      </c>
      <c r="URP65" s="98" t="s">
        <v>669</v>
      </c>
      <c r="URQ65" s="98" t="s">
        <v>669</v>
      </c>
      <c r="URR65" s="98" t="s">
        <v>669</v>
      </c>
      <c r="URS65" s="98" t="s">
        <v>669</v>
      </c>
      <c r="URT65" s="98" t="s">
        <v>669</v>
      </c>
      <c r="URU65" s="98" t="s">
        <v>669</v>
      </c>
      <c r="URV65" s="98" t="s">
        <v>669</v>
      </c>
      <c r="URW65" s="98" t="s">
        <v>669</v>
      </c>
      <c r="URX65" s="98" t="s">
        <v>669</v>
      </c>
      <c r="URY65" s="98" t="s">
        <v>669</v>
      </c>
      <c r="URZ65" s="98" t="s">
        <v>669</v>
      </c>
      <c r="USA65" s="98" t="s">
        <v>669</v>
      </c>
      <c r="USB65" s="98" t="s">
        <v>669</v>
      </c>
      <c r="USC65" s="98" t="s">
        <v>669</v>
      </c>
      <c r="USD65" s="98" t="s">
        <v>669</v>
      </c>
      <c r="USE65" s="98" t="s">
        <v>669</v>
      </c>
      <c r="USF65" s="98" t="s">
        <v>669</v>
      </c>
      <c r="USG65" s="98" t="s">
        <v>669</v>
      </c>
      <c r="USH65" s="98" t="s">
        <v>669</v>
      </c>
      <c r="USI65" s="98" t="s">
        <v>669</v>
      </c>
      <c r="USJ65" s="98" t="s">
        <v>669</v>
      </c>
      <c r="USK65" s="98" t="s">
        <v>669</v>
      </c>
      <c r="USL65" s="98" t="s">
        <v>669</v>
      </c>
      <c r="USM65" s="98" t="s">
        <v>669</v>
      </c>
      <c r="USN65" s="98" t="s">
        <v>669</v>
      </c>
      <c r="USO65" s="98" t="s">
        <v>669</v>
      </c>
      <c r="USP65" s="98" t="s">
        <v>669</v>
      </c>
      <c r="USQ65" s="98" t="s">
        <v>669</v>
      </c>
      <c r="USR65" s="98" t="s">
        <v>669</v>
      </c>
      <c r="USS65" s="98" t="s">
        <v>669</v>
      </c>
      <c r="UST65" s="98" t="s">
        <v>669</v>
      </c>
      <c r="USU65" s="98" t="s">
        <v>669</v>
      </c>
      <c r="USV65" s="98" t="s">
        <v>669</v>
      </c>
      <c r="USW65" s="98" t="s">
        <v>669</v>
      </c>
      <c r="USX65" s="98" t="s">
        <v>669</v>
      </c>
      <c r="USY65" s="98" t="s">
        <v>669</v>
      </c>
      <c r="USZ65" s="98" t="s">
        <v>669</v>
      </c>
      <c r="UTA65" s="98" t="s">
        <v>669</v>
      </c>
      <c r="UTB65" s="98" t="s">
        <v>669</v>
      </c>
      <c r="UTC65" s="98" t="s">
        <v>669</v>
      </c>
      <c r="UTD65" s="98" t="s">
        <v>669</v>
      </c>
      <c r="UTE65" s="98" t="s">
        <v>669</v>
      </c>
      <c r="UTF65" s="98" t="s">
        <v>669</v>
      </c>
      <c r="UTG65" s="98" t="s">
        <v>669</v>
      </c>
      <c r="UTH65" s="98" t="s">
        <v>669</v>
      </c>
      <c r="UTI65" s="98" t="s">
        <v>669</v>
      </c>
      <c r="UTJ65" s="98" t="s">
        <v>669</v>
      </c>
      <c r="UTK65" s="98" t="s">
        <v>669</v>
      </c>
      <c r="UTL65" s="98" t="s">
        <v>669</v>
      </c>
      <c r="UTM65" s="98" t="s">
        <v>669</v>
      </c>
      <c r="UTN65" s="98" t="s">
        <v>669</v>
      </c>
      <c r="UTO65" s="98" t="s">
        <v>669</v>
      </c>
      <c r="UTP65" s="98" t="s">
        <v>669</v>
      </c>
      <c r="UTQ65" s="98" t="s">
        <v>669</v>
      </c>
      <c r="UTR65" s="98" t="s">
        <v>669</v>
      </c>
      <c r="UTS65" s="98" t="s">
        <v>669</v>
      </c>
      <c r="UTT65" s="98" t="s">
        <v>669</v>
      </c>
      <c r="UTU65" s="98" t="s">
        <v>669</v>
      </c>
      <c r="UTV65" s="98" t="s">
        <v>669</v>
      </c>
      <c r="UTW65" s="98" t="s">
        <v>669</v>
      </c>
      <c r="UTX65" s="98" t="s">
        <v>669</v>
      </c>
      <c r="UTY65" s="98" t="s">
        <v>669</v>
      </c>
      <c r="UTZ65" s="98" t="s">
        <v>669</v>
      </c>
      <c r="UUA65" s="98" t="s">
        <v>669</v>
      </c>
      <c r="UUB65" s="98" t="s">
        <v>669</v>
      </c>
      <c r="UUC65" s="98" t="s">
        <v>669</v>
      </c>
      <c r="UUD65" s="98" t="s">
        <v>669</v>
      </c>
      <c r="UUE65" s="98" t="s">
        <v>669</v>
      </c>
      <c r="UUF65" s="98" t="s">
        <v>669</v>
      </c>
      <c r="UUG65" s="98" t="s">
        <v>669</v>
      </c>
      <c r="UUH65" s="98" t="s">
        <v>669</v>
      </c>
      <c r="UUI65" s="98" t="s">
        <v>669</v>
      </c>
      <c r="UUJ65" s="98" t="s">
        <v>669</v>
      </c>
      <c r="UUK65" s="98" t="s">
        <v>669</v>
      </c>
      <c r="UUL65" s="98" t="s">
        <v>669</v>
      </c>
      <c r="UUM65" s="98" t="s">
        <v>669</v>
      </c>
      <c r="UUN65" s="98" t="s">
        <v>669</v>
      </c>
      <c r="UUO65" s="98" t="s">
        <v>669</v>
      </c>
      <c r="UUP65" s="98" t="s">
        <v>669</v>
      </c>
      <c r="UUQ65" s="98" t="s">
        <v>669</v>
      </c>
      <c r="UUR65" s="98" t="s">
        <v>669</v>
      </c>
      <c r="UUS65" s="98" t="s">
        <v>669</v>
      </c>
      <c r="UUT65" s="98" t="s">
        <v>669</v>
      </c>
      <c r="UUU65" s="98" t="s">
        <v>669</v>
      </c>
      <c r="UUV65" s="98" t="s">
        <v>669</v>
      </c>
      <c r="UUW65" s="98" t="s">
        <v>669</v>
      </c>
      <c r="UUX65" s="98" t="s">
        <v>669</v>
      </c>
      <c r="UUY65" s="98" t="s">
        <v>669</v>
      </c>
      <c r="UUZ65" s="98" t="s">
        <v>669</v>
      </c>
      <c r="UVA65" s="98" t="s">
        <v>669</v>
      </c>
      <c r="UVB65" s="98" t="s">
        <v>669</v>
      </c>
      <c r="UVC65" s="98" t="s">
        <v>669</v>
      </c>
      <c r="UVD65" s="98" t="s">
        <v>669</v>
      </c>
      <c r="UVE65" s="98" t="s">
        <v>669</v>
      </c>
      <c r="UVF65" s="98" t="s">
        <v>669</v>
      </c>
      <c r="UVG65" s="98" t="s">
        <v>669</v>
      </c>
      <c r="UVH65" s="98" t="s">
        <v>669</v>
      </c>
      <c r="UVI65" s="98" t="s">
        <v>669</v>
      </c>
      <c r="UVJ65" s="98" t="s">
        <v>669</v>
      </c>
      <c r="UVK65" s="98" t="s">
        <v>669</v>
      </c>
      <c r="UVL65" s="98" t="s">
        <v>669</v>
      </c>
      <c r="UVM65" s="98" t="s">
        <v>669</v>
      </c>
      <c r="UVN65" s="98" t="s">
        <v>669</v>
      </c>
      <c r="UVO65" s="98" t="s">
        <v>669</v>
      </c>
      <c r="UVP65" s="98" t="s">
        <v>669</v>
      </c>
      <c r="UVQ65" s="98" t="s">
        <v>669</v>
      </c>
      <c r="UVR65" s="98" t="s">
        <v>669</v>
      </c>
      <c r="UVS65" s="98" t="s">
        <v>669</v>
      </c>
      <c r="UVT65" s="98" t="s">
        <v>669</v>
      </c>
      <c r="UVU65" s="98" t="s">
        <v>669</v>
      </c>
      <c r="UVV65" s="98" t="s">
        <v>669</v>
      </c>
      <c r="UVW65" s="98" t="s">
        <v>669</v>
      </c>
      <c r="UVX65" s="98" t="s">
        <v>669</v>
      </c>
      <c r="UVY65" s="98" t="s">
        <v>669</v>
      </c>
      <c r="UVZ65" s="98" t="s">
        <v>669</v>
      </c>
      <c r="UWA65" s="98" t="s">
        <v>669</v>
      </c>
      <c r="UWB65" s="98" t="s">
        <v>669</v>
      </c>
      <c r="UWC65" s="98" t="s">
        <v>669</v>
      </c>
      <c r="UWD65" s="98" t="s">
        <v>669</v>
      </c>
      <c r="UWE65" s="98" t="s">
        <v>669</v>
      </c>
      <c r="UWF65" s="98" t="s">
        <v>669</v>
      </c>
      <c r="UWG65" s="98" t="s">
        <v>669</v>
      </c>
      <c r="UWH65" s="98" t="s">
        <v>669</v>
      </c>
      <c r="UWI65" s="98" t="s">
        <v>669</v>
      </c>
      <c r="UWJ65" s="98" t="s">
        <v>669</v>
      </c>
      <c r="UWK65" s="98" t="s">
        <v>669</v>
      </c>
      <c r="UWL65" s="98" t="s">
        <v>669</v>
      </c>
      <c r="UWM65" s="98" t="s">
        <v>669</v>
      </c>
      <c r="UWN65" s="98" t="s">
        <v>669</v>
      </c>
      <c r="UWO65" s="98" t="s">
        <v>669</v>
      </c>
      <c r="UWP65" s="98" t="s">
        <v>669</v>
      </c>
      <c r="UWQ65" s="98" t="s">
        <v>669</v>
      </c>
      <c r="UWR65" s="98" t="s">
        <v>669</v>
      </c>
      <c r="UWS65" s="98" t="s">
        <v>669</v>
      </c>
      <c r="UWT65" s="98" t="s">
        <v>669</v>
      </c>
      <c r="UWU65" s="98" t="s">
        <v>669</v>
      </c>
      <c r="UWV65" s="98" t="s">
        <v>669</v>
      </c>
      <c r="UWW65" s="98" t="s">
        <v>669</v>
      </c>
      <c r="UWX65" s="98" t="s">
        <v>669</v>
      </c>
      <c r="UWY65" s="98" t="s">
        <v>669</v>
      </c>
      <c r="UWZ65" s="98" t="s">
        <v>669</v>
      </c>
      <c r="UXA65" s="98" t="s">
        <v>669</v>
      </c>
      <c r="UXB65" s="98" t="s">
        <v>669</v>
      </c>
      <c r="UXC65" s="98" t="s">
        <v>669</v>
      </c>
      <c r="UXD65" s="98" t="s">
        <v>669</v>
      </c>
      <c r="UXE65" s="98" t="s">
        <v>669</v>
      </c>
      <c r="UXF65" s="98" t="s">
        <v>669</v>
      </c>
      <c r="UXG65" s="98" t="s">
        <v>669</v>
      </c>
      <c r="UXH65" s="98" t="s">
        <v>669</v>
      </c>
      <c r="UXI65" s="98" t="s">
        <v>669</v>
      </c>
      <c r="UXJ65" s="98" t="s">
        <v>669</v>
      </c>
      <c r="UXK65" s="98" t="s">
        <v>669</v>
      </c>
      <c r="UXL65" s="98" t="s">
        <v>669</v>
      </c>
      <c r="UXM65" s="98" t="s">
        <v>669</v>
      </c>
      <c r="UXN65" s="98" t="s">
        <v>669</v>
      </c>
      <c r="UXO65" s="98" t="s">
        <v>669</v>
      </c>
      <c r="UXP65" s="98" t="s">
        <v>669</v>
      </c>
      <c r="UXQ65" s="98" t="s">
        <v>669</v>
      </c>
      <c r="UXR65" s="98" t="s">
        <v>669</v>
      </c>
      <c r="UXS65" s="98" t="s">
        <v>669</v>
      </c>
      <c r="UXT65" s="98" t="s">
        <v>669</v>
      </c>
      <c r="UXU65" s="98" t="s">
        <v>669</v>
      </c>
      <c r="UXV65" s="98" t="s">
        <v>669</v>
      </c>
      <c r="UXW65" s="98" t="s">
        <v>669</v>
      </c>
      <c r="UXX65" s="98" t="s">
        <v>669</v>
      </c>
      <c r="UXY65" s="98" t="s">
        <v>669</v>
      </c>
      <c r="UXZ65" s="98" t="s">
        <v>669</v>
      </c>
      <c r="UYA65" s="98" t="s">
        <v>669</v>
      </c>
      <c r="UYB65" s="98" t="s">
        <v>669</v>
      </c>
      <c r="UYC65" s="98" t="s">
        <v>669</v>
      </c>
      <c r="UYD65" s="98" t="s">
        <v>669</v>
      </c>
      <c r="UYE65" s="98" t="s">
        <v>669</v>
      </c>
      <c r="UYF65" s="98" t="s">
        <v>669</v>
      </c>
      <c r="UYG65" s="98" t="s">
        <v>669</v>
      </c>
      <c r="UYH65" s="98" t="s">
        <v>669</v>
      </c>
      <c r="UYI65" s="98" t="s">
        <v>669</v>
      </c>
      <c r="UYJ65" s="98" t="s">
        <v>669</v>
      </c>
      <c r="UYK65" s="98" t="s">
        <v>669</v>
      </c>
      <c r="UYL65" s="98" t="s">
        <v>669</v>
      </c>
      <c r="UYM65" s="98" t="s">
        <v>669</v>
      </c>
      <c r="UYN65" s="98" t="s">
        <v>669</v>
      </c>
      <c r="UYO65" s="98" t="s">
        <v>669</v>
      </c>
      <c r="UYP65" s="98" t="s">
        <v>669</v>
      </c>
      <c r="UYQ65" s="98" t="s">
        <v>669</v>
      </c>
      <c r="UYR65" s="98" t="s">
        <v>669</v>
      </c>
      <c r="UYS65" s="98" t="s">
        <v>669</v>
      </c>
      <c r="UYT65" s="98" t="s">
        <v>669</v>
      </c>
      <c r="UYU65" s="98" t="s">
        <v>669</v>
      </c>
      <c r="UYV65" s="98" t="s">
        <v>669</v>
      </c>
      <c r="UYW65" s="98" t="s">
        <v>669</v>
      </c>
      <c r="UYX65" s="98" t="s">
        <v>669</v>
      </c>
      <c r="UYY65" s="98" t="s">
        <v>669</v>
      </c>
      <c r="UYZ65" s="98" t="s">
        <v>669</v>
      </c>
      <c r="UZA65" s="98" t="s">
        <v>669</v>
      </c>
      <c r="UZB65" s="98" t="s">
        <v>669</v>
      </c>
      <c r="UZC65" s="98" t="s">
        <v>669</v>
      </c>
      <c r="UZD65" s="98" t="s">
        <v>669</v>
      </c>
      <c r="UZE65" s="98" t="s">
        <v>669</v>
      </c>
      <c r="UZF65" s="98" t="s">
        <v>669</v>
      </c>
      <c r="UZG65" s="98" t="s">
        <v>669</v>
      </c>
      <c r="UZH65" s="98" t="s">
        <v>669</v>
      </c>
      <c r="UZI65" s="98" t="s">
        <v>669</v>
      </c>
      <c r="UZJ65" s="98" t="s">
        <v>669</v>
      </c>
      <c r="UZK65" s="98" t="s">
        <v>669</v>
      </c>
      <c r="UZL65" s="98" t="s">
        <v>669</v>
      </c>
      <c r="UZM65" s="98" t="s">
        <v>669</v>
      </c>
      <c r="UZN65" s="98" t="s">
        <v>669</v>
      </c>
      <c r="UZO65" s="98" t="s">
        <v>669</v>
      </c>
      <c r="UZP65" s="98" t="s">
        <v>669</v>
      </c>
      <c r="UZQ65" s="98" t="s">
        <v>669</v>
      </c>
      <c r="UZR65" s="98" t="s">
        <v>669</v>
      </c>
      <c r="UZS65" s="98" t="s">
        <v>669</v>
      </c>
      <c r="UZT65" s="98" t="s">
        <v>669</v>
      </c>
      <c r="UZU65" s="98" t="s">
        <v>669</v>
      </c>
      <c r="UZV65" s="98" t="s">
        <v>669</v>
      </c>
      <c r="UZW65" s="98" t="s">
        <v>669</v>
      </c>
      <c r="UZX65" s="98" t="s">
        <v>669</v>
      </c>
      <c r="UZY65" s="98" t="s">
        <v>669</v>
      </c>
      <c r="UZZ65" s="98" t="s">
        <v>669</v>
      </c>
      <c r="VAA65" s="98" t="s">
        <v>669</v>
      </c>
      <c r="VAB65" s="98" t="s">
        <v>669</v>
      </c>
      <c r="VAC65" s="98" t="s">
        <v>669</v>
      </c>
      <c r="VAD65" s="98" t="s">
        <v>669</v>
      </c>
      <c r="VAE65" s="98" t="s">
        <v>669</v>
      </c>
      <c r="VAF65" s="98" t="s">
        <v>669</v>
      </c>
      <c r="VAG65" s="98" t="s">
        <v>669</v>
      </c>
      <c r="VAH65" s="98" t="s">
        <v>669</v>
      </c>
      <c r="VAI65" s="98" t="s">
        <v>669</v>
      </c>
      <c r="VAJ65" s="98" t="s">
        <v>669</v>
      </c>
      <c r="VAK65" s="98" t="s">
        <v>669</v>
      </c>
      <c r="VAL65" s="98" t="s">
        <v>669</v>
      </c>
      <c r="VAM65" s="98" t="s">
        <v>669</v>
      </c>
      <c r="VAN65" s="98" t="s">
        <v>669</v>
      </c>
      <c r="VAO65" s="98" t="s">
        <v>669</v>
      </c>
      <c r="VAP65" s="98" t="s">
        <v>669</v>
      </c>
      <c r="VAQ65" s="98" t="s">
        <v>669</v>
      </c>
      <c r="VAR65" s="98" t="s">
        <v>669</v>
      </c>
      <c r="VAS65" s="98" t="s">
        <v>669</v>
      </c>
      <c r="VAT65" s="98" t="s">
        <v>669</v>
      </c>
      <c r="VAU65" s="98" t="s">
        <v>669</v>
      </c>
      <c r="VAV65" s="98" t="s">
        <v>669</v>
      </c>
      <c r="VAW65" s="98" t="s">
        <v>669</v>
      </c>
      <c r="VAX65" s="98" t="s">
        <v>669</v>
      </c>
      <c r="VAY65" s="98" t="s">
        <v>669</v>
      </c>
      <c r="VAZ65" s="98" t="s">
        <v>669</v>
      </c>
      <c r="VBA65" s="98" t="s">
        <v>669</v>
      </c>
      <c r="VBB65" s="98" t="s">
        <v>669</v>
      </c>
      <c r="VBC65" s="98" t="s">
        <v>669</v>
      </c>
      <c r="VBD65" s="98" t="s">
        <v>669</v>
      </c>
      <c r="VBE65" s="98" t="s">
        <v>669</v>
      </c>
      <c r="VBF65" s="98" t="s">
        <v>669</v>
      </c>
      <c r="VBG65" s="98" t="s">
        <v>669</v>
      </c>
      <c r="VBH65" s="98" t="s">
        <v>669</v>
      </c>
      <c r="VBI65" s="98" t="s">
        <v>669</v>
      </c>
      <c r="VBJ65" s="98" t="s">
        <v>669</v>
      </c>
      <c r="VBK65" s="98" t="s">
        <v>669</v>
      </c>
      <c r="VBL65" s="98" t="s">
        <v>669</v>
      </c>
      <c r="VBM65" s="98" t="s">
        <v>669</v>
      </c>
      <c r="VBN65" s="98" t="s">
        <v>669</v>
      </c>
      <c r="VBO65" s="98" t="s">
        <v>669</v>
      </c>
      <c r="VBP65" s="98" t="s">
        <v>669</v>
      </c>
      <c r="VBQ65" s="98" t="s">
        <v>669</v>
      </c>
      <c r="VBR65" s="98" t="s">
        <v>669</v>
      </c>
      <c r="VBS65" s="98" t="s">
        <v>669</v>
      </c>
      <c r="VBT65" s="98" t="s">
        <v>669</v>
      </c>
      <c r="VBU65" s="98" t="s">
        <v>669</v>
      </c>
      <c r="VBV65" s="98" t="s">
        <v>669</v>
      </c>
      <c r="VBW65" s="98" t="s">
        <v>669</v>
      </c>
      <c r="VBX65" s="98" t="s">
        <v>669</v>
      </c>
      <c r="VBY65" s="98" t="s">
        <v>669</v>
      </c>
      <c r="VBZ65" s="98" t="s">
        <v>669</v>
      </c>
      <c r="VCA65" s="98" t="s">
        <v>669</v>
      </c>
      <c r="VCB65" s="98" t="s">
        <v>669</v>
      </c>
      <c r="VCC65" s="98" t="s">
        <v>669</v>
      </c>
      <c r="VCD65" s="98" t="s">
        <v>669</v>
      </c>
      <c r="VCE65" s="98" t="s">
        <v>669</v>
      </c>
      <c r="VCF65" s="98" t="s">
        <v>669</v>
      </c>
      <c r="VCG65" s="98" t="s">
        <v>669</v>
      </c>
      <c r="VCH65" s="98" t="s">
        <v>669</v>
      </c>
      <c r="VCI65" s="98" t="s">
        <v>669</v>
      </c>
      <c r="VCJ65" s="98" t="s">
        <v>669</v>
      </c>
      <c r="VCK65" s="98" t="s">
        <v>669</v>
      </c>
      <c r="VCL65" s="98" t="s">
        <v>669</v>
      </c>
      <c r="VCM65" s="98" t="s">
        <v>669</v>
      </c>
      <c r="VCN65" s="98" t="s">
        <v>669</v>
      </c>
      <c r="VCO65" s="98" t="s">
        <v>669</v>
      </c>
      <c r="VCP65" s="98" t="s">
        <v>669</v>
      </c>
      <c r="VCQ65" s="98" t="s">
        <v>669</v>
      </c>
      <c r="VCR65" s="98" t="s">
        <v>669</v>
      </c>
      <c r="VCS65" s="98" t="s">
        <v>669</v>
      </c>
      <c r="VCT65" s="98" t="s">
        <v>669</v>
      </c>
      <c r="VCU65" s="98" t="s">
        <v>669</v>
      </c>
      <c r="VCV65" s="98" t="s">
        <v>669</v>
      </c>
      <c r="VCW65" s="98" t="s">
        <v>669</v>
      </c>
      <c r="VCX65" s="98" t="s">
        <v>669</v>
      </c>
      <c r="VCY65" s="98" t="s">
        <v>669</v>
      </c>
      <c r="VCZ65" s="98" t="s">
        <v>669</v>
      </c>
      <c r="VDA65" s="98" t="s">
        <v>669</v>
      </c>
      <c r="VDB65" s="98" t="s">
        <v>669</v>
      </c>
      <c r="VDC65" s="98" t="s">
        <v>669</v>
      </c>
      <c r="VDD65" s="98" t="s">
        <v>669</v>
      </c>
      <c r="VDE65" s="98" t="s">
        <v>669</v>
      </c>
      <c r="VDF65" s="98" t="s">
        <v>669</v>
      </c>
      <c r="VDG65" s="98" t="s">
        <v>669</v>
      </c>
      <c r="VDH65" s="98" t="s">
        <v>669</v>
      </c>
      <c r="VDI65" s="98" t="s">
        <v>669</v>
      </c>
      <c r="VDJ65" s="98" t="s">
        <v>669</v>
      </c>
      <c r="VDK65" s="98" t="s">
        <v>669</v>
      </c>
      <c r="VDL65" s="98" t="s">
        <v>669</v>
      </c>
      <c r="VDM65" s="98" t="s">
        <v>669</v>
      </c>
      <c r="VDN65" s="98" t="s">
        <v>669</v>
      </c>
      <c r="VDO65" s="98" t="s">
        <v>669</v>
      </c>
      <c r="VDP65" s="98" t="s">
        <v>669</v>
      </c>
      <c r="VDQ65" s="98" t="s">
        <v>669</v>
      </c>
      <c r="VDR65" s="98" t="s">
        <v>669</v>
      </c>
      <c r="VDS65" s="98" t="s">
        <v>669</v>
      </c>
      <c r="VDT65" s="98" t="s">
        <v>669</v>
      </c>
      <c r="VDU65" s="98" t="s">
        <v>669</v>
      </c>
      <c r="VDV65" s="98" t="s">
        <v>669</v>
      </c>
      <c r="VDW65" s="98" t="s">
        <v>669</v>
      </c>
      <c r="VDX65" s="98" t="s">
        <v>669</v>
      </c>
      <c r="VDY65" s="98" t="s">
        <v>669</v>
      </c>
      <c r="VDZ65" s="98" t="s">
        <v>669</v>
      </c>
      <c r="VEA65" s="98" t="s">
        <v>669</v>
      </c>
      <c r="VEB65" s="98" t="s">
        <v>669</v>
      </c>
      <c r="VEC65" s="98" t="s">
        <v>669</v>
      </c>
      <c r="VED65" s="98" t="s">
        <v>669</v>
      </c>
      <c r="VEE65" s="98" t="s">
        <v>669</v>
      </c>
      <c r="VEF65" s="98" t="s">
        <v>669</v>
      </c>
      <c r="VEG65" s="98" t="s">
        <v>669</v>
      </c>
      <c r="VEH65" s="98" t="s">
        <v>669</v>
      </c>
      <c r="VEI65" s="98" t="s">
        <v>669</v>
      </c>
      <c r="VEJ65" s="98" t="s">
        <v>669</v>
      </c>
      <c r="VEK65" s="98" t="s">
        <v>669</v>
      </c>
      <c r="VEL65" s="98" t="s">
        <v>669</v>
      </c>
      <c r="VEM65" s="98" t="s">
        <v>669</v>
      </c>
      <c r="VEN65" s="98" t="s">
        <v>669</v>
      </c>
      <c r="VEO65" s="98" t="s">
        <v>669</v>
      </c>
      <c r="VEP65" s="98" t="s">
        <v>669</v>
      </c>
      <c r="VEQ65" s="98" t="s">
        <v>669</v>
      </c>
      <c r="VER65" s="98" t="s">
        <v>669</v>
      </c>
      <c r="VES65" s="98" t="s">
        <v>669</v>
      </c>
      <c r="VET65" s="98" t="s">
        <v>669</v>
      </c>
      <c r="VEU65" s="98" t="s">
        <v>669</v>
      </c>
      <c r="VEV65" s="98" t="s">
        <v>669</v>
      </c>
      <c r="VEW65" s="98" t="s">
        <v>669</v>
      </c>
      <c r="VEX65" s="98" t="s">
        <v>669</v>
      </c>
      <c r="VEY65" s="98" t="s">
        <v>669</v>
      </c>
      <c r="VEZ65" s="98" t="s">
        <v>669</v>
      </c>
      <c r="VFA65" s="98" t="s">
        <v>669</v>
      </c>
      <c r="VFB65" s="98" t="s">
        <v>669</v>
      </c>
      <c r="VFC65" s="98" t="s">
        <v>669</v>
      </c>
      <c r="VFD65" s="98" t="s">
        <v>669</v>
      </c>
      <c r="VFE65" s="98" t="s">
        <v>669</v>
      </c>
      <c r="VFF65" s="98" t="s">
        <v>669</v>
      </c>
      <c r="VFG65" s="98" t="s">
        <v>669</v>
      </c>
      <c r="VFH65" s="98" t="s">
        <v>669</v>
      </c>
      <c r="VFI65" s="98" t="s">
        <v>669</v>
      </c>
      <c r="VFJ65" s="98" t="s">
        <v>669</v>
      </c>
      <c r="VFK65" s="98" t="s">
        <v>669</v>
      </c>
      <c r="VFL65" s="98" t="s">
        <v>669</v>
      </c>
      <c r="VFM65" s="98" t="s">
        <v>669</v>
      </c>
      <c r="VFN65" s="98" t="s">
        <v>669</v>
      </c>
      <c r="VFO65" s="98" t="s">
        <v>669</v>
      </c>
      <c r="VFP65" s="98" t="s">
        <v>669</v>
      </c>
      <c r="VFQ65" s="98" t="s">
        <v>669</v>
      </c>
      <c r="VFR65" s="98" t="s">
        <v>669</v>
      </c>
      <c r="VFS65" s="98" t="s">
        <v>669</v>
      </c>
      <c r="VFT65" s="98" t="s">
        <v>669</v>
      </c>
      <c r="VFU65" s="98" t="s">
        <v>669</v>
      </c>
      <c r="VFV65" s="98" t="s">
        <v>669</v>
      </c>
      <c r="VFW65" s="98" t="s">
        <v>669</v>
      </c>
      <c r="VFX65" s="98" t="s">
        <v>669</v>
      </c>
      <c r="VFY65" s="98" t="s">
        <v>669</v>
      </c>
      <c r="VFZ65" s="98" t="s">
        <v>669</v>
      </c>
      <c r="VGA65" s="98" t="s">
        <v>669</v>
      </c>
      <c r="VGB65" s="98" t="s">
        <v>669</v>
      </c>
      <c r="VGC65" s="98" t="s">
        <v>669</v>
      </c>
      <c r="VGD65" s="98" t="s">
        <v>669</v>
      </c>
      <c r="VGE65" s="98" t="s">
        <v>669</v>
      </c>
      <c r="VGF65" s="98" t="s">
        <v>669</v>
      </c>
      <c r="VGG65" s="98" t="s">
        <v>669</v>
      </c>
      <c r="VGH65" s="98" t="s">
        <v>669</v>
      </c>
      <c r="VGI65" s="98" t="s">
        <v>669</v>
      </c>
      <c r="VGJ65" s="98" t="s">
        <v>669</v>
      </c>
      <c r="VGK65" s="98" t="s">
        <v>669</v>
      </c>
      <c r="VGL65" s="98" t="s">
        <v>669</v>
      </c>
      <c r="VGM65" s="98" t="s">
        <v>669</v>
      </c>
      <c r="VGN65" s="98" t="s">
        <v>669</v>
      </c>
      <c r="VGO65" s="98" t="s">
        <v>669</v>
      </c>
      <c r="VGP65" s="98" t="s">
        <v>669</v>
      </c>
      <c r="VGQ65" s="98" t="s">
        <v>669</v>
      </c>
      <c r="VGR65" s="98" t="s">
        <v>669</v>
      </c>
      <c r="VGS65" s="98" t="s">
        <v>669</v>
      </c>
      <c r="VGT65" s="98" t="s">
        <v>669</v>
      </c>
      <c r="VGU65" s="98" t="s">
        <v>669</v>
      </c>
      <c r="VGV65" s="98" t="s">
        <v>669</v>
      </c>
      <c r="VGW65" s="98" t="s">
        <v>669</v>
      </c>
      <c r="VGX65" s="98" t="s">
        <v>669</v>
      </c>
      <c r="VGY65" s="98" t="s">
        <v>669</v>
      </c>
      <c r="VGZ65" s="98" t="s">
        <v>669</v>
      </c>
      <c r="VHA65" s="98" t="s">
        <v>669</v>
      </c>
      <c r="VHB65" s="98" t="s">
        <v>669</v>
      </c>
      <c r="VHC65" s="98" t="s">
        <v>669</v>
      </c>
      <c r="VHD65" s="98" t="s">
        <v>669</v>
      </c>
      <c r="VHE65" s="98" t="s">
        <v>669</v>
      </c>
      <c r="VHF65" s="98" t="s">
        <v>669</v>
      </c>
      <c r="VHG65" s="98" t="s">
        <v>669</v>
      </c>
      <c r="VHH65" s="98" t="s">
        <v>669</v>
      </c>
      <c r="VHI65" s="98" t="s">
        <v>669</v>
      </c>
      <c r="VHJ65" s="98" t="s">
        <v>669</v>
      </c>
      <c r="VHK65" s="98" t="s">
        <v>669</v>
      </c>
      <c r="VHL65" s="98" t="s">
        <v>669</v>
      </c>
      <c r="VHM65" s="98" t="s">
        <v>669</v>
      </c>
      <c r="VHN65" s="98" t="s">
        <v>669</v>
      </c>
      <c r="VHO65" s="98" t="s">
        <v>669</v>
      </c>
      <c r="VHP65" s="98" t="s">
        <v>669</v>
      </c>
      <c r="VHQ65" s="98" t="s">
        <v>669</v>
      </c>
      <c r="VHR65" s="98" t="s">
        <v>669</v>
      </c>
      <c r="VHS65" s="98" t="s">
        <v>669</v>
      </c>
      <c r="VHT65" s="98" t="s">
        <v>669</v>
      </c>
      <c r="VHU65" s="98" t="s">
        <v>669</v>
      </c>
      <c r="VHV65" s="98" t="s">
        <v>669</v>
      </c>
      <c r="VHW65" s="98" t="s">
        <v>669</v>
      </c>
      <c r="VHX65" s="98" t="s">
        <v>669</v>
      </c>
      <c r="VHY65" s="98" t="s">
        <v>669</v>
      </c>
      <c r="VHZ65" s="98" t="s">
        <v>669</v>
      </c>
      <c r="VIA65" s="98" t="s">
        <v>669</v>
      </c>
      <c r="VIB65" s="98" t="s">
        <v>669</v>
      </c>
      <c r="VIC65" s="98" t="s">
        <v>669</v>
      </c>
      <c r="VID65" s="98" t="s">
        <v>669</v>
      </c>
      <c r="VIE65" s="98" t="s">
        <v>669</v>
      </c>
      <c r="VIF65" s="98" t="s">
        <v>669</v>
      </c>
      <c r="VIG65" s="98" t="s">
        <v>669</v>
      </c>
      <c r="VIH65" s="98" t="s">
        <v>669</v>
      </c>
      <c r="VII65" s="98" t="s">
        <v>669</v>
      </c>
      <c r="VIJ65" s="98" t="s">
        <v>669</v>
      </c>
      <c r="VIK65" s="98" t="s">
        <v>669</v>
      </c>
      <c r="VIL65" s="98" t="s">
        <v>669</v>
      </c>
      <c r="VIM65" s="98" t="s">
        <v>669</v>
      </c>
      <c r="VIN65" s="98" t="s">
        <v>669</v>
      </c>
      <c r="VIO65" s="98" t="s">
        <v>669</v>
      </c>
      <c r="VIP65" s="98" t="s">
        <v>669</v>
      </c>
      <c r="VIQ65" s="98" t="s">
        <v>669</v>
      </c>
      <c r="VIR65" s="98" t="s">
        <v>669</v>
      </c>
      <c r="VIS65" s="98" t="s">
        <v>669</v>
      </c>
      <c r="VIT65" s="98" t="s">
        <v>669</v>
      </c>
      <c r="VIU65" s="98" t="s">
        <v>669</v>
      </c>
      <c r="VIV65" s="98" t="s">
        <v>669</v>
      </c>
      <c r="VIW65" s="98" t="s">
        <v>669</v>
      </c>
      <c r="VIX65" s="98" t="s">
        <v>669</v>
      </c>
      <c r="VIY65" s="98" t="s">
        <v>669</v>
      </c>
      <c r="VIZ65" s="98" t="s">
        <v>669</v>
      </c>
      <c r="VJA65" s="98" t="s">
        <v>669</v>
      </c>
      <c r="VJB65" s="98" t="s">
        <v>669</v>
      </c>
      <c r="VJC65" s="98" t="s">
        <v>669</v>
      </c>
      <c r="VJD65" s="98" t="s">
        <v>669</v>
      </c>
      <c r="VJE65" s="98" t="s">
        <v>669</v>
      </c>
      <c r="VJF65" s="98" t="s">
        <v>669</v>
      </c>
      <c r="VJG65" s="98" t="s">
        <v>669</v>
      </c>
      <c r="VJH65" s="98" t="s">
        <v>669</v>
      </c>
      <c r="VJI65" s="98" t="s">
        <v>669</v>
      </c>
      <c r="VJJ65" s="98" t="s">
        <v>669</v>
      </c>
      <c r="VJK65" s="98" t="s">
        <v>669</v>
      </c>
      <c r="VJL65" s="98" t="s">
        <v>669</v>
      </c>
      <c r="VJM65" s="98" t="s">
        <v>669</v>
      </c>
      <c r="VJN65" s="98" t="s">
        <v>669</v>
      </c>
      <c r="VJO65" s="98" t="s">
        <v>669</v>
      </c>
      <c r="VJP65" s="98" t="s">
        <v>669</v>
      </c>
      <c r="VJQ65" s="98" t="s">
        <v>669</v>
      </c>
      <c r="VJR65" s="98" t="s">
        <v>669</v>
      </c>
      <c r="VJS65" s="98" t="s">
        <v>669</v>
      </c>
      <c r="VJT65" s="98" t="s">
        <v>669</v>
      </c>
      <c r="VJU65" s="98" t="s">
        <v>669</v>
      </c>
      <c r="VJV65" s="98" t="s">
        <v>669</v>
      </c>
      <c r="VJW65" s="98" t="s">
        <v>669</v>
      </c>
      <c r="VJX65" s="98" t="s">
        <v>669</v>
      </c>
      <c r="VJY65" s="98" t="s">
        <v>669</v>
      </c>
      <c r="VJZ65" s="98" t="s">
        <v>669</v>
      </c>
      <c r="VKA65" s="98" t="s">
        <v>669</v>
      </c>
      <c r="VKB65" s="98" t="s">
        <v>669</v>
      </c>
      <c r="VKC65" s="98" t="s">
        <v>669</v>
      </c>
      <c r="VKD65" s="98" t="s">
        <v>669</v>
      </c>
      <c r="VKE65" s="98" t="s">
        <v>669</v>
      </c>
      <c r="VKF65" s="98" t="s">
        <v>669</v>
      </c>
      <c r="VKG65" s="98" t="s">
        <v>669</v>
      </c>
      <c r="VKH65" s="98" t="s">
        <v>669</v>
      </c>
      <c r="VKI65" s="98" t="s">
        <v>669</v>
      </c>
      <c r="VKJ65" s="98" t="s">
        <v>669</v>
      </c>
      <c r="VKK65" s="98" t="s">
        <v>669</v>
      </c>
      <c r="VKL65" s="98" t="s">
        <v>669</v>
      </c>
      <c r="VKM65" s="98" t="s">
        <v>669</v>
      </c>
      <c r="VKN65" s="98" t="s">
        <v>669</v>
      </c>
      <c r="VKO65" s="98" t="s">
        <v>669</v>
      </c>
      <c r="VKP65" s="98" t="s">
        <v>669</v>
      </c>
      <c r="VKQ65" s="98" t="s">
        <v>669</v>
      </c>
      <c r="VKR65" s="98" t="s">
        <v>669</v>
      </c>
      <c r="VKS65" s="98" t="s">
        <v>669</v>
      </c>
      <c r="VKT65" s="98" t="s">
        <v>669</v>
      </c>
      <c r="VKU65" s="98" t="s">
        <v>669</v>
      </c>
      <c r="VKV65" s="98" t="s">
        <v>669</v>
      </c>
      <c r="VKW65" s="98" t="s">
        <v>669</v>
      </c>
      <c r="VKX65" s="98" t="s">
        <v>669</v>
      </c>
      <c r="VKY65" s="98" t="s">
        <v>669</v>
      </c>
      <c r="VKZ65" s="98" t="s">
        <v>669</v>
      </c>
      <c r="VLA65" s="98" t="s">
        <v>669</v>
      </c>
      <c r="VLB65" s="98" t="s">
        <v>669</v>
      </c>
      <c r="VLC65" s="98" t="s">
        <v>669</v>
      </c>
      <c r="VLD65" s="98" t="s">
        <v>669</v>
      </c>
      <c r="VLE65" s="98" t="s">
        <v>669</v>
      </c>
      <c r="VLF65" s="98" t="s">
        <v>669</v>
      </c>
      <c r="VLG65" s="98" t="s">
        <v>669</v>
      </c>
      <c r="VLH65" s="98" t="s">
        <v>669</v>
      </c>
      <c r="VLI65" s="98" t="s">
        <v>669</v>
      </c>
      <c r="VLJ65" s="98" t="s">
        <v>669</v>
      </c>
      <c r="VLK65" s="98" t="s">
        <v>669</v>
      </c>
      <c r="VLL65" s="98" t="s">
        <v>669</v>
      </c>
      <c r="VLM65" s="98" t="s">
        <v>669</v>
      </c>
      <c r="VLN65" s="98" t="s">
        <v>669</v>
      </c>
      <c r="VLO65" s="98" t="s">
        <v>669</v>
      </c>
      <c r="VLP65" s="98" t="s">
        <v>669</v>
      </c>
      <c r="VLQ65" s="98" t="s">
        <v>669</v>
      </c>
      <c r="VLR65" s="98" t="s">
        <v>669</v>
      </c>
      <c r="VLS65" s="98" t="s">
        <v>669</v>
      </c>
      <c r="VLT65" s="98" t="s">
        <v>669</v>
      </c>
      <c r="VLU65" s="98" t="s">
        <v>669</v>
      </c>
      <c r="VLV65" s="98" t="s">
        <v>669</v>
      </c>
      <c r="VLW65" s="98" t="s">
        <v>669</v>
      </c>
      <c r="VLX65" s="98" t="s">
        <v>669</v>
      </c>
      <c r="VLY65" s="98" t="s">
        <v>669</v>
      </c>
      <c r="VLZ65" s="98" t="s">
        <v>669</v>
      </c>
      <c r="VMA65" s="98" t="s">
        <v>669</v>
      </c>
      <c r="VMB65" s="98" t="s">
        <v>669</v>
      </c>
      <c r="VMC65" s="98" t="s">
        <v>669</v>
      </c>
      <c r="VMD65" s="98" t="s">
        <v>669</v>
      </c>
      <c r="VME65" s="98" t="s">
        <v>669</v>
      </c>
      <c r="VMF65" s="98" t="s">
        <v>669</v>
      </c>
      <c r="VMG65" s="98" t="s">
        <v>669</v>
      </c>
      <c r="VMH65" s="98" t="s">
        <v>669</v>
      </c>
      <c r="VMI65" s="98" t="s">
        <v>669</v>
      </c>
      <c r="VMJ65" s="98" t="s">
        <v>669</v>
      </c>
      <c r="VMK65" s="98" t="s">
        <v>669</v>
      </c>
      <c r="VML65" s="98" t="s">
        <v>669</v>
      </c>
      <c r="VMM65" s="98" t="s">
        <v>669</v>
      </c>
      <c r="VMN65" s="98" t="s">
        <v>669</v>
      </c>
      <c r="VMO65" s="98" t="s">
        <v>669</v>
      </c>
      <c r="VMP65" s="98" t="s">
        <v>669</v>
      </c>
      <c r="VMQ65" s="98" t="s">
        <v>669</v>
      </c>
      <c r="VMR65" s="98" t="s">
        <v>669</v>
      </c>
      <c r="VMS65" s="98" t="s">
        <v>669</v>
      </c>
      <c r="VMT65" s="98" t="s">
        <v>669</v>
      </c>
      <c r="VMU65" s="98" t="s">
        <v>669</v>
      </c>
      <c r="VMV65" s="98" t="s">
        <v>669</v>
      </c>
      <c r="VMW65" s="98" t="s">
        <v>669</v>
      </c>
      <c r="VMX65" s="98" t="s">
        <v>669</v>
      </c>
      <c r="VMY65" s="98" t="s">
        <v>669</v>
      </c>
      <c r="VMZ65" s="98" t="s">
        <v>669</v>
      </c>
      <c r="VNA65" s="98" t="s">
        <v>669</v>
      </c>
      <c r="VNB65" s="98" t="s">
        <v>669</v>
      </c>
      <c r="VNC65" s="98" t="s">
        <v>669</v>
      </c>
      <c r="VND65" s="98" t="s">
        <v>669</v>
      </c>
      <c r="VNE65" s="98" t="s">
        <v>669</v>
      </c>
      <c r="VNF65" s="98" t="s">
        <v>669</v>
      </c>
      <c r="VNG65" s="98" t="s">
        <v>669</v>
      </c>
      <c r="VNH65" s="98" t="s">
        <v>669</v>
      </c>
      <c r="VNI65" s="98" t="s">
        <v>669</v>
      </c>
      <c r="VNJ65" s="98" t="s">
        <v>669</v>
      </c>
      <c r="VNK65" s="98" t="s">
        <v>669</v>
      </c>
      <c r="VNL65" s="98" t="s">
        <v>669</v>
      </c>
      <c r="VNM65" s="98" t="s">
        <v>669</v>
      </c>
      <c r="VNN65" s="98" t="s">
        <v>669</v>
      </c>
      <c r="VNO65" s="98" t="s">
        <v>669</v>
      </c>
      <c r="VNP65" s="98" t="s">
        <v>669</v>
      </c>
      <c r="VNQ65" s="98" t="s">
        <v>669</v>
      </c>
      <c r="VNR65" s="98" t="s">
        <v>669</v>
      </c>
      <c r="VNS65" s="98" t="s">
        <v>669</v>
      </c>
      <c r="VNT65" s="98" t="s">
        <v>669</v>
      </c>
      <c r="VNU65" s="98" t="s">
        <v>669</v>
      </c>
      <c r="VNV65" s="98" t="s">
        <v>669</v>
      </c>
      <c r="VNW65" s="98" t="s">
        <v>669</v>
      </c>
      <c r="VNX65" s="98" t="s">
        <v>669</v>
      </c>
      <c r="VNY65" s="98" t="s">
        <v>669</v>
      </c>
      <c r="VNZ65" s="98" t="s">
        <v>669</v>
      </c>
      <c r="VOA65" s="98" t="s">
        <v>669</v>
      </c>
      <c r="VOB65" s="98" t="s">
        <v>669</v>
      </c>
      <c r="VOC65" s="98" t="s">
        <v>669</v>
      </c>
      <c r="VOD65" s="98" t="s">
        <v>669</v>
      </c>
      <c r="VOE65" s="98" t="s">
        <v>669</v>
      </c>
      <c r="VOF65" s="98" t="s">
        <v>669</v>
      </c>
      <c r="VOG65" s="98" t="s">
        <v>669</v>
      </c>
      <c r="VOH65" s="98" t="s">
        <v>669</v>
      </c>
      <c r="VOI65" s="98" t="s">
        <v>669</v>
      </c>
      <c r="VOJ65" s="98" t="s">
        <v>669</v>
      </c>
      <c r="VOK65" s="98" t="s">
        <v>669</v>
      </c>
      <c r="VOL65" s="98" t="s">
        <v>669</v>
      </c>
      <c r="VOM65" s="98" t="s">
        <v>669</v>
      </c>
      <c r="VON65" s="98" t="s">
        <v>669</v>
      </c>
      <c r="VOO65" s="98" t="s">
        <v>669</v>
      </c>
      <c r="VOP65" s="98" t="s">
        <v>669</v>
      </c>
      <c r="VOQ65" s="98" t="s">
        <v>669</v>
      </c>
      <c r="VOR65" s="98" t="s">
        <v>669</v>
      </c>
      <c r="VOS65" s="98" t="s">
        <v>669</v>
      </c>
      <c r="VOT65" s="98" t="s">
        <v>669</v>
      </c>
      <c r="VOU65" s="98" t="s">
        <v>669</v>
      </c>
      <c r="VOV65" s="98" t="s">
        <v>669</v>
      </c>
      <c r="VOW65" s="98" t="s">
        <v>669</v>
      </c>
      <c r="VOX65" s="98" t="s">
        <v>669</v>
      </c>
      <c r="VOY65" s="98" t="s">
        <v>669</v>
      </c>
      <c r="VOZ65" s="98" t="s">
        <v>669</v>
      </c>
      <c r="VPA65" s="98" t="s">
        <v>669</v>
      </c>
      <c r="VPB65" s="98" t="s">
        <v>669</v>
      </c>
      <c r="VPC65" s="98" t="s">
        <v>669</v>
      </c>
      <c r="VPD65" s="98" t="s">
        <v>669</v>
      </c>
      <c r="VPE65" s="98" t="s">
        <v>669</v>
      </c>
      <c r="VPF65" s="98" t="s">
        <v>669</v>
      </c>
      <c r="VPG65" s="98" t="s">
        <v>669</v>
      </c>
      <c r="VPH65" s="98" t="s">
        <v>669</v>
      </c>
      <c r="VPI65" s="98" t="s">
        <v>669</v>
      </c>
      <c r="VPJ65" s="98" t="s">
        <v>669</v>
      </c>
      <c r="VPK65" s="98" t="s">
        <v>669</v>
      </c>
      <c r="VPL65" s="98" t="s">
        <v>669</v>
      </c>
      <c r="VPM65" s="98" t="s">
        <v>669</v>
      </c>
      <c r="VPN65" s="98" t="s">
        <v>669</v>
      </c>
      <c r="VPO65" s="98" t="s">
        <v>669</v>
      </c>
      <c r="VPP65" s="98" t="s">
        <v>669</v>
      </c>
      <c r="VPQ65" s="98" t="s">
        <v>669</v>
      </c>
      <c r="VPR65" s="98" t="s">
        <v>669</v>
      </c>
      <c r="VPS65" s="98" t="s">
        <v>669</v>
      </c>
      <c r="VPT65" s="98" t="s">
        <v>669</v>
      </c>
      <c r="VPU65" s="98" t="s">
        <v>669</v>
      </c>
      <c r="VPV65" s="98" t="s">
        <v>669</v>
      </c>
      <c r="VPW65" s="98" t="s">
        <v>669</v>
      </c>
      <c r="VPX65" s="98" t="s">
        <v>669</v>
      </c>
      <c r="VPY65" s="98" t="s">
        <v>669</v>
      </c>
      <c r="VPZ65" s="98" t="s">
        <v>669</v>
      </c>
      <c r="VQA65" s="98" t="s">
        <v>669</v>
      </c>
      <c r="VQB65" s="98" t="s">
        <v>669</v>
      </c>
      <c r="VQC65" s="98" t="s">
        <v>669</v>
      </c>
      <c r="VQD65" s="98" t="s">
        <v>669</v>
      </c>
      <c r="VQE65" s="98" t="s">
        <v>669</v>
      </c>
      <c r="VQF65" s="98" t="s">
        <v>669</v>
      </c>
      <c r="VQG65" s="98" t="s">
        <v>669</v>
      </c>
      <c r="VQH65" s="98" t="s">
        <v>669</v>
      </c>
      <c r="VQI65" s="98" t="s">
        <v>669</v>
      </c>
      <c r="VQJ65" s="98" t="s">
        <v>669</v>
      </c>
      <c r="VQK65" s="98" t="s">
        <v>669</v>
      </c>
      <c r="VQL65" s="98" t="s">
        <v>669</v>
      </c>
      <c r="VQM65" s="98" t="s">
        <v>669</v>
      </c>
      <c r="VQN65" s="98" t="s">
        <v>669</v>
      </c>
      <c r="VQO65" s="98" t="s">
        <v>669</v>
      </c>
      <c r="VQP65" s="98" t="s">
        <v>669</v>
      </c>
      <c r="VQQ65" s="98" t="s">
        <v>669</v>
      </c>
      <c r="VQR65" s="98" t="s">
        <v>669</v>
      </c>
      <c r="VQS65" s="98" t="s">
        <v>669</v>
      </c>
      <c r="VQT65" s="98" t="s">
        <v>669</v>
      </c>
      <c r="VQU65" s="98" t="s">
        <v>669</v>
      </c>
      <c r="VQV65" s="98" t="s">
        <v>669</v>
      </c>
      <c r="VQW65" s="98" t="s">
        <v>669</v>
      </c>
      <c r="VQX65" s="98" t="s">
        <v>669</v>
      </c>
      <c r="VQY65" s="98" t="s">
        <v>669</v>
      </c>
      <c r="VQZ65" s="98" t="s">
        <v>669</v>
      </c>
      <c r="VRA65" s="98" t="s">
        <v>669</v>
      </c>
      <c r="VRB65" s="98" t="s">
        <v>669</v>
      </c>
      <c r="VRC65" s="98" t="s">
        <v>669</v>
      </c>
      <c r="VRD65" s="98" t="s">
        <v>669</v>
      </c>
      <c r="VRE65" s="98" t="s">
        <v>669</v>
      </c>
      <c r="VRF65" s="98" t="s">
        <v>669</v>
      </c>
      <c r="VRG65" s="98" t="s">
        <v>669</v>
      </c>
      <c r="VRH65" s="98" t="s">
        <v>669</v>
      </c>
      <c r="VRI65" s="98" t="s">
        <v>669</v>
      </c>
      <c r="VRJ65" s="98" t="s">
        <v>669</v>
      </c>
      <c r="VRK65" s="98" t="s">
        <v>669</v>
      </c>
      <c r="VRL65" s="98" t="s">
        <v>669</v>
      </c>
      <c r="VRM65" s="98" t="s">
        <v>669</v>
      </c>
      <c r="VRN65" s="98" t="s">
        <v>669</v>
      </c>
      <c r="VRO65" s="98" t="s">
        <v>669</v>
      </c>
      <c r="VRP65" s="98" t="s">
        <v>669</v>
      </c>
      <c r="VRQ65" s="98" t="s">
        <v>669</v>
      </c>
      <c r="VRR65" s="98" t="s">
        <v>669</v>
      </c>
      <c r="VRS65" s="98" t="s">
        <v>669</v>
      </c>
      <c r="VRT65" s="98" t="s">
        <v>669</v>
      </c>
      <c r="VRU65" s="98" t="s">
        <v>669</v>
      </c>
      <c r="VRV65" s="98" t="s">
        <v>669</v>
      </c>
      <c r="VRW65" s="98" t="s">
        <v>669</v>
      </c>
      <c r="VRX65" s="98" t="s">
        <v>669</v>
      </c>
      <c r="VRY65" s="98" t="s">
        <v>669</v>
      </c>
      <c r="VRZ65" s="98" t="s">
        <v>669</v>
      </c>
      <c r="VSA65" s="98" t="s">
        <v>669</v>
      </c>
      <c r="VSB65" s="98" t="s">
        <v>669</v>
      </c>
      <c r="VSC65" s="98" t="s">
        <v>669</v>
      </c>
      <c r="VSD65" s="98" t="s">
        <v>669</v>
      </c>
      <c r="VSE65" s="98" t="s">
        <v>669</v>
      </c>
      <c r="VSF65" s="98" t="s">
        <v>669</v>
      </c>
      <c r="VSG65" s="98" t="s">
        <v>669</v>
      </c>
      <c r="VSH65" s="98" t="s">
        <v>669</v>
      </c>
      <c r="VSI65" s="98" t="s">
        <v>669</v>
      </c>
      <c r="VSJ65" s="98" t="s">
        <v>669</v>
      </c>
      <c r="VSK65" s="98" t="s">
        <v>669</v>
      </c>
      <c r="VSL65" s="98" t="s">
        <v>669</v>
      </c>
      <c r="VSM65" s="98" t="s">
        <v>669</v>
      </c>
      <c r="VSN65" s="98" t="s">
        <v>669</v>
      </c>
      <c r="VSO65" s="98" t="s">
        <v>669</v>
      </c>
      <c r="VSP65" s="98" t="s">
        <v>669</v>
      </c>
      <c r="VSQ65" s="98" t="s">
        <v>669</v>
      </c>
      <c r="VSR65" s="98" t="s">
        <v>669</v>
      </c>
      <c r="VSS65" s="98" t="s">
        <v>669</v>
      </c>
      <c r="VST65" s="98" t="s">
        <v>669</v>
      </c>
      <c r="VSU65" s="98" t="s">
        <v>669</v>
      </c>
      <c r="VSV65" s="98" t="s">
        <v>669</v>
      </c>
      <c r="VSW65" s="98" t="s">
        <v>669</v>
      </c>
      <c r="VSX65" s="98" t="s">
        <v>669</v>
      </c>
      <c r="VSY65" s="98" t="s">
        <v>669</v>
      </c>
      <c r="VSZ65" s="98" t="s">
        <v>669</v>
      </c>
      <c r="VTA65" s="98" t="s">
        <v>669</v>
      </c>
      <c r="VTB65" s="98" t="s">
        <v>669</v>
      </c>
      <c r="VTC65" s="98" t="s">
        <v>669</v>
      </c>
      <c r="VTD65" s="98" t="s">
        <v>669</v>
      </c>
      <c r="VTE65" s="98" t="s">
        <v>669</v>
      </c>
      <c r="VTF65" s="98" t="s">
        <v>669</v>
      </c>
      <c r="VTG65" s="98" t="s">
        <v>669</v>
      </c>
      <c r="VTH65" s="98" t="s">
        <v>669</v>
      </c>
      <c r="VTI65" s="98" t="s">
        <v>669</v>
      </c>
      <c r="VTJ65" s="98" t="s">
        <v>669</v>
      </c>
      <c r="VTK65" s="98" t="s">
        <v>669</v>
      </c>
      <c r="VTL65" s="98" t="s">
        <v>669</v>
      </c>
      <c r="VTM65" s="98" t="s">
        <v>669</v>
      </c>
      <c r="VTN65" s="98" t="s">
        <v>669</v>
      </c>
      <c r="VTO65" s="98" t="s">
        <v>669</v>
      </c>
      <c r="VTP65" s="98" t="s">
        <v>669</v>
      </c>
      <c r="VTQ65" s="98" t="s">
        <v>669</v>
      </c>
      <c r="VTR65" s="98" t="s">
        <v>669</v>
      </c>
      <c r="VTS65" s="98" t="s">
        <v>669</v>
      </c>
      <c r="VTT65" s="98" t="s">
        <v>669</v>
      </c>
      <c r="VTU65" s="98" t="s">
        <v>669</v>
      </c>
      <c r="VTV65" s="98" t="s">
        <v>669</v>
      </c>
      <c r="VTW65" s="98" t="s">
        <v>669</v>
      </c>
      <c r="VTX65" s="98" t="s">
        <v>669</v>
      </c>
      <c r="VTY65" s="98" t="s">
        <v>669</v>
      </c>
      <c r="VTZ65" s="98" t="s">
        <v>669</v>
      </c>
      <c r="VUA65" s="98" t="s">
        <v>669</v>
      </c>
      <c r="VUB65" s="98" t="s">
        <v>669</v>
      </c>
      <c r="VUC65" s="98" t="s">
        <v>669</v>
      </c>
      <c r="VUD65" s="98" t="s">
        <v>669</v>
      </c>
      <c r="VUE65" s="98" t="s">
        <v>669</v>
      </c>
      <c r="VUF65" s="98" t="s">
        <v>669</v>
      </c>
      <c r="VUG65" s="98" t="s">
        <v>669</v>
      </c>
      <c r="VUH65" s="98" t="s">
        <v>669</v>
      </c>
      <c r="VUI65" s="98" t="s">
        <v>669</v>
      </c>
      <c r="VUJ65" s="98" t="s">
        <v>669</v>
      </c>
      <c r="VUK65" s="98" t="s">
        <v>669</v>
      </c>
      <c r="VUL65" s="98" t="s">
        <v>669</v>
      </c>
      <c r="VUM65" s="98" t="s">
        <v>669</v>
      </c>
      <c r="VUN65" s="98" t="s">
        <v>669</v>
      </c>
      <c r="VUO65" s="98" t="s">
        <v>669</v>
      </c>
      <c r="VUP65" s="98" t="s">
        <v>669</v>
      </c>
      <c r="VUQ65" s="98" t="s">
        <v>669</v>
      </c>
      <c r="VUR65" s="98" t="s">
        <v>669</v>
      </c>
      <c r="VUS65" s="98" t="s">
        <v>669</v>
      </c>
      <c r="VUT65" s="98" t="s">
        <v>669</v>
      </c>
      <c r="VUU65" s="98" t="s">
        <v>669</v>
      </c>
      <c r="VUV65" s="98" t="s">
        <v>669</v>
      </c>
      <c r="VUW65" s="98" t="s">
        <v>669</v>
      </c>
      <c r="VUX65" s="98" t="s">
        <v>669</v>
      </c>
      <c r="VUY65" s="98" t="s">
        <v>669</v>
      </c>
      <c r="VUZ65" s="98" t="s">
        <v>669</v>
      </c>
      <c r="VVA65" s="98" t="s">
        <v>669</v>
      </c>
      <c r="VVB65" s="98" t="s">
        <v>669</v>
      </c>
      <c r="VVC65" s="98" t="s">
        <v>669</v>
      </c>
      <c r="VVD65" s="98" t="s">
        <v>669</v>
      </c>
      <c r="VVE65" s="98" t="s">
        <v>669</v>
      </c>
      <c r="VVF65" s="98" t="s">
        <v>669</v>
      </c>
      <c r="VVG65" s="98" t="s">
        <v>669</v>
      </c>
      <c r="VVH65" s="98" t="s">
        <v>669</v>
      </c>
      <c r="VVI65" s="98" t="s">
        <v>669</v>
      </c>
      <c r="VVJ65" s="98" t="s">
        <v>669</v>
      </c>
      <c r="VVK65" s="98" t="s">
        <v>669</v>
      </c>
      <c r="VVL65" s="98" t="s">
        <v>669</v>
      </c>
      <c r="VVM65" s="98" t="s">
        <v>669</v>
      </c>
      <c r="VVN65" s="98" t="s">
        <v>669</v>
      </c>
      <c r="VVO65" s="98" t="s">
        <v>669</v>
      </c>
      <c r="VVP65" s="98" t="s">
        <v>669</v>
      </c>
      <c r="VVQ65" s="98" t="s">
        <v>669</v>
      </c>
      <c r="VVR65" s="98" t="s">
        <v>669</v>
      </c>
      <c r="VVS65" s="98" t="s">
        <v>669</v>
      </c>
      <c r="VVT65" s="98" t="s">
        <v>669</v>
      </c>
      <c r="VVU65" s="98" t="s">
        <v>669</v>
      </c>
      <c r="VVV65" s="98" t="s">
        <v>669</v>
      </c>
      <c r="VVW65" s="98" t="s">
        <v>669</v>
      </c>
      <c r="VVX65" s="98" t="s">
        <v>669</v>
      </c>
      <c r="VVY65" s="98" t="s">
        <v>669</v>
      </c>
      <c r="VVZ65" s="98" t="s">
        <v>669</v>
      </c>
      <c r="VWA65" s="98" t="s">
        <v>669</v>
      </c>
      <c r="VWB65" s="98" t="s">
        <v>669</v>
      </c>
      <c r="VWC65" s="98" t="s">
        <v>669</v>
      </c>
      <c r="VWD65" s="98" t="s">
        <v>669</v>
      </c>
      <c r="VWE65" s="98" t="s">
        <v>669</v>
      </c>
      <c r="VWF65" s="98" t="s">
        <v>669</v>
      </c>
      <c r="VWG65" s="98" t="s">
        <v>669</v>
      </c>
      <c r="VWH65" s="98" t="s">
        <v>669</v>
      </c>
      <c r="VWI65" s="98" t="s">
        <v>669</v>
      </c>
      <c r="VWJ65" s="98" t="s">
        <v>669</v>
      </c>
      <c r="VWK65" s="98" t="s">
        <v>669</v>
      </c>
      <c r="VWL65" s="98" t="s">
        <v>669</v>
      </c>
      <c r="VWM65" s="98" t="s">
        <v>669</v>
      </c>
      <c r="VWN65" s="98" t="s">
        <v>669</v>
      </c>
      <c r="VWO65" s="98" t="s">
        <v>669</v>
      </c>
      <c r="VWP65" s="98" t="s">
        <v>669</v>
      </c>
      <c r="VWQ65" s="98" t="s">
        <v>669</v>
      </c>
      <c r="VWR65" s="98" t="s">
        <v>669</v>
      </c>
      <c r="VWS65" s="98" t="s">
        <v>669</v>
      </c>
      <c r="VWT65" s="98" t="s">
        <v>669</v>
      </c>
      <c r="VWU65" s="98" t="s">
        <v>669</v>
      </c>
      <c r="VWV65" s="98" t="s">
        <v>669</v>
      </c>
      <c r="VWW65" s="98" t="s">
        <v>669</v>
      </c>
      <c r="VWX65" s="98" t="s">
        <v>669</v>
      </c>
      <c r="VWY65" s="98" t="s">
        <v>669</v>
      </c>
      <c r="VWZ65" s="98" t="s">
        <v>669</v>
      </c>
      <c r="VXA65" s="98" t="s">
        <v>669</v>
      </c>
      <c r="VXB65" s="98" t="s">
        <v>669</v>
      </c>
      <c r="VXC65" s="98" t="s">
        <v>669</v>
      </c>
      <c r="VXD65" s="98" t="s">
        <v>669</v>
      </c>
      <c r="VXE65" s="98" t="s">
        <v>669</v>
      </c>
      <c r="VXF65" s="98" t="s">
        <v>669</v>
      </c>
      <c r="VXG65" s="98" t="s">
        <v>669</v>
      </c>
      <c r="VXH65" s="98" t="s">
        <v>669</v>
      </c>
      <c r="VXI65" s="98" t="s">
        <v>669</v>
      </c>
      <c r="VXJ65" s="98" t="s">
        <v>669</v>
      </c>
      <c r="VXK65" s="98" t="s">
        <v>669</v>
      </c>
      <c r="VXL65" s="98" t="s">
        <v>669</v>
      </c>
      <c r="VXM65" s="98" t="s">
        <v>669</v>
      </c>
      <c r="VXN65" s="98" t="s">
        <v>669</v>
      </c>
      <c r="VXO65" s="98" t="s">
        <v>669</v>
      </c>
      <c r="VXP65" s="98" t="s">
        <v>669</v>
      </c>
      <c r="VXQ65" s="98" t="s">
        <v>669</v>
      </c>
      <c r="VXR65" s="98" t="s">
        <v>669</v>
      </c>
      <c r="VXS65" s="98" t="s">
        <v>669</v>
      </c>
      <c r="VXT65" s="98" t="s">
        <v>669</v>
      </c>
      <c r="VXU65" s="98" t="s">
        <v>669</v>
      </c>
      <c r="VXV65" s="98" t="s">
        <v>669</v>
      </c>
      <c r="VXW65" s="98" t="s">
        <v>669</v>
      </c>
      <c r="VXX65" s="98" t="s">
        <v>669</v>
      </c>
      <c r="VXY65" s="98" t="s">
        <v>669</v>
      </c>
      <c r="VXZ65" s="98" t="s">
        <v>669</v>
      </c>
      <c r="VYA65" s="98" t="s">
        <v>669</v>
      </c>
      <c r="VYB65" s="98" t="s">
        <v>669</v>
      </c>
      <c r="VYC65" s="98" t="s">
        <v>669</v>
      </c>
      <c r="VYD65" s="98" t="s">
        <v>669</v>
      </c>
      <c r="VYE65" s="98" t="s">
        <v>669</v>
      </c>
      <c r="VYF65" s="98" t="s">
        <v>669</v>
      </c>
      <c r="VYG65" s="98" t="s">
        <v>669</v>
      </c>
      <c r="VYH65" s="98" t="s">
        <v>669</v>
      </c>
      <c r="VYI65" s="98" t="s">
        <v>669</v>
      </c>
      <c r="VYJ65" s="98" t="s">
        <v>669</v>
      </c>
      <c r="VYK65" s="98" t="s">
        <v>669</v>
      </c>
      <c r="VYL65" s="98" t="s">
        <v>669</v>
      </c>
      <c r="VYM65" s="98" t="s">
        <v>669</v>
      </c>
      <c r="VYN65" s="98" t="s">
        <v>669</v>
      </c>
      <c r="VYO65" s="98" t="s">
        <v>669</v>
      </c>
      <c r="VYP65" s="98" t="s">
        <v>669</v>
      </c>
      <c r="VYQ65" s="98" t="s">
        <v>669</v>
      </c>
      <c r="VYR65" s="98" t="s">
        <v>669</v>
      </c>
      <c r="VYS65" s="98" t="s">
        <v>669</v>
      </c>
      <c r="VYT65" s="98" t="s">
        <v>669</v>
      </c>
      <c r="VYU65" s="98" t="s">
        <v>669</v>
      </c>
      <c r="VYV65" s="98" t="s">
        <v>669</v>
      </c>
      <c r="VYW65" s="98" t="s">
        <v>669</v>
      </c>
      <c r="VYX65" s="98" t="s">
        <v>669</v>
      </c>
      <c r="VYY65" s="98" t="s">
        <v>669</v>
      </c>
      <c r="VYZ65" s="98" t="s">
        <v>669</v>
      </c>
      <c r="VZA65" s="98" t="s">
        <v>669</v>
      </c>
      <c r="VZB65" s="98" t="s">
        <v>669</v>
      </c>
      <c r="VZC65" s="98" t="s">
        <v>669</v>
      </c>
      <c r="VZD65" s="98" t="s">
        <v>669</v>
      </c>
      <c r="VZE65" s="98" t="s">
        <v>669</v>
      </c>
      <c r="VZF65" s="98" t="s">
        <v>669</v>
      </c>
      <c r="VZG65" s="98" t="s">
        <v>669</v>
      </c>
      <c r="VZH65" s="98" t="s">
        <v>669</v>
      </c>
      <c r="VZI65" s="98" t="s">
        <v>669</v>
      </c>
      <c r="VZJ65" s="98" t="s">
        <v>669</v>
      </c>
      <c r="VZK65" s="98" t="s">
        <v>669</v>
      </c>
      <c r="VZL65" s="98" t="s">
        <v>669</v>
      </c>
      <c r="VZM65" s="98" t="s">
        <v>669</v>
      </c>
      <c r="VZN65" s="98" t="s">
        <v>669</v>
      </c>
      <c r="VZO65" s="98" t="s">
        <v>669</v>
      </c>
      <c r="VZP65" s="98" t="s">
        <v>669</v>
      </c>
      <c r="VZQ65" s="98" t="s">
        <v>669</v>
      </c>
      <c r="VZR65" s="98" t="s">
        <v>669</v>
      </c>
      <c r="VZS65" s="98" t="s">
        <v>669</v>
      </c>
      <c r="VZT65" s="98" t="s">
        <v>669</v>
      </c>
      <c r="VZU65" s="98" t="s">
        <v>669</v>
      </c>
      <c r="VZV65" s="98" t="s">
        <v>669</v>
      </c>
      <c r="VZW65" s="98" t="s">
        <v>669</v>
      </c>
      <c r="VZX65" s="98" t="s">
        <v>669</v>
      </c>
      <c r="VZY65" s="98" t="s">
        <v>669</v>
      </c>
      <c r="VZZ65" s="98" t="s">
        <v>669</v>
      </c>
      <c r="WAA65" s="98" t="s">
        <v>669</v>
      </c>
      <c r="WAB65" s="98" t="s">
        <v>669</v>
      </c>
      <c r="WAC65" s="98" t="s">
        <v>669</v>
      </c>
      <c r="WAD65" s="98" t="s">
        <v>669</v>
      </c>
      <c r="WAE65" s="98" t="s">
        <v>669</v>
      </c>
      <c r="WAF65" s="98" t="s">
        <v>669</v>
      </c>
      <c r="WAG65" s="98" t="s">
        <v>669</v>
      </c>
      <c r="WAH65" s="98" t="s">
        <v>669</v>
      </c>
      <c r="WAI65" s="98" t="s">
        <v>669</v>
      </c>
      <c r="WAJ65" s="98" t="s">
        <v>669</v>
      </c>
      <c r="WAK65" s="98" t="s">
        <v>669</v>
      </c>
      <c r="WAL65" s="98" t="s">
        <v>669</v>
      </c>
      <c r="WAM65" s="98" t="s">
        <v>669</v>
      </c>
      <c r="WAN65" s="98" t="s">
        <v>669</v>
      </c>
      <c r="WAO65" s="98" t="s">
        <v>669</v>
      </c>
      <c r="WAP65" s="98" t="s">
        <v>669</v>
      </c>
      <c r="WAQ65" s="98" t="s">
        <v>669</v>
      </c>
      <c r="WAR65" s="98" t="s">
        <v>669</v>
      </c>
      <c r="WAS65" s="98" t="s">
        <v>669</v>
      </c>
      <c r="WAT65" s="98" t="s">
        <v>669</v>
      </c>
      <c r="WAU65" s="98" t="s">
        <v>669</v>
      </c>
      <c r="WAV65" s="98" t="s">
        <v>669</v>
      </c>
      <c r="WAW65" s="98" t="s">
        <v>669</v>
      </c>
      <c r="WAX65" s="98" t="s">
        <v>669</v>
      </c>
      <c r="WAY65" s="98" t="s">
        <v>669</v>
      </c>
      <c r="WAZ65" s="98" t="s">
        <v>669</v>
      </c>
      <c r="WBA65" s="98" t="s">
        <v>669</v>
      </c>
      <c r="WBB65" s="98" t="s">
        <v>669</v>
      </c>
      <c r="WBC65" s="98" t="s">
        <v>669</v>
      </c>
      <c r="WBD65" s="98" t="s">
        <v>669</v>
      </c>
      <c r="WBE65" s="98" t="s">
        <v>669</v>
      </c>
      <c r="WBF65" s="98" t="s">
        <v>669</v>
      </c>
      <c r="WBG65" s="98" t="s">
        <v>669</v>
      </c>
      <c r="WBH65" s="98" t="s">
        <v>669</v>
      </c>
      <c r="WBI65" s="98" t="s">
        <v>669</v>
      </c>
      <c r="WBJ65" s="98" t="s">
        <v>669</v>
      </c>
      <c r="WBK65" s="98" t="s">
        <v>669</v>
      </c>
      <c r="WBL65" s="98" t="s">
        <v>669</v>
      </c>
      <c r="WBM65" s="98" t="s">
        <v>669</v>
      </c>
      <c r="WBN65" s="98" t="s">
        <v>669</v>
      </c>
      <c r="WBO65" s="98" t="s">
        <v>669</v>
      </c>
      <c r="WBP65" s="98" t="s">
        <v>669</v>
      </c>
      <c r="WBQ65" s="98" t="s">
        <v>669</v>
      </c>
      <c r="WBR65" s="98" t="s">
        <v>669</v>
      </c>
      <c r="WBS65" s="98" t="s">
        <v>669</v>
      </c>
      <c r="WBT65" s="98" t="s">
        <v>669</v>
      </c>
      <c r="WBU65" s="98" t="s">
        <v>669</v>
      </c>
      <c r="WBV65" s="98" t="s">
        <v>669</v>
      </c>
      <c r="WBW65" s="98" t="s">
        <v>669</v>
      </c>
      <c r="WBX65" s="98" t="s">
        <v>669</v>
      </c>
      <c r="WBY65" s="98" t="s">
        <v>669</v>
      </c>
      <c r="WBZ65" s="98" t="s">
        <v>669</v>
      </c>
      <c r="WCA65" s="98" t="s">
        <v>669</v>
      </c>
      <c r="WCB65" s="98" t="s">
        <v>669</v>
      </c>
      <c r="WCC65" s="98" t="s">
        <v>669</v>
      </c>
      <c r="WCD65" s="98" t="s">
        <v>669</v>
      </c>
      <c r="WCE65" s="98" t="s">
        <v>669</v>
      </c>
      <c r="WCF65" s="98" t="s">
        <v>669</v>
      </c>
      <c r="WCG65" s="98" t="s">
        <v>669</v>
      </c>
      <c r="WCH65" s="98" t="s">
        <v>669</v>
      </c>
      <c r="WCI65" s="98" t="s">
        <v>669</v>
      </c>
      <c r="WCJ65" s="98" t="s">
        <v>669</v>
      </c>
      <c r="WCK65" s="98" t="s">
        <v>669</v>
      </c>
      <c r="WCL65" s="98" t="s">
        <v>669</v>
      </c>
      <c r="WCM65" s="98" t="s">
        <v>669</v>
      </c>
      <c r="WCN65" s="98" t="s">
        <v>669</v>
      </c>
      <c r="WCO65" s="98" t="s">
        <v>669</v>
      </c>
      <c r="WCP65" s="98" t="s">
        <v>669</v>
      </c>
      <c r="WCQ65" s="98" t="s">
        <v>669</v>
      </c>
      <c r="WCR65" s="98" t="s">
        <v>669</v>
      </c>
      <c r="WCS65" s="98" t="s">
        <v>669</v>
      </c>
      <c r="WCT65" s="98" t="s">
        <v>669</v>
      </c>
      <c r="WCU65" s="98" t="s">
        <v>669</v>
      </c>
      <c r="WCV65" s="98" t="s">
        <v>669</v>
      </c>
      <c r="WCW65" s="98" t="s">
        <v>669</v>
      </c>
      <c r="WCX65" s="98" t="s">
        <v>669</v>
      </c>
      <c r="WCY65" s="98" t="s">
        <v>669</v>
      </c>
      <c r="WCZ65" s="98" t="s">
        <v>669</v>
      </c>
      <c r="WDA65" s="98" t="s">
        <v>669</v>
      </c>
      <c r="WDB65" s="98" t="s">
        <v>669</v>
      </c>
      <c r="WDC65" s="98" t="s">
        <v>669</v>
      </c>
      <c r="WDD65" s="98" t="s">
        <v>669</v>
      </c>
      <c r="WDE65" s="98" t="s">
        <v>669</v>
      </c>
      <c r="WDF65" s="98" t="s">
        <v>669</v>
      </c>
      <c r="WDG65" s="98" t="s">
        <v>669</v>
      </c>
      <c r="WDH65" s="98" t="s">
        <v>669</v>
      </c>
      <c r="WDI65" s="98" t="s">
        <v>669</v>
      </c>
      <c r="WDJ65" s="98" t="s">
        <v>669</v>
      </c>
      <c r="WDK65" s="98" t="s">
        <v>669</v>
      </c>
      <c r="WDL65" s="98" t="s">
        <v>669</v>
      </c>
      <c r="WDM65" s="98" t="s">
        <v>669</v>
      </c>
      <c r="WDN65" s="98" t="s">
        <v>669</v>
      </c>
      <c r="WDO65" s="98" t="s">
        <v>669</v>
      </c>
      <c r="WDP65" s="98" t="s">
        <v>669</v>
      </c>
      <c r="WDQ65" s="98" t="s">
        <v>669</v>
      </c>
      <c r="WDR65" s="98" t="s">
        <v>669</v>
      </c>
      <c r="WDS65" s="98" t="s">
        <v>669</v>
      </c>
      <c r="WDT65" s="98" t="s">
        <v>669</v>
      </c>
      <c r="WDU65" s="98" t="s">
        <v>669</v>
      </c>
      <c r="WDV65" s="98" t="s">
        <v>669</v>
      </c>
      <c r="WDW65" s="98" t="s">
        <v>669</v>
      </c>
      <c r="WDX65" s="98" t="s">
        <v>669</v>
      </c>
      <c r="WDY65" s="98" t="s">
        <v>669</v>
      </c>
      <c r="WDZ65" s="98" t="s">
        <v>669</v>
      </c>
      <c r="WEA65" s="98" t="s">
        <v>669</v>
      </c>
      <c r="WEB65" s="98" t="s">
        <v>669</v>
      </c>
      <c r="WEC65" s="98" t="s">
        <v>669</v>
      </c>
      <c r="WED65" s="98" t="s">
        <v>669</v>
      </c>
      <c r="WEE65" s="98" t="s">
        <v>669</v>
      </c>
      <c r="WEF65" s="98" t="s">
        <v>669</v>
      </c>
      <c r="WEG65" s="98" t="s">
        <v>669</v>
      </c>
      <c r="WEH65" s="98" t="s">
        <v>669</v>
      </c>
      <c r="WEI65" s="98" t="s">
        <v>669</v>
      </c>
      <c r="WEJ65" s="98" t="s">
        <v>669</v>
      </c>
      <c r="WEK65" s="98" t="s">
        <v>669</v>
      </c>
      <c r="WEL65" s="98" t="s">
        <v>669</v>
      </c>
      <c r="WEM65" s="98" t="s">
        <v>669</v>
      </c>
      <c r="WEN65" s="98" t="s">
        <v>669</v>
      </c>
      <c r="WEO65" s="98" t="s">
        <v>669</v>
      </c>
      <c r="WEP65" s="98" t="s">
        <v>669</v>
      </c>
      <c r="WEQ65" s="98" t="s">
        <v>669</v>
      </c>
      <c r="WER65" s="98" t="s">
        <v>669</v>
      </c>
      <c r="WES65" s="98" t="s">
        <v>669</v>
      </c>
      <c r="WET65" s="98" t="s">
        <v>669</v>
      </c>
      <c r="WEU65" s="98" t="s">
        <v>669</v>
      </c>
      <c r="WEV65" s="98" t="s">
        <v>669</v>
      </c>
      <c r="WEW65" s="98" t="s">
        <v>669</v>
      </c>
      <c r="WEX65" s="98" t="s">
        <v>669</v>
      </c>
      <c r="WEY65" s="98" t="s">
        <v>669</v>
      </c>
      <c r="WEZ65" s="98" t="s">
        <v>669</v>
      </c>
      <c r="WFA65" s="98" t="s">
        <v>669</v>
      </c>
      <c r="WFB65" s="98" t="s">
        <v>669</v>
      </c>
      <c r="WFC65" s="98" t="s">
        <v>669</v>
      </c>
      <c r="WFD65" s="98" t="s">
        <v>669</v>
      </c>
      <c r="WFE65" s="98" t="s">
        <v>669</v>
      </c>
      <c r="WFF65" s="98" t="s">
        <v>669</v>
      </c>
      <c r="WFG65" s="98" t="s">
        <v>669</v>
      </c>
      <c r="WFH65" s="98" t="s">
        <v>669</v>
      </c>
      <c r="WFI65" s="98" t="s">
        <v>669</v>
      </c>
      <c r="WFJ65" s="98" t="s">
        <v>669</v>
      </c>
      <c r="WFK65" s="98" t="s">
        <v>669</v>
      </c>
      <c r="WFL65" s="98" t="s">
        <v>669</v>
      </c>
      <c r="WFM65" s="98" t="s">
        <v>669</v>
      </c>
      <c r="WFN65" s="98" t="s">
        <v>669</v>
      </c>
      <c r="WFO65" s="98" t="s">
        <v>669</v>
      </c>
      <c r="WFP65" s="98" t="s">
        <v>669</v>
      </c>
      <c r="WFQ65" s="98" t="s">
        <v>669</v>
      </c>
      <c r="WFR65" s="98" t="s">
        <v>669</v>
      </c>
      <c r="WFS65" s="98" t="s">
        <v>669</v>
      </c>
      <c r="WFT65" s="98" t="s">
        <v>669</v>
      </c>
      <c r="WFU65" s="98" t="s">
        <v>669</v>
      </c>
      <c r="WFV65" s="98" t="s">
        <v>669</v>
      </c>
      <c r="WFW65" s="98" t="s">
        <v>669</v>
      </c>
      <c r="WFX65" s="98" t="s">
        <v>669</v>
      </c>
      <c r="WFY65" s="98" t="s">
        <v>669</v>
      </c>
      <c r="WFZ65" s="98" t="s">
        <v>669</v>
      </c>
      <c r="WGA65" s="98" t="s">
        <v>669</v>
      </c>
      <c r="WGB65" s="98" t="s">
        <v>669</v>
      </c>
      <c r="WGC65" s="98" t="s">
        <v>669</v>
      </c>
      <c r="WGD65" s="98" t="s">
        <v>669</v>
      </c>
      <c r="WGE65" s="98" t="s">
        <v>669</v>
      </c>
      <c r="WGF65" s="98" t="s">
        <v>669</v>
      </c>
      <c r="WGG65" s="98" t="s">
        <v>669</v>
      </c>
      <c r="WGH65" s="98" t="s">
        <v>669</v>
      </c>
      <c r="WGI65" s="98" t="s">
        <v>669</v>
      </c>
      <c r="WGJ65" s="98" t="s">
        <v>669</v>
      </c>
      <c r="WGK65" s="98" t="s">
        <v>669</v>
      </c>
      <c r="WGL65" s="98" t="s">
        <v>669</v>
      </c>
      <c r="WGM65" s="98" t="s">
        <v>669</v>
      </c>
      <c r="WGN65" s="98" t="s">
        <v>669</v>
      </c>
      <c r="WGO65" s="98" t="s">
        <v>669</v>
      </c>
      <c r="WGP65" s="98" t="s">
        <v>669</v>
      </c>
      <c r="WGQ65" s="98" t="s">
        <v>669</v>
      </c>
      <c r="WGR65" s="98" t="s">
        <v>669</v>
      </c>
      <c r="WGS65" s="98" t="s">
        <v>669</v>
      </c>
      <c r="WGT65" s="98" t="s">
        <v>669</v>
      </c>
      <c r="WGU65" s="98" t="s">
        <v>669</v>
      </c>
      <c r="WGV65" s="98" t="s">
        <v>669</v>
      </c>
      <c r="WGW65" s="98" t="s">
        <v>669</v>
      </c>
      <c r="WGX65" s="98" t="s">
        <v>669</v>
      </c>
      <c r="WGY65" s="98" t="s">
        <v>669</v>
      </c>
      <c r="WGZ65" s="98" t="s">
        <v>669</v>
      </c>
      <c r="WHA65" s="98" t="s">
        <v>669</v>
      </c>
      <c r="WHB65" s="98" t="s">
        <v>669</v>
      </c>
      <c r="WHC65" s="98" t="s">
        <v>669</v>
      </c>
      <c r="WHD65" s="98" t="s">
        <v>669</v>
      </c>
      <c r="WHE65" s="98" t="s">
        <v>669</v>
      </c>
      <c r="WHF65" s="98" t="s">
        <v>669</v>
      </c>
      <c r="WHG65" s="98" t="s">
        <v>669</v>
      </c>
      <c r="WHH65" s="98" t="s">
        <v>669</v>
      </c>
      <c r="WHI65" s="98" t="s">
        <v>669</v>
      </c>
      <c r="WHJ65" s="98" t="s">
        <v>669</v>
      </c>
      <c r="WHK65" s="98" t="s">
        <v>669</v>
      </c>
      <c r="WHL65" s="98" t="s">
        <v>669</v>
      </c>
      <c r="WHM65" s="98" t="s">
        <v>669</v>
      </c>
      <c r="WHN65" s="98" t="s">
        <v>669</v>
      </c>
      <c r="WHO65" s="98" t="s">
        <v>669</v>
      </c>
      <c r="WHP65" s="98" t="s">
        <v>669</v>
      </c>
      <c r="WHQ65" s="98" t="s">
        <v>669</v>
      </c>
      <c r="WHR65" s="98" t="s">
        <v>669</v>
      </c>
      <c r="WHS65" s="98" t="s">
        <v>669</v>
      </c>
      <c r="WHT65" s="98" t="s">
        <v>669</v>
      </c>
      <c r="WHU65" s="98" t="s">
        <v>669</v>
      </c>
      <c r="WHV65" s="98" t="s">
        <v>669</v>
      </c>
      <c r="WHW65" s="98" t="s">
        <v>669</v>
      </c>
      <c r="WHX65" s="98" t="s">
        <v>669</v>
      </c>
      <c r="WHY65" s="98" t="s">
        <v>669</v>
      </c>
      <c r="WHZ65" s="98" t="s">
        <v>669</v>
      </c>
      <c r="WIA65" s="98" t="s">
        <v>669</v>
      </c>
      <c r="WIB65" s="98" t="s">
        <v>669</v>
      </c>
      <c r="WIC65" s="98" t="s">
        <v>669</v>
      </c>
      <c r="WID65" s="98" t="s">
        <v>669</v>
      </c>
      <c r="WIE65" s="98" t="s">
        <v>669</v>
      </c>
      <c r="WIF65" s="98" t="s">
        <v>669</v>
      </c>
      <c r="WIG65" s="98" t="s">
        <v>669</v>
      </c>
      <c r="WIH65" s="98" t="s">
        <v>669</v>
      </c>
      <c r="WII65" s="98" t="s">
        <v>669</v>
      </c>
      <c r="WIJ65" s="98" t="s">
        <v>669</v>
      </c>
      <c r="WIK65" s="98" t="s">
        <v>669</v>
      </c>
      <c r="WIL65" s="98" t="s">
        <v>669</v>
      </c>
      <c r="WIM65" s="98" t="s">
        <v>669</v>
      </c>
      <c r="WIN65" s="98" t="s">
        <v>669</v>
      </c>
      <c r="WIO65" s="98" t="s">
        <v>669</v>
      </c>
      <c r="WIP65" s="98" t="s">
        <v>669</v>
      </c>
      <c r="WIQ65" s="98" t="s">
        <v>669</v>
      </c>
      <c r="WIR65" s="98" t="s">
        <v>669</v>
      </c>
      <c r="WIS65" s="98" t="s">
        <v>669</v>
      </c>
      <c r="WIT65" s="98" t="s">
        <v>669</v>
      </c>
      <c r="WIU65" s="98" t="s">
        <v>669</v>
      </c>
      <c r="WIV65" s="98" t="s">
        <v>669</v>
      </c>
      <c r="WIW65" s="98" t="s">
        <v>669</v>
      </c>
      <c r="WIX65" s="98" t="s">
        <v>669</v>
      </c>
      <c r="WIY65" s="98" t="s">
        <v>669</v>
      </c>
      <c r="WIZ65" s="98" t="s">
        <v>669</v>
      </c>
      <c r="WJA65" s="98" t="s">
        <v>669</v>
      </c>
      <c r="WJB65" s="98" t="s">
        <v>669</v>
      </c>
      <c r="WJC65" s="98" t="s">
        <v>669</v>
      </c>
      <c r="WJD65" s="98" t="s">
        <v>669</v>
      </c>
      <c r="WJE65" s="98" t="s">
        <v>669</v>
      </c>
      <c r="WJF65" s="98" t="s">
        <v>669</v>
      </c>
      <c r="WJG65" s="98" t="s">
        <v>669</v>
      </c>
      <c r="WJH65" s="98" t="s">
        <v>669</v>
      </c>
      <c r="WJI65" s="98" t="s">
        <v>669</v>
      </c>
      <c r="WJJ65" s="98" t="s">
        <v>669</v>
      </c>
      <c r="WJK65" s="98" t="s">
        <v>669</v>
      </c>
      <c r="WJL65" s="98" t="s">
        <v>669</v>
      </c>
      <c r="WJM65" s="98" t="s">
        <v>669</v>
      </c>
      <c r="WJN65" s="98" t="s">
        <v>669</v>
      </c>
      <c r="WJO65" s="98" t="s">
        <v>669</v>
      </c>
      <c r="WJP65" s="98" t="s">
        <v>669</v>
      </c>
      <c r="WJQ65" s="98" t="s">
        <v>669</v>
      </c>
      <c r="WJR65" s="98" t="s">
        <v>669</v>
      </c>
      <c r="WJS65" s="98" t="s">
        <v>669</v>
      </c>
      <c r="WJT65" s="98" t="s">
        <v>669</v>
      </c>
      <c r="WJU65" s="98" t="s">
        <v>669</v>
      </c>
      <c r="WJV65" s="98" t="s">
        <v>669</v>
      </c>
      <c r="WJW65" s="98" t="s">
        <v>669</v>
      </c>
      <c r="WJX65" s="98" t="s">
        <v>669</v>
      </c>
      <c r="WJY65" s="98" t="s">
        <v>669</v>
      </c>
      <c r="WJZ65" s="98" t="s">
        <v>669</v>
      </c>
      <c r="WKA65" s="98" t="s">
        <v>669</v>
      </c>
      <c r="WKB65" s="98" t="s">
        <v>669</v>
      </c>
      <c r="WKC65" s="98" t="s">
        <v>669</v>
      </c>
      <c r="WKD65" s="98" t="s">
        <v>669</v>
      </c>
      <c r="WKE65" s="98" t="s">
        <v>669</v>
      </c>
      <c r="WKF65" s="98" t="s">
        <v>669</v>
      </c>
      <c r="WKG65" s="98" t="s">
        <v>669</v>
      </c>
      <c r="WKH65" s="98" t="s">
        <v>669</v>
      </c>
      <c r="WKI65" s="98" t="s">
        <v>669</v>
      </c>
      <c r="WKJ65" s="98" t="s">
        <v>669</v>
      </c>
      <c r="WKK65" s="98" t="s">
        <v>669</v>
      </c>
      <c r="WKL65" s="98" t="s">
        <v>669</v>
      </c>
      <c r="WKM65" s="98" t="s">
        <v>669</v>
      </c>
      <c r="WKN65" s="98" t="s">
        <v>669</v>
      </c>
      <c r="WKO65" s="98" t="s">
        <v>669</v>
      </c>
      <c r="WKP65" s="98" t="s">
        <v>669</v>
      </c>
      <c r="WKQ65" s="98" t="s">
        <v>669</v>
      </c>
      <c r="WKR65" s="98" t="s">
        <v>669</v>
      </c>
      <c r="WKS65" s="98" t="s">
        <v>669</v>
      </c>
      <c r="WKT65" s="98" t="s">
        <v>669</v>
      </c>
      <c r="WKU65" s="98" t="s">
        <v>669</v>
      </c>
      <c r="WKV65" s="98" t="s">
        <v>669</v>
      </c>
      <c r="WKW65" s="98" t="s">
        <v>669</v>
      </c>
      <c r="WKX65" s="98" t="s">
        <v>669</v>
      </c>
      <c r="WKY65" s="98" t="s">
        <v>669</v>
      </c>
      <c r="WKZ65" s="98" t="s">
        <v>669</v>
      </c>
      <c r="WLA65" s="98" t="s">
        <v>669</v>
      </c>
      <c r="WLB65" s="98" t="s">
        <v>669</v>
      </c>
      <c r="WLC65" s="98" t="s">
        <v>669</v>
      </c>
      <c r="WLD65" s="98" t="s">
        <v>669</v>
      </c>
      <c r="WLE65" s="98" t="s">
        <v>669</v>
      </c>
      <c r="WLF65" s="98" t="s">
        <v>669</v>
      </c>
      <c r="WLG65" s="98" t="s">
        <v>669</v>
      </c>
      <c r="WLH65" s="98" t="s">
        <v>669</v>
      </c>
      <c r="WLI65" s="98" t="s">
        <v>669</v>
      </c>
      <c r="WLJ65" s="98" t="s">
        <v>669</v>
      </c>
      <c r="WLK65" s="98" t="s">
        <v>669</v>
      </c>
      <c r="WLL65" s="98" t="s">
        <v>669</v>
      </c>
      <c r="WLM65" s="98" t="s">
        <v>669</v>
      </c>
      <c r="WLN65" s="98" t="s">
        <v>669</v>
      </c>
      <c r="WLO65" s="98" t="s">
        <v>669</v>
      </c>
      <c r="WLP65" s="98" t="s">
        <v>669</v>
      </c>
      <c r="WLQ65" s="98" t="s">
        <v>669</v>
      </c>
      <c r="WLR65" s="98" t="s">
        <v>669</v>
      </c>
      <c r="WLS65" s="98" t="s">
        <v>669</v>
      </c>
      <c r="WLT65" s="98" t="s">
        <v>669</v>
      </c>
      <c r="WLU65" s="98" t="s">
        <v>669</v>
      </c>
      <c r="WLV65" s="98" t="s">
        <v>669</v>
      </c>
      <c r="WLW65" s="98" t="s">
        <v>669</v>
      </c>
      <c r="WLX65" s="98" t="s">
        <v>669</v>
      </c>
      <c r="WLY65" s="98" t="s">
        <v>669</v>
      </c>
      <c r="WLZ65" s="98" t="s">
        <v>669</v>
      </c>
      <c r="WMA65" s="98" t="s">
        <v>669</v>
      </c>
      <c r="WMB65" s="98" t="s">
        <v>669</v>
      </c>
      <c r="WMC65" s="98" t="s">
        <v>669</v>
      </c>
      <c r="WMD65" s="98" t="s">
        <v>669</v>
      </c>
      <c r="WME65" s="98" t="s">
        <v>669</v>
      </c>
      <c r="WMF65" s="98" t="s">
        <v>669</v>
      </c>
      <c r="WMG65" s="98" t="s">
        <v>669</v>
      </c>
      <c r="WMH65" s="98" t="s">
        <v>669</v>
      </c>
      <c r="WMI65" s="98" t="s">
        <v>669</v>
      </c>
      <c r="WMJ65" s="98" t="s">
        <v>669</v>
      </c>
      <c r="WMK65" s="98" t="s">
        <v>669</v>
      </c>
      <c r="WML65" s="98" t="s">
        <v>669</v>
      </c>
      <c r="WMM65" s="98" t="s">
        <v>669</v>
      </c>
      <c r="WMN65" s="98" t="s">
        <v>669</v>
      </c>
      <c r="WMO65" s="98" t="s">
        <v>669</v>
      </c>
      <c r="WMP65" s="98" t="s">
        <v>669</v>
      </c>
      <c r="WMQ65" s="98" t="s">
        <v>669</v>
      </c>
      <c r="WMR65" s="98" t="s">
        <v>669</v>
      </c>
      <c r="WMS65" s="98" t="s">
        <v>669</v>
      </c>
      <c r="WMT65" s="98" t="s">
        <v>669</v>
      </c>
      <c r="WMU65" s="98" t="s">
        <v>669</v>
      </c>
      <c r="WMV65" s="98" t="s">
        <v>669</v>
      </c>
      <c r="WMW65" s="98" t="s">
        <v>669</v>
      </c>
      <c r="WMX65" s="98" t="s">
        <v>669</v>
      </c>
      <c r="WMY65" s="98" t="s">
        <v>669</v>
      </c>
      <c r="WMZ65" s="98" t="s">
        <v>669</v>
      </c>
      <c r="WNA65" s="98" t="s">
        <v>669</v>
      </c>
      <c r="WNB65" s="98" t="s">
        <v>669</v>
      </c>
      <c r="WNC65" s="98" t="s">
        <v>669</v>
      </c>
      <c r="WND65" s="98" t="s">
        <v>669</v>
      </c>
      <c r="WNE65" s="98" t="s">
        <v>669</v>
      </c>
      <c r="WNF65" s="98" t="s">
        <v>669</v>
      </c>
      <c r="WNG65" s="98" t="s">
        <v>669</v>
      </c>
      <c r="WNH65" s="98" t="s">
        <v>669</v>
      </c>
      <c r="WNI65" s="98" t="s">
        <v>669</v>
      </c>
      <c r="WNJ65" s="98" t="s">
        <v>669</v>
      </c>
      <c r="WNK65" s="98" t="s">
        <v>669</v>
      </c>
      <c r="WNL65" s="98" t="s">
        <v>669</v>
      </c>
      <c r="WNM65" s="98" t="s">
        <v>669</v>
      </c>
      <c r="WNN65" s="98" t="s">
        <v>669</v>
      </c>
      <c r="WNO65" s="98" t="s">
        <v>669</v>
      </c>
      <c r="WNP65" s="98" t="s">
        <v>669</v>
      </c>
      <c r="WNQ65" s="98" t="s">
        <v>669</v>
      </c>
      <c r="WNR65" s="98" t="s">
        <v>669</v>
      </c>
      <c r="WNS65" s="98" t="s">
        <v>669</v>
      </c>
      <c r="WNT65" s="98" t="s">
        <v>669</v>
      </c>
      <c r="WNU65" s="98" t="s">
        <v>669</v>
      </c>
      <c r="WNV65" s="98" t="s">
        <v>669</v>
      </c>
      <c r="WNW65" s="98" t="s">
        <v>669</v>
      </c>
      <c r="WNX65" s="98" t="s">
        <v>669</v>
      </c>
      <c r="WNY65" s="98" t="s">
        <v>669</v>
      </c>
      <c r="WNZ65" s="98" t="s">
        <v>669</v>
      </c>
      <c r="WOA65" s="98" t="s">
        <v>669</v>
      </c>
      <c r="WOB65" s="98" t="s">
        <v>669</v>
      </c>
      <c r="WOC65" s="98" t="s">
        <v>669</v>
      </c>
      <c r="WOD65" s="98" t="s">
        <v>669</v>
      </c>
      <c r="WOE65" s="98" t="s">
        <v>669</v>
      </c>
      <c r="WOF65" s="98" t="s">
        <v>669</v>
      </c>
      <c r="WOG65" s="98" t="s">
        <v>669</v>
      </c>
      <c r="WOH65" s="98" t="s">
        <v>669</v>
      </c>
      <c r="WOI65" s="98" t="s">
        <v>669</v>
      </c>
      <c r="WOJ65" s="98" t="s">
        <v>669</v>
      </c>
      <c r="WOK65" s="98" t="s">
        <v>669</v>
      </c>
      <c r="WOL65" s="98" t="s">
        <v>669</v>
      </c>
      <c r="WOM65" s="98" t="s">
        <v>669</v>
      </c>
      <c r="WON65" s="98" t="s">
        <v>669</v>
      </c>
      <c r="WOO65" s="98" t="s">
        <v>669</v>
      </c>
      <c r="WOP65" s="98" t="s">
        <v>669</v>
      </c>
      <c r="WOQ65" s="98" t="s">
        <v>669</v>
      </c>
      <c r="WOR65" s="98" t="s">
        <v>669</v>
      </c>
      <c r="WOS65" s="98" t="s">
        <v>669</v>
      </c>
      <c r="WOT65" s="98" t="s">
        <v>669</v>
      </c>
      <c r="WOU65" s="98" t="s">
        <v>669</v>
      </c>
      <c r="WOV65" s="98" t="s">
        <v>669</v>
      </c>
      <c r="WOW65" s="98" t="s">
        <v>669</v>
      </c>
      <c r="WOX65" s="98" t="s">
        <v>669</v>
      </c>
      <c r="WOY65" s="98" t="s">
        <v>669</v>
      </c>
      <c r="WOZ65" s="98" t="s">
        <v>669</v>
      </c>
      <c r="WPA65" s="98" t="s">
        <v>669</v>
      </c>
      <c r="WPB65" s="98" t="s">
        <v>669</v>
      </c>
      <c r="WPC65" s="98" t="s">
        <v>669</v>
      </c>
      <c r="WPD65" s="98" t="s">
        <v>669</v>
      </c>
      <c r="WPE65" s="98" t="s">
        <v>669</v>
      </c>
      <c r="WPF65" s="98" t="s">
        <v>669</v>
      </c>
      <c r="WPG65" s="98" t="s">
        <v>669</v>
      </c>
      <c r="WPH65" s="98" t="s">
        <v>669</v>
      </c>
      <c r="WPI65" s="98" t="s">
        <v>669</v>
      </c>
      <c r="WPJ65" s="98" t="s">
        <v>669</v>
      </c>
      <c r="WPK65" s="98" t="s">
        <v>669</v>
      </c>
      <c r="WPL65" s="98" t="s">
        <v>669</v>
      </c>
      <c r="WPM65" s="98" t="s">
        <v>669</v>
      </c>
      <c r="WPN65" s="98" t="s">
        <v>669</v>
      </c>
      <c r="WPO65" s="98" t="s">
        <v>669</v>
      </c>
      <c r="WPP65" s="98" t="s">
        <v>669</v>
      </c>
      <c r="WPQ65" s="98" t="s">
        <v>669</v>
      </c>
      <c r="WPR65" s="98" t="s">
        <v>669</v>
      </c>
      <c r="WPS65" s="98" t="s">
        <v>669</v>
      </c>
      <c r="WPT65" s="98" t="s">
        <v>669</v>
      </c>
      <c r="WPU65" s="98" t="s">
        <v>669</v>
      </c>
      <c r="WPV65" s="98" t="s">
        <v>669</v>
      </c>
      <c r="WPW65" s="98" t="s">
        <v>669</v>
      </c>
      <c r="WPX65" s="98" t="s">
        <v>669</v>
      </c>
      <c r="WPY65" s="98" t="s">
        <v>669</v>
      </c>
      <c r="WPZ65" s="98" t="s">
        <v>669</v>
      </c>
      <c r="WQA65" s="98" t="s">
        <v>669</v>
      </c>
      <c r="WQB65" s="98" t="s">
        <v>669</v>
      </c>
      <c r="WQC65" s="98" t="s">
        <v>669</v>
      </c>
      <c r="WQD65" s="98" t="s">
        <v>669</v>
      </c>
      <c r="WQE65" s="98" t="s">
        <v>669</v>
      </c>
      <c r="WQF65" s="98" t="s">
        <v>669</v>
      </c>
      <c r="WQG65" s="98" t="s">
        <v>669</v>
      </c>
      <c r="WQH65" s="98" t="s">
        <v>669</v>
      </c>
      <c r="WQI65" s="98" t="s">
        <v>669</v>
      </c>
      <c r="WQJ65" s="98" t="s">
        <v>669</v>
      </c>
      <c r="WQK65" s="98" t="s">
        <v>669</v>
      </c>
      <c r="WQL65" s="98" t="s">
        <v>669</v>
      </c>
      <c r="WQM65" s="98" t="s">
        <v>669</v>
      </c>
      <c r="WQN65" s="98" t="s">
        <v>669</v>
      </c>
      <c r="WQO65" s="98" t="s">
        <v>669</v>
      </c>
      <c r="WQP65" s="98" t="s">
        <v>669</v>
      </c>
      <c r="WQQ65" s="98" t="s">
        <v>669</v>
      </c>
      <c r="WQR65" s="98" t="s">
        <v>669</v>
      </c>
      <c r="WQS65" s="98" t="s">
        <v>669</v>
      </c>
      <c r="WQT65" s="98" t="s">
        <v>669</v>
      </c>
      <c r="WQU65" s="98" t="s">
        <v>669</v>
      </c>
      <c r="WQV65" s="98" t="s">
        <v>669</v>
      </c>
      <c r="WQW65" s="98" t="s">
        <v>669</v>
      </c>
      <c r="WQX65" s="98" t="s">
        <v>669</v>
      </c>
      <c r="WQY65" s="98" t="s">
        <v>669</v>
      </c>
      <c r="WQZ65" s="98" t="s">
        <v>669</v>
      </c>
      <c r="WRA65" s="98" t="s">
        <v>669</v>
      </c>
      <c r="WRB65" s="98" t="s">
        <v>669</v>
      </c>
      <c r="WRC65" s="98" t="s">
        <v>669</v>
      </c>
      <c r="WRD65" s="98" t="s">
        <v>669</v>
      </c>
      <c r="WRE65" s="98" t="s">
        <v>669</v>
      </c>
      <c r="WRF65" s="98" t="s">
        <v>669</v>
      </c>
      <c r="WRG65" s="98" t="s">
        <v>669</v>
      </c>
      <c r="WRH65" s="98" t="s">
        <v>669</v>
      </c>
      <c r="WRI65" s="98" t="s">
        <v>669</v>
      </c>
      <c r="WRJ65" s="98" t="s">
        <v>669</v>
      </c>
      <c r="WRK65" s="98" t="s">
        <v>669</v>
      </c>
      <c r="WRL65" s="98" t="s">
        <v>669</v>
      </c>
      <c r="WRM65" s="98" t="s">
        <v>669</v>
      </c>
      <c r="WRN65" s="98" t="s">
        <v>669</v>
      </c>
      <c r="WRO65" s="98" t="s">
        <v>669</v>
      </c>
      <c r="WRP65" s="98" t="s">
        <v>669</v>
      </c>
      <c r="WRQ65" s="98" t="s">
        <v>669</v>
      </c>
      <c r="WRR65" s="98" t="s">
        <v>669</v>
      </c>
      <c r="WRS65" s="98" t="s">
        <v>669</v>
      </c>
      <c r="WRT65" s="98" t="s">
        <v>669</v>
      </c>
      <c r="WRU65" s="98" t="s">
        <v>669</v>
      </c>
      <c r="WRV65" s="98" t="s">
        <v>669</v>
      </c>
      <c r="WRW65" s="98" t="s">
        <v>669</v>
      </c>
      <c r="WRX65" s="98" t="s">
        <v>669</v>
      </c>
      <c r="WRY65" s="98" t="s">
        <v>669</v>
      </c>
      <c r="WRZ65" s="98" t="s">
        <v>669</v>
      </c>
      <c r="WSA65" s="98" t="s">
        <v>669</v>
      </c>
      <c r="WSB65" s="98" t="s">
        <v>669</v>
      </c>
      <c r="WSC65" s="98" t="s">
        <v>669</v>
      </c>
      <c r="WSD65" s="98" t="s">
        <v>669</v>
      </c>
      <c r="WSE65" s="98" t="s">
        <v>669</v>
      </c>
      <c r="WSF65" s="98" t="s">
        <v>669</v>
      </c>
      <c r="WSG65" s="98" t="s">
        <v>669</v>
      </c>
      <c r="WSH65" s="98" t="s">
        <v>669</v>
      </c>
      <c r="WSI65" s="98" t="s">
        <v>669</v>
      </c>
      <c r="WSJ65" s="98" t="s">
        <v>669</v>
      </c>
      <c r="WSK65" s="98" t="s">
        <v>669</v>
      </c>
      <c r="WSL65" s="98" t="s">
        <v>669</v>
      </c>
      <c r="WSM65" s="98" t="s">
        <v>669</v>
      </c>
      <c r="WSN65" s="98" t="s">
        <v>669</v>
      </c>
      <c r="WSO65" s="98" t="s">
        <v>669</v>
      </c>
      <c r="WSP65" s="98" t="s">
        <v>669</v>
      </c>
      <c r="WSQ65" s="98" t="s">
        <v>669</v>
      </c>
      <c r="WSR65" s="98" t="s">
        <v>669</v>
      </c>
      <c r="WSS65" s="98" t="s">
        <v>669</v>
      </c>
      <c r="WST65" s="98" t="s">
        <v>669</v>
      </c>
      <c r="WSU65" s="98" t="s">
        <v>669</v>
      </c>
      <c r="WSV65" s="98" t="s">
        <v>669</v>
      </c>
      <c r="WSW65" s="98" t="s">
        <v>669</v>
      </c>
      <c r="WSX65" s="98" t="s">
        <v>669</v>
      </c>
      <c r="WSY65" s="98" t="s">
        <v>669</v>
      </c>
      <c r="WSZ65" s="98" t="s">
        <v>669</v>
      </c>
      <c r="WTA65" s="98" t="s">
        <v>669</v>
      </c>
      <c r="WTB65" s="98" t="s">
        <v>669</v>
      </c>
      <c r="WTC65" s="98" t="s">
        <v>669</v>
      </c>
      <c r="WTD65" s="98" t="s">
        <v>669</v>
      </c>
      <c r="WTE65" s="98" t="s">
        <v>669</v>
      </c>
      <c r="WTF65" s="98" t="s">
        <v>669</v>
      </c>
      <c r="WTG65" s="98" t="s">
        <v>669</v>
      </c>
      <c r="WTH65" s="98" t="s">
        <v>669</v>
      </c>
      <c r="WTI65" s="98" t="s">
        <v>669</v>
      </c>
      <c r="WTJ65" s="98" t="s">
        <v>669</v>
      </c>
      <c r="WTK65" s="98" t="s">
        <v>669</v>
      </c>
      <c r="WTL65" s="98" t="s">
        <v>669</v>
      </c>
      <c r="WTM65" s="98" t="s">
        <v>669</v>
      </c>
      <c r="WTN65" s="98" t="s">
        <v>669</v>
      </c>
      <c r="WTO65" s="98" t="s">
        <v>669</v>
      </c>
      <c r="WTP65" s="98" t="s">
        <v>669</v>
      </c>
      <c r="WTQ65" s="98" t="s">
        <v>669</v>
      </c>
      <c r="WTR65" s="98" t="s">
        <v>669</v>
      </c>
      <c r="WTS65" s="98" t="s">
        <v>669</v>
      </c>
      <c r="WTT65" s="98" t="s">
        <v>669</v>
      </c>
      <c r="WTU65" s="98" t="s">
        <v>669</v>
      </c>
      <c r="WTV65" s="98" t="s">
        <v>669</v>
      </c>
      <c r="WTW65" s="98" t="s">
        <v>669</v>
      </c>
      <c r="WTX65" s="98" t="s">
        <v>669</v>
      </c>
      <c r="WTY65" s="98" t="s">
        <v>669</v>
      </c>
      <c r="WTZ65" s="98" t="s">
        <v>669</v>
      </c>
      <c r="WUA65" s="98" t="s">
        <v>669</v>
      </c>
      <c r="WUB65" s="98" t="s">
        <v>669</v>
      </c>
      <c r="WUC65" s="98" t="s">
        <v>669</v>
      </c>
      <c r="WUD65" s="98" t="s">
        <v>669</v>
      </c>
      <c r="WUE65" s="98" t="s">
        <v>669</v>
      </c>
      <c r="WUF65" s="98" t="s">
        <v>669</v>
      </c>
      <c r="WUG65" s="98" t="s">
        <v>669</v>
      </c>
      <c r="WUH65" s="98" t="s">
        <v>669</v>
      </c>
      <c r="WUI65" s="98" t="s">
        <v>669</v>
      </c>
      <c r="WUJ65" s="98" t="s">
        <v>669</v>
      </c>
      <c r="WUK65" s="98" t="s">
        <v>669</v>
      </c>
      <c r="WUL65" s="98" t="s">
        <v>669</v>
      </c>
      <c r="WUM65" s="98" t="s">
        <v>669</v>
      </c>
      <c r="WUN65" s="98" t="s">
        <v>669</v>
      </c>
      <c r="WUO65" s="98" t="s">
        <v>669</v>
      </c>
      <c r="WUP65" s="98" t="s">
        <v>669</v>
      </c>
      <c r="WUQ65" s="98" t="s">
        <v>669</v>
      </c>
      <c r="WUR65" s="98" t="s">
        <v>669</v>
      </c>
      <c r="WUS65" s="98" t="s">
        <v>669</v>
      </c>
      <c r="WUT65" s="98" t="s">
        <v>669</v>
      </c>
      <c r="WUU65" s="98" t="s">
        <v>669</v>
      </c>
      <c r="WUV65" s="98" t="s">
        <v>669</v>
      </c>
      <c r="WUW65" s="98" t="s">
        <v>669</v>
      </c>
      <c r="WUX65" s="98" t="s">
        <v>669</v>
      </c>
      <c r="WUY65" s="98" t="s">
        <v>669</v>
      </c>
      <c r="WUZ65" s="98" t="s">
        <v>669</v>
      </c>
      <c r="WVA65" s="98" t="s">
        <v>669</v>
      </c>
      <c r="WVB65" s="98" t="s">
        <v>669</v>
      </c>
      <c r="WVC65" s="98" t="s">
        <v>669</v>
      </c>
      <c r="WVD65" s="98" t="s">
        <v>669</v>
      </c>
      <c r="WVE65" s="98" t="s">
        <v>669</v>
      </c>
      <c r="WVF65" s="98" t="s">
        <v>669</v>
      </c>
      <c r="WVG65" s="98" t="s">
        <v>669</v>
      </c>
      <c r="WVH65" s="98" t="s">
        <v>669</v>
      </c>
      <c r="WVI65" s="98" t="s">
        <v>669</v>
      </c>
      <c r="WVJ65" s="98" t="s">
        <v>669</v>
      </c>
      <c r="WVK65" s="98" t="s">
        <v>669</v>
      </c>
      <c r="WVL65" s="98" t="s">
        <v>669</v>
      </c>
      <c r="WVM65" s="98" t="s">
        <v>669</v>
      </c>
      <c r="WVN65" s="98" t="s">
        <v>669</v>
      </c>
      <c r="WVO65" s="98" t="s">
        <v>669</v>
      </c>
      <c r="WVP65" s="98" t="s">
        <v>669</v>
      </c>
      <c r="WVQ65" s="98" t="s">
        <v>669</v>
      </c>
      <c r="WVR65" s="98" t="s">
        <v>669</v>
      </c>
      <c r="WVS65" s="98" t="s">
        <v>669</v>
      </c>
      <c r="WVT65" s="98" t="s">
        <v>669</v>
      </c>
      <c r="WVU65" s="98" t="s">
        <v>669</v>
      </c>
      <c r="WVV65" s="98" t="s">
        <v>669</v>
      </c>
      <c r="WVW65" s="98" t="s">
        <v>669</v>
      </c>
      <c r="WVX65" s="98" t="s">
        <v>669</v>
      </c>
      <c r="WVY65" s="98" t="s">
        <v>669</v>
      </c>
      <c r="WVZ65" s="98" t="s">
        <v>669</v>
      </c>
      <c r="WWA65" s="98" t="s">
        <v>669</v>
      </c>
      <c r="WWB65" s="98" t="s">
        <v>669</v>
      </c>
      <c r="WWC65" s="98" t="s">
        <v>669</v>
      </c>
      <c r="WWD65" s="98" t="s">
        <v>669</v>
      </c>
      <c r="WWE65" s="98" t="s">
        <v>669</v>
      </c>
      <c r="WWF65" s="98" t="s">
        <v>669</v>
      </c>
      <c r="WWG65" s="98" t="s">
        <v>669</v>
      </c>
      <c r="WWH65" s="98" t="s">
        <v>669</v>
      </c>
      <c r="WWI65" s="98" t="s">
        <v>669</v>
      </c>
      <c r="WWJ65" s="98" t="s">
        <v>669</v>
      </c>
      <c r="WWK65" s="98" t="s">
        <v>669</v>
      </c>
      <c r="WWL65" s="98" t="s">
        <v>669</v>
      </c>
      <c r="WWM65" s="98" t="s">
        <v>669</v>
      </c>
      <c r="WWN65" s="98" t="s">
        <v>669</v>
      </c>
      <c r="WWO65" s="98" t="s">
        <v>669</v>
      </c>
      <c r="WWP65" s="98" t="s">
        <v>669</v>
      </c>
      <c r="WWQ65" s="98" t="s">
        <v>669</v>
      </c>
      <c r="WWR65" s="98" t="s">
        <v>669</v>
      </c>
      <c r="WWS65" s="98" t="s">
        <v>669</v>
      </c>
      <c r="WWT65" s="98" t="s">
        <v>669</v>
      </c>
      <c r="WWU65" s="98" t="s">
        <v>669</v>
      </c>
      <c r="WWV65" s="98" t="s">
        <v>669</v>
      </c>
      <c r="WWW65" s="98" t="s">
        <v>669</v>
      </c>
      <c r="WWX65" s="98" t="s">
        <v>669</v>
      </c>
      <c r="WWY65" s="98" t="s">
        <v>669</v>
      </c>
      <c r="WWZ65" s="98" t="s">
        <v>669</v>
      </c>
      <c r="WXA65" s="98" t="s">
        <v>669</v>
      </c>
      <c r="WXB65" s="98" t="s">
        <v>669</v>
      </c>
      <c r="WXC65" s="98" t="s">
        <v>669</v>
      </c>
      <c r="WXD65" s="98" t="s">
        <v>669</v>
      </c>
      <c r="WXE65" s="98" t="s">
        <v>669</v>
      </c>
      <c r="WXF65" s="98" t="s">
        <v>669</v>
      </c>
      <c r="WXG65" s="98" t="s">
        <v>669</v>
      </c>
      <c r="WXH65" s="98" t="s">
        <v>669</v>
      </c>
      <c r="WXI65" s="98" t="s">
        <v>669</v>
      </c>
      <c r="WXJ65" s="98" t="s">
        <v>669</v>
      </c>
      <c r="WXK65" s="98" t="s">
        <v>669</v>
      </c>
      <c r="WXL65" s="98" t="s">
        <v>669</v>
      </c>
      <c r="WXM65" s="98" t="s">
        <v>669</v>
      </c>
      <c r="WXN65" s="98" t="s">
        <v>669</v>
      </c>
      <c r="WXO65" s="98" t="s">
        <v>669</v>
      </c>
      <c r="WXP65" s="98" t="s">
        <v>669</v>
      </c>
      <c r="WXQ65" s="98" t="s">
        <v>669</v>
      </c>
      <c r="WXR65" s="98" t="s">
        <v>669</v>
      </c>
      <c r="WXS65" s="98" t="s">
        <v>669</v>
      </c>
      <c r="WXT65" s="98" t="s">
        <v>669</v>
      </c>
      <c r="WXU65" s="98" t="s">
        <v>669</v>
      </c>
      <c r="WXV65" s="98" t="s">
        <v>669</v>
      </c>
      <c r="WXW65" s="98" t="s">
        <v>669</v>
      </c>
      <c r="WXX65" s="98" t="s">
        <v>669</v>
      </c>
      <c r="WXY65" s="98" t="s">
        <v>669</v>
      </c>
      <c r="WXZ65" s="98" t="s">
        <v>669</v>
      </c>
      <c r="WYA65" s="98" t="s">
        <v>669</v>
      </c>
      <c r="WYB65" s="98" t="s">
        <v>669</v>
      </c>
      <c r="WYC65" s="98" t="s">
        <v>669</v>
      </c>
      <c r="WYD65" s="98" t="s">
        <v>669</v>
      </c>
      <c r="WYE65" s="98" t="s">
        <v>669</v>
      </c>
      <c r="WYF65" s="98" t="s">
        <v>669</v>
      </c>
      <c r="WYG65" s="98" t="s">
        <v>669</v>
      </c>
      <c r="WYH65" s="98" t="s">
        <v>669</v>
      </c>
      <c r="WYI65" s="98" t="s">
        <v>669</v>
      </c>
      <c r="WYJ65" s="98" t="s">
        <v>669</v>
      </c>
      <c r="WYK65" s="98" t="s">
        <v>669</v>
      </c>
      <c r="WYL65" s="98" t="s">
        <v>669</v>
      </c>
      <c r="WYM65" s="98" t="s">
        <v>669</v>
      </c>
      <c r="WYN65" s="98" t="s">
        <v>669</v>
      </c>
      <c r="WYO65" s="98" t="s">
        <v>669</v>
      </c>
      <c r="WYP65" s="98" t="s">
        <v>669</v>
      </c>
      <c r="WYQ65" s="98" t="s">
        <v>669</v>
      </c>
      <c r="WYR65" s="98" t="s">
        <v>669</v>
      </c>
      <c r="WYS65" s="98" t="s">
        <v>669</v>
      </c>
      <c r="WYT65" s="98" t="s">
        <v>669</v>
      </c>
      <c r="WYU65" s="98" t="s">
        <v>669</v>
      </c>
      <c r="WYV65" s="98" t="s">
        <v>669</v>
      </c>
      <c r="WYW65" s="98" t="s">
        <v>669</v>
      </c>
      <c r="WYX65" s="98" t="s">
        <v>669</v>
      </c>
      <c r="WYY65" s="98" t="s">
        <v>669</v>
      </c>
      <c r="WYZ65" s="98" t="s">
        <v>669</v>
      </c>
      <c r="WZA65" s="98" t="s">
        <v>669</v>
      </c>
      <c r="WZB65" s="98" t="s">
        <v>669</v>
      </c>
      <c r="WZC65" s="98" t="s">
        <v>669</v>
      </c>
      <c r="WZD65" s="98" t="s">
        <v>669</v>
      </c>
      <c r="WZE65" s="98" t="s">
        <v>669</v>
      </c>
      <c r="WZF65" s="98" t="s">
        <v>669</v>
      </c>
      <c r="WZG65" s="98" t="s">
        <v>669</v>
      </c>
      <c r="WZH65" s="98" t="s">
        <v>669</v>
      </c>
      <c r="WZI65" s="98" t="s">
        <v>669</v>
      </c>
      <c r="WZJ65" s="98" t="s">
        <v>669</v>
      </c>
      <c r="WZK65" s="98" t="s">
        <v>669</v>
      </c>
      <c r="WZL65" s="98" t="s">
        <v>669</v>
      </c>
      <c r="WZM65" s="98" t="s">
        <v>669</v>
      </c>
      <c r="WZN65" s="98" t="s">
        <v>669</v>
      </c>
      <c r="WZO65" s="98" t="s">
        <v>669</v>
      </c>
      <c r="WZP65" s="98" t="s">
        <v>669</v>
      </c>
      <c r="WZQ65" s="98" t="s">
        <v>669</v>
      </c>
      <c r="WZR65" s="98" t="s">
        <v>669</v>
      </c>
      <c r="WZS65" s="98" t="s">
        <v>669</v>
      </c>
      <c r="WZT65" s="98" t="s">
        <v>669</v>
      </c>
      <c r="WZU65" s="98" t="s">
        <v>669</v>
      </c>
      <c r="WZV65" s="98" t="s">
        <v>669</v>
      </c>
      <c r="WZW65" s="98" t="s">
        <v>669</v>
      </c>
      <c r="WZX65" s="98" t="s">
        <v>669</v>
      </c>
      <c r="WZY65" s="98" t="s">
        <v>669</v>
      </c>
      <c r="WZZ65" s="98" t="s">
        <v>669</v>
      </c>
      <c r="XAA65" s="98" t="s">
        <v>669</v>
      </c>
      <c r="XAB65" s="98" t="s">
        <v>669</v>
      </c>
      <c r="XAC65" s="98" t="s">
        <v>669</v>
      </c>
      <c r="XAD65" s="98" t="s">
        <v>669</v>
      </c>
      <c r="XAE65" s="98" t="s">
        <v>669</v>
      </c>
      <c r="XAF65" s="98" t="s">
        <v>669</v>
      </c>
      <c r="XAG65" s="98" t="s">
        <v>669</v>
      </c>
      <c r="XAH65" s="98" t="s">
        <v>669</v>
      </c>
      <c r="XAI65" s="98" t="s">
        <v>669</v>
      </c>
      <c r="XAJ65" s="98" t="s">
        <v>669</v>
      </c>
      <c r="XAK65" s="98" t="s">
        <v>669</v>
      </c>
      <c r="XAL65" s="98" t="s">
        <v>669</v>
      </c>
      <c r="XAM65" s="98" t="s">
        <v>669</v>
      </c>
      <c r="XAN65" s="98" t="s">
        <v>669</v>
      </c>
      <c r="XAO65" s="98" t="s">
        <v>669</v>
      </c>
      <c r="XAP65" s="98" t="s">
        <v>669</v>
      </c>
      <c r="XAQ65" s="98" t="s">
        <v>669</v>
      </c>
      <c r="XAR65" s="98" t="s">
        <v>669</v>
      </c>
      <c r="XAS65" s="98" t="s">
        <v>669</v>
      </c>
      <c r="XAT65" s="98" t="s">
        <v>669</v>
      </c>
      <c r="XAU65" s="98" t="s">
        <v>669</v>
      </c>
      <c r="XAV65" s="98" t="s">
        <v>669</v>
      </c>
      <c r="XAW65" s="98" t="s">
        <v>669</v>
      </c>
      <c r="XAX65" s="98" t="s">
        <v>669</v>
      </c>
      <c r="XAY65" s="98" t="s">
        <v>669</v>
      </c>
      <c r="XAZ65" s="98" t="s">
        <v>669</v>
      </c>
      <c r="XBA65" s="98" t="s">
        <v>669</v>
      </c>
      <c r="XBB65" s="98" t="s">
        <v>669</v>
      </c>
      <c r="XBC65" s="98" t="s">
        <v>669</v>
      </c>
      <c r="XBD65" s="98" t="s">
        <v>669</v>
      </c>
      <c r="XBE65" s="98" t="s">
        <v>669</v>
      </c>
      <c r="XBF65" s="98" t="s">
        <v>669</v>
      </c>
      <c r="XBG65" s="98" t="s">
        <v>669</v>
      </c>
      <c r="XBH65" s="98" t="s">
        <v>669</v>
      </c>
      <c r="XBI65" s="98" t="s">
        <v>669</v>
      </c>
      <c r="XBJ65" s="98" t="s">
        <v>669</v>
      </c>
      <c r="XBK65" s="98" t="s">
        <v>669</v>
      </c>
      <c r="XBL65" s="98" t="s">
        <v>669</v>
      </c>
      <c r="XBM65" s="98" t="s">
        <v>669</v>
      </c>
      <c r="XBN65" s="98" t="s">
        <v>669</v>
      </c>
      <c r="XBO65" s="98" t="s">
        <v>669</v>
      </c>
      <c r="XBP65" s="98" t="s">
        <v>669</v>
      </c>
      <c r="XBQ65" s="98" t="s">
        <v>669</v>
      </c>
      <c r="XBR65" s="98" t="s">
        <v>669</v>
      </c>
      <c r="XBS65" s="98" t="s">
        <v>669</v>
      </c>
      <c r="XBT65" s="98" t="s">
        <v>669</v>
      </c>
      <c r="XBU65" s="98" t="s">
        <v>669</v>
      </c>
      <c r="XBV65" s="98" t="s">
        <v>669</v>
      </c>
      <c r="XBW65" s="98" t="s">
        <v>669</v>
      </c>
      <c r="XBX65" s="98" t="s">
        <v>669</v>
      </c>
      <c r="XBY65" s="98" t="s">
        <v>669</v>
      </c>
      <c r="XBZ65" s="98" t="s">
        <v>669</v>
      </c>
      <c r="XCA65" s="98" t="s">
        <v>669</v>
      </c>
      <c r="XCB65" s="98" t="s">
        <v>669</v>
      </c>
      <c r="XCC65" s="98" t="s">
        <v>669</v>
      </c>
      <c r="XCD65" s="98" t="s">
        <v>669</v>
      </c>
      <c r="XCE65" s="98" t="s">
        <v>669</v>
      </c>
      <c r="XCF65" s="98" t="s">
        <v>669</v>
      </c>
      <c r="XCG65" s="98" t="s">
        <v>669</v>
      </c>
      <c r="XCH65" s="98" t="s">
        <v>669</v>
      </c>
      <c r="XCI65" s="98" t="s">
        <v>669</v>
      </c>
      <c r="XCJ65" s="98" t="s">
        <v>669</v>
      </c>
      <c r="XCK65" s="98" t="s">
        <v>669</v>
      </c>
      <c r="XCL65" s="98" t="s">
        <v>669</v>
      </c>
      <c r="XCM65" s="98" t="s">
        <v>669</v>
      </c>
      <c r="XCN65" s="98" t="s">
        <v>669</v>
      </c>
      <c r="XCO65" s="98" t="s">
        <v>669</v>
      </c>
      <c r="XCP65" s="98" t="s">
        <v>669</v>
      </c>
      <c r="XCQ65" s="98" t="s">
        <v>669</v>
      </c>
      <c r="XCR65" s="98" t="s">
        <v>669</v>
      </c>
      <c r="XCS65" s="98" t="s">
        <v>669</v>
      </c>
      <c r="XCT65" s="98" t="s">
        <v>669</v>
      </c>
      <c r="XCU65" s="98" t="s">
        <v>669</v>
      </c>
      <c r="XCV65" s="98" t="s">
        <v>669</v>
      </c>
      <c r="XCW65" s="98" t="s">
        <v>669</v>
      </c>
      <c r="XCX65" s="98" t="s">
        <v>669</v>
      </c>
      <c r="XCY65" s="98" t="s">
        <v>669</v>
      </c>
      <c r="XCZ65" s="98" t="s">
        <v>669</v>
      </c>
      <c r="XDA65" s="98" t="s">
        <v>669</v>
      </c>
      <c r="XDB65" s="98" t="s">
        <v>669</v>
      </c>
      <c r="XDC65" s="98" t="s">
        <v>669</v>
      </c>
      <c r="XDD65" s="98" t="s">
        <v>669</v>
      </c>
      <c r="XDE65" s="98" t="s">
        <v>669</v>
      </c>
      <c r="XDF65" s="98" t="s">
        <v>669</v>
      </c>
      <c r="XDG65" s="98" t="s">
        <v>669</v>
      </c>
      <c r="XDH65" s="98" t="s">
        <v>669</v>
      </c>
      <c r="XDI65" s="98" t="s">
        <v>669</v>
      </c>
      <c r="XDJ65" s="98" t="s">
        <v>669</v>
      </c>
      <c r="XDK65" s="98" t="s">
        <v>669</v>
      </c>
      <c r="XDL65" s="98" t="s">
        <v>669</v>
      </c>
      <c r="XDM65" s="98" t="s">
        <v>669</v>
      </c>
      <c r="XDN65" s="98" t="s">
        <v>669</v>
      </c>
      <c r="XDO65" s="98" t="s">
        <v>669</v>
      </c>
      <c r="XDP65" s="98" t="s">
        <v>669</v>
      </c>
      <c r="XDQ65" s="98" t="s">
        <v>669</v>
      </c>
      <c r="XDR65" s="98" t="s">
        <v>669</v>
      </c>
      <c r="XDS65" s="98" t="s">
        <v>669</v>
      </c>
      <c r="XDT65" s="98" t="s">
        <v>669</v>
      </c>
      <c r="XDU65" s="98" t="s">
        <v>669</v>
      </c>
      <c r="XDV65" s="98" t="s">
        <v>669</v>
      </c>
      <c r="XDW65" s="98" t="s">
        <v>669</v>
      </c>
      <c r="XDX65" s="98" t="s">
        <v>669</v>
      </c>
      <c r="XDY65" s="98" t="s">
        <v>669</v>
      </c>
      <c r="XDZ65" s="98" t="s">
        <v>669</v>
      </c>
      <c r="XEA65" s="98" t="s">
        <v>669</v>
      </c>
      <c r="XEB65" s="98" t="s">
        <v>669</v>
      </c>
      <c r="XEC65" s="98" t="s">
        <v>669</v>
      </c>
      <c r="XED65" s="98" t="s">
        <v>669</v>
      </c>
      <c r="XEE65" s="98" t="s">
        <v>669</v>
      </c>
      <c r="XEF65" s="98" t="s">
        <v>669</v>
      </c>
      <c r="XEG65" s="98" t="s">
        <v>669</v>
      </c>
      <c r="XEH65" s="98" t="s">
        <v>669</v>
      </c>
      <c r="XEI65" s="98" t="s">
        <v>669</v>
      </c>
      <c r="XEJ65" s="98" t="s">
        <v>669</v>
      </c>
      <c r="XEK65" s="98" t="s">
        <v>669</v>
      </c>
      <c r="XEL65" s="98" t="s">
        <v>669</v>
      </c>
      <c r="XEM65" s="98" t="s">
        <v>669</v>
      </c>
      <c r="XEN65" s="98" t="s">
        <v>669</v>
      </c>
      <c r="XEO65" s="98" t="s">
        <v>669</v>
      </c>
      <c r="XEP65" s="98" t="s">
        <v>669</v>
      </c>
      <c r="XEQ65" s="98" t="s">
        <v>669</v>
      </c>
      <c r="XER65" s="98" t="s">
        <v>669</v>
      </c>
      <c r="XES65" s="98" t="s">
        <v>669</v>
      </c>
      <c r="XET65" s="98" t="s">
        <v>669</v>
      </c>
      <c r="XEU65" s="98" t="s">
        <v>669</v>
      </c>
      <c r="XEV65" s="98" t="s">
        <v>669</v>
      </c>
      <c r="XEW65" s="98" t="s">
        <v>669</v>
      </c>
      <c r="XEX65" s="98" t="s">
        <v>669</v>
      </c>
      <c r="XEY65" s="98" t="s">
        <v>669</v>
      </c>
      <c r="XEZ65" s="98" t="s">
        <v>669</v>
      </c>
      <c r="XFA65" s="98" t="s">
        <v>669</v>
      </c>
      <c r="XFB65" s="98" t="s">
        <v>669</v>
      </c>
      <c r="XFC65" s="98" t="s">
        <v>669</v>
      </c>
      <c r="XFD65" s="98" t="s">
        <v>669</v>
      </c>
    </row>
    <row r="66" spans="1:16384" s="99" customFormat="1" ht="15.95" customHeight="1" thickTop="1" x14ac:dyDescent="0.2">
      <c r="A66" s="98"/>
      <c r="B66" s="115"/>
      <c r="C66" s="98" t="s">
        <v>669</v>
      </c>
      <c r="D66" s="98" t="s">
        <v>669</v>
      </c>
      <c r="E66" s="98" t="s">
        <v>669</v>
      </c>
      <c r="F66" s="98" t="s">
        <v>669</v>
      </c>
      <c r="G66" s="98" t="s">
        <v>669</v>
      </c>
      <c r="H66" s="98" t="s">
        <v>669</v>
      </c>
      <c r="I66" s="98" t="s">
        <v>669</v>
      </c>
      <c r="J66" s="98" t="s">
        <v>669</v>
      </c>
      <c r="K66" s="98" t="s">
        <v>669</v>
      </c>
      <c r="L66" s="98" t="s">
        <v>669</v>
      </c>
      <c r="M66" s="98" t="s">
        <v>669</v>
      </c>
      <c r="N66" s="98" t="s">
        <v>669</v>
      </c>
      <c r="O66" s="98" t="s">
        <v>669</v>
      </c>
      <c r="P66" s="98" t="s">
        <v>669</v>
      </c>
      <c r="Q66" s="98" t="s">
        <v>669</v>
      </c>
    </row>
    <row r="67" spans="1:16384" s="99" customFormat="1" ht="15.95" customHeight="1" x14ac:dyDescent="0.2">
      <c r="A67" s="98"/>
      <c r="B67" s="115"/>
    </row>
    <row r="68" spans="1:16384" s="99" customFormat="1" ht="15.95" customHeight="1" x14ac:dyDescent="0.2">
      <c r="A68" s="98"/>
      <c r="B68" s="115"/>
      <c r="C68" s="132" t="s">
        <v>1308</v>
      </c>
      <c r="D68" s="244" t="s">
        <v>655</v>
      </c>
      <c r="E68" s="245" t="s">
        <v>656</v>
      </c>
      <c r="F68" s="244" t="s">
        <v>657</v>
      </c>
      <c r="G68" s="245" t="s">
        <v>658</v>
      </c>
      <c r="H68" s="244" t="s">
        <v>521</v>
      </c>
      <c r="I68" s="245" t="s">
        <v>279</v>
      </c>
      <c r="J68" s="244" t="s">
        <v>659</v>
      </c>
      <c r="K68" s="245" t="s">
        <v>660</v>
      </c>
      <c r="L68" s="244" t="s">
        <v>661</v>
      </c>
      <c r="M68" s="245" t="s">
        <v>662</v>
      </c>
      <c r="N68" s="244" t="s">
        <v>663</v>
      </c>
      <c r="O68" s="245" t="s">
        <v>664</v>
      </c>
      <c r="P68" s="244" t="s">
        <v>13</v>
      </c>
      <c r="Q68" s="134" t="s">
        <v>665</v>
      </c>
    </row>
    <row r="69" spans="1:16384" s="99" customFormat="1" ht="15.95" customHeight="1" x14ac:dyDescent="0.2">
      <c r="A69" s="98"/>
      <c r="B69" s="115"/>
      <c r="C69" s="131" t="s">
        <v>1266</v>
      </c>
      <c r="D69" s="119">
        <f>SUMIFS(Table1[Amount], Table1[Secondary Category],"SAVINGS, INVESTING, &amp; DEBT", Table1[Specific Category],$C69,Table1[Month],D$3) + -1*SUMIFS(Table3[Amount], Table3[Secondary Category], "SAVINGS, INVESTING, &amp; DEBT", Table3[Specific Category],$C69, Table3[Month], D$3)</f>
        <v>0</v>
      </c>
      <c r="E69" s="125">
        <f>SUMIFS(Table1[Amount], Table1[Secondary Category],"SAVINGS, INVESTING, &amp; DEBT", Table1[Specific Category],$C69,Table1[Month],E$3) + -1*SUMIFS(Table3[Amount], Table3[Secondary Category], "SAVINGS, INVESTING, &amp; DEBT", Table3[Specific Category],$C69, Table3[Month], E$3)</f>
        <v>0</v>
      </c>
      <c r="F69" s="119">
        <f>SUMIFS(Table1[Amount], Table1[Secondary Category],"SAVINGS, INVESTING, &amp; DEBT", Table1[Specific Category],$C69,Table1[Month],F$3) + -1*SUMIFS(Table3[Amount], Table3[Secondary Category], "SAVINGS, INVESTING, &amp; DEBT", Table3[Specific Category],$C69, Table3[Month], F$3)</f>
        <v>0</v>
      </c>
      <c r="G69" s="125">
        <f>SUMIFS(Table1[Amount], Table1[Secondary Category],"SAVINGS, INVESTING, &amp; DEBT", Table1[Specific Category],$C69,Table1[Month],G$3) + -1*SUMIFS(Table3[Amount], Table3[Secondary Category], "SAVINGS, INVESTING, &amp; DEBT", Table3[Specific Category],$C69, Table3[Month], G$3)</f>
        <v>0</v>
      </c>
      <c r="H69" s="119">
        <f>SUMIFS(Table1[Amount], Table1[Secondary Category],"SAVINGS, INVESTING, &amp; DEBT", Table1[Specific Category],$C69,Table1[Month],H$3) + -1*SUMIFS(Table3[Amount], Table3[Secondary Category], "SAVINGS, INVESTING, &amp; DEBT", Table3[Specific Category],$C69, Table3[Month], H$3)</f>
        <v>0</v>
      </c>
      <c r="I69" s="125">
        <f>SUMIFS(Table1[Amount], Table1[Secondary Category],"SAVINGS, INVESTING, &amp; DEBT", Table1[Specific Category],$C69,Table1[Month],I$3) + -1*SUMIFS(Table3[Amount], Table3[Secondary Category], "SAVINGS, INVESTING, &amp; DEBT", Table3[Specific Category],$C69, Table3[Month], I$3)</f>
        <v>0</v>
      </c>
      <c r="J69" s="119">
        <f>SUMIFS(Table1[Amount], Table1[Secondary Category],"SAVINGS, INVESTING, &amp; DEBT", Table1[Specific Category],$C69,Table1[Month],J$3) + -1*SUMIFS(Table3[Amount], Table3[Secondary Category], "SAVINGS, INVESTING, &amp; DEBT", Table3[Specific Category],$C69, Table3[Month], J$3)</f>
        <v>0</v>
      </c>
      <c r="K69" s="125">
        <f>SUMIFS(Table1[Amount], Table1[Secondary Category],"SAVINGS, INVESTING, &amp; DEBT", Table1[Specific Category],$C69,Table1[Month],K$3) + -1*SUMIFS(Table3[Amount], Table3[Secondary Category], "SAVINGS, INVESTING, &amp; DEBT", Table3[Specific Category],$C69, Table3[Month], K$3)</f>
        <v>0</v>
      </c>
      <c r="L69" s="119">
        <f>SUMIFS(Table1[Amount], Table1[Secondary Category],"SAVINGS, INVESTING, &amp; DEBT", Table1[Specific Category],$C69,Table1[Month],L$3) + -1*SUMIFS(Table3[Amount], Table3[Secondary Category], "SAVINGS, INVESTING, &amp; DEBT", Table3[Specific Category],$C69, Table3[Month], L$3)</f>
        <v>0</v>
      </c>
      <c r="M69" s="125">
        <f>SUMIFS(Table1[Amount], Table1[Secondary Category],"SAVINGS, INVESTING, &amp; DEBT", Table1[Specific Category],$C69,Table1[Month],M$3) + -1*SUMIFS(Table3[Amount], Table3[Secondary Category], "SAVINGS, INVESTING, &amp; DEBT", Table3[Specific Category],$C69, Table3[Month], M$3)</f>
        <v>0</v>
      </c>
      <c r="N69" s="119">
        <f>SUMIFS(Table1[Amount], Table1[Secondary Category],"SAVINGS, INVESTING, &amp; DEBT", Table1[Specific Category],$C69,Table1[Month],N$3) + -1*SUMIFS(Table3[Amount], Table3[Secondary Category], "SAVINGS, INVESTING, &amp; DEBT", Table3[Specific Category],$C69, Table3[Month], N$3)</f>
        <v>0</v>
      </c>
      <c r="O69" s="125">
        <f>SUMIFS(Table1[Amount], Table1[Secondary Category],"SAVINGS, INVESTING, &amp; DEBT", Table1[Specific Category],$C69,Table1[Month],O$3) + -1*SUMIFS(Table3[Amount], Table3[Secondary Category], "SAVINGS, INVESTING, &amp; DEBT", Table3[Specific Category],$C69, Table3[Month], O$3)</f>
        <v>0</v>
      </c>
      <c r="P69" s="119">
        <f>SUM(Savings[[#This Row],[January]:[December]])</f>
        <v>0</v>
      </c>
      <c r="Q69" s="121"/>
    </row>
    <row r="70" spans="1:16384" s="99" customFormat="1" ht="21" customHeight="1" x14ac:dyDescent="0.2">
      <c r="A70" s="98"/>
      <c r="B70" s="115"/>
      <c r="C70" s="131" t="s">
        <v>1267</v>
      </c>
      <c r="D70" s="119">
        <f>SUMIFS(Table1[Amount], Table1[Secondary Category],"SAVINGS, INVESTING, &amp; DEBT", Table1[Specific Category],$C70,Table1[Month],D$3) + -1*SUMIFS(Table3[Amount], Table3[Secondary Category], "SAVINGS, INVESTING, &amp; DEBT", Table3[Specific Category],$C70, Table3[Month], D$3)</f>
        <v>0</v>
      </c>
      <c r="E70" s="125">
        <f>SUMIFS(Table1[Amount], Table1[Secondary Category],"SAVINGS, INVESTING, &amp; DEBT", Table1[Specific Category],$C70,Table1[Month],E$3) + -1*SUMIFS(Table3[Amount], Table3[Secondary Category], "SAVINGS, INVESTING, &amp; DEBT", Table3[Specific Category],$C70, Table3[Month], E$3)</f>
        <v>0</v>
      </c>
      <c r="F70" s="119">
        <f>SUMIFS(Table1[Amount], Table1[Secondary Category],"SAVINGS, INVESTING, &amp; DEBT", Table1[Specific Category],$C70,Table1[Month],F$3) + -1*SUMIFS(Table3[Amount], Table3[Secondary Category], "SAVINGS, INVESTING, &amp; DEBT", Table3[Specific Category],$C70, Table3[Month], F$3)</f>
        <v>0</v>
      </c>
      <c r="G70" s="125">
        <f>SUMIFS(Table1[Amount], Table1[Secondary Category],"SAVINGS, INVESTING, &amp; DEBT", Table1[Specific Category],$C70,Table1[Month],G$3) + -1*SUMIFS(Table3[Amount], Table3[Secondary Category], "SAVINGS, INVESTING, &amp; DEBT", Table3[Specific Category],$C70, Table3[Month], G$3)</f>
        <v>0</v>
      </c>
      <c r="H70" s="119">
        <f>SUMIFS(Table1[Amount], Table1[Secondary Category],"SAVINGS, INVESTING, &amp; DEBT", Table1[Specific Category],$C70,Table1[Month],H$3) + -1*SUMIFS(Table3[Amount], Table3[Secondary Category], "SAVINGS, INVESTING, &amp; DEBT", Table3[Specific Category],$C70, Table3[Month], H$3)</f>
        <v>0</v>
      </c>
      <c r="I70" s="125">
        <f>SUMIFS(Table1[Amount], Table1[Secondary Category],"SAVINGS, INVESTING, &amp; DEBT", Table1[Specific Category],$C70,Table1[Month],I$3) + -1*SUMIFS(Table3[Amount], Table3[Secondary Category], "SAVINGS, INVESTING, &amp; DEBT", Table3[Specific Category],$C70, Table3[Month], I$3)</f>
        <v>0</v>
      </c>
      <c r="J70" s="119">
        <f>SUMIFS(Table1[Amount], Table1[Secondary Category],"SAVINGS, INVESTING, &amp; DEBT", Table1[Specific Category],$C70,Table1[Month],J$3) + -1*SUMIFS(Table3[Amount], Table3[Secondary Category], "SAVINGS, INVESTING, &amp; DEBT", Table3[Specific Category],$C70, Table3[Month], J$3)</f>
        <v>0</v>
      </c>
      <c r="K70" s="125">
        <f>SUMIFS(Table1[Amount], Table1[Secondary Category],"SAVINGS, INVESTING, &amp; DEBT", Table1[Specific Category],$C70,Table1[Month],K$3) + -1*SUMIFS(Table3[Amount], Table3[Secondary Category], "SAVINGS, INVESTING, &amp; DEBT", Table3[Specific Category],$C70, Table3[Month], K$3)</f>
        <v>0</v>
      </c>
      <c r="L70" s="119">
        <f>SUMIFS(Table1[Amount], Table1[Secondary Category],"SAVINGS, INVESTING, &amp; DEBT", Table1[Specific Category],$C70,Table1[Month],L$3) + -1*SUMIFS(Table3[Amount], Table3[Secondary Category], "SAVINGS, INVESTING, &amp; DEBT", Table3[Specific Category],$C70, Table3[Month], L$3)</f>
        <v>0</v>
      </c>
      <c r="M70" s="125">
        <f>SUMIFS(Table1[Amount], Table1[Secondary Category],"SAVINGS, INVESTING, &amp; DEBT", Table1[Specific Category],$C70,Table1[Month],M$3) + -1*SUMIFS(Table3[Amount], Table3[Secondary Category], "SAVINGS, INVESTING, &amp; DEBT", Table3[Specific Category],$C70, Table3[Month], M$3)</f>
        <v>0</v>
      </c>
      <c r="N70" s="119">
        <f>SUMIFS(Table1[Amount], Table1[Secondary Category],"SAVINGS, INVESTING, &amp; DEBT", Table1[Specific Category],$C70,Table1[Month],N$3) + -1*SUMIFS(Table3[Amount], Table3[Secondary Category], "SAVINGS, INVESTING, &amp; DEBT", Table3[Specific Category],$C70, Table3[Month], N$3)</f>
        <v>0</v>
      </c>
      <c r="O70" s="125">
        <f>SUMIFS(Table1[Amount], Table1[Secondary Category],"SAVINGS, INVESTING, &amp; DEBT", Table1[Specific Category],$C70,Table1[Month],O$3) + -1*SUMIFS(Table3[Amount], Table3[Secondary Category], "SAVINGS, INVESTING, &amp; DEBT", Table3[Specific Category],$C70, Table3[Month], O$3)</f>
        <v>0</v>
      </c>
      <c r="P70" s="119">
        <f>SUM(Savings[[#This Row],[January]:[December]])</f>
        <v>0</v>
      </c>
      <c r="Q70" s="125"/>
    </row>
    <row r="71" spans="1:16384" s="99" customFormat="1" ht="21" customHeight="1" x14ac:dyDescent="0.2">
      <c r="A71" s="98"/>
      <c r="C71" s="131" t="s">
        <v>1371</v>
      </c>
      <c r="D71" s="119">
        <f>SUMIFS(Table1[Amount], Table1[Secondary Category],"SAVINGS, INVESTING, &amp; DEBT", Table1[Specific Category],$C71,Table1[Month],D$3) + -1*SUMIFS(Table3[Amount], Table3[Secondary Category], "SAVINGS, INVESTING, &amp; DEBT", Table3[Specific Category],$C71, Table3[Month], D$3)</f>
        <v>0</v>
      </c>
      <c r="E71" s="125">
        <f>SUMIFS(Table1[Amount], Table1[Secondary Category],"SAVINGS, INVESTING, &amp; DEBT", Table1[Specific Category],$C71,Table1[Month],E$3) + -1*SUMIFS(Table3[Amount], Table3[Secondary Category], "SAVINGS, INVESTING, &amp; DEBT", Table3[Specific Category],$C71, Table3[Month], E$3)</f>
        <v>0</v>
      </c>
      <c r="F71" s="119">
        <f>SUMIFS(Table1[Amount], Table1[Secondary Category],"SAVINGS, INVESTING, &amp; DEBT", Table1[Specific Category],$C71,Table1[Month],F$3) + -1*SUMIFS(Table3[Amount], Table3[Secondary Category], "SAVINGS, INVESTING, &amp; DEBT", Table3[Specific Category],$C71, Table3[Month], F$3)</f>
        <v>0</v>
      </c>
      <c r="G71" s="125">
        <f>SUMIFS(Table1[Amount], Table1[Secondary Category],"SAVINGS, INVESTING, &amp; DEBT", Table1[Specific Category],$C71,Table1[Month],G$3) + -1*SUMIFS(Table3[Amount], Table3[Secondary Category], "SAVINGS, INVESTING, &amp; DEBT", Table3[Specific Category],$C71, Table3[Month], G$3)</f>
        <v>0</v>
      </c>
      <c r="H71" s="119">
        <f>SUMIFS(Table1[Amount], Table1[Secondary Category],"SAVINGS, INVESTING, &amp; DEBT", Table1[Specific Category],$C71,Table1[Month],H$3) + -1*SUMIFS(Table3[Amount], Table3[Secondary Category], "SAVINGS, INVESTING, &amp; DEBT", Table3[Specific Category],$C71, Table3[Month], H$3)</f>
        <v>0</v>
      </c>
      <c r="I71" s="125">
        <f>SUMIFS(Table1[Amount], Table1[Secondary Category],"SAVINGS, INVESTING, &amp; DEBT", Table1[Specific Category],$C71,Table1[Month],I$3) + -1*SUMIFS(Table3[Amount], Table3[Secondary Category], "SAVINGS, INVESTING, &amp; DEBT", Table3[Specific Category],$C71, Table3[Month], I$3)</f>
        <v>0</v>
      </c>
      <c r="J71" s="119">
        <f>SUMIFS(Table1[Amount], Table1[Secondary Category],"SAVINGS, INVESTING, &amp; DEBT", Table1[Specific Category],$C71,Table1[Month],J$3) + -1*SUMIFS(Table3[Amount], Table3[Secondary Category], "SAVINGS, INVESTING, &amp; DEBT", Table3[Specific Category],$C71, Table3[Month], J$3)</f>
        <v>0</v>
      </c>
      <c r="K71" s="125">
        <f>SUMIFS(Table1[Amount], Table1[Secondary Category],"SAVINGS, INVESTING, &amp; DEBT", Table1[Specific Category],$C71,Table1[Month],K$3) + -1*SUMIFS(Table3[Amount], Table3[Secondary Category], "SAVINGS, INVESTING, &amp; DEBT", Table3[Specific Category],$C71, Table3[Month], K$3)</f>
        <v>0</v>
      </c>
      <c r="L71" s="119">
        <f>SUMIFS(Table1[Amount], Table1[Secondary Category],"SAVINGS, INVESTING, &amp; DEBT", Table1[Specific Category],$C71,Table1[Month],L$3) + -1*SUMIFS(Table3[Amount], Table3[Secondary Category], "SAVINGS, INVESTING, &amp; DEBT", Table3[Specific Category],$C71, Table3[Month], L$3)</f>
        <v>0</v>
      </c>
      <c r="M71" s="125">
        <f>SUMIFS(Table1[Amount], Table1[Secondary Category],"SAVINGS, INVESTING, &amp; DEBT", Table1[Specific Category],$C71,Table1[Month],M$3) + -1*SUMIFS(Table3[Amount], Table3[Secondary Category], "SAVINGS, INVESTING, &amp; DEBT", Table3[Specific Category],$C71, Table3[Month], M$3)</f>
        <v>0</v>
      </c>
      <c r="N71" s="119">
        <f>SUMIFS(Table1[Amount], Table1[Secondary Category],"SAVINGS, INVESTING, &amp; DEBT", Table1[Specific Category],$C71,Table1[Month],N$3) + -1*SUMIFS(Table3[Amount], Table3[Secondary Category], "SAVINGS, INVESTING, &amp; DEBT", Table3[Specific Category],$C71, Table3[Month], N$3)</f>
        <v>0</v>
      </c>
      <c r="O71" s="125">
        <f>SUMIFS(Table1[Amount], Table1[Secondary Category],"SAVINGS, INVESTING, &amp; DEBT", Table1[Specific Category],$C71,Table1[Month],O$3) + -1*SUMIFS(Table3[Amount], Table3[Secondary Category], "SAVINGS, INVESTING, &amp; DEBT", Table3[Specific Category],$C71, Table3[Month], O$3)</f>
        <v>0</v>
      </c>
      <c r="P71" s="119">
        <f>SUM(Savings[[#This Row],[January]:[December]])</f>
        <v>0</v>
      </c>
      <c r="Q71" s="125"/>
    </row>
    <row r="72" spans="1:16384" s="99" customFormat="1" ht="21" customHeight="1" x14ac:dyDescent="0.2">
      <c r="A72" s="98"/>
      <c r="C72" s="131" t="s">
        <v>1372</v>
      </c>
      <c r="D72" s="119">
        <f>SUMIFS(Table1[Amount], Table1[Secondary Category],"SAVINGS, INVESTING, &amp; DEBT", Table1[Specific Category],$C72,Table1[Month],D$3) + -1*SUMIFS(Table3[Amount], Table3[Secondary Category], "SAVINGS, INVESTING, &amp; DEBT", Table3[Specific Category],$C72, Table3[Month], D$3)</f>
        <v>150</v>
      </c>
      <c r="E72" s="125">
        <f>SUMIFS(Table1[Amount], Table1[Secondary Category],"SAVINGS, INVESTING, &amp; DEBT", Table1[Specific Category],$C72,Table1[Month],E$3) + -1*SUMIFS(Table3[Amount], Table3[Secondary Category], "SAVINGS, INVESTING, &amp; DEBT", Table3[Specific Category],$C72, Table3[Month], E$3)</f>
        <v>944.26</v>
      </c>
      <c r="F72" s="119">
        <f>SUMIFS(Table1[Amount], Table1[Secondary Category],"SAVINGS, INVESTING, &amp; DEBT", Table1[Specific Category],$C72,Table1[Month],F$3) + -1*SUMIFS(Table3[Amount], Table3[Secondary Category], "SAVINGS, INVESTING, &amp; DEBT", Table3[Specific Category],$C72, Table3[Month], F$3)</f>
        <v>2100</v>
      </c>
      <c r="G72" s="125">
        <f>SUMIFS(Table1[Amount], Table1[Secondary Category],"SAVINGS, INVESTING, &amp; DEBT", Table1[Specific Category],$C72,Table1[Month],G$3) + -1*SUMIFS(Table3[Amount], Table3[Secondary Category], "SAVINGS, INVESTING, &amp; DEBT", Table3[Specific Category],$C72, Table3[Month], G$3)</f>
        <v>0</v>
      </c>
      <c r="H72" s="119">
        <f>SUMIFS(Table1[Amount], Table1[Secondary Category],"SAVINGS, INVESTING, &amp; DEBT", Table1[Specific Category],$C72,Table1[Month],H$3) + -1*SUMIFS(Table3[Amount], Table3[Secondary Category], "SAVINGS, INVESTING, &amp; DEBT", Table3[Specific Category],$C72, Table3[Month], H$3)</f>
        <v>0</v>
      </c>
      <c r="I72" s="125">
        <f>SUMIFS(Table1[Amount], Table1[Secondary Category],"SAVINGS, INVESTING, &amp; DEBT", Table1[Specific Category],$C72,Table1[Month],I$3) + -1*SUMIFS(Table3[Amount], Table3[Secondary Category], "SAVINGS, INVESTING, &amp; DEBT", Table3[Specific Category],$C72, Table3[Month], I$3)</f>
        <v>-3158.2</v>
      </c>
      <c r="J72" s="119">
        <f>SUMIFS(Table1[Amount], Table1[Secondary Category],"SAVINGS, INVESTING, &amp; DEBT", Table1[Specific Category],$C72,Table1[Month],J$3) + -1*SUMIFS(Table3[Amount], Table3[Secondary Category], "SAVINGS, INVESTING, &amp; DEBT", Table3[Specific Category],$C72, Table3[Month], J$3)</f>
        <v>0</v>
      </c>
      <c r="K72" s="125">
        <f>SUMIFS(Table1[Amount], Table1[Secondary Category],"SAVINGS, INVESTING, &amp; DEBT", Table1[Specific Category],$C72,Table1[Month],K$3) + -1*SUMIFS(Table3[Amount], Table3[Secondary Category], "SAVINGS, INVESTING, &amp; DEBT", Table3[Specific Category],$C72, Table3[Month], K$3)</f>
        <v>0</v>
      </c>
      <c r="L72" s="119">
        <f>SUMIFS(Table1[Amount], Table1[Secondary Category],"SAVINGS, INVESTING, &amp; DEBT", Table1[Specific Category],$C72,Table1[Month],L$3) + -1*SUMIFS(Table3[Amount], Table3[Secondary Category], "SAVINGS, INVESTING, &amp; DEBT", Table3[Specific Category],$C72, Table3[Month], L$3)</f>
        <v>0</v>
      </c>
      <c r="M72" s="125">
        <f>SUMIFS(Table1[Amount], Table1[Secondary Category],"SAVINGS, INVESTING, &amp; DEBT", Table1[Specific Category],$C72,Table1[Month],M$3) + -1*SUMIFS(Table3[Amount], Table3[Secondary Category], "SAVINGS, INVESTING, &amp; DEBT", Table3[Specific Category],$C72, Table3[Month], M$3)</f>
        <v>0</v>
      </c>
      <c r="N72" s="119">
        <f>SUMIFS(Table1[Amount], Table1[Secondary Category],"SAVINGS, INVESTING, &amp; DEBT", Table1[Specific Category],$C72,Table1[Month],N$3) + -1*SUMIFS(Table3[Amount], Table3[Secondary Category], "SAVINGS, INVESTING, &amp; DEBT", Table3[Specific Category],$C72, Table3[Month], N$3)</f>
        <v>0</v>
      </c>
      <c r="O72" s="125">
        <f>SUMIFS(Table1[Amount], Table1[Secondary Category],"SAVINGS, INVESTING, &amp; DEBT", Table1[Specific Category],$C72,Table1[Month],O$3) + -1*SUMIFS(Table3[Amount], Table3[Secondary Category], "SAVINGS, INVESTING, &amp; DEBT", Table3[Specific Category],$C72, Table3[Month], O$3)</f>
        <v>0</v>
      </c>
      <c r="P72" s="119">
        <f>SUM(Savings[[#This Row],[January]:[December]])</f>
        <v>36.0600000000004</v>
      </c>
      <c r="Q72" s="125"/>
    </row>
    <row r="73" spans="1:16384" s="99" customFormat="1" ht="21" customHeight="1" x14ac:dyDescent="0.2">
      <c r="A73" s="98"/>
      <c r="C73" s="131" t="s">
        <v>1373</v>
      </c>
      <c r="D73" s="119">
        <f>SUMIFS(Table1[Amount], Table1[Secondary Category],"SAVINGS, INVESTING, &amp; DEBT", Table1[Specific Category],$C73,Table1[Month],D$3) + -1*SUMIFS(Table3[Amount], Table3[Secondary Category], "SAVINGS, INVESTING, &amp; DEBT", Table3[Specific Category],$C73, Table3[Month], D$3)</f>
        <v>0</v>
      </c>
      <c r="E73" s="125">
        <f>SUMIFS(Table1[Amount], Table1[Secondary Category],"SAVINGS, INVESTING, &amp; DEBT", Table1[Specific Category],$C73,Table1[Month],E$3) + -1*SUMIFS(Table3[Amount], Table3[Secondary Category], "SAVINGS, INVESTING, &amp; DEBT", Table3[Specific Category],$C73, Table3[Month], E$3)</f>
        <v>0</v>
      </c>
      <c r="F73" s="119">
        <f>SUMIFS(Table1[Amount], Table1[Secondary Category],"SAVINGS, INVESTING, &amp; DEBT", Table1[Specific Category],$C73,Table1[Month],F$3) + -1*SUMIFS(Table3[Amount], Table3[Secondary Category], "SAVINGS, INVESTING, &amp; DEBT", Table3[Specific Category],$C73, Table3[Month], F$3)</f>
        <v>0</v>
      </c>
      <c r="G73" s="125">
        <f>SUMIFS(Table1[Amount], Table1[Secondary Category],"SAVINGS, INVESTING, &amp; DEBT", Table1[Specific Category],$C73,Table1[Month],G$3) + -1*SUMIFS(Table3[Amount], Table3[Secondary Category], "SAVINGS, INVESTING, &amp; DEBT", Table3[Specific Category],$C73, Table3[Month], G$3)</f>
        <v>0</v>
      </c>
      <c r="H73" s="119">
        <f>SUMIFS(Table1[Amount], Table1[Secondary Category],"SAVINGS, INVESTING, &amp; DEBT", Table1[Specific Category],$C73,Table1[Month],H$3) + -1*SUMIFS(Table3[Amount], Table3[Secondary Category], "SAVINGS, INVESTING, &amp; DEBT", Table3[Specific Category],$C73, Table3[Month], H$3)</f>
        <v>0</v>
      </c>
      <c r="I73" s="125">
        <f>SUMIFS(Table1[Amount], Table1[Secondary Category],"SAVINGS, INVESTING, &amp; DEBT", Table1[Specific Category],$C73,Table1[Month],I$3) + -1*SUMIFS(Table3[Amount], Table3[Secondary Category], "SAVINGS, INVESTING, &amp; DEBT", Table3[Specific Category],$C73, Table3[Month], I$3)</f>
        <v>0</v>
      </c>
      <c r="J73" s="119">
        <f>SUMIFS(Table1[Amount], Table1[Secondary Category],"SAVINGS, INVESTING, &amp; DEBT", Table1[Specific Category],$C73,Table1[Month],J$3) + -1*SUMIFS(Table3[Amount], Table3[Secondary Category], "SAVINGS, INVESTING, &amp; DEBT", Table3[Specific Category],$C73, Table3[Month], J$3)</f>
        <v>0</v>
      </c>
      <c r="K73" s="125">
        <f>SUMIFS(Table1[Amount], Table1[Secondary Category],"SAVINGS, INVESTING, &amp; DEBT", Table1[Specific Category],$C73,Table1[Month],K$3) + -1*SUMIFS(Table3[Amount], Table3[Secondary Category], "SAVINGS, INVESTING, &amp; DEBT", Table3[Specific Category],$C73, Table3[Month], K$3)</f>
        <v>0</v>
      </c>
      <c r="L73" s="119">
        <f>SUMIFS(Table1[Amount], Table1[Secondary Category],"SAVINGS, INVESTING, &amp; DEBT", Table1[Specific Category],$C73,Table1[Month],L$3) + -1*SUMIFS(Table3[Amount], Table3[Secondary Category], "SAVINGS, INVESTING, &amp; DEBT", Table3[Specific Category],$C73, Table3[Month], L$3)</f>
        <v>0</v>
      </c>
      <c r="M73" s="125">
        <f>SUMIFS(Table1[Amount], Table1[Secondary Category],"SAVINGS, INVESTING, &amp; DEBT", Table1[Specific Category],$C73,Table1[Month],M$3) + -1*SUMIFS(Table3[Amount], Table3[Secondary Category], "SAVINGS, INVESTING, &amp; DEBT", Table3[Specific Category],$C73, Table3[Month], M$3)</f>
        <v>0</v>
      </c>
      <c r="N73" s="119">
        <f>SUMIFS(Table1[Amount], Table1[Secondary Category],"SAVINGS, INVESTING, &amp; DEBT", Table1[Specific Category],$C73,Table1[Month],N$3) + -1*SUMIFS(Table3[Amount], Table3[Secondary Category], "SAVINGS, INVESTING, &amp; DEBT", Table3[Specific Category],$C73, Table3[Month], N$3)</f>
        <v>0</v>
      </c>
      <c r="O73" s="125">
        <f>SUMIFS(Table1[Amount], Table1[Secondary Category],"SAVINGS, INVESTING, &amp; DEBT", Table1[Specific Category],$C73,Table1[Month],O$3) + -1*SUMIFS(Table3[Amount], Table3[Secondary Category], "SAVINGS, INVESTING, &amp; DEBT", Table3[Specific Category],$C73, Table3[Month], O$3)</f>
        <v>0</v>
      </c>
      <c r="P73" s="119">
        <f>SUM(Savings[[#This Row],[January]:[December]])</f>
        <v>0</v>
      </c>
      <c r="Q73" s="125"/>
    </row>
    <row r="74" spans="1:16384" s="99" customFormat="1" ht="21" customHeight="1" x14ac:dyDescent="0.2">
      <c r="A74" s="98"/>
      <c r="C74" s="131" t="s">
        <v>1374</v>
      </c>
      <c r="D74" s="119">
        <f>SUMIFS(Table1[Amount], Table1[Secondary Category],"SAVINGS, INVESTING, &amp; DEBT", Table1[Specific Category],$C74,Table1[Month],D$3) + -1*SUMIFS(Table3[Amount], Table3[Secondary Category], "SAVINGS, INVESTING, &amp; DEBT", Table3[Specific Category],$C74, Table3[Month], D$3)</f>
        <v>0</v>
      </c>
      <c r="E74" s="125">
        <f>SUMIFS(Table1[Amount], Table1[Secondary Category],"SAVINGS, INVESTING, &amp; DEBT", Table1[Specific Category],$C74,Table1[Month],E$3) + -1*SUMIFS(Table3[Amount], Table3[Secondary Category], "SAVINGS, INVESTING, &amp; DEBT", Table3[Specific Category],$C74, Table3[Month], E$3)</f>
        <v>0</v>
      </c>
      <c r="F74" s="119">
        <f>SUMIFS(Table1[Amount], Table1[Secondary Category],"SAVINGS, INVESTING, &amp; DEBT", Table1[Specific Category],$C74,Table1[Month],F$3) + -1*SUMIFS(Table3[Amount], Table3[Secondary Category], "SAVINGS, INVESTING, &amp; DEBT", Table3[Specific Category],$C74, Table3[Month], F$3)</f>
        <v>0</v>
      </c>
      <c r="G74" s="125">
        <f>SUMIFS(Table1[Amount], Table1[Secondary Category],"SAVINGS, INVESTING, &amp; DEBT", Table1[Specific Category],$C74,Table1[Month],G$3) + -1*SUMIFS(Table3[Amount], Table3[Secondary Category], "SAVINGS, INVESTING, &amp; DEBT", Table3[Specific Category],$C74, Table3[Month], G$3)</f>
        <v>0</v>
      </c>
      <c r="H74" s="119">
        <f>SUMIFS(Table1[Amount], Table1[Secondary Category],"SAVINGS, INVESTING, &amp; DEBT", Table1[Specific Category],$C74,Table1[Month],H$3) + -1*SUMIFS(Table3[Amount], Table3[Secondary Category], "SAVINGS, INVESTING, &amp; DEBT", Table3[Specific Category],$C74, Table3[Month], H$3)</f>
        <v>0</v>
      </c>
      <c r="I74" s="125">
        <f>SUMIFS(Table1[Amount], Table1[Secondary Category],"SAVINGS, INVESTING, &amp; DEBT", Table1[Specific Category],$C74,Table1[Month],I$3) + -1*SUMIFS(Table3[Amount], Table3[Secondary Category], "SAVINGS, INVESTING, &amp; DEBT", Table3[Specific Category],$C74, Table3[Month], I$3)</f>
        <v>0</v>
      </c>
      <c r="J74" s="119">
        <f>SUMIFS(Table1[Amount], Table1[Secondary Category],"SAVINGS, INVESTING, &amp; DEBT", Table1[Specific Category],$C74,Table1[Month],J$3) + -1*SUMIFS(Table3[Amount], Table3[Secondary Category], "SAVINGS, INVESTING, &amp; DEBT", Table3[Specific Category],$C74, Table3[Month], J$3)</f>
        <v>0</v>
      </c>
      <c r="K74" s="125">
        <f>SUMIFS(Table1[Amount], Table1[Secondary Category],"SAVINGS, INVESTING, &amp; DEBT", Table1[Specific Category],$C74,Table1[Month],K$3) + -1*SUMIFS(Table3[Amount], Table3[Secondary Category], "SAVINGS, INVESTING, &amp; DEBT", Table3[Specific Category],$C74, Table3[Month], K$3)</f>
        <v>0</v>
      </c>
      <c r="L74" s="119">
        <f>SUMIFS(Table1[Amount], Table1[Secondary Category],"SAVINGS, INVESTING, &amp; DEBT", Table1[Specific Category],$C74,Table1[Month],L$3) + -1*SUMIFS(Table3[Amount], Table3[Secondary Category], "SAVINGS, INVESTING, &amp; DEBT", Table3[Specific Category],$C74, Table3[Month], L$3)</f>
        <v>0</v>
      </c>
      <c r="M74" s="125">
        <f>SUMIFS(Table1[Amount], Table1[Secondary Category],"SAVINGS, INVESTING, &amp; DEBT", Table1[Specific Category],$C74,Table1[Month],M$3) + -1*SUMIFS(Table3[Amount], Table3[Secondary Category], "SAVINGS, INVESTING, &amp; DEBT", Table3[Specific Category],$C74, Table3[Month], M$3)</f>
        <v>0</v>
      </c>
      <c r="N74" s="119">
        <f>SUMIFS(Table1[Amount], Table1[Secondary Category],"SAVINGS, INVESTING, &amp; DEBT", Table1[Specific Category],$C74,Table1[Month],N$3) + -1*SUMIFS(Table3[Amount], Table3[Secondary Category], "SAVINGS, INVESTING, &amp; DEBT", Table3[Specific Category],$C74, Table3[Month], N$3)</f>
        <v>0</v>
      </c>
      <c r="O74" s="125">
        <f>SUMIFS(Table1[Amount], Table1[Secondary Category],"SAVINGS, INVESTING, &amp; DEBT", Table1[Specific Category],$C74,Table1[Month],O$3) + -1*SUMIFS(Table3[Amount], Table3[Secondary Category], "SAVINGS, INVESTING, &amp; DEBT", Table3[Specific Category],$C74, Table3[Month], O$3)</f>
        <v>0</v>
      </c>
      <c r="P74" s="119">
        <f>SUM(Savings[[#This Row],[January]:[December]])</f>
        <v>0</v>
      </c>
      <c r="Q74" s="125"/>
    </row>
    <row r="75" spans="1:16384" s="99" customFormat="1" ht="21" customHeight="1" x14ac:dyDescent="0.2">
      <c r="A75" s="98"/>
      <c r="C75" s="131" t="s">
        <v>486</v>
      </c>
      <c r="D75" s="119">
        <v>0</v>
      </c>
      <c r="E75" s="125">
        <v>0</v>
      </c>
      <c r="F75" s="119">
        <v>0</v>
      </c>
      <c r="G75" s="125">
        <v>0</v>
      </c>
      <c r="H75" s="119">
        <v>0</v>
      </c>
      <c r="I75" s="125">
        <v>0</v>
      </c>
      <c r="J75" s="119">
        <v>0</v>
      </c>
      <c r="K75" s="125">
        <v>0</v>
      </c>
      <c r="L75" s="119">
        <v>0</v>
      </c>
      <c r="M75" s="125">
        <v>0</v>
      </c>
      <c r="N75" s="119">
        <v>0</v>
      </c>
      <c r="O75" s="125">
        <v>0</v>
      </c>
      <c r="P75" s="119">
        <f>SUM(Savings[[#This Row],[January]:[December]])</f>
        <v>0</v>
      </c>
      <c r="Q75" s="125"/>
    </row>
    <row r="76" spans="1:16384" s="99" customFormat="1" ht="20.25" customHeight="1" x14ac:dyDescent="0.2">
      <c r="A76" s="98"/>
      <c r="C76" s="131" t="s">
        <v>1375</v>
      </c>
      <c r="D76" s="119">
        <f>SUMIFS(Table1[Amount], Table1[Secondary Category],"SAVINGS, INVESTING, &amp; DEBT", Table1[Specific Category],$C76,Table1[Month],D$3) + -1*SUMIFS(Table3[Amount], Table3[Secondary Category], "SAVINGS, INVESTING, &amp; DEBT", Table3[Specific Category],$C76, Table3[Month], D$3)</f>
        <v>1147.27</v>
      </c>
      <c r="E76" s="125">
        <f>SUMIFS(Table1[Amount], Table1[Secondary Category],"SAVINGS, INVESTING, &amp; DEBT", Table1[Specific Category],$C76,Table1[Month],E$3) + -1*SUMIFS(Table3[Amount], Table3[Secondary Category], "SAVINGS, INVESTING, &amp; DEBT", Table3[Specific Category],$C76, Table3[Month], E$3)</f>
        <v>355</v>
      </c>
      <c r="F76" s="119">
        <f>SUMIFS(Table1[Amount], Table1[Secondary Category],"SAVINGS, INVESTING, &amp; DEBT", Table1[Specific Category],$C76,Table1[Month],F$3) + -1*SUMIFS(Table3[Amount], Table3[Secondary Category], "SAVINGS, INVESTING, &amp; DEBT", Table3[Specific Category],$C76, Table3[Month], F$3)</f>
        <v>127.33</v>
      </c>
      <c r="G76" s="125">
        <f>SUMIFS(Table1[Amount], Table1[Secondary Category],"SAVINGS, INVESTING, &amp; DEBT", Table1[Specific Category],$C76,Table1[Month],G$3) + -1*SUMIFS(Table3[Amount], Table3[Secondary Category], "SAVINGS, INVESTING, &amp; DEBT", Table3[Specific Category],$C76, Table3[Month], G$3)</f>
        <v>0</v>
      </c>
      <c r="H76" s="119">
        <f>SUMIFS(Table1[Amount], Table1[Secondary Category],"SAVINGS, INVESTING, &amp; DEBT", Table1[Specific Category],$C76,Table1[Month],H$3) + -1*SUMIFS(Table3[Amount], Table3[Secondary Category], "SAVINGS, INVESTING, &amp; DEBT", Table3[Specific Category],$C76, Table3[Month], H$3)</f>
        <v>-5.3599999999999852</v>
      </c>
      <c r="I76" s="125">
        <f>SUMIFS(Table1[Amount], Table1[Secondary Category],"SAVINGS, INVESTING, &amp; DEBT", Table1[Specific Category],$C76,Table1[Month],I$3) + -1*SUMIFS(Table3[Amount], Table3[Secondary Category], "SAVINGS, INVESTING, &amp; DEBT", Table3[Specific Category],$C76, Table3[Month], I$3)</f>
        <v>3353.5</v>
      </c>
      <c r="J76" s="119">
        <f>SUMIFS(Table1[Amount], Table1[Secondary Category],"SAVINGS, INVESTING, &amp; DEBT", Table1[Specific Category],$C76,Table1[Month],J$3) + -1*SUMIFS(Table3[Amount], Table3[Secondary Category], "SAVINGS, INVESTING, &amp; DEBT", Table3[Specific Category],$C76, Table3[Month], J$3)</f>
        <v>-1363.67</v>
      </c>
      <c r="K76" s="125">
        <f>SUMIFS(Table1[Amount], Table1[Secondary Category],"SAVINGS, INVESTING, &amp; DEBT", Table1[Specific Category],$C76,Table1[Month],K$3) + -1*SUMIFS(Table3[Amount], Table3[Secondary Category], "SAVINGS, INVESTING, &amp; DEBT", Table3[Specific Category],$C76, Table3[Month], K$3)</f>
        <v>20</v>
      </c>
      <c r="L76" s="119">
        <f>SUMIFS(Table1[Amount], Table1[Secondary Category],"SAVINGS, INVESTING, &amp; DEBT", Table1[Specific Category],$C76,Table1[Month],L$3) + -1*SUMIFS(Table3[Amount], Table3[Secondary Category], "SAVINGS, INVESTING, &amp; DEBT", Table3[Specific Category],$C76, Table3[Month], L$3)</f>
        <v>-972.07</v>
      </c>
      <c r="M76" s="125">
        <f>SUMIFS(Table1[Amount], Table1[Secondary Category],"SAVINGS, INVESTING, &amp; DEBT", Table1[Specific Category],$C76,Table1[Month],M$3) + -1*SUMIFS(Table3[Amount], Table3[Secondary Category], "SAVINGS, INVESTING, &amp; DEBT", Table3[Specific Category],$C76, Table3[Month], M$3)</f>
        <v>0</v>
      </c>
      <c r="N76" s="119">
        <f>SUMIFS(Table1[Amount], Table1[Secondary Category],"SAVINGS, INVESTING, &amp; DEBT", Table1[Specific Category],$C76,Table1[Month],N$3) + -1*SUMIFS(Table3[Amount], Table3[Secondary Category], "SAVINGS, INVESTING, &amp; DEBT", Table3[Specific Category],$C76, Table3[Month], N$3)</f>
        <v>13.899999999999999</v>
      </c>
      <c r="O76" s="125">
        <f>SUMIFS(Table1[Amount], Table1[Secondary Category],"SAVINGS, INVESTING, &amp; DEBT", Table1[Specific Category],$C76,Table1[Month],O$3) + -1*SUMIFS(Table3[Amount], Table3[Secondary Category], "SAVINGS, INVESTING, &amp; DEBT", Table3[Specific Category],$C76, Table3[Month], O$3)</f>
        <v>580.67999999999995</v>
      </c>
      <c r="P76" s="119">
        <f>SUM(Savings[[#This Row],[January]:[December]])</f>
        <v>3256.5799999999995</v>
      </c>
      <c r="Q76" s="121"/>
    </row>
    <row r="77" spans="1:16384" s="98" customFormat="1" ht="31.5" customHeight="1" thickBot="1" x14ac:dyDescent="0.25">
      <c r="A77" s="98" t="s">
        <v>669</v>
      </c>
      <c r="B77" s="98" t="s">
        <v>669</v>
      </c>
      <c r="C77" s="153" t="s">
        <v>667</v>
      </c>
      <c r="D77" s="154">
        <f>SUBTOTAL(109,Savings[January])</f>
        <v>1297.27</v>
      </c>
      <c r="E77" s="155">
        <f>SUBTOTAL(109,Savings[February])</f>
        <v>1299.26</v>
      </c>
      <c r="F77" s="154">
        <f>SUBTOTAL(109,Savings[March])</f>
        <v>2227.33</v>
      </c>
      <c r="G77" s="155">
        <f>SUBTOTAL(109,Savings[April])</f>
        <v>0</v>
      </c>
      <c r="H77" s="154">
        <f>SUBTOTAL(109,Savings[May])</f>
        <v>-5.3599999999999852</v>
      </c>
      <c r="I77" s="155">
        <f>SUBTOTAL(109,Savings[June])</f>
        <v>195.30000000000018</v>
      </c>
      <c r="J77" s="154">
        <f>SUBTOTAL(109,Savings[July])</f>
        <v>-1363.67</v>
      </c>
      <c r="K77" s="155">
        <f>SUBTOTAL(109,Savings[August])</f>
        <v>20</v>
      </c>
      <c r="L77" s="154">
        <f>SUBTOTAL(109,Savings[September])</f>
        <v>-972.07</v>
      </c>
      <c r="M77" s="155">
        <f>SUBTOTAL(109,Savings[October])</f>
        <v>0</v>
      </c>
      <c r="N77" s="154">
        <f>SUBTOTAL(109,Savings[November])</f>
        <v>13.899999999999999</v>
      </c>
      <c r="O77" s="155">
        <f>SUBTOTAL(109,Savings[December])</f>
        <v>580.67999999999995</v>
      </c>
      <c r="P77" s="154">
        <f>SUBTOTAL(109,Savings[Year])</f>
        <v>3292.64</v>
      </c>
      <c r="Q77" s="156"/>
      <c r="R77" s="98" t="s">
        <v>669</v>
      </c>
      <c r="S77" s="152">
        <f>P77/$P$10</f>
        <v>5.4341041593843689E-2</v>
      </c>
      <c r="T77" s="98" t="s">
        <v>669</v>
      </c>
      <c r="U77" s="98" t="s">
        <v>669</v>
      </c>
      <c r="V77" s="98" t="s">
        <v>669</v>
      </c>
      <c r="W77" s="98" t="s">
        <v>669</v>
      </c>
      <c r="X77" s="98" t="s">
        <v>669</v>
      </c>
      <c r="Y77" s="98" t="s">
        <v>669</v>
      </c>
      <c r="Z77" s="98" t="s">
        <v>669</v>
      </c>
      <c r="AA77" s="98" t="s">
        <v>669</v>
      </c>
      <c r="AB77" s="98" t="s">
        <v>669</v>
      </c>
      <c r="AC77" s="98" t="s">
        <v>669</v>
      </c>
      <c r="AD77" s="98" t="s">
        <v>669</v>
      </c>
      <c r="AE77" s="98" t="s">
        <v>669</v>
      </c>
      <c r="AF77" s="98" t="s">
        <v>669</v>
      </c>
      <c r="AG77" s="98" t="s">
        <v>669</v>
      </c>
      <c r="AH77" s="98" t="s">
        <v>669</v>
      </c>
      <c r="AI77" s="98" t="s">
        <v>669</v>
      </c>
      <c r="AJ77" s="98" t="s">
        <v>669</v>
      </c>
      <c r="AK77" s="98" t="s">
        <v>669</v>
      </c>
      <c r="AL77" s="98" t="s">
        <v>669</v>
      </c>
      <c r="AM77" s="98" t="s">
        <v>669</v>
      </c>
      <c r="AN77" s="98" t="s">
        <v>669</v>
      </c>
      <c r="AO77" s="98" t="s">
        <v>669</v>
      </c>
      <c r="AP77" s="98" t="s">
        <v>669</v>
      </c>
      <c r="AQ77" s="98" t="s">
        <v>669</v>
      </c>
      <c r="AR77" s="98" t="s">
        <v>669</v>
      </c>
      <c r="AS77" s="98" t="s">
        <v>669</v>
      </c>
      <c r="AT77" s="98" t="s">
        <v>669</v>
      </c>
      <c r="AU77" s="98" t="s">
        <v>669</v>
      </c>
      <c r="AV77" s="98" t="s">
        <v>669</v>
      </c>
      <c r="AW77" s="98" t="s">
        <v>669</v>
      </c>
      <c r="AX77" s="98" t="s">
        <v>669</v>
      </c>
      <c r="AY77" s="98" t="s">
        <v>669</v>
      </c>
      <c r="AZ77" s="98" t="s">
        <v>669</v>
      </c>
      <c r="BA77" s="98" t="s">
        <v>669</v>
      </c>
      <c r="BB77" s="98" t="s">
        <v>669</v>
      </c>
      <c r="BC77" s="98" t="s">
        <v>669</v>
      </c>
      <c r="BD77" s="98" t="s">
        <v>669</v>
      </c>
      <c r="BE77" s="98" t="s">
        <v>669</v>
      </c>
      <c r="BF77" s="98" t="s">
        <v>669</v>
      </c>
      <c r="BG77" s="98" t="s">
        <v>669</v>
      </c>
      <c r="BH77" s="98" t="s">
        <v>669</v>
      </c>
      <c r="BI77" s="98" t="s">
        <v>669</v>
      </c>
      <c r="BJ77" s="98" t="s">
        <v>669</v>
      </c>
      <c r="BK77" s="98" t="s">
        <v>669</v>
      </c>
      <c r="BL77" s="98" t="s">
        <v>669</v>
      </c>
      <c r="BM77" s="98" t="s">
        <v>669</v>
      </c>
      <c r="BN77" s="98" t="s">
        <v>669</v>
      </c>
      <c r="BO77" s="98" t="s">
        <v>669</v>
      </c>
      <c r="BP77" s="98" t="s">
        <v>669</v>
      </c>
      <c r="BQ77" s="98" t="s">
        <v>669</v>
      </c>
      <c r="BR77" s="98" t="s">
        <v>669</v>
      </c>
      <c r="BS77" s="98" t="s">
        <v>669</v>
      </c>
      <c r="BT77" s="98" t="s">
        <v>669</v>
      </c>
      <c r="BU77" s="98" t="s">
        <v>669</v>
      </c>
      <c r="BV77" s="98" t="s">
        <v>669</v>
      </c>
      <c r="BW77" s="98" t="s">
        <v>669</v>
      </c>
      <c r="BX77" s="98" t="s">
        <v>669</v>
      </c>
      <c r="BY77" s="98" t="s">
        <v>669</v>
      </c>
      <c r="BZ77" s="98" t="s">
        <v>669</v>
      </c>
      <c r="CA77" s="98" t="s">
        <v>669</v>
      </c>
      <c r="CB77" s="98" t="s">
        <v>669</v>
      </c>
      <c r="CC77" s="98" t="s">
        <v>669</v>
      </c>
      <c r="CD77" s="98" t="s">
        <v>669</v>
      </c>
      <c r="CE77" s="98" t="s">
        <v>669</v>
      </c>
      <c r="CF77" s="98" t="s">
        <v>669</v>
      </c>
      <c r="CG77" s="98" t="s">
        <v>669</v>
      </c>
      <c r="CH77" s="98" t="s">
        <v>669</v>
      </c>
      <c r="CI77" s="98" t="s">
        <v>669</v>
      </c>
      <c r="CJ77" s="98" t="s">
        <v>669</v>
      </c>
      <c r="CK77" s="98" t="s">
        <v>669</v>
      </c>
      <c r="CL77" s="98" t="s">
        <v>669</v>
      </c>
      <c r="CM77" s="98" t="s">
        <v>669</v>
      </c>
      <c r="CN77" s="98" t="s">
        <v>669</v>
      </c>
      <c r="CO77" s="98" t="s">
        <v>669</v>
      </c>
      <c r="CP77" s="98" t="s">
        <v>669</v>
      </c>
      <c r="CQ77" s="98" t="s">
        <v>669</v>
      </c>
      <c r="CR77" s="98" t="s">
        <v>669</v>
      </c>
      <c r="CS77" s="98" t="s">
        <v>669</v>
      </c>
      <c r="CT77" s="98" t="s">
        <v>669</v>
      </c>
      <c r="CU77" s="98" t="s">
        <v>669</v>
      </c>
      <c r="CV77" s="98" t="s">
        <v>669</v>
      </c>
      <c r="CW77" s="98" t="s">
        <v>669</v>
      </c>
      <c r="CX77" s="98" t="s">
        <v>669</v>
      </c>
      <c r="CY77" s="98" t="s">
        <v>669</v>
      </c>
      <c r="CZ77" s="98" t="s">
        <v>669</v>
      </c>
      <c r="DA77" s="98" t="s">
        <v>669</v>
      </c>
      <c r="DB77" s="98" t="s">
        <v>669</v>
      </c>
      <c r="DC77" s="98" t="s">
        <v>669</v>
      </c>
      <c r="DD77" s="98" t="s">
        <v>669</v>
      </c>
      <c r="DE77" s="98" t="s">
        <v>669</v>
      </c>
      <c r="DF77" s="98" t="s">
        <v>669</v>
      </c>
      <c r="DG77" s="98" t="s">
        <v>669</v>
      </c>
      <c r="DH77" s="98" t="s">
        <v>669</v>
      </c>
      <c r="DI77" s="98" t="s">
        <v>669</v>
      </c>
      <c r="DJ77" s="98" t="s">
        <v>669</v>
      </c>
      <c r="DK77" s="98" t="s">
        <v>669</v>
      </c>
      <c r="DL77" s="98" t="s">
        <v>669</v>
      </c>
      <c r="DM77" s="98" t="s">
        <v>669</v>
      </c>
      <c r="DN77" s="98" t="s">
        <v>669</v>
      </c>
      <c r="DO77" s="98" t="s">
        <v>669</v>
      </c>
      <c r="DP77" s="98" t="s">
        <v>669</v>
      </c>
      <c r="DQ77" s="98" t="s">
        <v>669</v>
      </c>
      <c r="DR77" s="98" t="s">
        <v>669</v>
      </c>
      <c r="DS77" s="98" t="s">
        <v>669</v>
      </c>
      <c r="DT77" s="98" t="s">
        <v>669</v>
      </c>
      <c r="DU77" s="98" t="s">
        <v>669</v>
      </c>
      <c r="DV77" s="98" t="s">
        <v>669</v>
      </c>
      <c r="DW77" s="98" t="s">
        <v>669</v>
      </c>
      <c r="DX77" s="98" t="s">
        <v>669</v>
      </c>
      <c r="DY77" s="98" t="s">
        <v>669</v>
      </c>
      <c r="DZ77" s="98" t="s">
        <v>669</v>
      </c>
      <c r="EA77" s="98" t="s">
        <v>669</v>
      </c>
      <c r="EB77" s="98" t="s">
        <v>669</v>
      </c>
      <c r="EC77" s="98" t="s">
        <v>669</v>
      </c>
      <c r="ED77" s="98" t="s">
        <v>669</v>
      </c>
      <c r="EE77" s="98" t="s">
        <v>669</v>
      </c>
      <c r="EF77" s="98" t="s">
        <v>669</v>
      </c>
      <c r="EG77" s="98" t="s">
        <v>669</v>
      </c>
      <c r="EH77" s="98" t="s">
        <v>669</v>
      </c>
      <c r="EI77" s="98" t="s">
        <v>669</v>
      </c>
      <c r="EJ77" s="98" t="s">
        <v>669</v>
      </c>
      <c r="EK77" s="98" t="s">
        <v>669</v>
      </c>
      <c r="EL77" s="98" t="s">
        <v>669</v>
      </c>
      <c r="EM77" s="98" t="s">
        <v>669</v>
      </c>
      <c r="EN77" s="98" t="s">
        <v>669</v>
      </c>
      <c r="EO77" s="98" t="s">
        <v>669</v>
      </c>
      <c r="EP77" s="98" t="s">
        <v>669</v>
      </c>
      <c r="EQ77" s="98" t="s">
        <v>669</v>
      </c>
      <c r="ER77" s="98" t="s">
        <v>669</v>
      </c>
      <c r="ES77" s="98" t="s">
        <v>669</v>
      </c>
      <c r="ET77" s="98" t="s">
        <v>669</v>
      </c>
      <c r="EU77" s="98" t="s">
        <v>669</v>
      </c>
      <c r="EV77" s="98" t="s">
        <v>669</v>
      </c>
      <c r="EW77" s="98" t="s">
        <v>669</v>
      </c>
      <c r="EX77" s="98" t="s">
        <v>669</v>
      </c>
      <c r="EY77" s="98" t="s">
        <v>669</v>
      </c>
      <c r="EZ77" s="98" t="s">
        <v>669</v>
      </c>
      <c r="FA77" s="98" t="s">
        <v>669</v>
      </c>
      <c r="FB77" s="98" t="s">
        <v>669</v>
      </c>
      <c r="FC77" s="98" t="s">
        <v>669</v>
      </c>
      <c r="FD77" s="98" t="s">
        <v>669</v>
      </c>
      <c r="FE77" s="98" t="s">
        <v>669</v>
      </c>
      <c r="FF77" s="98" t="s">
        <v>669</v>
      </c>
      <c r="FG77" s="98" t="s">
        <v>669</v>
      </c>
      <c r="FH77" s="98" t="s">
        <v>669</v>
      </c>
      <c r="FI77" s="98" t="s">
        <v>669</v>
      </c>
      <c r="FJ77" s="98" t="s">
        <v>669</v>
      </c>
      <c r="FK77" s="98" t="s">
        <v>669</v>
      </c>
      <c r="FL77" s="98" t="s">
        <v>669</v>
      </c>
      <c r="FM77" s="98" t="s">
        <v>669</v>
      </c>
      <c r="FN77" s="98" t="s">
        <v>669</v>
      </c>
      <c r="FO77" s="98" t="s">
        <v>669</v>
      </c>
      <c r="FP77" s="98" t="s">
        <v>669</v>
      </c>
      <c r="FQ77" s="98" t="s">
        <v>669</v>
      </c>
      <c r="FR77" s="98" t="s">
        <v>669</v>
      </c>
      <c r="FS77" s="98" t="s">
        <v>669</v>
      </c>
      <c r="FT77" s="98" t="s">
        <v>669</v>
      </c>
      <c r="FU77" s="98" t="s">
        <v>669</v>
      </c>
      <c r="FV77" s="98" t="s">
        <v>669</v>
      </c>
      <c r="FW77" s="98" t="s">
        <v>669</v>
      </c>
      <c r="FX77" s="98" t="s">
        <v>669</v>
      </c>
      <c r="FY77" s="98" t="s">
        <v>669</v>
      </c>
      <c r="FZ77" s="98" t="s">
        <v>669</v>
      </c>
      <c r="GA77" s="98" t="s">
        <v>669</v>
      </c>
      <c r="GB77" s="98" t="s">
        <v>669</v>
      </c>
      <c r="GC77" s="98" t="s">
        <v>669</v>
      </c>
      <c r="GD77" s="98" t="s">
        <v>669</v>
      </c>
      <c r="GE77" s="98" t="s">
        <v>669</v>
      </c>
      <c r="GF77" s="98" t="s">
        <v>669</v>
      </c>
      <c r="GG77" s="98" t="s">
        <v>669</v>
      </c>
      <c r="GH77" s="98" t="s">
        <v>669</v>
      </c>
      <c r="GI77" s="98" t="s">
        <v>669</v>
      </c>
      <c r="GJ77" s="98" t="s">
        <v>669</v>
      </c>
      <c r="GK77" s="98" t="s">
        <v>669</v>
      </c>
      <c r="GL77" s="98" t="s">
        <v>669</v>
      </c>
      <c r="GM77" s="98" t="s">
        <v>669</v>
      </c>
      <c r="GN77" s="98" t="s">
        <v>669</v>
      </c>
      <c r="GO77" s="98" t="s">
        <v>669</v>
      </c>
      <c r="GP77" s="98" t="s">
        <v>669</v>
      </c>
      <c r="GQ77" s="98" t="s">
        <v>669</v>
      </c>
      <c r="GR77" s="98" t="s">
        <v>669</v>
      </c>
      <c r="GS77" s="98" t="s">
        <v>669</v>
      </c>
      <c r="GT77" s="98" t="s">
        <v>669</v>
      </c>
      <c r="GU77" s="98" t="s">
        <v>669</v>
      </c>
      <c r="GV77" s="98" t="s">
        <v>669</v>
      </c>
      <c r="GW77" s="98" t="s">
        <v>669</v>
      </c>
      <c r="GX77" s="98" t="s">
        <v>669</v>
      </c>
      <c r="GY77" s="98" t="s">
        <v>669</v>
      </c>
      <c r="GZ77" s="98" t="s">
        <v>669</v>
      </c>
      <c r="HA77" s="98" t="s">
        <v>669</v>
      </c>
      <c r="HB77" s="98" t="s">
        <v>669</v>
      </c>
      <c r="HC77" s="98" t="s">
        <v>669</v>
      </c>
      <c r="HD77" s="98" t="s">
        <v>669</v>
      </c>
      <c r="HE77" s="98" t="s">
        <v>669</v>
      </c>
      <c r="HF77" s="98" t="s">
        <v>669</v>
      </c>
      <c r="HG77" s="98" t="s">
        <v>669</v>
      </c>
      <c r="HH77" s="98" t="s">
        <v>669</v>
      </c>
      <c r="HI77" s="98" t="s">
        <v>669</v>
      </c>
      <c r="HJ77" s="98" t="s">
        <v>669</v>
      </c>
      <c r="HK77" s="98" t="s">
        <v>669</v>
      </c>
      <c r="HL77" s="98" t="s">
        <v>669</v>
      </c>
      <c r="HM77" s="98" t="s">
        <v>669</v>
      </c>
      <c r="HN77" s="98" t="s">
        <v>669</v>
      </c>
      <c r="HO77" s="98" t="s">
        <v>669</v>
      </c>
      <c r="HP77" s="98" t="s">
        <v>669</v>
      </c>
      <c r="HQ77" s="98" t="s">
        <v>669</v>
      </c>
      <c r="HR77" s="98" t="s">
        <v>669</v>
      </c>
      <c r="HS77" s="98" t="s">
        <v>669</v>
      </c>
      <c r="HT77" s="98" t="s">
        <v>669</v>
      </c>
      <c r="HU77" s="98" t="s">
        <v>669</v>
      </c>
      <c r="HV77" s="98" t="s">
        <v>669</v>
      </c>
      <c r="HW77" s="98" t="s">
        <v>669</v>
      </c>
      <c r="HX77" s="98" t="s">
        <v>669</v>
      </c>
      <c r="HY77" s="98" t="s">
        <v>669</v>
      </c>
      <c r="HZ77" s="98" t="s">
        <v>669</v>
      </c>
      <c r="IA77" s="98" t="s">
        <v>669</v>
      </c>
      <c r="IB77" s="98" t="s">
        <v>669</v>
      </c>
      <c r="IC77" s="98" t="s">
        <v>669</v>
      </c>
      <c r="ID77" s="98" t="s">
        <v>669</v>
      </c>
      <c r="IE77" s="98" t="s">
        <v>669</v>
      </c>
      <c r="IF77" s="98" t="s">
        <v>669</v>
      </c>
      <c r="IG77" s="98" t="s">
        <v>669</v>
      </c>
      <c r="IH77" s="98" t="s">
        <v>669</v>
      </c>
      <c r="II77" s="98" t="s">
        <v>669</v>
      </c>
      <c r="IJ77" s="98" t="s">
        <v>669</v>
      </c>
      <c r="IK77" s="98" t="s">
        <v>669</v>
      </c>
      <c r="IL77" s="98" t="s">
        <v>669</v>
      </c>
      <c r="IM77" s="98" t="s">
        <v>669</v>
      </c>
      <c r="IN77" s="98" t="s">
        <v>669</v>
      </c>
      <c r="IO77" s="98" t="s">
        <v>669</v>
      </c>
      <c r="IP77" s="98" t="s">
        <v>669</v>
      </c>
      <c r="IQ77" s="98" t="s">
        <v>669</v>
      </c>
      <c r="IR77" s="98" t="s">
        <v>669</v>
      </c>
      <c r="IS77" s="98" t="s">
        <v>669</v>
      </c>
      <c r="IT77" s="98" t="s">
        <v>669</v>
      </c>
      <c r="IU77" s="98" t="s">
        <v>669</v>
      </c>
      <c r="IV77" s="98" t="s">
        <v>669</v>
      </c>
      <c r="IW77" s="98" t="s">
        <v>669</v>
      </c>
      <c r="IX77" s="98" t="s">
        <v>669</v>
      </c>
      <c r="IY77" s="98" t="s">
        <v>669</v>
      </c>
      <c r="IZ77" s="98" t="s">
        <v>669</v>
      </c>
      <c r="JA77" s="98" t="s">
        <v>669</v>
      </c>
      <c r="JB77" s="98" t="s">
        <v>669</v>
      </c>
      <c r="JC77" s="98" t="s">
        <v>669</v>
      </c>
      <c r="JD77" s="98" t="s">
        <v>669</v>
      </c>
      <c r="JE77" s="98" t="s">
        <v>669</v>
      </c>
      <c r="JF77" s="98" t="s">
        <v>669</v>
      </c>
      <c r="JG77" s="98" t="s">
        <v>669</v>
      </c>
      <c r="JH77" s="98" t="s">
        <v>669</v>
      </c>
      <c r="JI77" s="98" t="s">
        <v>669</v>
      </c>
      <c r="JJ77" s="98" t="s">
        <v>669</v>
      </c>
      <c r="JK77" s="98" t="s">
        <v>669</v>
      </c>
      <c r="JL77" s="98" t="s">
        <v>669</v>
      </c>
      <c r="JM77" s="98" t="s">
        <v>669</v>
      </c>
      <c r="JN77" s="98" t="s">
        <v>669</v>
      </c>
      <c r="JO77" s="98" t="s">
        <v>669</v>
      </c>
      <c r="JP77" s="98" t="s">
        <v>669</v>
      </c>
      <c r="JQ77" s="98" t="s">
        <v>669</v>
      </c>
      <c r="JR77" s="98" t="s">
        <v>669</v>
      </c>
      <c r="JS77" s="98" t="s">
        <v>669</v>
      </c>
      <c r="JT77" s="98" t="s">
        <v>669</v>
      </c>
      <c r="JU77" s="98" t="s">
        <v>669</v>
      </c>
      <c r="JV77" s="98" t="s">
        <v>669</v>
      </c>
      <c r="JW77" s="98" t="s">
        <v>669</v>
      </c>
      <c r="JX77" s="98" t="s">
        <v>669</v>
      </c>
      <c r="JY77" s="98" t="s">
        <v>669</v>
      </c>
      <c r="JZ77" s="98" t="s">
        <v>669</v>
      </c>
      <c r="KA77" s="98" t="s">
        <v>669</v>
      </c>
      <c r="KB77" s="98" t="s">
        <v>669</v>
      </c>
      <c r="KC77" s="98" t="s">
        <v>669</v>
      </c>
      <c r="KD77" s="98" t="s">
        <v>669</v>
      </c>
      <c r="KE77" s="98" t="s">
        <v>669</v>
      </c>
      <c r="KF77" s="98" t="s">
        <v>669</v>
      </c>
      <c r="KG77" s="98" t="s">
        <v>669</v>
      </c>
      <c r="KH77" s="98" t="s">
        <v>669</v>
      </c>
      <c r="KI77" s="98" t="s">
        <v>669</v>
      </c>
      <c r="KJ77" s="98" t="s">
        <v>669</v>
      </c>
      <c r="KK77" s="98" t="s">
        <v>669</v>
      </c>
      <c r="KL77" s="98" t="s">
        <v>669</v>
      </c>
      <c r="KM77" s="98" t="s">
        <v>669</v>
      </c>
      <c r="KN77" s="98" t="s">
        <v>669</v>
      </c>
      <c r="KO77" s="98" t="s">
        <v>669</v>
      </c>
      <c r="KP77" s="98" t="s">
        <v>669</v>
      </c>
      <c r="KQ77" s="98" t="s">
        <v>669</v>
      </c>
      <c r="KR77" s="98" t="s">
        <v>669</v>
      </c>
      <c r="KS77" s="98" t="s">
        <v>669</v>
      </c>
      <c r="KT77" s="98" t="s">
        <v>669</v>
      </c>
      <c r="KU77" s="98" t="s">
        <v>669</v>
      </c>
      <c r="KV77" s="98" t="s">
        <v>669</v>
      </c>
      <c r="KW77" s="98" t="s">
        <v>669</v>
      </c>
      <c r="KX77" s="98" t="s">
        <v>669</v>
      </c>
      <c r="KY77" s="98" t="s">
        <v>669</v>
      </c>
      <c r="KZ77" s="98" t="s">
        <v>669</v>
      </c>
      <c r="LA77" s="98" t="s">
        <v>669</v>
      </c>
      <c r="LB77" s="98" t="s">
        <v>669</v>
      </c>
      <c r="LC77" s="98" t="s">
        <v>669</v>
      </c>
      <c r="LD77" s="98" t="s">
        <v>669</v>
      </c>
      <c r="LE77" s="98" t="s">
        <v>669</v>
      </c>
      <c r="LF77" s="98" t="s">
        <v>669</v>
      </c>
      <c r="LG77" s="98" t="s">
        <v>669</v>
      </c>
      <c r="LH77" s="98" t="s">
        <v>669</v>
      </c>
      <c r="LI77" s="98" t="s">
        <v>669</v>
      </c>
      <c r="LJ77" s="98" t="s">
        <v>669</v>
      </c>
      <c r="LK77" s="98" t="s">
        <v>669</v>
      </c>
      <c r="LL77" s="98" t="s">
        <v>669</v>
      </c>
      <c r="LM77" s="98" t="s">
        <v>669</v>
      </c>
      <c r="LN77" s="98" t="s">
        <v>669</v>
      </c>
      <c r="LO77" s="98" t="s">
        <v>669</v>
      </c>
      <c r="LP77" s="98" t="s">
        <v>669</v>
      </c>
      <c r="LQ77" s="98" t="s">
        <v>669</v>
      </c>
      <c r="LR77" s="98" t="s">
        <v>669</v>
      </c>
      <c r="LS77" s="98" t="s">
        <v>669</v>
      </c>
      <c r="LT77" s="98" t="s">
        <v>669</v>
      </c>
      <c r="LU77" s="98" t="s">
        <v>669</v>
      </c>
      <c r="LV77" s="98" t="s">
        <v>669</v>
      </c>
      <c r="LW77" s="98" t="s">
        <v>669</v>
      </c>
      <c r="LX77" s="98" t="s">
        <v>669</v>
      </c>
      <c r="LY77" s="98" t="s">
        <v>669</v>
      </c>
      <c r="LZ77" s="98" t="s">
        <v>669</v>
      </c>
      <c r="MA77" s="98" t="s">
        <v>669</v>
      </c>
      <c r="MB77" s="98" t="s">
        <v>669</v>
      </c>
      <c r="MC77" s="98" t="s">
        <v>669</v>
      </c>
      <c r="MD77" s="98" t="s">
        <v>669</v>
      </c>
      <c r="ME77" s="98" t="s">
        <v>669</v>
      </c>
      <c r="MF77" s="98" t="s">
        <v>669</v>
      </c>
      <c r="MG77" s="98" t="s">
        <v>669</v>
      </c>
      <c r="MH77" s="98" t="s">
        <v>669</v>
      </c>
      <c r="MI77" s="98" t="s">
        <v>669</v>
      </c>
      <c r="MJ77" s="98" t="s">
        <v>669</v>
      </c>
      <c r="MK77" s="98" t="s">
        <v>669</v>
      </c>
      <c r="ML77" s="98" t="s">
        <v>669</v>
      </c>
      <c r="MM77" s="98" t="s">
        <v>669</v>
      </c>
      <c r="MN77" s="98" t="s">
        <v>669</v>
      </c>
      <c r="MO77" s="98" t="s">
        <v>669</v>
      </c>
      <c r="MP77" s="98" t="s">
        <v>669</v>
      </c>
      <c r="MQ77" s="98" t="s">
        <v>669</v>
      </c>
      <c r="MR77" s="98" t="s">
        <v>669</v>
      </c>
      <c r="MS77" s="98" t="s">
        <v>669</v>
      </c>
      <c r="MT77" s="98" t="s">
        <v>669</v>
      </c>
      <c r="MU77" s="98" t="s">
        <v>669</v>
      </c>
      <c r="MV77" s="98" t="s">
        <v>669</v>
      </c>
      <c r="MW77" s="98" t="s">
        <v>669</v>
      </c>
      <c r="MX77" s="98" t="s">
        <v>669</v>
      </c>
      <c r="MY77" s="98" t="s">
        <v>669</v>
      </c>
      <c r="MZ77" s="98" t="s">
        <v>669</v>
      </c>
      <c r="NA77" s="98" t="s">
        <v>669</v>
      </c>
      <c r="NB77" s="98" t="s">
        <v>669</v>
      </c>
      <c r="NC77" s="98" t="s">
        <v>669</v>
      </c>
      <c r="ND77" s="98" t="s">
        <v>669</v>
      </c>
      <c r="NE77" s="98" t="s">
        <v>669</v>
      </c>
      <c r="NF77" s="98" t="s">
        <v>669</v>
      </c>
      <c r="NG77" s="98" t="s">
        <v>669</v>
      </c>
      <c r="NH77" s="98" t="s">
        <v>669</v>
      </c>
      <c r="NI77" s="98" t="s">
        <v>669</v>
      </c>
      <c r="NJ77" s="98" t="s">
        <v>669</v>
      </c>
      <c r="NK77" s="98" t="s">
        <v>669</v>
      </c>
      <c r="NL77" s="98" t="s">
        <v>669</v>
      </c>
      <c r="NM77" s="98" t="s">
        <v>669</v>
      </c>
      <c r="NN77" s="98" t="s">
        <v>669</v>
      </c>
      <c r="NO77" s="98" t="s">
        <v>669</v>
      </c>
      <c r="NP77" s="98" t="s">
        <v>669</v>
      </c>
      <c r="NQ77" s="98" t="s">
        <v>669</v>
      </c>
      <c r="NR77" s="98" t="s">
        <v>669</v>
      </c>
      <c r="NS77" s="98" t="s">
        <v>669</v>
      </c>
      <c r="NT77" s="98" t="s">
        <v>669</v>
      </c>
      <c r="NU77" s="98" t="s">
        <v>669</v>
      </c>
      <c r="NV77" s="98" t="s">
        <v>669</v>
      </c>
      <c r="NW77" s="98" t="s">
        <v>669</v>
      </c>
      <c r="NX77" s="98" t="s">
        <v>669</v>
      </c>
      <c r="NY77" s="98" t="s">
        <v>669</v>
      </c>
      <c r="NZ77" s="98" t="s">
        <v>669</v>
      </c>
      <c r="OA77" s="98" t="s">
        <v>669</v>
      </c>
      <c r="OB77" s="98" t="s">
        <v>669</v>
      </c>
      <c r="OC77" s="98" t="s">
        <v>669</v>
      </c>
      <c r="OD77" s="98" t="s">
        <v>669</v>
      </c>
      <c r="OE77" s="98" t="s">
        <v>669</v>
      </c>
      <c r="OF77" s="98" t="s">
        <v>669</v>
      </c>
      <c r="OG77" s="98" t="s">
        <v>669</v>
      </c>
      <c r="OH77" s="98" t="s">
        <v>669</v>
      </c>
      <c r="OI77" s="98" t="s">
        <v>669</v>
      </c>
      <c r="OJ77" s="98" t="s">
        <v>669</v>
      </c>
      <c r="OK77" s="98" t="s">
        <v>669</v>
      </c>
      <c r="OL77" s="98" t="s">
        <v>669</v>
      </c>
      <c r="OM77" s="98" t="s">
        <v>669</v>
      </c>
      <c r="ON77" s="98" t="s">
        <v>669</v>
      </c>
      <c r="OO77" s="98" t="s">
        <v>669</v>
      </c>
      <c r="OP77" s="98" t="s">
        <v>669</v>
      </c>
      <c r="OQ77" s="98" t="s">
        <v>669</v>
      </c>
      <c r="OR77" s="98" t="s">
        <v>669</v>
      </c>
      <c r="OS77" s="98" t="s">
        <v>669</v>
      </c>
      <c r="OT77" s="98" t="s">
        <v>669</v>
      </c>
      <c r="OU77" s="98" t="s">
        <v>669</v>
      </c>
      <c r="OV77" s="98" t="s">
        <v>669</v>
      </c>
      <c r="OW77" s="98" t="s">
        <v>669</v>
      </c>
      <c r="OX77" s="98" t="s">
        <v>669</v>
      </c>
      <c r="OY77" s="98" t="s">
        <v>669</v>
      </c>
      <c r="OZ77" s="98" t="s">
        <v>669</v>
      </c>
      <c r="PA77" s="98" t="s">
        <v>669</v>
      </c>
      <c r="PB77" s="98" t="s">
        <v>669</v>
      </c>
      <c r="PC77" s="98" t="s">
        <v>669</v>
      </c>
      <c r="PD77" s="98" t="s">
        <v>669</v>
      </c>
      <c r="PE77" s="98" t="s">
        <v>669</v>
      </c>
      <c r="PF77" s="98" t="s">
        <v>669</v>
      </c>
      <c r="PG77" s="98" t="s">
        <v>669</v>
      </c>
      <c r="PH77" s="98" t="s">
        <v>669</v>
      </c>
      <c r="PI77" s="98" t="s">
        <v>669</v>
      </c>
      <c r="PJ77" s="98" t="s">
        <v>669</v>
      </c>
      <c r="PK77" s="98" t="s">
        <v>669</v>
      </c>
      <c r="PL77" s="98" t="s">
        <v>669</v>
      </c>
      <c r="PM77" s="98" t="s">
        <v>669</v>
      </c>
      <c r="PN77" s="98" t="s">
        <v>669</v>
      </c>
      <c r="PO77" s="98" t="s">
        <v>669</v>
      </c>
      <c r="PP77" s="98" t="s">
        <v>669</v>
      </c>
      <c r="PQ77" s="98" t="s">
        <v>669</v>
      </c>
      <c r="PR77" s="98" t="s">
        <v>669</v>
      </c>
      <c r="PS77" s="98" t="s">
        <v>669</v>
      </c>
      <c r="PT77" s="98" t="s">
        <v>669</v>
      </c>
      <c r="PU77" s="98" t="s">
        <v>669</v>
      </c>
      <c r="PV77" s="98" t="s">
        <v>669</v>
      </c>
      <c r="PW77" s="98" t="s">
        <v>669</v>
      </c>
      <c r="PX77" s="98" t="s">
        <v>669</v>
      </c>
      <c r="PY77" s="98" t="s">
        <v>669</v>
      </c>
      <c r="PZ77" s="98" t="s">
        <v>669</v>
      </c>
      <c r="QA77" s="98" t="s">
        <v>669</v>
      </c>
      <c r="QB77" s="98" t="s">
        <v>669</v>
      </c>
      <c r="QC77" s="98" t="s">
        <v>669</v>
      </c>
      <c r="QD77" s="98" t="s">
        <v>669</v>
      </c>
      <c r="QE77" s="98" t="s">
        <v>669</v>
      </c>
      <c r="QF77" s="98" t="s">
        <v>669</v>
      </c>
      <c r="QG77" s="98" t="s">
        <v>669</v>
      </c>
      <c r="QH77" s="98" t="s">
        <v>669</v>
      </c>
      <c r="QI77" s="98" t="s">
        <v>669</v>
      </c>
      <c r="QJ77" s="98" t="s">
        <v>669</v>
      </c>
      <c r="QK77" s="98" t="s">
        <v>669</v>
      </c>
      <c r="QL77" s="98" t="s">
        <v>669</v>
      </c>
      <c r="QM77" s="98" t="s">
        <v>669</v>
      </c>
      <c r="QN77" s="98" t="s">
        <v>669</v>
      </c>
      <c r="QO77" s="98" t="s">
        <v>669</v>
      </c>
      <c r="QP77" s="98" t="s">
        <v>669</v>
      </c>
      <c r="QQ77" s="98" t="s">
        <v>669</v>
      </c>
      <c r="QR77" s="98" t="s">
        <v>669</v>
      </c>
      <c r="QS77" s="98" t="s">
        <v>669</v>
      </c>
      <c r="QT77" s="98" t="s">
        <v>669</v>
      </c>
      <c r="QU77" s="98" t="s">
        <v>669</v>
      </c>
      <c r="QV77" s="98" t="s">
        <v>669</v>
      </c>
      <c r="QW77" s="98" t="s">
        <v>669</v>
      </c>
      <c r="QX77" s="98" t="s">
        <v>669</v>
      </c>
      <c r="QY77" s="98" t="s">
        <v>669</v>
      </c>
      <c r="QZ77" s="98" t="s">
        <v>669</v>
      </c>
      <c r="RA77" s="98" t="s">
        <v>669</v>
      </c>
      <c r="RB77" s="98" t="s">
        <v>669</v>
      </c>
      <c r="RC77" s="98" t="s">
        <v>669</v>
      </c>
      <c r="RD77" s="98" t="s">
        <v>669</v>
      </c>
      <c r="RE77" s="98" t="s">
        <v>669</v>
      </c>
      <c r="RF77" s="98" t="s">
        <v>669</v>
      </c>
      <c r="RG77" s="98" t="s">
        <v>669</v>
      </c>
      <c r="RH77" s="98" t="s">
        <v>669</v>
      </c>
      <c r="RI77" s="98" t="s">
        <v>669</v>
      </c>
      <c r="RJ77" s="98" t="s">
        <v>669</v>
      </c>
      <c r="RK77" s="98" t="s">
        <v>669</v>
      </c>
      <c r="RL77" s="98" t="s">
        <v>669</v>
      </c>
      <c r="RM77" s="98" t="s">
        <v>669</v>
      </c>
      <c r="RN77" s="98" t="s">
        <v>669</v>
      </c>
      <c r="RO77" s="98" t="s">
        <v>669</v>
      </c>
      <c r="RP77" s="98" t="s">
        <v>669</v>
      </c>
      <c r="RQ77" s="98" t="s">
        <v>669</v>
      </c>
      <c r="RR77" s="98" t="s">
        <v>669</v>
      </c>
      <c r="RS77" s="98" t="s">
        <v>669</v>
      </c>
      <c r="RT77" s="98" t="s">
        <v>669</v>
      </c>
      <c r="RU77" s="98" t="s">
        <v>669</v>
      </c>
      <c r="RV77" s="98" t="s">
        <v>669</v>
      </c>
      <c r="RW77" s="98" t="s">
        <v>669</v>
      </c>
      <c r="RX77" s="98" t="s">
        <v>669</v>
      </c>
      <c r="RY77" s="98" t="s">
        <v>669</v>
      </c>
      <c r="RZ77" s="98" t="s">
        <v>669</v>
      </c>
      <c r="SA77" s="98" t="s">
        <v>669</v>
      </c>
      <c r="SB77" s="98" t="s">
        <v>669</v>
      </c>
      <c r="SC77" s="98" t="s">
        <v>669</v>
      </c>
      <c r="SD77" s="98" t="s">
        <v>669</v>
      </c>
      <c r="SE77" s="98" t="s">
        <v>669</v>
      </c>
      <c r="SF77" s="98" t="s">
        <v>669</v>
      </c>
      <c r="SG77" s="98" t="s">
        <v>669</v>
      </c>
      <c r="SH77" s="98" t="s">
        <v>669</v>
      </c>
      <c r="SI77" s="98" t="s">
        <v>669</v>
      </c>
      <c r="SJ77" s="98" t="s">
        <v>669</v>
      </c>
      <c r="SK77" s="98" t="s">
        <v>669</v>
      </c>
      <c r="SL77" s="98" t="s">
        <v>669</v>
      </c>
      <c r="SM77" s="98" t="s">
        <v>669</v>
      </c>
      <c r="SN77" s="98" t="s">
        <v>669</v>
      </c>
      <c r="SO77" s="98" t="s">
        <v>669</v>
      </c>
      <c r="SP77" s="98" t="s">
        <v>669</v>
      </c>
      <c r="SQ77" s="98" t="s">
        <v>669</v>
      </c>
      <c r="SR77" s="98" t="s">
        <v>669</v>
      </c>
      <c r="SS77" s="98" t="s">
        <v>669</v>
      </c>
      <c r="ST77" s="98" t="s">
        <v>669</v>
      </c>
      <c r="SU77" s="98" t="s">
        <v>669</v>
      </c>
      <c r="SV77" s="98" t="s">
        <v>669</v>
      </c>
      <c r="SW77" s="98" t="s">
        <v>669</v>
      </c>
      <c r="SX77" s="98" t="s">
        <v>669</v>
      </c>
      <c r="SY77" s="98" t="s">
        <v>669</v>
      </c>
      <c r="SZ77" s="98" t="s">
        <v>669</v>
      </c>
      <c r="TA77" s="98" t="s">
        <v>669</v>
      </c>
      <c r="TB77" s="98" t="s">
        <v>669</v>
      </c>
      <c r="TC77" s="98" t="s">
        <v>669</v>
      </c>
      <c r="TD77" s="98" t="s">
        <v>669</v>
      </c>
      <c r="TE77" s="98" t="s">
        <v>669</v>
      </c>
      <c r="TF77" s="98" t="s">
        <v>669</v>
      </c>
      <c r="TG77" s="98" t="s">
        <v>669</v>
      </c>
      <c r="TH77" s="98" t="s">
        <v>669</v>
      </c>
      <c r="TI77" s="98" t="s">
        <v>669</v>
      </c>
      <c r="TJ77" s="98" t="s">
        <v>669</v>
      </c>
      <c r="TK77" s="98" t="s">
        <v>669</v>
      </c>
      <c r="TL77" s="98" t="s">
        <v>669</v>
      </c>
      <c r="TM77" s="98" t="s">
        <v>669</v>
      </c>
      <c r="TN77" s="98" t="s">
        <v>669</v>
      </c>
      <c r="TO77" s="98" t="s">
        <v>669</v>
      </c>
      <c r="TP77" s="98" t="s">
        <v>669</v>
      </c>
      <c r="TQ77" s="98" t="s">
        <v>669</v>
      </c>
      <c r="TR77" s="98" t="s">
        <v>669</v>
      </c>
      <c r="TS77" s="98" t="s">
        <v>669</v>
      </c>
      <c r="TT77" s="98" t="s">
        <v>669</v>
      </c>
      <c r="TU77" s="98" t="s">
        <v>669</v>
      </c>
      <c r="TV77" s="98" t="s">
        <v>669</v>
      </c>
      <c r="TW77" s="98" t="s">
        <v>669</v>
      </c>
      <c r="TX77" s="98" t="s">
        <v>669</v>
      </c>
      <c r="TY77" s="98" t="s">
        <v>669</v>
      </c>
      <c r="TZ77" s="98" t="s">
        <v>669</v>
      </c>
      <c r="UA77" s="98" t="s">
        <v>669</v>
      </c>
      <c r="UB77" s="98" t="s">
        <v>669</v>
      </c>
      <c r="UC77" s="98" t="s">
        <v>669</v>
      </c>
      <c r="UD77" s="98" t="s">
        <v>669</v>
      </c>
      <c r="UE77" s="98" t="s">
        <v>669</v>
      </c>
      <c r="UF77" s="98" t="s">
        <v>669</v>
      </c>
      <c r="UG77" s="98" t="s">
        <v>669</v>
      </c>
      <c r="UH77" s="98" t="s">
        <v>669</v>
      </c>
      <c r="UI77" s="98" t="s">
        <v>669</v>
      </c>
      <c r="UJ77" s="98" t="s">
        <v>669</v>
      </c>
      <c r="UK77" s="98" t="s">
        <v>669</v>
      </c>
      <c r="UL77" s="98" t="s">
        <v>669</v>
      </c>
      <c r="UM77" s="98" t="s">
        <v>669</v>
      </c>
      <c r="UN77" s="98" t="s">
        <v>669</v>
      </c>
      <c r="UO77" s="98" t="s">
        <v>669</v>
      </c>
      <c r="UP77" s="98" t="s">
        <v>669</v>
      </c>
      <c r="UQ77" s="98" t="s">
        <v>669</v>
      </c>
      <c r="UR77" s="98" t="s">
        <v>669</v>
      </c>
      <c r="US77" s="98" t="s">
        <v>669</v>
      </c>
      <c r="UT77" s="98" t="s">
        <v>669</v>
      </c>
      <c r="UU77" s="98" t="s">
        <v>669</v>
      </c>
      <c r="UV77" s="98" t="s">
        <v>669</v>
      </c>
      <c r="UW77" s="98" t="s">
        <v>669</v>
      </c>
      <c r="UX77" s="98" t="s">
        <v>669</v>
      </c>
      <c r="UY77" s="98" t="s">
        <v>669</v>
      </c>
      <c r="UZ77" s="98" t="s">
        <v>669</v>
      </c>
      <c r="VA77" s="98" t="s">
        <v>669</v>
      </c>
      <c r="VB77" s="98" t="s">
        <v>669</v>
      </c>
      <c r="VC77" s="98" t="s">
        <v>669</v>
      </c>
      <c r="VD77" s="98" t="s">
        <v>669</v>
      </c>
      <c r="VE77" s="98" t="s">
        <v>669</v>
      </c>
      <c r="VF77" s="98" t="s">
        <v>669</v>
      </c>
      <c r="VG77" s="98" t="s">
        <v>669</v>
      </c>
      <c r="VH77" s="98" t="s">
        <v>669</v>
      </c>
      <c r="VI77" s="98" t="s">
        <v>669</v>
      </c>
      <c r="VJ77" s="98" t="s">
        <v>669</v>
      </c>
      <c r="VK77" s="98" t="s">
        <v>669</v>
      </c>
      <c r="VL77" s="98" t="s">
        <v>669</v>
      </c>
      <c r="VM77" s="98" t="s">
        <v>669</v>
      </c>
      <c r="VN77" s="98" t="s">
        <v>669</v>
      </c>
      <c r="VO77" s="98" t="s">
        <v>669</v>
      </c>
      <c r="VP77" s="98" t="s">
        <v>669</v>
      </c>
      <c r="VQ77" s="98" t="s">
        <v>669</v>
      </c>
      <c r="VR77" s="98" t="s">
        <v>669</v>
      </c>
      <c r="VS77" s="98" t="s">
        <v>669</v>
      </c>
      <c r="VT77" s="98" t="s">
        <v>669</v>
      </c>
      <c r="VU77" s="98" t="s">
        <v>669</v>
      </c>
      <c r="VV77" s="98" t="s">
        <v>669</v>
      </c>
      <c r="VW77" s="98" t="s">
        <v>669</v>
      </c>
      <c r="VX77" s="98" t="s">
        <v>669</v>
      </c>
      <c r="VY77" s="98" t="s">
        <v>669</v>
      </c>
      <c r="VZ77" s="98" t="s">
        <v>669</v>
      </c>
      <c r="WA77" s="98" t="s">
        <v>669</v>
      </c>
      <c r="WB77" s="98" t="s">
        <v>669</v>
      </c>
      <c r="WC77" s="98" t="s">
        <v>669</v>
      </c>
      <c r="WD77" s="98" t="s">
        <v>669</v>
      </c>
      <c r="WE77" s="98" t="s">
        <v>669</v>
      </c>
      <c r="WF77" s="98" t="s">
        <v>669</v>
      </c>
      <c r="WG77" s="98" t="s">
        <v>669</v>
      </c>
      <c r="WH77" s="98" t="s">
        <v>669</v>
      </c>
      <c r="WI77" s="98" t="s">
        <v>669</v>
      </c>
      <c r="WJ77" s="98" t="s">
        <v>669</v>
      </c>
      <c r="WK77" s="98" t="s">
        <v>669</v>
      </c>
      <c r="WL77" s="98" t="s">
        <v>669</v>
      </c>
      <c r="WM77" s="98" t="s">
        <v>669</v>
      </c>
      <c r="WN77" s="98" t="s">
        <v>669</v>
      </c>
      <c r="WO77" s="98" t="s">
        <v>669</v>
      </c>
      <c r="WP77" s="98" t="s">
        <v>669</v>
      </c>
      <c r="WQ77" s="98" t="s">
        <v>669</v>
      </c>
      <c r="WR77" s="98" t="s">
        <v>669</v>
      </c>
      <c r="WS77" s="98" t="s">
        <v>669</v>
      </c>
      <c r="WT77" s="98" t="s">
        <v>669</v>
      </c>
      <c r="WU77" s="98" t="s">
        <v>669</v>
      </c>
      <c r="WV77" s="98" t="s">
        <v>669</v>
      </c>
      <c r="WW77" s="98" t="s">
        <v>669</v>
      </c>
      <c r="WX77" s="98" t="s">
        <v>669</v>
      </c>
      <c r="WY77" s="98" t="s">
        <v>669</v>
      </c>
      <c r="WZ77" s="98" t="s">
        <v>669</v>
      </c>
      <c r="XA77" s="98" t="s">
        <v>669</v>
      </c>
      <c r="XB77" s="98" t="s">
        <v>669</v>
      </c>
      <c r="XC77" s="98" t="s">
        <v>669</v>
      </c>
      <c r="XD77" s="98" t="s">
        <v>669</v>
      </c>
      <c r="XE77" s="98" t="s">
        <v>669</v>
      </c>
      <c r="XF77" s="98" t="s">
        <v>669</v>
      </c>
      <c r="XG77" s="98" t="s">
        <v>669</v>
      </c>
      <c r="XH77" s="98" t="s">
        <v>669</v>
      </c>
      <c r="XI77" s="98" t="s">
        <v>669</v>
      </c>
      <c r="XJ77" s="98" t="s">
        <v>669</v>
      </c>
      <c r="XK77" s="98" t="s">
        <v>669</v>
      </c>
      <c r="XL77" s="98" t="s">
        <v>669</v>
      </c>
      <c r="XM77" s="98" t="s">
        <v>669</v>
      </c>
      <c r="XN77" s="98" t="s">
        <v>669</v>
      </c>
      <c r="XO77" s="98" t="s">
        <v>669</v>
      </c>
      <c r="XP77" s="98" t="s">
        <v>669</v>
      </c>
      <c r="XQ77" s="98" t="s">
        <v>669</v>
      </c>
      <c r="XR77" s="98" t="s">
        <v>669</v>
      </c>
      <c r="XS77" s="98" t="s">
        <v>669</v>
      </c>
      <c r="XT77" s="98" t="s">
        <v>669</v>
      </c>
      <c r="XU77" s="98" t="s">
        <v>669</v>
      </c>
      <c r="XV77" s="98" t="s">
        <v>669</v>
      </c>
      <c r="XW77" s="98" t="s">
        <v>669</v>
      </c>
      <c r="XX77" s="98" t="s">
        <v>669</v>
      </c>
      <c r="XY77" s="98" t="s">
        <v>669</v>
      </c>
      <c r="XZ77" s="98" t="s">
        <v>669</v>
      </c>
      <c r="YA77" s="98" t="s">
        <v>669</v>
      </c>
      <c r="YB77" s="98" t="s">
        <v>669</v>
      </c>
      <c r="YC77" s="98" t="s">
        <v>669</v>
      </c>
      <c r="YD77" s="98" t="s">
        <v>669</v>
      </c>
      <c r="YE77" s="98" t="s">
        <v>669</v>
      </c>
      <c r="YF77" s="98" t="s">
        <v>669</v>
      </c>
      <c r="YG77" s="98" t="s">
        <v>669</v>
      </c>
      <c r="YH77" s="98" t="s">
        <v>669</v>
      </c>
      <c r="YI77" s="98" t="s">
        <v>669</v>
      </c>
      <c r="YJ77" s="98" t="s">
        <v>669</v>
      </c>
      <c r="YK77" s="98" t="s">
        <v>669</v>
      </c>
      <c r="YL77" s="98" t="s">
        <v>669</v>
      </c>
      <c r="YM77" s="98" t="s">
        <v>669</v>
      </c>
      <c r="YN77" s="98" t="s">
        <v>669</v>
      </c>
      <c r="YO77" s="98" t="s">
        <v>669</v>
      </c>
      <c r="YP77" s="98" t="s">
        <v>669</v>
      </c>
      <c r="YQ77" s="98" t="s">
        <v>669</v>
      </c>
      <c r="YR77" s="98" t="s">
        <v>669</v>
      </c>
      <c r="YS77" s="98" t="s">
        <v>669</v>
      </c>
      <c r="YT77" s="98" t="s">
        <v>669</v>
      </c>
      <c r="YU77" s="98" t="s">
        <v>669</v>
      </c>
      <c r="YV77" s="98" t="s">
        <v>669</v>
      </c>
      <c r="YW77" s="98" t="s">
        <v>669</v>
      </c>
      <c r="YX77" s="98" t="s">
        <v>669</v>
      </c>
      <c r="YY77" s="98" t="s">
        <v>669</v>
      </c>
      <c r="YZ77" s="98" t="s">
        <v>669</v>
      </c>
      <c r="ZA77" s="98" t="s">
        <v>669</v>
      </c>
      <c r="ZB77" s="98" t="s">
        <v>669</v>
      </c>
      <c r="ZC77" s="98" t="s">
        <v>669</v>
      </c>
      <c r="ZD77" s="98" t="s">
        <v>669</v>
      </c>
      <c r="ZE77" s="98" t="s">
        <v>669</v>
      </c>
      <c r="ZF77" s="98" t="s">
        <v>669</v>
      </c>
      <c r="ZG77" s="98" t="s">
        <v>669</v>
      </c>
      <c r="ZH77" s="98" t="s">
        <v>669</v>
      </c>
      <c r="ZI77" s="98" t="s">
        <v>669</v>
      </c>
      <c r="ZJ77" s="98" t="s">
        <v>669</v>
      </c>
      <c r="ZK77" s="98" t="s">
        <v>669</v>
      </c>
      <c r="ZL77" s="98" t="s">
        <v>669</v>
      </c>
      <c r="ZM77" s="98" t="s">
        <v>669</v>
      </c>
      <c r="ZN77" s="98" t="s">
        <v>669</v>
      </c>
      <c r="ZO77" s="98" t="s">
        <v>669</v>
      </c>
      <c r="ZP77" s="98" t="s">
        <v>669</v>
      </c>
      <c r="ZQ77" s="98" t="s">
        <v>669</v>
      </c>
      <c r="ZR77" s="98" t="s">
        <v>669</v>
      </c>
      <c r="ZS77" s="98" t="s">
        <v>669</v>
      </c>
      <c r="ZT77" s="98" t="s">
        <v>669</v>
      </c>
      <c r="ZU77" s="98" t="s">
        <v>669</v>
      </c>
      <c r="ZV77" s="98" t="s">
        <v>669</v>
      </c>
      <c r="ZW77" s="98" t="s">
        <v>669</v>
      </c>
      <c r="ZX77" s="98" t="s">
        <v>669</v>
      </c>
      <c r="ZY77" s="98" t="s">
        <v>669</v>
      </c>
      <c r="ZZ77" s="98" t="s">
        <v>669</v>
      </c>
      <c r="AAA77" s="98" t="s">
        <v>669</v>
      </c>
      <c r="AAB77" s="98" t="s">
        <v>669</v>
      </c>
      <c r="AAC77" s="98" t="s">
        <v>669</v>
      </c>
      <c r="AAD77" s="98" t="s">
        <v>669</v>
      </c>
      <c r="AAE77" s="98" t="s">
        <v>669</v>
      </c>
      <c r="AAF77" s="98" t="s">
        <v>669</v>
      </c>
      <c r="AAG77" s="98" t="s">
        <v>669</v>
      </c>
      <c r="AAH77" s="98" t="s">
        <v>669</v>
      </c>
      <c r="AAI77" s="98" t="s">
        <v>669</v>
      </c>
      <c r="AAJ77" s="98" t="s">
        <v>669</v>
      </c>
      <c r="AAK77" s="98" t="s">
        <v>669</v>
      </c>
      <c r="AAL77" s="98" t="s">
        <v>669</v>
      </c>
      <c r="AAM77" s="98" t="s">
        <v>669</v>
      </c>
      <c r="AAN77" s="98" t="s">
        <v>669</v>
      </c>
      <c r="AAO77" s="98" t="s">
        <v>669</v>
      </c>
      <c r="AAP77" s="98" t="s">
        <v>669</v>
      </c>
      <c r="AAQ77" s="98" t="s">
        <v>669</v>
      </c>
      <c r="AAR77" s="98" t="s">
        <v>669</v>
      </c>
      <c r="AAS77" s="98" t="s">
        <v>669</v>
      </c>
      <c r="AAT77" s="98" t="s">
        <v>669</v>
      </c>
      <c r="AAU77" s="98" t="s">
        <v>669</v>
      </c>
      <c r="AAV77" s="98" t="s">
        <v>669</v>
      </c>
      <c r="AAW77" s="98" t="s">
        <v>669</v>
      </c>
      <c r="AAX77" s="98" t="s">
        <v>669</v>
      </c>
      <c r="AAY77" s="98" t="s">
        <v>669</v>
      </c>
      <c r="AAZ77" s="98" t="s">
        <v>669</v>
      </c>
      <c r="ABA77" s="98" t="s">
        <v>669</v>
      </c>
      <c r="ABB77" s="98" t="s">
        <v>669</v>
      </c>
      <c r="ABC77" s="98" t="s">
        <v>669</v>
      </c>
      <c r="ABD77" s="98" t="s">
        <v>669</v>
      </c>
      <c r="ABE77" s="98" t="s">
        <v>669</v>
      </c>
      <c r="ABF77" s="98" t="s">
        <v>669</v>
      </c>
      <c r="ABG77" s="98" t="s">
        <v>669</v>
      </c>
      <c r="ABH77" s="98" t="s">
        <v>669</v>
      </c>
      <c r="ABI77" s="98" t="s">
        <v>669</v>
      </c>
      <c r="ABJ77" s="98" t="s">
        <v>669</v>
      </c>
      <c r="ABK77" s="98" t="s">
        <v>669</v>
      </c>
      <c r="ABL77" s="98" t="s">
        <v>669</v>
      </c>
      <c r="ABM77" s="98" t="s">
        <v>669</v>
      </c>
      <c r="ABN77" s="98" t="s">
        <v>669</v>
      </c>
      <c r="ABO77" s="98" t="s">
        <v>669</v>
      </c>
      <c r="ABP77" s="98" t="s">
        <v>669</v>
      </c>
      <c r="ABQ77" s="98" t="s">
        <v>669</v>
      </c>
      <c r="ABR77" s="98" t="s">
        <v>669</v>
      </c>
      <c r="ABS77" s="98" t="s">
        <v>669</v>
      </c>
      <c r="ABT77" s="98" t="s">
        <v>669</v>
      </c>
      <c r="ABU77" s="98" t="s">
        <v>669</v>
      </c>
      <c r="ABV77" s="98" t="s">
        <v>669</v>
      </c>
      <c r="ABW77" s="98" t="s">
        <v>669</v>
      </c>
      <c r="ABX77" s="98" t="s">
        <v>669</v>
      </c>
      <c r="ABY77" s="98" t="s">
        <v>669</v>
      </c>
      <c r="ABZ77" s="98" t="s">
        <v>669</v>
      </c>
      <c r="ACA77" s="98" t="s">
        <v>669</v>
      </c>
      <c r="ACB77" s="98" t="s">
        <v>669</v>
      </c>
      <c r="ACC77" s="98" t="s">
        <v>669</v>
      </c>
      <c r="ACD77" s="98" t="s">
        <v>669</v>
      </c>
      <c r="ACE77" s="98" t="s">
        <v>669</v>
      </c>
      <c r="ACF77" s="98" t="s">
        <v>669</v>
      </c>
      <c r="ACG77" s="98" t="s">
        <v>669</v>
      </c>
      <c r="ACH77" s="98" t="s">
        <v>669</v>
      </c>
      <c r="ACI77" s="98" t="s">
        <v>669</v>
      </c>
      <c r="ACJ77" s="98" t="s">
        <v>669</v>
      </c>
      <c r="ACK77" s="98" t="s">
        <v>669</v>
      </c>
      <c r="ACL77" s="98" t="s">
        <v>669</v>
      </c>
      <c r="ACM77" s="98" t="s">
        <v>669</v>
      </c>
      <c r="ACN77" s="98" t="s">
        <v>669</v>
      </c>
      <c r="ACO77" s="98" t="s">
        <v>669</v>
      </c>
      <c r="ACP77" s="98" t="s">
        <v>669</v>
      </c>
      <c r="ACQ77" s="98" t="s">
        <v>669</v>
      </c>
      <c r="ACR77" s="98" t="s">
        <v>669</v>
      </c>
      <c r="ACS77" s="98" t="s">
        <v>669</v>
      </c>
      <c r="ACT77" s="98" t="s">
        <v>669</v>
      </c>
      <c r="ACU77" s="98" t="s">
        <v>669</v>
      </c>
      <c r="ACV77" s="98" t="s">
        <v>669</v>
      </c>
      <c r="ACW77" s="98" t="s">
        <v>669</v>
      </c>
      <c r="ACX77" s="98" t="s">
        <v>669</v>
      </c>
      <c r="ACY77" s="98" t="s">
        <v>669</v>
      </c>
      <c r="ACZ77" s="98" t="s">
        <v>669</v>
      </c>
      <c r="ADA77" s="98" t="s">
        <v>669</v>
      </c>
      <c r="ADB77" s="98" t="s">
        <v>669</v>
      </c>
      <c r="ADC77" s="98" t="s">
        <v>669</v>
      </c>
      <c r="ADD77" s="98" t="s">
        <v>669</v>
      </c>
      <c r="ADE77" s="98" t="s">
        <v>669</v>
      </c>
      <c r="ADF77" s="98" t="s">
        <v>669</v>
      </c>
      <c r="ADG77" s="98" t="s">
        <v>669</v>
      </c>
      <c r="ADH77" s="98" t="s">
        <v>669</v>
      </c>
      <c r="ADI77" s="98" t="s">
        <v>669</v>
      </c>
      <c r="ADJ77" s="98" t="s">
        <v>669</v>
      </c>
      <c r="ADK77" s="98" t="s">
        <v>669</v>
      </c>
      <c r="ADL77" s="98" t="s">
        <v>669</v>
      </c>
      <c r="ADM77" s="98" t="s">
        <v>669</v>
      </c>
      <c r="ADN77" s="98" t="s">
        <v>669</v>
      </c>
      <c r="ADO77" s="98" t="s">
        <v>669</v>
      </c>
      <c r="ADP77" s="98" t="s">
        <v>669</v>
      </c>
      <c r="ADQ77" s="98" t="s">
        <v>669</v>
      </c>
      <c r="ADR77" s="98" t="s">
        <v>669</v>
      </c>
      <c r="ADS77" s="98" t="s">
        <v>669</v>
      </c>
      <c r="ADT77" s="98" t="s">
        <v>669</v>
      </c>
      <c r="ADU77" s="98" t="s">
        <v>669</v>
      </c>
      <c r="ADV77" s="98" t="s">
        <v>669</v>
      </c>
      <c r="ADW77" s="98" t="s">
        <v>669</v>
      </c>
      <c r="ADX77" s="98" t="s">
        <v>669</v>
      </c>
      <c r="ADY77" s="98" t="s">
        <v>669</v>
      </c>
      <c r="ADZ77" s="98" t="s">
        <v>669</v>
      </c>
      <c r="AEA77" s="98" t="s">
        <v>669</v>
      </c>
      <c r="AEB77" s="98" t="s">
        <v>669</v>
      </c>
      <c r="AEC77" s="98" t="s">
        <v>669</v>
      </c>
      <c r="AED77" s="98" t="s">
        <v>669</v>
      </c>
      <c r="AEE77" s="98" t="s">
        <v>669</v>
      </c>
      <c r="AEF77" s="98" t="s">
        <v>669</v>
      </c>
      <c r="AEG77" s="98" t="s">
        <v>669</v>
      </c>
      <c r="AEH77" s="98" t="s">
        <v>669</v>
      </c>
      <c r="AEI77" s="98" t="s">
        <v>669</v>
      </c>
      <c r="AEJ77" s="98" t="s">
        <v>669</v>
      </c>
      <c r="AEK77" s="98" t="s">
        <v>669</v>
      </c>
      <c r="AEL77" s="98" t="s">
        <v>669</v>
      </c>
      <c r="AEM77" s="98" t="s">
        <v>669</v>
      </c>
      <c r="AEN77" s="98" t="s">
        <v>669</v>
      </c>
      <c r="AEO77" s="98" t="s">
        <v>669</v>
      </c>
      <c r="AEP77" s="98" t="s">
        <v>669</v>
      </c>
      <c r="AEQ77" s="98" t="s">
        <v>669</v>
      </c>
      <c r="AER77" s="98" t="s">
        <v>669</v>
      </c>
      <c r="AES77" s="98" t="s">
        <v>669</v>
      </c>
      <c r="AET77" s="98" t="s">
        <v>669</v>
      </c>
      <c r="AEU77" s="98" t="s">
        <v>669</v>
      </c>
      <c r="AEV77" s="98" t="s">
        <v>669</v>
      </c>
      <c r="AEW77" s="98" t="s">
        <v>669</v>
      </c>
      <c r="AEX77" s="98" t="s">
        <v>669</v>
      </c>
      <c r="AEY77" s="98" t="s">
        <v>669</v>
      </c>
      <c r="AEZ77" s="98" t="s">
        <v>669</v>
      </c>
      <c r="AFA77" s="98" t="s">
        <v>669</v>
      </c>
      <c r="AFB77" s="98" t="s">
        <v>669</v>
      </c>
      <c r="AFC77" s="98" t="s">
        <v>669</v>
      </c>
      <c r="AFD77" s="98" t="s">
        <v>669</v>
      </c>
      <c r="AFE77" s="98" t="s">
        <v>669</v>
      </c>
      <c r="AFF77" s="98" t="s">
        <v>669</v>
      </c>
      <c r="AFG77" s="98" t="s">
        <v>669</v>
      </c>
      <c r="AFH77" s="98" t="s">
        <v>669</v>
      </c>
      <c r="AFI77" s="98" t="s">
        <v>669</v>
      </c>
      <c r="AFJ77" s="98" t="s">
        <v>669</v>
      </c>
      <c r="AFK77" s="98" t="s">
        <v>669</v>
      </c>
      <c r="AFL77" s="98" t="s">
        <v>669</v>
      </c>
      <c r="AFM77" s="98" t="s">
        <v>669</v>
      </c>
      <c r="AFN77" s="98" t="s">
        <v>669</v>
      </c>
      <c r="AFO77" s="98" t="s">
        <v>669</v>
      </c>
      <c r="AFP77" s="98" t="s">
        <v>669</v>
      </c>
      <c r="AFQ77" s="98" t="s">
        <v>669</v>
      </c>
      <c r="AFR77" s="98" t="s">
        <v>669</v>
      </c>
      <c r="AFS77" s="98" t="s">
        <v>669</v>
      </c>
      <c r="AFT77" s="98" t="s">
        <v>669</v>
      </c>
      <c r="AFU77" s="98" t="s">
        <v>669</v>
      </c>
      <c r="AFV77" s="98" t="s">
        <v>669</v>
      </c>
      <c r="AFW77" s="98" t="s">
        <v>669</v>
      </c>
      <c r="AFX77" s="98" t="s">
        <v>669</v>
      </c>
      <c r="AFY77" s="98" t="s">
        <v>669</v>
      </c>
      <c r="AFZ77" s="98" t="s">
        <v>669</v>
      </c>
      <c r="AGA77" s="98" t="s">
        <v>669</v>
      </c>
      <c r="AGB77" s="98" t="s">
        <v>669</v>
      </c>
      <c r="AGC77" s="98" t="s">
        <v>669</v>
      </c>
      <c r="AGD77" s="98" t="s">
        <v>669</v>
      </c>
      <c r="AGE77" s="98" t="s">
        <v>669</v>
      </c>
      <c r="AGF77" s="98" t="s">
        <v>669</v>
      </c>
      <c r="AGG77" s="98" t="s">
        <v>669</v>
      </c>
      <c r="AGH77" s="98" t="s">
        <v>669</v>
      </c>
      <c r="AGI77" s="98" t="s">
        <v>669</v>
      </c>
      <c r="AGJ77" s="98" t="s">
        <v>669</v>
      </c>
      <c r="AGK77" s="98" t="s">
        <v>669</v>
      </c>
      <c r="AGL77" s="98" t="s">
        <v>669</v>
      </c>
      <c r="AGM77" s="98" t="s">
        <v>669</v>
      </c>
      <c r="AGN77" s="98" t="s">
        <v>669</v>
      </c>
      <c r="AGO77" s="98" t="s">
        <v>669</v>
      </c>
      <c r="AGP77" s="98" t="s">
        <v>669</v>
      </c>
      <c r="AGQ77" s="98" t="s">
        <v>669</v>
      </c>
      <c r="AGR77" s="98" t="s">
        <v>669</v>
      </c>
      <c r="AGS77" s="98" t="s">
        <v>669</v>
      </c>
      <c r="AGT77" s="98" t="s">
        <v>669</v>
      </c>
      <c r="AGU77" s="98" t="s">
        <v>669</v>
      </c>
      <c r="AGV77" s="98" t="s">
        <v>669</v>
      </c>
      <c r="AGW77" s="98" t="s">
        <v>669</v>
      </c>
      <c r="AGX77" s="98" t="s">
        <v>669</v>
      </c>
      <c r="AGY77" s="98" t="s">
        <v>669</v>
      </c>
      <c r="AGZ77" s="98" t="s">
        <v>669</v>
      </c>
      <c r="AHA77" s="98" t="s">
        <v>669</v>
      </c>
      <c r="AHB77" s="98" t="s">
        <v>669</v>
      </c>
      <c r="AHC77" s="98" t="s">
        <v>669</v>
      </c>
      <c r="AHD77" s="98" t="s">
        <v>669</v>
      </c>
      <c r="AHE77" s="98" t="s">
        <v>669</v>
      </c>
      <c r="AHF77" s="98" t="s">
        <v>669</v>
      </c>
      <c r="AHG77" s="98" t="s">
        <v>669</v>
      </c>
      <c r="AHH77" s="98" t="s">
        <v>669</v>
      </c>
      <c r="AHI77" s="98" t="s">
        <v>669</v>
      </c>
      <c r="AHJ77" s="98" t="s">
        <v>669</v>
      </c>
      <c r="AHK77" s="98" t="s">
        <v>669</v>
      </c>
      <c r="AHL77" s="98" t="s">
        <v>669</v>
      </c>
      <c r="AHM77" s="98" t="s">
        <v>669</v>
      </c>
      <c r="AHN77" s="98" t="s">
        <v>669</v>
      </c>
      <c r="AHO77" s="98" t="s">
        <v>669</v>
      </c>
      <c r="AHP77" s="98" t="s">
        <v>669</v>
      </c>
      <c r="AHQ77" s="98" t="s">
        <v>669</v>
      </c>
      <c r="AHR77" s="98" t="s">
        <v>669</v>
      </c>
      <c r="AHS77" s="98" t="s">
        <v>669</v>
      </c>
      <c r="AHT77" s="98" t="s">
        <v>669</v>
      </c>
      <c r="AHU77" s="98" t="s">
        <v>669</v>
      </c>
      <c r="AHV77" s="98" t="s">
        <v>669</v>
      </c>
      <c r="AHW77" s="98" t="s">
        <v>669</v>
      </c>
      <c r="AHX77" s="98" t="s">
        <v>669</v>
      </c>
      <c r="AHY77" s="98" t="s">
        <v>669</v>
      </c>
      <c r="AHZ77" s="98" t="s">
        <v>669</v>
      </c>
      <c r="AIA77" s="98" t="s">
        <v>669</v>
      </c>
      <c r="AIB77" s="98" t="s">
        <v>669</v>
      </c>
      <c r="AIC77" s="98" t="s">
        <v>669</v>
      </c>
      <c r="AID77" s="98" t="s">
        <v>669</v>
      </c>
      <c r="AIE77" s="98" t="s">
        <v>669</v>
      </c>
      <c r="AIF77" s="98" t="s">
        <v>669</v>
      </c>
      <c r="AIG77" s="98" t="s">
        <v>669</v>
      </c>
      <c r="AIH77" s="98" t="s">
        <v>669</v>
      </c>
      <c r="AII77" s="98" t="s">
        <v>669</v>
      </c>
      <c r="AIJ77" s="98" t="s">
        <v>669</v>
      </c>
      <c r="AIK77" s="98" t="s">
        <v>669</v>
      </c>
      <c r="AIL77" s="98" t="s">
        <v>669</v>
      </c>
      <c r="AIM77" s="98" t="s">
        <v>669</v>
      </c>
      <c r="AIN77" s="98" t="s">
        <v>669</v>
      </c>
      <c r="AIO77" s="98" t="s">
        <v>669</v>
      </c>
      <c r="AIP77" s="98" t="s">
        <v>669</v>
      </c>
      <c r="AIQ77" s="98" t="s">
        <v>669</v>
      </c>
      <c r="AIR77" s="98" t="s">
        <v>669</v>
      </c>
      <c r="AIS77" s="98" t="s">
        <v>669</v>
      </c>
      <c r="AIT77" s="98" t="s">
        <v>669</v>
      </c>
      <c r="AIU77" s="98" t="s">
        <v>669</v>
      </c>
      <c r="AIV77" s="98" t="s">
        <v>669</v>
      </c>
      <c r="AIW77" s="98" t="s">
        <v>669</v>
      </c>
      <c r="AIX77" s="98" t="s">
        <v>669</v>
      </c>
      <c r="AIY77" s="98" t="s">
        <v>669</v>
      </c>
      <c r="AIZ77" s="98" t="s">
        <v>669</v>
      </c>
      <c r="AJA77" s="98" t="s">
        <v>669</v>
      </c>
      <c r="AJB77" s="98" t="s">
        <v>669</v>
      </c>
      <c r="AJC77" s="98" t="s">
        <v>669</v>
      </c>
      <c r="AJD77" s="98" t="s">
        <v>669</v>
      </c>
      <c r="AJE77" s="98" t="s">
        <v>669</v>
      </c>
      <c r="AJF77" s="98" t="s">
        <v>669</v>
      </c>
      <c r="AJG77" s="98" t="s">
        <v>669</v>
      </c>
      <c r="AJH77" s="98" t="s">
        <v>669</v>
      </c>
      <c r="AJI77" s="98" t="s">
        <v>669</v>
      </c>
      <c r="AJJ77" s="98" t="s">
        <v>669</v>
      </c>
      <c r="AJK77" s="98" t="s">
        <v>669</v>
      </c>
      <c r="AJL77" s="98" t="s">
        <v>669</v>
      </c>
      <c r="AJM77" s="98" t="s">
        <v>669</v>
      </c>
      <c r="AJN77" s="98" t="s">
        <v>669</v>
      </c>
      <c r="AJO77" s="98" t="s">
        <v>669</v>
      </c>
      <c r="AJP77" s="98" t="s">
        <v>669</v>
      </c>
      <c r="AJQ77" s="98" t="s">
        <v>669</v>
      </c>
      <c r="AJR77" s="98" t="s">
        <v>669</v>
      </c>
      <c r="AJS77" s="98" t="s">
        <v>669</v>
      </c>
      <c r="AJT77" s="98" t="s">
        <v>669</v>
      </c>
      <c r="AJU77" s="98" t="s">
        <v>669</v>
      </c>
      <c r="AJV77" s="98" t="s">
        <v>669</v>
      </c>
      <c r="AJW77" s="98" t="s">
        <v>669</v>
      </c>
      <c r="AJX77" s="98" t="s">
        <v>669</v>
      </c>
      <c r="AJY77" s="98" t="s">
        <v>669</v>
      </c>
      <c r="AJZ77" s="98" t="s">
        <v>669</v>
      </c>
      <c r="AKA77" s="98" t="s">
        <v>669</v>
      </c>
      <c r="AKB77" s="98" t="s">
        <v>669</v>
      </c>
      <c r="AKC77" s="98" t="s">
        <v>669</v>
      </c>
      <c r="AKD77" s="98" t="s">
        <v>669</v>
      </c>
      <c r="AKE77" s="98" t="s">
        <v>669</v>
      </c>
      <c r="AKF77" s="98" t="s">
        <v>669</v>
      </c>
      <c r="AKG77" s="98" t="s">
        <v>669</v>
      </c>
      <c r="AKH77" s="98" t="s">
        <v>669</v>
      </c>
      <c r="AKI77" s="98" t="s">
        <v>669</v>
      </c>
      <c r="AKJ77" s="98" t="s">
        <v>669</v>
      </c>
      <c r="AKK77" s="98" t="s">
        <v>669</v>
      </c>
      <c r="AKL77" s="98" t="s">
        <v>669</v>
      </c>
      <c r="AKM77" s="98" t="s">
        <v>669</v>
      </c>
      <c r="AKN77" s="98" t="s">
        <v>669</v>
      </c>
      <c r="AKO77" s="98" t="s">
        <v>669</v>
      </c>
      <c r="AKP77" s="98" t="s">
        <v>669</v>
      </c>
      <c r="AKQ77" s="98" t="s">
        <v>669</v>
      </c>
      <c r="AKR77" s="98" t="s">
        <v>669</v>
      </c>
      <c r="AKS77" s="98" t="s">
        <v>669</v>
      </c>
      <c r="AKT77" s="98" t="s">
        <v>669</v>
      </c>
      <c r="AKU77" s="98" t="s">
        <v>669</v>
      </c>
      <c r="AKV77" s="98" t="s">
        <v>669</v>
      </c>
      <c r="AKW77" s="98" t="s">
        <v>669</v>
      </c>
      <c r="AKX77" s="98" t="s">
        <v>669</v>
      </c>
      <c r="AKY77" s="98" t="s">
        <v>669</v>
      </c>
      <c r="AKZ77" s="98" t="s">
        <v>669</v>
      </c>
      <c r="ALA77" s="98" t="s">
        <v>669</v>
      </c>
      <c r="ALB77" s="98" t="s">
        <v>669</v>
      </c>
      <c r="ALC77" s="98" t="s">
        <v>669</v>
      </c>
      <c r="ALD77" s="98" t="s">
        <v>669</v>
      </c>
      <c r="ALE77" s="98" t="s">
        <v>669</v>
      </c>
      <c r="ALF77" s="98" t="s">
        <v>669</v>
      </c>
      <c r="ALG77" s="98" t="s">
        <v>669</v>
      </c>
      <c r="ALH77" s="98" t="s">
        <v>669</v>
      </c>
      <c r="ALI77" s="98" t="s">
        <v>669</v>
      </c>
      <c r="ALJ77" s="98" t="s">
        <v>669</v>
      </c>
      <c r="ALK77" s="98" t="s">
        <v>669</v>
      </c>
      <c r="ALL77" s="98" t="s">
        <v>669</v>
      </c>
      <c r="ALM77" s="98" t="s">
        <v>669</v>
      </c>
      <c r="ALN77" s="98" t="s">
        <v>669</v>
      </c>
      <c r="ALO77" s="98" t="s">
        <v>669</v>
      </c>
      <c r="ALP77" s="98" t="s">
        <v>669</v>
      </c>
      <c r="ALQ77" s="98" t="s">
        <v>669</v>
      </c>
      <c r="ALR77" s="98" t="s">
        <v>669</v>
      </c>
      <c r="ALS77" s="98" t="s">
        <v>669</v>
      </c>
      <c r="ALT77" s="98" t="s">
        <v>669</v>
      </c>
      <c r="ALU77" s="98" t="s">
        <v>669</v>
      </c>
      <c r="ALV77" s="98" t="s">
        <v>669</v>
      </c>
      <c r="ALW77" s="98" t="s">
        <v>669</v>
      </c>
      <c r="ALX77" s="98" t="s">
        <v>669</v>
      </c>
      <c r="ALY77" s="98" t="s">
        <v>669</v>
      </c>
      <c r="ALZ77" s="98" t="s">
        <v>669</v>
      </c>
      <c r="AMA77" s="98" t="s">
        <v>669</v>
      </c>
      <c r="AMB77" s="98" t="s">
        <v>669</v>
      </c>
      <c r="AMC77" s="98" t="s">
        <v>669</v>
      </c>
      <c r="AMD77" s="98" t="s">
        <v>669</v>
      </c>
      <c r="AME77" s="98" t="s">
        <v>669</v>
      </c>
      <c r="AMF77" s="98" t="s">
        <v>669</v>
      </c>
      <c r="AMG77" s="98" t="s">
        <v>669</v>
      </c>
      <c r="AMH77" s="98" t="s">
        <v>669</v>
      </c>
      <c r="AMI77" s="98" t="s">
        <v>669</v>
      </c>
      <c r="AMJ77" s="98" t="s">
        <v>669</v>
      </c>
      <c r="AMK77" s="98" t="s">
        <v>669</v>
      </c>
      <c r="AML77" s="98" t="s">
        <v>669</v>
      </c>
      <c r="AMM77" s="98" t="s">
        <v>669</v>
      </c>
      <c r="AMN77" s="98" t="s">
        <v>669</v>
      </c>
      <c r="AMO77" s="98" t="s">
        <v>669</v>
      </c>
      <c r="AMP77" s="98" t="s">
        <v>669</v>
      </c>
      <c r="AMQ77" s="98" t="s">
        <v>669</v>
      </c>
      <c r="AMR77" s="98" t="s">
        <v>669</v>
      </c>
      <c r="AMS77" s="98" t="s">
        <v>669</v>
      </c>
      <c r="AMT77" s="98" t="s">
        <v>669</v>
      </c>
      <c r="AMU77" s="98" t="s">
        <v>669</v>
      </c>
      <c r="AMV77" s="98" t="s">
        <v>669</v>
      </c>
      <c r="AMW77" s="98" t="s">
        <v>669</v>
      </c>
      <c r="AMX77" s="98" t="s">
        <v>669</v>
      </c>
      <c r="AMY77" s="98" t="s">
        <v>669</v>
      </c>
      <c r="AMZ77" s="98" t="s">
        <v>669</v>
      </c>
      <c r="ANA77" s="98" t="s">
        <v>669</v>
      </c>
      <c r="ANB77" s="98" t="s">
        <v>669</v>
      </c>
      <c r="ANC77" s="98" t="s">
        <v>669</v>
      </c>
      <c r="AND77" s="98" t="s">
        <v>669</v>
      </c>
      <c r="ANE77" s="98" t="s">
        <v>669</v>
      </c>
      <c r="ANF77" s="98" t="s">
        <v>669</v>
      </c>
      <c r="ANG77" s="98" t="s">
        <v>669</v>
      </c>
      <c r="ANH77" s="98" t="s">
        <v>669</v>
      </c>
      <c r="ANI77" s="98" t="s">
        <v>669</v>
      </c>
      <c r="ANJ77" s="98" t="s">
        <v>669</v>
      </c>
      <c r="ANK77" s="98" t="s">
        <v>669</v>
      </c>
      <c r="ANL77" s="98" t="s">
        <v>669</v>
      </c>
      <c r="ANM77" s="98" t="s">
        <v>669</v>
      </c>
      <c r="ANN77" s="98" t="s">
        <v>669</v>
      </c>
      <c r="ANO77" s="98" t="s">
        <v>669</v>
      </c>
      <c r="ANP77" s="98" t="s">
        <v>669</v>
      </c>
      <c r="ANQ77" s="98" t="s">
        <v>669</v>
      </c>
      <c r="ANR77" s="98" t="s">
        <v>669</v>
      </c>
      <c r="ANS77" s="98" t="s">
        <v>669</v>
      </c>
      <c r="ANT77" s="98" t="s">
        <v>669</v>
      </c>
      <c r="ANU77" s="98" t="s">
        <v>669</v>
      </c>
      <c r="ANV77" s="98" t="s">
        <v>669</v>
      </c>
      <c r="ANW77" s="98" t="s">
        <v>669</v>
      </c>
      <c r="ANX77" s="98" t="s">
        <v>669</v>
      </c>
      <c r="ANY77" s="98" t="s">
        <v>669</v>
      </c>
      <c r="ANZ77" s="98" t="s">
        <v>669</v>
      </c>
      <c r="AOA77" s="98" t="s">
        <v>669</v>
      </c>
      <c r="AOB77" s="98" t="s">
        <v>669</v>
      </c>
      <c r="AOC77" s="98" t="s">
        <v>669</v>
      </c>
      <c r="AOD77" s="98" t="s">
        <v>669</v>
      </c>
      <c r="AOE77" s="98" t="s">
        <v>669</v>
      </c>
      <c r="AOF77" s="98" t="s">
        <v>669</v>
      </c>
      <c r="AOG77" s="98" t="s">
        <v>669</v>
      </c>
      <c r="AOH77" s="98" t="s">
        <v>669</v>
      </c>
      <c r="AOI77" s="98" t="s">
        <v>669</v>
      </c>
      <c r="AOJ77" s="98" t="s">
        <v>669</v>
      </c>
      <c r="AOK77" s="98" t="s">
        <v>669</v>
      </c>
      <c r="AOL77" s="98" t="s">
        <v>669</v>
      </c>
      <c r="AOM77" s="98" t="s">
        <v>669</v>
      </c>
      <c r="AON77" s="98" t="s">
        <v>669</v>
      </c>
      <c r="AOO77" s="98" t="s">
        <v>669</v>
      </c>
      <c r="AOP77" s="98" t="s">
        <v>669</v>
      </c>
      <c r="AOQ77" s="98" t="s">
        <v>669</v>
      </c>
      <c r="AOR77" s="98" t="s">
        <v>669</v>
      </c>
      <c r="AOS77" s="98" t="s">
        <v>669</v>
      </c>
      <c r="AOT77" s="98" t="s">
        <v>669</v>
      </c>
      <c r="AOU77" s="98" t="s">
        <v>669</v>
      </c>
      <c r="AOV77" s="98" t="s">
        <v>669</v>
      </c>
      <c r="AOW77" s="98" t="s">
        <v>669</v>
      </c>
      <c r="AOX77" s="98" t="s">
        <v>669</v>
      </c>
      <c r="AOY77" s="98" t="s">
        <v>669</v>
      </c>
      <c r="AOZ77" s="98" t="s">
        <v>669</v>
      </c>
      <c r="APA77" s="98" t="s">
        <v>669</v>
      </c>
      <c r="APB77" s="98" t="s">
        <v>669</v>
      </c>
      <c r="APC77" s="98" t="s">
        <v>669</v>
      </c>
      <c r="APD77" s="98" t="s">
        <v>669</v>
      </c>
      <c r="APE77" s="98" t="s">
        <v>669</v>
      </c>
      <c r="APF77" s="98" t="s">
        <v>669</v>
      </c>
      <c r="APG77" s="98" t="s">
        <v>669</v>
      </c>
      <c r="APH77" s="98" t="s">
        <v>669</v>
      </c>
      <c r="API77" s="98" t="s">
        <v>669</v>
      </c>
      <c r="APJ77" s="98" t="s">
        <v>669</v>
      </c>
      <c r="APK77" s="98" t="s">
        <v>669</v>
      </c>
      <c r="APL77" s="98" t="s">
        <v>669</v>
      </c>
      <c r="APM77" s="98" t="s">
        <v>669</v>
      </c>
      <c r="APN77" s="98" t="s">
        <v>669</v>
      </c>
      <c r="APO77" s="98" t="s">
        <v>669</v>
      </c>
      <c r="APP77" s="98" t="s">
        <v>669</v>
      </c>
      <c r="APQ77" s="98" t="s">
        <v>669</v>
      </c>
      <c r="APR77" s="98" t="s">
        <v>669</v>
      </c>
      <c r="APS77" s="98" t="s">
        <v>669</v>
      </c>
      <c r="APT77" s="98" t="s">
        <v>669</v>
      </c>
      <c r="APU77" s="98" t="s">
        <v>669</v>
      </c>
      <c r="APV77" s="98" t="s">
        <v>669</v>
      </c>
      <c r="APW77" s="98" t="s">
        <v>669</v>
      </c>
      <c r="APX77" s="98" t="s">
        <v>669</v>
      </c>
      <c r="APY77" s="98" t="s">
        <v>669</v>
      </c>
      <c r="APZ77" s="98" t="s">
        <v>669</v>
      </c>
      <c r="AQA77" s="98" t="s">
        <v>669</v>
      </c>
      <c r="AQB77" s="98" t="s">
        <v>669</v>
      </c>
      <c r="AQC77" s="98" t="s">
        <v>669</v>
      </c>
      <c r="AQD77" s="98" t="s">
        <v>669</v>
      </c>
      <c r="AQE77" s="98" t="s">
        <v>669</v>
      </c>
      <c r="AQF77" s="98" t="s">
        <v>669</v>
      </c>
      <c r="AQG77" s="98" t="s">
        <v>669</v>
      </c>
      <c r="AQH77" s="98" t="s">
        <v>669</v>
      </c>
      <c r="AQI77" s="98" t="s">
        <v>669</v>
      </c>
      <c r="AQJ77" s="98" t="s">
        <v>669</v>
      </c>
      <c r="AQK77" s="98" t="s">
        <v>669</v>
      </c>
      <c r="AQL77" s="98" t="s">
        <v>669</v>
      </c>
      <c r="AQM77" s="98" t="s">
        <v>669</v>
      </c>
      <c r="AQN77" s="98" t="s">
        <v>669</v>
      </c>
      <c r="AQO77" s="98" t="s">
        <v>669</v>
      </c>
      <c r="AQP77" s="98" t="s">
        <v>669</v>
      </c>
      <c r="AQQ77" s="98" t="s">
        <v>669</v>
      </c>
      <c r="AQR77" s="98" t="s">
        <v>669</v>
      </c>
      <c r="AQS77" s="98" t="s">
        <v>669</v>
      </c>
      <c r="AQT77" s="98" t="s">
        <v>669</v>
      </c>
      <c r="AQU77" s="98" t="s">
        <v>669</v>
      </c>
      <c r="AQV77" s="98" t="s">
        <v>669</v>
      </c>
      <c r="AQW77" s="98" t="s">
        <v>669</v>
      </c>
      <c r="AQX77" s="98" t="s">
        <v>669</v>
      </c>
      <c r="AQY77" s="98" t="s">
        <v>669</v>
      </c>
      <c r="AQZ77" s="98" t="s">
        <v>669</v>
      </c>
      <c r="ARA77" s="98" t="s">
        <v>669</v>
      </c>
      <c r="ARB77" s="98" t="s">
        <v>669</v>
      </c>
      <c r="ARC77" s="98" t="s">
        <v>669</v>
      </c>
      <c r="ARD77" s="98" t="s">
        <v>669</v>
      </c>
      <c r="ARE77" s="98" t="s">
        <v>669</v>
      </c>
      <c r="ARF77" s="98" t="s">
        <v>669</v>
      </c>
      <c r="ARG77" s="98" t="s">
        <v>669</v>
      </c>
      <c r="ARH77" s="98" t="s">
        <v>669</v>
      </c>
      <c r="ARI77" s="98" t="s">
        <v>669</v>
      </c>
      <c r="ARJ77" s="98" t="s">
        <v>669</v>
      </c>
      <c r="ARK77" s="98" t="s">
        <v>669</v>
      </c>
      <c r="ARL77" s="98" t="s">
        <v>669</v>
      </c>
      <c r="ARM77" s="98" t="s">
        <v>669</v>
      </c>
      <c r="ARN77" s="98" t="s">
        <v>669</v>
      </c>
      <c r="ARO77" s="98" t="s">
        <v>669</v>
      </c>
      <c r="ARP77" s="98" t="s">
        <v>669</v>
      </c>
      <c r="ARQ77" s="98" t="s">
        <v>669</v>
      </c>
      <c r="ARR77" s="98" t="s">
        <v>669</v>
      </c>
      <c r="ARS77" s="98" t="s">
        <v>669</v>
      </c>
      <c r="ART77" s="98" t="s">
        <v>669</v>
      </c>
      <c r="ARU77" s="98" t="s">
        <v>669</v>
      </c>
      <c r="ARV77" s="98" t="s">
        <v>669</v>
      </c>
      <c r="ARW77" s="98" t="s">
        <v>669</v>
      </c>
      <c r="ARX77" s="98" t="s">
        <v>669</v>
      </c>
      <c r="ARY77" s="98" t="s">
        <v>669</v>
      </c>
      <c r="ARZ77" s="98" t="s">
        <v>669</v>
      </c>
      <c r="ASA77" s="98" t="s">
        <v>669</v>
      </c>
      <c r="ASB77" s="98" t="s">
        <v>669</v>
      </c>
      <c r="ASC77" s="98" t="s">
        <v>669</v>
      </c>
      <c r="ASD77" s="98" t="s">
        <v>669</v>
      </c>
      <c r="ASE77" s="98" t="s">
        <v>669</v>
      </c>
      <c r="ASF77" s="98" t="s">
        <v>669</v>
      </c>
      <c r="ASG77" s="98" t="s">
        <v>669</v>
      </c>
      <c r="ASH77" s="98" t="s">
        <v>669</v>
      </c>
      <c r="ASI77" s="98" t="s">
        <v>669</v>
      </c>
      <c r="ASJ77" s="98" t="s">
        <v>669</v>
      </c>
      <c r="ASK77" s="98" t="s">
        <v>669</v>
      </c>
      <c r="ASL77" s="98" t="s">
        <v>669</v>
      </c>
      <c r="ASM77" s="98" t="s">
        <v>669</v>
      </c>
      <c r="ASN77" s="98" t="s">
        <v>669</v>
      </c>
      <c r="ASO77" s="98" t="s">
        <v>669</v>
      </c>
      <c r="ASP77" s="98" t="s">
        <v>669</v>
      </c>
      <c r="ASQ77" s="98" t="s">
        <v>669</v>
      </c>
      <c r="ASR77" s="98" t="s">
        <v>669</v>
      </c>
      <c r="ASS77" s="98" t="s">
        <v>669</v>
      </c>
      <c r="AST77" s="98" t="s">
        <v>669</v>
      </c>
      <c r="ASU77" s="98" t="s">
        <v>669</v>
      </c>
      <c r="ASV77" s="98" t="s">
        <v>669</v>
      </c>
      <c r="ASW77" s="98" t="s">
        <v>669</v>
      </c>
      <c r="ASX77" s="98" t="s">
        <v>669</v>
      </c>
      <c r="ASY77" s="98" t="s">
        <v>669</v>
      </c>
      <c r="ASZ77" s="98" t="s">
        <v>669</v>
      </c>
      <c r="ATA77" s="98" t="s">
        <v>669</v>
      </c>
      <c r="ATB77" s="98" t="s">
        <v>669</v>
      </c>
      <c r="ATC77" s="98" t="s">
        <v>669</v>
      </c>
      <c r="ATD77" s="98" t="s">
        <v>669</v>
      </c>
      <c r="ATE77" s="98" t="s">
        <v>669</v>
      </c>
      <c r="ATF77" s="98" t="s">
        <v>669</v>
      </c>
      <c r="ATG77" s="98" t="s">
        <v>669</v>
      </c>
      <c r="ATH77" s="98" t="s">
        <v>669</v>
      </c>
      <c r="ATI77" s="98" t="s">
        <v>669</v>
      </c>
      <c r="ATJ77" s="98" t="s">
        <v>669</v>
      </c>
      <c r="ATK77" s="98" t="s">
        <v>669</v>
      </c>
      <c r="ATL77" s="98" t="s">
        <v>669</v>
      </c>
      <c r="ATM77" s="98" t="s">
        <v>669</v>
      </c>
      <c r="ATN77" s="98" t="s">
        <v>669</v>
      </c>
      <c r="ATO77" s="98" t="s">
        <v>669</v>
      </c>
      <c r="ATP77" s="98" t="s">
        <v>669</v>
      </c>
      <c r="ATQ77" s="98" t="s">
        <v>669</v>
      </c>
      <c r="ATR77" s="98" t="s">
        <v>669</v>
      </c>
      <c r="ATS77" s="98" t="s">
        <v>669</v>
      </c>
      <c r="ATT77" s="98" t="s">
        <v>669</v>
      </c>
      <c r="ATU77" s="98" t="s">
        <v>669</v>
      </c>
      <c r="ATV77" s="98" t="s">
        <v>669</v>
      </c>
      <c r="ATW77" s="98" t="s">
        <v>669</v>
      </c>
      <c r="ATX77" s="98" t="s">
        <v>669</v>
      </c>
      <c r="ATY77" s="98" t="s">
        <v>669</v>
      </c>
      <c r="ATZ77" s="98" t="s">
        <v>669</v>
      </c>
      <c r="AUA77" s="98" t="s">
        <v>669</v>
      </c>
      <c r="AUB77" s="98" t="s">
        <v>669</v>
      </c>
      <c r="AUC77" s="98" t="s">
        <v>669</v>
      </c>
      <c r="AUD77" s="98" t="s">
        <v>669</v>
      </c>
      <c r="AUE77" s="98" t="s">
        <v>669</v>
      </c>
      <c r="AUF77" s="98" t="s">
        <v>669</v>
      </c>
      <c r="AUG77" s="98" t="s">
        <v>669</v>
      </c>
      <c r="AUH77" s="98" t="s">
        <v>669</v>
      </c>
      <c r="AUI77" s="98" t="s">
        <v>669</v>
      </c>
      <c r="AUJ77" s="98" t="s">
        <v>669</v>
      </c>
      <c r="AUK77" s="98" t="s">
        <v>669</v>
      </c>
      <c r="AUL77" s="98" t="s">
        <v>669</v>
      </c>
      <c r="AUM77" s="98" t="s">
        <v>669</v>
      </c>
      <c r="AUN77" s="98" t="s">
        <v>669</v>
      </c>
      <c r="AUO77" s="98" t="s">
        <v>669</v>
      </c>
      <c r="AUP77" s="98" t="s">
        <v>669</v>
      </c>
      <c r="AUQ77" s="98" t="s">
        <v>669</v>
      </c>
      <c r="AUR77" s="98" t="s">
        <v>669</v>
      </c>
      <c r="AUS77" s="98" t="s">
        <v>669</v>
      </c>
      <c r="AUT77" s="98" t="s">
        <v>669</v>
      </c>
      <c r="AUU77" s="98" t="s">
        <v>669</v>
      </c>
      <c r="AUV77" s="98" t="s">
        <v>669</v>
      </c>
      <c r="AUW77" s="98" t="s">
        <v>669</v>
      </c>
      <c r="AUX77" s="98" t="s">
        <v>669</v>
      </c>
      <c r="AUY77" s="98" t="s">
        <v>669</v>
      </c>
      <c r="AUZ77" s="98" t="s">
        <v>669</v>
      </c>
      <c r="AVA77" s="98" t="s">
        <v>669</v>
      </c>
      <c r="AVB77" s="98" t="s">
        <v>669</v>
      </c>
      <c r="AVC77" s="98" t="s">
        <v>669</v>
      </c>
      <c r="AVD77" s="98" t="s">
        <v>669</v>
      </c>
      <c r="AVE77" s="98" t="s">
        <v>669</v>
      </c>
      <c r="AVF77" s="98" t="s">
        <v>669</v>
      </c>
      <c r="AVG77" s="98" t="s">
        <v>669</v>
      </c>
      <c r="AVH77" s="98" t="s">
        <v>669</v>
      </c>
      <c r="AVI77" s="98" t="s">
        <v>669</v>
      </c>
      <c r="AVJ77" s="98" t="s">
        <v>669</v>
      </c>
      <c r="AVK77" s="98" t="s">
        <v>669</v>
      </c>
      <c r="AVL77" s="98" t="s">
        <v>669</v>
      </c>
      <c r="AVM77" s="98" t="s">
        <v>669</v>
      </c>
      <c r="AVN77" s="98" t="s">
        <v>669</v>
      </c>
      <c r="AVO77" s="98" t="s">
        <v>669</v>
      </c>
      <c r="AVP77" s="98" t="s">
        <v>669</v>
      </c>
      <c r="AVQ77" s="98" t="s">
        <v>669</v>
      </c>
      <c r="AVR77" s="98" t="s">
        <v>669</v>
      </c>
      <c r="AVS77" s="98" t="s">
        <v>669</v>
      </c>
      <c r="AVT77" s="98" t="s">
        <v>669</v>
      </c>
      <c r="AVU77" s="98" t="s">
        <v>669</v>
      </c>
      <c r="AVV77" s="98" t="s">
        <v>669</v>
      </c>
      <c r="AVW77" s="98" t="s">
        <v>669</v>
      </c>
      <c r="AVX77" s="98" t="s">
        <v>669</v>
      </c>
      <c r="AVY77" s="98" t="s">
        <v>669</v>
      </c>
      <c r="AVZ77" s="98" t="s">
        <v>669</v>
      </c>
      <c r="AWA77" s="98" t="s">
        <v>669</v>
      </c>
      <c r="AWB77" s="98" t="s">
        <v>669</v>
      </c>
      <c r="AWC77" s="98" t="s">
        <v>669</v>
      </c>
      <c r="AWD77" s="98" t="s">
        <v>669</v>
      </c>
      <c r="AWE77" s="98" t="s">
        <v>669</v>
      </c>
      <c r="AWF77" s="98" t="s">
        <v>669</v>
      </c>
      <c r="AWG77" s="98" t="s">
        <v>669</v>
      </c>
      <c r="AWH77" s="98" t="s">
        <v>669</v>
      </c>
      <c r="AWI77" s="98" t="s">
        <v>669</v>
      </c>
      <c r="AWJ77" s="98" t="s">
        <v>669</v>
      </c>
      <c r="AWK77" s="98" t="s">
        <v>669</v>
      </c>
      <c r="AWL77" s="98" t="s">
        <v>669</v>
      </c>
      <c r="AWM77" s="98" t="s">
        <v>669</v>
      </c>
      <c r="AWN77" s="98" t="s">
        <v>669</v>
      </c>
      <c r="AWO77" s="98" t="s">
        <v>669</v>
      </c>
      <c r="AWP77" s="98" t="s">
        <v>669</v>
      </c>
      <c r="AWQ77" s="98" t="s">
        <v>669</v>
      </c>
      <c r="AWR77" s="98" t="s">
        <v>669</v>
      </c>
      <c r="AWS77" s="98" t="s">
        <v>669</v>
      </c>
      <c r="AWT77" s="98" t="s">
        <v>669</v>
      </c>
      <c r="AWU77" s="98" t="s">
        <v>669</v>
      </c>
      <c r="AWV77" s="98" t="s">
        <v>669</v>
      </c>
      <c r="AWW77" s="98" t="s">
        <v>669</v>
      </c>
      <c r="AWX77" s="98" t="s">
        <v>669</v>
      </c>
      <c r="AWY77" s="98" t="s">
        <v>669</v>
      </c>
      <c r="AWZ77" s="98" t="s">
        <v>669</v>
      </c>
      <c r="AXA77" s="98" t="s">
        <v>669</v>
      </c>
      <c r="AXB77" s="98" t="s">
        <v>669</v>
      </c>
      <c r="AXC77" s="98" t="s">
        <v>669</v>
      </c>
      <c r="AXD77" s="98" t="s">
        <v>669</v>
      </c>
      <c r="AXE77" s="98" t="s">
        <v>669</v>
      </c>
      <c r="AXF77" s="98" t="s">
        <v>669</v>
      </c>
      <c r="AXG77" s="98" t="s">
        <v>669</v>
      </c>
      <c r="AXH77" s="98" t="s">
        <v>669</v>
      </c>
      <c r="AXI77" s="98" t="s">
        <v>669</v>
      </c>
      <c r="AXJ77" s="98" t="s">
        <v>669</v>
      </c>
      <c r="AXK77" s="98" t="s">
        <v>669</v>
      </c>
      <c r="AXL77" s="98" t="s">
        <v>669</v>
      </c>
      <c r="AXM77" s="98" t="s">
        <v>669</v>
      </c>
      <c r="AXN77" s="98" t="s">
        <v>669</v>
      </c>
      <c r="AXO77" s="98" t="s">
        <v>669</v>
      </c>
      <c r="AXP77" s="98" t="s">
        <v>669</v>
      </c>
      <c r="AXQ77" s="98" t="s">
        <v>669</v>
      </c>
      <c r="AXR77" s="98" t="s">
        <v>669</v>
      </c>
      <c r="AXS77" s="98" t="s">
        <v>669</v>
      </c>
      <c r="AXT77" s="98" t="s">
        <v>669</v>
      </c>
      <c r="AXU77" s="98" t="s">
        <v>669</v>
      </c>
      <c r="AXV77" s="98" t="s">
        <v>669</v>
      </c>
      <c r="AXW77" s="98" t="s">
        <v>669</v>
      </c>
      <c r="AXX77" s="98" t="s">
        <v>669</v>
      </c>
      <c r="AXY77" s="98" t="s">
        <v>669</v>
      </c>
      <c r="AXZ77" s="98" t="s">
        <v>669</v>
      </c>
      <c r="AYA77" s="98" t="s">
        <v>669</v>
      </c>
      <c r="AYB77" s="98" t="s">
        <v>669</v>
      </c>
      <c r="AYC77" s="98" t="s">
        <v>669</v>
      </c>
      <c r="AYD77" s="98" t="s">
        <v>669</v>
      </c>
      <c r="AYE77" s="98" t="s">
        <v>669</v>
      </c>
      <c r="AYF77" s="98" t="s">
        <v>669</v>
      </c>
      <c r="AYG77" s="98" t="s">
        <v>669</v>
      </c>
      <c r="AYH77" s="98" t="s">
        <v>669</v>
      </c>
      <c r="AYI77" s="98" t="s">
        <v>669</v>
      </c>
      <c r="AYJ77" s="98" t="s">
        <v>669</v>
      </c>
      <c r="AYK77" s="98" t="s">
        <v>669</v>
      </c>
      <c r="AYL77" s="98" t="s">
        <v>669</v>
      </c>
      <c r="AYM77" s="98" t="s">
        <v>669</v>
      </c>
      <c r="AYN77" s="98" t="s">
        <v>669</v>
      </c>
      <c r="AYO77" s="98" t="s">
        <v>669</v>
      </c>
      <c r="AYP77" s="98" t="s">
        <v>669</v>
      </c>
      <c r="AYQ77" s="98" t="s">
        <v>669</v>
      </c>
      <c r="AYR77" s="98" t="s">
        <v>669</v>
      </c>
      <c r="AYS77" s="98" t="s">
        <v>669</v>
      </c>
      <c r="AYT77" s="98" t="s">
        <v>669</v>
      </c>
      <c r="AYU77" s="98" t="s">
        <v>669</v>
      </c>
      <c r="AYV77" s="98" t="s">
        <v>669</v>
      </c>
      <c r="AYW77" s="98" t="s">
        <v>669</v>
      </c>
      <c r="AYX77" s="98" t="s">
        <v>669</v>
      </c>
      <c r="AYY77" s="98" t="s">
        <v>669</v>
      </c>
      <c r="AYZ77" s="98" t="s">
        <v>669</v>
      </c>
      <c r="AZA77" s="98" t="s">
        <v>669</v>
      </c>
      <c r="AZB77" s="98" t="s">
        <v>669</v>
      </c>
      <c r="AZC77" s="98" t="s">
        <v>669</v>
      </c>
      <c r="AZD77" s="98" t="s">
        <v>669</v>
      </c>
      <c r="AZE77" s="98" t="s">
        <v>669</v>
      </c>
      <c r="AZF77" s="98" t="s">
        <v>669</v>
      </c>
      <c r="AZG77" s="98" t="s">
        <v>669</v>
      </c>
      <c r="AZH77" s="98" t="s">
        <v>669</v>
      </c>
      <c r="AZI77" s="98" t="s">
        <v>669</v>
      </c>
      <c r="AZJ77" s="98" t="s">
        <v>669</v>
      </c>
      <c r="AZK77" s="98" t="s">
        <v>669</v>
      </c>
      <c r="AZL77" s="98" t="s">
        <v>669</v>
      </c>
      <c r="AZM77" s="98" t="s">
        <v>669</v>
      </c>
      <c r="AZN77" s="98" t="s">
        <v>669</v>
      </c>
      <c r="AZO77" s="98" t="s">
        <v>669</v>
      </c>
      <c r="AZP77" s="98" t="s">
        <v>669</v>
      </c>
      <c r="AZQ77" s="98" t="s">
        <v>669</v>
      </c>
      <c r="AZR77" s="98" t="s">
        <v>669</v>
      </c>
      <c r="AZS77" s="98" t="s">
        <v>669</v>
      </c>
      <c r="AZT77" s="98" t="s">
        <v>669</v>
      </c>
      <c r="AZU77" s="98" t="s">
        <v>669</v>
      </c>
      <c r="AZV77" s="98" t="s">
        <v>669</v>
      </c>
      <c r="AZW77" s="98" t="s">
        <v>669</v>
      </c>
      <c r="AZX77" s="98" t="s">
        <v>669</v>
      </c>
      <c r="AZY77" s="98" t="s">
        <v>669</v>
      </c>
      <c r="AZZ77" s="98" t="s">
        <v>669</v>
      </c>
      <c r="BAA77" s="98" t="s">
        <v>669</v>
      </c>
      <c r="BAB77" s="98" t="s">
        <v>669</v>
      </c>
      <c r="BAC77" s="98" t="s">
        <v>669</v>
      </c>
      <c r="BAD77" s="98" t="s">
        <v>669</v>
      </c>
      <c r="BAE77" s="98" t="s">
        <v>669</v>
      </c>
      <c r="BAF77" s="98" t="s">
        <v>669</v>
      </c>
      <c r="BAG77" s="98" t="s">
        <v>669</v>
      </c>
      <c r="BAH77" s="98" t="s">
        <v>669</v>
      </c>
      <c r="BAI77" s="98" t="s">
        <v>669</v>
      </c>
      <c r="BAJ77" s="98" t="s">
        <v>669</v>
      </c>
      <c r="BAK77" s="98" t="s">
        <v>669</v>
      </c>
      <c r="BAL77" s="98" t="s">
        <v>669</v>
      </c>
      <c r="BAM77" s="98" t="s">
        <v>669</v>
      </c>
      <c r="BAN77" s="98" t="s">
        <v>669</v>
      </c>
      <c r="BAO77" s="98" t="s">
        <v>669</v>
      </c>
      <c r="BAP77" s="98" t="s">
        <v>669</v>
      </c>
      <c r="BAQ77" s="98" t="s">
        <v>669</v>
      </c>
      <c r="BAR77" s="98" t="s">
        <v>669</v>
      </c>
      <c r="BAS77" s="98" t="s">
        <v>669</v>
      </c>
      <c r="BAT77" s="98" t="s">
        <v>669</v>
      </c>
      <c r="BAU77" s="98" t="s">
        <v>669</v>
      </c>
      <c r="BAV77" s="98" t="s">
        <v>669</v>
      </c>
      <c r="BAW77" s="98" t="s">
        <v>669</v>
      </c>
      <c r="BAX77" s="98" t="s">
        <v>669</v>
      </c>
      <c r="BAY77" s="98" t="s">
        <v>669</v>
      </c>
      <c r="BAZ77" s="98" t="s">
        <v>669</v>
      </c>
      <c r="BBA77" s="98" t="s">
        <v>669</v>
      </c>
      <c r="BBB77" s="98" t="s">
        <v>669</v>
      </c>
      <c r="BBC77" s="98" t="s">
        <v>669</v>
      </c>
      <c r="BBD77" s="98" t="s">
        <v>669</v>
      </c>
      <c r="BBE77" s="98" t="s">
        <v>669</v>
      </c>
      <c r="BBF77" s="98" t="s">
        <v>669</v>
      </c>
      <c r="BBG77" s="98" t="s">
        <v>669</v>
      </c>
      <c r="BBH77" s="98" t="s">
        <v>669</v>
      </c>
      <c r="BBI77" s="98" t="s">
        <v>669</v>
      </c>
      <c r="BBJ77" s="98" t="s">
        <v>669</v>
      </c>
      <c r="BBK77" s="98" t="s">
        <v>669</v>
      </c>
      <c r="BBL77" s="98" t="s">
        <v>669</v>
      </c>
      <c r="BBM77" s="98" t="s">
        <v>669</v>
      </c>
      <c r="BBN77" s="98" t="s">
        <v>669</v>
      </c>
      <c r="BBO77" s="98" t="s">
        <v>669</v>
      </c>
      <c r="BBP77" s="98" t="s">
        <v>669</v>
      </c>
      <c r="BBQ77" s="98" t="s">
        <v>669</v>
      </c>
      <c r="BBR77" s="98" t="s">
        <v>669</v>
      </c>
      <c r="BBS77" s="98" t="s">
        <v>669</v>
      </c>
      <c r="BBT77" s="98" t="s">
        <v>669</v>
      </c>
      <c r="BBU77" s="98" t="s">
        <v>669</v>
      </c>
      <c r="BBV77" s="98" t="s">
        <v>669</v>
      </c>
      <c r="BBW77" s="98" t="s">
        <v>669</v>
      </c>
      <c r="BBX77" s="98" t="s">
        <v>669</v>
      </c>
      <c r="BBY77" s="98" t="s">
        <v>669</v>
      </c>
      <c r="BBZ77" s="98" t="s">
        <v>669</v>
      </c>
      <c r="BCA77" s="98" t="s">
        <v>669</v>
      </c>
      <c r="BCB77" s="98" t="s">
        <v>669</v>
      </c>
      <c r="BCC77" s="98" t="s">
        <v>669</v>
      </c>
      <c r="BCD77" s="98" t="s">
        <v>669</v>
      </c>
      <c r="BCE77" s="98" t="s">
        <v>669</v>
      </c>
      <c r="BCF77" s="98" t="s">
        <v>669</v>
      </c>
      <c r="BCG77" s="98" t="s">
        <v>669</v>
      </c>
      <c r="BCH77" s="98" t="s">
        <v>669</v>
      </c>
      <c r="BCI77" s="98" t="s">
        <v>669</v>
      </c>
      <c r="BCJ77" s="98" t="s">
        <v>669</v>
      </c>
      <c r="BCK77" s="98" t="s">
        <v>669</v>
      </c>
      <c r="BCL77" s="98" t="s">
        <v>669</v>
      </c>
      <c r="BCM77" s="98" t="s">
        <v>669</v>
      </c>
      <c r="BCN77" s="98" t="s">
        <v>669</v>
      </c>
      <c r="BCO77" s="98" t="s">
        <v>669</v>
      </c>
      <c r="BCP77" s="98" t="s">
        <v>669</v>
      </c>
      <c r="BCQ77" s="98" t="s">
        <v>669</v>
      </c>
      <c r="BCR77" s="98" t="s">
        <v>669</v>
      </c>
      <c r="BCS77" s="98" t="s">
        <v>669</v>
      </c>
      <c r="BCT77" s="98" t="s">
        <v>669</v>
      </c>
      <c r="BCU77" s="98" t="s">
        <v>669</v>
      </c>
      <c r="BCV77" s="98" t="s">
        <v>669</v>
      </c>
      <c r="BCW77" s="98" t="s">
        <v>669</v>
      </c>
      <c r="BCX77" s="98" t="s">
        <v>669</v>
      </c>
      <c r="BCY77" s="98" t="s">
        <v>669</v>
      </c>
      <c r="BCZ77" s="98" t="s">
        <v>669</v>
      </c>
      <c r="BDA77" s="98" t="s">
        <v>669</v>
      </c>
      <c r="BDB77" s="98" t="s">
        <v>669</v>
      </c>
      <c r="BDC77" s="98" t="s">
        <v>669</v>
      </c>
      <c r="BDD77" s="98" t="s">
        <v>669</v>
      </c>
      <c r="BDE77" s="98" t="s">
        <v>669</v>
      </c>
      <c r="BDF77" s="98" t="s">
        <v>669</v>
      </c>
      <c r="BDG77" s="98" t="s">
        <v>669</v>
      </c>
      <c r="BDH77" s="98" t="s">
        <v>669</v>
      </c>
      <c r="BDI77" s="98" t="s">
        <v>669</v>
      </c>
      <c r="BDJ77" s="98" t="s">
        <v>669</v>
      </c>
      <c r="BDK77" s="98" t="s">
        <v>669</v>
      </c>
      <c r="BDL77" s="98" t="s">
        <v>669</v>
      </c>
      <c r="BDM77" s="98" t="s">
        <v>669</v>
      </c>
      <c r="BDN77" s="98" t="s">
        <v>669</v>
      </c>
      <c r="BDO77" s="98" t="s">
        <v>669</v>
      </c>
      <c r="BDP77" s="98" t="s">
        <v>669</v>
      </c>
      <c r="BDQ77" s="98" t="s">
        <v>669</v>
      </c>
      <c r="BDR77" s="98" t="s">
        <v>669</v>
      </c>
      <c r="BDS77" s="98" t="s">
        <v>669</v>
      </c>
      <c r="BDT77" s="98" t="s">
        <v>669</v>
      </c>
      <c r="BDU77" s="98" t="s">
        <v>669</v>
      </c>
      <c r="BDV77" s="98" t="s">
        <v>669</v>
      </c>
      <c r="BDW77" s="98" t="s">
        <v>669</v>
      </c>
      <c r="BDX77" s="98" t="s">
        <v>669</v>
      </c>
      <c r="BDY77" s="98" t="s">
        <v>669</v>
      </c>
      <c r="BDZ77" s="98" t="s">
        <v>669</v>
      </c>
      <c r="BEA77" s="98" t="s">
        <v>669</v>
      </c>
      <c r="BEB77" s="98" t="s">
        <v>669</v>
      </c>
      <c r="BEC77" s="98" t="s">
        <v>669</v>
      </c>
      <c r="BED77" s="98" t="s">
        <v>669</v>
      </c>
      <c r="BEE77" s="98" t="s">
        <v>669</v>
      </c>
      <c r="BEF77" s="98" t="s">
        <v>669</v>
      </c>
      <c r="BEG77" s="98" t="s">
        <v>669</v>
      </c>
      <c r="BEH77" s="98" t="s">
        <v>669</v>
      </c>
      <c r="BEI77" s="98" t="s">
        <v>669</v>
      </c>
      <c r="BEJ77" s="98" t="s">
        <v>669</v>
      </c>
      <c r="BEK77" s="98" t="s">
        <v>669</v>
      </c>
      <c r="BEL77" s="98" t="s">
        <v>669</v>
      </c>
      <c r="BEM77" s="98" t="s">
        <v>669</v>
      </c>
      <c r="BEN77" s="98" t="s">
        <v>669</v>
      </c>
      <c r="BEO77" s="98" t="s">
        <v>669</v>
      </c>
      <c r="BEP77" s="98" t="s">
        <v>669</v>
      </c>
      <c r="BEQ77" s="98" t="s">
        <v>669</v>
      </c>
      <c r="BER77" s="98" t="s">
        <v>669</v>
      </c>
      <c r="BES77" s="98" t="s">
        <v>669</v>
      </c>
      <c r="BET77" s="98" t="s">
        <v>669</v>
      </c>
      <c r="BEU77" s="98" t="s">
        <v>669</v>
      </c>
      <c r="BEV77" s="98" t="s">
        <v>669</v>
      </c>
      <c r="BEW77" s="98" t="s">
        <v>669</v>
      </c>
      <c r="BEX77" s="98" t="s">
        <v>669</v>
      </c>
      <c r="BEY77" s="98" t="s">
        <v>669</v>
      </c>
      <c r="BEZ77" s="98" t="s">
        <v>669</v>
      </c>
      <c r="BFA77" s="98" t="s">
        <v>669</v>
      </c>
      <c r="BFB77" s="98" t="s">
        <v>669</v>
      </c>
      <c r="BFC77" s="98" t="s">
        <v>669</v>
      </c>
      <c r="BFD77" s="98" t="s">
        <v>669</v>
      </c>
      <c r="BFE77" s="98" t="s">
        <v>669</v>
      </c>
      <c r="BFF77" s="98" t="s">
        <v>669</v>
      </c>
      <c r="BFG77" s="98" t="s">
        <v>669</v>
      </c>
      <c r="BFH77" s="98" t="s">
        <v>669</v>
      </c>
      <c r="BFI77" s="98" t="s">
        <v>669</v>
      </c>
      <c r="BFJ77" s="98" t="s">
        <v>669</v>
      </c>
      <c r="BFK77" s="98" t="s">
        <v>669</v>
      </c>
      <c r="BFL77" s="98" t="s">
        <v>669</v>
      </c>
      <c r="BFM77" s="98" t="s">
        <v>669</v>
      </c>
      <c r="BFN77" s="98" t="s">
        <v>669</v>
      </c>
      <c r="BFO77" s="98" t="s">
        <v>669</v>
      </c>
      <c r="BFP77" s="98" t="s">
        <v>669</v>
      </c>
      <c r="BFQ77" s="98" t="s">
        <v>669</v>
      </c>
      <c r="BFR77" s="98" t="s">
        <v>669</v>
      </c>
      <c r="BFS77" s="98" t="s">
        <v>669</v>
      </c>
      <c r="BFT77" s="98" t="s">
        <v>669</v>
      </c>
      <c r="BFU77" s="98" t="s">
        <v>669</v>
      </c>
      <c r="BFV77" s="98" t="s">
        <v>669</v>
      </c>
      <c r="BFW77" s="98" t="s">
        <v>669</v>
      </c>
      <c r="BFX77" s="98" t="s">
        <v>669</v>
      </c>
      <c r="BFY77" s="98" t="s">
        <v>669</v>
      </c>
      <c r="BFZ77" s="98" t="s">
        <v>669</v>
      </c>
      <c r="BGA77" s="98" t="s">
        <v>669</v>
      </c>
      <c r="BGB77" s="98" t="s">
        <v>669</v>
      </c>
      <c r="BGC77" s="98" t="s">
        <v>669</v>
      </c>
      <c r="BGD77" s="98" t="s">
        <v>669</v>
      </c>
      <c r="BGE77" s="98" t="s">
        <v>669</v>
      </c>
      <c r="BGF77" s="98" t="s">
        <v>669</v>
      </c>
      <c r="BGG77" s="98" t="s">
        <v>669</v>
      </c>
      <c r="BGH77" s="98" t="s">
        <v>669</v>
      </c>
      <c r="BGI77" s="98" t="s">
        <v>669</v>
      </c>
      <c r="BGJ77" s="98" t="s">
        <v>669</v>
      </c>
      <c r="BGK77" s="98" t="s">
        <v>669</v>
      </c>
      <c r="BGL77" s="98" t="s">
        <v>669</v>
      </c>
      <c r="BGM77" s="98" t="s">
        <v>669</v>
      </c>
      <c r="BGN77" s="98" t="s">
        <v>669</v>
      </c>
      <c r="BGO77" s="98" t="s">
        <v>669</v>
      </c>
      <c r="BGP77" s="98" t="s">
        <v>669</v>
      </c>
      <c r="BGQ77" s="98" t="s">
        <v>669</v>
      </c>
      <c r="BGR77" s="98" t="s">
        <v>669</v>
      </c>
      <c r="BGS77" s="98" t="s">
        <v>669</v>
      </c>
      <c r="BGT77" s="98" t="s">
        <v>669</v>
      </c>
      <c r="BGU77" s="98" t="s">
        <v>669</v>
      </c>
      <c r="BGV77" s="98" t="s">
        <v>669</v>
      </c>
      <c r="BGW77" s="98" t="s">
        <v>669</v>
      </c>
      <c r="BGX77" s="98" t="s">
        <v>669</v>
      </c>
      <c r="BGY77" s="98" t="s">
        <v>669</v>
      </c>
      <c r="BGZ77" s="98" t="s">
        <v>669</v>
      </c>
      <c r="BHA77" s="98" t="s">
        <v>669</v>
      </c>
      <c r="BHB77" s="98" t="s">
        <v>669</v>
      </c>
      <c r="BHC77" s="98" t="s">
        <v>669</v>
      </c>
      <c r="BHD77" s="98" t="s">
        <v>669</v>
      </c>
      <c r="BHE77" s="98" t="s">
        <v>669</v>
      </c>
      <c r="BHF77" s="98" t="s">
        <v>669</v>
      </c>
      <c r="BHG77" s="98" t="s">
        <v>669</v>
      </c>
      <c r="BHH77" s="98" t="s">
        <v>669</v>
      </c>
      <c r="BHI77" s="98" t="s">
        <v>669</v>
      </c>
      <c r="BHJ77" s="98" t="s">
        <v>669</v>
      </c>
      <c r="BHK77" s="98" t="s">
        <v>669</v>
      </c>
      <c r="BHL77" s="98" t="s">
        <v>669</v>
      </c>
      <c r="BHM77" s="98" t="s">
        <v>669</v>
      </c>
      <c r="BHN77" s="98" t="s">
        <v>669</v>
      </c>
      <c r="BHO77" s="98" t="s">
        <v>669</v>
      </c>
      <c r="BHP77" s="98" t="s">
        <v>669</v>
      </c>
      <c r="BHQ77" s="98" t="s">
        <v>669</v>
      </c>
      <c r="BHR77" s="98" t="s">
        <v>669</v>
      </c>
      <c r="BHS77" s="98" t="s">
        <v>669</v>
      </c>
      <c r="BHT77" s="98" t="s">
        <v>669</v>
      </c>
      <c r="BHU77" s="98" t="s">
        <v>669</v>
      </c>
      <c r="BHV77" s="98" t="s">
        <v>669</v>
      </c>
      <c r="BHW77" s="98" t="s">
        <v>669</v>
      </c>
      <c r="BHX77" s="98" t="s">
        <v>669</v>
      </c>
      <c r="BHY77" s="98" t="s">
        <v>669</v>
      </c>
      <c r="BHZ77" s="98" t="s">
        <v>669</v>
      </c>
      <c r="BIA77" s="98" t="s">
        <v>669</v>
      </c>
      <c r="BIB77" s="98" t="s">
        <v>669</v>
      </c>
      <c r="BIC77" s="98" t="s">
        <v>669</v>
      </c>
      <c r="BID77" s="98" t="s">
        <v>669</v>
      </c>
      <c r="BIE77" s="98" t="s">
        <v>669</v>
      </c>
      <c r="BIF77" s="98" t="s">
        <v>669</v>
      </c>
      <c r="BIG77" s="98" t="s">
        <v>669</v>
      </c>
      <c r="BIH77" s="98" t="s">
        <v>669</v>
      </c>
      <c r="BII77" s="98" t="s">
        <v>669</v>
      </c>
      <c r="BIJ77" s="98" t="s">
        <v>669</v>
      </c>
      <c r="BIK77" s="98" t="s">
        <v>669</v>
      </c>
      <c r="BIL77" s="98" t="s">
        <v>669</v>
      </c>
      <c r="BIM77" s="98" t="s">
        <v>669</v>
      </c>
      <c r="BIN77" s="98" t="s">
        <v>669</v>
      </c>
      <c r="BIO77" s="98" t="s">
        <v>669</v>
      </c>
      <c r="BIP77" s="98" t="s">
        <v>669</v>
      </c>
      <c r="BIQ77" s="98" t="s">
        <v>669</v>
      </c>
      <c r="BIR77" s="98" t="s">
        <v>669</v>
      </c>
      <c r="BIS77" s="98" t="s">
        <v>669</v>
      </c>
      <c r="BIT77" s="98" t="s">
        <v>669</v>
      </c>
      <c r="BIU77" s="98" t="s">
        <v>669</v>
      </c>
      <c r="BIV77" s="98" t="s">
        <v>669</v>
      </c>
      <c r="BIW77" s="98" t="s">
        <v>669</v>
      </c>
      <c r="BIX77" s="98" t="s">
        <v>669</v>
      </c>
      <c r="BIY77" s="98" t="s">
        <v>669</v>
      </c>
      <c r="BIZ77" s="98" t="s">
        <v>669</v>
      </c>
      <c r="BJA77" s="98" t="s">
        <v>669</v>
      </c>
      <c r="BJB77" s="98" t="s">
        <v>669</v>
      </c>
      <c r="BJC77" s="98" t="s">
        <v>669</v>
      </c>
      <c r="BJD77" s="98" t="s">
        <v>669</v>
      </c>
      <c r="BJE77" s="98" t="s">
        <v>669</v>
      </c>
      <c r="BJF77" s="98" t="s">
        <v>669</v>
      </c>
      <c r="BJG77" s="98" t="s">
        <v>669</v>
      </c>
      <c r="BJH77" s="98" t="s">
        <v>669</v>
      </c>
      <c r="BJI77" s="98" t="s">
        <v>669</v>
      </c>
      <c r="BJJ77" s="98" t="s">
        <v>669</v>
      </c>
      <c r="BJK77" s="98" t="s">
        <v>669</v>
      </c>
      <c r="BJL77" s="98" t="s">
        <v>669</v>
      </c>
      <c r="BJM77" s="98" t="s">
        <v>669</v>
      </c>
      <c r="BJN77" s="98" t="s">
        <v>669</v>
      </c>
      <c r="BJO77" s="98" t="s">
        <v>669</v>
      </c>
      <c r="BJP77" s="98" t="s">
        <v>669</v>
      </c>
      <c r="BJQ77" s="98" t="s">
        <v>669</v>
      </c>
      <c r="BJR77" s="98" t="s">
        <v>669</v>
      </c>
      <c r="BJS77" s="98" t="s">
        <v>669</v>
      </c>
      <c r="BJT77" s="98" t="s">
        <v>669</v>
      </c>
      <c r="BJU77" s="98" t="s">
        <v>669</v>
      </c>
      <c r="BJV77" s="98" t="s">
        <v>669</v>
      </c>
      <c r="BJW77" s="98" t="s">
        <v>669</v>
      </c>
      <c r="BJX77" s="98" t="s">
        <v>669</v>
      </c>
      <c r="BJY77" s="98" t="s">
        <v>669</v>
      </c>
      <c r="BJZ77" s="98" t="s">
        <v>669</v>
      </c>
      <c r="BKA77" s="98" t="s">
        <v>669</v>
      </c>
      <c r="BKB77" s="98" t="s">
        <v>669</v>
      </c>
      <c r="BKC77" s="98" t="s">
        <v>669</v>
      </c>
      <c r="BKD77" s="98" t="s">
        <v>669</v>
      </c>
      <c r="BKE77" s="98" t="s">
        <v>669</v>
      </c>
      <c r="BKF77" s="98" t="s">
        <v>669</v>
      </c>
      <c r="BKG77" s="98" t="s">
        <v>669</v>
      </c>
      <c r="BKH77" s="98" t="s">
        <v>669</v>
      </c>
      <c r="BKI77" s="98" t="s">
        <v>669</v>
      </c>
      <c r="BKJ77" s="98" t="s">
        <v>669</v>
      </c>
      <c r="BKK77" s="98" t="s">
        <v>669</v>
      </c>
      <c r="BKL77" s="98" t="s">
        <v>669</v>
      </c>
      <c r="BKM77" s="98" t="s">
        <v>669</v>
      </c>
      <c r="BKN77" s="98" t="s">
        <v>669</v>
      </c>
      <c r="BKO77" s="98" t="s">
        <v>669</v>
      </c>
      <c r="BKP77" s="98" t="s">
        <v>669</v>
      </c>
      <c r="BKQ77" s="98" t="s">
        <v>669</v>
      </c>
      <c r="BKR77" s="98" t="s">
        <v>669</v>
      </c>
      <c r="BKS77" s="98" t="s">
        <v>669</v>
      </c>
      <c r="BKT77" s="98" t="s">
        <v>669</v>
      </c>
      <c r="BKU77" s="98" t="s">
        <v>669</v>
      </c>
      <c r="BKV77" s="98" t="s">
        <v>669</v>
      </c>
      <c r="BKW77" s="98" t="s">
        <v>669</v>
      </c>
      <c r="BKX77" s="98" t="s">
        <v>669</v>
      </c>
      <c r="BKY77" s="98" t="s">
        <v>669</v>
      </c>
      <c r="BKZ77" s="98" t="s">
        <v>669</v>
      </c>
      <c r="BLA77" s="98" t="s">
        <v>669</v>
      </c>
      <c r="BLB77" s="98" t="s">
        <v>669</v>
      </c>
      <c r="BLC77" s="98" t="s">
        <v>669</v>
      </c>
      <c r="BLD77" s="98" t="s">
        <v>669</v>
      </c>
      <c r="BLE77" s="98" t="s">
        <v>669</v>
      </c>
      <c r="BLF77" s="98" t="s">
        <v>669</v>
      </c>
      <c r="BLG77" s="98" t="s">
        <v>669</v>
      </c>
      <c r="BLH77" s="98" t="s">
        <v>669</v>
      </c>
      <c r="BLI77" s="98" t="s">
        <v>669</v>
      </c>
      <c r="BLJ77" s="98" t="s">
        <v>669</v>
      </c>
      <c r="BLK77" s="98" t="s">
        <v>669</v>
      </c>
      <c r="BLL77" s="98" t="s">
        <v>669</v>
      </c>
      <c r="BLM77" s="98" t="s">
        <v>669</v>
      </c>
      <c r="BLN77" s="98" t="s">
        <v>669</v>
      </c>
      <c r="BLO77" s="98" t="s">
        <v>669</v>
      </c>
      <c r="BLP77" s="98" t="s">
        <v>669</v>
      </c>
      <c r="BLQ77" s="98" t="s">
        <v>669</v>
      </c>
      <c r="BLR77" s="98" t="s">
        <v>669</v>
      </c>
      <c r="BLS77" s="98" t="s">
        <v>669</v>
      </c>
      <c r="BLT77" s="98" t="s">
        <v>669</v>
      </c>
      <c r="BLU77" s="98" t="s">
        <v>669</v>
      </c>
      <c r="BLV77" s="98" t="s">
        <v>669</v>
      </c>
      <c r="BLW77" s="98" t="s">
        <v>669</v>
      </c>
      <c r="BLX77" s="98" t="s">
        <v>669</v>
      </c>
      <c r="BLY77" s="98" t="s">
        <v>669</v>
      </c>
      <c r="BLZ77" s="98" t="s">
        <v>669</v>
      </c>
      <c r="BMA77" s="98" t="s">
        <v>669</v>
      </c>
      <c r="BMB77" s="98" t="s">
        <v>669</v>
      </c>
      <c r="BMC77" s="98" t="s">
        <v>669</v>
      </c>
      <c r="BMD77" s="98" t="s">
        <v>669</v>
      </c>
      <c r="BME77" s="98" t="s">
        <v>669</v>
      </c>
      <c r="BMF77" s="98" t="s">
        <v>669</v>
      </c>
      <c r="BMG77" s="98" t="s">
        <v>669</v>
      </c>
      <c r="BMH77" s="98" t="s">
        <v>669</v>
      </c>
      <c r="BMI77" s="98" t="s">
        <v>669</v>
      </c>
      <c r="BMJ77" s="98" t="s">
        <v>669</v>
      </c>
      <c r="BMK77" s="98" t="s">
        <v>669</v>
      </c>
      <c r="BML77" s="98" t="s">
        <v>669</v>
      </c>
      <c r="BMM77" s="98" t="s">
        <v>669</v>
      </c>
      <c r="BMN77" s="98" t="s">
        <v>669</v>
      </c>
      <c r="BMO77" s="98" t="s">
        <v>669</v>
      </c>
      <c r="BMP77" s="98" t="s">
        <v>669</v>
      </c>
      <c r="BMQ77" s="98" t="s">
        <v>669</v>
      </c>
      <c r="BMR77" s="98" t="s">
        <v>669</v>
      </c>
      <c r="BMS77" s="98" t="s">
        <v>669</v>
      </c>
      <c r="BMT77" s="98" t="s">
        <v>669</v>
      </c>
      <c r="BMU77" s="98" t="s">
        <v>669</v>
      </c>
      <c r="BMV77" s="98" t="s">
        <v>669</v>
      </c>
      <c r="BMW77" s="98" t="s">
        <v>669</v>
      </c>
      <c r="BMX77" s="98" t="s">
        <v>669</v>
      </c>
      <c r="BMY77" s="98" t="s">
        <v>669</v>
      </c>
      <c r="BMZ77" s="98" t="s">
        <v>669</v>
      </c>
      <c r="BNA77" s="98" t="s">
        <v>669</v>
      </c>
      <c r="BNB77" s="98" t="s">
        <v>669</v>
      </c>
      <c r="BNC77" s="98" t="s">
        <v>669</v>
      </c>
      <c r="BND77" s="98" t="s">
        <v>669</v>
      </c>
      <c r="BNE77" s="98" t="s">
        <v>669</v>
      </c>
      <c r="BNF77" s="98" t="s">
        <v>669</v>
      </c>
      <c r="BNG77" s="98" t="s">
        <v>669</v>
      </c>
      <c r="BNH77" s="98" t="s">
        <v>669</v>
      </c>
      <c r="BNI77" s="98" t="s">
        <v>669</v>
      </c>
      <c r="BNJ77" s="98" t="s">
        <v>669</v>
      </c>
      <c r="BNK77" s="98" t="s">
        <v>669</v>
      </c>
      <c r="BNL77" s="98" t="s">
        <v>669</v>
      </c>
      <c r="BNM77" s="98" t="s">
        <v>669</v>
      </c>
      <c r="BNN77" s="98" t="s">
        <v>669</v>
      </c>
      <c r="BNO77" s="98" t="s">
        <v>669</v>
      </c>
      <c r="BNP77" s="98" t="s">
        <v>669</v>
      </c>
      <c r="BNQ77" s="98" t="s">
        <v>669</v>
      </c>
      <c r="BNR77" s="98" t="s">
        <v>669</v>
      </c>
      <c r="BNS77" s="98" t="s">
        <v>669</v>
      </c>
      <c r="BNT77" s="98" t="s">
        <v>669</v>
      </c>
      <c r="BNU77" s="98" t="s">
        <v>669</v>
      </c>
      <c r="BNV77" s="98" t="s">
        <v>669</v>
      </c>
      <c r="BNW77" s="98" t="s">
        <v>669</v>
      </c>
      <c r="BNX77" s="98" t="s">
        <v>669</v>
      </c>
      <c r="BNY77" s="98" t="s">
        <v>669</v>
      </c>
      <c r="BNZ77" s="98" t="s">
        <v>669</v>
      </c>
      <c r="BOA77" s="98" t="s">
        <v>669</v>
      </c>
      <c r="BOB77" s="98" t="s">
        <v>669</v>
      </c>
      <c r="BOC77" s="98" t="s">
        <v>669</v>
      </c>
      <c r="BOD77" s="98" t="s">
        <v>669</v>
      </c>
      <c r="BOE77" s="98" t="s">
        <v>669</v>
      </c>
      <c r="BOF77" s="98" t="s">
        <v>669</v>
      </c>
      <c r="BOG77" s="98" t="s">
        <v>669</v>
      </c>
      <c r="BOH77" s="98" t="s">
        <v>669</v>
      </c>
      <c r="BOI77" s="98" t="s">
        <v>669</v>
      </c>
      <c r="BOJ77" s="98" t="s">
        <v>669</v>
      </c>
      <c r="BOK77" s="98" t="s">
        <v>669</v>
      </c>
      <c r="BOL77" s="98" t="s">
        <v>669</v>
      </c>
      <c r="BOM77" s="98" t="s">
        <v>669</v>
      </c>
      <c r="BON77" s="98" t="s">
        <v>669</v>
      </c>
      <c r="BOO77" s="98" t="s">
        <v>669</v>
      </c>
      <c r="BOP77" s="98" t="s">
        <v>669</v>
      </c>
      <c r="BOQ77" s="98" t="s">
        <v>669</v>
      </c>
      <c r="BOR77" s="98" t="s">
        <v>669</v>
      </c>
      <c r="BOS77" s="98" t="s">
        <v>669</v>
      </c>
      <c r="BOT77" s="98" t="s">
        <v>669</v>
      </c>
      <c r="BOU77" s="98" t="s">
        <v>669</v>
      </c>
      <c r="BOV77" s="98" t="s">
        <v>669</v>
      </c>
      <c r="BOW77" s="98" t="s">
        <v>669</v>
      </c>
      <c r="BOX77" s="98" t="s">
        <v>669</v>
      </c>
      <c r="BOY77" s="98" t="s">
        <v>669</v>
      </c>
      <c r="BOZ77" s="98" t="s">
        <v>669</v>
      </c>
      <c r="BPA77" s="98" t="s">
        <v>669</v>
      </c>
      <c r="BPB77" s="98" t="s">
        <v>669</v>
      </c>
      <c r="BPC77" s="98" t="s">
        <v>669</v>
      </c>
      <c r="BPD77" s="98" t="s">
        <v>669</v>
      </c>
      <c r="BPE77" s="98" t="s">
        <v>669</v>
      </c>
      <c r="BPF77" s="98" t="s">
        <v>669</v>
      </c>
      <c r="BPG77" s="98" t="s">
        <v>669</v>
      </c>
      <c r="BPH77" s="98" t="s">
        <v>669</v>
      </c>
      <c r="BPI77" s="98" t="s">
        <v>669</v>
      </c>
      <c r="BPJ77" s="98" t="s">
        <v>669</v>
      </c>
      <c r="BPK77" s="98" t="s">
        <v>669</v>
      </c>
      <c r="BPL77" s="98" t="s">
        <v>669</v>
      </c>
      <c r="BPM77" s="98" t="s">
        <v>669</v>
      </c>
      <c r="BPN77" s="98" t="s">
        <v>669</v>
      </c>
      <c r="BPO77" s="98" t="s">
        <v>669</v>
      </c>
      <c r="BPP77" s="98" t="s">
        <v>669</v>
      </c>
      <c r="BPQ77" s="98" t="s">
        <v>669</v>
      </c>
      <c r="BPR77" s="98" t="s">
        <v>669</v>
      </c>
      <c r="BPS77" s="98" t="s">
        <v>669</v>
      </c>
      <c r="BPT77" s="98" t="s">
        <v>669</v>
      </c>
      <c r="BPU77" s="98" t="s">
        <v>669</v>
      </c>
      <c r="BPV77" s="98" t="s">
        <v>669</v>
      </c>
      <c r="BPW77" s="98" t="s">
        <v>669</v>
      </c>
      <c r="BPX77" s="98" t="s">
        <v>669</v>
      </c>
      <c r="BPY77" s="98" t="s">
        <v>669</v>
      </c>
      <c r="BPZ77" s="98" t="s">
        <v>669</v>
      </c>
      <c r="BQA77" s="98" t="s">
        <v>669</v>
      </c>
      <c r="BQB77" s="98" t="s">
        <v>669</v>
      </c>
      <c r="BQC77" s="98" t="s">
        <v>669</v>
      </c>
      <c r="BQD77" s="98" t="s">
        <v>669</v>
      </c>
      <c r="BQE77" s="98" t="s">
        <v>669</v>
      </c>
      <c r="BQF77" s="98" t="s">
        <v>669</v>
      </c>
      <c r="BQG77" s="98" t="s">
        <v>669</v>
      </c>
      <c r="BQH77" s="98" t="s">
        <v>669</v>
      </c>
      <c r="BQI77" s="98" t="s">
        <v>669</v>
      </c>
      <c r="BQJ77" s="98" t="s">
        <v>669</v>
      </c>
      <c r="BQK77" s="98" t="s">
        <v>669</v>
      </c>
      <c r="BQL77" s="98" t="s">
        <v>669</v>
      </c>
      <c r="BQM77" s="98" t="s">
        <v>669</v>
      </c>
      <c r="BQN77" s="98" t="s">
        <v>669</v>
      </c>
      <c r="BQO77" s="98" t="s">
        <v>669</v>
      </c>
      <c r="BQP77" s="98" t="s">
        <v>669</v>
      </c>
      <c r="BQQ77" s="98" t="s">
        <v>669</v>
      </c>
      <c r="BQR77" s="98" t="s">
        <v>669</v>
      </c>
      <c r="BQS77" s="98" t="s">
        <v>669</v>
      </c>
      <c r="BQT77" s="98" t="s">
        <v>669</v>
      </c>
      <c r="BQU77" s="98" t="s">
        <v>669</v>
      </c>
      <c r="BQV77" s="98" t="s">
        <v>669</v>
      </c>
      <c r="BQW77" s="98" t="s">
        <v>669</v>
      </c>
      <c r="BQX77" s="98" t="s">
        <v>669</v>
      </c>
      <c r="BQY77" s="98" t="s">
        <v>669</v>
      </c>
      <c r="BQZ77" s="98" t="s">
        <v>669</v>
      </c>
      <c r="BRA77" s="98" t="s">
        <v>669</v>
      </c>
      <c r="BRB77" s="98" t="s">
        <v>669</v>
      </c>
      <c r="BRC77" s="98" t="s">
        <v>669</v>
      </c>
      <c r="BRD77" s="98" t="s">
        <v>669</v>
      </c>
      <c r="BRE77" s="98" t="s">
        <v>669</v>
      </c>
      <c r="BRF77" s="98" t="s">
        <v>669</v>
      </c>
      <c r="BRG77" s="98" t="s">
        <v>669</v>
      </c>
      <c r="BRH77" s="98" t="s">
        <v>669</v>
      </c>
      <c r="BRI77" s="98" t="s">
        <v>669</v>
      </c>
      <c r="BRJ77" s="98" t="s">
        <v>669</v>
      </c>
      <c r="BRK77" s="98" t="s">
        <v>669</v>
      </c>
      <c r="BRL77" s="98" t="s">
        <v>669</v>
      </c>
      <c r="BRM77" s="98" t="s">
        <v>669</v>
      </c>
      <c r="BRN77" s="98" t="s">
        <v>669</v>
      </c>
      <c r="BRO77" s="98" t="s">
        <v>669</v>
      </c>
      <c r="BRP77" s="98" t="s">
        <v>669</v>
      </c>
      <c r="BRQ77" s="98" t="s">
        <v>669</v>
      </c>
      <c r="BRR77" s="98" t="s">
        <v>669</v>
      </c>
      <c r="BRS77" s="98" t="s">
        <v>669</v>
      </c>
      <c r="BRT77" s="98" t="s">
        <v>669</v>
      </c>
      <c r="BRU77" s="98" t="s">
        <v>669</v>
      </c>
      <c r="BRV77" s="98" t="s">
        <v>669</v>
      </c>
      <c r="BRW77" s="98" t="s">
        <v>669</v>
      </c>
      <c r="BRX77" s="98" t="s">
        <v>669</v>
      </c>
      <c r="BRY77" s="98" t="s">
        <v>669</v>
      </c>
      <c r="BRZ77" s="98" t="s">
        <v>669</v>
      </c>
      <c r="BSA77" s="98" t="s">
        <v>669</v>
      </c>
      <c r="BSB77" s="98" t="s">
        <v>669</v>
      </c>
      <c r="BSC77" s="98" t="s">
        <v>669</v>
      </c>
      <c r="BSD77" s="98" t="s">
        <v>669</v>
      </c>
      <c r="BSE77" s="98" t="s">
        <v>669</v>
      </c>
      <c r="BSF77" s="98" t="s">
        <v>669</v>
      </c>
      <c r="BSG77" s="98" t="s">
        <v>669</v>
      </c>
      <c r="BSH77" s="98" t="s">
        <v>669</v>
      </c>
      <c r="BSI77" s="98" t="s">
        <v>669</v>
      </c>
      <c r="BSJ77" s="98" t="s">
        <v>669</v>
      </c>
      <c r="BSK77" s="98" t="s">
        <v>669</v>
      </c>
      <c r="BSL77" s="98" t="s">
        <v>669</v>
      </c>
      <c r="BSM77" s="98" t="s">
        <v>669</v>
      </c>
      <c r="BSN77" s="98" t="s">
        <v>669</v>
      </c>
      <c r="BSO77" s="98" t="s">
        <v>669</v>
      </c>
      <c r="BSP77" s="98" t="s">
        <v>669</v>
      </c>
      <c r="BSQ77" s="98" t="s">
        <v>669</v>
      </c>
      <c r="BSR77" s="98" t="s">
        <v>669</v>
      </c>
      <c r="BSS77" s="98" t="s">
        <v>669</v>
      </c>
      <c r="BST77" s="98" t="s">
        <v>669</v>
      </c>
      <c r="BSU77" s="98" t="s">
        <v>669</v>
      </c>
      <c r="BSV77" s="98" t="s">
        <v>669</v>
      </c>
      <c r="BSW77" s="98" t="s">
        <v>669</v>
      </c>
      <c r="BSX77" s="98" t="s">
        <v>669</v>
      </c>
      <c r="BSY77" s="98" t="s">
        <v>669</v>
      </c>
      <c r="BSZ77" s="98" t="s">
        <v>669</v>
      </c>
      <c r="BTA77" s="98" t="s">
        <v>669</v>
      </c>
      <c r="BTB77" s="98" t="s">
        <v>669</v>
      </c>
      <c r="BTC77" s="98" t="s">
        <v>669</v>
      </c>
      <c r="BTD77" s="98" t="s">
        <v>669</v>
      </c>
      <c r="BTE77" s="98" t="s">
        <v>669</v>
      </c>
      <c r="BTF77" s="98" t="s">
        <v>669</v>
      </c>
      <c r="BTG77" s="98" t="s">
        <v>669</v>
      </c>
      <c r="BTH77" s="98" t="s">
        <v>669</v>
      </c>
      <c r="BTI77" s="98" t="s">
        <v>669</v>
      </c>
      <c r="BTJ77" s="98" t="s">
        <v>669</v>
      </c>
      <c r="BTK77" s="98" t="s">
        <v>669</v>
      </c>
      <c r="BTL77" s="98" t="s">
        <v>669</v>
      </c>
      <c r="BTM77" s="98" t="s">
        <v>669</v>
      </c>
      <c r="BTN77" s="98" t="s">
        <v>669</v>
      </c>
      <c r="BTO77" s="98" t="s">
        <v>669</v>
      </c>
      <c r="BTP77" s="98" t="s">
        <v>669</v>
      </c>
      <c r="BTQ77" s="98" t="s">
        <v>669</v>
      </c>
      <c r="BTR77" s="98" t="s">
        <v>669</v>
      </c>
      <c r="BTS77" s="98" t="s">
        <v>669</v>
      </c>
      <c r="BTT77" s="98" t="s">
        <v>669</v>
      </c>
      <c r="BTU77" s="98" t="s">
        <v>669</v>
      </c>
      <c r="BTV77" s="98" t="s">
        <v>669</v>
      </c>
      <c r="BTW77" s="98" t="s">
        <v>669</v>
      </c>
      <c r="BTX77" s="98" t="s">
        <v>669</v>
      </c>
      <c r="BTY77" s="98" t="s">
        <v>669</v>
      </c>
      <c r="BTZ77" s="98" t="s">
        <v>669</v>
      </c>
      <c r="BUA77" s="98" t="s">
        <v>669</v>
      </c>
      <c r="BUB77" s="98" t="s">
        <v>669</v>
      </c>
      <c r="BUC77" s="98" t="s">
        <v>669</v>
      </c>
      <c r="BUD77" s="98" t="s">
        <v>669</v>
      </c>
      <c r="BUE77" s="98" t="s">
        <v>669</v>
      </c>
      <c r="BUF77" s="98" t="s">
        <v>669</v>
      </c>
      <c r="BUG77" s="98" t="s">
        <v>669</v>
      </c>
      <c r="BUH77" s="98" t="s">
        <v>669</v>
      </c>
      <c r="BUI77" s="98" t="s">
        <v>669</v>
      </c>
      <c r="BUJ77" s="98" t="s">
        <v>669</v>
      </c>
      <c r="BUK77" s="98" t="s">
        <v>669</v>
      </c>
      <c r="BUL77" s="98" t="s">
        <v>669</v>
      </c>
      <c r="BUM77" s="98" t="s">
        <v>669</v>
      </c>
      <c r="BUN77" s="98" t="s">
        <v>669</v>
      </c>
      <c r="BUO77" s="98" t="s">
        <v>669</v>
      </c>
      <c r="BUP77" s="98" t="s">
        <v>669</v>
      </c>
      <c r="BUQ77" s="98" t="s">
        <v>669</v>
      </c>
      <c r="BUR77" s="98" t="s">
        <v>669</v>
      </c>
      <c r="BUS77" s="98" t="s">
        <v>669</v>
      </c>
      <c r="BUT77" s="98" t="s">
        <v>669</v>
      </c>
      <c r="BUU77" s="98" t="s">
        <v>669</v>
      </c>
      <c r="BUV77" s="98" t="s">
        <v>669</v>
      </c>
      <c r="BUW77" s="98" t="s">
        <v>669</v>
      </c>
      <c r="BUX77" s="98" t="s">
        <v>669</v>
      </c>
      <c r="BUY77" s="98" t="s">
        <v>669</v>
      </c>
      <c r="BUZ77" s="98" t="s">
        <v>669</v>
      </c>
      <c r="BVA77" s="98" t="s">
        <v>669</v>
      </c>
      <c r="BVB77" s="98" t="s">
        <v>669</v>
      </c>
      <c r="BVC77" s="98" t="s">
        <v>669</v>
      </c>
      <c r="BVD77" s="98" t="s">
        <v>669</v>
      </c>
      <c r="BVE77" s="98" t="s">
        <v>669</v>
      </c>
      <c r="BVF77" s="98" t="s">
        <v>669</v>
      </c>
      <c r="BVG77" s="98" t="s">
        <v>669</v>
      </c>
      <c r="BVH77" s="98" t="s">
        <v>669</v>
      </c>
      <c r="BVI77" s="98" t="s">
        <v>669</v>
      </c>
      <c r="BVJ77" s="98" t="s">
        <v>669</v>
      </c>
      <c r="BVK77" s="98" t="s">
        <v>669</v>
      </c>
      <c r="BVL77" s="98" t="s">
        <v>669</v>
      </c>
      <c r="BVM77" s="98" t="s">
        <v>669</v>
      </c>
      <c r="BVN77" s="98" t="s">
        <v>669</v>
      </c>
      <c r="BVO77" s="98" t="s">
        <v>669</v>
      </c>
      <c r="BVP77" s="98" t="s">
        <v>669</v>
      </c>
      <c r="BVQ77" s="98" t="s">
        <v>669</v>
      </c>
      <c r="BVR77" s="98" t="s">
        <v>669</v>
      </c>
      <c r="BVS77" s="98" t="s">
        <v>669</v>
      </c>
      <c r="BVT77" s="98" t="s">
        <v>669</v>
      </c>
      <c r="BVU77" s="98" t="s">
        <v>669</v>
      </c>
      <c r="BVV77" s="98" t="s">
        <v>669</v>
      </c>
      <c r="BVW77" s="98" t="s">
        <v>669</v>
      </c>
      <c r="BVX77" s="98" t="s">
        <v>669</v>
      </c>
      <c r="BVY77" s="98" t="s">
        <v>669</v>
      </c>
      <c r="BVZ77" s="98" t="s">
        <v>669</v>
      </c>
      <c r="BWA77" s="98" t="s">
        <v>669</v>
      </c>
      <c r="BWB77" s="98" t="s">
        <v>669</v>
      </c>
      <c r="BWC77" s="98" t="s">
        <v>669</v>
      </c>
      <c r="BWD77" s="98" t="s">
        <v>669</v>
      </c>
      <c r="BWE77" s="98" t="s">
        <v>669</v>
      </c>
      <c r="BWF77" s="98" t="s">
        <v>669</v>
      </c>
      <c r="BWG77" s="98" t="s">
        <v>669</v>
      </c>
      <c r="BWH77" s="98" t="s">
        <v>669</v>
      </c>
      <c r="BWI77" s="98" t="s">
        <v>669</v>
      </c>
      <c r="BWJ77" s="98" t="s">
        <v>669</v>
      </c>
      <c r="BWK77" s="98" t="s">
        <v>669</v>
      </c>
      <c r="BWL77" s="98" t="s">
        <v>669</v>
      </c>
      <c r="BWM77" s="98" t="s">
        <v>669</v>
      </c>
      <c r="BWN77" s="98" t="s">
        <v>669</v>
      </c>
      <c r="BWO77" s="98" t="s">
        <v>669</v>
      </c>
      <c r="BWP77" s="98" t="s">
        <v>669</v>
      </c>
      <c r="BWQ77" s="98" t="s">
        <v>669</v>
      </c>
      <c r="BWR77" s="98" t="s">
        <v>669</v>
      </c>
      <c r="BWS77" s="98" t="s">
        <v>669</v>
      </c>
      <c r="BWT77" s="98" t="s">
        <v>669</v>
      </c>
      <c r="BWU77" s="98" t="s">
        <v>669</v>
      </c>
      <c r="BWV77" s="98" t="s">
        <v>669</v>
      </c>
      <c r="BWW77" s="98" t="s">
        <v>669</v>
      </c>
      <c r="BWX77" s="98" t="s">
        <v>669</v>
      </c>
      <c r="BWY77" s="98" t="s">
        <v>669</v>
      </c>
      <c r="BWZ77" s="98" t="s">
        <v>669</v>
      </c>
      <c r="BXA77" s="98" t="s">
        <v>669</v>
      </c>
      <c r="BXB77" s="98" t="s">
        <v>669</v>
      </c>
      <c r="BXC77" s="98" t="s">
        <v>669</v>
      </c>
      <c r="BXD77" s="98" t="s">
        <v>669</v>
      </c>
      <c r="BXE77" s="98" t="s">
        <v>669</v>
      </c>
      <c r="BXF77" s="98" t="s">
        <v>669</v>
      </c>
      <c r="BXG77" s="98" t="s">
        <v>669</v>
      </c>
      <c r="BXH77" s="98" t="s">
        <v>669</v>
      </c>
      <c r="BXI77" s="98" t="s">
        <v>669</v>
      </c>
      <c r="BXJ77" s="98" t="s">
        <v>669</v>
      </c>
      <c r="BXK77" s="98" t="s">
        <v>669</v>
      </c>
      <c r="BXL77" s="98" t="s">
        <v>669</v>
      </c>
      <c r="BXM77" s="98" t="s">
        <v>669</v>
      </c>
      <c r="BXN77" s="98" t="s">
        <v>669</v>
      </c>
      <c r="BXO77" s="98" t="s">
        <v>669</v>
      </c>
      <c r="BXP77" s="98" t="s">
        <v>669</v>
      </c>
      <c r="BXQ77" s="98" t="s">
        <v>669</v>
      </c>
      <c r="BXR77" s="98" t="s">
        <v>669</v>
      </c>
      <c r="BXS77" s="98" t="s">
        <v>669</v>
      </c>
      <c r="BXT77" s="98" t="s">
        <v>669</v>
      </c>
      <c r="BXU77" s="98" t="s">
        <v>669</v>
      </c>
      <c r="BXV77" s="98" t="s">
        <v>669</v>
      </c>
      <c r="BXW77" s="98" t="s">
        <v>669</v>
      </c>
      <c r="BXX77" s="98" t="s">
        <v>669</v>
      </c>
      <c r="BXY77" s="98" t="s">
        <v>669</v>
      </c>
      <c r="BXZ77" s="98" t="s">
        <v>669</v>
      </c>
      <c r="BYA77" s="98" t="s">
        <v>669</v>
      </c>
      <c r="BYB77" s="98" t="s">
        <v>669</v>
      </c>
      <c r="BYC77" s="98" t="s">
        <v>669</v>
      </c>
      <c r="BYD77" s="98" t="s">
        <v>669</v>
      </c>
      <c r="BYE77" s="98" t="s">
        <v>669</v>
      </c>
      <c r="BYF77" s="98" t="s">
        <v>669</v>
      </c>
      <c r="BYG77" s="98" t="s">
        <v>669</v>
      </c>
      <c r="BYH77" s="98" t="s">
        <v>669</v>
      </c>
      <c r="BYI77" s="98" t="s">
        <v>669</v>
      </c>
      <c r="BYJ77" s="98" t="s">
        <v>669</v>
      </c>
      <c r="BYK77" s="98" t="s">
        <v>669</v>
      </c>
      <c r="BYL77" s="98" t="s">
        <v>669</v>
      </c>
      <c r="BYM77" s="98" t="s">
        <v>669</v>
      </c>
      <c r="BYN77" s="98" t="s">
        <v>669</v>
      </c>
      <c r="BYO77" s="98" t="s">
        <v>669</v>
      </c>
      <c r="BYP77" s="98" t="s">
        <v>669</v>
      </c>
      <c r="BYQ77" s="98" t="s">
        <v>669</v>
      </c>
      <c r="BYR77" s="98" t="s">
        <v>669</v>
      </c>
      <c r="BYS77" s="98" t="s">
        <v>669</v>
      </c>
      <c r="BYT77" s="98" t="s">
        <v>669</v>
      </c>
      <c r="BYU77" s="98" t="s">
        <v>669</v>
      </c>
      <c r="BYV77" s="98" t="s">
        <v>669</v>
      </c>
      <c r="BYW77" s="98" t="s">
        <v>669</v>
      </c>
      <c r="BYX77" s="98" t="s">
        <v>669</v>
      </c>
      <c r="BYY77" s="98" t="s">
        <v>669</v>
      </c>
      <c r="BYZ77" s="98" t="s">
        <v>669</v>
      </c>
      <c r="BZA77" s="98" t="s">
        <v>669</v>
      </c>
      <c r="BZB77" s="98" t="s">
        <v>669</v>
      </c>
      <c r="BZC77" s="98" t="s">
        <v>669</v>
      </c>
      <c r="BZD77" s="98" t="s">
        <v>669</v>
      </c>
      <c r="BZE77" s="98" t="s">
        <v>669</v>
      </c>
      <c r="BZF77" s="98" t="s">
        <v>669</v>
      </c>
      <c r="BZG77" s="98" t="s">
        <v>669</v>
      </c>
      <c r="BZH77" s="98" t="s">
        <v>669</v>
      </c>
      <c r="BZI77" s="98" t="s">
        <v>669</v>
      </c>
      <c r="BZJ77" s="98" t="s">
        <v>669</v>
      </c>
      <c r="BZK77" s="98" t="s">
        <v>669</v>
      </c>
      <c r="BZL77" s="98" t="s">
        <v>669</v>
      </c>
      <c r="BZM77" s="98" t="s">
        <v>669</v>
      </c>
      <c r="BZN77" s="98" t="s">
        <v>669</v>
      </c>
      <c r="BZO77" s="98" t="s">
        <v>669</v>
      </c>
      <c r="BZP77" s="98" t="s">
        <v>669</v>
      </c>
      <c r="BZQ77" s="98" t="s">
        <v>669</v>
      </c>
      <c r="BZR77" s="98" t="s">
        <v>669</v>
      </c>
      <c r="BZS77" s="98" t="s">
        <v>669</v>
      </c>
      <c r="BZT77" s="98" t="s">
        <v>669</v>
      </c>
      <c r="BZU77" s="98" t="s">
        <v>669</v>
      </c>
      <c r="BZV77" s="98" t="s">
        <v>669</v>
      </c>
      <c r="BZW77" s="98" t="s">
        <v>669</v>
      </c>
      <c r="BZX77" s="98" t="s">
        <v>669</v>
      </c>
      <c r="BZY77" s="98" t="s">
        <v>669</v>
      </c>
      <c r="BZZ77" s="98" t="s">
        <v>669</v>
      </c>
      <c r="CAA77" s="98" t="s">
        <v>669</v>
      </c>
      <c r="CAB77" s="98" t="s">
        <v>669</v>
      </c>
      <c r="CAC77" s="98" t="s">
        <v>669</v>
      </c>
      <c r="CAD77" s="98" t="s">
        <v>669</v>
      </c>
      <c r="CAE77" s="98" t="s">
        <v>669</v>
      </c>
      <c r="CAF77" s="98" t="s">
        <v>669</v>
      </c>
      <c r="CAG77" s="98" t="s">
        <v>669</v>
      </c>
      <c r="CAH77" s="98" t="s">
        <v>669</v>
      </c>
      <c r="CAI77" s="98" t="s">
        <v>669</v>
      </c>
      <c r="CAJ77" s="98" t="s">
        <v>669</v>
      </c>
      <c r="CAK77" s="98" t="s">
        <v>669</v>
      </c>
      <c r="CAL77" s="98" t="s">
        <v>669</v>
      </c>
      <c r="CAM77" s="98" t="s">
        <v>669</v>
      </c>
      <c r="CAN77" s="98" t="s">
        <v>669</v>
      </c>
      <c r="CAO77" s="98" t="s">
        <v>669</v>
      </c>
      <c r="CAP77" s="98" t="s">
        <v>669</v>
      </c>
      <c r="CAQ77" s="98" t="s">
        <v>669</v>
      </c>
      <c r="CAR77" s="98" t="s">
        <v>669</v>
      </c>
      <c r="CAS77" s="98" t="s">
        <v>669</v>
      </c>
      <c r="CAT77" s="98" t="s">
        <v>669</v>
      </c>
      <c r="CAU77" s="98" t="s">
        <v>669</v>
      </c>
      <c r="CAV77" s="98" t="s">
        <v>669</v>
      </c>
      <c r="CAW77" s="98" t="s">
        <v>669</v>
      </c>
      <c r="CAX77" s="98" t="s">
        <v>669</v>
      </c>
      <c r="CAY77" s="98" t="s">
        <v>669</v>
      </c>
      <c r="CAZ77" s="98" t="s">
        <v>669</v>
      </c>
      <c r="CBA77" s="98" t="s">
        <v>669</v>
      </c>
      <c r="CBB77" s="98" t="s">
        <v>669</v>
      </c>
      <c r="CBC77" s="98" t="s">
        <v>669</v>
      </c>
      <c r="CBD77" s="98" t="s">
        <v>669</v>
      </c>
      <c r="CBE77" s="98" t="s">
        <v>669</v>
      </c>
      <c r="CBF77" s="98" t="s">
        <v>669</v>
      </c>
      <c r="CBG77" s="98" t="s">
        <v>669</v>
      </c>
      <c r="CBH77" s="98" t="s">
        <v>669</v>
      </c>
      <c r="CBI77" s="98" t="s">
        <v>669</v>
      </c>
      <c r="CBJ77" s="98" t="s">
        <v>669</v>
      </c>
      <c r="CBK77" s="98" t="s">
        <v>669</v>
      </c>
      <c r="CBL77" s="98" t="s">
        <v>669</v>
      </c>
      <c r="CBM77" s="98" t="s">
        <v>669</v>
      </c>
      <c r="CBN77" s="98" t="s">
        <v>669</v>
      </c>
      <c r="CBO77" s="98" t="s">
        <v>669</v>
      </c>
      <c r="CBP77" s="98" t="s">
        <v>669</v>
      </c>
      <c r="CBQ77" s="98" t="s">
        <v>669</v>
      </c>
      <c r="CBR77" s="98" t="s">
        <v>669</v>
      </c>
      <c r="CBS77" s="98" t="s">
        <v>669</v>
      </c>
      <c r="CBT77" s="98" t="s">
        <v>669</v>
      </c>
      <c r="CBU77" s="98" t="s">
        <v>669</v>
      </c>
      <c r="CBV77" s="98" t="s">
        <v>669</v>
      </c>
      <c r="CBW77" s="98" t="s">
        <v>669</v>
      </c>
      <c r="CBX77" s="98" t="s">
        <v>669</v>
      </c>
      <c r="CBY77" s="98" t="s">
        <v>669</v>
      </c>
      <c r="CBZ77" s="98" t="s">
        <v>669</v>
      </c>
      <c r="CCA77" s="98" t="s">
        <v>669</v>
      </c>
      <c r="CCB77" s="98" t="s">
        <v>669</v>
      </c>
      <c r="CCC77" s="98" t="s">
        <v>669</v>
      </c>
      <c r="CCD77" s="98" t="s">
        <v>669</v>
      </c>
      <c r="CCE77" s="98" t="s">
        <v>669</v>
      </c>
      <c r="CCF77" s="98" t="s">
        <v>669</v>
      </c>
      <c r="CCG77" s="98" t="s">
        <v>669</v>
      </c>
      <c r="CCH77" s="98" t="s">
        <v>669</v>
      </c>
      <c r="CCI77" s="98" t="s">
        <v>669</v>
      </c>
      <c r="CCJ77" s="98" t="s">
        <v>669</v>
      </c>
      <c r="CCK77" s="98" t="s">
        <v>669</v>
      </c>
      <c r="CCL77" s="98" t="s">
        <v>669</v>
      </c>
      <c r="CCM77" s="98" t="s">
        <v>669</v>
      </c>
      <c r="CCN77" s="98" t="s">
        <v>669</v>
      </c>
      <c r="CCO77" s="98" t="s">
        <v>669</v>
      </c>
      <c r="CCP77" s="98" t="s">
        <v>669</v>
      </c>
      <c r="CCQ77" s="98" t="s">
        <v>669</v>
      </c>
      <c r="CCR77" s="98" t="s">
        <v>669</v>
      </c>
      <c r="CCS77" s="98" t="s">
        <v>669</v>
      </c>
      <c r="CCT77" s="98" t="s">
        <v>669</v>
      </c>
      <c r="CCU77" s="98" t="s">
        <v>669</v>
      </c>
      <c r="CCV77" s="98" t="s">
        <v>669</v>
      </c>
      <c r="CCW77" s="98" t="s">
        <v>669</v>
      </c>
      <c r="CCX77" s="98" t="s">
        <v>669</v>
      </c>
      <c r="CCY77" s="98" t="s">
        <v>669</v>
      </c>
      <c r="CCZ77" s="98" t="s">
        <v>669</v>
      </c>
      <c r="CDA77" s="98" t="s">
        <v>669</v>
      </c>
      <c r="CDB77" s="98" t="s">
        <v>669</v>
      </c>
      <c r="CDC77" s="98" t="s">
        <v>669</v>
      </c>
      <c r="CDD77" s="98" t="s">
        <v>669</v>
      </c>
      <c r="CDE77" s="98" t="s">
        <v>669</v>
      </c>
      <c r="CDF77" s="98" t="s">
        <v>669</v>
      </c>
      <c r="CDG77" s="98" t="s">
        <v>669</v>
      </c>
      <c r="CDH77" s="98" t="s">
        <v>669</v>
      </c>
      <c r="CDI77" s="98" t="s">
        <v>669</v>
      </c>
      <c r="CDJ77" s="98" t="s">
        <v>669</v>
      </c>
      <c r="CDK77" s="98" t="s">
        <v>669</v>
      </c>
      <c r="CDL77" s="98" t="s">
        <v>669</v>
      </c>
      <c r="CDM77" s="98" t="s">
        <v>669</v>
      </c>
      <c r="CDN77" s="98" t="s">
        <v>669</v>
      </c>
      <c r="CDO77" s="98" t="s">
        <v>669</v>
      </c>
      <c r="CDP77" s="98" t="s">
        <v>669</v>
      </c>
      <c r="CDQ77" s="98" t="s">
        <v>669</v>
      </c>
      <c r="CDR77" s="98" t="s">
        <v>669</v>
      </c>
      <c r="CDS77" s="98" t="s">
        <v>669</v>
      </c>
      <c r="CDT77" s="98" t="s">
        <v>669</v>
      </c>
      <c r="CDU77" s="98" t="s">
        <v>669</v>
      </c>
      <c r="CDV77" s="98" t="s">
        <v>669</v>
      </c>
      <c r="CDW77" s="98" t="s">
        <v>669</v>
      </c>
      <c r="CDX77" s="98" t="s">
        <v>669</v>
      </c>
      <c r="CDY77" s="98" t="s">
        <v>669</v>
      </c>
      <c r="CDZ77" s="98" t="s">
        <v>669</v>
      </c>
      <c r="CEA77" s="98" t="s">
        <v>669</v>
      </c>
      <c r="CEB77" s="98" t="s">
        <v>669</v>
      </c>
      <c r="CEC77" s="98" t="s">
        <v>669</v>
      </c>
      <c r="CED77" s="98" t="s">
        <v>669</v>
      </c>
      <c r="CEE77" s="98" t="s">
        <v>669</v>
      </c>
      <c r="CEF77" s="98" t="s">
        <v>669</v>
      </c>
      <c r="CEG77" s="98" t="s">
        <v>669</v>
      </c>
      <c r="CEH77" s="98" t="s">
        <v>669</v>
      </c>
      <c r="CEI77" s="98" t="s">
        <v>669</v>
      </c>
      <c r="CEJ77" s="98" t="s">
        <v>669</v>
      </c>
      <c r="CEK77" s="98" t="s">
        <v>669</v>
      </c>
      <c r="CEL77" s="98" t="s">
        <v>669</v>
      </c>
      <c r="CEM77" s="98" t="s">
        <v>669</v>
      </c>
      <c r="CEN77" s="98" t="s">
        <v>669</v>
      </c>
      <c r="CEO77" s="98" t="s">
        <v>669</v>
      </c>
      <c r="CEP77" s="98" t="s">
        <v>669</v>
      </c>
      <c r="CEQ77" s="98" t="s">
        <v>669</v>
      </c>
      <c r="CER77" s="98" t="s">
        <v>669</v>
      </c>
      <c r="CES77" s="98" t="s">
        <v>669</v>
      </c>
      <c r="CET77" s="98" t="s">
        <v>669</v>
      </c>
      <c r="CEU77" s="98" t="s">
        <v>669</v>
      </c>
      <c r="CEV77" s="98" t="s">
        <v>669</v>
      </c>
      <c r="CEW77" s="98" t="s">
        <v>669</v>
      </c>
      <c r="CEX77" s="98" t="s">
        <v>669</v>
      </c>
      <c r="CEY77" s="98" t="s">
        <v>669</v>
      </c>
      <c r="CEZ77" s="98" t="s">
        <v>669</v>
      </c>
      <c r="CFA77" s="98" t="s">
        <v>669</v>
      </c>
      <c r="CFB77" s="98" t="s">
        <v>669</v>
      </c>
      <c r="CFC77" s="98" t="s">
        <v>669</v>
      </c>
      <c r="CFD77" s="98" t="s">
        <v>669</v>
      </c>
      <c r="CFE77" s="98" t="s">
        <v>669</v>
      </c>
      <c r="CFF77" s="98" t="s">
        <v>669</v>
      </c>
      <c r="CFG77" s="98" t="s">
        <v>669</v>
      </c>
      <c r="CFH77" s="98" t="s">
        <v>669</v>
      </c>
      <c r="CFI77" s="98" t="s">
        <v>669</v>
      </c>
      <c r="CFJ77" s="98" t="s">
        <v>669</v>
      </c>
      <c r="CFK77" s="98" t="s">
        <v>669</v>
      </c>
      <c r="CFL77" s="98" t="s">
        <v>669</v>
      </c>
      <c r="CFM77" s="98" t="s">
        <v>669</v>
      </c>
      <c r="CFN77" s="98" t="s">
        <v>669</v>
      </c>
      <c r="CFO77" s="98" t="s">
        <v>669</v>
      </c>
      <c r="CFP77" s="98" t="s">
        <v>669</v>
      </c>
      <c r="CFQ77" s="98" t="s">
        <v>669</v>
      </c>
      <c r="CFR77" s="98" t="s">
        <v>669</v>
      </c>
      <c r="CFS77" s="98" t="s">
        <v>669</v>
      </c>
      <c r="CFT77" s="98" t="s">
        <v>669</v>
      </c>
      <c r="CFU77" s="98" t="s">
        <v>669</v>
      </c>
      <c r="CFV77" s="98" t="s">
        <v>669</v>
      </c>
      <c r="CFW77" s="98" t="s">
        <v>669</v>
      </c>
      <c r="CFX77" s="98" t="s">
        <v>669</v>
      </c>
      <c r="CFY77" s="98" t="s">
        <v>669</v>
      </c>
      <c r="CFZ77" s="98" t="s">
        <v>669</v>
      </c>
      <c r="CGA77" s="98" t="s">
        <v>669</v>
      </c>
      <c r="CGB77" s="98" t="s">
        <v>669</v>
      </c>
      <c r="CGC77" s="98" t="s">
        <v>669</v>
      </c>
      <c r="CGD77" s="98" t="s">
        <v>669</v>
      </c>
      <c r="CGE77" s="98" t="s">
        <v>669</v>
      </c>
      <c r="CGF77" s="98" t="s">
        <v>669</v>
      </c>
      <c r="CGG77" s="98" t="s">
        <v>669</v>
      </c>
      <c r="CGH77" s="98" t="s">
        <v>669</v>
      </c>
      <c r="CGI77" s="98" t="s">
        <v>669</v>
      </c>
      <c r="CGJ77" s="98" t="s">
        <v>669</v>
      </c>
      <c r="CGK77" s="98" t="s">
        <v>669</v>
      </c>
      <c r="CGL77" s="98" t="s">
        <v>669</v>
      </c>
      <c r="CGM77" s="98" t="s">
        <v>669</v>
      </c>
      <c r="CGN77" s="98" t="s">
        <v>669</v>
      </c>
      <c r="CGO77" s="98" t="s">
        <v>669</v>
      </c>
      <c r="CGP77" s="98" t="s">
        <v>669</v>
      </c>
      <c r="CGQ77" s="98" t="s">
        <v>669</v>
      </c>
      <c r="CGR77" s="98" t="s">
        <v>669</v>
      </c>
      <c r="CGS77" s="98" t="s">
        <v>669</v>
      </c>
      <c r="CGT77" s="98" t="s">
        <v>669</v>
      </c>
      <c r="CGU77" s="98" t="s">
        <v>669</v>
      </c>
      <c r="CGV77" s="98" t="s">
        <v>669</v>
      </c>
      <c r="CGW77" s="98" t="s">
        <v>669</v>
      </c>
      <c r="CGX77" s="98" t="s">
        <v>669</v>
      </c>
      <c r="CGY77" s="98" t="s">
        <v>669</v>
      </c>
      <c r="CGZ77" s="98" t="s">
        <v>669</v>
      </c>
      <c r="CHA77" s="98" t="s">
        <v>669</v>
      </c>
      <c r="CHB77" s="98" t="s">
        <v>669</v>
      </c>
      <c r="CHC77" s="98" t="s">
        <v>669</v>
      </c>
      <c r="CHD77" s="98" t="s">
        <v>669</v>
      </c>
      <c r="CHE77" s="98" t="s">
        <v>669</v>
      </c>
      <c r="CHF77" s="98" t="s">
        <v>669</v>
      </c>
      <c r="CHG77" s="98" t="s">
        <v>669</v>
      </c>
      <c r="CHH77" s="98" t="s">
        <v>669</v>
      </c>
      <c r="CHI77" s="98" t="s">
        <v>669</v>
      </c>
      <c r="CHJ77" s="98" t="s">
        <v>669</v>
      </c>
      <c r="CHK77" s="98" t="s">
        <v>669</v>
      </c>
      <c r="CHL77" s="98" t="s">
        <v>669</v>
      </c>
      <c r="CHM77" s="98" t="s">
        <v>669</v>
      </c>
      <c r="CHN77" s="98" t="s">
        <v>669</v>
      </c>
      <c r="CHO77" s="98" t="s">
        <v>669</v>
      </c>
      <c r="CHP77" s="98" t="s">
        <v>669</v>
      </c>
      <c r="CHQ77" s="98" t="s">
        <v>669</v>
      </c>
      <c r="CHR77" s="98" t="s">
        <v>669</v>
      </c>
      <c r="CHS77" s="98" t="s">
        <v>669</v>
      </c>
      <c r="CHT77" s="98" t="s">
        <v>669</v>
      </c>
      <c r="CHU77" s="98" t="s">
        <v>669</v>
      </c>
      <c r="CHV77" s="98" t="s">
        <v>669</v>
      </c>
      <c r="CHW77" s="98" t="s">
        <v>669</v>
      </c>
      <c r="CHX77" s="98" t="s">
        <v>669</v>
      </c>
      <c r="CHY77" s="98" t="s">
        <v>669</v>
      </c>
      <c r="CHZ77" s="98" t="s">
        <v>669</v>
      </c>
      <c r="CIA77" s="98" t="s">
        <v>669</v>
      </c>
      <c r="CIB77" s="98" t="s">
        <v>669</v>
      </c>
      <c r="CIC77" s="98" t="s">
        <v>669</v>
      </c>
      <c r="CID77" s="98" t="s">
        <v>669</v>
      </c>
      <c r="CIE77" s="98" t="s">
        <v>669</v>
      </c>
      <c r="CIF77" s="98" t="s">
        <v>669</v>
      </c>
      <c r="CIG77" s="98" t="s">
        <v>669</v>
      </c>
      <c r="CIH77" s="98" t="s">
        <v>669</v>
      </c>
      <c r="CII77" s="98" t="s">
        <v>669</v>
      </c>
      <c r="CIJ77" s="98" t="s">
        <v>669</v>
      </c>
      <c r="CIK77" s="98" t="s">
        <v>669</v>
      </c>
      <c r="CIL77" s="98" t="s">
        <v>669</v>
      </c>
      <c r="CIM77" s="98" t="s">
        <v>669</v>
      </c>
      <c r="CIN77" s="98" t="s">
        <v>669</v>
      </c>
      <c r="CIO77" s="98" t="s">
        <v>669</v>
      </c>
      <c r="CIP77" s="98" t="s">
        <v>669</v>
      </c>
      <c r="CIQ77" s="98" t="s">
        <v>669</v>
      </c>
      <c r="CIR77" s="98" t="s">
        <v>669</v>
      </c>
      <c r="CIS77" s="98" t="s">
        <v>669</v>
      </c>
      <c r="CIT77" s="98" t="s">
        <v>669</v>
      </c>
      <c r="CIU77" s="98" t="s">
        <v>669</v>
      </c>
      <c r="CIV77" s="98" t="s">
        <v>669</v>
      </c>
      <c r="CIW77" s="98" t="s">
        <v>669</v>
      </c>
      <c r="CIX77" s="98" t="s">
        <v>669</v>
      </c>
      <c r="CIY77" s="98" t="s">
        <v>669</v>
      </c>
      <c r="CIZ77" s="98" t="s">
        <v>669</v>
      </c>
      <c r="CJA77" s="98" t="s">
        <v>669</v>
      </c>
      <c r="CJB77" s="98" t="s">
        <v>669</v>
      </c>
      <c r="CJC77" s="98" t="s">
        <v>669</v>
      </c>
      <c r="CJD77" s="98" t="s">
        <v>669</v>
      </c>
      <c r="CJE77" s="98" t="s">
        <v>669</v>
      </c>
      <c r="CJF77" s="98" t="s">
        <v>669</v>
      </c>
      <c r="CJG77" s="98" t="s">
        <v>669</v>
      </c>
      <c r="CJH77" s="98" t="s">
        <v>669</v>
      </c>
      <c r="CJI77" s="98" t="s">
        <v>669</v>
      </c>
      <c r="CJJ77" s="98" t="s">
        <v>669</v>
      </c>
      <c r="CJK77" s="98" t="s">
        <v>669</v>
      </c>
      <c r="CJL77" s="98" t="s">
        <v>669</v>
      </c>
      <c r="CJM77" s="98" t="s">
        <v>669</v>
      </c>
      <c r="CJN77" s="98" t="s">
        <v>669</v>
      </c>
      <c r="CJO77" s="98" t="s">
        <v>669</v>
      </c>
      <c r="CJP77" s="98" t="s">
        <v>669</v>
      </c>
      <c r="CJQ77" s="98" t="s">
        <v>669</v>
      </c>
      <c r="CJR77" s="98" t="s">
        <v>669</v>
      </c>
      <c r="CJS77" s="98" t="s">
        <v>669</v>
      </c>
      <c r="CJT77" s="98" t="s">
        <v>669</v>
      </c>
      <c r="CJU77" s="98" t="s">
        <v>669</v>
      </c>
      <c r="CJV77" s="98" t="s">
        <v>669</v>
      </c>
      <c r="CJW77" s="98" t="s">
        <v>669</v>
      </c>
      <c r="CJX77" s="98" t="s">
        <v>669</v>
      </c>
      <c r="CJY77" s="98" t="s">
        <v>669</v>
      </c>
      <c r="CJZ77" s="98" t="s">
        <v>669</v>
      </c>
      <c r="CKA77" s="98" t="s">
        <v>669</v>
      </c>
      <c r="CKB77" s="98" t="s">
        <v>669</v>
      </c>
      <c r="CKC77" s="98" t="s">
        <v>669</v>
      </c>
      <c r="CKD77" s="98" t="s">
        <v>669</v>
      </c>
      <c r="CKE77" s="98" t="s">
        <v>669</v>
      </c>
      <c r="CKF77" s="98" t="s">
        <v>669</v>
      </c>
      <c r="CKG77" s="98" t="s">
        <v>669</v>
      </c>
      <c r="CKH77" s="98" t="s">
        <v>669</v>
      </c>
      <c r="CKI77" s="98" t="s">
        <v>669</v>
      </c>
      <c r="CKJ77" s="98" t="s">
        <v>669</v>
      </c>
      <c r="CKK77" s="98" t="s">
        <v>669</v>
      </c>
      <c r="CKL77" s="98" t="s">
        <v>669</v>
      </c>
      <c r="CKM77" s="98" t="s">
        <v>669</v>
      </c>
      <c r="CKN77" s="98" t="s">
        <v>669</v>
      </c>
      <c r="CKO77" s="98" t="s">
        <v>669</v>
      </c>
      <c r="CKP77" s="98" t="s">
        <v>669</v>
      </c>
      <c r="CKQ77" s="98" t="s">
        <v>669</v>
      </c>
      <c r="CKR77" s="98" t="s">
        <v>669</v>
      </c>
      <c r="CKS77" s="98" t="s">
        <v>669</v>
      </c>
      <c r="CKT77" s="98" t="s">
        <v>669</v>
      </c>
      <c r="CKU77" s="98" t="s">
        <v>669</v>
      </c>
      <c r="CKV77" s="98" t="s">
        <v>669</v>
      </c>
      <c r="CKW77" s="98" t="s">
        <v>669</v>
      </c>
      <c r="CKX77" s="98" t="s">
        <v>669</v>
      </c>
      <c r="CKY77" s="98" t="s">
        <v>669</v>
      </c>
      <c r="CKZ77" s="98" t="s">
        <v>669</v>
      </c>
      <c r="CLA77" s="98" t="s">
        <v>669</v>
      </c>
      <c r="CLB77" s="98" t="s">
        <v>669</v>
      </c>
      <c r="CLC77" s="98" t="s">
        <v>669</v>
      </c>
      <c r="CLD77" s="98" t="s">
        <v>669</v>
      </c>
      <c r="CLE77" s="98" t="s">
        <v>669</v>
      </c>
      <c r="CLF77" s="98" t="s">
        <v>669</v>
      </c>
      <c r="CLG77" s="98" t="s">
        <v>669</v>
      </c>
      <c r="CLH77" s="98" t="s">
        <v>669</v>
      </c>
      <c r="CLI77" s="98" t="s">
        <v>669</v>
      </c>
      <c r="CLJ77" s="98" t="s">
        <v>669</v>
      </c>
      <c r="CLK77" s="98" t="s">
        <v>669</v>
      </c>
      <c r="CLL77" s="98" t="s">
        <v>669</v>
      </c>
      <c r="CLM77" s="98" t="s">
        <v>669</v>
      </c>
      <c r="CLN77" s="98" t="s">
        <v>669</v>
      </c>
      <c r="CLO77" s="98" t="s">
        <v>669</v>
      </c>
      <c r="CLP77" s="98" t="s">
        <v>669</v>
      </c>
      <c r="CLQ77" s="98" t="s">
        <v>669</v>
      </c>
      <c r="CLR77" s="98" t="s">
        <v>669</v>
      </c>
      <c r="CLS77" s="98" t="s">
        <v>669</v>
      </c>
      <c r="CLT77" s="98" t="s">
        <v>669</v>
      </c>
      <c r="CLU77" s="98" t="s">
        <v>669</v>
      </c>
      <c r="CLV77" s="98" t="s">
        <v>669</v>
      </c>
      <c r="CLW77" s="98" t="s">
        <v>669</v>
      </c>
      <c r="CLX77" s="98" t="s">
        <v>669</v>
      </c>
      <c r="CLY77" s="98" t="s">
        <v>669</v>
      </c>
      <c r="CLZ77" s="98" t="s">
        <v>669</v>
      </c>
      <c r="CMA77" s="98" t="s">
        <v>669</v>
      </c>
      <c r="CMB77" s="98" t="s">
        <v>669</v>
      </c>
      <c r="CMC77" s="98" t="s">
        <v>669</v>
      </c>
      <c r="CMD77" s="98" t="s">
        <v>669</v>
      </c>
      <c r="CME77" s="98" t="s">
        <v>669</v>
      </c>
      <c r="CMF77" s="98" t="s">
        <v>669</v>
      </c>
      <c r="CMG77" s="98" t="s">
        <v>669</v>
      </c>
      <c r="CMH77" s="98" t="s">
        <v>669</v>
      </c>
      <c r="CMI77" s="98" t="s">
        <v>669</v>
      </c>
      <c r="CMJ77" s="98" t="s">
        <v>669</v>
      </c>
      <c r="CMK77" s="98" t="s">
        <v>669</v>
      </c>
      <c r="CML77" s="98" t="s">
        <v>669</v>
      </c>
      <c r="CMM77" s="98" t="s">
        <v>669</v>
      </c>
      <c r="CMN77" s="98" t="s">
        <v>669</v>
      </c>
      <c r="CMO77" s="98" t="s">
        <v>669</v>
      </c>
      <c r="CMP77" s="98" t="s">
        <v>669</v>
      </c>
      <c r="CMQ77" s="98" t="s">
        <v>669</v>
      </c>
      <c r="CMR77" s="98" t="s">
        <v>669</v>
      </c>
      <c r="CMS77" s="98" t="s">
        <v>669</v>
      </c>
      <c r="CMT77" s="98" t="s">
        <v>669</v>
      </c>
      <c r="CMU77" s="98" t="s">
        <v>669</v>
      </c>
      <c r="CMV77" s="98" t="s">
        <v>669</v>
      </c>
      <c r="CMW77" s="98" t="s">
        <v>669</v>
      </c>
      <c r="CMX77" s="98" t="s">
        <v>669</v>
      </c>
      <c r="CMY77" s="98" t="s">
        <v>669</v>
      </c>
      <c r="CMZ77" s="98" t="s">
        <v>669</v>
      </c>
      <c r="CNA77" s="98" t="s">
        <v>669</v>
      </c>
      <c r="CNB77" s="98" t="s">
        <v>669</v>
      </c>
      <c r="CNC77" s="98" t="s">
        <v>669</v>
      </c>
      <c r="CND77" s="98" t="s">
        <v>669</v>
      </c>
      <c r="CNE77" s="98" t="s">
        <v>669</v>
      </c>
      <c r="CNF77" s="98" t="s">
        <v>669</v>
      </c>
      <c r="CNG77" s="98" t="s">
        <v>669</v>
      </c>
      <c r="CNH77" s="98" t="s">
        <v>669</v>
      </c>
      <c r="CNI77" s="98" t="s">
        <v>669</v>
      </c>
      <c r="CNJ77" s="98" t="s">
        <v>669</v>
      </c>
      <c r="CNK77" s="98" t="s">
        <v>669</v>
      </c>
      <c r="CNL77" s="98" t="s">
        <v>669</v>
      </c>
      <c r="CNM77" s="98" t="s">
        <v>669</v>
      </c>
      <c r="CNN77" s="98" t="s">
        <v>669</v>
      </c>
      <c r="CNO77" s="98" t="s">
        <v>669</v>
      </c>
      <c r="CNP77" s="98" t="s">
        <v>669</v>
      </c>
      <c r="CNQ77" s="98" t="s">
        <v>669</v>
      </c>
      <c r="CNR77" s="98" t="s">
        <v>669</v>
      </c>
      <c r="CNS77" s="98" t="s">
        <v>669</v>
      </c>
      <c r="CNT77" s="98" t="s">
        <v>669</v>
      </c>
      <c r="CNU77" s="98" t="s">
        <v>669</v>
      </c>
      <c r="CNV77" s="98" t="s">
        <v>669</v>
      </c>
      <c r="CNW77" s="98" t="s">
        <v>669</v>
      </c>
      <c r="CNX77" s="98" t="s">
        <v>669</v>
      </c>
      <c r="CNY77" s="98" t="s">
        <v>669</v>
      </c>
      <c r="CNZ77" s="98" t="s">
        <v>669</v>
      </c>
      <c r="COA77" s="98" t="s">
        <v>669</v>
      </c>
      <c r="COB77" s="98" t="s">
        <v>669</v>
      </c>
      <c r="COC77" s="98" t="s">
        <v>669</v>
      </c>
      <c r="COD77" s="98" t="s">
        <v>669</v>
      </c>
      <c r="COE77" s="98" t="s">
        <v>669</v>
      </c>
      <c r="COF77" s="98" t="s">
        <v>669</v>
      </c>
      <c r="COG77" s="98" t="s">
        <v>669</v>
      </c>
      <c r="COH77" s="98" t="s">
        <v>669</v>
      </c>
      <c r="COI77" s="98" t="s">
        <v>669</v>
      </c>
      <c r="COJ77" s="98" t="s">
        <v>669</v>
      </c>
      <c r="COK77" s="98" t="s">
        <v>669</v>
      </c>
      <c r="COL77" s="98" t="s">
        <v>669</v>
      </c>
      <c r="COM77" s="98" t="s">
        <v>669</v>
      </c>
      <c r="CON77" s="98" t="s">
        <v>669</v>
      </c>
      <c r="COO77" s="98" t="s">
        <v>669</v>
      </c>
      <c r="COP77" s="98" t="s">
        <v>669</v>
      </c>
      <c r="COQ77" s="98" t="s">
        <v>669</v>
      </c>
      <c r="COR77" s="98" t="s">
        <v>669</v>
      </c>
      <c r="COS77" s="98" t="s">
        <v>669</v>
      </c>
      <c r="COT77" s="98" t="s">
        <v>669</v>
      </c>
      <c r="COU77" s="98" t="s">
        <v>669</v>
      </c>
      <c r="COV77" s="98" t="s">
        <v>669</v>
      </c>
      <c r="COW77" s="98" t="s">
        <v>669</v>
      </c>
      <c r="COX77" s="98" t="s">
        <v>669</v>
      </c>
      <c r="COY77" s="98" t="s">
        <v>669</v>
      </c>
      <c r="COZ77" s="98" t="s">
        <v>669</v>
      </c>
      <c r="CPA77" s="98" t="s">
        <v>669</v>
      </c>
      <c r="CPB77" s="98" t="s">
        <v>669</v>
      </c>
      <c r="CPC77" s="98" t="s">
        <v>669</v>
      </c>
      <c r="CPD77" s="98" t="s">
        <v>669</v>
      </c>
      <c r="CPE77" s="98" t="s">
        <v>669</v>
      </c>
      <c r="CPF77" s="98" t="s">
        <v>669</v>
      </c>
      <c r="CPG77" s="98" t="s">
        <v>669</v>
      </c>
      <c r="CPH77" s="98" t="s">
        <v>669</v>
      </c>
      <c r="CPI77" s="98" t="s">
        <v>669</v>
      </c>
      <c r="CPJ77" s="98" t="s">
        <v>669</v>
      </c>
      <c r="CPK77" s="98" t="s">
        <v>669</v>
      </c>
      <c r="CPL77" s="98" t="s">
        <v>669</v>
      </c>
      <c r="CPM77" s="98" t="s">
        <v>669</v>
      </c>
      <c r="CPN77" s="98" t="s">
        <v>669</v>
      </c>
      <c r="CPO77" s="98" t="s">
        <v>669</v>
      </c>
      <c r="CPP77" s="98" t="s">
        <v>669</v>
      </c>
      <c r="CPQ77" s="98" t="s">
        <v>669</v>
      </c>
      <c r="CPR77" s="98" t="s">
        <v>669</v>
      </c>
      <c r="CPS77" s="98" t="s">
        <v>669</v>
      </c>
      <c r="CPT77" s="98" t="s">
        <v>669</v>
      </c>
      <c r="CPU77" s="98" t="s">
        <v>669</v>
      </c>
      <c r="CPV77" s="98" t="s">
        <v>669</v>
      </c>
      <c r="CPW77" s="98" t="s">
        <v>669</v>
      </c>
      <c r="CPX77" s="98" t="s">
        <v>669</v>
      </c>
      <c r="CPY77" s="98" t="s">
        <v>669</v>
      </c>
      <c r="CPZ77" s="98" t="s">
        <v>669</v>
      </c>
      <c r="CQA77" s="98" t="s">
        <v>669</v>
      </c>
      <c r="CQB77" s="98" t="s">
        <v>669</v>
      </c>
      <c r="CQC77" s="98" t="s">
        <v>669</v>
      </c>
      <c r="CQD77" s="98" t="s">
        <v>669</v>
      </c>
      <c r="CQE77" s="98" t="s">
        <v>669</v>
      </c>
      <c r="CQF77" s="98" t="s">
        <v>669</v>
      </c>
      <c r="CQG77" s="98" t="s">
        <v>669</v>
      </c>
      <c r="CQH77" s="98" t="s">
        <v>669</v>
      </c>
      <c r="CQI77" s="98" t="s">
        <v>669</v>
      </c>
      <c r="CQJ77" s="98" t="s">
        <v>669</v>
      </c>
      <c r="CQK77" s="98" t="s">
        <v>669</v>
      </c>
      <c r="CQL77" s="98" t="s">
        <v>669</v>
      </c>
      <c r="CQM77" s="98" t="s">
        <v>669</v>
      </c>
      <c r="CQN77" s="98" t="s">
        <v>669</v>
      </c>
      <c r="CQO77" s="98" t="s">
        <v>669</v>
      </c>
      <c r="CQP77" s="98" t="s">
        <v>669</v>
      </c>
      <c r="CQQ77" s="98" t="s">
        <v>669</v>
      </c>
      <c r="CQR77" s="98" t="s">
        <v>669</v>
      </c>
      <c r="CQS77" s="98" t="s">
        <v>669</v>
      </c>
      <c r="CQT77" s="98" t="s">
        <v>669</v>
      </c>
      <c r="CQU77" s="98" t="s">
        <v>669</v>
      </c>
      <c r="CQV77" s="98" t="s">
        <v>669</v>
      </c>
      <c r="CQW77" s="98" t="s">
        <v>669</v>
      </c>
      <c r="CQX77" s="98" t="s">
        <v>669</v>
      </c>
      <c r="CQY77" s="98" t="s">
        <v>669</v>
      </c>
      <c r="CQZ77" s="98" t="s">
        <v>669</v>
      </c>
      <c r="CRA77" s="98" t="s">
        <v>669</v>
      </c>
      <c r="CRB77" s="98" t="s">
        <v>669</v>
      </c>
      <c r="CRC77" s="98" t="s">
        <v>669</v>
      </c>
      <c r="CRD77" s="98" t="s">
        <v>669</v>
      </c>
      <c r="CRE77" s="98" t="s">
        <v>669</v>
      </c>
      <c r="CRF77" s="98" t="s">
        <v>669</v>
      </c>
      <c r="CRG77" s="98" t="s">
        <v>669</v>
      </c>
      <c r="CRH77" s="98" t="s">
        <v>669</v>
      </c>
      <c r="CRI77" s="98" t="s">
        <v>669</v>
      </c>
      <c r="CRJ77" s="98" t="s">
        <v>669</v>
      </c>
      <c r="CRK77" s="98" t="s">
        <v>669</v>
      </c>
      <c r="CRL77" s="98" t="s">
        <v>669</v>
      </c>
      <c r="CRM77" s="98" t="s">
        <v>669</v>
      </c>
      <c r="CRN77" s="98" t="s">
        <v>669</v>
      </c>
      <c r="CRO77" s="98" t="s">
        <v>669</v>
      </c>
      <c r="CRP77" s="98" t="s">
        <v>669</v>
      </c>
      <c r="CRQ77" s="98" t="s">
        <v>669</v>
      </c>
      <c r="CRR77" s="98" t="s">
        <v>669</v>
      </c>
      <c r="CRS77" s="98" t="s">
        <v>669</v>
      </c>
      <c r="CRT77" s="98" t="s">
        <v>669</v>
      </c>
      <c r="CRU77" s="98" t="s">
        <v>669</v>
      </c>
      <c r="CRV77" s="98" t="s">
        <v>669</v>
      </c>
      <c r="CRW77" s="98" t="s">
        <v>669</v>
      </c>
      <c r="CRX77" s="98" t="s">
        <v>669</v>
      </c>
      <c r="CRY77" s="98" t="s">
        <v>669</v>
      </c>
      <c r="CRZ77" s="98" t="s">
        <v>669</v>
      </c>
      <c r="CSA77" s="98" t="s">
        <v>669</v>
      </c>
      <c r="CSB77" s="98" t="s">
        <v>669</v>
      </c>
      <c r="CSC77" s="98" t="s">
        <v>669</v>
      </c>
      <c r="CSD77" s="98" t="s">
        <v>669</v>
      </c>
      <c r="CSE77" s="98" t="s">
        <v>669</v>
      </c>
      <c r="CSF77" s="98" t="s">
        <v>669</v>
      </c>
      <c r="CSG77" s="98" t="s">
        <v>669</v>
      </c>
      <c r="CSH77" s="98" t="s">
        <v>669</v>
      </c>
      <c r="CSI77" s="98" t="s">
        <v>669</v>
      </c>
      <c r="CSJ77" s="98" t="s">
        <v>669</v>
      </c>
      <c r="CSK77" s="98" t="s">
        <v>669</v>
      </c>
      <c r="CSL77" s="98" t="s">
        <v>669</v>
      </c>
      <c r="CSM77" s="98" t="s">
        <v>669</v>
      </c>
      <c r="CSN77" s="98" t="s">
        <v>669</v>
      </c>
      <c r="CSO77" s="98" t="s">
        <v>669</v>
      </c>
      <c r="CSP77" s="98" t="s">
        <v>669</v>
      </c>
      <c r="CSQ77" s="98" t="s">
        <v>669</v>
      </c>
      <c r="CSR77" s="98" t="s">
        <v>669</v>
      </c>
      <c r="CSS77" s="98" t="s">
        <v>669</v>
      </c>
      <c r="CST77" s="98" t="s">
        <v>669</v>
      </c>
      <c r="CSU77" s="98" t="s">
        <v>669</v>
      </c>
      <c r="CSV77" s="98" t="s">
        <v>669</v>
      </c>
      <c r="CSW77" s="98" t="s">
        <v>669</v>
      </c>
      <c r="CSX77" s="98" t="s">
        <v>669</v>
      </c>
      <c r="CSY77" s="98" t="s">
        <v>669</v>
      </c>
      <c r="CSZ77" s="98" t="s">
        <v>669</v>
      </c>
      <c r="CTA77" s="98" t="s">
        <v>669</v>
      </c>
      <c r="CTB77" s="98" t="s">
        <v>669</v>
      </c>
      <c r="CTC77" s="98" t="s">
        <v>669</v>
      </c>
      <c r="CTD77" s="98" t="s">
        <v>669</v>
      </c>
      <c r="CTE77" s="98" t="s">
        <v>669</v>
      </c>
      <c r="CTF77" s="98" t="s">
        <v>669</v>
      </c>
      <c r="CTG77" s="98" t="s">
        <v>669</v>
      </c>
      <c r="CTH77" s="98" t="s">
        <v>669</v>
      </c>
      <c r="CTI77" s="98" t="s">
        <v>669</v>
      </c>
      <c r="CTJ77" s="98" t="s">
        <v>669</v>
      </c>
      <c r="CTK77" s="98" t="s">
        <v>669</v>
      </c>
      <c r="CTL77" s="98" t="s">
        <v>669</v>
      </c>
      <c r="CTM77" s="98" t="s">
        <v>669</v>
      </c>
      <c r="CTN77" s="98" t="s">
        <v>669</v>
      </c>
      <c r="CTO77" s="98" t="s">
        <v>669</v>
      </c>
      <c r="CTP77" s="98" t="s">
        <v>669</v>
      </c>
      <c r="CTQ77" s="98" t="s">
        <v>669</v>
      </c>
      <c r="CTR77" s="98" t="s">
        <v>669</v>
      </c>
      <c r="CTS77" s="98" t="s">
        <v>669</v>
      </c>
      <c r="CTT77" s="98" t="s">
        <v>669</v>
      </c>
      <c r="CTU77" s="98" t="s">
        <v>669</v>
      </c>
      <c r="CTV77" s="98" t="s">
        <v>669</v>
      </c>
      <c r="CTW77" s="98" t="s">
        <v>669</v>
      </c>
      <c r="CTX77" s="98" t="s">
        <v>669</v>
      </c>
      <c r="CTY77" s="98" t="s">
        <v>669</v>
      </c>
      <c r="CTZ77" s="98" t="s">
        <v>669</v>
      </c>
      <c r="CUA77" s="98" t="s">
        <v>669</v>
      </c>
      <c r="CUB77" s="98" t="s">
        <v>669</v>
      </c>
      <c r="CUC77" s="98" t="s">
        <v>669</v>
      </c>
      <c r="CUD77" s="98" t="s">
        <v>669</v>
      </c>
      <c r="CUE77" s="98" t="s">
        <v>669</v>
      </c>
      <c r="CUF77" s="98" t="s">
        <v>669</v>
      </c>
      <c r="CUG77" s="98" t="s">
        <v>669</v>
      </c>
      <c r="CUH77" s="98" t="s">
        <v>669</v>
      </c>
      <c r="CUI77" s="98" t="s">
        <v>669</v>
      </c>
      <c r="CUJ77" s="98" t="s">
        <v>669</v>
      </c>
      <c r="CUK77" s="98" t="s">
        <v>669</v>
      </c>
      <c r="CUL77" s="98" t="s">
        <v>669</v>
      </c>
      <c r="CUM77" s="98" t="s">
        <v>669</v>
      </c>
      <c r="CUN77" s="98" t="s">
        <v>669</v>
      </c>
      <c r="CUO77" s="98" t="s">
        <v>669</v>
      </c>
      <c r="CUP77" s="98" t="s">
        <v>669</v>
      </c>
      <c r="CUQ77" s="98" t="s">
        <v>669</v>
      </c>
      <c r="CUR77" s="98" t="s">
        <v>669</v>
      </c>
      <c r="CUS77" s="98" t="s">
        <v>669</v>
      </c>
      <c r="CUT77" s="98" t="s">
        <v>669</v>
      </c>
      <c r="CUU77" s="98" t="s">
        <v>669</v>
      </c>
      <c r="CUV77" s="98" t="s">
        <v>669</v>
      </c>
      <c r="CUW77" s="98" t="s">
        <v>669</v>
      </c>
      <c r="CUX77" s="98" t="s">
        <v>669</v>
      </c>
      <c r="CUY77" s="98" t="s">
        <v>669</v>
      </c>
      <c r="CUZ77" s="98" t="s">
        <v>669</v>
      </c>
      <c r="CVA77" s="98" t="s">
        <v>669</v>
      </c>
      <c r="CVB77" s="98" t="s">
        <v>669</v>
      </c>
      <c r="CVC77" s="98" t="s">
        <v>669</v>
      </c>
      <c r="CVD77" s="98" t="s">
        <v>669</v>
      </c>
      <c r="CVE77" s="98" t="s">
        <v>669</v>
      </c>
      <c r="CVF77" s="98" t="s">
        <v>669</v>
      </c>
      <c r="CVG77" s="98" t="s">
        <v>669</v>
      </c>
      <c r="CVH77" s="98" t="s">
        <v>669</v>
      </c>
      <c r="CVI77" s="98" t="s">
        <v>669</v>
      </c>
      <c r="CVJ77" s="98" t="s">
        <v>669</v>
      </c>
      <c r="CVK77" s="98" t="s">
        <v>669</v>
      </c>
      <c r="CVL77" s="98" t="s">
        <v>669</v>
      </c>
      <c r="CVM77" s="98" t="s">
        <v>669</v>
      </c>
      <c r="CVN77" s="98" t="s">
        <v>669</v>
      </c>
      <c r="CVO77" s="98" t="s">
        <v>669</v>
      </c>
      <c r="CVP77" s="98" t="s">
        <v>669</v>
      </c>
      <c r="CVQ77" s="98" t="s">
        <v>669</v>
      </c>
      <c r="CVR77" s="98" t="s">
        <v>669</v>
      </c>
      <c r="CVS77" s="98" t="s">
        <v>669</v>
      </c>
      <c r="CVT77" s="98" t="s">
        <v>669</v>
      </c>
      <c r="CVU77" s="98" t="s">
        <v>669</v>
      </c>
      <c r="CVV77" s="98" t="s">
        <v>669</v>
      </c>
      <c r="CVW77" s="98" t="s">
        <v>669</v>
      </c>
      <c r="CVX77" s="98" t="s">
        <v>669</v>
      </c>
      <c r="CVY77" s="98" t="s">
        <v>669</v>
      </c>
      <c r="CVZ77" s="98" t="s">
        <v>669</v>
      </c>
      <c r="CWA77" s="98" t="s">
        <v>669</v>
      </c>
      <c r="CWB77" s="98" t="s">
        <v>669</v>
      </c>
      <c r="CWC77" s="98" t="s">
        <v>669</v>
      </c>
      <c r="CWD77" s="98" t="s">
        <v>669</v>
      </c>
      <c r="CWE77" s="98" t="s">
        <v>669</v>
      </c>
      <c r="CWF77" s="98" t="s">
        <v>669</v>
      </c>
      <c r="CWG77" s="98" t="s">
        <v>669</v>
      </c>
      <c r="CWH77" s="98" t="s">
        <v>669</v>
      </c>
      <c r="CWI77" s="98" t="s">
        <v>669</v>
      </c>
      <c r="CWJ77" s="98" t="s">
        <v>669</v>
      </c>
      <c r="CWK77" s="98" t="s">
        <v>669</v>
      </c>
      <c r="CWL77" s="98" t="s">
        <v>669</v>
      </c>
      <c r="CWM77" s="98" t="s">
        <v>669</v>
      </c>
      <c r="CWN77" s="98" t="s">
        <v>669</v>
      </c>
      <c r="CWO77" s="98" t="s">
        <v>669</v>
      </c>
      <c r="CWP77" s="98" t="s">
        <v>669</v>
      </c>
      <c r="CWQ77" s="98" t="s">
        <v>669</v>
      </c>
      <c r="CWR77" s="98" t="s">
        <v>669</v>
      </c>
      <c r="CWS77" s="98" t="s">
        <v>669</v>
      </c>
      <c r="CWT77" s="98" t="s">
        <v>669</v>
      </c>
      <c r="CWU77" s="98" t="s">
        <v>669</v>
      </c>
      <c r="CWV77" s="98" t="s">
        <v>669</v>
      </c>
      <c r="CWW77" s="98" t="s">
        <v>669</v>
      </c>
      <c r="CWX77" s="98" t="s">
        <v>669</v>
      </c>
      <c r="CWY77" s="98" t="s">
        <v>669</v>
      </c>
      <c r="CWZ77" s="98" t="s">
        <v>669</v>
      </c>
      <c r="CXA77" s="98" t="s">
        <v>669</v>
      </c>
      <c r="CXB77" s="98" t="s">
        <v>669</v>
      </c>
      <c r="CXC77" s="98" t="s">
        <v>669</v>
      </c>
      <c r="CXD77" s="98" t="s">
        <v>669</v>
      </c>
      <c r="CXE77" s="98" t="s">
        <v>669</v>
      </c>
      <c r="CXF77" s="98" t="s">
        <v>669</v>
      </c>
      <c r="CXG77" s="98" t="s">
        <v>669</v>
      </c>
      <c r="CXH77" s="98" t="s">
        <v>669</v>
      </c>
      <c r="CXI77" s="98" t="s">
        <v>669</v>
      </c>
      <c r="CXJ77" s="98" t="s">
        <v>669</v>
      </c>
      <c r="CXK77" s="98" t="s">
        <v>669</v>
      </c>
      <c r="CXL77" s="98" t="s">
        <v>669</v>
      </c>
      <c r="CXM77" s="98" t="s">
        <v>669</v>
      </c>
      <c r="CXN77" s="98" t="s">
        <v>669</v>
      </c>
      <c r="CXO77" s="98" t="s">
        <v>669</v>
      </c>
      <c r="CXP77" s="98" t="s">
        <v>669</v>
      </c>
      <c r="CXQ77" s="98" t="s">
        <v>669</v>
      </c>
      <c r="CXR77" s="98" t="s">
        <v>669</v>
      </c>
      <c r="CXS77" s="98" t="s">
        <v>669</v>
      </c>
      <c r="CXT77" s="98" t="s">
        <v>669</v>
      </c>
      <c r="CXU77" s="98" t="s">
        <v>669</v>
      </c>
      <c r="CXV77" s="98" t="s">
        <v>669</v>
      </c>
      <c r="CXW77" s="98" t="s">
        <v>669</v>
      </c>
      <c r="CXX77" s="98" t="s">
        <v>669</v>
      </c>
      <c r="CXY77" s="98" t="s">
        <v>669</v>
      </c>
      <c r="CXZ77" s="98" t="s">
        <v>669</v>
      </c>
      <c r="CYA77" s="98" t="s">
        <v>669</v>
      </c>
      <c r="CYB77" s="98" t="s">
        <v>669</v>
      </c>
      <c r="CYC77" s="98" t="s">
        <v>669</v>
      </c>
      <c r="CYD77" s="98" t="s">
        <v>669</v>
      </c>
      <c r="CYE77" s="98" t="s">
        <v>669</v>
      </c>
      <c r="CYF77" s="98" t="s">
        <v>669</v>
      </c>
      <c r="CYG77" s="98" t="s">
        <v>669</v>
      </c>
      <c r="CYH77" s="98" t="s">
        <v>669</v>
      </c>
      <c r="CYI77" s="98" t="s">
        <v>669</v>
      </c>
      <c r="CYJ77" s="98" t="s">
        <v>669</v>
      </c>
      <c r="CYK77" s="98" t="s">
        <v>669</v>
      </c>
      <c r="CYL77" s="98" t="s">
        <v>669</v>
      </c>
      <c r="CYM77" s="98" t="s">
        <v>669</v>
      </c>
      <c r="CYN77" s="98" t="s">
        <v>669</v>
      </c>
      <c r="CYO77" s="98" t="s">
        <v>669</v>
      </c>
      <c r="CYP77" s="98" t="s">
        <v>669</v>
      </c>
      <c r="CYQ77" s="98" t="s">
        <v>669</v>
      </c>
      <c r="CYR77" s="98" t="s">
        <v>669</v>
      </c>
      <c r="CYS77" s="98" t="s">
        <v>669</v>
      </c>
      <c r="CYT77" s="98" t="s">
        <v>669</v>
      </c>
      <c r="CYU77" s="98" t="s">
        <v>669</v>
      </c>
      <c r="CYV77" s="98" t="s">
        <v>669</v>
      </c>
      <c r="CYW77" s="98" t="s">
        <v>669</v>
      </c>
      <c r="CYX77" s="98" t="s">
        <v>669</v>
      </c>
      <c r="CYY77" s="98" t="s">
        <v>669</v>
      </c>
      <c r="CYZ77" s="98" t="s">
        <v>669</v>
      </c>
      <c r="CZA77" s="98" t="s">
        <v>669</v>
      </c>
      <c r="CZB77" s="98" t="s">
        <v>669</v>
      </c>
      <c r="CZC77" s="98" t="s">
        <v>669</v>
      </c>
      <c r="CZD77" s="98" t="s">
        <v>669</v>
      </c>
      <c r="CZE77" s="98" t="s">
        <v>669</v>
      </c>
      <c r="CZF77" s="98" t="s">
        <v>669</v>
      </c>
      <c r="CZG77" s="98" t="s">
        <v>669</v>
      </c>
      <c r="CZH77" s="98" t="s">
        <v>669</v>
      </c>
      <c r="CZI77" s="98" t="s">
        <v>669</v>
      </c>
      <c r="CZJ77" s="98" t="s">
        <v>669</v>
      </c>
      <c r="CZK77" s="98" t="s">
        <v>669</v>
      </c>
      <c r="CZL77" s="98" t="s">
        <v>669</v>
      </c>
      <c r="CZM77" s="98" t="s">
        <v>669</v>
      </c>
      <c r="CZN77" s="98" t="s">
        <v>669</v>
      </c>
      <c r="CZO77" s="98" t="s">
        <v>669</v>
      </c>
      <c r="CZP77" s="98" t="s">
        <v>669</v>
      </c>
      <c r="CZQ77" s="98" t="s">
        <v>669</v>
      </c>
      <c r="CZR77" s="98" t="s">
        <v>669</v>
      </c>
      <c r="CZS77" s="98" t="s">
        <v>669</v>
      </c>
      <c r="CZT77" s="98" t="s">
        <v>669</v>
      </c>
      <c r="CZU77" s="98" t="s">
        <v>669</v>
      </c>
      <c r="CZV77" s="98" t="s">
        <v>669</v>
      </c>
      <c r="CZW77" s="98" t="s">
        <v>669</v>
      </c>
      <c r="CZX77" s="98" t="s">
        <v>669</v>
      </c>
      <c r="CZY77" s="98" t="s">
        <v>669</v>
      </c>
      <c r="CZZ77" s="98" t="s">
        <v>669</v>
      </c>
      <c r="DAA77" s="98" t="s">
        <v>669</v>
      </c>
      <c r="DAB77" s="98" t="s">
        <v>669</v>
      </c>
      <c r="DAC77" s="98" t="s">
        <v>669</v>
      </c>
      <c r="DAD77" s="98" t="s">
        <v>669</v>
      </c>
      <c r="DAE77" s="98" t="s">
        <v>669</v>
      </c>
      <c r="DAF77" s="98" t="s">
        <v>669</v>
      </c>
      <c r="DAG77" s="98" t="s">
        <v>669</v>
      </c>
      <c r="DAH77" s="98" t="s">
        <v>669</v>
      </c>
      <c r="DAI77" s="98" t="s">
        <v>669</v>
      </c>
      <c r="DAJ77" s="98" t="s">
        <v>669</v>
      </c>
      <c r="DAK77" s="98" t="s">
        <v>669</v>
      </c>
      <c r="DAL77" s="98" t="s">
        <v>669</v>
      </c>
      <c r="DAM77" s="98" t="s">
        <v>669</v>
      </c>
      <c r="DAN77" s="98" t="s">
        <v>669</v>
      </c>
      <c r="DAO77" s="98" t="s">
        <v>669</v>
      </c>
      <c r="DAP77" s="98" t="s">
        <v>669</v>
      </c>
      <c r="DAQ77" s="98" t="s">
        <v>669</v>
      </c>
      <c r="DAR77" s="98" t="s">
        <v>669</v>
      </c>
      <c r="DAS77" s="98" t="s">
        <v>669</v>
      </c>
      <c r="DAT77" s="98" t="s">
        <v>669</v>
      </c>
      <c r="DAU77" s="98" t="s">
        <v>669</v>
      </c>
      <c r="DAV77" s="98" t="s">
        <v>669</v>
      </c>
      <c r="DAW77" s="98" t="s">
        <v>669</v>
      </c>
      <c r="DAX77" s="98" t="s">
        <v>669</v>
      </c>
      <c r="DAY77" s="98" t="s">
        <v>669</v>
      </c>
      <c r="DAZ77" s="98" t="s">
        <v>669</v>
      </c>
      <c r="DBA77" s="98" t="s">
        <v>669</v>
      </c>
      <c r="DBB77" s="98" t="s">
        <v>669</v>
      </c>
      <c r="DBC77" s="98" t="s">
        <v>669</v>
      </c>
      <c r="DBD77" s="98" t="s">
        <v>669</v>
      </c>
      <c r="DBE77" s="98" t="s">
        <v>669</v>
      </c>
      <c r="DBF77" s="98" t="s">
        <v>669</v>
      </c>
      <c r="DBG77" s="98" t="s">
        <v>669</v>
      </c>
      <c r="DBH77" s="98" t="s">
        <v>669</v>
      </c>
      <c r="DBI77" s="98" t="s">
        <v>669</v>
      </c>
      <c r="DBJ77" s="98" t="s">
        <v>669</v>
      </c>
      <c r="DBK77" s="98" t="s">
        <v>669</v>
      </c>
      <c r="DBL77" s="98" t="s">
        <v>669</v>
      </c>
      <c r="DBM77" s="98" t="s">
        <v>669</v>
      </c>
      <c r="DBN77" s="98" t="s">
        <v>669</v>
      </c>
      <c r="DBO77" s="98" t="s">
        <v>669</v>
      </c>
      <c r="DBP77" s="98" t="s">
        <v>669</v>
      </c>
      <c r="DBQ77" s="98" t="s">
        <v>669</v>
      </c>
      <c r="DBR77" s="98" t="s">
        <v>669</v>
      </c>
      <c r="DBS77" s="98" t="s">
        <v>669</v>
      </c>
      <c r="DBT77" s="98" t="s">
        <v>669</v>
      </c>
      <c r="DBU77" s="98" t="s">
        <v>669</v>
      </c>
      <c r="DBV77" s="98" t="s">
        <v>669</v>
      </c>
      <c r="DBW77" s="98" t="s">
        <v>669</v>
      </c>
      <c r="DBX77" s="98" t="s">
        <v>669</v>
      </c>
      <c r="DBY77" s="98" t="s">
        <v>669</v>
      </c>
      <c r="DBZ77" s="98" t="s">
        <v>669</v>
      </c>
      <c r="DCA77" s="98" t="s">
        <v>669</v>
      </c>
      <c r="DCB77" s="98" t="s">
        <v>669</v>
      </c>
      <c r="DCC77" s="98" t="s">
        <v>669</v>
      </c>
      <c r="DCD77" s="98" t="s">
        <v>669</v>
      </c>
      <c r="DCE77" s="98" t="s">
        <v>669</v>
      </c>
      <c r="DCF77" s="98" t="s">
        <v>669</v>
      </c>
      <c r="DCG77" s="98" t="s">
        <v>669</v>
      </c>
      <c r="DCH77" s="98" t="s">
        <v>669</v>
      </c>
      <c r="DCI77" s="98" t="s">
        <v>669</v>
      </c>
      <c r="DCJ77" s="98" t="s">
        <v>669</v>
      </c>
      <c r="DCK77" s="98" t="s">
        <v>669</v>
      </c>
      <c r="DCL77" s="98" t="s">
        <v>669</v>
      </c>
      <c r="DCM77" s="98" t="s">
        <v>669</v>
      </c>
      <c r="DCN77" s="98" t="s">
        <v>669</v>
      </c>
      <c r="DCO77" s="98" t="s">
        <v>669</v>
      </c>
      <c r="DCP77" s="98" t="s">
        <v>669</v>
      </c>
      <c r="DCQ77" s="98" t="s">
        <v>669</v>
      </c>
      <c r="DCR77" s="98" t="s">
        <v>669</v>
      </c>
      <c r="DCS77" s="98" t="s">
        <v>669</v>
      </c>
      <c r="DCT77" s="98" t="s">
        <v>669</v>
      </c>
      <c r="DCU77" s="98" t="s">
        <v>669</v>
      </c>
      <c r="DCV77" s="98" t="s">
        <v>669</v>
      </c>
      <c r="DCW77" s="98" t="s">
        <v>669</v>
      </c>
      <c r="DCX77" s="98" t="s">
        <v>669</v>
      </c>
      <c r="DCY77" s="98" t="s">
        <v>669</v>
      </c>
      <c r="DCZ77" s="98" t="s">
        <v>669</v>
      </c>
      <c r="DDA77" s="98" t="s">
        <v>669</v>
      </c>
      <c r="DDB77" s="98" t="s">
        <v>669</v>
      </c>
      <c r="DDC77" s="98" t="s">
        <v>669</v>
      </c>
      <c r="DDD77" s="98" t="s">
        <v>669</v>
      </c>
      <c r="DDE77" s="98" t="s">
        <v>669</v>
      </c>
      <c r="DDF77" s="98" t="s">
        <v>669</v>
      </c>
      <c r="DDG77" s="98" t="s">
        <v>669</v>
      </c>
      <c r="DDH77" s="98" t="s">
        <v>669</v>
      </c>
      <c r="DDI77" s="98" t="s">
        <v>669</v>
      </c>
      <c r="DDJ77" s="98" t="s">
        <v>669</v>
      </c>
      <c r="DDK77" s="98" t="s">
        <v>669</v>
      </c>
      <c r="DDL77" s="98" t="s">
        <v>669</v>
      </c>
      <c r="DDM77" s="98" t="s">
        <v>669</v>
      </c>
      <c r="DDN77" s="98" t="s">
        <v>669</v>
      </c>
      <c r="DDO77" s="98" t="s">
        <v>669</v>
      </c>
      <c r="DDP77" s="98" t="s">
        <v>669</v>
      </c>
      <c r="DDQ77" s="98" t="s">
        <v>669</v>
      </c>
      <c r="DDR77" s="98" t="s">
        <v>669</v>
      </c>
      <c r="DDS77" s="98" t="s">
        <v>669</v>
      </c>
      <c r="DDT77" s="98" t="s">
        <v>669</v>
      </c>
      <c r="DDU77" s="98" t="s">
        <v>669</v>
      </c>
      <c r="DDV77" s="98" t="s">
        <v>669</v>
      </c>
      <c r="DDW77" s="98" t="s">
        <v>669</v>
      </c>
      <c r="DDX77" s="98" t="s">
        <v>669</v>
      </c>
      <c r="DDY77" s="98" t="s">
        <v>669</v>
      </c>
      <c r="DDZ77" s="98" t="s">
        <v>669</v>
      </c>
      <c r="DEA77" s="98" t="s">
        <v>669</v>
      </c>
      <c r="DEB77" s="98" t="s">
        <v>669</v>
      </c>
      <c r="DEC77" s="98" t="s">
        <v>669</v>
      </c>
      <c r="DED77" s="98" t="s">
        <v>669</v>
      </c>
      <c r="DEE77" s="98" t="s">
        <v>669</v>
      </c>
      <c r="DEF77" s="98" t="s">
        <v>669</v>
      </c>
      <c r="DEG77" s="98" t="s">
        <v>669</v>
      </c>
      <c r="DEH77" s="98" t="s">
        <v>669</v>
      </c>
      <c r="DEI77" s="98" t="s">
        <v>669</v>
      </c>
      <c r="DEJ77" s="98" t="s">
        <v>669</v>
      </c>
      <c r="DEK77" s="98" t="s">
        <v>669</v>
      </c>
      <c r="DEL77" s="98" t="s">
        <v>669</v>
      </c>
      <c r="DEM77" s="98" t="s">
        <v>669</v>
      </c>
      <c r="DEN77" s="98" t="s">
        <v>669</v>
      </c>
      <c r="DEO77" s="98" t="s">
        <v>669</v>
      </c>
      <c r="DEP77" s="98" t="s">
        <v>669</v>
      </c>
      <c r="DEQ77" s="98" t="s">
        <v>669</v>
      </c>
      <c r="DER77" s="98" t="s">
        <v>669</v>
      </c>
      <c r="DES77" s="98" t="s">
        <v>669</v>
      </c>
      <c r="DET77" s="98" t="s">
        <v>669</v>
      </c>
      <c r="DEU77" s="98" t="s">
        <v>669</v>
      </c>
      <c r="DEV77" s="98" t="s">
        <v>669</v>
      </c>
      <c r="DEW77" s="98" t="s">
        <v>669</v>
      </c>
      <c r="DEX77" s="98" t="s">
        <v>669</v>
      </c>
      <c r="DEY77" s="98" t="s">
        <v>669</v>
      </c>
      <c r="DEZ77" s="98" t="s">
        <v>669</v>
      </c>
      <c r="DFA77" s="98" t="s">
        <v>669</v>
      </c>
      <c r="DFB77" s="98" t="s">
        <v>669</v>
      </c>
      <c r="DFC77" s="98" t="s">
        <v>669</v>
      </c>
      <c r="DFD77" s="98" t="s">
        <v>669</v>
      </c>
      <c r="DFE77" s="98" t="s">
        <v>669</v>
      </c>
      <c r="DFF77" s="98" t="s">
        <v>669</v>
      </c>
      <c r="DFG77" s="98" t="s">
        <v>669</v>
      </c>
      <c r="DFH77" s="98" t="s">
        <v>669</v>
      </c>
      <c r="DFI77" s="98" t="s">
        <v>669</v>
      </c>
      <c r="DFJ77" s="98" t="s">
        <v>669</v>
      </c>
      <c r="DFK77" s="98" t="s">
        <v>669</v>
      </c>
      <c r="DFL77" s="98" t="s">
        <v>669</v>
      </c>
      <c r="DFM77" s="98" t="s">
        <v>669</v>
      </c>
      <c r="DFN77" s="98" t="s">
        <v>669</v>
      </c>
      <c r="DFO77" s="98" t="s">
        <v>669</v>
      </c>
      <c r="DFP77" s="98" t="s">
        <v>669</v>
      </c>
      <c r="DFQ77" s="98" t="s">
        <v>669</v>
      </c>
      <c r="DFR77" s="98" t="s">
        <v>669</v>
      </c>
      <c r="DFS77" s="98" t="s">
        <v>669</v>
      </c>
      <c r="DFT77" s="98" t="s">
        <v>669</v>
      </c>
      <c r="DFU77" s="98" t="s">
        <v>669</v>
      </c>
      <c r="DFV77" s="98" t="s">
        <v>669</v>
      </c>
      <c r="DFW77" s="98" t="s">
        <v>669</v>
      </c>
      <c r="DFX77" s="98" t="s">
        <v>669</v>
      </c>
      <c r="DFY77" s="98" t="s">
        <v>669</v>
      </c>
      <c r="DFZ77" s="98" t="s">
        <v>669</v>
      </c>
      <c r="DGA77" s="98" t="s">
        <v>669</v>
      </c>
      <c r="DGB77" s="98" t="s">
        <v>669</v>
      </c>
      <c r="DGC77" s="98" t="s">
        <v>669</v>
      </c>
      <c r="DGD77" s="98" t="s">
        <v>669</v>
      </c>
      <c r="DGE77" s="98" t="s">
        <v>669</v>
      </c>
      <c r="DGF77" s="98" t="s">
        <v>669</v>
      </c>
      <c r="DGG77" s="98" t="s">
        <v>669</v>
      </c>
      <c r="DGH77" s="98" t="s">
        <v>669</v>
      </c>
      <c r="DGI77" s="98" t="s">
        <v>669</v>
      </c>
      <c r="DGJ77" s="98" t="s">
        <v>669</v>
      </c>
      <c r="DGK77" s="98" t="s">
        <v>669</v>
      </c>
      <c r="DGL77" s="98" t="s">
        <v>669</v>
      </c>
      <c r="DGM77" s="98" t="s">
        <v>669</v>
      </c>
      <c r="DGN77" s="98" t="s">
        <v>669</v>
      </c>
      <c r="DGO77" s="98" t="s">
        <v>669</v>
      </c>
      <c r="DGP77" s="98" t="s">
        <v>669</v>
      </c>
      <c r="DGQ77" s="98" t="s">
        <v>669</v>
      </c>
      <c r="DGR77" s="98" t="s">
        <v>669</v>
      </c>
      <c r="DGS77" s="98" t="s">
        <v>669</v>
      </c>
      <c r="DGT77" s="98" t="s">
        <v>669</v>
      </c>
      <c r="DGU77" s="98" t="s">
        <v>669</v>
      </c>
      <c r="DGV77" s="98" t="s">
        <v>669</v>
      </c>
      <c r="DGW77" s="98" t="s">
        <v>669</v>
      </c>
      <c r="DGX77" s="98" t="s">
        <v>669</v>
      </c>
      <c r="DGY77" s="98" t="s">
        <v>669</v>
      </c>
      <c r="DGZ77" s="98" t="s">
        <v>669</v>
      </c>
      <c r="DHA77" s="98" t="s">
        <v>669</v>
      </c>
      <c r="DHB77" s="98" t="s">
        <v>669</v>
      </c>
      <c r="DHC77" s="98" t="s">
        <v>669</v>
      </c>
      <c r="DHD77" s="98" t="s">
        <v>669</v>
      </c>
      <c r="DHE77" s="98" t="s">
        <v>669</v>
      </c>
      <c r="DHF77" s="98" t="s">
        <v>669</v>
      </c>
      <c r="DHG77" s="98" t="s">
        <v>669</v>
      </c>
      <c r="DHH77" s="98" t="s">
        <v>669</v>
      </c>
      <c r="DHI77" s="98" t="s">
        <v>669</v>
      </c>
      <c r="DHJ77" s="98" t="s">
        <v>669</v>
      </c>
      <c r="DHK77" s="98" t="s">
        <v>669</v>
      </c>
      <c r="DHL77" s="98" t="s">
        <v>669</v>
      </c>
      <c r="DHM77" s="98" t="s">
        <v>669</v>
      </c>
      <c r="DHN77" s="98" t="s">
        <v>669</v>
      </c>
      <c r="DHO77" s="98" t="s">
        <v>669</v>
      </c>
      <c r="DHP77" s="98" t="s">
        <v>669</v>
      </c>
      <c r="DHQ77" s="98" t="s">
        <v>669</v>
      </c>
      <c r="DHR77" s="98" t="s">
        <v>669</v>
      </c>
      <c r="DHS77" s="98" t="s">
        <v>669</v>
      </c>
      <c r="DHT77" s="98" t="s">
        <v>669</v>
      </c>
      <c r="DHU77" s="98" t="s">
        <v>669</v>
      </c>
      <c r="DHV77" s="98" t="s">
        <v>669</v>
      </c>
      <c r="DHW77" s="98" t="s">
        <v>669</v>
      </c>
      <c r="DHX77" s="98" t="s">
        <v>669</v>
      </c>
      <c r="DHY77" s="98" t="s">
        <v>669</v>
      </c>
      <c r="DHZ77" s="98" t="s">
        <v>669</v>
      </c>
      <c r="DIA77" s="98" t="s">
        <v>669</v>
      </c>
      <c r="DIB77" s="98" t="s">
        <v>669</v>
      </c>
      <c r="DIC77" s="98" t="s">
        <v>669</v>
      </c>
      <c r="DID77" s="98" t="s">
        <v>669</v>
      </c>
      <c r="DIE77" s="98" t="s">
        <v>669</v>
      </c>
      <c r="DIF77" s="98" t="s">
        <v>669</v>
      </c>
      <c r="DIG77" s="98" t="s">
        <v>669</v>
      </c>
      <c r="DIH77" s="98" t="s">
        <v>669</v>
      </c>
      <c r="DII77" s="98" t="s">
        <v>669</v>
      </c>
      <c r="DIJ77" s="98" t="s">
        <v>669</v>
      </c>
      <c r="DIK77" s="98" t="s">
        <v>669</v>
      </c>
      <c r="DIL77" s="98" t="s">
        <v>669</v>
      </c>
      <c r="DIM77" s="98" t="s">
        <v>669</v>
      </c>
      <c r="DIN77" s="98" t="s">
        <v>669</v>
      </c>
      <c r="DIO77" s="98" t="s">
        <v>669</v>
      </c>
      <c r="DIP77" s="98" t="s">
        <v>669</v>
      </c>
      <c r="DIQ77" s="98" t="s">
        <v>669</v>
      </c>
      <c r="DIR77" s="98" t="s">
        <v>669</v>
      </c>
      <c r="DIS77" s="98" t="s">
        <v>669</v>
      </c>
      <c r="DIT77" s="98" t="s">
        <v>669</v>
      </c>
      <c r="DIU77" s="98" t="s">
        <v>669</v>
      </c>
      <c r="DIV77" s="98" t="s">
        <v>669</v>
      </c>
      <c r="DIW77" s="98" t="s">
        <v>669</v>
      </c>
      <c r="DIX77" s="98" t="s">
        <v>669</v>
      </c>
      <c r="DIY77" s="98" t="s">
        <v>669</v>
      </c>
      <c r="DIZ77" s="98" t="s">
        <v>669</v>
      </c>
      <c r="DJA77" s="98" t="s">
        <v>669</v>
      </c>
      <c r="DJB77" s="98" t="s">
        <v>669</v>
      </c>
      <c r="DJC77" s="98" t="s">
        <v>669</v>
      </c>
      <c r="DJD77" s="98" t="s">
        <v>669</v>
      </c>
      <c r="DJE77" s="98" t="s">
        <v>669</v>
      </c>
      <c r="DJF77" s="98" t="s">
        <v>669</v>
      </c>
      <c r="DJG77" s="98" t="s">
        <v>669</v>
      </c>
      <c r="DJH77" s="98" t="s">
        <v>669</v>
      </c>
      <c r="DJI77" s="98" t="s">
        <v>669</v>
      </c>
      <c r="DJJ77" s="98" t="s">
        <v>669</v>
      </c>
      <c r="DJK77" s="98" t="s">
        <v>669</v>
      </c>
      <c r="DJL77" s="98" t="s">
        <v>669</v>
      </c>
      <c r="DJM77" s="98" t="s">
        <v>669</v>
      </c>
      <c r="DJN77" s="98" t="s">
        <v>669</v>
      </c>
      <c r="DJO77" s="98" t="s">
        <v>669</v>
      </c>
      <c r="DJP77" s="98" t="s">
        <v>669</v>
      </c>
      <c r="DJQ77" s="98" t="s">
        <v>669</v>
      </c>
      <c r="DJR77" s="98" t="s">
        <v>669</v>
      </c>
      <c r="DJS77" s="98" t="s">
        <v>669</v>
      </c>
      <c r="DJT77" s="98" t="s">
        <v>669</v>
      </c>
      <c r="DJU77" s="98" t="s">
        <v>669</v>
      </c>
      <c r="DJV77" s="98" t="s">
        <v>669</v>
      </c>
      <c r="DJW77" s="98" t="s">
        <v>669</v>
      </c>
      <c r="DJX77" s="98" t="s">
        <v>669</v>
      </c>
      <c r="DJY77" s="98" t="s">
        <v>669</v>
      </c>
      <c r="DJZ77" s="98" t="s">
        <v>669</v>
      </c>
      <c r="DKA77" s="98" t="s">
        <v>669</v>
      </c>
      <c r="DKB77" s="98" t="s">
        <v>669</v>
      </c>
      <c r="DKC77" s="98" t="s">
        <v>669</v>
      </c>
      <c r="DKD77" s="98" t="s">
        <v>669</v>
      </c>
      <c r="DKE77" s="98" t="s">
        <v>669</v>
      </c>
      <c r="DKF77" s="98" t="s">
        <v>669</v>
      </c>
      <c r="DKG77" s="98" t="s">
        <v>669</v>
      </c>
      <c r="DKH77" s="98" t="s">
        <v>669</v>
      </c>
      <c r="DKI77" s="98" t="s">
        <v>669</v>
      </c>
      <c r="DKJ77" s="98" t="s">
        <v>669</v>
      </c>
      <c r="DKK77" s="98" t="s">
        <v>669</v>
      </c>
      <c r="DKL77" s="98" t="s">
        <v>669</v>
      </c>
      <c r="DKM77" s="98" t="s">
        <v>669</v>
      </c>
      <c r="DKN77" s="98" t="s">
        <v>669</v>
      </c>
      <c r="DKO77" s="98" t="s">
        <v>669</v>
      </c>
      <c r="DKP77" s="98" t="s">
        <v>669</v>
      </c>
      <c r="DKQ77" s="98" t="s">
        <v>669</v>
      </c>
      <c r="DKR77" s="98" t="s">
        <v>669</v>
      </c>
      <c r="DKS77" s="98" t="s">
        <v>669</v>
      </c>
      <c r="DKT77" s="98" t="s">
        <v>669</v>
      </c>
      <c r="DKU77" s="98" t="s">
        <v>669</v>
      </c>
      <c r="DKV77" s="98" t="s">
        <v>669</v>
      </c>
      <c r="DKW77" s="98" t="s">
        <v>669</v>
      </c>
      <c r="DKX77" s="98" t="s">
        <v>669</v>
      </c>
      <c r="DKY77" s="98" t="s">
        <v>669</v>
      </c>
      <c r="DKZ77" s="98" t="s">
        <v>669</v>
      </c>
      <c r="DLA77" s="98" t="s">
        <v>669</v>
      </c>
      <c r="DLB77" s="98" t="s">
        <v>669</v>
      </c>
      <c r="DLC77" s="98" t="s">
        <v>669</v>
      </c>
      <c r="DLD77" s="98" t="s">
        <v>669</v>
      </c>
      <c r="DLE77" s="98" t="s">
        <v>669</v>
      </c>
      <c r="DLF77" s="98" t="s">
        <v>669</v>
      </c>
      <c r="DLG77" s="98" t="s">
        <v>669</v>
      </c>
      <c r="DLH77" s="98" t="s">
        <v>669</v>
      </c>
      <c r="DLI77" s="98" t="s">
        <v>669</v>
      </c>
      <c r="DLJ77" s="98" t="s">
        <v>669</v>
      </c>
      <c r="DLK77" s="98" t="s">
        <v>669</v>
      </c>
      <c r="DLL77" s="98" t="s">
        <v>669</v>
      </c>
      <c r="DLM77" s="98" t="s">
        <v>669</v>
      </c>
      <c r="DLN77" s="98" t="s">
        <v>669</v>
      </c>
      <c r="DLO77" s="98" t="s">
        <v>669</v>
      </c>
      <c r="DLP77" s="98" t="s">
        <v>669</v>
      </c>
      <c r="DLQ77" s="98" t="s">
        <v>669</v>
      </c>
      <c r="DLR77" s="98" t="s">
        <v>669</v>
      </c>
      <c r="DLS77" s="98" t="s">
        <v>669</v>
      </c>
      <c r="DLT77" s="98" t="s">
        <v>669</v>
      </c>
      <c r="DLU77" s="98" t="s">
        <v>669</v>
      </c>
      <c r="DLV77" s="98" t="s">
        <v>669</v>
      </c>
      <c r="DLW77" s="98" t="s">
        <v>669</v>
      </c>
      <c r="DLX77" s="98" t="s">
        <v>669</v>
      </c>
      <c r="DLY77" s="98" t="s">
        <v>669</v>
      </c>
      <c r="DLZ77" s="98" t="s">
        <v>669</v>
      </c>
      <c r="DMA77" s="98" t="s">
        <v>669</v>
      </c>
      <c r="DMB77" s="98" t="s">
        <v>669</v>
      </c>
      <c r="DMC77" s="98" t="s">
        <v>669</v>
      </c>
      <c r="DMD77" s="98" t="s">
        <v>669</v>
      </c>
      <c r="DME77" s="98" t="s">
        <v>669</v>
      </c>
      <c r="DMF77" s="98" t="s">
        <v>669</v>
      </c>
      <c r="DMG77" s="98" t="s">
        <v>669</v>
      </c>
      <c r="DMH77" s="98" t="s">
        <v>669</v>
      </c>
      <c r="DMI77" s="98" t="s">
        <v>669</v>
      </c>
      <c r="DMJ77" s="98" t="s">
        <v>669</v>
      </c>
      <c r="DMK77" s="98" t="s">
        <v>669</v>
      </c>
      <c r="DML77" s="98" t="s">
        <v>669</v>
      </c>
      <c r="DMM77" s="98" t="s">
        <v>669</v>
      </c>
      <c r="DMN77" s="98" t="s">
        <v>669</v>
      </c>
      <c r="DMO77" s="98" t="s">
        <v>669</v>
      </c>
      <c r="DMP77" s="98" t="s">
        <v>669</v>
      </c>
      <c r="DMQ77" s="98" t="s">
        <v>669</v>
      </c>
      <c r="DMR77" s="98" t="s">
        <v>669</v>
      </c>
      <c r="DMS77" s="98" t="s">
        <v>669</v>
      </c>
      <c r="DMT77" s="98" t="s">
        <v>669</v>
      </c>
      <c r="DMU77" s="98" t="s">
        <v>669</v>
      </c>
      <c r="DMV77" s="98" t="s">
        <v>669</v>
      </c>
      <c r="DMW77" s="98" t="s">
        <v>669</v>
      </c>
      <c r="DMX77" s="98" t="s">
        <v>669</v>
      </c>
      <c r="DMY77" s="98" t="s">
        <v>669</v>
      </c>
      <c r="DMZ77" s="98" t="s">
        <v>669</v>
      </c>
      <c r="DNA77" s="98" t="s">
        <v>669</v>
      </c>
      <c r="DNB77" s="98" t="s">
        <v>669</v>
      </c>
      <c r="DNC77" s="98" t="s">
        <v>669</v>
      </c>
      <c r="DND77" s="98" t="s">
        <v>669</v>
      </c>
      <c r="DNE77" s="98" t="s">
        <v>669</v>
      </c>
      <c r="DNF77" s="98" t="s">
        <v>669</v>
      </c>
      <c r="DNG77" s="98" t="s">
        <v>669</v>
      </c>
      <c r="DNH77" s="98" t="s">
        <v>669</v>
      </c>
      <c r="DNI77" s="98" t="s">
        <v>669</v>
      </c>
      <c r="DNJ77" s="98" t="s">
        <v>669</v>
      </c>
      <c r="DNK77" s="98" t="s">
        <v>669</v>
      </c>
      <c r="DNL77" s="98" t="s">
        <v>669</v>
      </c>
      <c r="DNM77" s="98" t="s">
        <v>669</v>
      </c>
      <c r="DNN77" s="98" t="s">
        <v>669</v>
      </c>
      <c r="DNO77" s="98" t="s">
        <v>669</v>
      </c>
      <c r="DNP77" s="98" t="s">
        <v>669</v>
      </c>
      <c r="DNQ77" s="98" t="s">
        <v>669</v>
      </c>
      <c r="DNR77" s="98" t="s">
        <v>669</v>
      </c>
      <c r="DNS77" s="98" t="s">
        <v>669</v>
      </c>
      <c r="DNT77" s="98" t="s">
        <v>669</v>
      </c>
      <c r="DNU77" s="98" t="s">
        <v>669</v>
      </c>
      <c r="DNV77" s="98" t="s">
        <v>669</v>
      </c>
      <c r="DNW77" s="98" t="s">
        <v>669</v>
      </c>
      <c r="DNX77" s="98" t="s">
        <v>669</v>
      </c>
      <c r="DNY77" s="98" t="s">
        <v>669</v>
      </c>
      <c r="DNZ77" s="98" t="s">
        <v>669</v>
      </c>
      <c r="DOA77" s="98" t="s">
        <v>669</v>
      </c>
      <c r="DOB77" s="98" t="s">
        <v>669</v>
      </c>
      <c r="DOC77" s="98" t="s">
        <v>669</v>
      </c>
      <c r="DOD77" s="98" t="s">
        <v>669</v>
      </c>
      <c r="DOE77" s="98" t="s">
        <v>669</v>
      </c>
      <c r="DOF77" s="98" t="s">
        <v>669</v>
      </c>
      <c r="DOG77" s="98" t="s">
        <v>669</v>
      </c>
      <c r="DOH77" s="98" t="s">
        <v>669</v>
      </c>
      <c r="DOI77" s="98" t="s">
        <v>669</v>
      </c>
      <c r="DOJ77" s="98" t="s">
        <v>669</v>
      </c>
      <c r="DOK77" s="98" t="s">
        <v>669</v>
      </c>
      <c r="DOL77" s="98" t="s">
        <v>669</v>
      </c>
      <c r="DOM77" s="98" t="s">
        <v>669</v>
      </c>
      <c r="DON77" s="98" t="s">
        <v>669</v>
      </c>
      <c r="DOO77" s="98" t="s">
        <v>669</v>
      </c>
      <c r="DOP77" s="98" t="s">
        <v>669</v>
      </c>
      <c r="DOQ77" s="98" t="s">
        <v>669</v>
      </c>
      <c r="DOR77" s="98" t="s">
        <v>669</v>
      </c>
      <c r="DOS77" s="98" t="s">
        <v>669</v>
      </c>
      <c r="DOT77" s="98" t="s">
        <v>669</v>
      </c>
      <c r="DOU77" s="98" t="s">
        <v>669</v>
      </c>
      <c r="DOV77" s="98" t="s">
        <v>669</v>
      </c>
      <c r="DOW77" s="98" t="s">
        <v>669</v>
      </c>
      <c r="DOX77" s="98" t="s">
        <v>669</v>
      </c>
      <c r="DOY77" s="98" t="s">
        <v>669</v>
      </c>
      <c r="DOZ77" s="98" t="s">
        <v>669</v>
      </c>
      <c r="DPA77" s="98" t="s">
        <v>669</v>
      </c>
      <c r="DPB77" s="98" t="s">
        <v>669</v>
      </c>
      <c r="DPC77" s="98" t="s">
        <v>669</v>
      </c>
      <c r="DPD77" s="98" t="s">
        <v>669</v>
      </c>
      <c r="DPE77" s="98" t="s">
        <v>669</v>
      </c>
      <c r="DPF77" s="98" t="s">
        <v>669</v>
      </c>
      <c r="DPG77" s="98" t="s">
        <v>669</v>
      </c>
      <c r="DPH77" s="98" t="s">
        <v>669</v>
      </c>
      <c r="DPI77" s="98" t="s">
        <v>669</v>
      </c>
      <c r="DPJ77" s="98" t="s">
        <v>669</v>
      </c>
      <c r="DPK77" s="98" t="s">
        <v>669</v>
      </c>
      <c r="DPL77" s="98" t="s">
        <v>669</v>
      </c>
      <c r="DPM77" s="98" t="s">
        <v>669</v>
      </c>
      <c r="DPN77" s="98" t="s">
        <v>669</v>
      </c>
      <c r="DPO77" s="98" t="s">
        <v>669</v>
      </c>
      <c r="DPP77" s="98" t="s">
        <v>669</v>
      </c>
      <c r="DPQ77" s="98" t="s">
        <v>669</v>
      </c>
      <c r="DPR77" s="98" t="s">
        <v>669</v>
      </c>
      <c r="DPS77" s="98" t="s">
        <v>669</v>
      </c>
      <c r="DPT77" s="98" t="s">
        <v>669</v>
      </c>
      <c r="DPU77" s="98" t="s">
        <v>669</v>
      </c>
      <c r="DPV77" s="98" t="s">
        <v>669</v>
      </c>
      <c r="DPW77" s="98" t="s">
        <v>669</v>
      </c>
      <c r="DPX77" s="98" t="s">
        <v>669</v>
      </c>
      <c r="DPY77" s="98" t="s">
        <v>669</v>
      </c>
      <c r="DPZ77" s="98" t="s">
        <v>669</v>
      </c>
      <c r="DQA77" s="98" t="s">
        <v>669</v>
      </c>
      <c r="DQB77" s="98" t="s">
        <v>669</v>
      </c>
      <c r="DQC77" s="98" t="s">
        <v>669</v>
      </c>
      <c r="DQD77" s="98" t="s">
        <v>669</v>
      </c>
      <c r="DQE77" s="98" t="s">
        <v>669</v>
      </c>
      <c r="DQF77" s="98" t="s">
        <v>669</v>
      </c>
      <c r="DQG77" s="98" t="s">
        <v>669</v>
      </c>
      <c r="DQH77" s="98" t="s">
        <v>669</v>
      </c>
      <c r="DQI77" s="98" t="s">
        <v>669</v>
      </c>
      <c r="DQJ77" s="98" t="s">
        <v>669</v>
      </c>
      <c r="DQK77" s="98" t="s">
        <v>669</v>
      </c>
      <c r="DQL77" s="98" t="s">
        <v>669</v>
      </c>
      <c r="DQM77" s="98" t="s">
        <v>669</v>
      </c>
      <c r="DQN77" s="98" t="s">
        <v>669</v>
      </c>
      <c r="DQO77" s="98" t="s">
        <v>669</v>
      </c>
      <c r="DQP77" s="98" t="s">
        <v>669</v>
      </c>
      <c r="DQQ77" s="98" t="s">
        <v>669</v>
      </c>
      <c r="DQR77" s="98" t="s">
        <v>669</v>
      </c>
      <c r="DQS77" s="98" t="s">
        <v>669</v>
      </c>
      <c r="DQT77" s="98" t="s">
        <v>669</v>
      </c>
      <c r="DQU77" s="98" t="s">
        <v>669</v>
      </c>
      <c r="DQV77" s="98" t="s">
        <v>669</v>
      </c>
      <c r="DQW77" s="98" t="s">
        <v>669</v>
      </c>
      <c r="DQX77" s="98" t="s">
        <v>669</v>
      </c>
      <c r="DQY77" s="98" t="s">
        <v>669</v>
      </c>
      <c r="DQZ77" s="98" t="s">
        <v>669</v>
      </c>
      <c r="DRA77" s="98" t="s">
        <v>669</v>
      </c>
      <c r="DRB77" s="98" t="s">
        <v>669</v>
      </c>
      <c r="DRC77" s="98" t="s">
        <v>669</v>
      </c>
      <c r="DRD77" s="98" t="s">
        <v>669</v>
      </c>
      <c r="DRE77" s="98" t="s">
        <v>669</v>
      </c>
      <c r="DRF77" s="98" t="s">
        <v>669</v>
      </c>
      <c r="DRG77" s="98" t="s">
        <v>669</v>
      </c>
      <c r="DRH77" s="98" t="s">
        <v>669</v>
      </c>
      <c r="DRI77" s="98" t="s">
        <v>669</v>
      </c>
      <c r="DRJ77" s="98" t="s">
        <v>669</v>
      </c>
      <c r="DRK77" s="98" t="s">
        <v>669</v>
      </c>
      <c r="DRL77" s="98" t="s">
        <v>669</v>
      </c>
      <c r="DRM77" s="98" t="s">
        <v>669</v>
      </c>
      <c r="DRN77" s="98" t="s">
        <v>669</v>
      </c>
      <c r="DRO77" s="98" t="s">
        <v>669</v>
      </c>
      <c r="DRP77" s="98" t="s">
        <v>669</v>
      </c>
      <c r="DRQ77" s="98" t="s">
        <v>669</v>
      </c>
      <c r="DRR77" s="98" t="s">
        <v>669</v>
      </c>
      <c r="DRS77" s="98" t="s">
        <v>669</v>
      </c>
      <c r="DRT77" s="98" t="s">
        <v>669</v>
      </c>
      <c r="DRU77" s="98" t="s">
        <v>669</v>
      </c>
      <c r="DRV77" s="98" t="s">
        <v>669</v>
      </c>
      <c r="DRW77" s="98" t="s">
        <v>669</v>
      </c>
      <c r="DRX77" s="98" t="s">
        <v>669</v>
      </c>
      <c r="DRY77" s="98" t="s">
        <v>669</v>
      </c>
      <c r="DRZ77" s="98" t="s">
        <v>669</v>
      </c>
      <c r="DSA77" s="98" t="s">
        <v>669</v>
      </c>
      <c r="DSB77" s="98" t="s">
        <v>669</v>
      </c>
      <c r="DSC77" s="98" t="s">
        <v>669</v>
      </c>
      <c r="DSD77" s="98" t="s">
        <v>669</v>
      </c>
      <c r="DSE77" s="98" t="s">
        <v>669</v>
      </c>
      <c r="DSF77" s="98" t="s">
        <v>669</v>
      </c>
      <c r="DSG77" s="98" t="s">
        <v>669</v>
      </c>
      <c r="DSH77" s="98" t="s">
        <v>669</v>
      </c>
      <c r="DSI77" s="98" t="s">
        <v>669</v>
      </c>
      <c r="DSJ77" s="98" t="s">
        <v>669</v>
      </c>
      <c r="DSK77" s="98" t="s">
        <v>669</v>
      </c>
      <c r="DSL77" s="98" t="s">
        <v>669</v>
      </c>
      <c r="DSM77" s="98" t="s">
        <v>669</v>
      </c>
      <c r="DSN77" s="98" t="s">
        <v>669</v>
      </c>
      <c r="DSO77" s="98" t="s">
        <v>669</v>
      </c>
      <c r="DSP77" s="98" t="s">
        <v>669</v>
      </c>
      <c r="DSQ77" s="98" t="s">
        <v>669</v>
      </c>
      <c r="DSR77" s="98" t="s">
        <v>669</v>
      </c>
      <c r="DSS77" s="98" t="s">
        <v>669</v>
      </c>
      <c r="DST77" s="98" t="s">
        <v>669</v>
      </c>
      <c r="DSU77" s="98" t="s">
        <v>669</v>
      </c>
      <c r="DSV77" s="98" t="s">
        <v>669</v>
      </c>
      <c r="DSW77" s="98" t="s">
        <v>669</v>
      </c>
      <c r="DSX77" s="98" t="s">
        <v>669</v>
      </c>
      <c r="DSY77" s="98" t="s">
        <v>669</v>
      </c>
      <c r="DSZ77" s="98" t="s">
        <v>669</v>
      </c>
      <c r="DTA77" s="98" t="s">
        <v>669</v>
      </c>
      <c r="DTB77" s="98" t="s">
        <v>669</v>
      </c>
      <c r="DTC77" s="98" t="s">
        <v>669</v>
      </c>
      <c r="DTD77" s="98" t="s">
        <v>669</v>
      </c>
      <c r="DTE77" s="98" t="s">
        <v>669</v>
      </c>
      <c r="DTF77" s="98" t="s">
        <v>669</v>
      </c>
      <c r="DTG77" s="98" t="s">
        <v>669</v>
      </c>
      <c r="DTH77" s="98" t="s">
        <v>669</v>
      </c>
      <c r="DTI77" s="98" t="s">
        <v>669</v>
      </c>
      <c r="DTJ77" s="98" t="s">
        <v>669</v>
      </c>
      <c r="DTK77" s="98" t="s">
        <v>669</v>
      </c>
      <c r="DTL77" s="98" t="s">
        <v>669</v>
      </c>
      <c r="DTM77" s="98" t="s">
        <v>669</v>
      </c>
      <c r="DTN77" s="98" t="s">
        <v>669</v>
      </c>
      <c r="DTO77" s="98" t="s">
        <v>669</v>
      </c>
      <c r="DTP77" s="98" t="s">
        <v>669</v>
      </c>
      <c r="DTQ77" s="98" t="s">
        <v>669</v>
      </c>
      <c r="DTR77" s="98" t="s">
        <v>669</v>
      </c>
      <c r="DTS77" s="98" t="s">
        <v>669</v>
      </c>
      <c r="DTT77" s="98" t="s">
        <v>669</v>
      </c>
      <c r="DTU77" s="98" t="s">
        <v>669</v>
      </c>
      <c r="DTV77" s="98" t="s">
        <v>669</v>
      </c>
      <c r="DTW77" s="98" t="s">
        <v>669</v>
      </c>
      <c r="DTX77" s="98" t="s">
        <v>669</v>
      </c>
      <c r="DTY77" s="98" t="s">
        <v>669</v>
      </c>
      <c r="DTZ77" s="98" t="s">
        <v>669</v>
      </c>
      <c r="DUA77" s="98" t="s">
        <v>669</v>
      </c>
      <c r="DUB77" s="98" t="s">
        <v>669</v>
      </c>
      <c r="DUC77" s="98" t="s">
        <v>669</v>
      </c>
      <c r="DUD77" s="98" t="s">
        <v>669</v>
      </c>
      <c r="DUE77" s="98" t="s">
        <v>669</v>
      </c>
      <c r="DUF77" s="98" t="s">
        <v>669</v>
      </c>
      <c r="DUG77" s="98" t="s">
        <v>669</v>
      </c>
      <c r="DUH77" s="98" t="s">
        <v>669</v>
      </c>
      <c r="DUI77" s="98" t="s">
        <v>669</v>
      </c>
      <c r="DUJ77" s="98" t="s">
        <v>669</v>
      </c>
      <c r="DUK77" s="98" t="s">
        <v>669</v>
      </c>
      <c r="DUL77" s="98" t="s">
        <v>669</v>
      </c>
      <c r="DUM77" s="98" t="s">
        <v>669</v>
      </c>
      <c r="DUN77" s="98" t="s">
        <v>669</v>
      </c>
      <c r="DUO77" s="98" t="s">
        <v>669</v>
      </c>
      <c r="DUP77" s="98" t="s">
        <v>669</v>
      </c>
      <c r="DUQ77" s="98" t="s">
        <v>669</v>
      </c>
      <c r="DUR77" s="98" t="s">
        <v>669</v>
      </c>
      <c r="DUS77" s="98" t="s">
        <v>669</v>
      </c>
      <c r="DUT77" s="98" t="s">
        <v>669</v>
      </c>
      <c r="DUU77" s="98" t="s">
        <v>669</v>
      </c>
      <c r="DUV77" s="98" t="s">
        <v>669</v>
      </c>
      <c r="DUW77" s="98" t="s">
        <v>669</v>
      </c>
      <c r="DUX77" s="98" t="s">
        <v>669</v>
      </c>
      <c r="DUY77" s="98" t="s">
        <v>669</v>
      </c>
      <c r="DUZ77" s="98" t="s">
        <v>669</v>
      </c>
      <c r="DVA77" s="98" t="s">
        <v>669</v>
      </c>
      <c r="DVB77" s="98" t="s">
        <v>669</v>
      </c>
      <c r="DVC77" s="98" t="s">
        <v>669</v>
      </c>
      <c r="DVD77" s="98" t="s">
        <v>669</v>
      </c>
      <c r="DVE77" s="98" t="s">
        <v>669</v>
      </c>
      <c r="DVF77" s="98" t="s">
        <v>669</v>
      </c>
      <c r="DVG77" s="98" t="s">
        <v>669</v>
      </c>
      <c r="DVH77" s="98" t="s">
        <v>669</v>
      </c>
      <c r="DVI77" s="98" t="s">
        <v>669</v>
      </c>
      <c r="DVJ77" s="98" t="s">
        <v>669</v>
      </c>
      <c r="DVK77" s="98" t="s">
        <v>669</v>
      </c>
      <c r="DVL77" s="98" t="s">
        <v>669</v>
      </c>
      <c r="DVM77" s="98" t="s">
        <v>669</v>
      </c>
      <c r="DVN77" s="98" t="s">
        <v>669</v>
      </c>
      <c r="DVO77" s="98" t="s">
        <v>669</v>
      </c>
      <c r="DVP77" s="98" t="s">
        <v>669</v>
      </c>
      <c r="DVQ77" s="98" t="s">
        <v>669</v>
      </c>
      <c r="DVR77" s="98" t="s">
        <v>669</v>
      </c>
      <c r="DVS77" s="98" t="s">
        <v>669</v>
      </c>
      <c r="DVT77" s="98" t="s">
        <v>669</v>
      </c>
      <c r="DVU77" s="98" t="s">
        <v>669</v>
      </c>
      <c r="DVV77" s="98" t="s">
        <v>669</v>
      </c>
      <c r="DVW77" s="98" t="s">
        <v>669</v>
      </c>
      <c r="DVX77" s="98" t="s">
        <v>669</v>
      </c>
      <c r="DVY77" s="98" t="s">
        <v>669</v>
      </c>
      <c r="DVZ77" s="98" t="s">
        <v>669</v>
      </c>
      <c r="DWA77" s="98" t="s">
        <v>669</v>
      </c>
      <c r="DWB77" s="98" t="s">
        <v>669</v>
      </c>
      <c r="DWC77" s="98" t="s">
        <v>669</v>
      </c>
      <c r="DWD77" s="98" t="s">
        <v>669</v>
      </c>
      <c r="DWE77" s="98" t="s">
        <v>669</v>
      </c>
      <c r="DWF77" s="98" t="s">
        <v>669</v>
      </c>
      <c r="DWG77" s="98" t="s">
        <v>669</v>
      </c>
      <c r="DWH77" s="98" t="s">
        <v>669</v>
      </c>
      <c r="DWI77" s="98" t="s">
        <v>669</v>
      </c>
      <c r="DWJ77" s="98" t="s">
        <v>669</v>
      </c>
      <c r="DWK77" s="98" t="s">
        <v>669</v>
      </c>
      <c r="DWL77" s="98" t="s">
        <v>669</v>
      </c>
      <c r="DWM77" s="98" t="s">
        <v>669</v>
      </c>
      <c r="DWN77" s="98" t="s">
        <v>669</v>
      </c>
      <c r="DWO77" s="98" t="s">
        <v>669</v>
      </c>
      <c r="DWP77" s="98" t="s">
        <v>669</v>
      </c>
      <c r="DWQ77" s="98" t="s">
        <v>669</v>
      </c>
      <c r="DWR77" s="98" t="s">
        <v>669</v>
      </c>
      <c r="DWS77" s="98" t="s">
        <v>669</v>
      </c>
      <c r="DWT77" s="98" t="s">
        <v>669</v>
      </c>
      <c r="DWU77" s="98" t="s">
        <v>669</v>
      </c>
      <c r="DWV77" s="98" t="s">
        <v>669</v>
      </c>
      <c r="DWW77" s="98" t="s">
        <v>669</v>
      </c>
      <c r="DWX77" s="98" t="s">
        <v>669</v>
      </c>
      <c r="DWY77" s="98" t="s">
        <v>669</v>
      </c>
      <c r="DWZ77" s="98" t="s">
        <v>669</v>
      </c>
      <c r="DXA77" s="98" t="s">
        <v>669</v>
      </c>
      <c r="DXB77" s="98" t="s">
        <v>669</v>
      </c>
      <c r="DXC77" s="98" t="s">
        <v>669</v>
      </c>
      <c r="DXD77" s="98" t="s">
        <v>669</v>
      </c>
      <c r="DXE77" s="98" t="s">
        <v>669</v>
      </c>
      <c r="DXF77" s="98" t="s">
        <v>669</v>
      </c>
      <c r="DXG77" s="98" t="s">
        <v>669</v>
      </c>
      <c r="DXH77" s="98" t="s">
        <v>669</v>
      </c>
      <c r="DXI77" s="98" t="s">
        <v>669</v>
      </c>
      <c r="DXJ77" s="98" t="s">
        <v>669</v>
      </c>
      <c r="DXK77" s="98" t="s">
        <v>669</v>
      </c>
      <c r="DXL77" s="98" t="s">
        <v>669</v>
      </c>
      <c r="DXM77" s="98" t="s">
        <v>669</v>
      </c>
      <c r="DXN77" s="98" t="s">
        <v>669</v>
      </c>
      <c r="DXO77" s="98" t="s">
        <v>669</v>
      </c>
      <c r="DXP77" s="98" t="s">
        <v>669</v>
      </c>
      <c r="DXQ77" s="98" t="s">
        <v>669</v>
      </c>
      <c r="DXR77" s="98" t="s">
        <v>669</v>
      </c>
      <c r="DXS77" s="98" t="s">
        <v>669</v>
      </c>
      <c r="DXT77" s="98" t="s">
        <v>669</v>
      </c>
      <c r="DXU77" s="98" t="s">
        <v>669</v>
      </c>
      <c r="DXV77" s="98" t="s">
        <v>669</v>
      </c>
      <c r="DXW77" s="98" t="s">
        <v>669</v>
      </c>
      <c r="DXX77" s="98" t="s">
        <v>669</v>
      </c>
      <c r="DXY77" s="98" t="s">
        <v>669</v>
      </c>
      <c r="DXZ77" s="98" t="s">
        <v>669</v>
      </c>
      <c r="DYA77" s="98" t="s">
        <v>669</v>
      </c>
      <c r="DYB77" s="98" t="s">
        <v>669</v>
      </c>
      <c r="DYC77" s="98" t="s">
        <v>669</v>
      </c>
      <c r="DYD77" s="98" t="s">
        <v>669</v>
      </c>
      <c r="DYE77" s="98" t="s">
        <v>669</v>
      </c>
      <c r="DYF77" s="98" t="s">
        <v>669</v>
      </c>
      <c r="DYG77" s="98" t="s">
        <v>669</v>
      </c>
      <c r="DYH77" s="98" t="s">
        <v>669</v>
      </c>
      <c r="DYI77" s="98" t="s">
        <v>669</v>
      </c>
      <c r="DYJ77" s="98" t="s">
        <v>669</v>
      </c>
      <c r="DYK77" s="98" t="s">
        <v>669</v>
      </c>
      <c r="DYL77" s="98" t="s">
        <v>669</v>
      </c>
      <c r="DYM77" s="98" t="s">
        <v>669</v>
      </c>
      <c r="DYN77" s="98" t="s">
        <v>669</v>
      </c>
      <c r="DYO77" s="98" t="s">
        <v>669</v>
      </c>
      <c r="DYP77" s="98" t="s">
        <v>669</v>
      </c>
      <c r="DYQ77" s="98" t="s">
        <v>669</v>
      </c>
      <c r="DYR77" s="98" t="s">
        <v>669</v>
      </c>
      <c r="DYS77" s="98" t="s">
        <v>669</v>
      </c>
      <c r="DYT77" s="98" t="s">
        <v>669</v>
      </c>
      <c r="DYU77" s="98" t="s">
        <v>669</v>
      </c>
      <c r="DYV77" s="98" t="s">
        <v>669</v>
      </c>
      <c r="DYW77" s="98" t="s">
        <v>669</v>
      </c>
      <c r="DYX77" s="98" t="s">
        <v>669</v>
      </c>
      <c r="DYY77" s="98" t="s">
        <v>669</v>
      </c>
      <c r="DYZ77" s="98" t="s">
        <v>669</v>
      </c>
      <c r="DZA77" s="98" t="s">
        <v>669</v>
      </c>
      <c r="DZB77" s="98" t="s">
        <v>669</v>
      </c>
      <c r="DZC77" s="98" t="s">
        <v>669</v>
      </c>
      <c r="DZD77" s="98" t="s">
        <v>669</v>
      </c>
      <c r="DZE77" s="98" t="s">
        <v>669</v>
      </c>
      <c r="DZF77" s="98" t="s">
        <v>669</v>
      </c>
      <c r="DZG77" s="98" t="s">
        <v>669</v>
      </c>
      <c r="DZH77" s="98" t="s">
        <v>669</v>
      </c>
      <c r="DZI77" s="98" t="s">
        <v>669</v>
      </c>
      <c r="DZJ77" s="98" t="s">
        <v>669</v>
      </c>
      <c r="DZK77" s="98" t="s">
        <v>669</v>
      </c>
      <c r="DZL77" s="98" t="s">
        <v>669</v>
      </c>
      <c r="DZM77" s="98" t="s">
        <v>669</v>
      </c>
      <c r="DZN77" s="98" t="s">
        <v>669</v>
      </c>
      <c r="DZO77" s="98" t="s">
        <v>669</v>
      </c>
      <c r="DZP77" s="98" t="s">
        <v>669</v>
      </c>
      <c r="DZQ77" s="98" t="s">
        <v>669</v>
      </c>
      <c r="DZR77" s="98" t="s">
        <v>669</v>
      </c>
      <c r="DZS77" s="98" t="s">
        <v>669</v>
      </c>
      <c r="DZT77" s="98" t="s">
        <v>669</v>
      </c>
      <c r="DZU77" s="98" t="s">
        <v>669</v>
      </c>
      <c r="DZV77" s="98" t="s">
        <v>669</v>
      </c>
      <c r="DZW77" s="98" t="s">
        <v>669</v>
      </c>
      <c r="DZX77" s="98" t="s">
        <v>669</v>
      </c>
      <c r="DZY77" s="98" t="s">
        <v>669</v>
      </c>
      <c r="DZZ77" s="98" t="s">
        <v>669</v>
      </c>
      <c r="EAA77" s="98" t="s">
        <v>669</v>
      </c>
      <c r="EAB77" s="98" t="s">
        <v>669</v>
      </c>
      <c r="EAC77" s="98" t="s">
        <v>669</v>
      </c>
      <c r="EAD77" s="98" t="s">
        <v>669</v>
      </c>
      <c r="EAE77" s="98" t="s">
        <v>669</v>
      </c>
      <c r="EAF77" s="98" t="s">
        <v>669</v>
      </c>
      <c r="EAG77" s="98" t="s">
        <v>669</v>
      </c>
      <c r="EAH77" s="98" t="s">
        <v>669</v>
      </c>
      <c r="EAI77" s="98" t="s">
        <v>669</v>
      </c>
      <c r="EAJ77" s="98" t="s">
        <v>669</v>
      </c>
      <c r="EAK77" s="98" t="s">
        <v>669</v>
      </c>
      <c r="EAL77" s="98" t="s">
        <v>669</v>
      </c>
      <c r="EAM77" s="98" t="s">
        <v>669</v>
      </c>
      <c r="EAN77" s="98" t="s">
        <v>669</v>
      </c>
      <c r="EAO77" s="98" t="s">
        <v>669</v>
      </c>
      <c r="EAP77" s="98" t="s">
        <v>669</v>
      </c>
      <c r="EAQ77" s="98" t="s">
        <v>669</v>
      </c>
      <c r="EAR77" s="98" t="s">
        <v>669</v>
      </c>
      <c r="EAS77" s="98" t="s">
        <v>669</v>
      </c>
      <c r="EAT77" s="98" t="s">
        <v>669</v>
      </c>
      <c r="EAU77" s="98" t="s">
        <v>669</v>
      </c>
      <c r="EAV77" s="98" t="s">
        <v>669</v>
      </c>
      <c r="EAW77" s="98" t="s">
        <v>669</v>
      </c>
      <c r="EAX77" s="98" t="s">
        <v>669</v>
      </c>
      <c r="EAY77" s="98" t="s">
        <v>669</v>
      </c>
      <c r="EAZ77" s="98" t="s">
        <v>669</v>
      </c>
      <c r="EBA77" s="98" t="s">
        <v>669</v>
      </c>
      <c r="EBB77" s="98" t="s">
        <v>669</v>
      </c>
      <c r="EBC77" s="98" t="s">
        <v>669</v>
      </c>
      <c r="EBD77" s="98" t="s">
        <v>669</v>
      </c>
      <c r="EBE77" s="98" t="s">
        <v>669</v>
      </c>
      <c r="EBF77" s="98" t="s">
        <v>669</v>
      </c>
      <c r="EBG77" s="98" t="s">
        <v>669</v>
      </c>
      <c r="EBH77" s="98" t="s">
        <v>669</v>
      </c>
      <c r="EBI77" s="98" t="s">
        <v>669</v>
      </c>
      <c r="EBJ77" s="98" t="s">
        <v>669</v>
      </c>
      <c r="EBK77" s="98" t="s">
        <v>669</v>
      </c>
      <c r="EBL77" s="98" t="s">
        <v>669</v>
      </c>
      <c r="EBM77" s="98" t="s">
        <v>669</v>
      </c>
      <c r="EBN77" s="98" t="s">
        <v>669</v>
      </c>
      <c r="EBO77" s="98" t="s">
        <v>669</v>
      </c>
      <c r="EBP77" s="98" t="s">
        <v>669</v>
      </c>
      <c r="EBQ77" s="98" t="s">
        <v>669</v>
      </c>
      <c r="EBR77" s="98" t="s">
        <v>669</v>
      </c>
      <c r="EBS77" s="98" t="s">
        <v>669</v>
      </c>
      <c r="EBT77" s="98" t="s">
        <v>669</v>
      </c>
      <c r="EBU77" s="98" t="s">
        <v>669</v>
      </c>
      <c r="EBV77" s="98" t="s">
        <v>669</v>
      </c>
      <c r="EBW77" s="98" t="s">
        <v>669</v>
      </c>
      <c r="EBX77" s="98" t="s">
        <v>669</v>
      </c>
      <c r="EBY77" s="98" t="s">
        <v>669</v>
      </c>
      <c r="EBZ77" s="98" t="s">
        <v>669</v>
      </c>
      <c r="ECA77" s="98" t="s">
        <v>669</v>
      </c>
      <c r="ECB77" s="98" t="s">
        <v>669</v>
      </c>
      <c r="ECC77" s="98" t="s">
        <v>669</v>
      </c>
      <c r="ECD77" s="98" t="s">
        <v>669</v>
      </c>
      <c r="ECE77" s="98" t="s">
        <v>669</v>
      </c>
      <c r="ECF77" s="98" t="s">
        <v>669</v>
      </c>
      <c r="ECG77" s="98" t="s">
        <v>669</v>
      </c>
      <c r="ECH77" s="98" t="s">
        <v>669</v>
      </c>
      <c r="ECI77" s="98" t="s">
        <v>669</v>
      </c>
      <c r="ECJ77" s="98" t="s">
        <v>669</v>
      </c>
      <c r="ECK77" s="98" t="s">
        <v>669</v>
      </c>
      <c r="ECL77" s="98" t="s">
        <v>669</v>
      </c>
      <c r="ECM77" s="98" t="s">
        <v>669</v>
      </c>
      <c r="ECN77" s="98" t="s">
        <v>669</v>
      </c>
      <c r="ECO77" s="98" t="s">
        <v>669</v>
      </c>
      <c r="ECP77" s="98" t="s">
        <v>669</v>
      </c>
      <c r="ECQ77" s="98" t="s">
        <v>669</v>
      </c>
      <c r="ECR77" s="98" t="s">
        <v>669</v>
      </c>
      <c r="ECS77" s="98" t="s">
        <v>669</v>
      </c>
      <c r="ECT77" s="98" t="s">
        <v>669</v>
      </c>
      <c r="ECU77" s="98" t="s">
        <v>669</v>
      </c>
      <c r="ECV77" s="98" t="s">
        <v>669</v>
      </c>
      <c r="ECW77" s="98" t="s">
        <v>669</v>
      </c>
      <c r="ECX77" s="98" t="s">
        <v>669</v>
      </c>
      <c r="ECY77" s="98" t="s">
        <v>669</v>
      </c>
      <c r="ECZ77" s="98" t="s">
        <v>669</v>
      </c>
      <c r="EDA77" s="98" t="s">
        <v>669</v>
      </c>
      <c r="EDB77" s="98" t="s">
        <v>669</v>
      </c>
      <c r="EDC77" s="98" t="s">
        <v>669</v>
      </c>
      <c r="EDD77" s="98" t="s">
        <v>669</v>
      </c>
      <c r="EDE77" s="98" t="s">
        <v>669</v>
      </c>
      <c r="EDF77" s="98" t="s">
        <v>669</v>
      </c>
      <c r="EDG77" s="98" t="s">
        <v>669</v>
      </c>
      <c r="EDH77" s="98" t="s">
        <v>669</v>
      </c>
      <c r="EDI77" s="98" t="s">
        <v>669</v>
      </c>
      <c r="EDJ77" s="98" t="s">
        <v>669</v>
      </c>
      <c r="EDK77" s="98" t="s">
        <v>669</v>
      </c>
      <c r="EDL77" s="98" t="s">
        <v>669</v>
      </c>
      <c r="EDM77" s="98" t="s">
        <v>669</v>
      </c>
      <c r="EDN77" s="98" t="s">
        <v>669</v>
      </c>
      <c r="EDO77" s="98" t="s">
        <v>669</v>
      </c>
      <c r="EDP77" s="98" t="s">
        <v>669</v>
      </c>
      <c r="EDQ77" s="98" t="s">
        <v>669</v>
      </c>
      <c r="EDR77" s="98" t="s">
        <v>669</v>
      </c>
      <c r="EDS77" s="98" t="s">
        <v>669</v>
      </c>
      <c r="EDT77" s="98" t="s">
        <v>669</v>
      </c>
      <c r="EDU77" s="98" t="s">
        <v>669</v>
      </c>
      <c r="EDV77" s="98" t="s">
        <v>669</v>
      </c>
      <c r="EDW77" s="98" t="s">
        <v>669</v>
      </c>
      <c r="EDX77" s="98" t="s">
        <v>669</v>
      </c>
      <c r="EDY77" s="98" t="s">
        <v>669</v>
      </c>
      <c r="EDZ77" s="98" t="s">
        <v>669</v>
      </c>
      <c r="EEA77" s="98" t="s">
        <v>669</v>
      </c>
      <c r="EEB77" s="98" t="s">
        <v>669</v>
      </c>
      <c r="EEC77" s="98" t="s">
        <v>669</v>
      </c>
      <c r="EED77" s="98" t="s">
        <v>669</v>
      </c>
      <c r="EEE77" s="98" t="s">
        <v>669</v>
      </c>
      <c r="EEF77" s="98" t="s">
        <v>669</v>
      </c>
      <c r="EEG77" s="98" t="s">
        <v>669</v>
      </c>
      <c r="EEH77" s="98" t="s">
        <v>669</v>
      </c>
      <c r="EEI77" s="98" t="s">
        <v>669</v>
      </c>
      <c r="EEJ77" s="98" t="s">
        <v>669</v>
      </c>
      <c r="EEK77" s="98" t="s">
        <v>669</v>
      </c>
      <c r="EEL77" s="98" t="s">
        <v>669</v>
      </c>
      <c r="EEM77" s="98" t="s">
        <v>669</v>
      </c>
      <c r="EEN77" s="98" t="s">
        <v>669</v>
      </c>
      <c r="EEO77" s="98" t="s">
        <v>669</v>
      </c>
      <c r="EEP77" s="98" t="s">
        <v>669</v>
      </c>
      <c r="EEQ77" s="98" t="s">
        <v>669</v>
      </c>
      <c r="EER77" s="98" t="s">
        <v>669</v>
      </c>
      <c r="EES77" s="98" t="s">
        <v>669</v>
      </c>
      <c r="EET77" s="98" t="s">
        <v>669</v>
      </c>
      <c r="EEU77" s="98" t="s">
        <v>669</v>
      </c>
      <c r="EEV77" s="98" t="s">
        <v>669</v>
      </c>
      <c r="EEW77" s="98" t="s">
        <v>669</v>
      </c>
      <c r="EEX77" s="98" t="s">
        <v>669</v>
      </c>
      <c r="EEY77" s="98" t="s">
        <v>669</v>
      </c>
      <c r="EEZ77" s="98" t="s">
        <v>669</v>
      </c>
      <c r="EFA77" s="98" t="s">
        <v>669</v>
      </c>
      <c r="EFB77" s="98" t="s">
        <v>669</v>
      </c>
      <c r="EFC77" s="98" t="s">
        <v>669</v>
      </c>
      <c r="EFD77" s="98" t="s">
        <v>669</v>
      </c>
      <c r="EFE77" s="98" t="s">
        <v>669</v>
      </c>
      <c r="EFF77" s="98" t="s">
        <v>669</v>
      </c>
      <c r="EFG77" s="98" t="s">
        <v>669</v>
      </c>
      <c r="EFH77" s="98" t="s">
        <v>669</v>
      </c>
      <c r="EFI77" s="98" t="s">
        <v>669</v>
      </c>
      <c r="EFJ77" s="98" t="s">
        <v>669</v>
      </c>
      <c r="EFK77" s="98" t="s">
        <v>669</v>
      </c>
      <c r="EFL77" s="98" t="s">
        <v>669</v>
      </c>
      <c r="EFM77" s="98" t="s">
        <v>669</v>
      </c>
      <c r="EFN77" s="98" t="s">
        <v>669</v>
      </c>
      <c r="EFO77" s="98" t="s">
        <v>669</v>
      </c>
      <c r="EFP77" s="98" t="s">
        <v>669</v>
      </c>
      <c r="EFQ77" s="98" t="s">
        <v>669</v>
      </c>
      <c r="EFR77" s="98" t="s">
        <v>669</v>
      </c>
      <c r="EFS77" s="98" t="s">
        <v>669</v>
      </c>
      <c r="EFT77" s="98" t="s">
        <v>669</v>
      </c>
      <c r="EFU77" s="98" t="s">
        <v>669</v>
      </c>
      <c r="EFV77" s="98" t="s">
        <v>669</v>
      </c>
      <c r="EFW77" s="98" t="s">
        <v>669</v>
      </c>
      <c r="EFX77" s="98" t="s">
        <v>669</v>
      </c>
      <c r="EFY77" s="98" t="s">
        <v>669</v>
      </c>
      <c r="EFZ77" s="98" t="s">
        <v>669</v>
      </c>
      <c r="EGA77" s="98" t="s">
        <v>669</v>
      </c>
      <c r="EGB77" s="98" t="s">
        <v>669</v>
      </c>
      <c r="EGC77" s="98" t="s">
        <v>669</v>
      </c>
      <c r="EGD77" s="98" t="s">
        <v>669</v>
      </c>
      <c r="EGE77" s="98" t="s">
        <v>669</v>
      </c>
      <c r="EGF77" s="98" t="s">
        <v>669</v>
      </c>
      <c r="EGG77" s="98" t="s">
        <v>669</v>
      </c>
      <c r="EGH77" s="98" t="s">
        <v>669</v>
      </c>
      <c r="EGI77" s="98" t="s">
        <v>669</v>
      </c>
      <c r="EGJ77" s="98" t="s">
        <v>669</v>
      </c>
      <c r="EGK77" s="98" t="s">
        <v>669</v>
      </c>
      <c r="EGL77" s="98" t="s">
        <v>669</v>
      </c>
      <c r="EGM77" s="98" t="s">
        <v>669</v>
      </c>
      <c r="EGN77" s="98" t="s">
        <v>669</v>
      </c>
      <c r="EGO77" s="98" t="s">
        <v>669</v>
      </c>
      <c r="EGP77" s="98" t="s">
        <v>669</v>
      </c>
      <c r="EGQ77" s="98" t="s">
        <v>669</v>
      </c>
      <c r="EGR77" s="98" t="s">
        <v>669</v>
      </c>
      <c r="EGS77" s="98" t="s">
        <v>669</v>
      </c>
      <c r="EGT77" s="98" t="s">
        <v>669</v>
      </c>
      <c r="EGU77" s="98" t="s">
        <v>669</v>
      </c>
      <c r="EGV77" s="98" t="s">
        <v>669</v>
      </c>
      <c r="EGW77" s="98" t="s">
        <v>669</v>
      </c>
      <c r="EGX77" s="98" t="s">
        <v>669</v>
      </c>
      <c r="EGY77" s="98" t="s">
        <v>669</v>
      </c>
      <c r="EGZ77" s="98" t="s">
        <v>669</v>
      </c>
      <c r="EHA77" s="98" t="s">
        <v>669</v>
      </c>
      <c r="EHB77" s="98" t="s">
        <v>669</v>
      </c>
      <c r="EHC77" s="98" t="s">
        <v>669</v>
      </c>
      <c r="EHD77" s="98" t="s">
        <v>669</v>
      </c>
      <c r="EHE77" s="98" t="s">
        <v>669</v>
      </c>
      <c r="EHF77" s="98" t="s">
        <v>669</v>
      </c>
      <c r="EHG77" s="98" t="s">
        <v>669</v>
      </c>
      <c r="EHH77" s="98" t="s">
        <v>669</v>
      </c>
      <c r="EHI77" s="98" t="s">
        <v>669</v>
      </c>
      <c r="EHJ77" s="98" t="s">
        <v>669</v>
      </c>
      <c r="EHK77" s="98" t="s">
        <v>669</v>
      </c>
      <c r="EHL77" s="98" t="s">
        <v>669</v>
      </c>
      <c r="EHM77" s="98" t="s">
        <v>669</v>
      </c>
      <c r="EHN77" s="98" t="s">
        <v>669</v>
      </c>
      <c r="EHO77" s="98" t="s">
        <v>669</v>
      </c>
      <c r="EHP77" s="98" t="s">
        <v>669</v>
      </c>
      <c r="EHQ77" s="98" t="s">
        <v>669</v>
      </c>
      <c r="EHR77" s="98" t="s">
        <v>669</v>
      </c>
      <c r="EHS77" s="98" t="s">
        <v>669</v>
      </c>
      <c r="EHT77" s="98" t="s">
        <v>669</v>
      </c>
      <c r="EHU77" s="98" t="s">
        <v>669</v>
      </c>
      <c r="EHV77" s="98" t="s">
        <v>669</v>
      </c>
      <c r="EHW77" s="98" t="s">
        <v>669</v>
      </c>
      <c r="EHX77" s="98" t="s">
        <v>669</v>
      </c>
      <c r="EHY77" s="98" t="s">
        <v>669</v>
      </c>
      <c r="EHZ77" s="98" t="s">
        <v>669</v>
      </c>
      <c r="EIA77" s="98" t="s">
        <v>669</v>
      </c>
      <c r="EIB77" s="98" t="s">
        <v>669</v>
      </c>
      <c r="EIC77" s="98" t="s">
        <v>669</v>
      </c>
      <c r="EID77" s="98" t="s">
        <v>669</v>
      </c>
      <c r="EIE77" s="98" t="s">
        <v>669</v>
      </c>
      <c r="EIF77" s="98" t="s">
        <v>669</v>
      </c>
      <c r="EIG77" s="98" t="s">
        <v>669</v>
      </c>
      <c r="EIH77" s="98" t="s">
        <v>669</v>
      </c>
      <c r="EII77" s="98" t="s">
        <v>669</v>
      </c>
      <c r="EIJ77" s="98" t="s">
        <v>669</v>
      </c>
      <c r="EIK77" s="98" t="s">
        <v>669</v>
      </c>
      <c r="EIL77" s="98" t="s">
        <v>669</v>
      </c>
      <c r="EIM77" s="98" t="s">
        <v>669</v>
      </c>
      <c r="EIN77" s="98" t="s">
        <v>669</v>
      </c>
      <c r="EIO77" s="98" t="s">
        <v>669</v>
      </c>
      <c r="EIP77" s="98" t="s">
        <v>669</v>
      </c>
      <c r="EIQ77" s="98" t="s">
        <v>669</v>
      </c>
      <c r="EIR77" s="98" t="s">
        <v>669</v>
      </c>
      <c r="EIS77" s="98" t="s">
        <v>669</v>
      </c>
      <c r="EIT77" s="98" t="s">
        <v>669</v>
      </c>
      <c r="EIU77" s="98" t="s">
        <v>669</v>
      </c>
      <c r="EIV77" s="98" t="s">
        <v>669</v>
      </c>
      <c r="EIW77" s="98" t="s">
        <v>669</v>
      </c>
      <c r="EIX77" s="98" t="s">
        <v>669</v>
      </c>
      <c r="EIY77" s="98" t="s">
        <v>669</v>
      </c>
      <c r="EIZ77" s="98" t="s">
        <v>669</v>
      </c>
      <c r="EJA77" s="98" t="s">
        <v>669</v>
      </c>
      <c r="EJB77" s="98" t="s">
        <v>669</v>
      </c>
      <c r="EJC77" s="98" t="s">
        <v>669</v>
      </c>
      <c r="EJD77" s="98" t="s">
        <v>669</v>
      </c>
      <c r="EJE77" s="98" t="s">
        <v>669</v>
      </c>
      <c r="EJF77" s="98" t="s">
        <v>669</v>
      </c>
      <c r="EJG77" s="98" t="s">
        <v>669</v>
      </c>
      <c r="EJH77" s="98" t="s">
        <v>669</v>
      </c>
      <c r="EJI77" s="98" t="s">
        <v>669</v>
      </c>
      <c r="EJJ77" s="98" t="s">
        <v>669</v>
      </c>
      <c r="EJK77" s="98" t="s">
        <v>669</v>
      </c>
      <c r="EJL77" s="98" t="s">
        <v>669</v>
      </c>
      <c r="EJM77" s="98" t="s">
        <v>669</v>
      </c>
      <c r="EJN77" s="98" t="s">
        <v>669</v>
      </c>
      <c r="EJO77" s="98" t="s">
        <v>669</v>
      </c>
      <c r="EJP77" s="98" t="s">
        <v>669</v>
      </c>
      <c r="EJQ77" s="98" t="s">
        <v>669</v>
      </c>
      <c r="EJR77" s="98" t="s">
        <v>669</v>
      </c>
      <c r="EJS77" s="98" t="s">
        <v>669</v>
      </c>
      <c r="EJT77" s="98" t="s">
        <v>669</v>
      </c>
      <c r="EJU77" s="98" t="s">
        <v>669</v>
      </c>
      <c r="EJV77" s="98" t="s">
        <v>669</v>
      </c>
      <c r="EJW77" s="98" t="s">
        <v>669</v>
      </c>
      <c r="EJX77" s="98" t="s">
        <v>669</v>
      </c>
      <c r="EJY77" s="98" t="s">
        <v>669</v>
      </c>
      <c r="EJZ77" s="98" t="s">
        <v>669</v>
      </c>
      <c r="EKA77" s="98" t="s">
        <v>669</v>
      </c>
      <c r="EKB77" s="98" t="s">
        <v>669</v>
      </c>
      <c r="EKC77" s="98" t="s">
        <v>669</v>
      </c>
      <c r="EKD77" s="98" t="s">
        <v>669</v>
      </c>
      <c r="EKE77" s="98" t="s">
        <v>669</v>
      </c>
      <c r="EKF77" s="98" t="s">
        <v>669</v>
      </c>
      <c r="EKG77" s="98" t="s">
        <v>669</v>
      </c>
      <c r="EKH77" s="98" t="s">
        <v>669</v>
      </c>
      <c r="EKI77" s="98" t="s">
        <v>669</v>
      </c>
      <c r="EKJ77" s="98" t="s">
        <v>669</v>
      </c>
      <c r="EKK77" s="98" t="s">
        <v>669</v>
      </c>
      <c r="EKL77" s="98" t="s">
        <v>669</v>
      </c>
      <c r="EKM77" s="98" t="s">
        <v>669</v>
      </c>
      <c r="EKN77" s="98" t="s">
        <v>669</v>
      </c>
      <c r="EKO77" s="98" t="s">
        <v>669</v>
      </c>
      <c r="EKP77" s="98" t="s">
        <v>669</v>
      </c>
      <c r="EKQ77" s="98" t="s">
        <v>669</v>
      </c>
      <c r="EKR77" s="98" t="s">
        <v>669</v>
      </c>
      <c r="EKS77" s="98" t="s">
        <v>669</v>
      </c>
      <c r="EKT77" s="98" t="s">
        <v>669</v>
      </c>
      <c r="EKU77" s="98" t="s">
        <v>669</v>
      </c>
      <c r="EKV77" s="98" t="s">
        <v>669</v>
      </c>
      <c r="EKW77" s="98" t="s">
        <v>669</v>
      </c>
      <c r="EKX77" s="98" t="s">
        <v>669</v>
      </c>
      <c r="EKY77" s="98" t="s">
        <v>669</v>
      </c>
      <c r="EKZ77" s="98" t="s">
        <v>669</v>
      </c>
      <c r="ELA77" s="98" t="s">
        <v>669</v>
      </c>
      <c r="ELB77" s="98" t="s">
        <v>669</v>
      </c>
      <c r="ELC77" s="98" t="s">
        <v>669</v>
      </c>
      <c r="ELD77" s="98" t="s">
        <v>669</v>
      </c>
      <c r="ELE77" s="98" t="s">
        <v>669</v>
      </c>
      <c r="ELF77" s="98" t="s">
        <v>669</v>
      </c>
      <c r="ELG77" s="98" t="s">
        <v>669</v>
      </c>
      <c r="ELH77" s="98" t="s">
        <v>669</v>
      </c>
      <c r="ELI77" s="98" t="s">
        <v>669</v>
      </c>
      <c r="ELJ77" s="98" t="s">
        <v>669</v>
      </c>
      <c r="ELK77" s="98" t="s">
        <v>669</v>
      </c>
      <c r="ELL77" s="98" t="s">
        <v>669</v>
      </c>
      <c r="ELM77" s="98" t="s">
        <v>669</v>
      </c>
      <c r="ELN77" s="98" t="s">
        <v>669</v>
      </c>
      <c r="ELO77" s="98" t="s">
        <v>669</v>
      </c>
      <c r="ELP77" s="98" t="s">
        <v>669</v>
      </c>
      <c r="ELQ77" s="98" t="s">
        <v>669</v>
      </c>
      <c r="ELR77" s="98" t="s">
        <v>669</v>
      </c>
      <c r="ELS77" s="98" t="s">
        <v>669</v>
      </c>
      <c r="ELT77" s="98" t="s">
        <v>669</v>
      </c>
      <c r="ELU77" s="98" t="s">
        <v>669</v>
      </c>
      <c r="ELV77" s="98" t="s">
        <v>669</v>
      </c>
      <c r="ELW77" s="98" t="s">
        <v>669</v>
      </c>
      <c r="ELX77" s="98" t="s">
        <v>669</v>
      </c>
      <c r="ELY77" s="98" t="s">
        <v>669</v>
      </c>
      <c r="ELZ77" s="98" t="s">
        <v>669</v>
      </c>
      <c r="EMA77" s="98" t="s">
        <v>669</v>
      </c>
      <c r="EMB77" s="98" t="s">
        <v>669</v>
      </c>
      <c r="EMC77" s="98" t="s">
        <v>669</v>
      </c>
      <c r="EMD77" s="98" t="s">
        <v>669</v>
      </c>
      <c r="EME77" s="98" t="s">
        <v>669</v>
      </c>
      <c r="EMF77" s="98" t="s">
        <v>669</v>
      </c>
      <c r="EMG77" s="98" t="s">
        <v>669</v>
      </c>
      <c r="EMH77" s="98" t="s">
        <v>669</v>
      </c>
      <c r="EMI77" s="98" t="s">
        <v>669</v>
      </c>
      <c r="EMJ77" s="98" t="s">
        <v>669</v>
      </c>
      <c r="EMK77" s="98" t="s">
        <v>669</v>
      </c>
      <c r="EML77" s="98" t="s">
        <v>669</v>
      </c>
      <c r="EMM77" s="98" t="s">
        <v>669</v>
      </c>
      <c r="EMN77" s="98" t="s">
        <v>669</v>
      </c>
      <c r="EMO77" s="98" t="s">
        <v>669</v>
      </c>
      <c r="EMP77" s="98" t="s">
        <v>669</v>
      </c>
      <c r="EMQ77" s="98" t="s">
        <v>669</v>
      </c>
      <c r="EMR77" s="98" t="s">
        <v>669</v>
      </c>
      <c r="EMS77" s="98" t="s">
        <v>669</v>
      </c>
      <c r="EMT77" s="98" t="s">
        <v>669</v>
      </c>
      <c r="EMU77" s="98" t="s">
        <v>669</v>
      </c>
      <c r="EMV77" s="98" t="s">
        <v>669</v>
      </c>
      <c r="EMW77" s="98" t="s">
        <v>669</v>
      </c>
      <c r="EMX77" s="98" t="s">
        <v>669</v>
      </c>
      <c r="EMY77" s="98" t="s">
        <v>669</v>
      </c>
      <c r="EMZ77" s="98" t="s">
        <v>669</v>
      </c>
      <c r="ENA77" s="98" t="s">
        <v>669</v>
      </c>
      <c r="ENB77" s="98" t="s">
        <v>669</v>
      </c>
      <c r="ENC77" s="98" t="s">
        <v>669</v>
      </c>
      <c r="END77" s="98" t="s">
        <v>669</v>
      </c>
      <c r="ENE77" s="98" t="s">
        <v>669</v>
      </c>
      <c r="ENF77" s="98" t="s">
        <v>669</v>
      </c>
      <c r="ENG77" s="98" t="s">
        <v>669</v>
      </c>
      <c r="ENH77" s="98" t="s">
        <v>669</v>
      </c>
      <c r="ENI77" s="98" t="s">
        <v>669</v>
      </c>
      <c r="ENJ77" s="98" t="s">
        <v>669</v>
      </c>
      <c r="ENK77" s="98" t="s">
        <v>669</v>
      </c>
      <c r="ENL77" s="98" t="s">
        <v>669</v>
      </c>
      <c r="ENM77" s="98" t="s">
        <v>669</v>
      </c>
      <c r="ENN77" s="98" t="s">
        <v>669</v>
      </c>
      <c r="ENO77" s="98" t="s">
        <v>669</v>
      </c>
      <c r="ENP77" s="98" t="s">
        <v>669</v>
      </c>
      <c r="ENQ77" s="98" t="s">
        <v>669</v>
      </c>
      <c r="ENR77" s="98" t="s">
        <v>669</v>
      </c>
      <c r="ENS77" s="98" t="s">
        <v>669</v>
      </c>
      <c r="ENT77" s="98" t="s">
        <v>669</v>
      </c>
      <c r="ENU77" s="98" t="s">
        <v>669</v>
      </c>
      <c r="ENV77" s="98" t="s">
        <v>669</v>
      </c>
      <c r="ENW77" s="98" t="s">
        <v>669</v>
      </c>
      <c r="ENX77" s="98" t="s">
        <v>669</v>
      </c>
      <c r="ENY77" s="98" t="s">
        <v>669</v>
      </c>
      <c r="ENZ77" s="98" t="s">
        <v>669</v>
      </c>
      <c r="EOA77" s="98" t="s">
        <v>669</v>
      </c>
      <c r="EOB77" s="98" t="s">
        <v>669</v>
      </c>
      <c r="EOC77" s="98" t="s">
        <v>669</v>
      </c>
      <c r="EOD77" s="98" t="s">
        <v>669</v>
      </c>
      <c r="EOE77" s="98" t="s">
        <v>669</v>
      </c>
      <c r="EOF77" s="98" t="s">
        <v>669</v>
      </c>
      <c r="EOG77" s="98" t="s">
        <v>669</v>
      </c>
      <c r="EOH77" s="98" t="s">
        <v>669</v>
      </c>
      <c r="EOI77" s="98" t="s">
        <v>669</v>
      </c>
      <c r="EOJ77" s="98" t="s">
        <v>669</v>
      </c>
      <c r="EOK77" s="98" t="s">
        <v>669</v>
      </c>
      <c r="EOL77" s="98" t="s">
        <v>669</v>
      </c>
      <c r="EOM77" s="98" t="s">
        <v>669</v>
      </c>
      <c r="EON77" s="98" t="s">
        <v>669</v>
      </c>
      <c r="EOO77" s="98" t="s">
        <v>669</v>
      </c>
      <c r="EOP77" s="98" t="s">
        <v>669</v>
      </c>
      <c r="EOQ77" s="98" t="s">
        <v>669</v>
      </c>
      <c r="EOR77" s="98" t="s">
        <v>669</v>
      </c>
      <c r="EOS77" s="98" t="s">
        <v>669</v>
      </c>
      <c r="EOT77" s="98" t="s">
        <v>669</v>
      </c>
      <c r="EOU77" s="98" t="s">
        <v>669</v>
      </c>
      <c r="EOV77" s="98" t="s">
        <v>669</v>
      </c>
      <c r="EOW77" s="98" t="s">
        <v>669</v>
      </c>
      <c r="EOX77" s="98" t="s">
        <v>669</v>
      </c>
      <c r="EOY77" s="98" t="s">
        <v>669</v>
      </c>
      <c r="EOZ77" s="98" t="s">
        <v>669</v>
      </c>
      <c r="EPA77" s="98" t="s">
        <v>669</v>
      </c>
      <c r="EPB77" s="98" t="s">
        <v>669</v>
      </c>
      <c r="EPC77" s="98" t="s">
        <v>669</v>
      </c>
      <c r="EPD77" s="98" t="s">
        <v>669</v>
      </c>
      <c r="EPE77" s="98" t="s">
        <v>669</v>
      </c>
      <c r="EPF77" s="98" t="s">
        <v>669</v>
      </c>
      <c r="EPG77" s="98" t="s">
        <v>669</v>
      </c>
      <c r="EPH77" s="98" t="s">
        <v>669</v>
      </c>
      <c r="EPI77" s="98" t="s">
        <v>669</v>
      </c>
      <c r="EPJ77" s="98" t="s">
        <v>669</v>
      </c>
      <c r="EPK77" s="98" t="s">
        <v>669</v>
      </c>
      <c r="EPL77" s="98" t="s">
        <v>669</v>
      </c>
      <c r="EPM77" s="98" t="s">
        <v>669</v>
      </c>
      <c r="EPN77" s="98" t="s">
        <v>669</v>
      </c>
      <c r="EPO77" s="98" t="s">
        <v>669</v>
      </c>
      <c r="EPP77" s="98" t="s">
        <v>669</v>
      </c>
      <c r="EPQ77" s="98" t="s">
        <v>669</v>
      </c>
      <c r="EPR77" s="98" t="s">
        <v>669</v>
      </c>
      <c r="EPS77" s="98" t="s">
        <v>669</v>
      </c>
      <c r="EPT77" s="98" t="s">
        <v>669</v>
      </c>
      <c r="EPU77" s="98" t="s">
        <v>669</v>
      </c>
      <c r="EPV77" s="98" t="s">
        <v>669</v>
      </c>
      <c r="EPW77" s="98" t="s">
        <v>669</v>
      </c>
      <c r="EPX77" s="98" t="s">
        <v>669</v>
      </c>
      <c r="EPY77" s="98" t="s">
        <v>669</v>
      </c>
      <c r="EPZ77" s="98" t="s">
        <v>669</v>
      </c>
      <c r="EQA77" s="98" t="s">
        <v>669</v>
      </c>
      <c r="EQB77" s="98" t="s">
        <v>669</v>
      </c>
      <c r="EQC77" s="98" t="s">
        <v>669</v>
      </c>
      <c r="EQD77" s="98" t="s">
        <v>669</v>
      </c>
      <c r="EQE77" s="98" t="s">
        <v>669</v>
      </c>
      <c r="EQF77" s="98" t="s">
        <v>669</v>
      </c>
      <c r="EQG77" s="98" t="s">
        <v>669</v>
      </c>
      <c r="EQH77" s="98" t="s">
        <v>669</v>
      </c>
      <c r="EQI77" s="98" t="s">
        <v>669</v>
      </c>
      <c r="EQJ77" s="98" t="s">
        <v>669</v>
      </c>
      <c r="EQK77" s="98" t="s">
        <v>669</v>
      </c>
      <c r="EQL77" s="98" t="s">
        <v>669</v>
      </c>
      <c r="EQM77" s="98" t="s">
        <v>669</v>
      </c>
      <c r="EQN77" s="98" t="s">
        <v>669</v>
      </c>
      <c r="EQO77" s="98" t="s">
        <v>669</v>
      </c>
      <c r="EQP77" s="98" t="s">
        <v>669</v>
      </c>
      <c r="EQQ77" s="98" t="s">
        <v>669</v>
      </c>
      <c r="EQR77" s="98" t="s">
        <v>669</v>
      </c>
      <c r="EQS77" s="98" t="s">
        <v>669</v>
      </c>
      <c r="EQT77" s="98" t="s">
        <v>669</v>
      </c>
      <c r="EQU77" s="98" t="s">
        <v>669</v>
      </c>
      <c r="EQV77" s="98" t="s">
        <v>669</v>
      </c>
      <c r="EQW77" s="98" t="s">
        <v>669</v>
      </c>
      <c r="EQX77" s="98" t="s">
        <v>669</v>
      </c>
      <c r="EQY77" s="98" t="s">
        <v>669</v>
      </c>
      <c r="EQZ77" s="98" t="s">
        <v>669</v>
      </c>
      <c r="ERA77" s="98" t="s">
        <v>669</v>
      </c>
      <c r="ERB77" s="98" t="s">
        <v>669</v>
      </c>
      <c r="ERC77" s="98" t="s">
        <v>669</v>
      </c>
      <c r="ERD77" s="98" t="s">
        <v>669</v>
      </c>
      <c r="ERE77" s="98" t="s">
        <v>669</v>
      </c>
      <c r="ERF77" s="98" t="s">
        <v>669</v>
      </c>
      <c r="ERG77" s="98" t="s">
        <v>669</v>
      </c>
      <c r="ERH77" s="98" t="s">
        <v>669</v>
      </c>
      <c r="ERI77" s="98" t="s">
        <v>669</v>
      </c>
      <c r="ERJ77" s="98" t="s">
        <v>669</v>
      </c>
      <c r="ERK77" s="98" t="s">
        <v>669</v>
      </c>
      <c r="ERL77" s="98" t="s">
        <v>669</v>
      </c>
      <c r="ERM77" s="98" t="s">
        <v>669</v>
      </c>
      <c r="ERN77" s="98" t="s">
        <v>669</v>
      </c>
      <c r="ERO77" s="98" t="s">
        <v>669</v>
      </c>
      <c r="ERP77" s="98" t="s">
        <v>669</v>
      </c>
      <c r="ERQ77" s="98" t="s">
        <v>669</v>
      </c>
      <c r="ERR77" s="98" t="s">
        <v>669</v>
      </c>
      <c r="ERS77" s="98" t="s">
        <v>669</v>
      </c>
      <c r="ERT77" s="98" t="s">
        <v>669</v>
      </c>
      <c r="ERU77" s="98" t="s">
        <v>669</v>
      </c>
      <c r="ERV77" s="98" t="s">
        <v>669</v>
      </c>
      <c r="ERW77" s="98" t="s">
        <v>669</v>
      </c>
      <c r="ERX77" s="98" t="s">
        <v>669</v>
      </c>
      <c r="ERY77" s="98" t="s">
        <v>669</v>
      </c>
      <c r="ERZ77" s="98" t="s">
        <v>669</v>
      </c>
      <c r="ESA77" s="98" t="s">
        <v>669</v>
      </c>
      <c r="ESB77" s="98" t="s">
        <v>669</v>
      </c>
      <c r="ESC77" s="98" t="s">
        <v>669</v>
      </c>
      <c r="ESD77" s="98" t="s">
        <v>669</v>
      </c>
      <c r="ESE77" s="98" t="s">
        <v>669</v>
      </c>
      <c r="ESF77" s="98" t="s">
        <v>669</v>
      </c>
      <c r="ESG77" s="98" t="s">
        <v>669</v>
      </c>
      <c r="ESH77" s="98" t="s">
        <v>669</v>
      </c>
      <c r="ESI77" s="98" t="s">
        <v>669</v>
      </c>
      <c r="ESJ77" s="98" t="s">
        <v>669</v>
      </c>
      <c r="ESK77" s="98" t="s">
        <v>669</v>
      </c>
      <c r="ESL77" s="98" t="s">
        <v>669</v>
      </c>
      <c r="ESM77" s="98" t="s">
        <v>669</v>
      </c>
      <c r="ESN77" s="98" t="s">
        <v>669</v>
      </c>
      <c r="ESO77" s="98" t="s">
        <v>669</v>
      </c>
      <c r="ESP77" s="98" t="s">
        <v>669</v>
      </c>
      <c r="ESQ77" s="98" t="s">
        <v>669</v>
      </c>
      <c r="ESR77" s="98" t="s">
        <v>669</v>
      </c>
      <c r="ESS77" s="98" t="s">
        <v>669</v>
      </c>
      <c r="EST77" s="98" t="s">
        <v>669</v>
      </c>
      <c r="ESU77" s="98" t="s">
        <v>669</v>
      </c>
      <c r="ESV77" s="98" t="s">
        <v>669</v>
      </c>
      <c r="ESW77" s="98" t="s">
        <v>669</v>
      </c>
      <c r="ESX77" s="98" t="s">
        <v>669</v>
      </c>
      <c r="ESY77" s="98" t="s">
        <v>669</v>
      </c>
      <c r="ESZ77" s="98" t="s">
        <v>669</v>
      </c>
      <c r="ETA77" s="98" t="s">
        <v>669</v>
      </c>
      <c r="ETB77" s="98" t="s">
        <v>669</v>
      </c>
      <c r="ETC77" s="98" t="s">
        <v>669</v>
      </c>
      <c r="ETD77" s="98" t="s">
        <v>669</v>
      </c>
      <c r="ETE77" s="98" t="s">
        <v>669</v>
      </c>
      <c r="ETF77" s="98" t="s">
        <v>669</v>
      </c>
      <c r="ETG77" s="98" t="s">
        <v>669</v>
      </c>
      <c r="ETH77" s="98" t="s">
        <v>669</v>
      </c>
      <c r="ETI77" s="98" t="s">
        <v>669</v>
      </c>
      <c r="ETJ77" s="98" t="s">
        <v>669</v>
      </c>
      <c r="ETK77" s="98" t="s">
        <v>669</v>
      </c>
      <c r="ETL77" s="98" t="s">
        <v>669</v>
      </c>
      <c r="ETM77" s="98" t="s">
        <v>669</v>
      </c>
      <c r="ETN77" s="98" t="s">
        <v>669</v>
      </c>
      <c r="ETO77" s="98" t="s">
        <v>669</v>
      </c>
      <c r="ETP77" s="98" t="s">
        <v>669</v>
      </c>
      <c r="ETQ77" s="98" t="s">
        <v>669</v>
      </c>
      <c r="ETR77" s="98" t="s">
        <v>669</v>
      </c>
      <c r="ETS77" s="98" t="s">
        <v>669</v>
      </c>
      <c r="ETT77" s="98" t="s">
        <v>669</v>
      </c>
      <c r="ETU77" s="98" t="s">
        <v>669</v>
      </c>
      <c r="ETV77" s="98" t="s">
        <v>669</v>
      </c>
      <c r="ETW77" s="98" t="s">
        <v>669</v>
      </c>
      <c r="ETX77" s="98" t="s">
        <v>669</v>
      </c>
      <c r="ETY77" s="98" t="s">
        <v>669</v>
      </c>
      <c r="ETZ77" s="98" t="s">
        <v>669</v>
      </c>
      <c r="EUA77" s="98" t="s">
        <v>669</v>
      </c>
      <c r="EUB77" s="98" t="s">
        <v>669</v>
      </c>
      <c r="EUC77" s="98" t="s">
        <v>669</v>
      </c>
      <c r="EUD77" s="98" t="s">
        <v>669</v>
      </c>
      <c r="EUE77" s="98" t="s">
        <v>669</v>
      </c>
      <c r="EUF77" s="98" t="s">
        <v>669</v>
      </c>
      <c r="EUG77" s="98" t="s">
        <v>669</v>
      </c>
      <c r="EUH77" s="98" t="s">
        <v>669</v>
      </c>
      <c r="EUI77" s="98" t="s">
        <v>669</v>
      </c>
      <c r="EUJ77" s="98" t="s">
        <v>669</v>
      </c>
      <c r="EUK77" s="98" t="s">
        <v>669</v>
      </c>
      <c r="EUL77" s="98" t="s">
        <v>669</v>
      </c>
      <c r="EUM77" s="98" t="s">
        <v>669</v>
      </c>
      <c r="EUN77" s="98" t="s">
        <v>669</v>
      </c>
      <c r="EUO77" s="98" t="s">
        <v>669</v>
      </c>
      <c r="EUP77" s="98" t="s">
        <v>669</v>
      </c>
      <c r="EUQ77" s="98" t="s">
        <v>669</v>
      </c>
      <c r="EUR77" s="98" t="s">
        <v>669</v>
      </c>
      <c r="EUS77" s="98" t="s">
        <v>669</v>
      </c>
      <c r="EUT77" s="98" t="s">
        <v>669</v>
      </c>
      <c r="EUU77" s="98" t="s">
        <v>669</v>
      </c>
      <c r="EUV77" s="98" t="s">
        <v>669</v>
      </c>
      <c r="EUW77" s="98" t="s">
        <v>669</v>
      </c>
      <c r="EUX77" s="98" t="s">
        <v>669</v>
      </c>
      <c r="EUY77" s="98" t="s">
        <v>669</v>
      </c>
      <c r="EUZ77" s="98" t="s">
        <v>669</v>
      </c>
      <c r="EVA77" s="98" t="s">
        <v>669</v>
      </c>
      <c r="EVB77" s="98" t="s">
        <v>669</v>
      </c>
      <c r="EVC77" s="98" t="s">
        <v>669</v>
      </c>
      <c r="EVD77" s="98" t="s">
        <v>669</v>
      </c>
      <c r="EVE77" s="98" t="s">
        <v>669</v>
      </c>
      <c r="EVF77" s="98" t="s">
        <v>669</v>
      </c>
      <c r="EVG77" s="98" t="s">
        <v>669</v>
      </c>
      <c r="EVH77" s="98" t="s">
        <v>669</v>
      </c>
      <c r="EVI77" s="98" t="s">
        <v>669</v>
      </c>
      <c r="EVJ77" s="98" t="s">
        <v>669</v>
      </c>
      <c r="EVK77" s="98" t="s">
        <v>669</v>
      </c>
      <c r="EVL77" s="98" t="s">
        <v>669</v>
      </c>
      <c r="EVM77" s="98" t="s">
        <v>669</v>
      </c>
      <c r="EVN77" s="98" t="s">
        <v>669</v>
      </c>
      <c r="EVO77" s="98" t="s">
        <v>669</v>
      </c>
      <c r="EVP77" s="98" t="s">
        <v>669</v>
      </c>
      <c r="EVQ77" s="98" t="s">
        <v>669</v>
      </c>
      <c r="EVR77" s="98" t="s">
        <v>669</v>
      </c>
      <c r="EVS77" s="98" t="s">
        <v>669</v>
      </c>
      <c r="EVT77" s="98" t="s">
        <v>669</v>
      </c>
      <c r="EVU77" s="98" t="s">
        <v>669</v>
      </c>
      <c r="EVV77" s="98" t="s">
        <v>669</v>
      </c>
      <c r="EVW77" s="98" t="s">
        <v>669</v>
      </c>
      <c r="EVX77" s="98" t="s">
        <v>669</v>
      </c>
      <c r="EVY77" s="98" t="s">
        <v>669</v>
      </c>
      <c r="EVZ77" s="98" t="s">
        <v>669</v>
      </c>
      <c r="EWA77" s="98" t="s">
        <v>669</v>
      </c>
      <c r="EWB77" s="98" t="s">
        <v>669</v>
      </c>
      <c r="EWC77" s="98" t="s">
        <v>669</v>
      </c>
      <c r="EWD77" s="98" t="s">
        <v>669</v>
      </c>
      <c r="EWE77" s="98" t="s">
        <v>669</v>
      </c>
      <c r="EWF77" s="98" t="s">
        <v>669</v>
      </c>
      <c r="EWG77" s="98" t="s">
        <v>669</v>
      </c>
      <c r="EWH77" s="98" t="s">
        <v>669</v>
      </c>
      <c r="EWI77" s="98" t="s">
        <v>669</v>
      </c>
      <c r="EWJ77" s="98" t="s">
        <v>669</v>
      </c>
      <c r="EWK77" s="98" t="s">
        <v>669</v>
      </c>
      <c r="EWL77" s="98" t="s">
        <v>669</v>
      </c>
      <c r="EWM77" s="98" t="s">
        <v>669</v>
      </c>
      <c r="EWN77" s="98" t="s">
        <v>669</v>
      </c>
      <c r="EWO77" s="98" t="s">
        <v>669</v>
      </c>
      <c r="EWP77" s="98" t="s">
        <v>669</v>
      </c>
      <c r="EWQ77" s="98" t="s">
        <v>669</v>
      </c>
      <c r="EWR77" s="98" t="s">
        <v>669</v>
      </c>
      <c r="EWS77" s="98" t="s">
        <v>669</v>
      </c>
      <c r="EWT77" s="98" t="s">
        <v>669</v>
      </c>
      <c r="EWU77" s="98" t="s">
        <v>669</v>
      </c>
      <c r="EWV77" s="98" t="s">
        <v>669</v>
      </c>
      <c r="EWW77" s="98" t="s">
        <v>669</v>
      </c>
      <c r="EWX77" s="98" t="s">
        <v>669</v>
      </c>
      <c r="EWY77" s="98" t="s">
        <v>669</v>
      </c>
      <c r="EWZ77" s="98" t="s">
        <v>669</v>
      </c>
      <c r="EXA77" s="98" t="s">
        <v>669</v>
      </c>
      <c r="EXB77" s="98" t="s">
        <v>669</v>
      </c>
      <c r="EXC77" s="98" t="s">
        <v>669</v>
      </c>
      <c r="EXD77" s="98" t="s">
        <v>669</v>
      </c>
      <c r="EXE77" s="98" t="s">
        <v>669</v>
      </c>
      <c r="EXF77" s="98" t="s">
        <v>669</v>
      </c>
      <c r="EXG77" s="98" t="s">
        <v>669</v>
      </c>
      <c r="EXH77" s="98" t="s">
        <v>669</v>
      </c>
      <c r="EXI77" s="98" t="s">
        <v>669</v>
      </c>
      <c r="EXJ77" s="98" t="s">
        <v>669</v>
      </c>
      <c r="EXK77" s="98" t="s">
        <v>669</v>
      </c>
      <c r="EXL77" s="98" t="s">
        <v>669</v>
      </c>
      <c r="EXM77" s="98" t="s">
        <v>669</v>
      </c>
      <c r="EXN77" s="98" t="s">
        <v>669</v>
      </c>
      <c r="EXO77" s="98" t="s">
        <v>669</v>
      </c>
      <c r="EXP77" s="98" t="s">
        <v>669</v>
      </c>
      <c r="EXQ77" s="98" t="s">
        <v>669</v>
      </c>
      <c r="EXR77" s="98" t="s">
        <v>669</v>
      </c>
      <c r="EXS77" s="98" t="s">
        <v>669</v>
      </c>
      <c r="EXT77" s="98" t="s">
        <v>669</v>
      </c>
      <c r="EXU77" s="98" t="s">
        <v>669</v>
      </c>
      <c r="EXV77" s="98" t="s">
        <v>669</v>
      </c>
      <c r="EXW77" s="98" t="s">
        <v>669</v>
      </c>
      <c r="EXX77" s="98" t="s">
        <v>669</v>
      </c>
      <c r="EXY77" s="98" t="s">
        <v>669</v>
      </c>
      <c r="EXZ77" s="98" t="s">
        <v>669</v>
      </c>
      <c r="EYA77" s="98" t="s">
        <v>669</v>
      </c>
      <c r="EYB77" s="98" t="s">
        <v>669</v>
      </c>
      <c r="EYC77" s="98" t="s">
        <v>669</v>
      </c>
      <c r="EYD77" s="98" t="s">
        <v>669</v>
      </c>
      <c r="EYE77" s="98" t="s">
        <v>669</v>
      </c>
      <c r="EYF77" s="98" t="s">
        <v>669</v>
      </c>
      <c r="EYG77" s="98" t="s">
        <v>669</v>
      </c>
      <c r="EYH77" s="98" t="s">
        <v>669</v>
      </c>
      <c r="EYI77" s="98" t="s">
        <v>669</v>
      </c>
      <c r="EYJ77" s="98" t="s">
        <v>669</v>
      </c>
      <c r="EYK77" s="98" t="s">
        <v>669</v>
      </c>
      <c r="EYL77" s="98" t="s">
        <v>669</v>
      </c>
      <c r="EYM77" s="98" t="s">
        <v>669</v>
      </c>
      <c r="EYN77" s="98" t="s">
        <v>669</v>
      </c>
      <c r="EYO77" s="98" t="s">
        <v>669</v>
      </c>
      <c r="EYP77" s="98" t="s">
        <v>669</v>
      </c>
      <c r="EYQ77" s="98" t="s">
        <v>669</v>
      </c>
      <c r="EYR77" s="98" t="s">
        <v>669</v>
      </c>
      <c r="EYS77" s="98" t="s">
        <v>669</v>
      </c>
      <c r="EYT77" s="98" t="s">
        <v>669</v>
      </c>
      <c r="EYU77" s="98" t="s">
        <v>669</v>
      </c>
      <c r="EYV77" s="98" t="s">
        <v>669</v>
      </c>
      <c r="EYW77" s="98" t="s">
        <v>669</v>
      </c>
      <c r="EYX77" s="98" t="s">
        <v>669</v>
      </c>
      <c r="EYY77" s="98" t="s">
        <v>669</v>
      </c>
      <c r="EYZ77" s="98" t="s">
        <v>669</v>
      </c>
      <c r="EZA77" s="98" t="s">
        <v>669</v>
      </c>
      <c r="EZB77" s="98" t="s">
        <v>669</v>
      </c>
      <c r="EZC77" s="98" t="s">
        <v>669</v>
      </c>
      <c r="EZD77" s="98" t="s">
        <v>669</v>
      </c>
      <c r="EZE77" s="98" t="s">
        <v>669</v>
      </c>
      <c r="EZF77" s="98" t="s">
        <v>669</v>
      </c>
      <c r="EZG77" s="98" t="s">
        <v>669</v>
      </c>
      <c r="EZH77" s="98" t="s">
        <v>669</v>
      </c>
      <c r="EZI77" s="98" t="s">
        <v>669</v>
      </c>
      <c r="EZJ77" s="98" t="s">
        <v>669</v>
      </c>
      <c r="EZK77" s="98" t="s">
        <v>669</v>
      </c>
      <c r="EZL77" s="98" t="s">
        <v>669</v>
      </c>
      <c r="EZM77" s="98" t="s">
        <v>669</v>
      </c>
      <c r="EZN77" s="98" t="s">
        <v>669</v>
      </c>
      <c r="EZO77" s="98" t="s">
        <v>669</v>
      </c>
      <c r="EZP77" s="98" t="s">
        <v>669</v>
      </c>
      <c r="EZQ77" s="98" t="s">
        <v>669</v>
      </c>
      <c r="EZR77" s="98" t="s">
        <v>669</v>
      </c>
      <c r="EZS77" s="98" t="s">
        <v>669</v>
      </c>
      <c r="EZT77" s="98" t="s">
        <v>669</v>
      </c>
      <c r="EZU77" s="98" t="s">
        <v>669</v>
      </c>
      <c r="EZV77" s="98" t="s">
        <v>669</v>
      </c>
      <c r="EZW77" s="98" t="s">
        <v>669</v>
      </c>
      <c r="EZX77" s="98" t="s">
        <v>669</v>
      </c>
      <c r="EZY77" s="98" t="s">
        <v>669</v>
      </c>
      <c r="EZZ77" s="98" t="s">
        <v>669</v>
      </c>
      <c r="FAA77" s="98" t="s">
        <v>669</v>
      </c>
      <c r="FAB77" s="98" t="s">
        <v>669</v>
      </c>
      <c r="FAC77" s="98" t="s">
        <v>669</v>
      </c>
      <c r="FAD77" s="98" t="s">
        <v>669</v>
      </c>
      <c r="FAE77" s="98" t="s">
        <v>669</v>
      </c>
      <c r="FAF77" s="98" t="s">
        <v>669</v>
      </c>
      <c r="FAG77" s="98" t="s">
        <v>669</v>
      </c>
      <c r="FAH77" s="98" t="s">
        <v>669</v>
      </c>
      <c r="FAI77" s="98" t="s">
        <v>669</v>
      </c>
      <c r="FAJ77" s="98" t="s">
        <v>669</v>
      </c>
      <c r="FAK77" s="98" t="s">
        <v>669</v>
      </c>
      <c r="FAL77" s="98" t="s">
        <v>669</v>
      </c>
      <c r="FAM77" s="98" t="s">
        <v>669</v>
      </c>
      <c r="FAN77" s="98" t="s">
        <v>669</v>
      </c>
      <c r="FAO77" s="98" t="s">
        <v>669</v>
      </c>
      <c r="FAP77" s="98" t="s">
        <v>669</v>
      </c>
      <c r="FAQ77" s="98" t="s">
        <v>669</v>
      </c>
      <c r="FAR77" s="98" t="s">
        <v>669</v>
      </c>
      <c r="FAS77" s="98" t="s">
        <v>669</v>
      </c>
      <c r="FAT77" s="98" t="s">
        <v>669</v>
      </c>
      <c r="FAU77" s="98" t="s">
        <v>669</v>
      </c>
      <c r="FAV77" s="98" t="s">
        <v>669</v>
      </c>
      <c r="FAW77" s="98" t="s">
        <v>669</v>
      </c>
      <c r="FAX77" s="98" t="s">
        <v>669</v>
      </c>
      <c r="FAY77" s="98" t="s">
        <v>669</v>
      </c>
      <c r="FAZ77" s="98" t="s">
        <v>669</v>
      </c>
      <c r="FBA77" s="98" t="s">
        <v>669</v>
      </c>
      <c r="FBB77" s="98" t="s">
        <v>669</v>
      </c>
      <c r="FBC77" s="98" t="s">
        <v>669</v>
      </c>
      <c r="FBD77" s="98" t="s">
        <v>669</v>
      </c>
      <c r="FBE77" s="98" t="s">
        <v>669</v>
      </c>
      <c r="FBF77" s="98" t="s">
        <v>669</v>
      </c>
      <c r="FBG77" s="98" t="s">
        <v>669</v>
      </c>
      <c r="FBH77" s="98" t="s">
        <v>669</v>
      </c>
      <c r="FBI77" s="98" t="s">
        <v>669</v>
      </c>
      <c r="FBJ77" s="98" t="s">
        <v>669</v>
      </c>
      <c r="FBK77" s="98" t="s">
        <v>669</v>
      </c>
      <c r="FBL77" s="98" t="s">
        <v>669</v>
      </c>
      <c r="FBM77" s="98" t="s">
        <v>669</v>
      </c>
      <c r="FBN77" s="98" t="s">
        <v>669</v>
      </c>
      <c r="FBO77" s="98" t="s">
        <v>669</v>
      </c>
      <c r="FBP77" s="98" t="s">
        <v>669</v>
      </c>
      <c r="FBQ77" s="98" t="s">
        <v>669</v>
      </c>
      <c r="FBR77" s="98" t="s">
        <v>669</v>
      </c>
      <c r="FBS77" s="98" t="s">
        <v>669</v>
      </c>
      <c r="FBT77" s="98" t="s">
        <v>669</v>
      </c>
      <c r="FBU77" s="98" t="s">
        <v>669</v>
      </c>
      <c r="FBV77" s="98" t="s">
        <v>669</v>
      </c>
      <c r="FBW77" s="98" t="s">
        <v>669</v>
      </c>
      <c r="FBX77" s="98" t="s">
        <v>669</v>
      </c>
      <c r="FBY77" s="98" t="s">
        <v>669</v>
      </c>
      <c r="FBZ77" s="98" t="s">
        <v>669</v>
      </c>
      <c r="FCA77" s="98" t="s">
        <v>669</v>
      </c>
      <c r="FCB77" s="98" t="s">
        <v>669</v>
      </c>
      <c r="FCC77" s="98" t="s">
        <v>669</v>
      </c>
      <c r="FCD77" s="98" t="s">
        <v>669</v>
      </c>
      <c r="FCE77" s="98" t="s">
        <v>669</v>
      </c>
      <c r="FCF77" s="98" t="s">
        <v>669</v>
      </c>
      <c r="FCG77" s="98" t="s">
        <v>669</v>
      </c>
      <c r="FCH77" s="98" t="s">
        <v>669</v>
      </c>
      <c r="FCI77" s="98" t="s">
        <v>669</v>
      </c>
      <c r="FCJ77" s="98" t="s">
        <v>669</v>
      </c>
      <c r="FCK77" s="98" t="s">
        <v>669</v>
      </c>
      <c r="FCL77" s="98" t="s">
        <v>669</v>
      </c>
      <c r="FCM77" s="98" t="s">
        <v>669</v>
      </c>
      <c r="FCN77" s="98" t="s">
        <v>669</v>
      </c>
      <c r="FCO77" s="98" t="s">
        <v>669</v>
      </c>
      <c r="FCP77" s="98" t="s">
        <v>669</v>
      </c>
      <c r="FCQ77" s="98" t="s">
        <v>669</v>
      </c>
      <c r="FCR77" s="98" t="s">
        <v>669</v>
      </c>
      <c r="FCS77" s="98" t="s">
        <v>669</v>
      </c>
      <c r="FCT77" s="98" t="s">
        <v>669</v>
      </c>
      <c r="FCU77" s="98" t="s">
        <v>669</v>
      </c>
      <c r="FCV77" s="98" t="s">
        <v>669</v>
      </c>
      <c r="FCW77" s="98" t="s">
        <v>669</v>
      </c>
      <c r="FCX77" s="98" t="s">
        <v>669</v>
      </c>
      <c r="FCY77" s="98" t="s">
        <v>669</v>
      </c>
      <c r="FCZ77" s="98" t="s">
        <v>669</v>
      </c>
      <c r="FDA77" s="98" t="s">
        <v>669</v>
      </c>
      <c r="FDB77" s="98" t="s">
        <v>669</v>
      </c>
      <c r="FDC77" s="98" t="s">
        <v>669</v>
      </c>
      <c r="FDD77" s="98" t="s">
        <v>669</v>
      </c>
      <c r="FDE77" s="98" t="s">
        <v>669</v>
      </c>
      <c r="FDF77" s="98" t="s">
        <v>669</v>
      </c>
      <c r="FDG77" s="98" t="s">
        <v>669</v>
      </c>
      <c r="FDH77" s="98" t="s">
        <v>669</v>
      </c>
      <c r="FDI77" s="98" t="s">
        <v>669</v>
      </c>
      <c r="FDJ77" s="98" t="s">
        <v>669</v>
      </c>
      <c r="FDK77" s="98" t="s">
        <v>669</v>
      </c>
      <c r="FDL77" s="98" t="s">
        <v>669</v>
      </c>
      <c r="FDM77" s="98" t="s">
        <v>669</v>
      </c>
      <c r="FDN77" s="98" t="s">
        <v>669</v>
      </c>
      <c r="FDO77" s="98" t="s">
        <v>669</v>
      </c>
      <c r="FDP77" s="98" t="s">
        <v>669</v>
      </c>
      <c r="FDQ77" s="98" t="s">
        <v>669</v>
      </c>
      <c r="FDR77" s="98" t="s">
        <v>669</v>
      </c>
      <c r="FDS77" s="98" t="s">
        <v>669</v>
      </c>
      <c r="FDT77" s="98" t="s">
        <v>669</v>
      </c>
      <c r="FDU77" s="98" t="s">
        <v>669</v>
      </c>
      <c r="FDV77" s="98" t="s">
        <v>669</v>
      </c>
      <c r="FDW77" s="98" t="s">
        <v>669</v>
      </c>
      <c r="FDX77" s="98" t="s">
        <v>669</v>
      </c>
      <c r="FDY77" s="98" t="s">
        <v>669</v>
      </c>
      <c r="FDZ77" s="98" t="s">
        <v>669</v>
      </c>
      <c r="FEA77" s="98" t="s">
        <v>669</v>
      </c>
      <c r="FEB77" s="98" t="s">
        <v>669</v>
      </c>
      <c r="FEC77" s="98" t="s">
        <v>669</v>
      </c>
      <c r="FED77" s="98" t="s">
        <v>669</v>
      </c>
      <c r="FEE77" s="98" t="s">
        <v>669</v>
      </c>
      <c r="FEF77" s="98" t="s">
        <v>669</v>
      </c>
      <c r="FEG77" s="98" t="s">
        <v>669</v>
      </c>
      <c r="FEH77" s="98" t="s">
        <v>669</v>
      </c>
      <c r="FEI77" s="98" t="s">
        <v>669</v>
      </c>
      <c r="FEJ77" s="98" t="s">
        <v>669</v>
      </c>
      <c r="FEK77" s="98" t="s">
        <v>669</v>
      </c>
      <c r="FEL77" s="98" t="s">
        <v>669</v>
      </c>
      <c r="FEM77" s="98" t="s">
        <v>669</v>
      </c>
      <c r="FEN77" s="98" t="s">
        <v>669</v>
      </c>
      <c r="FEO77" s="98" t="s">
        <v>669</v>
      </c>
      <c r="FEP77" s="98" t="s">
        <v>669</v>
      </c>
      <c r="FEQ77" s="98" t="s">
        <v>669</v>
      </c>
      <c r="FER77" s="98" t="s">
        <v>669</v>
      </c>
      <c r="FES77" s="98" t="s">
        <v>669</v>
      </c>
      <c r="FET77" s="98" t="s">
        <v>669</v>
      </c>
      <c r="FEU77" s="98" t="s">
        <v>669</v>
      </c>
      <c r="FEV77" s="98" t="s">
        <v>669</v>
      </c>
      <c r="FEW77" s="98" t="s">
        <v>669</v>
      </c>
      <c r="FEX77" s="98" t="s">
        <v>669</v>
      </c>
      <c r="FEY77" s="98" t="s">
        <v>669</v>
      </c>
      <c r="FEZ77" s="98" t="s">
        <v>669</v>
      </c>
      <c r="FFA77" s="98" t="s">
        <v>669</v>
      </c>
      <c r="FFB77" s="98" t="s">
        <v>669</v>
      </c>
      <c r="FFC77" s="98" t="s">
        <v>669</v>
      </c>
      <c r="FFD77" s="98" t="s">
        <v>669</v>
      </c>
      <c r="FFE77" s="98" t="s">
        <v>669</v>
      </c>
      <c r="FFF77" s="98" t="s">
        <v>669</v>
      </c>
      <c r="FFG77" s="98" t="s">
        <v>669</v>
      </c>
      <c r="FFH77" s="98" t="s">
        <v>669</v>
      </c>
      <c r="FFI77" s="98" t="s">
        <v>669</v>
      </c>
      <c r="FFJ77" s="98" t="s">
        <v>669</v>
      </c>
      <c r="FFK77" s="98" t="s">
        <v>669</v>
      </c>
      <c r="FFL77" s="98" t="s">
        <v>669</v>
      </c>
      <c r="FFM77" s="98" t="s">
        <v>669</v>
      </c>
      <c r="FFN77" s="98" t="s">
        <v>669</v>
      </c>
      <c r="FFO77" s="98" t="s">
        <v>669</v>
      </c>
      <c r="FFP77" s="98" t="s">
        <v>669</v>
      </c>
      <c r="FFQ77" s="98" t="s">
        <v>669</v>
      </c>
      <c r="FFR77" s="98" t="s">
        <v>669</v>
      </c>
      <c r="FFS77" s="98" t="s">
        <v>669</v>
      </c>
      <c r="FFT77" s="98" t="s">
        <v>669</v>
      </c>
      <c r="FFU77" s="98" t="s">
        <v>669</v>
      </c>
      <c r="FFV77" s="98" t="s">
        <v>669</v>
      </c>
      <c r="FFW77" s="98" t="s">
        <v>669</v>
      </c>
      <c r="FFX77" s="98" t="s">
        <v>669</v>
      </c>
      <c r="FFY77" s="98" t="s">
        <v>669</v>
      </c>
      <c r="FFZ77" s="98" t="s">
        <v>669</v>
      </c>
      <c r="FGA77" s="98" t="s">
        <v>669</v>
      </c>
      <c r="FGB77" s="98" t="s">
        <v>669</v>
      </c>
      <c r="FGC77" s="98" t="s">
        <v>669</v>
      </c>
      <c r="FGD77" s="98" t="s">
        <v>669</v>
      </c>
      <c r="FGE77" s="98" t="s">
        <v>669</v>
      </c>
      <c r="FGF77" s="98" t="s">
        <v>669</v>
      </c>
      <c r="FGG77" s="98" t="s">
        <v>669</v>
      </c>
      <c r="FGH77" s="98" t="s">
        <v>669</v>
      </c>
      <c r="FGI77" s="98" t="s">
        <v>669</v>
      </c>
      <c r="FGJ77" s="98" t="s">
        <v>669</v>
      </c>
      <c r="FGK77" s="98" t="s">
        <v>669</v>
      </c>
      <c r="FGL77" s="98" t="s">
        <v>669</v>
      </c>
      <c r="FGM77" s="98" t="s">
        <v>669</v>
      </c>
      <c r="FGN77" s="98" t="s">
        <v>669</v>
      </c>
      <c r="FGO77" s="98" t="s">
        <v>669</v>
      </c>
      <c r="FGP77" s="98" t="s">
        <v>669</v>
      </c>
      <c r="FGQ77" s="98" t="s">
        <v>669</v>
      </c>
      <c r="FGR77" s="98" t="s">
        <v>669</v>
      </c>
      <c r="FGS77" s="98" t="s">
        <v>669</v>
      </c>
      <c r="FGT77" s="98" t="s">
        <v>669</v>
      </c>
      <c r="FGU77" s="98" t="s">
        <v>669</v>
      </c>
      <c r="FGV77" s="98" t="s">
        <v>669</v>
      </c>
      <c r="FGW77" s="98" t="s">
        <v>669</v>
      </c>
      <c r="FGX77" s="98" t="s">
        <v>669</v>
      </c>
      <c r="FGY77" s="98" t="s">
        <v>669</v>
      </c>
      <c r="FGZ77" s="98" t="s">
        <v>669</v>
      </c>
      <c r="FHA77" s="98" t="s">
        <v>669</v>
      </c>
      <c r="FHB77" s="98" t="s">
        <v>669</v>
      </c>
      <c r="FHC77" s="98" t="s">
        <v>669</v>
      </c>
      <c r="FHD77" s="98" t="s">
        <v>669</v>
      </c>
      <c r="FHE77" s="98" t="s">
        <v>669</v>
      </c>
      <c r="FHF77" s="98" t="s">
        <v>669</v>
      </c>
      <c r="FHG77" s="98" t="s">
        <v>669</v>
      </c>
      <c r="FHH77" s="98" t="s">
        <v>669</v>
      </c>
      <c r="FHI77" s="98" t="s">
        <v>669</v>
      </c>
      <c r="FHJ77" s="98" t="s">
        <v>669</v>
      </c>
      <c r="FHK77" s="98" t="s">
        <v>669</v>
      </c>
      <c r="FHL77" s="98" t="s">
        <v>669</v>
      </c>
      <c r="FHM77" s="98" t="s">
        <v>669</v>
      </c>
      <c r="FHN77" s="98" t="s">
        <v>669</v>
      </c>
      <c r="FHO77" s="98" t="s">
        <v>669</v>
      </c>
      <c r="FHP77" s="98" t="s">
        <v>669</v>
      </c>
      <c r="FHQ77" s="98" t="s">
        <v>669</v>
      </c>
      <c r="FHR77" s="98" t="s">
        <v>669</v>
      </c>
      <c r="FHS77" s="98" t="s">
        <v>669</v>
      </c>
      <c r="FHT77" s="98" t="s">
        <v>669</v>
      </c>
      <c r="FHU77" s="98" t="s">
        <v>669</v>
      </c>
      <c r="FHV77" s="98" t="s">
        <v>669</v>
      </c>
      <c r="FHW77" s="98" t="s">
        <v>669</v>
      </c>
      <c r="FHX77" s="98" t="s">
        <v>669</v>
      </c>
      <c r="FHY77" s="98" t="s">
        <v>669</v>
      </c>
      <c r="FHZ77" s="98" t="s">
        <v>669</v>
      </c>
      <c r="FIA77" s="98" t="s">
        <v>669</v>
      </c>
      <c r="FIB77" s="98" t="s">
        <v>669</v>
      </c>
      <c r="FIC77" s="98" t="s">
        <v>669</v>
      </c>
      <c r="FID77" s="98" t="s">
        <v>669</v>
      </c>
      <c r="FIE77" s="98" t="s">
        <v>669</v>
      </c>
      <c r="FIF77" s="98" t="s">
        <v>669</v>
      </c>
      <c r="FIG77" s="98" t="s">
        <v>669</v>
      </c>
      <c r="FIH77" s="98" t="s">
        <v>669</v>
      </c>
      <c r="FII77" s="98" t="s">
        <v>669</v>
      </c>
      <c r="FIJ77" s="98" t="s">
        <v>669</v>
      </c>
      <c r="FIK77" s="98" t="s">
        <v>669</v>
      </c>
      <c r="FIL77" s="98" t="s">
        <v>669</v>
      </c>
      <c r="FIM77" s="98" t="s">
        <v>669</v>
      </c>
      <c r="FIN77" s="98" t="s">
        <v>669</v>
      </c>
      <c r="FIO77" s="98" t="s">
        <v>669</v>
      </c>
      <c r="FIP77" s="98" t="s">
        <v>669</v>
      </c>
      <c r="FIQ77" s="98" t="s">
        <v>669</v>
      </c>
      <c r="FIR77" s="98" t="s">
        <v>669</v>
      </c>
      <c r="FIS77" s="98" t="s">
        <v>669</v>
      </c>
      <c r="FIT77" s="98" t="s">
        <v>669</v>
      </c>
      <c r="FIU77" s="98" t="s">
        <v>669</v>
      </c>
      <c r="FIV77" s="98" t="s">
        <v>669</v>
      </c>
      <c r="FIW77" s="98" t="s">
        <v>669</v>
      </c>
      <c r="FIX77" s="98" t="s">
        <v>669</v>
      </c>
      <c r="FIY77" s="98" t="s">
        <v>669</v>
      </c>
      <c r="FIZ77" s="98" t="s">
        <v>669</v>
      </c>
      <c r="FJA77" s="98" t="s">
        <v>669</v>
      </c>
      <c r="FJB77" s="98" t="s">
        <v>669</v>
      </c>
      <c r="FJC77" s="98" t="s">
        <v>669</v>
      </c>
      <c r="FJD77" s="98" t="s">
        <v>669</v>
      </c>
      <c r="FJE77" s="98" t="s">
        <v>669</v>
      </c>
      <c r="FJF77" s="98" t="s">
        <v>669</v>
      </c>
      <c r="FJG77" s="98" t="s">
        <v>669</v>
      </c>
      <c r="FJH77" s="98" t="s">
        <v>669</v>
      </c>
      <c r="FJI77" s="98" t="s">
        <v>669</v>
      </c>
      <c r="FJJ77" s="98" t="s">
        <v>669</v>
      </c>
      <c r="FJK77" s="98" t="s">
        <v>669</v>
      </c>
      <c r="FJL77" s="98" t="s">
        <v>669</v>
      </c>
      <c r="FJM77" s="98" t="s">
        <v>669</v>
      </c>
      <c r="FJN77" s="98" t="s">
        <v>669</v>
      </c>
      <c r="FJO77" s="98" t="s">
        <v>669</v>
      </c>
      <c r="FJP77" s="98" t="s">
        <v>669</v>
      </c>
      <c r="FJQ77" s="98" t="s">
        <v>669</v>
      </c>
      <c r="FJR77" s="98" t="s">
        <v>669</v>
      </c>
      <c r="FJS77" s="98" t="s">
        <v>669</v>
      </c>
      <c r="FJT77" s="98" t="s">
        <v>669</v>
      </c>
      <c r="FJU77" s="98" t="s">
        <v>669</v>
      </c>
      <c r="FJV77" s="98" t="s">
        <v>669</v>
      </c>
      <c r="FJW77" s="98" t="s">
        <v>669</v>
      </c>
      <c r="FJX77" s="98" t="s">
        <v>669</v>
      </c>
      <c r="FJY77" s="98" t="s">
        <v>669</v>
      </c>
      <c r="FJZ77" s="98" t="s">
        <v>669</v>
      </c>
      <c r="FKA77" s="98" t="s">
        <v>669</v>
      </c>
      <c r="FKB77" s="98" t="s">
        <v>669</v>
      </c>
      <c r="FKC77" s="98" t="s">
        <v>669</v>
      </c>
      <c r="FKD77" s="98" t="s">
        <v>669</v>
      </c>
      <c r="FKE77" s="98" t="s">
        <v>669</v>
      </c>
      <c r="FKF77" s="98" t="s">
        <v>669</v>
      </c>
      <c r="FKG77" s="98" t="s">
        <v>669</v>
      </c>
      <c r="FKH77" s="98" t="s">
        <v>669</v>
      </c>
      <c r="FKI77" s="98" t="s">
        <v>669</v>
      </c>
      <c r="FKJ77" s="98" t="s">
        <v>669</v>
      </c>
      <c r="FKK77" s="98" t="s">
        <v>669</v>
      </c>
      <c r="FKL77" s="98" t="s">
        <v>669</v>
      </c>
      <c r="FKM77" s="98" t="s">
        <v>669</v>
      </c>
      <c r="FKN77" s="98" t="s">
        <v>669</v>
      </c>
      <c r="FKO77" s="98" t="s">
        <v>669</v>
      </c>
      <c r="FKP77" s="98" t="s">
        <v>669</v>
      </c>
      <c r="FKQ77" s="98" t="s">
        <v>669</v>
      </c>
      <c r="FKR77" s="98" t="s">
        <v>669</v>
      </c>
      <c r="FKS77" s="98" t="s">
        <v>669</v>
      </c>
      <c r="FKT77" s="98" t="s">
        <v>669</v>
      </c>
      <c r="FKU77" s="98" t="s">
        <v>669</v>
      </c>
      <c r="FKV77" s="98" t="s">
        <v>669</v>
      </c>
      <c r="FKW77" s="98" t="s">
        <v>669</v>
      </c>
      <c r="FKX77" s="98" t="s">
        <v>669</v>
      </c>
      <c r="FKY77" s="98" t="s">
        <v>669</v>
      </c>
      <c r="FKZ77" s="98" t="s">
        <v>669</v>
      </c>
      <c r="FLA77" s="98" t="s">
        <v>669</v>
      </c>
      <c r="FLB77" s="98" t="s">
        <v>669</v>
      </c>
      <c r="FLC77" s="98" t="s">
        <v>669</v>
      </c>
      <c r="FLD77" s="98" t="s">
        <v>669</v>
      </c>
      <c r="FLE77" s="98" t="s">
        <v>669</v>
      </c>
      <c r="FLF77" s="98" t="s">
        <v>669</v>
      </c>
      <c r="FLG77" s="98" t="s">
        <v>669</v>
      </c>
      <c r="FLH77" s="98" t="s">
        <v>669</v>
      </c>
      <c r="FLI77" s="98" t="s">
        <v>669</v>
      </c>
      <c r="FLJ77" s="98" t="s">
        <v>669</v>
      </c>
      <c r="FLK77" s="98" t="s">
        <v>669</v>
      </c>
      <c r="FLL77" s="98" t="s">
        <v>669</v>
      </c>
      <c r="FLM77" s="98" t="s">
        <v>669</v>
      </c>
      <c r="FLN77" s="98" t="s">
        <v>669</v>
      </c>
      <c r="FLO77" s="98" t="s">
        <v>669</v>
      </c>
      <c r="FLP77" s="98" t="s">
        <v>669</v>
      </c>
      <c r="FLQ77" s="98" t="s">
        <v>669</v>
      </c>
      <c r="FLR77" s="98" t="s">
        <v>669</v>
      </c>
      <c r="FLS77" s="98" t="s">
        <v>669</v>
      </c>
      <c r="FLT77" s="98" t="s">
        <v>669</v>
      </c>
      <c r="FLU77" s="98" t="s">
        <v>669</v>
      </c>
      <c r="FLV77" s="98" t="s">
        <v>669</v>
      </c>
      <c r="FLW77" s="98" t="s">
        <v>669</v>
      </c>
      <c r="FLX77" s="98" t="s">
        <v>669</v>
      </c>
      <c r="FLY77" s="98" t="s">
        <v>669</v>
      </c>
      <c r="FLZ77" s="98" t="s">
        <v>669</v>
      </c>
      <c r="FMA77" s="98" t="s">
        <v>669</v>
      </c>
      <c r="FMB77" s="98" t="s">
        <v>669</v>
      </c>
      <c r="FMC77" s="98" t="s">
        <v>669</v>
      </c>
      <c r="FMD77" s="98" t="s">
        <v>669</v>
      </c>
      <c r="FME77" s="98" t="s">
        <v>669</v>
      </c>
      <c r="FMF77" s="98" t="s">
        <v>669</v>
      </c>
      <c r="FMG77" s="98" t="s">
        <v>669</v>
      </c>
      <c r="FMH77" s="98" t="s">
        <v>669</v>
      </c>
      <c r="FMI77" s="98" t="s">
        <v>669</v>
      </c>
      <c r="FMJ77" s="98" t="s">
        <v>669</v>
      </c>
      <c r="FMK77" s="98" t="s">
        <v>669</v>
      </c>
      <c r="FML77" s="98" t="s">
        <v>669</v>
      </c>
      <c r="FMM77" s="98" t="s">
        <v>669</v>
      </c>
      <c r="FMN77" s="98" t="s">
        <v>669</v>
      </c>
      <c r="FMO77" s="98" t="s">
        <v>669</v>
      </c>
      <c r="FMP77" s="98" t="s">
        <v>669</v>
      </c>
      <c r="FMQ77" s="98" t="s">
        <v>669</v>
      </c>
      <c r="FMR77" s="98" t="s">
        <v>669</v>
      </c>
      <c r="FMS77" s="98" t="s">
        <v>669</v>
      </c>
      <c r="FMT77" s="98" t="s">
        <v>669</v>
      </c>
      <c r="FMU77" s="98" t="s">
        <v>669</v>
      </c>
      <c r="FMV77" s="98" t="s">
        <v>669</v>
      </c>
      <c r="FMW77" s="98" t="s">
        <v>669</v>
      </c>
      <c r="FMX77" s="98" t="s">
        <v>669</v>
      </c>
      <c r="FMY77" s="98" t="s">
        <v>669</v>
      </c>
      <c r="FMZ77" s="98" t="s">
        <v>669</v>
      </c>
      <c r="FNA77" s="98" t="s">
        <v>669</v>
      </c>
      <c r="FNB77" s="98" t="s">
        <v>669</v>
      </c>
      <c r="FNC77" s="98" t="s">
        <v>669</v>
      </c>
      <c r="FND77" s="98" t="s">
        <v>669</v>
      </c>
      <c r="FNE77" s="98" t="s">
        <v>669</v>
      </c>
      <c r="FNF77" s="98" t="s">
        <v>669</v>
      </c>
      <c r="FNG77" s="98" t="s">
        <v>669</v>
      </c>
      <c r="FNH77" s="98" t="s">
        <v>669</v>
      </c>
      <c r="FNI77" s="98" t="s">
        <v>669</v>
      </c>
      <c r="FNJ77" s="98" t="s">
        <v>669</v>
      </c>
      <c r="FNK77" s="98" t="s">
        <v>669</v>
      </c>
      <c r="FNL77" s="98" t="s">
        <v>669</v>
      </c>
      <c r="FNM77" s="98" t="s">
        <v>669</v>
      </c>
      <c r="FNN77" s="98" t="s">
        <v>669</v>
      </c>
      <c r="FNO77" s="98" t="s">
        <v>669</v>
      </c>
      <c r="FNP77" s="98" t="s">
        <v>669</v>
      </c>
      <c r="FNQ77" s="98" t="s">
        <v>669</v>
      </c>
      <c r="FNR77" s="98" t="s">
        <v>669</v>
      </c>
      <c r="FNS77" s="98" t="s">
        <v>669</v>
      </c>
      <c r="FNT77" s="98" t="s">
        <v>669</v>
      </c>
      <c r="FNU77" s="98" t="s">
        <v>669</v>
      </c>
      <c r="FNV77" s="98" t="s">
        <v>669</v>
      </c>
      <c r="FNW77" s="98" t="s">
        <v>669</v>
      </c>
      <c r="FNX77" s="98" t="s">
        <v>669</v>
      </c>
      <c r="FNY77" s="98" t="s">
        <v>669</v>
      </c>
      <c r="FNZ77" s="98" t="s">
        <v>669</v>
      </c>
      <c r="FOA77" s="98" t="s">
        <v>669</v>
      </c>
      <c r="FOB77" s="98" t="s">
        <v>669</v>
      </c>
      <c r="FOC77" s="98" t="s">
        <v>669</v>
      </c>
      <c r="FOD77" s="98" t="s">
        <v>669</v>
      </c>
      <c r="FOE77" s="98" t="s">
        <v>669</v>
      </c>
      <c r="FOF77" s="98" t="s">
        <v>669</v>
      </c>
      <c r="FOG77" s="98" t="s">
        <v>669</v>
      </c>
      <c r="FOH77" s="98" t="s">
        <v>669</v>
      </c>
      <c r="FOI77" s="98" t="s">
        <v>669</v>
      </c>
      <c r="FOJ77" s="98" t="s">
        <v>669</v>
      </c>
      <c r="FOK77" s="98" t="s">
        <v>669</v>
      </c>
      <c r="FOL77" s="98" t="s">
        <v>669</v>
      </c>
      <c r="FOM77" s="98" t="s">
        <v>669</v>
      </c>
      <c r="FON77" s="98" t="s">
        <v>669</v>
      </c>
      <c r="FOO77" s="98" t="s">
        <v>669</v>
      </c>
      <c r="FOP77" s="98" t="s">
        <v>669</v>
      </c>
      <c r="FOQ77" s="98" t="s">
        <v>669</v>
      </c>
      <c r="FOR77" s="98" t="s">
        <v>669</v>
      </c>
      <c r="FOS77" s="98" t="s">
        <v>669</v>
      </c>
      <c r="FOT77" s="98" t="s">
        <v>669</v>
      </c>
      <c r="FOU77" s="98" t="s">
        <v>669</v>
      </c>
      <c r="FOV77" s="98" t="s">
        <v>669</v>
      </c>
      <c r="FOW77" s="98" t="s">
        <v>669</v>
      </c>
      <c r="FOX77" s="98" t="s">
        <v>669</v>
      </c>
      <c r="FOY77" s="98" t="s">
        <v>669</v>
      </c>
      <c r="FOZ77" s="98" t="s">
        <v>669</v>
      </c>
      <c r="FPA77" s="98" t="s">
        <v>669</v>
      </c>
      <c r="FPB77" s="98" t="s">
        <v>669</v>
      </c>
      <c r="FPC77" s="98" t="s">
        <v>669</v>
      </c>
      <c r="FPD77" s="98" t="s">
        <v>669</v>
      </c>
      <c r="FPE77" s="98" t="s">
        <v>669</v>
      </c>
      <c r="FPF77" s="98" t="s">
        <v>669</v>
      </c>
      <c r="FPG77" s="98" t="s">
        <v>669</v>
      </c>
      <c r="FPH77" s="98" t="s">
        <v>669</v>
      </c>
      <c r="FPI77" s="98" t="s">
        <v>669</v>
      </c>
      <c r="FPJ77" s="98" t="s">
        <v>669</v>
      </c>
      <c r="FPK77" s="98" t="s">
        <v>669</v>
      </c>
      <c r="FPL77" s="98" t="s">
        <v>669</v>
      </c>
      <c r="FPM77" s="98" t="s">
        <v>669</v>
      </c>
      <c r="FPN77" s="98" t="s">
        <v>669</v>
      </c>
      <c r="FPO77" s="98" t="s">
        <v>669</v>
      </c>
      <c r="FPP77" s="98" t="s">
        <v>669</v>
      </c>
      <c r="FPQ77" s="98" t="s">
        <v>669</v>
      </c>
      <c r="FPR77" s="98" t="s">
        <v>669</v>
      </c>
      <c r="FPS77" s="98" t="s">
        <v>669</v>
      </c>
      <c r="FPT77" s="98" t="s">
        <v>669</v>
      </c>
      <c r="FPU77" s="98" t="s">
        <v>669</v>
      </c>
      <c r="FPV77" s="98" t="s">
        <v>669</v>
      </c>
      <c r="FPW77" s="98" t="s">
        <v>669</v>
      </c>
      <c r="FPX77" s="98" t="s">
        <v>669</v>
      </c>
      <c r="FPY77" s="98" t="s">
        <v>669</v>
      </c>
      <c r="FPZ77" s="98" t="s">
        <v>669</v>
      </c>
      <c r="FQA77" s="98" t="s">
        <v>669</v>
      </c>
      <c r="FQB77" s="98" t="s">
        <v>669</v>
      </c>
      <c r="FQC77" s="98" t="s">
        <v>669</v>
      </c>
      <c r="FQD77" s="98" t="s">
        <v>669</v>
      </c>
      <c r="FQE77" s="98" t="s">
        <v>669</v>
      </c>
      <c r="FQF77" s="98" t="s">
        <v>669</v>
      </c>
      <c r="FQG77" s="98" t="s">
        <v>669</v>
      </c>
      <c r="FQH77" s="98" t="s">
        <v>669</v>
      </c>
      <c r="FQI77" s="98" t="s">
        <v>669</v>
      </c>
      <c r="FQJ77" s="98" t="s">
        <v>669</v>
      </c>
      <c r="FQK77" s="98" t="s">
        <v>669</v>
      </c>
      <c r="FQL77" s="98" t="s">
        <v>669</v>
      </c>
      <c r="FQM77" s="98" t="s">
        <v>669</v>
      </c>
      <c r="FQN77" s="98" t="s">
        <v>669</v>
      </c>
      <c r="FQO77" s="98" t="s">
        <v>669</v>
      </c>
      <c r="FQP77" s="98" t="s">
        <v>669</v>
      </c>
      <c r="FQQ77" s="98" t="s">
        <v>669</v>
      </c>
      <c r="FQR77" s="98" t="s">
        <v>669</v>
      </c>
      <c r="FQS77" s="98" t="s">
        <v>669</v>
      </c>
      <c r="FQT77" s="98" t="s">
        <v>669</v>
      </c>
      <c r="FQU77" s="98" t="s">
        <v>669</v>
      </c>
      <c r="FQV77" s="98" t="s">
        <v>669</v>
      </c>
      <c r="FQW77" s="98" t="s">
        <v>669</v>
      </c>
      <c r="FQX77" s="98" t="s">
        <v>669</v>
      </c>
      <c r="FQY77" s="98" t="s">
        <v>669</v>
      </c>
      <c r="FQZ77" s="98" t="s">
        <v>669</v>
      </c>
      <c r="FRA77" s="98" t="s">
        <v>669</v>
      </c>
      <c r="FRB77" s="98" t="s">
        <v>669</v>
      </c>
      <c r="FRC77" s="98" t="s">
        <v>669</v>
      </c>
      <c r="FRD77" s="98" t="s">
        <v>669</v>
      </c>
      <c r="FRE77" s="98" t="s">
        <v>669</v>
      </c>
      <c r="FRF77" s="98" t="s">
        <v>669</v>
      </c>
      <c r="FRG77" s="98" t="s">
        <v>669</v>
      </c>
      <c r="FRH77" s="98" t="s">
        <v>669</v>
      </c>
      <c r="FRI77" s="98" t="s">
        <v>669</v>
      </c>
      <c r="FRJ77" s="98" t="s">
        <v>669</v>
      </c>
      <c r="FRK77" s="98" t="s">
        <v>669</v>
      </c>
      <c r="FRL77" s="98" t="s">
        <v>669</v>
      </c>
      <c r="FRM77" s="98" t="s">
        <v>669</v>
      </c>
      <c r="FRN77" s="98" t="s">
        <v>669</v>
      </c>
      <c r="FRO77" s="98" t="s">
        <v>669</v>
      </c>
      <c r="FRP77" s="98" t="s">
        <v>669</v>
      </c>
      <c r="FRQ77" s="98" t="s">
        <v>669</v>
      </c>
      <c r="FRR77" s="98" t="s">
        <v>669</v>
      </c>
      <c r="FRS77" s="98" t="s">
        <v>669</v>
      </c>
      <c r="FRT77" s="98" t="s">
        <v>669</v>
      </c>
      <c r="FRU77" s="98" t="s">
        <v>669</v>
      </c>
      <c r="FRV77" s="98" t="s">
        <v>669</v>
      </c>
      <c r="FRW77" s="98" t="s">
        <v>669</v>
      </c>
      <c r="FRX77" s="98" t="s">
        <v>669</v>
      </c>
      <c r="FRY77" s="98" t="s">
        <v>669</v>
      </c>
      <c r="FRZ77" s="98" t="s">
        <v>669</v>
      </c>
      <c r="FSA77" s="98" t="s">
        <v>669</v>
      </c>
      <c r="FSB77" s="98" t="s">
        <v>669</v>
      </c>
      <c r="FSC77" s="98" t="s">
        <v>669</v>
      </c>
      <c r="FSD77" s="98" t="s">
        <v>669</v>
      </c>
      <c r="FSE77" s="98" t="s">
        <v>669</v>
      </c>
      <c r="FSF77" s="98" t="s">
        <v>669</v>
      </c>
      <c r="FSG77" s="98" t="s">
        <v>669</v>
      </c>
      <c r="FSH77" s="98" t="s">
        <v>669</v>
      </c>
      <c r="FSI77" s="98" t="s">
        <v>669</v>
      </c>
      <c r="FSJ77" s="98" t="s">
        <v>669</v>
      </c>
      <c r="FSK77" s="98" t="s">
        <v>669</v>
      </c>
      <c r="FSL77" s="98" t="s">
        <v>669</v>
      </c>
      <c r="FSM77" s="98" t="s">
        <v>669</v>
      </c>
      <c r="FSN77" s="98" t="s">
        <v>669</v>
      </c>
      <c r="FSO77" s="98" t="s">
        <v>669</v>
      </c>
      <c r="FSP77" s="98" t="s">
        <v>669</v>
      </c>
      <c r="FSQ77" s="98" t="s">
        <v>669</v>
      </c>
      <c r="FSR77" s="98" t="s">
        <v>669</v>
      </c>
      <c r="FSS77" s="98" t="s">
        <v>669</v>
      </c>
      <c r="FST77" s="98" t="s">
        <v>669</v>
      </c>
      <c r="FSU77" s="98" t="s">
        <v>669</v>
      </c>
      <c r="FSV77" s="98" t="s">
        <v>669</v>
      </c>
      <c r="FSW77" s="98" t="s">
        <v>669</v>
      </c>
      <c r="FSX77" s="98" t="s">
        <v>669</v>
      </c>
      <c r="FSY77" s="98" t="s">
        <v>669</v>
      </c>
      <c r="FSZ77" s="98" t="s">
        <v>669</v>
      </c>
      <c r="FTA77" s="98" t="s">
        <v>669</v>
      </c>
      <c r="FTB77" s="98" t="s">
        <v>669</v>
      </c>
      <c r="FTC77" s="98" t="s">
        <v>669</v>
      </c>
      <c r="FTD77" s="98" t="s">
        <v>669</v>
      </c>
      <c r="FTE77" s="98" t="s">
        <v>669</v>
      </c>
      <c r="FTF77" s="98" t="s">
        <v>669</v>
      </c>
      <c r="FTG77" s="98" t="s">
        <v>669</v>
      </c>
      <c r="FTH77" s="98" t="s">
        <v>669</v>
      </c>
      <c r="FTI77" s="98" t="s">
        <v>669</v>
      </c>
      <c r="FTJ77" s="98" t="s">
        <v>669</v>
      </c>
      <c r="FTK77" s="98" t="s">
        <v>669</v>
      </c>
      <c r="FTL77" s="98" t="s">
        <v>669</v>
      </c>
      <c r="FTM77" s="98" t="s">
        <v>669</v>
      </c>
      <c r="FTN77" s="98" t="s">
        <v>669</v>
      </c>
      <c r="FTO77" s="98" t="s">
        <v>669</v>
      </c>
      <c r="FTP77" s="98" t="s">
        <v>669</v>
      </c>
      <c r="FTQ77" s="98" t="s">
        <v>669</v>
      </c>
      <c r="FTR77" s="98" t="s">
        <v>669</v>
      </c>
      <c r="FTS77" s="98" t="s">
        <v>669</v>
      </c>
      <c r="FTT77" s="98" t="s">
        <v>669</v>
      </c>
      <c r="FTU77" s="98" t="s">
        <v>669</v>
      </c>
      <c r="FTV77" s="98" t="s">
        <v>669</v>
      </c>
      <c r="FTW77" s="98" t="s">
        <v>669</v>
      </c>
      <c r="FTX77" s="98" t="s">
        <v>669</v>
      </c>
      <c r="FTY77" s="98" t="s">
        <v>669</v>
      </c>
      <c r="FTZ77" s="98" t="s">
        <v>669</v>
      </c>
      <c r="FUA77" s="98" t="s">
        <v>669</v>
      </c>
      <c r="FUB77" s="98" t="s">
        <v>669</v>
      </c>
      <c r="FUC77" s="98" t="s">
        <v>669</v>
      </c>
      <c r="FUD77" s="98" t="s">
        <v>669</v>
      </c>
      <c r="FUE77" s="98" t="s">
        <v>669</v>
      </c>
      <c r="FUF77" s="98" t="s">
        <v>669</v>
      </c>
      <c r="FUG77" s="98" t="s">
        <v>669</v>
      </c>
      <c r="FUH77" s="98" t="s">
        <v>669</v>
      </c>
      <c r="FUI77" s="98" t="s">
        <v>669</v>
      </c>
      <c r="FUJ77" s="98" t="s">
        <v>669</v>
      </c>
      <c r="FUK77" s="98" t="s">
        <v>669</v>
      </c>
      <c r="FUL77" s="98" t="s">
        <v>669</v>
      </c>
      <c r="FUM77" s="98" t="s">
        <v>669</v>
      </c>
      <c r="FUN77" s="98" t="s">
        <v>669</v>
      </c>
      <c r="FUO77" s="98" t="s">
        <v>669</v>
      </c>
      <c r="FUP77" s="98" t="s">
        <v>669</v>
      </c>
      <c r="FUQ77" s="98" t="s">
        <v>669</v>
      </c>
      <c r="FUR77" s="98" t="s">
        <v>669</v>
      </c>
      <c r="FUS77" s="98" t="s">
        <v>669</v>
      </c>
      <c r="FUT77" s="98" t="s">
        <v>669</v>
      </c>
      <c r="FUU77" s="98" t="s">
        <v>669</v>
      </c>
      <c r="FUV77" s="98" t="s">
        <v>669</v>
      </c>
      <c r="FUW77" s="98" t="s">
        <v>669</v>
      </c>
      <c r="FUX77" s="98" t="s">
        <v>669</v>
      </c>
      <c r="FUY77" s="98" t="s">
        <v>669</v>
      </c>
      <c r="FUZ77" s="98" t="s">
        <v>669</v>
      </c>
      <c r="FVA77" s="98" t="s">
        <v>669</v>
      </c>
      <c r="FVB77" s="98" t="s">
        <v>669</v>
      </c>
      <c r="FVC77" s="98" t="s">
        <v>669</v>
      </c>
      <c r="FVD77" s="98" t="s">
        <v>669</v>
      </c>
      <c r="FVE77" s="98" t="s">
        <v>669</v>
      </c>
      <c r="FVF77" s="98" t="s">
        <v>669</v>
      </c>
      <c r="FVG77" s="98" t="s">
        <v>669</v>
      </c>
      <c r="FVH77" s="98" t="s">
        <v>669</v>
      </c>
      <c r="FVI77" s="98" t="s">
        <v>669</v>
      </c>
      <c r="FVJ77" s="98" t="s">
        <v>669</v>
      </c>
      <c r="FVK77" s="98" t="s">
        <v>669</v>
      </c>
      <c r="FVL77" s="98" t="s">
        <v>669</v>
      </c>
      <c r="FVM77" s="98" t="s">
        <v>669</v>
      </c>
      <c r="FVN77" s="98" t="s">
        <v>669</v>
      </c>
      <c r="FVO77" s="98" t="s">
        <v>669</v>
      </c>
      <c r="FVP77" s="98" t="s">
        <v>669</v>
      </c>
      <c r="FVQ77" s="98" t="s">
        <v>669</v>
      </c>
      <c r="FVR77" s="98" t="s">
        <v>669</v>
      </c>
      <c r="FVS77" s="98" t="s">
        <v>669</v>
      </c>
      <c r="FVT77" s="98" t="s">
        <v>669</v>
      </c>
      <c r="FVU77" s="98" t="s">
        <v>669</v>
      </c>
      <c r="FVV77" s="98" t="s">
        <v>669</v>
      </c>
      <c r="FVW77" s="98" t="s">
        <v>669</v>
      </c>
      <c r="FVX77" s="98" t="s">
        <v>669</v>
      </c>
      <c r="FVY77" s="98" t="s">
        <v>669</v>
      </c>
      <c r="FVZ77" s="98" t="s">
        <v>669</v>
      </c>
      <c r="FWA77" s="98" t="s">
        <v>669</v>
      </c>
      <c r="FWB77" s="98" t="s">
        <v>669</v>
      </c>
      <c r="FWC77" s="98" t="s">
        <v>669</v>
      </c>
      <c r="FWD77" s="98" t="s">
        <v>669</v>
      </c>
      <c r="FWE77" s="98" t="s">
        <v>669</v>
      </c>
      <c r="FWF77" s="98" t="s">
        <v>669</v>
      </c>
      <c r="FWG77" s="98" t="s">
        <v>669</v>
      </c>
      <c r="FWH77" s="98" t="s">
        <v>669</v>
      </c>
      <c r="FWI77" s="98" t="s">
        <v>669</v>
      </c>
      <c r="FWJ77" s="98" t="s">
        <v>669</v>
      </c>
      <c r="FWK77" s="98" t="s">
        <v>669</v>
      </c>
      <c r="FWL77" s="98" t="s">
        <v>669</v>
      </c>
      <c r="FWM77" s="98" t="s">
        <v>669</v>
      </c>
      <c r="FWN77" s="98" t="s">
        <v>669</v>
      </c>
      <c r="FWO77" s="98" t="s">
        <v>669</v>
      </c>
      <c r="FWP77" s="98" t="s">
        <v>669</v>
      </c>
      <c r="FWQ77" s="98" t="s">
        <v>669</v>
      </c>
      <c r="FWR77" s="98" t="s">
        <v>669</v>
      </c>
      <c r="FWS77" s="98" t="s">
        <v>669</v>
      </c>
      <c r="FWT77" s="98" t="s">
        <v>669</v>
      </c>
      <c r="FWU77" s="98" t="s">
        <v>669</v>
      </c>
      <c r="FWV77" s="98" t="s">
        <v>669</v>
      </c>
      <c r="FWW77" s="98" t="s">
        <v>669</v>
      </c>
      <c r="FWX77" s="98" t="s">
        <v>669</v>
      </c>
      <c r="FWY77" s="98" t="s">
        <v>669</v>
      </c>
      <c r="FWZ77" s="98" t="s">
        <v>669</v>
      </c>
      <c r="FXA77" s="98" t="s">
        <v>669</v>
      </c>
      <c r="FXB77" s="98" t="s">
        <v>669</v>
      </c>
      <c r="FXC77" s="98" t="s">
        <v>669</v>
      </c>
      <c r="FXD77" s="98" t="s">
        <v>669</v>
      </c>
      <c r="FXE77" s="98" t="s">
        <v>669</v>
      </c>
      <c r="FXF77" s="98" t="s">
        <v>669</v>
      </c>
      <c r="FXG77" s="98" t="s">
        <v>669</v>
      </c>
      <c r="FXH77" s="98" t="s">
        <v>669</v>
      </c>
      <c r="FXI77" s="98" t="s">
        <v>669</v>
      </c>
      <c r="FXJ77" s="98" t="s">
        <v>669</v>
      </c>
      <c r="FXK77" s="98" t="s">
        <v>669</v>
      </c>
      <c r="FXL77" s="98" t="s">
        <v>669</v>
      </c>
      <c r="FXM77" s="98" t="s">
        <v>669</v>
      </c>
      <c r="FXN77" s="98" t="s">
        <v>669</v>
      </c>
      <c r="FXO77" s="98" t="s">
        <v>669</v>
      </c>
      <c r="FXP77" s="98" t="s">
        <v>669</v>
      </c>
      <c r="FXQ77" s="98" t="s">
        <v>669</v>
      </c>
      <c r="FXR77" s="98" t="s">
        <v>669</v>
      </c>
      <c r="FXS77" s="98" t="s">
        <v>669</v>
      </c>
      <c r="FXT77" s="98" t="s">
        <v>669</v>
      </c>
      <c r="FXU77" s="98" t="s">
        <v>669</v>
      </c>
      <c r="FXV77" s="98" t="s">
        <v>669</v>
      </c>
      <c r="FXW77" s="98" t="s">
        <v>669</v>
      </c>
      <c r="FXX77" s="98" t="s">
        <v>669</v>
      </c>
      <c r="FXY77" s="98" t="s">
        <v>669</v>
      </c>
      <c r="FXZ77" s="98" t="s">
        <v>669</v>
      </c>
      <c r="FYA77" s="98" t="s">
        <v>669</v>
      </c>
      <c r="FYB77" s="98" t="s">
        <v>669</v>
      </c>
      <c r="FYC77" s="98" t="s">
        <v>669</v>
      </c>
      <c r="FYD77" s="98" t="s">
        <v>669</v>
      </c>
      <c r="FYE77" s="98" t="s">
        <v>669</v>
      </c>
      <c r="FYF77" s="98" t="s">
        <v>669</v>
      </c>
      <c r="FYG77" s="98" t="s">
        <v>669</v>
      </c>
      <c r="FYH77" s="98" t="s">
        <v>669</v>
      </c>
      <c r="FYI77" s="98" t="s">
        <v>669</v>
      </c>
      <c r="FYJ77" s="98" t="s">
        <v>669</v>
      </c>
      <c r="FYK77" s="98" t="s">
        <v>669</v>
      </c>
      <c r="FYL77" s="98" t="s">
        <v>669</v>
      </c>
      <c r="FYM77" s="98" t="s">
        <v>669</v>
      </c>
      <c r="FYN77" s="98" t="s">
        <v>669</v>
      </c>
      <c r="FYO77" s="98" t="s">
        <v>669</v>
      </c>
      <c r="FYP77" s="98" t="s">
        <v>669</v>
      </c>
      <c r="FYQ77" s="98" t="s">
        <v>669</v>
      </c>
      <c r="FYR77" s="98" t="s">
        <v>669</v>
      </c>
      <c r="FYS77" s="98" t="s">
        <v>669</v>
      </c>
      <c r="FYT77" s="98" t="s">
        <v>669</v>
      </c>
      <c r="FYU77" s="98" t="s">
        <v>669</v>
      </c>
      <c r="FYV77" s="98" t="s">
        <v>669</v>
      </c>
      <c r="FYW77" s="98" t="s">
        <v>669</v>
      </c>
      <c r="FYX77" s="98" t="s">
        <v>669</v>
      </c>
      <c r="FYY77" s="98" t="s">
        <v>669</v>
      </c>
      <c r="FYZ77" s="98" t="s">
        <v>669</v>
      </c>
      <c r="FZA77" s="98" t="s">
        <v>669</v>
      </c>
      <c r="FZB77" s="98" t="s">
        <v>669</v>
      </c>
      <c r="FZC77" s="98" t="s">
        <v>669</v>
      </c>
      <c r="FZD77" s="98" t="s">
        <v>669</v>
      </c>
      <c r="FZE77" s="98" t="s">
        <v>669</v>
      </c>
      <c r="FZF77" s="98" t="s">
        <v>669</v>
      </c>
      <c r="FZG77" s="98" t="s">
        <v>669</v>
      </c>
      <c r="FZH77" s="98" t="s">
        <v>669</v>
      </c>
      <c r="FZI77" s="98" t="s">
        <v>669</v>
      </c>
      <c r="FZJ77" s="98" t="s">
        <v>669</v>
      </c>
      <c r="FZK77" s="98" t="s">
        <v>669</v>
      </c>
      <c r="FZL77" s="98" t="s">
        <v>669</v>
      </c>
      <c r="FZM77" s="98" t="s">
        <v>669</v>
      </c>
      <c r="FZN77" s="98" t="s">
        <v>669</v>
      </c>
      <c r="FZO77" s="98" t="s">
        <v>669</v>
      </c>
      <c r="FZP77" s="98" t="s">
        <v>669</v>
      </c>
      <c r="FZQ77" s="98" t="s">
        <v>669</v>
      </c>
      <c r="FZR77" s="98" t="s">
        <v>669</v>
      </c>
      <c r="FZS77" s="98" t="s">
        <v>669</v>
      </c>
      <c r="FZT77" s="98" t="s">
        <v>669</v>
      </c>
      <c r="FZU77" s="98" t="s">
        <v>669</v>
      </c>
      <c r="FZV77" s="98" t="s">
        <v>669</v>
      </c>
      <c r="FZW77" s="98" t="s">
        <v>669</v>
      </c>
      <c r="FZX77" s="98" t="s">
        <v>669</v>
      </c>
      <c r="FZY77" s="98" t="s">
        <v>669</v>
      </c>
      <c r="FZZ77" s="98" t="s">
        <v>669</v>
      </c>
      <c r="GAA77" s="98" t="s">
        <v>669</v>
      </c>
      <c r="GAB77" s="98" t="s">
        <v>669</v>
      </c>
      <c r="GAC77" s="98" t="s">
        <v>669</v>
      </c>
      <c r="GAD77" s="98" t="s">
        <v>669</v>
      </c>
      <c r="GAE77" s="98" t="s">
        <v>669</v>
      </c>
      <c r="GAF77" s="98" t="s">
        <v>669</v>
      </c>
      <c r="GAG77" s="98" t="s">
        <v>669</v>
      </c>
      <c r="GAH77" s="98" t="s">
        <v>669</v>
      </c>
      <c r="GAI77" s="98" t="s">
        <v>669</v>
      </c>
      <c r="GAJ77" s="98" t="s">
        <v>669</v>
      </c>
      <c r="GAK77" s="98" t="s">
        <v>669</v>
      </c>
      <c r="GAL77" s="98" t="s">
        <v>669</v>
      </c>
      <c r="GAM77" s="98" t="s">
        <v>669</v>
      </c>
      <c r="GAN77" s="98" t="s">
        <v>669</v>
      </c>
      <c r="GAO77" s="98" t="s">
        <v>669</v>
      </c>
      <c r="GAP77" s="98" t="s">
        <v>669</v>
      </c>
      <c r="GAQ77" s="98" t="s">
        <v>669</v>
      </c>
      <c r="GAR77" s="98" t="s">
        <v>669</v>
      </c>
      <c r="GAS77" s="98" t="s">
        <v>669</v>
      </c>
      <c r="GAT77" s="98" t="s">
        <v>669</v>
      </c>
      <c r="GAU77" s="98" t="s">
        <v>669</v>
      </c>
      <c r="GAV77" s="98" t="s">
        <v>669</v>
      </c>
      <c r="GAW77" s="98" t="s">
        <v>669</v>
      </c>
      <c r="GAX77" s="98" t="s">
        <v>669</v>
      </c>
      <c r="GAY77" s="98" t="s">
        <v>669</v>
      </c>
      <c r="GAZ77" s="98" t="s">
        <v>669</v>
      </c>
      <c r="GBA77" s="98" t="s">
        <v>669</v>
      </c>
      <c r="GBB77" s="98" t="s">
        <v>669</v>
      </c>
      <c r="GBC77" s="98" t="s">
        <v>669</v>
      </c>
      <c r="GBD77" s="98" t="s">
        <v>669</v>
      </c>
      <c r="GBE77" s="98" t="s">
        <v>669</v>
      </c>
      <c r="GBF77" s="98" t="s">
        <v>669</v>
      </c>
      <c r="GBG77" s="98" t="s">
        <v>669</v>
      </c>
      <c r="GBH77" s="98" t="s">
        <v>669</v>
      </c>
      <c r="GBI77" s="98" t="s">
        <v>669</v>
      </c>
      <c r="GBJ77" s="98" t="s">
        <v>669</v>
      </c>
      <c r="GBK77" s="98" t="s">
        <v>669</v>
      </c>
      <c r="GBL77" s="98" t="s">
        <v>669</v>
      </c>
      <c r="GBM77" s="98" t="s">
        <v>669</v>
      </c>
      <c r="GBN77" s="98" t="s">
        <v>669</v>
      </c>
      <c r="GBO77" s="98" t="s">
        <v>669</v>
      </c>
      <c r="GBP77" s="98" t="s">
        <v>669</v>
      </c>
      <c r="GBQ77" s="98" t="s">
        <v>669</v>
      </c>
      <c r="GBR77" s="98" t="s">
        <v>669</v>
      </c>
      <c r="GBS77" s="98" t="s">
        <v>669</v>
      </c>
      <c r="GBT77" s="98" t="s">
        <v>669</v>
      </c>
      <c r="GBU77" s="98" t="s">
        <v>669</v>
      </c>
      <c r="GBV77" s="98" t="s">
        <v>669</v>
      </c>
      <c r="GBW77" s="98" t="s">
        <v>669</v>
      </c>
      <c r="GBX77" s="98" t="s">
        <v>669</v>
      </c>
      <c r="GBY77" s="98" t="s">
        <v>669</v>
      </c>
      <c r="GBZ77" s="98" t="s">
        <v>669</v>
      </c>
      <c r="GCA77" s="98" t="s">
        <v>669</v>
      </c>
      <c r="GCB77" s="98" t="s">
        <v>669</v>
      </c>
      <c r="GCC77" s="98" t="s">
        <v>669</v>
      </c>
      <c r="GCD77" s="98" t="s">
        <v>669</v>
      </c>
      <c r="GCE77" s="98" t="s">
        <v>669</v>
      </c>
      <c r="GCF77" s="98" t="s">
        <v>669</v>
      </c>
      <c r="GCG77" s="98" t="s">
        <v>669</v>
      </c>
      <c r="GCH77" s="98" t="s">
        <v>669</v>
      </c>
      <c r="GCI77" s="98" t="s">
        <v>669</v>
      </c>
      <c r="GCJ77" s="98" t="s">
        <v>669</v>
      </c>
      <c r="GCK77" s="98" t="s">
        <v>669</v>
      </c>
      <c r="GCL77" s="98" t="s">
        <v>669</v>
      </c>
      <c r="GCM77" s="98" t="s">
        <v>669</v>
      </c>
      <c r="GCN77" s="98" t="s">
        <v>669</v>
      </c>
      <c r="GCO77" s="98" t="s">
        <v>669</v>
      </c>
      <c r="GCP77" s="98" t="s">
        <v>669</v>
      </c>
      <c r="GCQ77" s="98" t="s">
        <v>669</v>
      </c>
      <c r="GCR77" s="98" t="s">
        <v>669</v>
      </c>
      <c r="GCS77" s="98" t="s">
        <v>669</v>
      </c>
      <c r="GCT77" s="98" t="s">
        <v>669</v>
      </c>
      <c r="GCU77" s="98" t="s">
        <v>669</v>
      </c>
      <c r="GCV77" s="98" t="s">
        <v>669</v>
      </c>
      <c r="GCW77" s="98" t="s">
        <v>669</v>
      </c>
      <c r="GCX77" s="98" t="s">
        <v>669</v>
      </c>
      <c r="GCY77" s="98" t="s">
        <v>669</v>
      </c>
      <c r="GCZ77" s="98" t="s">
        <v>669</v>
      </c>
      <c r="GDA77" s="98" t="s">
        <v>669</v>
      </c>
      <c r="GDB77" s="98" t="s">
        <v>669</v>
      </c>
      <c r="GDC77" s="98" t="s">
        <v>669</v>
      </c>
      <c r="GDD77" s="98" t="s">
        <v>669</v>
      </c>
      <c r="GDE77" s="98" t="s">
        <v>669</v>
      </c>
      <c r="GDF77" s="98" t="s">
        <v>669</v>
      </c>
      <c r="GDG77" s="98" t="s">
        <v>669</v>
      </c>
      <c r="GDH77" s="98" t="s">
        <v>669</v>
      </c>
      <c r="GDI77" s="98" t="s">
        <v>669</v>
      </c>
      <c r="GDJ77" s="98" t="s">
        <v>669</v>
      </c>
      <c r="GDK77" s="98" t="s">
        <v>669</v>
      </c>
      <c r="GDL77" s="98" t="s">
        <v>669</v>
      </c>
      <c r="GDM77" s="98" t="s">
        <v>669</v>
      </c>
      <c r="GDN77" s="98" t="s">
        <v>669</v>
      </c>
      <c r="GDO77" s="98" t="s">
        <v>669</v>
      </c>
      <c r="GDP77" s="98" t="s">
        <v>669</v>
      </c>
      <c r="GDQ77" s="98" t="s">
        <v>669</v>
      </c>
      <c r="GDR77" s="98" t="s">
        <v>669</v>
      </c>
      <c r="GDS77" s="98" t="s">
        <v>669</v>
      </c>
      <c r="GDT77" s="98" t="s">
        <v>669</v>
      </c>
      <c r="GDU77" s="98" t="s">
        <v>669</v>
      </c>
      <c r="GDV77" s="98" t="s">
        <v>669</v>
      </c>
      <c r="GDW77" s="98" t="s">
        <v>669</v>
      </c>
      <c r="GDX77" s="98" t="s">
        <v>669</v>
      </c>
      <c r="GDY77" s="98" t="s">
        <v>669</v>
      </c>
      <c r="GDZ77" s="98" t="s">
        <v>669</v>
      </c>
      <c r="GEA77" s="98" t="s">
        <v>669</v>
      </c>
      <c r="GEB77" s="98" t="s">
        <v>669</v>
      </c>
      <c r="GEC77" s="98" t="s">
        <v>669</v>
      </c>
      <c r="GED77" s="98" t="s">
        <v>669</v>
      </c>
      <c r="GEE77" s="98" t="s">
        <v>669</v>
      </c>
      <c r="GEF77" s="98" t="s">
        <v>669</v>
      </c>
      <c r="GEG77" s="98" t="s">
        <v>669</v>
      </c>
      <c r="GEH77" s="98" t="s">
        <v>669</v>
      </c>
      <c r="GEI77" s="98" t="s">
        <v>669</v>
      </c>
      <c r="GEJ77" s="98" t="s">
        <v>669</v>
      </c>
      <c r="GEK77" s="98" t="s">
        <v>669</v>
      </c>
      <c r="GEL77" s="98" t="s">
        <v>669</v>
      </c>
      <c r="GEM77" s="98" t="s">
        <v>669</v>
      </c>
      <c r="GEN77" s="98" t="s">
        <v>669</v>
      </c>
      <c r="GEO77" s="98" t="s">
        <v>669</v>
      </c>
      <c r="GEP77" s="98" t="s">
        <v>669</v>
      </c>
      <c r="GEQ77" s="98" t="s">
        <v>669</v>
      </c>
      <c r="GER77" s="98" t="s">
        <v>669</v>
      </c>
      <c r="GES77" s="98" t="s">
        <v>669</v>
      </c>
      <c r="GET77" s="98" t="s">
        <v>669</v>
      </c>
      <c r="GEU77" s="98" t="s">
        <v>669</v>
      </c>
      <c r="GEV77" s="98" t="s">
        <v>669</v>
      </c>
      <c r="GEW77" s="98" t="s">
        <v>669</v>
      </c>
      <c r="GEX77" s="98" t="s">
        <v>669</v>
      </c>
      <c r="GEY77" s="98" t="s">
        <v>669</v>
      </c>
      <c r="GEZ77" s="98" t="s">
        <v>669</v>
      </c>
      <c r="GFA77" s="98" t="s">
        <v>669</v>
      </c>
      <c r="GFB77" s="98" t="s">
        <v>669</v>
      </c>
      <c r="GFC77" s="98" t="s">
        <v>669</v>
      </c>
      <c r="GFD77" s="98" t="s">
        <v>669</v>
      </c>
      <c r="GFE77" s="98" t="s">
        <v>669</v>
      </c>
      <c r="GFF77" s="98" t="s">
        <v>669</v>
      </c>
      <c r="GFG77" s="98" t="s">
        <v>669</v>
      </c>
      <c r="GFH77" s="98" t="s">
        <v>669</v>
      </c>
      <c r="GFI77" s="98" t="s">
        <v>669</v>
      </c>
      <c r="GFJ77" s="98" t="s">
        <v>669</v>
      </c>
      <c r="GFK77" s="98" t="s">
        <v>669</v>
      </c>
      <c r="GFL77" s="98" t="s">
        <v>669</v>
      </c>
      <c r="GFM77" s="98" t="s">
        <v>669</v>
      </c>
      <c r="GFN77" s="98" t="s">
        <v>669</v>
      </c>
      <c r="GFO77" s="98" t="s">
        <v>669</v>
      </c>
      <c r="GFP77" s="98" t="s">
        <v>669</v>
      </c>
      <c r="GFQ77" s="98" t="s">
        <v>669</v>
      </c>
      <c r="GFR77" s="98" t="s">
        <v>669</v>
      </c>
      <c r="GFS77" s="98" t="s">
        <v>669</v>
      </c>
      <c r="GFT77" s="98" t="s">
        <v>669</v>
      </c>
      <c r="GFU77" s="98" t="s">
        <v>669</v>
      </c>
      <c r="GFV77" s="98" t="s">
        <v>669</v>
      </c>
      <c r="GFW77" s="98" t="s">
        <v>669</v>
      </c>
      <c r="GFX77" s="98" t="s">
        <v>669</v>
      </c>
      <c r="GFY77" s="98" t="s">
        <v>669</v>
      </c>
      <c r="GFZ77" s="98" t="s">
        <v>669</v>
      </c>
      <c r="GGA77" s="98" t="s">
        <v>669</v>
      </c>
      <c r="GGB77" s="98" t="s">
        <v>669</v>
      </c>
      <c r="GGC77" s="98" t="s">
        <v>669</v>
      </c>
      <c r="GGD77" s="98" t="s">
        <v>669</v>
      </c>
      <c r="GGE77" s="98" t="s">
        <v>669</v>
      </c>
      <c r="GGF77" s="98" t="s">
        <v>669</v>
      </c>
      <c r="GGG77" s="98" t="s">
        <v>669</v>
      </c>
      <c r="GGH77" s="98" t="s">
        <v>669</v>
      </c>
      <c r="GGI77" s="98" t="s">
        <v>669</v>
      </c>
      <c r="GGJ77" s="98" t="s">
        <v>669</v>
      </c>
      <c r="GGK77" s="98" t="s">
        <v>669</v>
      </c>
      <c r="GGL77" s="98" t="s">
        <v>669</v>
      </c>
      <c r="GGM77" s="98" t="s">
        <v>669</v>
      </c>
      <c r="GGN77" s="98" t="s">
        <v>669</v>
      </c>
      <c r="GGO77" s="98" t="s">
        <v>669</v>
      </c>
      <c r="GGP77" s="98" t="s">
        <v>669</v>
      </c>
      <c r="GGQ77" s="98" t="s">
        <v>669</v>
      </c>
      <c r="GGR77" s="98" t="s">
        <v>669</v>
      </c>
      <c r="GGS77" s="98" t="s">
        <v>669</v>
      </c>
      <c r="GGT77" s="98" t="s">
        <v>669</v>
      </c>
      <c r="GGU77" s="98" t="s">
        <v>669</v>
      </c>
      <c r="GGV77" s="98" t="s">
        <v>669</v>
      </c>
      <c r="GGW77" s="98" t="s">
        <v>669</v>
      </c>
      <c r="GGX77" s="98" t="s">
        <v>669</v>
      </c>
      <c r="GGY77" s="98" t="s">
        <v>669</v>
      </c>
      <c r="GGZ77" s="98" t="s">
        <v>669</v>
      </c>
      <c r="GHA77" s="98" t="s">
        <v>669</v>
      </c>
      <c r="GHB77" s="98" t="s">
        <v>669</v>
      </c>
      <c r="GHC77" s="98" t="s">
        <v>669</v>
      </c>
      <c r="GHD77" s="98" t="s">
        <v>669</v>
      </c>
      <c r="GHE77" s="98" t="s">
        <v>669</v>
      </c>
      <c r="GHF77" s="98" t="s">
        <v>669</v>
      </c>
      <c r="GHG77" s="98" t="s">
        <v>669</v>
      </c>
      <c r="GHH77" s="98" t="s">
        <v>669</v>
      </c>
      <c r="GHI77" s="98" t="s">
        <v>669</v>
      </c>
      <c r="GHJ77" s="98" t="s">
        <v>669</v>
      </c>
      <c r="GHK77" s="98" t="s">
        <v>669</v>
      </c>
      <c r="GHL77" s="98" t="s">
        <v>669</v>
      </c>
      <c r="GHM77" s="98" t="s">
        <v>669</v>
      </c>
      <c r="GHN77" s="98" t="s">
        <v>669</v>
      </c>
      <c r="GHO77" s="98" t="s">
        <v>669</v>
      </c>
      <c r="GHP77" s="98" t="s">
        <v>669</v>
      </c>
      <c r="GHQ77" s="98" t="s">
        <v>669</v>
      </c>
      <c r="GHR77" s="98" t="s">
        <v>669</v>
      </c>
      <c r="GHS77" s="98" t="s">
        <v>669</v>
      </c>
      <c r="GHT77" s="98" t="s">
        <v>669</v>
      </c>
      <c r="GHU77" s="98" t="s">
        <v>669</v>
      </c>
      <c r="GHV77" s="98" t="s">
        <v>669</v>
      </c>
      <c r="GHW77" s="98" t="s">
        <v>669</v>
      </c>
      <c r="GHX77" s="98" t="s">
        <v>669</v>
      </c>
      <c r="GHY77" s="98" t="s">
        <v>669</v>
      </c>
      <c r="GHZ77" s="98" t="s">
        <v>669</v>
      </c>
      <c r="GIA77" s="98" t="s">
        <v>669</v>
      </c>
      <c r="GIB77" s="98" t="s">
        <v>669</v>
      </c>
      <c r="GIC77" s="98" t="s">
        <v>669</v>
      </c>
      <c r="GID77" s="98" t="s">
        <v>669</v>
      </c>
      <c r="GIE77" s="98" t="s">
        <v>669</v>
      </c>
      <c r="GIF77" s="98" t="s">
        <v>669</v>
      </c>
      <c r="GIG77" s="98" t="s">
        <v>669</v>
      </c>
      <c r="GIH77" s="98" t="s">
        <v>669</v>
      </c>
      <c r="GII77" s="98" t="s">
        <v>669</v>
      </c>
      <c r="GIJ77" s="98" t="s">
        <v>669</v>
      </c>
      <c r="GIK77" s="98" t="s">
        <v>669</v>
      </c>
      <c r="GIL77" s="98" t="s">
        <v>669</v>
      </c>
      <c r="GIM77" s="98" t="s">
        <v>669</v>
      </c>
      <c r="GIN77" s="98" t="s">
        <v>669</v>
      </c>
      <c r="GIO77" s="98" t="s">
        <v>669</v>
      </c>
      <c r="GIP77" s="98" t="s">
        <v>669</v>
      </c>
      <c r="GIQ77" s="98" t="s">
        <v>669</v>
      </c>
      <c r="GIR77" s="98" t="s">
        <v>669</v>
      </c>
      <c r="GIS77" s="98" t="s">
        <v>669</v>
      </c>
      <c r="GIT77" s="98" t="s">
        <v>669</v>
      </c>
      <c r="GIU77" s="98" t="s">
        <v>669</v>
      </c>
      <c r="GIV77" s="98" t="s">
        <v>669</v>
      </c>
      <c r="GIW77" s="98" t="s">
        <v>669</v>
      </c>
      <c r="GIX77" s="98" t="s">
        <v>669</v>
      </c>
      <c r="GIY77" s="98" t="s">
        <v>669</v>
      </c>
      <c r="GIZ77" s="98" t="s">
        <v>669</v>
      </c>
      <c r="GJA77" s="98" t="s">
        <v>669</v>
      </c>
      <c r="GJB77" s="98" t="s">
        <v>669</v>
      </c>
      <c r="GJC77" s="98" t="s">
        <v>669</v>
      </c>
      <c r="GJD77" s="98" t="s">
        <v>669</v>
      </c>
      <c r="GJE77" s="98" t="s">
        <v>669</v>
      </c>
      <c r="GJF77" s="98" t="s">
        <v>669</v>
      </c>
      <c r="GJG77" s="98" t="s">
        <v>669</v>
      </c>
      <c r="GJH77" s="98" t="s">
        <v>669</v>
      </c>
      <c r="GJI77" s="98" t="s">
        <v>669</v>
      </c>
      <c r="GJJ77" s="98" t="s">
        <v>669</v>
      </c>
      <c r="GJK77" s="98" t="s">
        <v>669</v>
      </c>
      <c r="GJL77" s="98" t="s">
        <v>669</v>
      </c>
      <c r="GJM77" s="98" t="s">
        <v>669</v>
      </c>
      <c r="GJN77" s="98" t="s">
        <v>669</v>
      </c>
      <c r="GJO77" s="98" t="s">
        <v>669</v>
      </c>
      <c r="GJP77" s="98" t="s">
        <v>669</v>
      </c>
      <c r="GJQ77" s="98" t="s">
        <v>669</v>
      </c>
      <c r="GJR77" s="98" t="s">
        <v>669</v>
      </c>
      <c r="GJS77" s="98" t="s">
        <v>669</v>
      </c>
      <c r="GJT77" s="98" t="s">
        <v>669</v>
      </c>
      <c r="GJU77" s="98" t="s">
        <v>669</v>
      </c>
      <c r="GJV77" s="98" t="s">
        <v>669</v>
      </c>
      <c r="GJW77" s="98" t="s">
        <v>669</v>
      </c>
      <c r="GJX77" s="98" t="s">
        <v>669</v>
      </c>
      <c r="GJY77" s="98" t="s">
        <v>669</v>
      </c>
      <c r="GJZ77" s="98" t="s">
        <v>669</v>
      </c>
      <c r="GKA77" s="98" t="s">
        <v>669</v>
      </c>
      <c r="GKB77" s="98" t="s">
        <v>669</v>
      </c>
      <c r="GKC77" s="98" t="s">
        <v>669</v>
      </c>
      <c r="GKD77" s="98" t="s">
        <v>669</v>
      </c>
      <c r="GKE77" s="98" t="s">
        <v>669</v>
      </c>
      <c r="GKF77" s="98" t="s">
        <v>669</v>
      </c>
      <c r="GKG77" s="98" t="s">
        <v>669</v>
      </c>
      <c r="GKH77" s="98" t="s">
        <v>669</v>
      </c>
      <c r="GKI77" s="98" t="s">
        <v>669</v>
      </c>
      <c r="GKJ77" s="98" t="s">
        <v>669</v>
      </c>
      <c r="GKK77" s="98" t="s">
        <v>669</v>
      </c>
      <c r="GKL77" s="98" t="s">
        <v>669</v>
      </c>
      <c r="GKM77" s="98" t="s">
        <v>669</v>
      </c>
      <c r="GKN77" s="98" t="s">
        <v>669</v>
      </c>
      <c r="GKO77" s="98" t="s">
        <v>669</v>
      </c>
      <c r="GKP77" s="98" t="s">
        <v>669</v>
      </c>
      <c r="GKQ77" s="98" t="s">
        <v>669</v>
      </c>
      <c r="GKR77" s="98" t="s">
        <v>669</v>
      </c>
      <c r="GKS77" s="98" t="s">
        <v>669</v>
      </c>
      <c r="GKT77" s="98" t="s">
        <v>669</v>
      </c>
      <c r="GKU77" s="98" t="s">
        <v>669</v>
      </c>
      <c r="GKV77" s="98" t="s">
        <v>669</v>
      </c>
      <c r="GKW77" s="98" t="s">
        <v>669</v>
      </c>
      <c r="GKX77" s="98" t="s">
        <v>669</v>
      </c>
      <c r="GKY77" s="98" t="s">
        <v>669</v>
      </c>
      <c r="GKZ77" s="98" t="s">
        <v>669</v>
      </c>
      <c r="GLA77" s="98" t="s">
        <v>669</v>
      </c>
      <c r="GLB77" s="98" t="s">
        <v>669</v>
      </c>
      <c r="GLC77" s="98" t="s">
        <v>669</v>
      </c>
      <c r="GLD77" s="98" t="s">
        <v>669</v>
      </c>
      <c r="GLE77" s="98" t="s">
        <v>669</v>
      </c>
      <c r="GLF77" s="98" t="s">
        <v>669</v>
      </c>
      <c r="GLG77" s="98" t="s">
        <v>669</v>
      </c>
      <c r="GLH77" s="98" t="s">
        <v>669</v>
      </c>
      <c r="GLI77" s="98" t="s">
        <v>669</v>
      </c>
      <c r="GLJ77" s="98" t="s">
        <v>669</v>
      </c>
      <c r="GLK77" s="98" t="s">
        <v>669</v>
      </c>
      <c r="GLL77" s="98" t="s">
        <v>669</v>
      </c>
      <c r="GLM77" s="98" t="s">
        <v>669</v>
      </c>
      <c r="GLN77" s="98" t="s">
        <v>669</v>
      </c>
      <c r="GLO77" s="98" t="s">
        <v>669</v>
      </c>
      <c r="GLP77" s="98" t="s">
        <v>669</v>
      </c>
      <c r="GLQ77" s="98" t="s">
        <v>669</v>
      </c>
      <c r="GLR77" s="98" t="s">
        <v>669</v>
      </c>
      <c r="GLS77" s="98" t="s">
        <v>669</v>
      </c>
      <c r="GLT77" s="98" t="s">
        <v>669</v>
      </c>
      <c r="GLU77" s="98" t="s">
        <v>669</v>
      </c>
      <c r="GLV77" s="98" t="s">
        <v>669</v>
      </c>
      <c r="GLW77" s="98" t="s">
        <v>669</v>
      </c>
      <c r="GLX77" s="98" t="s">
        <v>669</v>
      </c>
      <c r="GLY77" s="98" t="s">
        <v>669</v>
      </c>
      <c r="GLZ77" s="98" t="s">
        <v>669</v>
      </c>
      <c r="GMA77" s="98" t="s">
        <v>669</v>
      </c>
      <c r="GMB77" s="98" t="s">
        <v>669</v>
      </c>
      <c r="GMC77" s="98" t="s">
        <v>669</v>
      </c>
      <c r="GMD77" s="98" t="s">
        <v>669</v>
      </c>
      <c r="GME77" s="98" t="s">
        <v>669</v>
      </c>
      <c r="GMF77" s="98" t="s">
        <v>669</v>
      </c>
      <c r="GMG77" s="98" t="s">
        <v>669</v>
      </c>
      <c r="GMH77" s="98" t="s">
        <v>669</v>
      </c>
      <c r="GMI77" s="98" t="s">
        <v>669</v>
      </c>
      <c r="GMJ77" s="98" t="s">
        <v>669</v>
      </c>
      <c r="GMK77" s="98" t="s">
        <v>669</v>
      </c>
      <c r="GML77" s="98" t="s">
        <v>669</v>
      </c>
      <c r="GMM77" s="98" t="s">
        <v>669</v>
      </c>
      <c r="GMN77" s="98" t="s">
        <v>669</v>
      </c>
      <c r="GMO77" s="98" t="s">
        <v>669</v>
      </c>
      <c r="GMP77" s="98" t="s">
        <v>669</v>
      </c>
      <c r="GMQ77" s="98" t="s">
        <v>669</v>
      </c>
      <c r="GMR77" s="98" t="s">
        <v>669</v>
      </c>
      <c r="GMS77" s="98" t="s">
        <v>669</v>
      </c>
      <c r="GMT77" s="98" t="s">
        <v>669</v>
      </c>
      <c r="GMU77" s="98" t="s">
        <v>669</v>
      </c>
      <c r="GMV77" s="98" t="s">
        <v>669</v>
      </c>
      <c r="GMW77" s="98" t="s">
        <v>669</v>
      </c>
      <c r="GMX77" s="98" t="s">
        <v>669</v>
      </c>
      <c r="GMY77" s="98" t="s">
        <v>669</v>
      </c>
      <c r="GMZ77" s="98" t="s">
        <v>669</v>
      </c>
      <c r="GNA77" s="98" t="s">
        <v>669</v>
      </c>
      <c r="GNB77" s="98" t="s">
        <v>669</v>
      </c>
      <c r="GNC77" s="98" t="s">
        <v>669</v>
      </c>
      <c r="GND77" s="98" t="s">
        <v>669</v>
      </c>
      <c r="GNE77" s="98" t="s">
        <v>669</v>
      </c>
      <c r="GNF77" s="98" t="s">
        <v>669</v>
      </c>
      <c r="GNG77" s="98" t="s">
        <v>669</v>
      </c>
      <c r="GNH77" s="98" t="s">
        <v>669</v>
      </c>
      <c r="GNI77" s="98" t="s">
        <v>669</v>
      </c>
      <c r="GNJ77" s="98" t="s">
        <v>669</v>
      </c>
      <c r="GNK77" s="98" t="s">
        <v>669</v>
      </c>
      <c r="GNL77" s="98" t="s">
        <v>669</v>
      </c>
      <c r="GNM77" s="98" t="s">
        <v>669</v>
      </c>
      <c r="GNN77" s="98" t="s">
        <v>669</v>
      </c>
      <c r="GNO77" s="98" t="s">
        <v>669</v>
      </c>
      <c r="GNP77" s="98" t="s">
        <v>669</v>
      </c>
      <c r="GNQ77" s="98" t="s">
        <v>669</v>
      </c>
      <c r="GNR77" s="98" t="s">
        <v>669</v>
      </c>
      <c r="GNS77" s="98" t="s">
        <v>669</v>
      </c>
      <c r="GNT77" s="98" t="s">
        <v>669</v>
      </c>
      <c r="GNU77" s="98" t="s">
        <v>669</v>
      </c>
      <c r="GNV77" s="98" t="s">
        <v>669</v>
      </c>
      <c r="GNW77" s="98" t="s">
        <v>669</v>
      </c>
      <c r="GNX77" s="98" t="s">
        <v>669</v>
      </c>
      <c r="GNY77" s="98" t="s">
        <v>669</v>
      </c>
      <c r="GNZ77" s="98" t="s">
        <v>669</v>
      </c>
      <c r="GOA77" s="98" t="s">
        <v>669</v>
      </c>
      <c r="GOB77" s="98" t="s">
        <v>669</v>
      </c>
      <c r="GOC77" s="98" t="s">
        <v>669</v>
      </c>
      <c r="GOD77" s="98" t="s">
        <v>669</v>
      </c>
      <c r="GOE77" s="98" t="s">
        <v>669</v>
      </c>
      <c r="GOF77" s="98" t="s">
        <v>669</v>
      </c>
      <c r="GOG77" s="98" t="s">
        <v>669</v>
      </c>
      <c r="GOH77" s="98" t="s">
        <v>669</v>
      </c>
      <c r="GOI77" s="98" t="s">
        <v>669</v>
      </c>
      <c r="GOJ77" s="98" t="s">
        <v>669</v>
      </c>
      <c r="GOK77" s="98" t="s">
        <v>669</v>
      </c>
      <c r="GOL77" s="98" t="s">
        <v>669</v>
      </c>
      <c r="GOM77" s="98" t="s">
        <v>669</v>
      </c>
      <c r="GON77" s="98" t="s">
        <v>669</v>
      </c>
      <c r="GOO77" s="98" t="s">
        <v>669</v>
      </c>
      <c r="GOP77" s="98" t="s">
        <v>669</v>
      </c>
      <c r="GOQ77" s="98" t="s">
        <v>669</v>
      </c>
      <c r="GOR77" s="98" t="s">
        <v>669</v>
      </c>
      <c r="GOS77" s="98" t="s">
        <v>669</v>
      </c>
      <c r="GOT77" s="98" t="s">
        <v>669</v>
      </c>
      <c r="GOU77" s="98" t="s">
        <v>669</v>
      </c>
      <c r="GOV77" s="98" t="s">
        <v>669</v>
      </c>
      <c r="GOW77" s="98" t="s">
        <v>669</v>
      </c>
      <c r="GOX77" s="98" t="s">
        <v>669</v>
      </c>
      <c r="GOY77" s="98" t="s">
        <v>669</v>
      </c>
      <c r="GOZ77" s="98" t="s">
        <v>669</v>
      </c>
      <c r="GPA77" s="98" t="s">
        <v>669</v>
      </c>
      <c r="GPB77" s="98" t="s">
        <v>669</v>
      </c>
      <c r="GPC77" s="98" t="s">
        <v>669</v>
      </c>
      <c r="GPD77" s="98" t="s">
        <v>669</v>
      </c>
      <c r="GPE77" s="98" t="s">
        <v>669</v>
      </c>
      <c r="GPF77" s="98" t="s">
        <v>669</v>
      </c>
      <c r="GPG77" s="98" t="s">
        <v>669</v>
      </c>
      <c r="GPH77" s="98" t="s">
        <v>669</v>
      </c>
      <c r="GPI77" s="98" t="s">
        <v>669</v>
      </c>
      <c r="GPJ77" s="98" t="s">
        <v>669</v>
      </c>
      <c r="GPK77" s="98" t="s">
        <v>669</v>
      </c>
      <c r="GPL77" s="98" t="s">
        <v>669</v>
      </c>
      <c r="GPM77" s="98" t="s">
        <v>669</v>
      </c>
      <c r="GPN77" s="98" t="s">
        <v>669</v>
      </c>
      <c r="GPO77" s="98" t="s">
        <v>669</v>
      </c>
      <c r="GPP77" s="98" t="s">
        <v>669</v>
      </c>
      <c r="GPQ77" s="98" t="s">
        <v>669</v>
      </c>
      <c r="GPR77" s="98" t="s">
        <v>669</v>
      </c>
      <c r="GPS77" s="98" t="s">
        <v>669</v>
      </c>
      <c r="GPT77" s="98" t="s">
        <v>669</v>
      </c>
      <c r="GPU77" s="98" t="s">
        <v>669</v>
      </c>
      <c r="GPV77" s="98" t="s">
        <v>669</v>
      </c>
      <c r="GPW77" s="98" t="s">
        <v>669</v>
      </c>
      <c r="GPX77" s="98" t="s">
        <v>669</v>
      </c>
      <c r="GPY77" s="98" t="s">
        <v>669</v>
      </c>
      <c r="GPZ77" s="98" t="s">
        <v>669</v>
      </c>
      <c r="GQA77" s="98" t="s">
        <v>669</v>
      </c>
      <c r="GQB77" s="98" t="s">
        <v>669</v>
      </c>
      <c r="GQC77" s="98" t="s">
        <v>669</v>
      </c>
      <c r="GQD77" s="98" t="s">
        <v>669</v>
      </c>
      <c r="GQE77" s="98" t="s">
        <v>669</v>
      </c>
      <c r="GQF77" s="98" t="s">
        <v>669</v>
      </c>
      <c r="GQG77" s="98" t="s">
        <v>669</v>
      </c>
      <c r="GQH77" s="98" t="s">
        <v>669</v>
      </c>
      <c r="GQI77" s="98" t="s">
        <v>669</v>
      </c>
      <c r="GQJ77" s="98" t="s">
        <v>669</v>
      </c>
      <c r="GQK77" s="98" t="s">
        <v>669</v>
      </c>
      <c r="GQL77" s="98" t="s">
        <v>669</v>
      </c>
      <c r="GQM77" s="98" t="s">
        <v>669</v>
      </c>
      <c r="GQN77" s="98" t="s">
        <v>669</v>
      </c>
      <c r="GQO77" s="98" t="s">
        <v>669</v>
      </c>
      <c r="GQP77" s="98" t="s">
        <v>669</v>
      </c>
      <c r="GQQ77" s="98" t="s">
        <v>669</v>
      </c>
      <c r="GQR77" s="98" t="s">
        <v>669</v>
      </c>
      <c r="GQS77" s="98" t="s">
        <v>669</v>
      </c>
      <c r="GQT77" s="98" t="s">
        <v>669</v>
      </c>
      <c r="GQU77" s="98" t="s">
        <v>669</v>
      </c>
      <c r="GQV77" s="98" t="s">
        <v>669</v>
      </c>
      <c r="GQW77" s="98" t="s">
        <v>669</v>
      </c>
      <c r="GQX77" s="98" t="s">
        <v>669</v>
      </c>
      <c r="GQY77" s="98" t="s">
        <v>669</v>
      </c>
      <c r="GQZ77" s="98" t="s">
        <v>669</v>
      </c>
      <c r="GRA77" s="98" t="s">
        <v>669</v>
      </c>
      <c r="GRB77" s="98" t="s">
        <v>669</v>
      </c>
      <c r="GRC77" s="98" t="s">
        <v>669</v>
      </c>
      <c r="GRD77" s="98" t="s">
        <v>669</v>
      </c>
      <c r="GRE77" s="98" t="s">
        <v>669</v>
      </c>
      <c r="GRF77" s="98" t="s">
        <v>669</v>
      </c>
      <c r="GRG77" s="98" t="s">
        <v>669</v>
      </c>
      <c r="GRH77" s="98" t="s">
        <v>669</v>
      </c>
      <c r="GRI77" s="98" t="s">
        <v>669</v>
      </c>
      <c r="GRJ77" s="98" t="s">
        <v>669</v>
      </c>
      <c r="GRK77" s="98" t="s">
        <v>669</v>
      </c>
      <c r="GRL77" s="98" t="s">
        <v>669</v>
      </c>
      <c r="GRM77" s="98" t="s">
        <v>669</v>
      </c>
      <c r="GRN77" s="98" t="s">
        <v>669</v>
      </c>
      <c r="GRO77" s="98" t="s">
        <v>669</v>
      </c>
      <c r="GRP77" s="98" t="s">
        <v>669</v>
      </c>
      <c r="GRQ77" s="98" t="s">
        <v>669</v>
      </c>
      <c r="GRR77" s="98" t="s">
        <v>669</v>
      </c>
      <c r="GRS77" s="98" t="s">
        <v>669</v>
      </c>
      <c r="GRT77" s="98" t="s">
        <v>669</v>
      </c>
      <c r="GRU77" s="98" t="s">
        <v>669</v>
      </c>
      <c r="GRV77" s="98" t="s">
        <v>669</v>
      </c>
      <c r="GRW77" s="98" t="s">
        <v>669</v>
      </c>
      <c r="GRX77" s="98" t="s">
        <v>669</v>
      </c>
      <c r="GRY77" s="98" t="s">
        <v>669</v>
      </c>
      <c r="GRZ77" s="98" t="s">
        <v>669</v>
      </c>
      <c r="GSA77" s="98" t="s">
        <v>669</v>
      </c>
      <c r="GSB77" s="98" t="s">
        <v>669</v>
      </c>
      <c r="GSC77" s="98" t="s">
        <v>669</v>
      </c>
      <c r="GSD77" s="98" t="s">
        <v>669</v>
      </c>
      <c r="GSE77" s="98" t="s">
        <v>669</v>
      </c>
      <c r="GSF77" s="98" t="s">
        <v>669</v>
      </c>
      <c r="GSG77" s="98" t="s">
        <v>669</v>
      </c>
      <c r="GSH77" s="98" t="s">
        <v>669</v>
      </c>
      <c r="GSI77" s="98" t="s">
        <v>669</v>
      </c>
      <c r="GSJ77" s="98" t="s">
        <v>669</v>
      </c>
      <c r="GSK77" s="98" t="s">
        <v>669</v>
      </c>
      <c r="GSL77" s="98" t="s">
        <v>669</v>
      </c>
      <c r="GSM77" s="98" t="s">
        <v>669</v>
      </c>
      <c r="GSN77" s="98" t="s">
        <v>669</v>
      </c>
      <c r="GSO77" s="98" t="s">
        <v>669</v>
      </c>
      <c r="GSP77" s="98" t="s">
        <v>669</v>
      </c>
      <c r="GSQ77" s="98" t="s">
        <v>669</v>
      </c>
      <c r="GSR77" s="98" t="s">
        <v>669</v>
      </c>
      <c r="GSS77" s="98" t="s">
        <v>669</v>
      </c>
      <c r="GST77" s="98" t="s">
        <v>669</v>
      </c>
      <c r="GSU77" s="98" t="s">
        <v>669</v>
      </c>
      <c r="GSV77" s="98" t="s">
        <v>669</v>
      </c>
      <c r="GSW77" s="98" t="s">
        <v>669</v>
      </c>
      <c r="GSX77" s="98" t="s">
        <v>669</v>
      </c>
      <c r="GSY77" s="98" t="s">
        <v>669</v>
      </c>
      <c r="GSZ77" s="98" t="s">
        <v>669</v>
      </c>
      <c r="GTA77" s="98" t="s">
        <v>669</v>
      </c>
      <c r="GTB77" s="98" t="s">
        <v>669</v>
      </c>
      <c r="GTC77" s="98" t="s">
        <v>669</v>
      </c>
      <c r="GTD77" s="98" t="s">
        <v>669</v>
      </c>
      <c r="GTE77" s="98" t="s">
        <v>669</v>
      </c>
      <c r="GTF77" s="98" t="s">
        <v>669</v>
      </c>
      <c r="GTG77" s="98" t="s">
        <v>669</v>
      </c>
      <c r="GTH77" s="98" t="s">
        <v>669</v>
      </c>
      <c r="GTI77" s="98" t="s">
        <v>669</v>
      </c>
      <c r="GTJ77" s="98" t="s">
        <v>669</v>
      </c>
      <c r="GTK77" s="98" t="s">
        <v>669</v>
      </c>
      <c r="GTL77" s="98" t="s">
        <v>669</v>
      </c>
      <c r="GTM77" s="98" t="s">
        <v>669</v>
      </c>
      <c r="GTN77" s="98" t="s">
        <v>669</v>
      </c>
      <c r="GTO77" s="98" t="s">
        <v>669</v>
      </c>
      <c r="GTP77" s="98" t="s">
        <v>669</v>
      </c>
      <c r="GTQ77" s="98" t="s">
        <v>669</v>
      </c>
      <c r="GTR77" s="98" t="s">
        <v>669</v>
      </c>
      <c r="GTS77" s="98" t="s">
        <v>669</v>
      </c>
      <c r="GTT77" s="98" t="s">
        <v>669</v>
      </c>
      <c r="GTU77" s="98" t="s">
        <v>669</v>
      </c>
      <c r="GTV77" s="98" t="s">
        <v>669</v>
      </c>
      <c r="GTW77" s="98" t="s">
        <v>669</v>
      </c>
      <c r="GTX77" s="98" t="s">
        <v>669</v>
      </c>
      <c r="GTY77" s="98" t="s">
        <v>669</v>
      </c>
      <c r="GTZ77" s="98" t="s">
        <v>669</v>
      </c>
      <c r="GUA77" s="98" t="s">
        <v>669</v>
      </c>
      <c r="GUB77" s="98" t="s">
        <v>669</v>
      </c>
      <c r="GUC77" s="98" t="s">
        <v>669</v>
      </c>
      <c r="GUD77" s="98" t="s">
        <v>669</v>
      </c>
      <c r="GUE77" s="98" t="s">
        <v>669</v>
      </c>
      <c r="GUF77" s="98" t="s">
        <v>669</v>
      </c>
      <c r="GUG77" s="98" t="s">
        <v>669</v>
      </c>
      <c r="GUH77" s="98" t="s">
        <v>669</v>
      </c>
      <c r="GUI77" s="98" t="s">
        <v>669</v>
      </c>
      <c r="GUJ77" s="98" t="s">
        <v>669</v>
      </c>
      <c r="GUK77" s="98" t="s">
        <v>669</v>
      </c>
      <c r="GUL77" s="98" t="s">
        <v>669</v>
      </c>
      <c r="GUM77" s="98" t="s">
        <v>669</v>
      </c>
      <c r="GUN77" s="98" t="s">
        <v>669</v>
      </c>
      <c r="GUO77" s="98" t="s">
        <v>669</v>
      </c>
      <c r="GUP77" s="98" t="s">
        <v>669</v>
      </c>
      <c r="GUQ77" s="98" t="s">
        <v>669</v>
      </c>
      <c r="GUR77" s="98" t="s">
        <v>669</v>
      </c>
      <c r="GUS77" s="98" t="s">
        <v>669</v>
      </c>
      <c r="GUT77" s="98" t="s">
        <v>669</v>
      </c>
      <c r="GUU77" s="98" t="s">
        <v>669</v>
      </c>
      <c r="GUV77" s="98" t="s">
        <v>669</v>
      </c>
      <c r="GUW77" s="98" t="s">
        <v>669</v>
      </c>
      <c r="GUX77" s="98" t="s">
        <v>669</v>
      </c>
      <c r="GUY77" s="98" t="s">
        <v>669</v>
      </c>
      <c r="GUZ77" s="98" t="s">
        <v>669</v>
      </c>
      <c r="GVA77" s="98" t="s">
        <v>669</v>
      </c>
      <c r="GVB77" s="98" t="s">
        <v>669</v>
      </c>
      <c r="GVC77" s="98" t="s">
        <v>669</v>
      </c>
      <c r="GVD77" s="98" t="s">
        <v>669</v>
      </c>
      <c r="GVE77" s="98" t="s">
        <v>669</v>
      </c>
      <c r="GVF77" s="98" t="s">
        <v>669</v>
      </c>
      <c r="GVG77" s="98" t="s">
        <v>669</v>
      </c>
      <c r="GVH77" s="98" t="s">
        <v>669</v>
      </c>
      <c r="GVI77" s="98" t="s">
        <v>669</v>
      </c>
      <c r="GVJ77" s="98" t="s">
        <v>669</v>
      </c>
      <c r="GVK77" s="98" t="s">
        <v>669</v>
      </c>
      <c r="GVL77" s="98" t="s">
        <v>669</v>
      </c>
      <c r="GVM77" s="98" t="s">
        <v>669</v>
      </c>
      <c r="GVN77" s="98" t="s">
        <v>669</v>
      </c>
      <c r="GVO77" s="98" t="s">
        <v>669</v>
      </c>
      <c r="GVP77" s="98" t="s">
        <v>669</v>
      </c>
      <c r="GVQ77" s="98" t="s">
        <v>669</v>
      </c>
      <c r="GVR77" s="98" t="s">
        <v>669</v>
      </c>
      <c r="GVS77" s="98" t="s">
        <v>669</v>
      </c>
      <c r="GVT77" s="98" t="s">
        <v>669</v>
      </c>
      <c r="GVU77" s="98" t="s">
        <v>669</v>
      </c>
      <c r="GVV77" s="98" t="s">
        <v>669</v>
      </c>
      <c r="GVW77" s="98" t="s">
        <v>669</v>
      </c>
      <c r="GVX77" s="98" t="s">
        <v>669</v>
      </c>
      <c r="GVY77" s="98" t="s">
        <v>669</v>
      </c>
      <c r="GVZ77" s="98" t="s">
        <v>669</v>
      </c>
      <c r="GWA77" s="98" t="s">
        <v>669</v>
      </c>
      <c r="GWB77" s="98" t="s">
        <v>669</v>
      </c>
      <c r="GWC77" s="98" t="s">
        <v>669</v>
      </c>
      <c r="GWD77" s="98" t="s">
        <v>669</v>
      </c>
      <c r="GWE77" s="98" t="s">
        <v>669</v>
      </c>
      <c r="GWF77" s="98" t="s">
        <v>669</v>
      </c>
      <c r="GWG77" s="98" t="s">
        <v>669</v>
      </c>
      <c r="GWH77" s="98" t="s">
        <v>669</v>
      </c>
      <c r="GWI77" s="98" t="s">
        <v>669</v>
      </c>
      <c r="GWJ77" s="98" t="s">
        <v>669</v>
      </c>
      <c r="GWK77" s="98" t="s">
        <v>669</v>
      </c>
      <c r="GWL77" s="98" t="s">
        <v>669</v>
      </c>
      <c r="GWM77" s="98" t="s">
        <v>669</v>
      </c>
      <c r="GWN77" s="98" t="s">
        <v>669</v>
      </c>
      <c r="GWO77" s="98" t="s">
        <v>669</v>
      </c>
      <c r="GWP77" s="98" t="s">
        <v>669</v>
      </c>
      <c r="GWQ77" s="98" t="s">
        <v>669</v>
      </c>
      <c r="GWR77" s="98" t="s">
        <v>669</v>
      </c>
      <c r="GWS77" s="98" t="s">
        <v>669</v>
      </c>
      <c r="GWT77" s="98" t="s">
        <v>669</v>
      </c>
      <c r="GWU77" s="98" t="s">
        <v>669</v>
      </c>
      <c r="GWV77" s="98" t="s">
        <v>669</v>
      </c>
      <c r="GWW77" s="98" t="s">
        <v>669</v>
      </c>
      <c r="GWX77" s="98" t="s">
        <v>669</v>
      </c>
      <c r="GWY77" s="98" t="s">
        <v>669</v>
      </c>
      <c r="GWZ77" s="98" t="s">
        <v>669</v>
      </c>
      <c r="GXA77" s="98" t="s">
        <v>669</v>
      </c>
      <c r="GXB77" s="98" t="s">
        <v>669</v>
      </c>
      <c r="GXC77" s="98" t="s">
        <v>669</v>
      </c>
      <c r="GXD77" s="98" t="s">
        <v>669</v>
      </c>
      <c r="GXE77" s="98" t="s">
        <v>669</v>
      </c>
      <c r="GXF77" s="98" t="s">
        <v>669</v>
      </c>
      <c r="GXG77" s="98" t="s">
        <v>669</v>
      </c>
      <c r="GXH77" s="98" t="s">
        <v>669</v>
      </c>
      <c r="GXI77" s="98" t="s">
        <v>669</v>
      </c>
      <c r="GXJ77" s="98" t="s">
        <v>669</v>
      </c>
      <c r="GXK77" s="98" t="s">
        <v>669</v>
      </c>
      <c r="GXL77" s="98" t="s">
        <v>669</v>
      </c>
      <c r="GXM77" s="98" t="s">
        <v>669</v>
      </c>
      <c r="GXN77" s="98" t="s">
        <v>669</v>
      </c>
      <c r="GXO77" s="98" t="s">
        <v>669</v>
      </c>
      <c r="GXP77" s="98" t="s">
        <v>669</v>
      </c>
      <c r="GXQ77" s="98" t="s">
        <v>669</v>
      </c>
      <c r="GXR77" s="98" t="s">
        <v>669</v>
      </c>
      <c r="GXS77" s="98" t="s">
        <v>669</v>
      </c>
      <c r="GXT77" s="98" t="s">
        <v>669</v>
      </c>
      <c r="GXU77" s="98" t="s">
        <v>669</v>
      </c>
      <c r="GXV77" s="98" t="s">
        <v>669</v>
      </c>
      <c r="GXW77" s="98" t="s">
        <v>669</v>
      </c>
      <c r="GXX77" s="98" t="s">
        <v>669</v>
      </c>
      <c r="GXY77" s="98" t="s">
        <v>669</v>
      </c>
      <c r="GXZ77" s="98" t="s">
        <v>669</v>
      </c>
      <c r="GYA77" s="98" t="s">
        <v>669</v>
      </c>
      <c r="GYB77" s="98" t="s">
        <v>669</v>
      </c>
      <c r="GYC77" s="98" t="s">
        <v>669</v>
      </c>
      <c r="GYD77" s="98" t="s">
        <v>669</v>
      </c>
      <c r="GYE77" s="98" t="s">
        <v>669</v>
      </c>
      <c r="GYF77" s="98" t="s">
        <v>669</v>
      </c>
      <c r="GYG77" s="98" t="s">
        <v>669</v>
      </c>
      <c r="GYH77" s="98" t="s">
        <v>669</v>
      </c>
      <c r="GYI77" s="98" t="s">
        <v>669</v>
      </c>
      <c r="GYJ77" s="98" t="s">
        <v>669</v>
      </c>
      <c r="GYK77" s="98" t="s">
        <v>669</v>
      </c>
      <c r="GYL77" s="98" t="s">
        <v>669</v>
      </c>
      <c r="GYM77" s="98" t="s">
        <v>669</v>
      </c>
      <c r="GYN77" s="98" t="s">
        <v>669</v>
      </c>
      <c r="GYO77" s="98" t="s">
        <v>669</v>
      </c>
      <c r="GYP77" s="98" t="s">
        <v>669</v>
      </c>
      <c r="GYQ77" s="98" t="s">
        <v>669</v>
      </c>
      <c r="GYR77" s="98" t="s">
        <v>669</v>
      </c>
      <c r="GYS77" s="98" t="s">
        <v>669</v>
      </c>
      <c r="GYT77" s="98" t="s">
        <v>669</v>
      </c>
      <c r="GYU77" s="98" t="s">
        <v>669</v>
      </c>
      <c r="GYV77" s="98" t="s">
        <v>669</v>
      </c>
      <c r="GYW77" s="98" t="s">
        <v>669</v>
      </c>
      <c r="GYX77" s="98" t="s">
        <v>669</v>
      </c>
      <c r="GYY77" s="98" t="s">
        <v>669</v>
      </c>
      <c r="GYZ77" s="98" t="s">
        <v>669</v>
      </c>
      <c r="GZA77" s="98" t="s">
        <v>669</v>
      </c>
      <c r="GZB77" s="98" t="s">
        <v>669</v>
      </c>
      <c r="GZC77" s="98" t="s">
        <v>669</v>
      </c>
      <c r="GZD77" s="98" t="s">
        <v>669</v>
      </c>
      <c r="GZE77" s="98" t="s">
        <v>669</v>
      </c>
      <c r="GZF77" s="98" t="s">
        <v>669</v>
      </c>
      <c r="GZG77" s="98" t="s">
        <v>669</v>
      </c>
      <c r="GZH77" s="98" t="s">
        <v>669</v>
      </c>
      <c r="GZI77" s="98" t="s">
        <v>669</v>
      </c>
      <c r="GZJ77" s="98" t="s">
        <v>669</v>
      </c>
      <c r="GZK77" s="98" t="s">
        <v>669</v>
      </c>
      <c r="GZL77" s="98" t="s">
        <v>669</v>
      </c>
      <c r="GZM77" s="98" t="s">
        <v>669</v>
      </c>
      <c r="GZN77" s="98" t="s">
        <v>669</v>
      </c>
      <c r="GZO77" s="98" t="s">
        <v>669</v>
      </c>
      <c r="GZP77" s="98" t="s">
        <v>669</v>
      </c>
      <c r="GZQ77" s="98" t="s">
        <v>669</v>
      </c>
      <c r="GZR77" s="98" t="s">
        <v>669</v>
      </c>
      <c r="GZS77" s="98" t="s">
        <v>669</v>
      </c>
      <c r="GZT77" s="98" t="s">
        <v>669</v>
      </c>
      <c r="GZU77" s="98" t="s">
        <v>669</v>
      </c>
      <c r="GZV77" s="98" t="s">
        <v>669</v>
      </c>
      <c r="GZW77" s="98" t="s">
        <v>669</v>
      </c>
      <c r="GZX77" s="98" t="s">
        <v>669</v>
      </c>
      <c r="GZY77" s="98" t="s">
        <v>669</v>
      </c>
      <c r="GZZ77" s="98" t="s">
        <v>669</v>
      </c>
      <c r="HAA77" s="98" t="s">
        <v>669</v>
      </c>
      <c r="HAB77" s="98" t="s">
        <v>669</v>
      </c>
      <c r="HAC77" s="98" t="s">
        <v>669</v>
      </c>
      <c r="HAD77" s="98" t="s">
        <v>669</v>
      </c>
      <c r="HAE77" s="98" t="s">
        <v>669</v>
      </c>
      <c r="HAF77" s="98" t="s">
        <v>669</v>
      </c>
      <c r="HAG77" s="98" t="s">
        <v>669</v>
      </c>
      <c r="HAH77" s="98" t="s">
        <v>669</v>
      </c>
      <c r="HAI77" s="98" t="s">
        <v>669</v>
      </c>
      <c r="HAJ77" s="98" t="s">
        <v>669</v>
      </c>
      <c r="HAK77" s="98" t="s">
        <v>669</v>
      </c>
      <c r="HAL77" s="98" t="s">
        <v>669</v>
      </c>
      <c r="HAM77" s="98" t="s">
        <v>669</v>
      </c>
      <c r="HAN77" s="98" t="s">
        <v>669</v>
      </c>
      <c r="HAO77" s="98" t="s">
        <v>669</v>
      </c>
      <c r="HAP77" s="98" t="s">
        <v>669</v>
      </c>
      <c r="HAQ77" s="98" t="s">
        <v>669</v>
      </c>
      <c r="HAR77" s="98" t="s">
        <v>669</v>
      </c>
      <c r="HAS77" s="98" t="s">
        <v>669</v>
      </c>
      <c r="HAT77" s="98" t="s">
        <v>669</v>
      </c>
      <c r="HAU77" s="98" t="s">
        <v>669</v>
      </c>
      <c r="HAV77" s="98" t="s">
        <v>669</v>
      </c>
      <c r="HAW77" s="98" t="s">
        <v>669</v>
      </c>
      <c r="HAX77" s="98" t="s">
        <v>669</v>
      </c>
      <c r="HAY77" s="98" t="s">
        <v>669</v>
      </c>
      <c r="HAZ77" s="98" t="s">
        <v>669</v>
      </c>
      <c r="HBA77" s="98" t="s">
        <v>669</v>
      </c>
      <c r="HBB77" s="98" t="s">
        <v>669</v>
      </c>
      <c r="HBC77" s="98" t="s">
        <v>669</v>
      </c>
      <c r="HBD77" s="98" t="s">
        <v>669</v>
      </c>
      <c r="HBE77" s="98" t="s">
        <v>669</v>
      </c>
      <c r="HBF77" s="98" t="s">
        <v>669</v>
      </c>
      <c r="HBG77" s="98" t="s">
        <v>669</v>
      </c>
      <c r="HBH77" s="98" t="s">
        <v>669</v>
      </c>
      <c r="HBI77" s="98" t="s">
        <v>669</v>
      </c>
      <c r="HBJ77" s="98" t="s">
        <v>669</v>
      </c>
      <c r="HBK77" s="98" t="s">
        <v>669</v>
      </c>
      <c r="HBL77" s="98" t="s">
        <v>669</v>
      </c>
      <c r="HBM77" s="98" t="s">
        <v>669</v>
      </c>
      <c r="HBN77" s="98" t="s">
        <v>669</v>
      </c>
      <c r="HBO77" s="98" t="s">
        <v>669</v>
      </c>
      <c r="HBP77" s="98" t="s">
        <v>669</v>
      </c>
      <c r="HBQ77" s="98" t="s">
        <v>669</v>
      </c>
      <c r="HBR77" s="98" t="s">
        <v>669</v>
      </c>
      <c r="HBS77" s="98" t="s">
        <v>669</v>
      </c>
      <c r="HBT77" s="98" t="s">
        <v>669</v>
      </c>
      <c r="HBU77" s="98" t="s">
        <v>669</v>
      </c>
      <c r="HBV77" s="98" t="s">
        <v>669</v>
      </c>
      <c r="HBW77" s="98" t="s">
        <v>669</v>
      </c>
      <c r="HBX77" s="98" t="s">
        <v>669</v>
      </c>
      <c r="HBY77" s="98" t="s">
        <v>669</v>
      </c>
      <c r="HBZ77" s="98" t="s">
        <v>669</v>
      </c>
      <c r="HCA77" s="98" t="s">
        <v>669</v>
      </c>
      <c r="HCB77" s="98" t="s">
        <v>669</v>
      </c>
      <c r="HCC77" s="98" t="s">
        <v>669</v>
      </c>
      <c r="HCD77" s="98" t="s">
        <v>669</v>
      </c>
      <c r="HCE77" s="98" t="s">
        <v>669</v>
      </c>
      <c r="HCF77" s="98" t="s">
        <v>669</v>
      </c>
      <c r="HCG77" s="98" t="s">
        <v>669</v>
      </c>
      <c r="HCH77" s="98" t="s">
        <v>669</v>
      </c>
      <c r="HCI77" s="98" t="s">
        <v>669</v>
      </c>
      <c r="HCJ77" s="98" t="s">
        <v>669</v>
      </c>
      <c r="HCK77" s="98" t="s">
        <v>669</v>
      </c>
      <c r="HCL77" s="98" t="s">
        <v>669</v>
      </c>
      <c r="HCM77" s="98" t="s">
        <v>669</v>
      </c>
      <c r="HCN77" s="98" t="s">
        <v>669</v>
      </c>
      <c r="HCO77" s="98" t="s">
        <v>669</v>
      </c>
      <c r="HCP77" s="98" t="s">
        <v>669</v>
      </c>
      <c r="HCQ77" s="98" t="s">
        <v>669</v>
      </c>
      <c r="HCR77" s="98" t="s">
        <v>669</v>
      </c>
      <c r="HCS77" s="98" t="s">
        <v>669</v>
      </c>
      <c r="HCT77" s="98" t="s">
        <v>669</v>
      </c>
      <c r="HCU77" s="98" t="s">
        <v>669</v>
      </c>
      <c r="HCV77" s="98" t="s">
        <v>669</v>
      </c>
      <c r="HCW77" s="98" t="s">
        <v>669</v>
      </c>
      <c r="HCX77" s="98" t="s">
        <v>669</v>
      </c>
      <c r="HCY77" s="98" t="s">
        <v>669</v>
      </c>
      <c r="HCZ77" s="98" t="s">
        <v>669</v>
      </c>
      <c r="HDA77" s="98" t="s">
        <v>669</v>
      </c>
      <c r="HDB77" s="98" t="s">
        <v>669</v>
      </c>
      <c r="HDC77" s="98" t="s">
        <v>669</v>
      </c>
      <c r="HDD77" s="98" t="s">
        <v>669</v>
      </c>
      <c r="HDE77" s="98" t="s">
        <v>669</v>
      </c>
      <c r="HDF77" s="98" t="s">
        <v>669</v>
      </c>
      <c r="HDG77" s="98" t="s">
        <v>669</v>
      </c>
      <c r="HDH77" s="98" t="s">
        <v>669</v>
      </c>
      <c r="HDI77" s="98" t="s">
        <v>669</v>
      </c>
      <c r="HDJ77" s="98" t="s">
        <v>669</v>
      </c>
      <c r="HDK77" s="98" t="s">
        <v>669</v>
      </c>
      <c r="HDL77" s="98" t="s">
        <v>669</v>
      </c>
      <c r="HDM77" s="98" t="s">
        <v>669</v>
      </c>
      <c r="HDN77" s="98" t="s">
        <v>669</v>
      </c>
      <c r="HDO77" s="98" t="s">
        <v>669</v>
      </c>
      <c r="HDP77" s="98" t="s">
        <v>669</v>
      </c>
      <c r="HDQ77" s="98" t="s">
        <v>669</v>
      </c>
      <c r="HDR77" s="98" t="s">
        <v>669</v>
      </c>
      <c r="HDS77" s="98" t="s">
        <v>669</v>
      </c>
      <c r="HDT77" s="98" t="s">
        <v>669</v>
      </c>
      <c r="HDU77" s="98" t="s">
        <v>669</v>
      </c>
      <c r="HDV77" s="98" t="s">
        <v>669</v>
      </c>
      <c r="HDW77" s="98" t="s">
        <v>669</v>
      </c>
      <c r="HDX77" s="98" t="s">
        <v>669</v>
      </c>
      <c r="HDY77" s="98" t="s">
        <v>669</v>
      </c>
      <c r="HDZ77" s="98" t="s">
        <v>669</v>
      </c>
      <c r="HEA77" s="98" t="s">
        <v>669</v>
      </c>
      <c r="HEB77" s="98" t="s">
        <v>669</v>
      </c>
      <c r="HEC77" s="98" t="s">
        <v>669</v>
      </c>
      <c r="HED77" s="98" t="s">
        <v>669</v>
      </c>
      <c r="HEE77" s="98" t="s">
        <v>669</v>
      </c>
      <c r="HEF77" s="98" t="s">
        <v>669</v>
      </c>
      <c r="HEG77" s="98" t="s">
        <v>669</v>
      </c>
      <c r="HEH77" s="98" t="s">
        <v>669</v>
      </c>
      <c r="HEI77" s="98" t="s">
        <v>669</v>
      </c>
      <c r="HEJ77" s="98" t="s">
        <v>669</v>
      </c>
      <c r="HEK77" s="98" t="s">
        <v>669</v>
      </c>
      <c r="HEL77" s="98" t="s">
        <v>669</v>
      </c>
      <c r="HEM77" s="98" t="s">
        <v>669</v>
      </c>
      <c r="HEN77" s="98" t="s">
        <v>669</v>
      </c>
      <c r="HEO77" s="98" t="s">
        <v>669</v>
      </c>
      <c r="HEP77" s="98" t="s">
        <v>669</v>
      </c>
      <c r="HEQ77" s="98" t="s">
        <v>669</v>
      </c>
      <c r="HER77" s="98" t="s">
        <v>669</v>
      </c>
      <c r="HES77" s="98" t="s">
        <v>669</v>
      </c>
      <c r="HET77" s="98" t="s">
        <v>669</v>
      </c>
      <c r="HEU77" s="98" t="s">
        <v>669</v>
      </c>
      <c r="HEV77" s="98" t="s">
        <v>669</v>
      </c>
      <c r="HEW77" s="98" t="s">
        <v>669</v>
      </c>
      <c r="HEX77" s="98" t="s">
        <v>669</v>
      </c>
      <c r="HEY77" s="98" t="s">
        <v>669</v>
      </c>
      <c r="HEZ77" s="98" t="s">
        <v>669</v>
      </c>
      <c r="HFA77" s="98" t="s">
        <v>669</v>
      </c>
      <c r="HFB77" s="98" t="s">
        <v>669</v>
      </c>
      <c r="HFC77" s="98" t="s">
        <v>669</v>
      </c>
      <c r="HFD77" s="98" t="s">
        <v>669</v>
      </c>
      <c r="HFE77" s="98" t="s">
        <v>669</v>
      </c>
      <c r="HFF77" s="98" t="s">
        <v>669</v>
      </c>
      <c r="HFG77" s="98" t="s">
        <v>669</v>
      </c>
      <c r="HFH77" s="98" t="s">
        <v>669</v>
      </c>
      <c r="HFI77" s="98" t="s">
        <v>669</v>
      </c>
      <c r="HFJ77" s="98" t="s">
        <v>669</v>
      </c>
      <c r="HFK77" s="98" t="s">
        <v>669</v>
      </c>
      <c r="HFL77" s="98" t="s">
        <v>669</v>
      </c>
      <c r="HFM77" s="98" t="s">
        <v>669</v>
      </c>
      <c r="HFN77" s="98" t="s">
        <v>669</v>
      </c>
      <c r="HFO77" s="98" t="s">
        <v>669</v>
      </c>
      <c r="HFP77" s="98" t="s">
        <v>669</v>
      </c>
      <c r="HFQ77" s="98" t="s">
        <v>669</v>
      </c>
      <c r="HFR77" s="98" t="s">
        <v>669</v>
      </c>
      <c r="HFS77" s="98" t="s">
        <v>669</v>
      </c>
      <c r="HFT77" s="98" t="s">
        <v>669</v>
      </c>
      <c r="HFU77" s="98" t="s">
        <v>669</v>
      </c>
      <c r="HFV77" s="98" t="s">
        <v>669</v>
      </c>
      <c r="HFW77" s="98" t="s">
        <v>669</v>
      </c>
      <c r="HFX77" s="98" t="s">
        <v>669</v>
      </c>
      <c r="HFY77" s="98" t="s">
        <v>669</v>
      </c>
      <c r="HFZ77" s="98" t="s">
        <v>669</v>
      </c>
      <c r="HGA77" s="98" t="s">
        <v>669</v>
      </c>
      <c r="HGB77" s="98" t="s">
        <v>669</v>
      </c>
      <c r="HGC77" s="98" t="s">
        <v>669</v>
      </c>
      <c r="HGD77" s="98" t="s">
        <v>669</v>
      </c>
      <c r="HGE77" s="98" t="s">
        <v>669</v>
      </c>
      <c r="HGF77" s="98" t="s">
        <v>669</v>
      </c>
      <c r="HGG77" s="98" t="s">
        <v>669</v>
      </c>
      <c r="HGH77" s="98" t="s">
        <v>669</v>
      </c>
      <c r="HGI77" s="98" t="s">
        <v>669</v>
      </c>
      <c r="HGJ77" s="98" t="s">
        <v>669</v>
      </c>
      <c r="HGK77" s="98" t="s">
        <v>669</v>
      </c>
      <c r="HGL77" s="98" t="s">
        <v>669</v>
      </c>
      <c r="HGM77" s="98" t="s">
        <v>669</v>
      </c>
      <c r="HGN77" s="98" t="s">
        <v>669</v>
      </c>
      <c r="HGO77" s="98" t="s">
        <v>669</v>
      </c>
      <c r="HGP77" s="98" t="s">
        <v>669</v>
      </c>
      <c r="HGQ77" s="98" t="s">
        <v>669</v>
      </c>
      <c r="HGR77" s="98" t="s">
        <v>669</v>
      </c>
      <c r="HGS77" s="98" t="s">
        <v>669</v>
      </c>
      <c r="HGT77" s="98" t="s">
        <v>669</v>
      </c>
      <c r="HGU77" s="98" t="s">
        <v>669</v>
      </c>
      <c r="HGV77" s="98" t="s">
        <v>669</v>
      </c>
      <c r="HGW77" s="98" t="s">
        <v>669</v>
      </c>
      <c r="HGX77" s="98" t="s">
        <v>669</v>
      </c>
      <c r="HGY77" s="98" t="s">
        <v>669</v>
      </c>
      <c r="HGZ77" s="98" t="s">
        <v>669</v>
      </c>
      <c r="HHA77" s="98" t="s">
        <v>669</v>
      </c>
      <c r="HHB77" s="98" t="s">
        <v>669</v>
      </c>
      <c r="HHC77" s="98" t="s">
        <v>669</v>
      </c>
      <c r="HHD77" s="98" t="s">
        <v>669</v>
      </c>
      <c r="HHE77" s="98" t="s">
        <v>669</v>
      </c>
      <c r="HHF77" s="98" t="s">
        <v>669</v>
      </c>
      <c r="HHG77" s="98" t="s">
        <v>669</v>
      </c>
      <c r="HHH77" s="98" t="s">
        <v>669</v>
      </c>
      <c r="HHI77" s="98" t="s">
        <v>669</v>
      </c>
      <c r="HHJ77" s="98" t="s">
        <v>669</v>
      </c>
      <c r="HHK77" s="98" t="s">
        <v>669</v>
      </c>
      <c r="HHL77" s="98" t="s">
        <v>669</v>
      </c>
      <c r="HHM77" s="98" t="s">
        <v>669</v>
      </c>
      <c r="HHN77" s="98" t="s">
        <v>669</v>
      </c>
      <c r="HHO77" s="98" t="s">
        <v>669</v>
      </c>
      <c r="HHP77" s="98" t="s">
        <v>669</v>
      </c>
      <c r="HHQ77" s="98" t="s">
        <v>669</v>
      </c>
      <c r="HHR77" s="98" t="s">
        <v>669</v>
      </c>
      <c r="HHS77" s="98" t="s">
        <v>669</v>
      </c>
      <c r="HHT77" s="98" t="s">
        <v>669</v>
      </c>
      <c r="HHU77" s="98" t="s">
        <v>669</v>
      </c>
      <c r="HHV77" s="98" t="s">
        <v>669</v>
      </c>
      <c r="HHW77" s="98" t="s">
        <v>669</v>
      </c>
      <c r="HHX77" s="98" t="s">
        <v>669</v>
      </c>
      <c r="HHY77" s="98" t="s">
        <v>669</v>
      </c>
      <c r="HHZ77" s="98" t="s">
        <v>669</v>
      </c>
      <c r="HIA77" s="98" t="s">
        <v>669</v>
      </c>
      <c r="HIB77" s="98" t="s">
        <v>669</v>
      </c>
      <c r="HIC77" s="98" t="s">
        <v>669</v>
      </c>
      <c r="HID77" s="98" t="s">
        <v>669</v>
      </c>
      <c r="HIE77" s="98" t="s">
        <v>669</v>
      </c>
      <c r="HIF77" s="98" t="s">
        <v>669</v>
      </c>
      <c r="HIG77" s="98" t="s">
        <v>669</v>
      </c>
      <c r="HIH77" s="98" t="s">
        <v>669</v>
      </c>
      <c r="HII77" s="98" t="s">
        <v>669</v>
      </c>
      <c r="HIJ77" s="98" t="s">
        <v>669</v>
      </c>
      <c r="HIK77" s="98" t="s">
        <v>669</v>
      </c>
      <c r="HIL77" s="98" t="s">
        <v>669</v>
      </c>
      <c r="HIM77" s="98" t="s">
        <v>669</v>
      </c>
      <c r="HIN77" s="98" t="s">
        <v>669</v>
      </c>
      <c r="HIO77" s="98" t="s">
        <v>669</v>
      </c>
      <c r="HIP77" s="98" t="s">
        <v>669</v>
      </c>
      <c r="HIQ77" s="98" t="s">
        <v>669</v>
      </c>
      <c r="HIR77" s="98" t="s">
        <v>669</v>
      </c>
      <c r="HIS77" s="98" t="s">
        <v>669</v>
      </c>
      <c r="HIT77" s="98" t="s">
        <v>669</v>
      </c>
      <c r="HIU77" s="98" t="s">
        <v>669</v>
      </c>
      <c r="HIV77" s="98" t="s">
        <v>669</v>
      </c>
      <c r="HIW77" s="98" t="s">
        <v>669</v>
      </c>
      <c r="HIX77" s="98" t="s">
        <v>669</v>
      </c>
      <c r="HIY77" s="98" t="s">
        <v>669</v>
      </c>
      <c r="HIZ77" s="98" t="s">
        <v>669</v>
      </c>
      <c r="HJA77" s="98" t="s">
        <v>669</v>
      </c>
      <c r="HJB77" s="98" t="s">
        <v>669</v>
      </c>
      <c r="HJC77" s="98" t="s">
        <v>669</v>
      </c>
      <c r="HJD77" s="98" t="s">
        <v>669</v>
      </c>
      <c r="HJE77" s="98" t="s">
        <v>669</v>
      </c>
      <c r="HJF77" s="98" t="s">
        <v>669</v>
      </c>
      <c r="HJG77" s="98" t="s">
        <v>669</v>
      </c>
      <c r="HJH77" s="98" t="s">
        <v>669</v>
      </c>
      <c r="HJI77" s="98" t="s">
        <v>669</v>
      </c>
      <c r="HJJ77" s="98" t="s">
        <v>669</v>
      </c>
      <c r="HJK77" s="98" t="s">
        <v>669</v>
      </c>
      <c r="HJL77" s="98" t="s">
        <v>669</v>
      </c>
      <c r="HJM77" s="98" t="s">
        <v>669</v>
      </c>
      <c r="HJN77" s="98" t="s">
        <v>669</v>
      </c>
      <c r="HJO77" s="98" t="s">
        <v>669</v>
      </c>
      <c r="HJP77" s="98" t="s">
        <v>669</v>
      </c>
      <c r="HJQ77" s="98" t="s">
        <v>669</v>
      </c>
      <c r="HJR77" s="98" t="s">
        <v>669</v>
      </c>
      <c r="HJS77" s="98" t="s">
        <v>669</v>
      </c>
      <c r="HJT77" s="98" t="s">
        <v>669</v>
      </c>
      <c r="HJU77" s="98" t="s">
        <v>669</v>
      </c>
      <c r="HJV77" s="98" t="s">
        <v>669</v>
      </c>
      <c r="HJW77" s="98" t="s">
        <v>669</v>
      </c>
      <c r="HJX77" s="98" t="s">
        <v>669</v>
      </c>
      <c r="HJY77" s="98" t="s">
        <v>669</v>
      </c>
      <c r="HJZ77" s="98" t="s">
        <v>669</v>
      </c>
      <c r="HKA77" s="98" t="s">
        <v>669</v>
      </c>
      <c r="HKB77" s="98" t="s">
        <v>669</v>
      </c>
      <c r="HKC77" s="98" t="s">
        <v>669</v>
      </c>
      <c r="HKD77" s="98" t="s">
        <v>669</v>
      </c>
      <c r="HKE77" s="98" t="s">
        <v>669</v>
      </c>
      <c r="HKF77" s="98" t="s">
        <v>669</v>
      </c>
      <c r="HKG77" s="98" t="s">
        <v>669</v>
      </c>
      <c r="HKH77" s="98" t="s">
        <v>669</v>
      </c>
      <c r="HKI77" s="98" t="s">
        <v>669</v>
      </c>
      <c r="HKJ77" s="98" t="s">
        <v>669</v>
      </c>
      <c r="HKK77" s="98" t="s">
        <v>669</v>
      </c>
      <c r="HKL77" s="98" t="s">
        <v>669</v>
      </c>
      <c r="HKM77" s="98" t="s">
        <v>669</v>
      </c>
      <c r="HKN77" s="98" t="s">
        <v>669</v>
      </c>
      <c r="HKO77" s="98" t="s">
        <v>669</v>
      </c>
      <c r="HKP77" s="98" t="s">
        <v>669</v>
      </c>
      <c r="HKQ77" s="98" t="s">
        <v>669</v>
      </c>
      <c r="HKR77" s="98" t="s">
        <v>669</v>
      </c>
      <c r="HKS77" s="98" t="s">
        <v>669</v>
      </c>
      <c r="HKT77" s="98" t="s">
        <v>669</v>
      </c>
      <c r="HKU77" s="98" t="s">
        <v>669</v>
      </c>
      <c r="HKV77" s="98" t="s">
        <v>669</v>
      </c>
      <c r="HKW77" s="98" t="s">
        <v>669</v>
      </c>
      <c r="HKX77" s="98" t="s">
        <v>669</v>
      </c>
      <c r="HKY77" s="98" t="s">
        <v>669</v>
      </c>
      <c r="HKZ77" s="98" t="s">
        <v>669</v>
      </c>
      <c r="HLA77" s="98" t="s">
        <v>669</v>
      </c>
      <c r="HLB77" s="98" t="s">
        <v>669</v>
      </c>
      <c r="HLC77" s="98" t="s">
        <v>669</v>
      </c>
      <c r="HLD77" s="98" t="s">
        <v>669</v>
      </c>
      <c r="HLE77" s="98" t="s">
        <v>669</v>
      </c>
      <c r="HLF77" s="98" t="s">
        <v>669</v>
      </c>
      <c r="HLG77" s="98" t="s">
        <v>669</v>
      </c>
      <c r="HLH77" s="98" t="s">
        <v>669</v>
      </c>
      <c r="HLI77" s="98" t="s">
        <v>669</v>
      </c>
      <c r="HLJ77" s="98" t="s">
        <v>669</v>
      </c>
      <c r="HLK77" s="98" t="s">
        <v>669</v>
      </c>
      <c r="HLL77" s="98" t="s">
        <v>669</v>
      </c>
      <c r="HLM77" s="98" t="s">
        <v>669</v>
      </c>
      <c r="HLN77" s="98" t="s">
        <v>669</v>
      </c>
      <c r="HLO77" s="98" t="s">
        <v>669</v>
      </c>
      <c r="HLP77" s="98" t="s">
        <v>669</v>
      </c>
      <c r="HLQ77" s="98" t="s">
        <v>669</v>
      </c>
      <c r="HLR77" s="98" t="s">
        <v>669</v>
      </c>
      <c r="HLS77" s="98" t="s">
        <v>669</v>
      </c>
      <c r="HLT77" s="98" t="s">
        <v>669</v>
      </c>
      <c r="HLU77" s="98" t="s">
        <v>669</v>
      </c>
      <c r="HLV77" s="98" t="s">
        <v>669</v>
      </c>
      <c r="HLW77" s="98" t="s">
        <v>669</v>
      </c>
      <c r="HLX77" s="98" t="s">
        <v>669</v>
      </c>
      <c r="HLY77" s="98" t="s">
        <v>669</v>
      </c>
      <c r="HLZ77" s="98" t="s">
        <v>669</v>
      </c>
      <c r="HMA77" s="98" t="s">
        <v>669</v>
      </c>
      <c r="HMB77" s="98" t="s">
        <v>669</v>
      </c>
      <c r="HMC77" s="98" t="s">
        <v>669</v>
      </c>
      <c r="HMD77" s="98" t="s">
        <v>669</v>
      </c>
      <c r="HME77" s="98" t="s">
        <v>669</v>
      </c>
      <c r="HMF77" s="98" t="s">
        <v>669</v>
      </c>
      <c r="HMG77" s="98" t="s">
        <v>669</v>
      </c>
      <c r="HMH77" s="98" t="s">
        <v>669</v>
      </c>
      <c r="HMI77" s="98" t="s">
        <v>669</v>
      </c>
      <c r="HMJ77" s="98" t="s">
        <v>669</v>
      </c>
      <c r="HMK77" s="98" t="s">
        <v>669</v>
      </c>
      <c r="HML77" s="98" t="s">
        <v>669</v>
      </c>
      <c r="HMM77" s="98" t="s">
        <v>669</v>
      </c>
      <c r="HMN77" s="98" t="s">
        <v>669</v>
      </c>
      <c r="HMO77" s="98" t="s">
        <v>669</v>
      </c>
      <c r="HMP77" s="98" t="s">
        <v>669</v>
      </c>
      <c r="HMQ77" s="98" t="s">
        <v>669</v>
      </c>
      <c r="HMR77" s="98" t="s">
        <v>669</v>
      </c>
      <c r="HMS77" s="98" t="s">
        <v>669</v>
      </c>
      <c r="HMT77" s="98" t="s">
        <v>669</v>
      </c>
      <c r="HMU77" s="98" t="s">
        <v>669</v>
      </c>
      <c r="HMV77" s="98" t="s">
        <v>669</v>
      </c>
      <c r="HMW77" s="98" t="s">
        <v>669</v>
      </c>
      <c r="HMX77" s="98" t="s">
        <v>669</v>
      </c>
      <c r="HMY77" s="98" t="s">
        <v>669</v>
      </c>
      <c r="HMZ77" s="98" t="s">
        <v>669</v>
      </c>
      <c r="HNA77" s="98" t="s">
        <v>669</v>
      </c>
      <c r="HNB77" s="98" t="s">
        <v>669</v>
      </c>
      <c r="HNC77" s="98" t="s">
        <v>669</v>
      </c>
      <c r="HND77" s="98" t="s">
        <v>669</v>
      </c>
      <c r="HNE77" s="98" t="s">
        <v>669</v>
      </c>
      <c r="HNF77" s="98" t="s">
        <v>669</v>
      </c>
      <c r="HNG77" s="98" t="s">
        <v>669</v>
      </c>
      <c r="HNH77" s="98" t="s">
        <v>669</v>
      </c>
      <c r="HNI77" s="98" t="s">
        <v>669</v>
      </c>
      <c r="HNJ77" s="98" t="s">
        <v>669</v>
      </c>
      <c r="HNK77" s="98" t="s">
        <v>669</v>
      </c>
      <c r="HNL77" s="98" t="s">
        <v>669</v>
      </c>
      <c r="HNM77" s="98" t="s">
        <v>669</v>
      </c>
      <c r="HNN77" s="98" t="s">
        <v>669</v>
      </c>
      <c r="HNO77" s="98" t="s">
        <v>669</v>
      </c>
      <c r="HNP77" s="98" t="s">
        <v>669</v>
      </c>
      <c r="HNQ77" s="98" t="s">
        <v>669</v>
      </c>
      <c r="HNR77" s="98" t="s">
        <v>669</v>
      </c>
      <c r="HNS77" s="98" t="s">
        <v>669</v>
      </c>
      <c r="HNT77" s="98" t="s">
        <v>669</v>
      </c>
      <c r="HNU77" s="98" t="s">
        <v>669</v>
      </c>
      <c r="HNV77" s="98" t="s">
        <v>669</v>
      </c>
      <c r="HNW77" s="98" t="s">
        <v>669</v>
      </c>
      <c r="HNX77" s="98" t="s">
        <v>669</v>
      </c>
      <c r="HNY77" s="98" t="s">
        <v>669</v>
      </c>
      <c r="HNZ77" s="98" t="s">
        <v>669</v>
      </c>
      <c r="HOA77" s="98" t="s">
        <v>669</v>
      </c>
      <c r="HOB77" s="98" t="s">
        <v>669</v>
      </c>
      <c r="HOC77" s="98" t="s">
        <v>669</v>
      </c>
      <c r="HOD77" s="98" t="s">
        <v>669</v>
      </c>
      <c r="HOE77" s="98" t="s">
        <v>669</v>
      </c>
      <c r="HOF77" s="98" t="s">
        <v>669</v>
      </c>
      <c r="HOG77" s="98" t="s">
        <v>669</v>
      </c>
      <c r="HOH77" s="98" t="s">
        <v>669</v>
      </c>
      <c r="HOI77" s="98" t="s">
        <v>669</v>
      </c>
      <c r="HOJ77" s="98" t="s">
        <v>669</v>
      </c>
      <c r="HOK77" s="98" t="s">
        <v>669</v>
      </c>
      <c r="HOL77" s="98" t="s">
        <v>669</v>
      </c>
      <c r="HOM77" s="98" t="s">
        <v>669</v>
      </c>
      <c r="HON77" s="98" t="s">
        <v>669</v>
      </c>
      <c r="HOO77" s="98" t="s">
        <v>669</v>
      </c>
      <c r="HOP77" s="98" t="s">
        <v>669</v>
      </c>
      <c r="HOQ77" s="98" t="s">
        <v>669</v>
      </c>
      <c r="HOR77" s="98" t="s">
        <v>669</v>
      </c>
      <c r="HOS77" s="98" t="s">
        <v>669</v>
      </c>
      <c r="HOT77" s="98" t="s">
        <v>669</v>
      </c>
      <c r="HOU77" s="98" t="s">
        <v>669</v>
      </c>
      <c r="HOV77" s="98" t="s">
        <v>669</v>
      </c>
      <c r="HOW77" s="98" t="s">
        <v>669</v>
      </c>
      <c r="HOX77" s="98" t="s">
        <v>669</v>
      </c>
      <c r="HOY77" s="98" t="s">
        <v>669</v>
      </c>
      <c r="HOZ77" s="98" t="s">
        <v>669</v>
      </c>
      <c r="HPA77" s="98" t="s">
        <v>669</v>
      </c>
      <c r="HPB77" s="98" t="s">
        <v>669</v>
      </c>
      <c r="HPC77" s="98" t="s">
        <v>669</v>
      </c>
      <c r="HPD77" s="98" t="s">
        <v>669</v>
      </c>
      <c r="HPE77" s="98" t="s">
        <v>669</v>
      </c>
      <c r="HPF77" s="98" t="s">
        <v>669</v>
      </c>
      <c r="HPG77" s="98" t="s">
        <v>669</v>
      </c>
      <c r="HPH77" s="98" t="s">
        <v>669</v>
      </c>
      <c r="HPI77" s="98" t="s">
        <v>669</v>
      </c>
      <c r="HPJ77" s="98" t="s">
        <v>669</v>
      </c>
      <c r="HPK77" s="98" t="s">
        <v>669</v>
      </c>
      <c r="HPL77" s="98" t="s">
        <v>669</v>
      </c>
      <c r="HPM77" s="98" t="s">
        <v>669</v>
      </c>
      <c r="HPN77" s="98" t="s">
        <v>669</v>
      </c>
      <c r="HPO77" s="98" t="s">
        <v>669</v>
      </c>
      <c r="HPP77" s="98" t="s">
        <v>669</v>
      </c>
      <c r="HPQ77" s="98" t="s">
        <v>669</v>
      </c>
      <c r="HPR77" s="98" t="s">
        <v>669</v>
      </c>
      <c r="HPS77" s="98" t="s">
        <v>669</v>
      </c>
      <c r="HPT77" s="98" t="s">
        <v>669</v>
      </c>
      <c r="HPU77" s="98" t="s">
        <v>669</v>
      </c>
      <c r="HPV77" s="98" t="s">
        <v>669</v>
      </c>
      <c r="HPW77" s="98" t="s">
        <v>669</v>
      </c>
      <c r="HPX77" s="98" t="s">
        <v>669</v>
      </c>
      <c r="HPY77" s="98" t="s">
        <v>669</v>
      </c>
      <c r="HPZ77" s="98" t="s">
        <v>669</v>
      </c>
      <c r="HQA77" s="98" t="s">
        <v>669</v>
      </c>
      <c r="HQB77" s="98" t="s">
        <v>669</v>
      </c>
      <c r="HQC77" s="98" t="s">
        <v>669</v>
      </c>
      <c r="HQD77" s="98" t="s">
        <v>669</v>
      </c>
      <c r="HQE77" s="98" t="s">
        <v>669</v>
      </c>
      <c r="HQF77" s="98" t="s">
        <v>669</v>
      </c>
      <c r="HQG77" s="98" t="s">
        <v>669</v>
      </c>
      <c r="HQH77" s="98" t="s">
        <v>669</v>
      </c>
      <c r="HQI77" s="98" t="s">
        <v>669</v>
      </c>
      <c r="HQJ77" s="98" t="s">
        <v>669</v>
      </c>
      <c r="HQK77" s="98" t="s">
        <v>669</v>
      </c>
      <c r="HQL77" s="98" t="s">
        <v>669</v>
      </c>
      <c r="HQM77" s="98" t="s">
        <v>669</v>
      </c>
      <c r="HQN77" s="98" t="s">
        <v>669</v>
      </c>
      <c r="HQO77" s="98" t="s">
        <v>669</v>
      </c>
      <c r="HQP77" s="98" t="s">
        <v>669</v>
      </c>
      <c r="HQQ77" s="98" t="s">
        <v>669</v>
      </c>
      <c r="HQR77" s="98" t="s">
        <v>669</v>
      </c>
      <c r="HQS77" s="98" t="s">
        <v>669</v>
      </c>
      <c r="HQT77" s="98" t="s">
        <v>669</v>
      </c>
      <c r="HQU77" s="98" t="s">
        <v>669</v>
      </c>
      <c r="HQV77" s="98" t="s">
        <v>669</v>
      </c>
      <c r="HQW77" s="98" t="s">
        <v>669</v>
      </c>
      <c r="HQX77" s="98" t="s">
        <v>669</v>
      </c>
      <c r="HQY77" s="98" t="s">
        <v>669</v>
      </c>
      <c r="HQZ77" s="98" t="s">
        <v>669</v>
      </c>
      <c r="HRA77" s="98" t="s">
        <v>669</v>
      </c>
      <c r="HRB77" s="98" t="s">
        <v>669</v>
      </c>
      <c r="HRC77" s="98" t="s">
        <v>669</v>
      </c>
      <c r="HRD77" s="98" t="s">
        <v>669</v>
      </c>
      <c r="HRE77" s="98" t="s">
        <v>669</v>
      </c>
      <c r="HRF77" s="98" t="s">
        <v>669</v>
      </c>
      <c r="HRG77" s="98" t="s">
        <v>669</v>
      </c>
      <c r="HRH77" s="98" t="s">
        <v>669</v>
      </c>
      <c r="HRI77" s="98" t="s">
        <v>669</v>
      </c>
      <c r="HRJ77" s="98" t="s">
        <v>669</v>
      </c>
      <c r="HRK77" s="98" t="s">
        <v>669</v>
      </c>
      <c r="HRL77" s="98" t="s">
        <v>669</v>
      </c>
      <c r="HRM77" s="98" t="s">
        <v>669</v>
      </c>
      <c r="HRN77" s="98" t="s">
        <v>669</v>
      </c>
      <c r="HRO77" s="98" t="s">
        <v>669</v>
      </c>
      <c r="HRP77" s="98" t="s">
        <v>669</v>
      </c>
      <c r="HRQ77" s="98" t="s">
        <v>669</v>
      </c>
      <c r="HRR77" s="98" t="s">
        <v>669</v>
      </c>
      <c r="HRS77" s="98" t="s">
        <v>669</v>
      </c>
      <c r="HRT77" s="98" t="s">
        <v>669</v>
      </c>
      <c r="HRU77" s="98" t="s">
        <v>669</v>
      </c>
      <c r="HRV77" s="98" t="s">
        <v>669</v>
      </c>
      <c r="HRW77" s="98" t="s">
        <v>669</v>
      </c>
      <c r="HRX77" s="98" t="s">
        <v>669</v>
      </c>
      <c r="HRY77" s="98" t="s">
        <v>669</v>
      </c>
      <c r="HRZ77" s="98" t="s">
        <v>669</v>
      </c>
      <c r="HSA77" s="98" t="s">
        <v>669</v>
      </c>
      <c r="HSB77" s="98" t="s">
        <v>669</v>
      </c>
      <c r="HSC77" s="98" t="s">
        <v>669</v>
      </c>
      <c r="HSD77" s="98" t="s">
        <v>669</v>
      </c>
      <c r="HSE77" s="98" t="s">
        <v>669</v>
      </c>
      <c r="HSF77" s="98" t="s">
        <v>669</v>
      </c>
      <c r="HSG77" s="98" t="s">
        <v>669</v>
      </c>
      <c r="HSH77" s="98" t="s">
        <v>669</v>
      </c>
      <c r="HSI77" s="98" t="s">
        <v>669</v>
      </c>
      <c r="HSJ77" s="98" t="s">
        <v>669</v>
      </c>
      <c r="HSK77" s="98" t="s">
        <v>669</v>
      </c>
      <c r="HSL77" s="98" t="s">
        <v>669</v>
      </c>
      <c r="HSM77" s="98" t="s">
        <v>669</v>
      </c>
      <c r="HSN77" s="98" t="s">
        <v>669</v>
      </c>
      <c r="HSO77" s="98" t="s">
        <v>669</v>
      </c>
      <c r="HSP77" s="98" t="s">
        <v>669</v>
      </c>
      <c r="HSQ77" s="98" t="s">
        <v>669</v>
      </c>
      <c r="HSR77" s="98" t="s">
        <v>669</v>
      </c>
      <c r="HSS77" s="98" t="s">
        <v>669</v>
      </c>
      <c r="HST77" s="98" t="s">
        <v>669</v>
      </c>
      <c r="HSU77" s="98" t="s">
        <v>669</v>
      </c>
      <c r="HSV77" s="98" t="s">
        <v>669</v>
      </c>
      <c r="HSW77" s="98" t="s">
        <v>669</v>
      </c>
      <c r="HSX77" s="98" t="s">
        <v>669</v>
      </c>
      <c r="HSY77" s="98" t="s">
        <v>669</v>
      </c>
      <c r="HSZ77" s="98" t="s">
        <v>669</v>
      </c>
      <c r="HTA77" s="98" t="s">
        <v>669</v>
      </c>
      <c r="HTB77" s="98" t="s">
        <v>669</v>
      </c>
      <c r="HTC77" s="98" t="s">
        <v>669</v>
      </c>
      <c r="HTD77" s="98" t="s">
        <v>669</v>
      </c>
      <c r="HTE77" s="98" t="s">
        <v>669</v>
      </c>
      <c r="HTF77" s="98" t="s">
        <v>669</v>
      </c>
      <c r="HTG77" s="98" t="s">
        <v>669</v>
      </c>
      <c r="HTH77" s="98" t="s">
        <v>669</v>
      </c>
      <c r="HTI77" s="98" t="s">
        <v>669</v>
      </c>
      <c r="HTJ77" s="98" t="s">
        <v>669</v>
      </c>
      <c r="HTK77" s="98" t="s">
        <v>669</v>
      </c>
      <c r="HTL77" s="98" t="s">
        <v>669</v>
      </c>
      <c r="HTM77" s="98" t="s">
        <v>669</v>
      </c>
      <c r="HTN77" s="98" t="s">
        <v>669</v>
      </c>
      <c r="HTO77" s="98" t="s">
        <v>669</v>
      </c>
      <c r="HTP77" s="98" t="s">
        <v>669</v>
      </c>
      <c r="HTQ77" s="98" t="s">
        <v>669</v>
      </c>
      <c r="HTR77" s="98" t="s">
        <v>669</v>
      </c>
      <c r="HTS77" s="98" t="s">
        <v>669</v>
      </c>
      <c r="HTT77" s="98" t="s">
        <v>669</v>
      </c>
      <c r="HTU77" s="98" t="s">
        <v>669</v>
      </c>
      <c r="HTV77" s="98" t="s">
        <v>669</v>
      </c>
      <c r="HTW77" s="98" t="s">
        <v>669</v>
      </c>
      <c r="HTX77" s="98" t="s">
        <v>669</v>
      </c>
      <c r="HTY77" s="98" t="s">
        <v>669</v>
      </c>
      <c r="HTZ77" s="98" t="s">
        <v>669</v>
      </c>
      <c r="HUA77" s="98" t="s">
        <v>669</v>
      </c>
      <c r="HUB77" s="98" t="s">
        <v>669</v>
      </c>
      <c r="HUC77" s="98" t="s">
        <v>669</v>
      </c>
      <c r="HUD77" s="98" t="s">
        <v>669</v>
      </c>
      <c r="HUE77" s="98" t="s">
        <v>669</v>
      </c>
      <c r="HUF77" s="98" t="s">
        <v>669</v>
      </c>
      <c r="HUG77" s="98" t="s">
        <v>669</v>
      </c>
      <c r="HUH77" s="98" t="s">
        <v>669</v>
      </c>
      <c r="HUI77" s="98" t="s">
        <v>669</v>
      </c>
      <c r="HUJ77" s="98" t="s">
        <v>669</v>
      </c>
      <c r="HUK77" s="98" t="s">
        <v>669</v>
      </c>
      <c r="HUL77" s="98" t="s">
        <v>669</v>
      </c>
      <c r="HUM77" s="98" t="s">
        <v>669</v>
      </c>
      <c r="HUN77" s="98" t="s">
        <v>669</v>
      </c>
      <c r="HUO77" s="98" t="s">
        <v>669</v>
      </c>
      <c r="HUP77" s="98" t="s">
        <v>669</v>
      </c>
      <c r="HUQ77" s="98" t="s">
        <v>669</v>
      </c>
      <c r="HUR77" s="98" t="s">
        <v>669</v>
      </c>
      <c r="HUS77" s="98" t="s">
        <v>669</v>
      </c>
      <c r="HUT77" s="98" t="s">
        <v>669</v>
      </c>
      <c r="HUU77" s="98" t="s">
        <v>669</v>
      </c>
      <c r="HUV77" s="98" t="s">
        <v>669</v>
      </c>
      <c r="HUW77" s="98" t="s">
        <v>669</v>
      </c>
      <c r="HUX77" s="98" t="s">
        <v>669</v>
      </c>
      <c r="HUY77" s="98" t="s">
        <v>669</v>
      </c>
      <c r="HUZ77" s="98" t="s">
        <v>669</v>
      </c>
      <c r="HVA77" s="98" t="s">
        <v>669</v>
      </c>
      <c r="HVB77" s="98" t="s">
        <v>669</v>
      </c>
      <c r="HVC77" s="98" t="s">
        <v>669</v>
      </c>
      <c r="HVD77" s="98" t="s">
        <v>669</v>
      </c>
      <c r="HVE77" s="98" t="s">
        <v>669</v>
      </c>
      <c r="HVF77" s="98" t="s">
        <v>669</v>
      </c>
      <c r="HVG77" s="98" t="s">
        <v>669</v>
      </c>
      <c r="HVH77" s="98" t="s">
        <v>669</v>
      </c>
      <c r="HVI77" s="98" t="s">
        <v>669</v>
      </c>
      <c r="HVJ77" s="98" t="s">
        <v>669</v>
      </c>
      <c r="HVK77" s="98" t="s">
        <v>669</v>
      </c>
      <c r="HVL77" s="98" t="s">
        <v>669</v>
      </c>
      <c r="HVM77" s="98" t="s">
        <v>669</v>
      </c>
      <c r="HVN77" s="98" t="s">
        <v>669</v>
      </c>
      <c r="HVO77" s="98" t="s">
        <v>669</v>
      </c>
      <c r="HVP77" s="98" t="s">
        <v>669</v>
      </c>
      <c r="HVQ77" s="98" t="s">
        <v>669</v>
      </c>
      <c r="HVR77" s="98" t="s">
        <v>669</v>
      </c>
      <c r="HVS77" s="98" t="s">
        <v>669</v>
      </c>
      <c r="HVT77" s="98" t="s">
        <v>669</v>
      </c>
      <c r="HVU77" s="98" t="s">
        <v>669</v>
      </c>
      <c r="HVV77" s="98" t="s">
        <v>669</v>
      </c>
      <c r="HVW77" s="98" t="s">
        <v>669</v>
      </c>
      <c r="HVX77" s="98" t="s">
        <v>669</v>
      </c>
      <c r="HVY77" s="98" t="s">
        <v>669</v>
      </c>
      <c r="HVZ77" s="98" t="s">
        <v>669</v>
      </c>
      <c r="HWA77" s="98" t="s">
        <v>669</v>
      </c>
      <c r="HWB77" s="98" t="s">
        <v>669</v>
      </c>
      <c r="HWC77" s="98" t="s">
        <v>669</v>
      </c>
      <c r="HWD77" s="98" t="s">
        <v>669</v>
      </c>
      <c r="HWE77" s="98" t="s">
        <v>669</v>
      </c>
      <c r="HWF77" s="98" t="s">
        <v>669</v>
      </c>
      <c r="HWG77" s="98" t="s">
        <v>669</v>
      </c>
      <c r="HWH77" s="98" t="s">
        <v>669</v>
      </c>
      <c r="HWI77" s="98" t="s">
        <v>669</v>
      </c>
      <c r="HWJ77" s="98" t="s">
        <v>669</v>
      </c>
      <c r="HWK77" s="98" t="s">
        <v>669</v>
      </c>
      <c r="HWL77" s="98" t="s">
        <v>669</v>
      </c>
      <c r="HWM77" s="98" t="s">
        <v>669</v>
      </c>
      <c r="HWN77" s="98" t="s">
        <v>669</v>
      </c>
      <c r="HWO77" s="98" t="s">
        <v>669</v>
      </c>
      <c r="HWP77" s="98" t="s">
        <v>669</v>
      </c>
      <c r="HWQ77" s="98" t="s">
        <v>669</v>
      </c>
      <c r="HWR77" s="98" t="s">
        <v>669</v>
      </c>
      <c r="HWS77" s="98" t="s">
        <v>669</v>
      </c>
      <c r="HWT77" s="98" t="s">
        <v>669</v>
      </c>
      <c r="HWU77" s="98" t="s">
        <v>669</v>
      </c>
      <c r="HWV77" s="98" t="s">
        <v>669</v>
      </c>
      <c r="HWW77" s="98" t="s">
        <v>669</v>
      </c>
      <c r="HWX77" s="98" t="s">
        <v>669</v>
      </c>
      <c r="HWY77" s="98" t="s">
        <v>669</v>
      </c>
      <c r="HWZ77" s="98" t="s">
        <v>669</v>
      </c>
      <c r="HXA77" s="98" t="s">
        <v>669</v>
      </c>
      <c r="HXB77" s="98" t="s">
        <v>669</v>
      </c>
      <c r="HXC77" s="98" t="s">
        <v>669</v>
      </c>
      <c r="HXD77" s="98" t="s">
        <v>669</v>
      </c>
      <c r="HXE77" s="98" t="s">
        <v>669</v>
      </c>
      <c r="HXF77" s="98" t="s">
        <v>669</v>
      </c>
      <c r="HXG77" s="98" t="s">
        <v>669</v>
      </c>
      <c r="HXH77" s="98" t="s">
        <v>669</v>
      </c>
      <c r="HXI77" s="98" t="s">
        <v>669</v>
      </c>
      <c r="HXJ77" s="98" t="s">
        <v>669</v>
      </c>
      <c r="HXK77" s="98" t="s">
        <v>669</v>
      </c>
      <c r="HXL77" s="98" t="s">
        <v>669</v>
      </c>
      <c r="HXM77" s="98" t="s">
        <v>669</v>
      </c>
      <c r="HXN77" s="98" t="s">
        <v>669</v>
      </c>
      <c r="HXO77" s="98" t="s">
        <v>669</v>
      </c>
      <c r="HXP77" s="98" t="s">
        <v>669</v>
      </c>
      <c r="HXQ77" s="98" t="s">
        <v>669</v>
      </c>
      <c r="HXR77" s="98" t="s">
        <v>669</v>
      </c>
      <c r="HXS77" s="98" t="s">
        <v>669</v>
      </c>
      <c r="HXT77" s="98" t="s">
        <v>669</v>
      </c>
      <c r="HXU77" s="98" t="s">
        <v>669</v>
      </c>
      <c r="HXV77" s="98" t="s">
        <v>669</v>
      </c>
      <c r="HXW77" s="98" t="s">
        <v>669</v>
      </c>
      <c r="HXX77" s="98" t="s">
        <v>669</v>
      </c>
      <c r="HXY77" s="98" t="s">
        <v>669</v>
      </c>
      <c r="HXZ77" s="98" t="s">
        <v>669</v>
      </c>
      <c r="HYA77" s="98" t="s">
        <v>669</v>
      </c>
      <c r="HYB77" s="98" t="s">
        <v>669</v>
      </c>
      <c r="HYC77" s="98" t="s">
        <v>669</v>
      </c>
      <c r="HYD77" s="98" t="s">
        <v>669</v>
      </c>
      <c r="HYE77" s="98" t="s">
        <v>669</v>
      </c>
      <c r="HYF77" s="98" t="s">
        <v>669</v>
      </c>
      <c r="HYG77" s="98" t="s">
        <v>669</v>
      </c>
      <c r="HYH77" s="98" t="s">
        <v>669</v>
      </c>
      <c r="HYI77" s="98" t="s">
        <v>669</v>
      </c>
      <c r="HYJ77" s="98" t="s">
        <v>669</v>
      </c>
      <c r="HYK77" s="98" t="s">
        <v>669</v>
      </c>
      <c r="HYL77" s="98" t="s">
        <v>669</v>
      </c>
      <c r="HYM77" s="98" t="s">
        <v>669</v>
      </c>
      <c r="HYN77" s="98" t="s">
        <v>669</v>
      </c>
      <c r="HYO77" s="98" t="s">
        <v>669</v>
      </c>
      <c r="HYP77" s="98" t="s">
        <v>669</v>
      </c>
      <c r="HYQ77" s="98" t="s">
        <v>669</v>
      </c>
      <c r="HYR77" s="98" t="s">
        <v>669</v>
      </c>
      <c r="HYS77" s="98" t="s">
        <v>669</v>
      </c>
      <c r="HYT77" s="98" t="s">
        <v>669</v>
      </c>
      <c r="HYU77" s="98" t="s">
        <v>669</v>
      </c>
      <c r="HYV77" s="98" t="s">
        <v>669</v>
      </c>
      <c r="HYW77" s="98" t="s">
        <v>669</v>
      </c>
      <c r="HYX77" s="98" t="s">
        <v>669</v>
      </c>
      <c r="HYY77" s="98" t="s">
        <v>669</v>
      </c>
      <c r="HYZ77" s="98" t="s">
        <v>669</v>
      </c>
      <c r="HZA77" s="98" t="s">
        <v>669</v>
      </c>
      <c r="HZB77" s="98" t="s">
        <v>669</v>
      </c>
      <c r="HZC77" s="98" t="s">
        <v>669</v>
      </c>
      <c r="HZD77" s="98" t="s">
        <v>669</v>
      </c>
      <c r="HZE77" s="98" t="s">
        <v>669</v>
      </c>
      <c r="HZF77" s="98" t="s">
        <v>669</v>
      </c>
      <c r="HZG77" s="98" t="s">
        <v>669</v>
      </c>
      <c r="HZH77" s="98" t="s">
        <v>669</v>
      </c>
      <c r="HZI77" s="98" t="s">
        <v>669</v>
      </c>
      <c r="HZJ77" s="98" t="s">
        <v>669</v>
      </c>
      <c r="HZK77" s="98" t="s">
        <v>669</v>
      </c>
      <c r="HZL77" s="98" t="s">
        <v>669</v>
      </c>
      <c r="HZM77" s="98" t="s">
        <v>669</v>
      </c>
      <c r="HZN77" s="98" t="s">
        <v>669</v>
      </c>
      <c r="HZO77" s="98" t="s">
        <v>669</v>
      </c>
      <c r="HZP77" s="98" t="s">
        <v>669</v>
      </c>
      <c r="HZQ77" s="98" t="s">
        <v>669</v>
      </c>
      <c r="HZR77" s="98" t="s">
        <v>669</v>
      </c>
      <c r="HZS77" s="98" t="s">
        <v>669</v>
      </c>
      <c r="HZT77" s="98" t="s">
        <v>669</v>
      </c>
      <c r="HZU77" s="98" t="s">
        <v>669</v>
      </c>
      <c r="HZV77" s="98" t="s">
        <v>669</v>
      </c>
      <c r="HZW77" s="98" t="s">
        <v>669</v>
      </c>
      <c r="HZX77" s="98" t="s">
        <v>669</v>
      </c>
      <c r="HZY77" s="98" t="s">
        <v>669</v>
      </c>
      <c r="HZZ77" s="98" t="s">
        <v>669</v>
      </c>
      <c r="IAA77" s="98" t="s">
        <v>669</v>
      </c>
      <c r="IAB77" s="98" t="s">
        <v>669</v>
      </c>
      <c r="IAC77" s="98" t="s">
        <v>669</v>
      </c>
      <c r="IAD77" s="98" t="s">
        <v>669</v>
      </c>
      <c r="IAE77" s="98" t="s">
        <v>669</v>
      </c>
      <c r="IAF77" s="98" t="s">
        <v>669</v>
      </c>
      <c r="IAG77" s="98" t="s">
        <v>669</v>
      </c>
      <c r="IAH77" s="98" t="s">
        <v>669</v>
      </c>
      <c r="IAI77" s="98" t="s">
        <v>669</v>
      </c>
      <c r="IAJ77" s="98" t="s">
        <v>669</v>
      </c>
      <c r="IAK77" s="98" t="s">
        <v>669</v>
      </c>
      <c r="IAL77" s="98" t="s">
        <v>669</v>
      </c>
      <c r="IAM77" s="98" t="s">
        <v>669</v>
      </c>
      <c r="IAN77" s="98" t="s">
        <v>669</v>
      </c>
      <c r="IAO77" s="98" t="s">
        <v>669</v>
      </c>
      <c r="IAP77" s="98" t="s">
        <v>669</v>
      </c>
      <c r="IAQ77" s="98" t="s">
        <v>669</v>
      </c>
      <c r="IAR77" s="98" t="s">
        <v>669</v>
      </c>
      <c r="IAS77" s="98" t="s">
        <v>669</v>
      </c>
      <c r="IAT77" s="98" t="s">
        <v>669</v>
      </c>
      <c r="IAU77" s="98" t="s">
        <v>669</v>
      </c>
      <c r="IAV77" s="98" t="s">
        <v>669</v>
      </c>
      <c r="IAW77" s="98" t="s">
        <v>669</v>
      </c>
      <c r="IAX77" s="98" t="s">
        <v>669</v>
      </c>
      <c r="IAY77" s="98" t="s">
        <v>669</v>
      </c>
      <c r="IAZ77" s="98" t="s">
        <v>669</v>
      </c>
      <c r="IBA77" s="98" t="s">
        <v>669</v>
      </c>
      <c r="IBB77" s="98" t="s">
        <v>669</v>
      </c>
      <c r="IBC77" s="98" t="s">
        <v>669</v>
      </c>
      <c r="IBD77" s="98" t="s">
        <v>669</v>
      </c>
      <c r="IBE77" s="98" t="s">
        <v>669</v>
      </c>
      <c r="IBF77" s="98" t="s">
        <v>669</v>
      </c>
      <c r="IBG77" s="98" t="s">
        <v>669</v>
      </c>
      <c r="IBH77" s="98" t="s">
        <v>669</v>
      </c>
      <c r="IBI77" s="98" t="s">
        <v>669</v>
      </c>
      <c r="IBJ77" s="98" t="s">
        <v>669</v>
      </c>
      <c r="IBK77" s="98" t="s">
        <v>669</v>
      </c>
      <c r="IBL77" s="98" t="s">
        <v>669</v>
      </c>
      <c r="IBM77" s="98" t="s">
        <v>669</v>
      </c>
      <c r="IBN77" s="98" t="s">
        <v>669</v>
      </c>
      <c r="IBO77" s="98" t="s">
        <v>669</v>
      </c>
      <c r="IBP77" s="98" t="s">
        <v>669</v>
      </c>
      <c r="IBQ77" s="98" t="s">
        <v>669</v>
      </c>
      <c r="IBR77" s="98" t="s">
        <v>669</v>
      </c>
      <c r="IBS77" s="98" t="s">
        <v>669</v>
      </c>
      <c r="IBT77" s="98" t="s">
        <v>669</v>
      </c>
      <c r="IBU77" s="98" t="s">
        <v>669</v>
      </c>
      <c r="IBV77" s="98" t="s">
        <v>669</v>
      </c>
      <c r="IBW77" s="98" t="s">
        <v>669</v>
      </c>
      <c r="IBX77" s="98" t="s">
        <v>669</v>
      </c>
      <c r="IBY77" s="98" t="s">
        <v>669</v>
      </c>
      <c r="IBZ77" s="98" t="s">
        <v>669</v>
      </c>
      <c r="ICA77" s="98" t="s">
        <v>669</v>
      </c>
      <c r="ICB77" s="98" t="s">
        <v>669</v>
      </c>
      <c r="ICC77" s="98" t="s">
        <v>669</v>
      </c>
      <c r="ICD77" s="98" t="s">
        <v>669</v>
      </c>
      <c r="ICE77" s="98" t="s">
        <v>669</v>
      </c>
      <c r="ICF77" s="98" t="s">
        <v>669</v>
      </c>
      <c r="ICG77" s="98" t="s">
        <v>669</v>
      </c>
      <c r="ICH77" s="98" t="s">
        <v>669</v>
      </c>
      <c r="ICI77" s="98" t="s">
        <v>669</v>
      </c>
      <c r="ICJ77" s="98" t="s">
        <v>669</v>
      </c>
      <c r="ICK77" s="98" t="s">
        <v>669</v>
      </c>
      <c r="ICL77" s="98" t="s">
        <v>669</v>
      </c>
      <c r="ICM77" s="98" t="s">
        <v>669</v>
      </c>
      <c r="ICN77" s="98" t="s">
        <v>669</v>
      </c>
      <c r="ICO77" s="98" t="s">
        <v>669</v>
      </c>
      <c r="ICP77" s="98" t="s">
        <v>669</v>
      </c>
      <c r="ICQ77" s="98" t="s">
        <v>669</v>
      </c>
      <c r="ICR77" s="98" t="s">
        <v>669</v>
      </c>
      <c r="ICS77" s="98" t="s">
        <v>669</v>
      </c>
      <c r="ICT77" s="98" t="s">
        <v>669</v>
      </c>
      <c r="ICU77" s="98" t="s">
        <v>669</v>
      </c>
      <c r="ICV77" s="98" t="s">
        <v>669</v>
      </c>
      <c r="ICW77" s="98" t="s">
        <v>669</v>
      </c>
      <c r="ICX77" s="98" t="s">
        <v>669</v>
      </c>
      <c r="ICY77" s="98" t="s">
        <v>669</v>
      </c>
      <c r="ICZ77" s="98" t="s">
        <v>669</v>
      </c>
      <c r="IDA77" s="98" t="s">
        <v>669</v>
      </c>
      <c r="IDB77" s="98" t="s">
        <v>669</v>
      </c>
      <c r="IDC77" s="98" t="s">
        <v>669</v>
      </c>
      <c r="IDD77" s="98" t="s">
        <v>669</v>
      </c>
      <c r="IDE77" s="98" t="s">
        <v>669</v>
      </c>
      <c r="IDF77" s="98" t="s">
        <v>669</v>
      </c>
      <c r="IDG77" s="98" t="s">
        <v>669</v>
      </c>
      <c r="IDH77" s="98" t="s">
        <v>669</v>
      </c>
      <c r="IDI77" s="98" t="s">
        <v>669</v>
      </c>
      <c r="IDJ77" s="98" t="s">
        <v>669</v>
      </c>
      <c r="IDK77" s="98" t="s">
        <v>669</v>
      </c>
      <c r="IDL77" s="98" t="s">
        <v>669</v>
      </c>
      <c r="IDM77" s="98" t="s">
        <v>669</v>
      </c>
      <c r="IDN77" s="98" t="s">
        <v>669</v>
      </c>
      <c r="IDO77" s="98" t="s">
        <v>669</v>
      </c>
      <c r="IDP77" s="98" t="s">
        <v>669</v>
      </c>
      <c r="IDQ77" s="98" t="s">
        <v>669</v>
      </c>
      <c r="IDR77" s="98" t="s">
        <v>669</v>
      </c>
      <c r="IDS77" s="98" t="s">
        <v>669</v>
      </c>
      <c r="IDT77" s="98" t="s">
        <v>669</v>
      </c>
      <c r="IDU77" s="98" t="s">
        <v>669</v>
      </c>
      <c r="IDV77" s="98" t="s">
        <v>669</v>
      </c>
      <c r="IDW77" s="98" t="s">
        <v>669</v>
      </c>
      <c r="IDX77" s="98" t="s">
        <v>669</v>
      </c>
      <c r="IDY77" s="98" t="s">
        <v>669</v>
      </c>
      <c r="IDZ77" s="98" t="s">
        <v>669</v>
      </c>
      <c r="IEA77" s="98" t="s">
        <v>669</v>
      </c>
      <c r="IEB77" s="98" t="s">
        <v>669</v>
      </c>
      <c r="IEC77" s="98" t="s">
        <v>669</v>
      </c>
      <c r="IED77" s="98" t="s">
        <v>669</v>
      </c>
      <c r="IEE77" s="98" t="s">
        <v>669</v>
      </c>
      <c r="IEF77" s="98" t="s">
        <v>669</v>
      </c>
      <c r="IEG77" s="98" t="s">
        <v>669</v>
      </c>
      <c r="IEH77" s="98" t="s">
        <v>669</v>
      </c>
      <c r="IEI77" s="98" t="s">
        <v>669</v>
      </c>
      <c r="IEJ77" s="98" t="s">
        <v>669</v>
      </c>
      <c r="IEK77" s="98" t="s">
        <v>669</v>
      </c>
      <c r="IEL77" s="98" t="s">
        <v>669</v>
      </c>
      <c r="IEM77" s="98" t="s">
        <v>669</v>
      </c>
      <c r="IEN77" s="98" t="s">
        <v>669</v>
      </c>
      <c r="IEO77" s="98" t="s">
        <v>669</v>
      </c>
      <c r="IEP77" s="98" t="s">
        <v>669</v>
      </c>
      <c r="IEQ77" s="98" t="s">
        <v>669</v>
      </c>
      <c r="IER77" s="98" t="s">
        <v>669</v>
      </c>
      <c r="IES77" s="98" t="s">
        <v>669</v>
      </c>
      <c r="IET77" s="98" t="s">
        <v>669</v>
      </c>
      <c r="IEU77" s="98" t="s">
        <v>669</v>
      </c>
      <c r="IEV77" s="98" t="s">
        <v>669</v>
      </c>
      <c r="IEW77" s="98" t="s">
        <v>669</v>
      </c>
      <c r="IEX77" s="98" t="s">
        <v>669</v>
      </c>
      <c r="IEY77" s="98" t="s">
        <v>669</v>
      </c>
      <c r="IEZ77" s="98" t="s">
        <v>669</v>
      </c>
      <c r="IFA77" s="98" t="s">
        <v>669</v>
      </c>
      <c r="IFB77" s="98" t="s">
        <v>669</v>
      </c>
      <c r="IFC77" s="98" t="s">
        <v>669</v>
      </c>
      <c r="IFD77" s="98" t="s">
        <v>669</v>
      </c>
      <c r="IFE77" s="98" t="s">
        <v>669</v>
      </c>
      <c r="IFF77" s="98" t="s">
        <v>669</v>
      </c>
      <c r="IFG77" s="98" t="s">
        <v>669</v>
      </c>
      <c r="IFH77" s="98" t="s">
        <v>669</v>
      </c>
      <c r="IFI77" s="98" t="s">
        <v>669</v>
      </c>
      <c r="IFJ77" s="98" t="s">
        <v>669</v>
      </c>
      <c r="IFK77" s="98" t="s">
        <v>669</v>
      </c>
      <c r="IFL77" s="98" t="s">
        <v>669</v>
      </c>
      <c r="IFM77" s="98" t="s">
        <v>669</v>
      </c>
      <c r="IFN77" s="98" t="s">
        <v>669</v>
      </c>
      <c r="IFO77" s="98" t="s">
        <v>669</v>
      </c>
      <c r="IFP77" s="98" t="s">
        <v>669</v>
      </c>
      <c r="IFQ77" s="98" t="s">
        <v>669</v>
      </c>
      <c r="IFR77" s="98" t="s">
        <v>669</v>
      </c>
      <c r="IFS77" s="98" t="s">
        <v>669</v>
      </c>
      <c r="IFT77" s="98" t="s">
        <v>669</v>
      </c>
      <c r="IFU77" s="98" t="s">
        <v>669</v>
      </c>
      <c r="IFV77" s="98" t="s">
        <v>669</v>
      </c>
      <c r="IFW77" s="98" t="s">
        <v>669</v>
      </c>
      <c r="IFX77" s="98" t="s">
        <v>669</v>
      </c>
      <c r="IFY77" s="98" t="s">
        <v>669</v>
      </c>
      <c r="IFZ77" s="98" t="s">
        <v>669</v>
      </c>
      <c r="IGA77" s="98" t="s">
        <v>669</v>
      </c>
      <c r="IGB77" s="98" t="s">
        <v>669</v>
      </c>
      <c r="IGC77" s="98" t="s">
        <v>669</v>
      </c>
      <c r="IGD77" s="98" t="s">
        <v>669</v>
      </c>
      <c r="IGE77" s="98" t="s">
        <v>669</v>
      </c>
      <c r="IGF77" s="98" t="s">
        <v>669</v>
      </c>
      <c r="IGG77" s="98" t="s">
        <v>669</v>
      </c>
      <c r="IGH77" s="98" t="s">
        <v>669</v>
      </c>
      <c r="IGI77" s="98" t="s">
        <v>669</v>
      </c>
      <c r="IGJ77" s="98" t="s">
        <v>669</v>
      </c>
      <c r="IGK77" s="98" t="s">
        <v>669</v>
      </c>
      <c r="IGL77" s="98" t="s">
        <v>669</v>
      </c>
      <c r="IGM77" s="98" t="s">
        <v>669</v>
      </c>
      <c r="IGN77" s="98" t="s">
        <v>669</v>
      </c>
      <c r="IGO77" s="98" t="s">
        <v>669</v>
      </c>
      <c r="IGP77" s="98" t="s">
        <v>669</v>
      </c>
      <c r="IGQ77" s="98" t="s">
        <v>669</v>
      </c>
      <c r="IGR77" s="98" t="s">
        <v>669</v>
      </c>
      <c r="IGS77" s="98" t="s">
        <v>669</v>
      </c>
      <c r="IGT77" s="98" t="s">
        <v>669</v>
      </c>
      <c r="IGU77" s="98" t="s">
        <v>669</v>
      </c>
      <c r="IGV77" s="98" t="s">
        <v>669</v>
      </c>
      <c r="IGW77" s="98" t="s">
        <v>669</v>
      </c>
      <c r="IGX77" s="98" t="s">
        <v>669</v>
      </c>
      <c r="IGY77" s="98" t="s">
        <v>669</v>
      </c>
      <c r="IGZ77" s="98" t="s">
        <v>669</v>
      </c>
      <c r="IHA77" s="98" t="s">
        <v>669</v>
      </c>
      <c r="IHB77" s="98" t="s">
        <v>669</v>
      </c>
      <c r="IHC77" s="98" t="s">
        <v>669</v>
      </c>
      <c r="IHD77" s="98" t="s">
        <v>669</v>
      </c>
      <c r="IHE77" s="98" t="s">
        <v>669</v>
      </c>
      <c r="IHF77" s="98" t="s">
        <v>669</v>
      </c>
      <c r="IHG77" s="98" t="s">
        <v>669</v>
      </c>
      <c r="IHH77" s="98" t="s">
        <v>669</v>
      </c>
      <c r="IHI77" s="98" t="s">
        <v>669</v>
      </c>
      <c r="IHJ77" s="98" t="s">
        <v>669</v>
      </c>
      <c r="IHK77" s="98" t="s">
        <v>669</v>
      </c>
      <c r="IHL77" s="98" t="s">
        <v>669</v>
      </c>
      <c r="IHM77" s="98" t="s">
        <v>669</v>
      </c>
      <c r="IHN77" s="98" t="s">
        <v>669</v>
      </c>
      <c r="IHO77" s="98" t="s">
        <v>669</v>
      </c>
      <c r="IHP77" s="98" t="s">
        <v>669</v>
      </c>
      <c r="IHQ77" s="98" t="s">
        <v>669</v>
      </c>
      <c r="IHR77" s="98" t="s">
        <v>669</v>
      </c>
      <c r="IHS77" s="98" t="s">
        <v>669</v>
      </c>
      <c r="IHT77" s="98" t="s">
        <v>669</v>
      </c>
      <c r="IHU77" s="98" t="s">
        <v>669</v>
      </c>
      <c r="IHV77" s="98" t="s">
        <v>669</v>
      </c>
      <c r="IHW77" s="98" t="s">
        <v>669</v>
      </c>
      <c r="IHX77" s="98" t="s">
        <v>669</v>
      </c>
      <c r="IHY77" s="98" t="s">
        <v>669</v>
      </c>
      <c r="IHZ77" s="98" t="s">
        <v>669</v>
      </c>
      <c r="IIA77" s="98" t="s">
        <v>669</v>
      </c>
      <c r="IIB77" s="98" t="s">
        <v>669</v>
      </c>
      <c r="IIC77" s="98" t="s">
        <v>669</v>
      </c>
      <c r="IID77" s="98" t="s">
        <v>669</v>
      </c>
      <c r="IIE77" s="98" t="s">
        <v>669</v>
      </c>
      <c r="IIF77" s="98" t="s">
        <v>669</v>
      </c>
      <c r="IIG77" s="98" t="s">
        <v>669</v>
      </c>
      <c r="IIH77" s="98" t="s">
        <v>669</v>
      </c>
      <c r="III77" s="98" t="s">
        <v>669</v>
      </c>
      <c r="IIJ77" s="98" t="s">
        <v>669</v>
      </c>
      <c r="IIK77" s="98" t="s">
        <v>669</v>
      </c>
      <c r="IIL77" s="98" t="s">
        <v>669</v>
      </c>
      <c r="IIM77" s="98" t="s">
        <v>669</v>
      </c>
      <c r="IIN77" s="98" t="s">
        <v>669</v>
      </c>
      <c r="IIO77" s="98" t="s">
        <v>669</v>
      </c>
      <c r="IIP77" s="98" t="s">
        <v>669</v>
      </c>
      <c r="IIQ77" s="98" t="s">
        <v>669</v>
      </c>
      <c r="IIR77" s="98" t="s">
        <v>669</v>
      </c>
      <c r="IIS77" s="98" t="s">
        <v>669</v>
      </c>
      <c r="IIT77" s="98" t="s">
        <v>669</v>
      </c>
      <c r="IIU77" s="98" t="s">
        <v>669</v>
      </c>
      <c r="IIV77" s="98" t="s">
        <v>669</v>
      </c>
      <c r="IIW77" s="98" t="s">
        <v>669</v>
      </c>
      <c r="IIX77" s="98" t="s">
        <v>669</v>
      </c>
      <c r="IIY77" s="98" t="s">
        <v>669</v>
      </c>
      <c r="IIZ77" s="98" t="s">
        <v>669</v>
      </c>
      <c r="IJA77" s="98" t="s">
        <v>669</v>
      </c>
      <c r="IJB77" s="98" t="s">
        <v>669</v>
      </c>
      <c r="IJC77" s="98" t="s">
        <v>669</v>
      </c>
      <c r="IJD77" s="98" t="s">
        <v>669</v>
      </c>
      <c r="IJE77" s="98" t="s">
        <v>669</v>
      </c>
      <c r="IJF77" s="98" t="s">
        <v>669</v>
      </c>
      <c r="IJG77" s="98" t="s">
        <v>669</v>
      </c>
      <c r="IJH77" s="98" t="s">
        <v>669</v>
      </c>
      <c r="IJI77" s="98" t="s">
        <v>669</v>
      </c>
      <c r="IJJ77" s="98" t="s">
        <v>669</v>
      </c>
      <c r="IJK77" s="98" t="s">
        <v>669</v>
      </c>
      <c r="IJL77" s="98" t="s">
        <v>669</v>
      </c>
      <c r="IJM77" s="98" t="s">
        <v>669</v>
      </c>
      <c r="IJN77" s="98" t="s">
        <v>669</v>
      </c>
      <c r="IJO77" s="98" t="s">
        <v>669</v>
      </c>
      <c r="IJP77" s="98" t="s">
        <v>669</v>
      </c>
      <c r="IJQ77" s="98" t="s">
        <v>669</v>
      </c>
      <c r="IJR77" s="98" t="s">
        <v>669</v>
      </c>
      <c r="IJS77" s="98" t="s">
        <v>669</v>
      </c>
      <c r="IJT77" s="98" t="s">
        <v>669</v>
      </c>
      <c r="IJU77" s="98" t="s">
        <v>669</v>
      </c>
      <c r="IJV77" s="98" t="s">
        <v>669</v>
      </c>
      <c r="IJW77" s="98" t="s">
        <v>669</v>
      </c>
      <c r="IJX77" s="98" t="s">
        <v>669</v>
      </c>
      <c r="IJY77" s="98" t="s">
        <v>669</v>
      </c>
      <c r="IJZ77" s="98" t="s">
        <v>669</v>
      </c>
      <c r="IKA77" s="98" t="s">
        <v>669</v>
      </c>
      <c r="IKB77" s="98" t="s">
        <v>669</v>
      </c>
      <c r="IKC77" s="98" t="s">
        <v>669</v>
      </c>
      <c r="IKD77" s="98" t="s">
        <v>669</v>
      </c>
      <c r="IKE77" s="98" t="s">
        <v>669</v>
      </c>
      <c r="IKF77" s="98" t="s">
        <v>669</v>
      </c>
      <c r="IKG77" s="98" t="s">
        <v>669</v>
      </c>
      <c r="IKH77" s="98" t="s">
        <v>669</v>
      </c>
      <c r="IKI77" s="98" t="s">
        <v>669</v>
      </c>
      <c r="IKJ77" s="98" t="s">
        <v>669</v>
      </c>
      <c r="IKK77" s="98" t="s">
        <v>669</v>
      </c>
      <c r="IKL77" s="98" t="s">
        <v>669</v>
      </c>
      <c r="IKM77" s="98" t="s">
        <v>669</v>
      </c>
      <c r="IKN77" s="98" t="s">
        <v>669</v>
      </c>
      <c r="IKO77" s="98" t="s">
        <v>669</v>
      </c>
      <c r="IKP77" s="98" t="s">
        <v>669</v>
      </c>
      <c r="IKQ77" s="98" t="s">
        <v>669</v>
      </c>
      <c r="IKR77" s="98" t="s">
        <v>669</v>
      </c>
      <c r="IKS77" s="98" t="s">
        <v>669</v>
      </c>
      <c r="IKT77" s="98" t="s">
        <v>669</v>
      </c>
      <c r="IKU77" s="98" t="s">
        <v>669</v>
      </c>
      <c r="IKV77" s="98" t="s">
        <v>669</v>
      </c>
      <c r="IKW77" s="98" t="s">
        <v>669</v>
      </c>
      <c r="IKX77" s="98" t="s">
        <v>669</v>
      </c>
      <c r="IKY77" s="98" t="s">
        <v>669</v>
      </c>
      <c r="IKZ77" s="98" t="s">
        <v>669</v>
      </c>
      <c r="ILA77" s="98" t="s">
        <v>669</v>
      </c>
      <c r="ILB77" s="98" t="s">
        <v>669</v>
      </c>
      <c r="ILC77" s="98" t="s">
        <v>669</v>
      </c>
      <c r="ILD77" s="98" t="s">
        <v>669</v>
      </c>
      <c r="ILE77" s="98" t="s">
        <v>669</v>
      </c>
      <c r="ILF77" s="98" t="s">
        <v>669</v>
      </c>
      <c r="ILG77" s="98" t="s">
        <v>669</v>
      </c>
      <c r="ILH77" s="98" t="s">
        <v>669</v>
      </c>
      <c r="ILI77" s="98" t="s">
        <v>669</v>
      </c>
      <c r="ILJ77" s="98" t="s">
        <v>669</v>
      </c>
      <c r="ILK77" s="98" t="s">
        <v>669</v>
      </c>
      <c r="ILL77" s="98" t="s">
        <v>669</v>
      </c>
      <c r="ILM77" s="98" t="s">
        <v>669</v>
      </c>
      <c r="ILN77" s="98" t="s">
        <v>669</v>
      </c>
      <c r="ILO77" s="98" t="s">
        <v>669</v>
      </c>
      <c r="ILP77" s="98" t="s">
        <v>669</v>
      </c>
      <c r="ILQ77" s="98" t="s">
        <v>669</v>
      </c>
      <c r="ILR77" s="98" t="s">
        <v>669</v>
      </c>
      <c r="ILS77" s="98" t="s">
        <v>669</v>
      </c>
      <c r="ILT77" s="98" t="s">
        <v>669</v>
      </c>
      <c r="ILU77" s="98" t="s">
        <v>669</v>
      </c>
      <c r="ILV77" s="98" t="s">
        <v>669</v>
      </c>
      <c r="ILW77" s="98" t="s">
        <v>669</v>
      </c>
      <c r="ILX77" s="98" t="s">
        <v>669</v>
      </c>
      <c r="ILY77" s="98" t="s">
        <v>669</v>
      </c>
      <c r="ILZ77" s="98" t="s">
        <v>669</v>
      </c>
      <c r="IMA77" s="98" t="s">
        <v>669</v>
      </c>
      <c r="IMB77" s="98" t="s">
        <v>669</v>
      </c>
      <c r="IMC77" s="98" t="s">
        <v>669</v>
      </c>
      <c r="IMD77" s="98" t="s">
        <v>669</v>
      </c>
      <c r="IME77" s="98" t="s">
        <v>669</v>
      </c>
      <c r="IMF77" s="98" t="s">
        <v>669</v>
      </c>
      <c r="IMG77" s="98" t="s">
        <v>669</v>
      </c>
      <c r="IMH77" s="98" t="s">
        <v>669</v>
      </c>
      <c r="IMI77" s="98" t="s">
        <v>669</v>
      </c>
      <c r="IMJ77" s="98" t="s">
        <v>669</v>
      </c>
      <c r="IMK77" s="98" t="s">
        <v>669</v>
      </c>
      <c r="IML77" s="98" t="s">
        <v>669</v>
      </c>
      <c r="IMM77" s="98" t="s">
        <v>669</v>
      </c>
      <c r="IMN77" s="98" t="s">
        <v>669</v>
      </c>
      <c r="IMO77" s="98" t="s">
        <v>669</v>
      </c>
      <c r="IMP77" s="98" t="s">
        <v>669</v>
      </c>
      <c r="IMQ77" s="98" t="s">
        <v>669</v>
      </c>
      <c r="IMR77" s="98" t="s">
        <v>669</v>
      </c>
      <c r="IMS77" s="98" t="s">
        <v>669</v>
      </c>
      <c r="IMT77" s="98" t="s">
        <v>669</v>
      </c>
      <c r="IMU77" s="98" t="s">
        <v>669</v>
      </c>
      <c r="IMV77" s="98" t="s">
        <v>669</v>
      </c>
      <c r="IMW77" s="98" t="s">
        <v>669</v>
      </c>
      <c r="IMX77" s="98" t="s">
        <v>669</v>
      </c>
      <c r="IMY77" s="98" t="s">
        <v>669</v>
      </c>
      <c r="IMZ77" s="98" t="s">
        <v>669</v>
      </c>
      <c r="INA77" s="98" t="s">
        <v>669</v>
      </c>
      <c r="INB77" s="98" t="s">
        <v>669</v>
      </c>
      <c r="INC77" s="98" t="s">
        <v>669</v>
      </c>
      <c r="IND77" s="98" t="s">
        <v>669</v>
      </c>
      <c r="INE77" s="98" t="s">
        <v>669</v>
      </c>
      <c r="INF77" s="98" t="s">
        <v>669</v>
      </c>
      <c r="ING77" s="98" t="s">
        <v>669</v>
      </c>
      <c r="INH77" s="98" t="s">
        <v>669</v>
      </c>
      <c r="INI77" s="98" t="s">
        <v>669</v>
      </c>
      <c r="INJ77" s="98" t="s">
        <v>669</v>
      </c>
      <c r="INK77" s="98" t="s">
        <v>669</v>
      </c>
      <c r="INL77" s="98" t="s">
        <v>669</v>
      </c>
      <c r="INM77" s="98" t="s">
        <v>669</v>
      </c>
      <c r="INN77" s="98" t="s">
        <v>669</v>
      </c>
      <c r="INO77" s="98" t="s">
        <v>669</v>
      </c>
      <c r="INP77" s="98" t="s">
        <v>669</v>
      </c>
      <c r="INQ77" s="98" t="s">
        <v>669</v>
      </c>
      <c r="INR77" s="98" t="s">
        <v>669</v>
      </c>
      <c r="INS77" s="98" t="s">
        <v>669</v>
      </c>
      <c r="INT77" s="98" t="s">
        <v>669</v>
      </c>
      <c r="INU77" s="98" t="s">
        <v>669</v>
      </c>
      <c r="INV77" s="98" t="s">
        <v>669</v>
      </c>
      <c r="INW77" s="98" t="s">
        <v>669</v>
      </c>
      <c r="INX77" s="98" t="s">
        <v>669</v>
      </c>
      <c r="INY77" s="98" t="s">
        <v>669</v>
      </c>
      <c r="INZ77" s="98" t="s">
        <v>669</v>
      </c>
      <c r="IOA77" s="98" t="s">
        <v>669</v>
      </c>
      <c r="IOB77" s="98" t="s">
        <v>669</v>
      </c>
      <c r="IOC77" s="98" t="s">
        <v>669</v>
      </c>
      <c r="IOD77" s="98" t="s">
        <v>669</v>
      </c>
      <c r="IOE77" s="98" t="s">
        <v>669</v>
      </c>
      <c r="IOF77" s="98" t="s">
        <v>669</v>
      </c>
      <c r="IOG77" s="98" t="s">
        <v>669</v>
      </c>
      <c r="IOH77" s="98" t="s">
        <v>669</v>
      </c>
      <c r="IOI77" s="98" t="s">
        <v>669</v>
      </c>
      <c r="IOJ77" s="98" t="s">
        <v>669</v>
      </c>
      <c r="IOK77" s="98" t="s">
        <v>669</v>
      </c>
      <c r="IOL77" s="98" t="s">
        <v>669</v>
      </c>
      <c r="IOM77" s="98" t="s">
        <v>669</v>
      </c>
      <c r="ION77" s="98" t="s">
        <v>669</v>
      </c>
      <c r="IOO77" s="98" t="s">
        <v>669</v>
      </c>
      <c r="IOP77" s="98" t="s">
        <v>669</v>
      </c>
      <c r="IOQ77" s="98" t="s">
        <v>669</v>
      </c>
      <c r="IOR77" s="98" t="s">
        <v>669</v>
      </c>
      <c r="IOS77" s="98" t="s">
        <v>669</v>
      </c>
      <c r="IOT77" s="98" t="s">
        <v>669</v>
      </c>
      <c r="IOU77" s="98" t="s">
        <v>669</v>
      </c>
      <c r="IOV77" s="98" t="s">
        <v>669</v>
      </c>
      <c r="IOW77" s="98" t="s">
        <v>669</v>
      </c>
      <c r="IOX77" s="98" t="s">
        <v>669</v>
      </c>
      <c r="IOY77" s="98" t="s">
        <v>669</v>
      </c>
      <c r="IOZ77" s="98" t="s">
        <v>669</v>
      </c>
      <c r="IPA77" s="98" t="s">
        <v>669</v>
      </c>
      <c r="IPB77" s="98" t="s">
        <v>669</v>
      </c>
      <c r="IPC77" s="98" t="s">
        <v>669</v>
      </c>
      <c r="IPD77" s="98" t="s">
        <v>669</v>
      </c>
      <c r="IPE77" s="98" t="s">
        <v>669</v>
      </c>
      <c r="IPF77" s="98" t="s">
        <v>669</v>
      </c>
      <c r="IPG77" s="98" t="s">
        <v>669</v>
      </c>
      <c r="IPH77" s="98" t="s">
        <v>669</v>
      </c>
      <c r="IPI77" s="98" t="s">
        <v>669</v>
      </c>
      <c r="IPJ77" s="98" t="s">
        <v>669</v>
      </c>
      <c r="IPK77" s="98" t="s">
        <v>669</v>
      </c>
      <c r="IPL77" s="98" t="s">
        <v>669</v>
      </c>
      <c r="IPM77" s="98" t="s">
        <v>669</v>
      </c>
      <c r="IPN77" s="98" t="s">
        <v>669</v>
      </c>
      <c r="IPO77" s="98" t="s">
        <v>669</v>
      </c>
      <c r="IPP77" s="98" t="s">
        <v>669</v>
      </c>
      <c r="IPQ77" s="98" t="s">
        <v>669</v>
      </c>
      <c r="IPR77" s="98" t="s">
        <v>669</v>
      </c>
      <c r="IPS77" s="98" t="s">
        <v>669</v>
      </c>
      <c r="IPT77" s="98" t="s">
        <v>669</v>
      </c>
      <c r="IPU77" s="98" t="s">
        <v>669</v>
      </c>
      <c r="IPV77" s="98" t="s">
        <v>669</v>
      </c>
      <c r="IPW77" s="98" t="s">
        <v>669</v>
      </c>
      <c r="IPX77" s="98" t="s">
        <v>669</v>
      </c>
      <c r="IPY77" s="98" t="s">
        <v>669</v>
      </c>
      <c r="IPZ77" s="98" t="s">
        <v>669</v>
      </c>
      <c r="IQA77" s="98" t="s">
        <v>669</v>
      </c>
      <c r="IQB77" s="98" t="s">
        <v>669</v>
      </c>
      <c r="IQC77" s="98" t="s">
        <v>669</v>
      </c>
      <c r="IQD77" s="98" t="s">
        <v>669</v>
      </c>
      <c r="IQE77" s="98" t="s">
        <v>669</v>
      </c>
      <c r="IQF77" s="98" t="s">
        <v>669</v>
      </c>
      <c r="IQG77" s="98" t="s">
        <v>669</v>
      </c>
      <c r="IQH77" s="98" t="s">
        <v>669</v>
      </c>
      <c r="IQI77" s="98" t="s">
        <v>669</v>
      </c>
      <c r="IQJ77" s="98" t="s">
        <v>669</v>
      </c>
      <c r="IQK77" s="98" t="s">
        <v>669</v>
      </c>
      <c r="IQL77" s="98" t="s">
        <v>669</v>
      </c>
      <c r="IQM77" s="98" t="s">
        <v>669</v>
      </c>
      <c r="IQN77" s="98" t="s">
        <v>669</v>
      </c>
      <c r="IQO77" s="98" t="s">
        <v>669</v>
      </c>
      <c r="IQP77" s="98" t="s">
        <v>669</v>
      </c>
      <c r="IQQ77" s="98" t="s">
        <v>669</v>
      </c>
      <c r="IQR77" s="98" t="s">
        <v>669</v>
      </c>
      <c r="IQS77" s="98" t="s">
        <v>669</v>
      </c>
      <c r="IQT77" s="98" t="s">
        <v>669</v>
      </c>
      <c r="IQU77" s="98" t="s">
        <v>669</v>
      </c>
      <c r="IQV77" s="98" t="s">
        <v>669</v>
      </c>
      <c r="IQW77" s="98" t="s">
        <v>669</v>
      </c>
      <c r="IQX77" s="98" t="s">
        <v>669</v>
      </c>
      <c r="IQY77" s="98" t="s">
        <v>669</v>
      </c>
      <c r="IQZ77" s="98" t="s">
        <v>669</v>
      </c>
      <c r="IRA77" s="98" t="s">
        <v>669</v>
      </c>
      <c r="IRB77" s="98" t="s">
        <v>669</v>
      </c>
      <c r="IRC77" s="98" t="s">
        <v>669</v>
      </c>
      <c r="IRD77" s="98" t="s">
        <v>669</v>
      </c>
      <c r="IRE77" s="98" t="s">
        <v>669</v>
      </c>
      <c r="IRF77" s="98" t="s">
        <v>669</v>
      </c>
      <c r="IRG77" s="98" t="s">
        <v>669</v>
      </c>
      <c r="IRH77" s="98" t="s">
        <v>669</v>
      </c>
      <c r="IRI77" s="98" t="s">
        <v>669</v>
      </c>
      <c r="IRJ77" s="98" t="s">
        <v>669</v>
      </c>
      <c r="IRK77" s="98" t="s">
        <v>669</v>
      </c>
      <c r="IRL77" s="98" t="s">
        <v>669</v>
      </c>
      <c r="IRM77" s="98" t="s">
        <v>669</v>
      </c>
      <c r="IRN77" s="98" t="s">
        <v>669</v>
      </c>
      <c r="IRO77" s="98" t="s">
        <v>669</v>
      </c>
      <c r="IRP77" s="98" t="s">
        <v>669</v>
      </c>
      <c r="IRQ77" s="98" t="s">
        <v>669</v>
      </c>
      <c r="IRR77" s="98" t="s">
        <v>669</v>
      </c>
      <c r="IRS77" s="98" t="s">
        <v>669</v>
      </c>
      <c r="IRT77" s="98" t="s">
        <v>669</v>
      </c>
      <c r="IRU77" s="98" t="s">
        <v>669</v>
      </c>
      <c r="IRV77" s="98" t="s">
        <v>669</v>
      </c>
      <c r="IRW77" s="98" t="s">
        <v>669</v>
      </c>
      <c r="IRX77" s="98" t="s">
        <v>669</v>
      </c>
      <c r="IRY77" s="98" t="s">
        <v>669</v>
      </c>
      <c r="IRZ77" s="98" t="s">
        <v>669</v>
      </c>
      <c r="ISA77" s="98" t="s">
        <v>669</v>
      </c>
      <c r="ISB77" s="98" t="s">
        <v>669</v>
      </c>
      <c r="ISC77" s="98" t="s">
        <v>669</v>
      </c>
      <c r="ISD77" s="98" t="s">
        <v>669</v>
      </c>
      <c r="ISE77" s="98" t="s">
        <v>669</v>
      </c>
      <c r="ISF77" s="98" t="s">
        <v>669</v>
      </c>
      <c r="ISG77" s="98" t="s">
        <v>669</v>
      </c>
      <c r="ISH77" s="98" t="s">
        <v>669</v>
      </c>
      <c r="ISI77" s="98" t="s">
        <v>669</v>
      </c>
      <c r="ISJ77" s="98" t="s">
        <v>669</v>
      </c>
      <c r="ISK77" s="98" t="s">
        <v>669</v>
      </c>
      <c r="ISL77" s="98" t="s">
        <v>669</v>
      </c>
      <c r="ISM77" s="98" t="s">
        <v>669</v>
      </c>
      <c r="ISN77" s="98" t="s">
        <v>669</v>
      </c>
      <c r="ISO77" s="98" t="s">
        <v>669</v>
      </c>
      <c r="ISP77" s="98" t="s">
        <v>669</v>
      </c>
      <c r="ISQ77" s="98" t="s">
        <v>669</v>
      </c>
      <c r="ISR77" s="98" t="s">
        <v>669</v>
      </c>
      <c r="ISS77" s="98" t="s">
        <v>669</v>
      </c>
      <c r="IST77" s="98" t="s">
        <v>669</v>
      </c>
      <c r="ISU77" s="98" t="s">
        <v>669</v>
      </c>
      <c r="ISV77" s="98" t="s">
        <v>669</v>
      </c>
      <c r="ISW77" s="98" t="s">
        <v>669</v>
      </c>
      <c r="ISX77" s="98" t="s">
        <v>669</v>
      </c>
      <c r="ISY77" s="98" t="s">
        <v>669</v>
      </c>
      <c r="ISZ77" s="98" t="s">
        <v>669</v>
      </c>
      <c r="ITA77" s="98" t="s">
        <v>669</v>
      </c>
      <c r="ITB77" s="98" t="s">
        <v>669</v>
      </c>
      <c r="ITC77" s="98" t="s">
        <v>669</v>
      </c>
      <c r="ITD77" s="98" t="s">
        <v>669</v>
      </c>
      <c r="ITE77" s="98" t="s">
        <v>669</v>
      </c>
      <c r="ITF77" s="98" t="s">
        <v>669</v>
      </c>
      <c r="ITG77" s="98" t="s">
        <v>669</v>
      </c>
      <c r="ITH77" s="98" t="s">
        <v>669</v>
      </c>
      <c r="ITI77" s="98" t="s">
        <v>669</v>
      </c>
      <c r="ITJ77" s="98" t="s">
        <v>669</v>
      </c>
      <c r="ITK77" s="98" t="s">
        <v>669</v>
      </c>
      <c r="ITL77" s="98" t="s">
        <v>669</v>
      </c>
      <c r="ITM77" s="98" t="s">
        <v>669</v>
      </c>
      <c r="ITN77" s="98" t="s">
        <v>669</v>
      </c>
      <c r="ITO77" s="98" t="s">
        <v>669</v>
      </c>
      <c r="ITP77" s="98" t="s">
        <v>669</v>
      </c>
      <c r="ITQ77" s="98" t="s">
        <v>669</v>
      </c>
      <c r="ITR77" s="98" t="s">
        <v>669</v>
      </c>
      <c r="ITS77" s="98" t="s">
        <v>669</v>
      </c>
      <c r="ITT77" s="98" t="s">
        <v>669</v>
      </c>
      <c r="ITU77" s="98" t="s">
        <v>669</v>
      </c>
      <c r="ITV77" s="98" t="s">
        <v>669</v>
      </c>
      <c r="ITW77" s="98" t="s">
        <v>669</v>
      </c>
      <c r="ITX77" s="98" t="s">
        <v>669</v>
      </c>
      <c r="ITY77" s="98" t="s">
        <v>669</v>
      </c>
      <c r="ITZ77" s="98" t="s">
        <v>669</v>
      </c>
      <c r="IUA77" s="98" t="s">
        <v>669</v>
      </c>
      <c r="IUB77" s="98" t="s">
        <v>669</v>
      </c>
      <c r="IUC77" s="98" t="s">
        <v>669</v>
      </c>
      <c r="IUD77" s="98" t="s">
        <v>669</v>
      </c>
      <c r="IUE77" s="98" t="s">
        <v>669</v>
      </c>
      <c r="IUF77" s="98" t="s">
        <v>669</v>
      </c>
      <c r="IUG77" s="98" t="s">
        <v>669</v>
      </c>
      <c r="IUH77" s="98" t="s">
        <v>669</v>
      </c>
      <c r="IUI77" s="98" t="s">
        <v>669</v>
      </c>
      <c r="IUJ77" s="98" t="s">
        <v>669</v>
      </c>
      <c r="IUK77" s="98" t="s">
        <v>669</v>
      </c>
      <c r="IUL77" s="98" t="s">
        <v>669</v>
      </c>
      <c r="IUM77" s="98" t="s">
        <v>669</v>
      </c>
      <c r="IUN77" s="98" t="s">
        <v>669</v>
      </c>
      <c r="IUO77" s="98" t="s">
        <v>669</v>
      </c>
      <c r="IUP77" s="98" t="s">
        <v>669</v>
      </c>
      <c r="IUQ77" s="98" t="s">
        <v>669</v>
      </c>
      <c r="IUR77" s="98" t="s">
        <v>669</v>
      </c>
      <c r="IUS77" s="98" t="s">
        <v>669</v>
      </c>
      <c r="IUT77" s="98" t="s">
        <v>669</v>
      </c>
      <c r="IUU77" s="98" t="s">
        <v>669</v>
      </c>
      <c r="IUV77" s="98" t="s">
        <v>669</v>
      </c>
      <c r="IUW77" s="98" t="s">
        <v>669</v>
      </c>
      <c r="IUX77" s="98" t="s">
        <v>669</v>
      </c>
      <c r="IUY77" s="98" t="s">
        <v>669</v>
      </c>
      <c r="IUZ77" s="98" t="s">
        <v>669</v>
      </c>
      <c r="IVA77" s="98" t="s">
        <v>669</v>
      </c>
      <c r="IVB77" s="98" t="s">
        <v>669</v>
      </c>
      <c r="IVC77" s="98" t="s">
        <v>669</v>
      </c>
      <c r="IVD77" s="98" t="s">
        <v>669</v>
      </c>
      <c r="IVE77" s="98" t="s">
        <v>669</v>
      </c>
      <c r="IVF77" s="98" t="s">
        <v>669</v>
      </c>
      <c r="IVG77" s="98" t="s">
        <v>669</v>
      </c>
      <c r="IVH77" s="98" t="s">
        <v>669</v>
      </c>
      <c r="IVI77" s="98" t="s">
        <v>669</v>
      </c>
      <c r="IVJ77" s="98" t="s">
        <v>669</v>
      </c>
      <c r="IVK77" s="98" t="s">
        <v>669</v>
      </c>
      <c r="IVL77" s="98" t="s">
        <v>669</v>
      </c>
      <c r="IVM77" s="98" t="s">
        <v>669</v>
      </c>
      <c r="IVN77" s="98" t="s">
        <v>669</v>
      </c>
      <c r="IVO77" s="98" t="s">
        <v>669</v>
      </c>
      <c r="IVP77" s="98" t="s">
        <v>669</v>
      </c>
      <c r="IVQ77" s="98" t="s">
        <v>669</v>
      </c>
      <c r="IVR77" s="98" t="s">
        <v>669</v>
      </c>
      <c r="IVS77" s="98" t="s">
        <v>669</v>
      </c>
      <c r="IVT77" s="98" t="s">
        <v>669</v>
      </c>
      <c r="IVU77" s="98" t="s">
        <v>669</v>
      </c>
      <c r="IVV77" s="98" t="s">
        <v>669</v>
      </c>
      <c r="IVW77" s="98" t="s">
        <v>669</v>
      </c>
      <c r="IVX77" s="98" t="s">
        <v>669</v>
      </c>
      <c r="IVY77" s="98" t="s">
        <v>669</v>
      </c>
      <c r="IVZ77" s="98" t="s">
        <v>669</v>
      </c>
      <c r="IWA77" s="98" t="s">
        <v>669</v>
      </c>
      <c r="IWB77" s="98" t="s">
        <v>669</v>
      </c>
      <c r="IWC77" s="98" t="s">
        <v>669</v>
      </c>
      <c r="IWD77" s="98" t="s">
        <v>669</v>
      </c>
      <c r="IWE77" s="98" t="s">
        <v>669</v>
      </c>
      <c r="IWF77" s="98" t="s">
        <v>669</v>
      </c>
      <c r="IWG77" s="98" t="s">
        <v>669</v>
      </c>
      <c r="IWH77" s="98" t="s">
        <v>669</v>
      </c>
      <c r="IWI77" s="98" t="s">
        <v>669</v>
      </c>
      <c r="IWJ77" s="98" t="s">
        <v>669</v>
      </c>
      <c r="IWK77" s="98" t="s">
        <v>669</v>
      </c>
      <c r="IWL77" s="98" t="s">
        <v>669</v>
      </c>
      <c r="IWM77" s="98" t="s">
        <v>669</v>
      </c>
      <c r="IWN77" s="98" t="s">
        <v>669</v>
      </c>
      <c r="IWO77" s="98" t="s">
        <v>669</v>
      </c>
      <c r="IWP77" s="98" t="s">
        <v>669</v>
      </c>
      <c r="IWQ77" s="98" t="s">
        <v>669</v>
      </c>
      <c r="IWR77" s="98" t="s">
        <v>669</v>
      </c>
      <c r="IWS77" s="98" t="s">
        <v>669</v>
      </c>
      <c r="IWT77" s="98" t="s">
        <v>669</v>
      </c>
      <c r="IWU77" s="98" t="s">
        <v>669</v>
      </c>
      <c r="IWV77" s="98" t="s">
        <v>669</v>
      </c>
      <c r="IWW77" s="98" t="s">
        <v>669</v>
      </c>
      <c r="IWX77" s="98" t="s">
        <v>669</v>
      </c>
      <c r="IWY77" s="98" t="s">
        <v>669</v>
      </c>
      <c r="IWZ77" s="98" t="s">
        <v>669</v>
      </c>
      <c r="IXA77" s="98" t="s">
        <v>669</v>
      </c>
      <c r="IXB77" s="98" t="s">
        <v>669</v>
      </c>
      <c r="IXC77" s="98" t="s">
        <v>669</v>
      </c>
      <c r="IXD77" s="98" t="s">
        <v>669</v>
      </c>
      <c r="IXE77" s="98" t="s">
        <v>669</v>
      </c>
      <c r="IXF77" s="98" t="s">
        <v>669</v>
      </c>
      <c r="IXG77" s="98" t="s">
        <v>669</v>
      </c>
      <c r="IXH77" s="98" t="s">
        <v>669</v>
      </c>
      <c r="IXI77" s="98" t="s">
        <v>669</v>
      </c>
      <c r="IXJ77" s="98" t="s">
        <v>669</v>
      </c>
      <c r="IXK77" s="98" t="s">
        <v>669</v>
      </c>
      <c r="IXL77" s="98" t="s">
        <v>669</v>
      </c>
      <c r="IXM77" s="98" t="s">
        <v>669</v>
      </c>
      <c r="IXN77" s="98" t="s">
        <v>669</v>
      </c>
      <c r="IXO77" s="98" t="s">
        <v>669</v>
      </c>
      <c r="IXP77" s="98" t="s">
        <v>669</v>
      </c>
      <c r="IXQ77" s="98" t="s">
        <v>669</v>
      </c>
      <c r="IXR77" s="98" t="s">
        <v>669</v>
      </c>
      <c r="IXS77" s="98" t="s">
        <v>669</v>
      </c>
      <c r="IXT77" s="98" t="s">
        <v>669</v>
      </c>
      <c r="IXU77" s="98" t="s">
        <v>669</v>
      </c>
      <c r="IXV77" s="98" t="s">
        <v>669</v>
      </c>
      <c r="IXW77" s="98" t="s">
        <v>669</v>
      </c>
      <c r="IXX77" s="98" t="s">
        <v>669</v>
      </c>
      <c r="IXY77" s="98" t="s">
        <v>669</v>
      </c>
      <c r="IXZ77" s="98" t="s">
        <v>669</v>
      </c>
      <c r="IYA77" s="98" t="s">
        <v>669</v>
      </c>
      <c r="IYB77" s="98" t="s">
        <v>669</v>
      </c>
      <c r="IYC77" s="98" t="s">
        <v>669</v>
      </c>
      <c r="IYD77" s="98" t="s">
        <v>669</v>
      </c>
      <c r="IYE77" s="98" t="s">
        <v>669</v>
      </c>
      <c r="IYF77" s="98" t="s">
        <v>669</v>
      </c>
      <c r="IYG77" s="98" t="s">
        <v>669</v>
      </c>
      <c r="IYH77" s="98" t="s">
        <v>669</v>
      </c>
      <c r="IYI77" s="98" t="s">
        <v>669</v>
      </c>
      <c r="IYJ77" s="98" t="s">
        <v>669</v>
      </c>
      <c r="IYK77" s="98" t="s">
        <v>669</v>
      </c>
      <c r="IYL77" s="98" t="s">
        <v>669</v>
      </c>
      <c r="IYM77" s="98" t="s">
        <v>669</v>
      </c>
      <c r="IYN77" s="98" t="s">
        <v>669</v>
      </c>
      <c r="IYO77" s="98" t="s">
        <v>669</v>
      </c>
      <c r="IYP77" s="98" t="s">
        <v>669</v>
      </c>
      <c r="IYQ77" s="98" t="s">
        <v>669</v>
      </c>
      <c r="IYR77" s="98" t="s">
        <v>669</v>
      </c>
      <c r="IYS77" s="98" t="s">
        <v>669</v>
      </c>
      <c r="IYT77" s="98" t="s">
        <v>669</v>
      </c>
      <c r="IYU77" s="98" t="s">
        <v>669</v>
      </c>
      <c r="IYV77" s="98" t="s">
        <v>669</v>
      </c>
      <c r="IYW77" s="98" t="s">
        <v>669</v>
      </c>
      <c r="IYX77" s="98" t="s">
        <v>669</v>
      </c>
      <c r="IYY77" s="98" t="s">
        <v>669</v>
      </c>
      <c r="IYZ77" s="98" t="s">
        <v>669</v>
      </c>
      <c r="IZA77" s="98" t="s">
        <v>669</v>
      </c>
      <c r="IZB77" s="98" t="s">
        <v>669</v>
      </c>
      <c r="IZC77" s="98" t="s">
        <v>669</v>
      </c>
      <c r="IZD77" s="98" t="s">
        <v>669</v>
      </c>
      <c r="IZE77" s="98" t="s">
        <v>669</v>
      </c>
      <c r="IZF77" s="98" t="s">
        <v>669</v>
      </c>
      <c r="IZG77" s="98" t="s">
        <v>669</v>
      </c>
      <c r="IZH77" s="98" t="s">
        <v>669</v>
      </c>
      <c r="IZI77" s="98" t="s">
        <v>669</v>
      </c>
      <c r="IZJ77" s="98" t="s">
        <v>669</v>
      </c>
      <c r="IZK77" s="98" t="s">
        <v>669</v>
      </c>
      <c r="IZL77" s="98" t="s">
        <v>669</v>
      </c>
      <c r="IZM77" s="98" t="s">
        <v>669</v>
      </c>
      <c r="IZN77" s="98" t="s">
        <v>669</v>
      </c>
      <c r="IZO77" s="98" t="s">
        <v>669</v>
      </c>
      <c r="IZP77" s="98" t="s">
        <v>669</v>
      </c>
      <c r="IZQ77" s="98" t="s">
        <v>669</v>
      </c>
      <c r="IZR77" s="98" t="s">
        <v>669</v>
      </c>
      <c r="IZS77" s="98" t="s">
        <v>669</v>
      </c>
      <c r="IZT77" s="98" t="s">
        <v>669</v>
      </c>
      <c r="IZU77" s="98" t="s">
        <v>669</v>
      </c>
      <c r="IZV77" s="98" t="s">
        <v>669</v>
      </c>
      <c r="IZW77" s="98" t="s">
        <v>669</v>
      </c>
      <c r="IZX77" s="98" t="s">
        <v>669</v>
      </c>
      <c r="IZY77" s="98" t="s">
        <v>669</v>
      </c>
      <c r="IZZ77" s="98" t="s">
        <v>669</v>
      </c>
      <c r="JAA77" s="98" t="s">
        <v>669</v>
      </c>
      <c r="JAB77" s="98" t="s">
        <v>669</v>
      </c>
      <c r="JAC77" s="98" t="s">
        <v>669</v>
      </c>
      <c r="JAD77" s="98" t="s">
        <v>669</v>
      </c>
      <c r="JAE77" s="98" t="s">
        <v>669</v>
      </c>
      <c r="JAF77" s="98" t="s">
        <v>669</v>
      </c>
      <c r="JAG77" s="98" t="s">
        <v>669</v>
      </c>
      <c r="JAH77" s="98" t="s">
        <v>669</v>
      </c>
      <c r="JAI77" s="98" t="s">
        <v>669</v>
      </c>
      <c r="JAJ77" s="98" t="s">
        <v>669</v>
      </c>
      <c r="JAK77" s="98" t="s">
        <v>669</v>
      </c>
      <c r="JAL77" s="98" t="s">
        <v>669</v>
      </c>
      <c r="JAM77" s="98" t="s">
        <v>669</v>
      </c>
      <c r="JAN77" s="98" t="s">
        <v>669</v>
      </c>
      <c r="JAO77" s="98" t="s">
        <v>669</v>
      </c>
      <c r="JAP77" s="98" t="s">
        <v>669</v>
      </c>
      <c r="JAQ77" s="98" t="s">
        <v>669</v>
      </c>
      <c r="JAR77" s="98" t="s">
        <v>669</v>
      </c>
      <c r="JAS77" s="98" t="s">
        <v>669</v>
      </c>
      <c r="JAT77" s="98" t="s">
        <v>669</v>
      </c>
      <c r="JAU77" s="98" t="s">
        <v>669</v>
      </c>
      <c r="JAV77" s="98" t="s">
        <v>669</v>
      </c>
      <c r="JAW77" s="98" t="s">
        <v>669</v>
      </c>
      <c r="JAX77" s="98" t="s">
        <v>669</v>
      </c>
      <c r="JAY77" s="98" t="s">
        <v>669</v>
      </c>
      <c r="JAZ77" s="98" t="s">
        <v>669</v>
      </c>
      <c r="JBA77" s="98" t="s">
        <v>669</v>
      </c>
      <c r="JBB77" s="98" t="s">
        <v>669</v>
      </c>
      <c r="JBC77" s="98" t="s">
        <v>669</v>
      </c>
      <c r="JBD77" s="98" t="s">
        <v>669</v>
      </c>
      <c r="JBE77" s="98" t="s">
        <v>669</v>
      </c>
      <c r="JBF77" s="98" t="s">
        <v>669</v>
      </c>
      <c r="JBG77" s="98" t="s">
        <v>669</v>
      </c>
      <c r="JBH77" s="98" t="s">
        <v>669</v>
      </c>
      <c r="JBI77" s="98" t="s">
        <v>669</v>
      </c>
      <c r="JBJ77" s="98" t="s">
        <v>669</v>
      </c>
      <c r="JBK77" s="98" t="s">
        <v>669</v>
      </c>
      <c r="JBL77" s="98" t="s">
        <v>669</v>
      </c>
      <c r="JBM77" s="98" t="s">
        <v>669</v>
      </c>
      <c r="JBN77" s="98" t="s">
        <v>669</v>
      </c>
      <c r="JBO77" s="98" t="s">
        <v>669</v>
      </c>
      <c r="JBP77" s="98" t="s">
        <v>669</v>
      </c>
      <c r="JBQ77" s="98" t="s">
        <v>669</v>
      </c>
      <c r="JBR77" s="98" t="s">
        <v>669</v>
      </c>
      <c r="JBS77" s="98" t="s">
        <v>669</v>
      </c>
      <c r="JBT77" s="98" t="s">
        <v>669</v>
      </c>
      <c r="JBU77" s="98" t="s">
        <v>669</v>
      </c>
      <c r="JBV77" s="98" t="s">
        <v>669</v>
      </c>
      <c r="JBW77" s="98" t="s">
        <v>669</v>
      </c>
      <c r="JBX77" s="98" t="s">
        <v>669</v>
      </c>
      <c r="JBY77" s="98" t="s">
        <v>669</v>
      </c>
      <c r="JBZ77" s="98" t="s">
        <v>669</v>
      </c>
      <c r="JCA77" s="98" t="s">
        <v>669</v>
      </c>
      <c r="JCB77" s="98" t="s">
        <v>669</v>
      </c>
      <c r="JCC77" s="98" t="s">
        <v>669</v>
      </c>
      <c r="JCD77" s="98" t="s">
        <v>669</v>
      </c>
      <c r="JCE77" s="98" t="s">
        <v>669</v>
      </c>
      <c r="JCF77" s="98" t="s">
        <v>669</v>
      </c>
      <c r="JCG77" s="98" t="s">
        <v>669</v>
      </c>
      <c r="JCH77" s="98" t="s">
        <v>669</v>
      </c>
      <c r="JCI77" s="98" t="s">
        <v>669</v>
      </c>
      <c r="JCJ77" s="98" t="s">
        <v>669</v>
      </c>
      <c r="JCK77" s="98" t="s">
        <v>669</v>
      </c>
      <c r="JCL77" s="98" t="s">
        <v>669</v>
      </c>
      <c r="JCM77" s="98" t="s">
        <v>669</v>
      </c>
      <c r="JCN77" s="98" t="s">
        <v>669</v>
      </c>
      <c r="JCO77" s="98" t="s">
        <v>669</v>
      </c>
      <c r="JCP77" s="98" t="s">
        <v>669</v>
      </c>
      <c r="JCQ77" s="98" t="s">
        <v>669</v>
      </c>
      <c r="JCR77" s="98" t="s">
        <v>669</v>
      </c>
      <c r="JCS77" s="98" t="s">
        <v>669</v>
      </c>
      <c r="JCT77" s="98" t="s">
        <v>669</v>
      </c>
      <c r="JCU77" s="98" t="s">
        <v>669</v>
      </c>
      <c r="JCV77" s="98" t="s">
        <v>669</v>
      </c>
      <c r="JCW77" s="98" t="s">
        <v>669</v>
      </c>
      <c r="JCX77" s="98" t="s">
        <v>669</v>
      </c>
      <c r="JCY77" s="98" t="s">
        <v>669</v>
      </c>
      <c r="JCZ77" s="98" t="s">
        <v>669</v>
      </c>
      <c r="JDA77" s="98" t="s">
        <v>669</v>
      </c>
      <c r="JDB77" s="98" t="s">
        <v>669</v>
      </c>
      <c r="JDC77" s="98" t="s">
        <v>669</v>
      </c>
      <c r="JDD77" s="98" t="s">
        <v>669</v>
      </c>
      <c r="JDE77" s="98" t="s">
        <v>669</v>
      </c>
      <c r="JDF77" s="98" t="s">
        <v>669</v>
      </c>
      <c r="JDG77" s="98" t="s">
        <v>669</v>
      </c>
      <c r="JDH77" s="98" t="s">
        <v>669</v>
      </c>
      <c r="JDI77" s="98" t="s">
        <v>669</v>
      </c>
      <c r="JDJ77" s="98" t="s">
        <v>669</v>
      </c>
      <c r="JDK77" s="98" t="s">
        <v>669</v>
      </c>
      <c r="JDL77" s="98" t="s">
        <v>669</v>
      </c>
      <c r="JDM77" s="98" t="s">
        <v>669</v>
      </c>
      <c r="JDN77" s="98" t="s">
        <v>669</v>
      </c>
      <c r="JDO77" s="98" t="s">
        <v>669</v>
      </c>
      <c r="JDP77" s="98" t="s">
        <v>669</v>
      </c>
      <c r="JDQ77" s="98" t="s">
        <v>669</v>
      </c>
      <c r="JDR77" s="98" t="s">
        <v>669</v>
      </c>
      <c r="JDS77" s="98" t="s">
        <v>669</v>
      </c>
      <c r="JDT77" s="98" t="s">
        <v>669</v>
      </c>
      <c r="JDU77" s="98" t="s">
        <v>669</v>
      </c>
      <c r="JDV77" s="98" t="s">
        <v>669</v>
      </c>
      <c r="JDW77" s="98" t="s">
        <v>669</v>
      </c>
      <c r="JDX77" s="98" t="s">
        <v>669</v>
      </c>
      <c r="JDY77" s="98" t="s">
        <v>669</v>
      </c>
      <c r="JDZ77" s="98" t="s">
        <v>669</v>
      </c>
      <c r="JEA77" s="98" t="s">
        <v>669</v>
      </c>
      <c r="JEB77" s="98" t="s">
        <v>669</v>
      </c>
      <c r="JEC77" s="98" t="s">
        <v>669</v>
      </c>
      <c r="JED77" s="98" t="s">
        <v>669</v>
      </c>
      <c r="JEE77" s="98" t="s">
        <v>669</v>
      </c>
      <c r="JEF77" s="98" t="s">
        <v>669</v>
      </c>
      <c r="JEG77" s="98" t="s">
        <v>669</v>
      </c>
      <c r="JEH77" s="98" t="s">
        <v>669</v>
      </c>
      <c r="JEI77" s="98" t="s">
        <v>669</v>
      </c>
      <c r="JEJ77" s="98" t="s">
        <v>669</v>
      </c>
      <c r="JEK77" s="98" t="s">
        <v>669</v>
      </c>
      <c r="JEL77" s="98" t="s">
        <v>669</v>
      </c>
      <c r="JEM77" s="98" t="s">
        <v>669</v>
      </c>
      <c r="JEN77" s="98" t="s">
        <v>669</v>
      </c>
      <c r="JEO77" s="98" t="s">
        <v>669</v>
      </c>
      <c r="JEP77" s="98" t="s">
        <v>669</v>
      </c>
      <c r="JEQ77" s="98" t="s">
        <v>669</v>
      </c>
      <c r="JER77" s="98" t="s">
        <v>669</v>
      </c>
      <c r="JES77" s="98" t="s">
        <v>669</v>
      </c>
      <c r="JET77" s="98" t="s">
        <v>669</v>
      </c>
      <c r="JEU77" s="98" t="s">
        <v>669</v>
      </c>
      <c r="JEV77" s="98" t="s">
        <v>669</v>
      </c>
      <c r="JEW77" s="98" t="s">
        <v>669</v>
      </c>
      <c r="JEX77" s="98" t="s">
        <v>669</v>
      </c>
      <c r="JEY77" s="98" t="s">
        <v>669</v>
      </c>
      <c r="JEZ77" s="98" t="s">
        <v>669</v>
      </c>
      <c r="JFA77" s="98" t="s">
        <v>669</v>
      </c>
      <c r="JFB77" s="98" t="s">
        <v>669</v>
      </c>
      <c r="JFC77" s="98" t="s">
        <v>669</v>
      </c>
      <c r="JFD77" s="98" t="s">
        <v>669</v>
      </c>
      <c r="JFE77" s="98" t="s">
        <v>669</v>
      </c>
      <c r="JFF77" s="98" t="s">
        <v>669</v>
      </c>
      <c r="JFG77" s="98" t="s">
        <v>669</v>
      </c>
      <c r="JFH77" s="98" t="s">
        <v>669</v>
      </c>
      <c r="JFI77" s="98" t="s">
        <v>669</v>
      </c>
      <c r="JFJ77" s="98" t="s">
        <v>669</v>
      </c>
      <c r="JFK77" s="98" t="s">
        <v>669</v>
      </c>
      <c r="JFL77" s="98" t="s">
        <v>669</v>
      </c>
      <c r="JFM77" s="98" t="s">
        <v>669</v>
      </c>
      <c r="JFN77" s="98" t="s">
        <v>669</v>
      </c>
      <c r="JFO77" s="98" t="s">
        <v>669</v>
      </c>
      <c r="JFP77" s="98" t="s">
        <v>669</v>
      </c>
      <c r="JFQ77" s="98" t="s">
        <v>669</v>
      </c>
      <c r="JFR77" s="98" t="s">
        <v>669</v>
      </c>
      <c r="JFS77" s="98" t="s">
        <v>669</v>
      </c>
      <c r="JFT77" s="98" t="s">
        <v>669</v>
      </c>
      <c r="JFU77" s="98" t="s">
        <v>669</v>
      </c>
      <c r="JFV77" s="98" t="s">
        <v>669</v>
      </c>
      <c r="JFW77" s="98" t="s">
        <v>669</v>
      </c>
      <c r="JFX77" s="98" t="s">
        <v>669</v>
      </c>
      <c r="JFY77" s="98" t="s">
        <v>669</v>
      </c>
      <c r="JFZ77" s="98" t="s">
        <v>669</v>
      </c>
      <c r="JGA77" s="98" t="s">
        <v>669</v>
      </c>
      <c r="JGB77" s="98" t="s">
        <v>669</v>
      </c>
      <c r="JGC77" s="98" t="s">
        <v>669</v>
      </c>
      <c r="JGD77" s="98" t="s">
        <v>669</v>
      </c>
      <c r="JGE77" s="98" t="s">
        <v>669</v>
      </c>
      <c r="JGF77" s="98" t="s">
        <v>669</v>
      </c>
      <c r="JGG77" s="98" t="s">
        <v>669</v>
      </c>
      <c r="JGH77" s="98" t="s">
        <v>669</v>
      </c>
      <c r="JGI77" s="98" t="s">
        <v>669</v>
      </c>
      <c r="JGJ77" s="98" t="s">
        <v>669</v>
      </c>
      <c r="JGK77" s="98" t="s">
        <v>669</v>
      </c>
      <c r="JGL77" s="98" t="s">
        <v>669</v>
      </c>
      <c r="JGM77" s="98" t="s">
        <v>669</v>
      </c>
      <c r="JGN77" s="98" t="s">
        <v>669</v>
      </c>
      <c r="JGO77" s="98" t="s">
        <v>669</v>
      </c>
      <c r="JGP77" s="98" t="s">
        <v>669</v>
      </c>
      <c r="JGQ77" s="98" t="s">
        <v>669</v>
      </c>
      <c r="JGR77" s="98" t="s">
        <v>669</v>
      </c>
      <c r="JGS77" s="98" t="s">
        <v>669</v>
      </c>
      <c r="JGT77" s="98" t="s">
        <v>669</v>
      </c>
      <c r="JGU77" s="98" t="s">
        <v>669</v>
      </c>
      <c r="JGV77" s="98" t="s">
        <v>669</v>
      </c>
      <c r="JGW77" s="98" t="s">
        <v>669</v>
      </c>
      <c r="JGX77" s="98" t="s">
        <v>669</v>
      </c>
      <c r="JGY77" s="98" t="s">
        <v>669</v>
      </c>
      <c r="JGZ77" s="98" t="s">
        <v>669</v>
      </c>
      <c r="JHA77" s="98" t="s">
        <v>669</v>
      </c>
      <c r="JHB77" s="98" t="s">
        <v>669</v>
      </c>
      <c r="JHC77" s="98" t="s">
        <v>669</v>
      </c>
      <c r="JHD77" s="98" t="s">
        <v>669</v>
      </c>
      <c r="JHE77" s="98" t="s">
        <v>669</v>
      </c>
      <c r="JHF77" s="98" t="s">
        <v>669</v>
      </c>
      <c r="JHG77" s="98" t="s">
        <v>669</v>
      </c>
      <c r="JHH77" s="98" t="s">
        <v>669</v>
      </c>
      <c r="JHI77" s="98" t="s">
        <v>669</v>
      </c>
      <c r="JHJ77" s="98" t="s">
        <v>669</v>
      </c>
      <c r="JHK77" s="98" t="s">
        <v>669</v>
      </c>
      <c r="JHL77" s="98" t="s">
        <v>669</v>
      </c>
      <c r="JHM77" s="98" t="s">
        <v>669</v>
      </c>
      <c r="JHN77" s="98" t="s">
        <v>669</v>
      </c>
      <c r="JHO77" s="98" t="s">
        <v>669</v>
      </c>
      <c r="JHP77" s="98" t="s">
        <v>669</v>
      </c>
      <c r="JHQ77" s="98" t="s">
        <v>669</v>
      </c>
      <c r="JHR77" s="98" t="s">
        <v>669</v>
      </c>
      <c r="JHS77" s="98" t="s">
        <v>669</v>
      </c>
      <c r="JHT77" s="98" t="s">
        <v>669</v>
      </c>
      <c r="JHU77" s="98" t="s">
        <v>669</v>
      </c>
      <c r="JHV77" s="98" t="s">
        <v>669</v>
      </c>
      <c r="JHW77" s="98" t="s">
        <v>669</v>
      </c>
      <c r="JHX77" s="98" t="s">
        <v>669</v>
      </c>
      <c r="JHY77" s="98" t="s">
        <v>669</v>
      </c>
      <c r="JHZ77" s="98" t="s">
        <v>669</v>
      </c>
      <c r="JIA77" s="98" t="s">
        <v>669</v>
      </c>
      <c r="JIB77" s="98" t="s">
        <v>669</v>
      </c>
      <c r="JIC77" s="98" t="s">
        <v>669</v>
      </c>
      <c r="JID77" s="98" t="s">
        <v>669</v>
      </c>
      <c r="JIE77" s="98" t="s">
        <v>669</v>
      </c>
      <c r="JIF77" s="98" t="s">
        <v>669</v>
      </c>
      <c r="JIG77" s="98" t="s">
        <v>669</v>
      </c>
      <c r="JIH77" s="98" t="s">
        <v>669</v>
      </c>
      <c r="JII77" s="98" t="s">
        <v>669</v>
      </c>
      <c r="JIJ77" s="98" t="s">
        <v>669</v>
      </c>
      <c r="JIK77" s="98" t="s">
        <v>669</v>
      </c>
      <c r="JIL77" s="98" t="s">
        <v>669</v>
      </c>
      <c r="JIM77" s="98" t="s">
        <v>669</v>
      </c>
      <c r="JIN77" s="98" t="s">
        <v>669</v>
      </c>
      <c r="JIO77" s="98" t="s">
        <v>669</v>
      </c>
      <c r="JIP77" s="98" t="s">
        <v>669</v>
      </c>
      <c r="JIQ77" s="98" t="s">
        <v>669</v>
      </c>
      <c r="JIR77" s="98" t="s">
        <v>669</v>
      </c>
      <c r="JIS77" s="98" t="s">
        <v>669</v>
      </c>
      <c r="JIT77" s="98" t="s">
        <v>669</v>
      </c>
      <c r="JIU77" s="98" t="s">
        <v>669</v>
      </c>
      <c r="JIV77" s="98" t="s">
        <v>669</v>
      </c>
      <c r="JIW77" s="98" t="s">
        <v>669</v>
      </c>
      <c r="JIX77" s="98" t="s">
        <v>669</v>
      </c>
      <c r="JIY77" s="98" t="s">
        <v>669</v>
      </c>
      <c r="JIZ77" s="98" t="s">
        <v>669</v>
      </c>
      <c r="JJA77" s="98" t="s">
        <v>669</v>
      </c>
      <c r="JJB77" s="98" t="s">
        <v>669</v>
      </c>
      <c r="JJC77" s="98" t="s">
        <v>669</v>
      </c>
      <c r="JJD77" s="98" t="s">
        <v>669</v>
      </c>
      <c r="JJE77" s="98" t="s">
        <v>669</v>
      </c>
      <c r="JJF77" s="98" t="s">
        <v>669</v>
      </c>
      <c r="JJG77" s="98" t="s">
        <v>669</v>
      </c>
      <c r="JJH77" s="98" t="s">
        <v>669</v>
      </c>
      <c r="JJI77" s="98" t="s">
        <v>669</v>
      </c>
      <c r="JJJ77" s="98" t="s">
        <v>669</v>
      </c>
      <c r="JJK77" s="98" t="s">
        <v>669</v>
      </c>
      <c r="JJL77" s="98" t="s">
        <v>669</v>
      </c>
      <c r="JJM77" s="98" t="s">
        <v>669</v>
      </c>
      <c r="JJN77" s="98" t="s">
        <v>669</v>
      </c>
      <c r="JJO77" s="98" t="s">
        <v>669</v>
      </c>
      <c r="JJP77" s="98" t="s">
        <v>669</v>
      </c>
      <c r="JJQ77" s="98" t="s">
        <v>669</v>
      </c>
      <c r="JJR77" s="98" t="s">
        <v>669</v>
      </c>
      <c r="JJS77" s="98" t="s">
        <v>669</v>
      </c>
      <c r="JJT77" s="98" t="s">
        <v>669</v>
      </c>
      <c r="JJU77" s="98" t="s">
        <v>669</v>
      </c>
      <c r="JJV77" s="98" t="s">
        <v>669</v>
      </c>
      <c r="JJW77" s="98" t="s">
        <v>669</v>
      </c>
      <c r="JJX77" s="98" t="s">
        <v>669</v>
      </c>
      <c r="JJY77" s="98" t="s">
        <v>669</v>
      </c>
      <c r="JJZ77" s="98" t="s">
        <v>669</v>
      </c>
      <c r="JKA77" s="98" t="s">
        <v>669</v>
      </c>
      <c r="JKB77" s="98" t="s">
        <v>669</v>
      </c>
      <c r="JKC77" s="98" t="s">
        <v>669</v>
      </c>
      <c r="JKD77" s="98" t="s">
        <v>669</v>
      </c>
      <c r="JKE77" s="98" t="s">
        <v>669</v>
      </c>
      <c r="JKF77" s="98" t="s">
        <v>669</v>
      </c>
      <c r="JKG77" s="98" t="s">
        <v>669</v>
      </c>
      <c r="JKH77" s="98" t="s">
        <v>669</v>
      </c>
      <c r="JKI77" s="98" t="s">
        <v>669</v>
      </c>
      <c r="JKJ77" s="98" t="s">
        <v>669</v>
      </c>
      <c r="JKK77" s="98" t="s">
        <v>669</v>
      </c>
      <c r="JKL77" s="98" t="s">
        <v>669</v>
      </c>
      <c r="JKM77" s="98" t="s">
        <v>669</v>
      </c>
      <c r="JKN77" s="98" t="s">
        <v>669</v>
      </c>
      <c r="JKO77" s="98" t="s">
        <v>669</v>
      </c>
      <c r="JKP77" s="98" t="s">
        <v>669</v>
      </c>
      <c r="JKQ77" s="98" t="s">
        <v>669</v>
      </c>
      <c r="JKR77" s="98" t="s">
        <v>669</v>
      </c>
      <c r="JKS77" s="98" t="s">
        <v>669</v>
      </c>
      <c r="JKT77" s="98" t="s">
        <v>669</v>
      </c>
      <c r="JKU77" s="98" t="s">
        <v>669</v>
      </c>
      <c r="JKV77" s="98" t="s">
        <v>669</v>
      </c>
      <c r="JKW77" s="98" t="s">
        <v>669</v>
      </c>
      <c r="JKX77" s="98" t="s">
        <v>669</v>
      </c>
      <c r="JKY77" s="98" t="s">
        <v>669</v>
      </c>
      <c r="JKZ77" s="98" t="s">
        <v>669</v>
      </c>
      <c r="JLA77" s="98" t="s">
        <v>669</v>
      </c>
      <c r="JLB77" s="98" t="s">
        <v>669</v>
      </c>
      <c r="JLC77" s="98" t="s">
        <v>669</v>
      </c>
      <c r="JLD77" s="98" t="s">
        <v>669</v>
      </c>
      <c r="JLE77" s="98" t="s">
        <v>669</v>
      </c>
      <c r="JLF77" s="98" t="s">
        <v>669</v>
      </c>
      <c r="JLG77" s="98" t="s">
        <v>669</v>
      </c>
      <c r="JLH77" s="98" t="s">
        <v>669</v>
      </c>
      <c r="JLI77" s="98" t="s">
        <v>669</v>
      </c>
      <c r="JLJ77" s="98" t="s">
        <v>669</v>
      </c>
      <c r="JLK77" s="98" t="s">
        <v>669</v>
      </c>
      <c r="JLL77" s="98" t="s">
        <v>669</v>
      </c>
      <c r="JLM77" s="98" t="s">
        <v>669</v>
      </c>
      <c r="JLN77" s="98" t="s">
        <v>669</v>
      </c>
      <c r="JLO77" s="98" t="s">
        <v>669</v>
      </c>
      <c r="JLP77" s="98" t="s">
        <v>669</v>
      </c>
      <c r="JLQ77" s="98" t="s">
        <v>669</v>
      </c>
      <c r="JLR77" s="98" t="s">
        <v>669</v>
      </c>
      <c r="JLS77" s="98" t="s">
        <v>669</v>
      </c>
      <c r="JLT77" s="98" t="s">
        <v>669</v>
      </c>
      <c r="JLU77" s="98" t="s">
        <v>669</v>
      </c>
      <c r="JLV77" s="98" t="s">
        <v>669</v>
      </c>
      <c r="JLW77" s="98" t="s">
        <v>669</v>
      </c>
      <c r="JLX77" s="98" t="s">
        <v>669</v>
      </c>
      <c r="JLY77" s="98" t="s">
        <v>669</v>
      </c>
      <c r="JLZ77" s="98" t="s">
        <v>669</v>
      </c>
      <c r="JMA77" s="98" t="s">
        <v>669</v>
      </c>
      <c r="JMB77" s="98" t="s">
        <v>669</v>
      </c>
      <c r="JMC77" s="98" t="s">
        <v>669</v>
      </c>
      <c r="JMD77" s="98" t="s">
        <v>669</v>
      </c>
      <c r="JME77" s="98" t="s">
        <v>669</v>
      </c>
      <c r="JMF77" s="98" t="s">
        <v>669</v>
      </c>
      <c r="JMG77" s="98" t="s">
        <v>669</v>
      </c>
      <c r="JMH77" s="98" t="s">
        <v>669</v>
      </c>
      <c r="JMI77" s="98" t="s">
        <v>669</v>
      </c>
      <c r="JMJ77" s="98" t="s">
        <v>669</v>
      </c>
      <c r="JMK77" s="98" t="s">
        <v>669</v>
      </c>
      <c r="JML77" s="98" t="s">
        <v>669</v>
      </c>
      <c r="JMM77" s="98" t="s">
        <v>669</v>
      </c>
      <c r="JMN77" s="98" t="s">
        <v>669</v>
      </c>
      <c r="JMO77" s="98" t="s">
        <v>669</v>
      </c>
      <c r="JMP77" s="98" t="s">
        <v>669</v>
      </c>
      <c r="JMQ77" s="98" t="s">
        <v>669</v>
      </c>
      <c r="JMR77" s="98" t="s">
        <v>669</v>
      </c>
      <c r="JMS77" s="98" t="s">
        <v>669</v>
      </c>
      <c r="JMT77" s="98" t="s">
        <v>669</v>
      </c>
      <c r="JMU77" s="98" t="s">
        <v>669</v>
      </c>
      <c r="JMV77" s="98" t="s">
        <v>669</v>
      </c>
      <c r="JMW77" s="98" t="s">
        <v>669</v>
      </c>
      <c r="JMX77" s="98" t="s">
        <v>669</v>
      </c>
      <c r="JMY77" s="98" t="s">
        <v>669</v>
      </c>
      <c r="JMZ77" s="98" t="s">
        <v>669</v>
      </c>
      <c r="JNA77" s="98" t="s">
        <v>669</v>
      </c>
      <c r="JNB77" s="98" t="s">
        <v>669</v>
      </c>
      <c r="JNC77" s="98" t="s">
        <v>669</v>
      </c>
      <c r="JND77" s="98" t="s">
        <v>669</v>
      </c>
      <c r="JNE77" s="98" t="s">
        <v>669</v>
      </c>
      <c r="JNF77" s="98" t="s">
        <v>669</v>
      </c>
      <c r="JNG77" s="98" t="s">
        <v>669</v>
      </c>
      <c r="JNH77" s="98" t="s">
        <v>669</v>
      </c>
      <c r="JNI77" s="98" t="s">
        <v>669</v>
      </c>
      <c r="JNJ77" s="98" t="s">
        <v>669</v>
      </c>
      <c r="JNK77" s="98" t="s">
        <v>669</v>
      </c>
      <c r="JNL77" s="98" t="s">
        <v>669</v>
      </c>
      <c r="JNM77" s="98" t="s">
        <v>669</v>
      </c>
      <c r="JNN77" s="98" t="s">
        <v>669</v>
      </c>
      <c r="JNO77" s="98" t="s">
        <v>669</v>
      </c>
      <c r="JNP77" s="98" t="s">
        <v>669</v>
      </c>
      <c r="JNQ77" s="98" t="s">
        <v>669</v>
      </c>
      <c r="JNR77" s="98" t="s">
        <v>669</v>
      </c>
      <c r="JNS77" s="98" t="s">
        <v>669</v>
      </c>
      <c r="JNT77" s="98" t="s">
        <v>669</v>
      </c>
      <c r="JNU77" s="98" t="s">
        <v>669</v>
      </c>
      <c r="JNV77" s="98" t="s">
        <v>669</v>
      </c>
      <c r="JNW77" s="98" t="s">
        <v>669</v>
      </c>
      <c r="JNX77" s="98" t="s">
        <v>669</v>
      </c>
      <c r="JNY77" s="98" t="s">
        <v>669</v>
      </c>
      <c r="JNZ77" s="98" t="s">
        <v>669</v>
      </c>
      <c r="JOA77" s="98" t="s">
        <v>669</v>
      </c>
      <c r="JOB77" s="98" t="s">
        <v>669</v>
      </c>
      <c r="JOC77" s="98" t="s">
        <v>669</v>
      </c>
      <c r="JOD77" s="98" t="s">
        <v>669</v>
      </c>
      <c r="JOE77" s="98" t="s">
        <v>669</v>
      </c>
      <c r="JOF77" s="98" t="s">
        <v>669</v>
      </c>
      <c r="JOG77" s="98" t="s">
        <v>669</v>
      </c>
      <c r="JOH77" s="98" t="s">
        <v>669</v>
      </c>
      <c r="JOI77" s="98" t="s">
        <v>669</v>
      </c>
      <c r="JOJ77" s="98" t="s">
        <v>669</v>
      </c>
      <c r="JOK77" s="98" t="s">
        <v>669</v>
      </c>
      <c r="JOL77" s="98" t="s">
        <v>669</v>
      </c>
      <c r="JOM77" s="98" t="s">
        <v>669</v>
      </c>
      <c r="JON77" s="98" t="s">
        <v>669</v>
      </c>
      <c r="JOO77" s="98" t="s">
        <v>669</v>
      </c>
      <c r="JOP77" s="98" t="s">
        <v>669</v>
      </c>
      <c r="JOQ77" s="98" t="s">
        <v>669</v>
      </c>
      <c r="JOR77" s="98" t="s">
        <v>669</v>
      </c>
      <c r="JOS77" s="98" t="s">
        <v>669</v>
      </c>
      <c r="JOT77" s="98" t="s">
        <v>669</v>
      </c>
      <c r="JOU77" s="98" t="s">
        <v>669</v>
      </c>
      <c r="JOV77" s="98" t="s">
        <v>669</v>
      </c>
      <c r="JOW77" s="98" t="s">
        <v>669</v>
      </c>
      <c r="JOX77" s="98" t="s">
        <v>669</v>
      </c>
      <c r="JOY77" s="98" t="s">
        <v>669</v>
      </c>
      <c r="JOZ77" s="98" t="s">
        <v>669</v>
      </c>
      <c r="JPA77" s="98" t="s">
        <v>669</v>
      </c>
      <c r="JPB77" s="98" t="s">
        <v>669</v>
      </c>
      <c r="JPC77" s="98" t="s">
        <v>669</v>
      </c>
      <c r="JPD77" s="98" t="s">
        <v>669</v>
      </c>
      <c r="JPE77" s="98" t="s">
        <v>669</v>
      </c>
      <c r="JPF77" s="98" t="s">
        <v>669</v>
      </c>
      <c r="JPG77" s="98" t="s">
        <v>669</v>
      </c>
      <c r="JPH77" s="98" t="s">
        <v>669</v>
      </c>
      <c r="JPI77" s="98" t="s">
        <v>669</v>
      </c>
      <c r="JPJ77" s="98" t="s">
        <v>669</v>
      </c>
      <c r="JPK77" s="98" t="s">
        <v>669</v>
      </c>
      <c r="JPL77" s="98" t="s">
        <v>669</v>
      </c>
      <c r="JPM77" s="98" t="s">
        <v>669</v>
      </c>
      <c r="JPN77" s="98" t="s">
        <v>669</v>
      </c>
      <c r="JPO77" s="98" t="s">
        <v>669</v>
      </c>
      <c r="JPP77" s="98" t="s">
        <v>669</v>
      </c>
      <c r="JPQ77" s="98" t="s">
        <v>669</v>
      </c>
      <c r="JPR77" s="98" t="s">
        <v>669</v>
      </c>
      <c r="JPS77" s="98" t="s">
        <v>669</v>
      </c>
      <c r="JPT77" s="98" t="s">
        <v>669</v>
      </c>
      <c r="JPU77" s="98" t="s">
        <v>669</v>
      </c>
      <c r="JPV77" s="98" t="s">
        <v>669</v>
      </c>
      <c r="JPW77" s="98" t="s">
        <v>669</v>
      </c>
      <c r="JPX77" s="98" t="s">
        <v>669</v>
      </c>
      <c r="JPY77" s="98" t="s">
        <v>669</v>
      </c>
      <c r="JPZ77" s="98" t="s">
        <v>669</v>
      </c>
      <c r="JQA77" s="98" t="s">
        <v>669</v>
      </c>
      <c r="JQB77" s="98" t="s">
        <v>669</v>
      </c>
      <c r="JQC77" s="98" t="s">
        <v>669</v>
      </c>
      <c r="JQD77" s="98" t="s">
        <v>669</v>
      </c>
      <c r="JQE77" s="98" t="s">
        <v>669</v>
      </c>
      <c r="JQF77" s="98" t="s">
        <v>669</v>
      </c>
      <c r="JQG77" s="98" t="s">
        <v>669</v>
      </c>
      <c r="JQH77" s="98" t="s">
        <v>669</v>
      </c>
      <c r="JQI77" s="98" t="s">
        <v>669</v>
      </c>
      <c r="JQJ77" s="98" t="s">
        <v>669</v>
      </c>
      <c r="JQK77" s="98" t="s">
        <v>669</v>
      </c>
      <c r="JQL77" s="98" t="s">
        <v>669</v>
      </c>
      <c r="JQM77" s="98" t="s">
        <v>669</v>
      </c>
      <c r="JQN77" s="98" t="s">
        <v>669</v>
      </c>
      <c r="JQO77" s="98" t="s">
        <v>669</v>
      </c>
      <c r="JQP77" s="98" t="s">
        <v>669</v>
      </c>
      <c r="JQQ77" s="98" t="s">
        <v>669</v>
      </c>
      <c r="JQR77" s="98" t="s">
        <v>669</v>
      </c>
      <c r="JQS77" s="98" t="s">
        <v>669</v>
      </c>
      <c r="JQT77" s="98" t="s">
        <v>669</v>
      </c>
      <c r="JQU77" s="98" t="s">
        <v>669</v>
      </c>
      <c r="JQV77" s="98" t="s">
        <v>669</v>
      </c>
      <c r="JQW77" s="98" t="s">
        <v>669</v>
      </c>
      <c r="JQX77" s="98" t="s">
        <v>669</v>
      </c>
      <c r="JQY77" s="98" t="s">
        <v>669</v>
      </c>
      <c r="JQZ77" s="98" t="s">
        <v>669</v>
      </c>
      <c r="JRA77" s="98" t="s">
        <v>669</v>
      </c>
      <c r="JRB77" s="98" t="s">
        <v>669</v>
      </c>
      <c r="JRC77" s="98" t="s">
        <v>669</v>
      </c>
      <c r="JRD77" s="98" t="s">
        <v>669</v>
      </c>
      <c r="JRE77" s="98" t="s">
        <v>669</v>
      </c>
      <c r="JRF77" s="98" t="s">
        <v>669</v>
      </c>
      <c r="JRG77" s="98" t="s">
        <v>669</v>
      </c>
      <c r="JRH77" s="98" t="s">
        <v>669</v>
      </c>
      <c r="JRI77" s="98" t="s">
        <v>669</v>
      </c>
      <c r="JRJ77" s="98" t="s">
        <v>669</v>
      </c>
      <c r="JRK77" s="98" t="s">
        <v>669</v>
      </c>
      <c r="JRL77" s="98" t="s">
        <v>669</v>
      </c>
      <c r="JRM77" s="98" t="s">
        <v>669</v>
      </c>
      <c r="JRN77" s="98" t="s">
        <v>669</v>
      </c>
      <c r="JRO77" s="98" t="s">
        <v>669</v>
      </c>
      <c r="JRP77" s="98" t="s">
        <v>669</v>
      </c>
      <c r="JRQ77" s="98" t="s">
        <v>669</v>
      </c>
      <c r="JRR77" s="98" t="s">
        <v>669</v>
      </c>
      <c r="JRS77" s="98" t="s">
        <v>669</v>
      </c>
      <c r="JRT77" s="98" t="s">
        <v>669</v>
      </c>
      <c r="JRU77" s="98" t="s">
        <v>669</v>
      </c>
      <c r="JRV77" s="98" t="s">
        <v>669</v>
      </c>
      <c r="JRW77" s="98" t="s">
        <v>669</v>
      </c>
      <c r="JRX77" s="98" t="s">
        <v>669</v>
      </c>
      <c r="JRY77" s="98" t="s">
        <v>669</v>
      </c>
      <c r="JRZ77" s="98" t="s">
        <v>669</v>
      </c>
      <c r="JSA77" s="98" t="s">
        <v>669</v>
      </c>
      <c r="JSB77" s="98" t="s">
        <v>669</v>
      </c>
      <c r="JSC77" s="98" t="s">
        <v>669</v>
      </c>
      <c r="JSD77" s="98" t="s">
        <v>669</v>
      </c>
      <c r="JSE77" s="98" t="s">
        <v>669</v>
      </c>
      <c r="JSF77" s="98" t="s">
        <v>669</v>
      </c>
      <c r="JSG77" s="98" t="s">
        <v>669</v>
      </c>
      <c r="JSH77" s="98" t="s">
        <v>669</v>
      </c>
      <c r="JSI77" s="98" t="s">
        <v>669</v>
      </c>
      <c r="JSJ77" s="98" t="s">
        <v>669</v>
      </c>
      <c r="JSK77" s="98" t="s">
        <v>669</v>
      </c>
      <c r="JSL77" s="98" t="s">
        <v>669</v>
      </c>
      <c r="JSM77" s="98" t="s">
        <v>669</v>
      </c>
      <c r="JSN77" s="98" t="s">
        <v>669</v>
      </c>
      <c r="JSO77" s="98" t="s">
        <v>669</v>
      </c>
      <c r="JSP77" s="98" t="s">
        <v>669</v>
      </c>
      <c r="JSQ77" s="98" t="s">
        <v>669</v>
      </c>
      <c r="JSR77" s="98" t="s">
        <v>669</v>
      </c>
      <c r="JSS77" s="98" t="s">
        <v>669</v>
      </c>
      <c r="JST77" s="98" t="s">
        <v>669</v>
      </c>
      <c r="JSU77" s="98" t="s">
        <v>669</v>
      </c>
      <c r="JSV77" s="98" t="s">
        <v>669</v>
      </c>
      <c r="JSW77" s="98" t="s">
        <v>669</v>
      </c>
      <c r="JSX77" s="98" t="s">
        <v>669</v>
      </c>
      <c r="JSY77" s="98" t="s">
        <v>669</v>
      </c>
      <c r="JSZ77" s="98" t="s">
        <v>669</v>
      </c>
      <c r="JTA77" s="98" t="s">
        <v>669</v>
      </c>
      <c r="JTB77" s="98" t="s">
        <v>669</v>
      </c>
      <c r="JTC77" s="98" t="s">
        <v>669</v>
      </c>
      <c r="JTD77" s="98" t="s">
        <v>669</v>
      </c>
      <c r="JTE77" s="98" t="s">
        <v>669</v>
      </c>
      <c r="JTF77" s="98" t="s">
        <v>669</v>
      </c>
      <c r="JTG77" s="98" t="s">
        <v>669</v>
      </c>
      <c r="JTH77" s="98" t="s">
        <v>669</v>
      </c>
      <c r="JTI77" s="98" t="s">
        <v>669</v>
      </c>
      <c r="JTJ77" s="98" t="s">
        <v>669</v>
      </c>
      <c r="JTK77" s="98" t="s">
        <v>669</v>
      </c>
      <c r="JTL77" s="98" t="s">
        <v>669</v>
      </c>
      <c r="JTM77" s="98" t="s">
        <v>669</v>
      </c>
      <c r="JTN77" s="98" t="s">
        <v>669</v>
      </c>
      <c r="JTO77" s="98" t="s">
        <v>669</v>
      </c>
      <c r="JTP77" s="98" t="s">
        <v>669</v>
      </c>
      <c r="JTQ77" s="98" t="s">
        <v>669</v>
      </c>
      <c r="JTR77" s="98" t="s">
        <v>669</v>
      </c>
      <c r="JTS77" s="98" t="s">
        <v>669</v>
      </c>
      <c r="JTT77" s="98" t="s">
        <v>669</v>
      </c>
      <c r="JTU77" s="98" t="s">
        <v>669</v>
      </c>
      <c r="JTV77" s="98" t="s">
        <v>669</v>
      </c>
      <c r="JTW77" s="98" t="s">
        <v>669</v>
      </c>
      <c r="JTX77" s="98" t="s">
        <v>669</v>
      </c>
      <c r="JTY77" s="98" t="s">
        <v>669</v>
      </c>
      <c r="JTZ77" s="98" t="s">
        <v>669</v>
      </c>
      <c r="JUA77" s="98" t="s">
        <v>669</v>
      </c>
      <c r="JUB77" s="98" t="s">
        <v>669</v>
      </c>
      <c r="JUC77" s="98" t="s">
        <v>669</v>
      </c>
      <c r="JUD77" s="98" t="s">
        <v>669</v>
      </c>
      <c r="JUE77" s="98" t="s">
        <v>669</v>
      </c>
      <c r="JUF77" s="98" t="s">
        <v>669</v>
      </c>
      <c r="JUG77" s="98" t="s">
        <v>669</v>
      </c>
      <c r="JUH77" s="98" t="s">
        <v>669</v>
      </c>
      <c r="JUI77" s="98" t="s">
        <v>669</v>
      </c>
      <c r="JUJ77" s="98" t="s">
        <v>669</v>
      </c>
      <c r="JUK77" s="98" t="s">
        <v>669</v>
      </c>
      <c r="JUL77" s="98" t="s">
        <v>669</v>
      </c>
      <c r="JUM77" s="98" t="s">
        <v>669</v>
      </c>
      <c r="JUN77" s="98" t="s">
        <v>669</v>
      </c>
      <c r="JUO77" s="98" t="s">
        <v>669</v>
      </c>
      <c r="JUP77" s="98" t="s">
        <v>669</v>
      </c>
      <c r="JUQ77" s="98" t="s">
        <v>669</v>
      </c>
      <c r="JUR77" s="98" t="s">
        <v>669</v>
      </c>
      <c r="JUS77" s="98" t="s">
        <v>669</v>
      </c>
      <c r="JUT77" s="98" t="s">
        <v>669</v>
      </c>
      <c r="JUU77" s="98" t="s">
        <v>669</v>
      </c>
      <c r="JUV77" s="98" t="s">
        <v>669</v>
      </c>
      <c r="JUW77" s="98" t="s">
        <v>669</v>
      </c>
      <c r="JUX77" s="98" t="s">
        <v>669</v>
      </c>
      <c r="JUY77" s="98" t="s">
        <v>669</v>
      </c>
      <c r="JUZ77" s="98" t="s">
        <v>669</v>
      </c>
      <c r="JVA77" s="98" t="s">
        <v>669</v>
      </c>
      <c r="JVB77" s="98" t="s">
        <v>669</v>
      </c>
      <c r="JVC77" s="98" t="s">
        <v>669</v>
      </c>
      <c r="JVD77" s="98" t="s">
        <v>669</v>
      </c>
      <c r="JVE77" s="98" t="s">
        <v>669</v>
      </c>
      <c r="JVF77" s="98" t="s">
        <v>669</v>
      </c>
      <c r="JVG77" s="98" t="s">
        <v>669</v>
      </c>
      <c r="JVH77" s="98" t="s">
        <v>669</v>
      </c>
      <c r="JVI77" s="98" t="s">
        <v>669</v>
      </c>
      <c r="JVJ77" s="98" t="s">
        <v>669</v>
      </c>
      <c r="JVK77" s="98" t="s">
        <v>669</v>
      </c>
      <c r="JVL77" s="98" t="s">
        <v>669</v>
      </c>
      <c r="JVM77" s="98" t="s">
        <v>669</v>
      </c>
      <c r="JVN77" s="98" t="s">
        <v>669</v>
      </c>
      <c r="JVO77" s="98" t="s">
        <v>669</v>
      </c>
      <c r="JVP77" s="98" t="s">
        <v>669</v>
      </c>
      <c r="JVQ77" s="98" t="s">
        <v>669</v>
      </c>
      <c r="JVR77" s="98" t="s">
        <v>669</v>
      </c>
      <c r="JVS77" s="98" t="s">
        <v>669</v>
      </c>
      <c r="JVT77" s="98" t="s">
        <v>669</v>
      </c>
      <c r="JVU77" s="98" t="s">
        <v>669</v>
      </c>
      <c r="JVV77" s="98" t="s">
        <v>669</v>
      </c>
      <c r="JVW77" s="98" t="s">
        <v>669</v>
      </c>
      <c r="JVX77" s="98" t="s">
        <v>669</v>
      </c>
      <c r="JVY77" s="98" t="s">
        <v>669</v>
      </c>
      <c r="JVZ77" s="98" t="s">
        <v>669</v>
      </c>
      <c r="JWA77" s="98" t="s">
        <v>669</v>
      </c>
      <c r="JWB77" s="98" t="s">
        <v>669</v>
      </c>
      <c r="JWC77" s="98" t="s">
        <v>669</v>
      </c>
      <c r="JWD77" s="98" t="s">
        <v>669</v>
      </c>
      <c r="JWE77" s="98" t="s">
        <v>669</v>
      </c>
      <c r="JWF77" s="98" t="s">
        <v>669</v>
      </c>
      <c r="JWG77" s="98" t="s">
        <v>669</v>
      </c>
      <c r="JWH77" s="98" t="s">
        <v>669</v>
      </c>
      <c r="JWI77" s="98" t="s">
        <v>669</v>
      </c>
      <c r="JWJ77" s="98" t="s">
        <v>669</v>
      </c>
      <c r="JWK77" s="98" t="s">
        <v>669</v>
      </c>
      <c r="JWL77" s="98" t="s">
        <v>669</v>
      </c>
      <c r="JWM77" s="98" t="s">
        <v>669</v>
      </c>
      <c r="JWN77" s="98" t="s">
        <v>669</v>
      </c>
      <c r="JWO77" s="98" t="s">
        <v>669</v>
      </c>
      <c r="JWP77" s="98" t="s">
        <v>669</v>
      </c>
      <c r="JWQ77" s="98" t="s">
        <v>669</v>
      </c>
      <c r="JWR77" s="98" t="s">
        <v>669</v>
      </c>
      <c r="JWS77" s="98" t="s">
        <v>669</v>
      </c>
      <c r="JWT77" s="98" t="s">
        <v>669</v>
      </c>
      <c r="JWU77" s="98" t="s">
        <v>669</v>
      </c>
      <c r="JWV77" s="98" t="s">
        <v>669</v>
      </c>
      <c r="JWW77" s="98" t="s">
        <v>669</v>
      </c>
      <c r="JWX77" s="98" t="s">
        <v>669</v>
      </c>
      <c r="JWY77" s="98" t="s">
        <v>669</v>
      </c>
      <c r="JWZ77" s="98" t="s">
        <v>669</v>
      </c>
      <c r="JXA77" s="98" t="s">
        <v>669</v>
      </c>
      <c r="JXB77" s="98" t="s">
        <v>669</v>
      </c>
      <c r="JXC77" s="98" t="s">
        <v>669</v>
      </c>
      <c r="JXD77" s="98" t="s">
        <v>669</v>
      </c>
      <c r="JXE77" s="98" t="s">
        <v>669</v>
      </c>
      <c r="JXF77" s="98" t="s">
        <v>669</v>
      </c>
      <c r="JXG77" s="98" t="s">
        <v>669</v>
      </c>
      <c r="JXH77" s="98" t="s">
        <v>669</v>
      </c>
      <c r="JXI77" s="98" t="s">
        <v>669</v>
      </c>
      <c r="JXJ77" s="98" t="s">
        <v>669</v>
      </c>
      <c r="JXK77" s="98" t="s">
        <v>669</v>
      </c>
      <c r="JXL77" s="98" t="s">
        <v>669</v>
      </c>
      <c r="JXM77" s="98" t="s">
        <v>669</v>
      </c>
      <c r="JXN77" s="98" t="s">
        <v>669</v>
      </c>
      <c r="JXO77" s="98" t="s">
        <v>669</v>
      </c>
      <c r="JXP77" s="98" t="s">
        <v>669</v>
      </c>
      <c r="JXQ77" s="98" t="s">
        <v>669</v>
      </c>
      <c r="JXR77" s="98" t="s">
        <v>669</v>
      </c>
      <c r="JXS77" s="98" t="s">
        <v>669</v>
      </c>
      <c r="JXT77" s="98" t="s">
        <v>669</v>
      </c>
      <c r="JXU77" s="98" t="s">
        <v>669</v>
      </c>
      <c r="JXV77" s="98" t="s">
        <v>669</v>
      </c>
      <c r="JXW77" s="98" t="s">
        <v>669</v>
      </c>
      <c r="JXX77" s="98" t="s">
        <v>669</v>
      </c>
      <c r="JXY77" s="98" t="s">
        <v>669</v>
      </c>
      <c r="JXZ77" s="98" t="s">
        <v>669</v>
      </c>
      <c r="JYA77" s="98" t="s">
        <v>669</v>
      </c>
      <c r="JYB77" s="98" t="s">
        <v>669</v>
      </c>
      <c r="JYC77" s="98" t="s">
        <v>669</v>
      </c>
      <c r="JYD77" s="98" t="s">
        <v>669</v>
      </c>
      <c r="JYE77" s="98" t="s">
        <v>669</v>
      </c>
      <c r="JYF77" s="98" t="s">
        <v>669</v>
      </c>
      <c r="JYG77" s="98" t="s">
        <v>669</v>
      </c>
      <c r="JYH77" s="98" t="s">
        <v>669</v>
      </c>
      <c r="JYI77" s="98" t="s">
        <v>669</v>
      </c>
      <c r="JYJ77" s="98" t="s">
        <v>669</v>
      </c>
      <c r="JYK77" s="98" t="s">
        <v>669</v>
      </c>
      <c r="JYL77" s="98" t="s">
        <v>669</v>
      </c>
      <c r="JYM77" s="98" t="s">
        <v>669</v>
      </c>
      <c r="JYN77" s="98" t="s">
        <v>669</v>
      </c>
      <c r="JYO77" s="98" t="s">
        <v>669</v>
      </c>
      <c r="JYP77" s="98" t="s">
        <v>669</v>
      </c>
      <c r="JYQ77" s="98" t="s">
        <v>669</v>
      </c>
      <c r="JYR77" s="98" t="s">
        <v>669</v>
      </c>
      <c r="JYS77" s="98" t="s">
        <v>669</v>
      </c>
      <c r="JYT77" s="98" t="s">
        <v>669</v>
      </c>
      <c r="JYU77" s="98" t="s">
        <v>669</v>
      </c>
      <c r="JYV77" s="98" t="s">
        <v>669</v>
      </c>
      <c r="JYW77" s="98" t="s">
        <v>669</v>
      </c>
      <c r="JYX77" s="98" t="s">
        <v>669</v>
      </c>
      <c r="JYY77" s="98" t="s">
        <v>669</v>
      </c>
      <c r="JYZ77" s="98" t="s">
        <v>669</v>
      </c>
      <c r="JZA77" s="98" t="s">
        <v>669</v>
      </c>
      <c r="JZB77" s="98" t="s">
        <v>669</v>
      </c>
      <c r="JZC77" s="98" t="s">
        <v>669</v>
      </c>
      <c r="JZD77" s="98" t="s">
        <v>669</v>
      </c>
      <c r="JZE77" s="98" t="s">
        <v>669</v>
      </c>
      <c r="JZF77" s="98" t="s">
        <v>669</v>
      </c>
      <c r="JZG77" s="98" t="s">
        <v>669</v>
      </c>
      <c r="JZH77" s="98" t="s">
        <v>669</v>
      </c>
      <c r="JZI77" s="98" t="s">
        <v>669</v>
      </c>
      <c r="JZJ77" s="98" t="s">
        <v>669</v>
      </c>
      <c r="JZK77" s="98" t="s">
        <v>669</v>
      </c>
      <c r="JZL77" s="98" t="s">
        <v>669</v>
      </c>
      <c r="JZM77" s="98" t="s">
        <v>669</v>
      </c>
      <c r="JZN77" s="98" t="s">
        <v>669</v>
      </c>
      <c r="JZO77" s="98" t="s">
        <v>669</v>
      </c>
      <c r="JZP77" s="98" t="s">
        <v>669</v>
      </c>
      <c r="JZQ77" s="98" t="s">
        <v>669</v>
      </c>
      <c r="JZR77" s="98" t="s">
        <v>669</v>
      </c>
      <c r="JZS77" s="98" t="s">
        <v>669</v>
      </c>
      <c r="JZT77" s="98" t="s">
        <v>669</v>
      </c>
      <c r="JZU77" s="98" t="s">
        <v>669</v>
      </c>
      <c r="JZV77" s="98" t="s">
        <v>669</v>
      </c>
      <c r="JZW77" s="98" t="s">
        <v>669</v>
      </c>
      <c r="JZX77" s="98" t="s">
        <v>669</v>
      </c>
      <c r="JZY77" s="98" t="s">
        <v>669</v>
      </c>
      <c r="JZZ77" s="98" t="s">
        <v>669</v>
      </c>
      <c r="KAA77" s="98" t="s">
        <v>669</v>
      </c>
      <c r="KAB77" s="98" t="s">
        <v>669</v>
      </c>
      <c r="KAC77" s="98" t="s">
        <v>669</v>
      </c>
      <c r="KAD77" s="98" t="s">
        <v>669</v>
      </c>
      <c r="KAE77" s="98" t="s">
        <v>669</v>
      </c>
      <c r="KAF77" s="98" t="s">
        <v>669</v>
      </c>
      <c r="KAG77" s="98" t="s">
        <v>669</v>
      </c>
      <c r="KAH77" s="98" t="s">
        <v>669</v>
      </c>
      <c r="KAI77" s="98" t="s">
        <v>669</v>
      </c>
      <c r="KAJ77" s="98" t="s">
        <v>669</v>
      </c>
      <c r="KAK77" s="98" t="s">
        <v>669</v>
      </c>
      <c r="KAL77" s="98" t="s">
        <v>669</v>
      </c>
      <c r="KAM77" s="98" t="s">
        <v>669</v>
      </c>
      <c r="KAN77" s="98" t="s">
        <v>669</v>
      </c>
      <c r="KAO77" s="98" t="s">
        <v>669</v>
      </c>
      <c r="KAP77" s="98" t="s">
        <v>669</v>
      </c>
      <c r="KAQ77" s="98" t="s">
        <v>669</v>
      </c>
      <c r="KAR77" s="98" t="s">
        <v>669</v>
      </c>
      <c r="KAS77" s="98" t="s">
        <v>669</v>
      </c>
      <c r="KAT77" s="98" t="s">
        <v>669</v>
      </c>
      <c r="KAU77" s="98" t="s">
        <v>669</v>
      </c>
      <c r="KAV77" s="98" t="s">
        <v>669</v>
      </c>
      <c r="KAW77" s="98" t="s">
        <v>669</v>
      </c>
      <c r="KAX77" s="98" t="s">
        <v>669</v>
      </c>
      <c r="KAY77" s="98" t="s">
        <v>669</v>
      </c>
      <c r="KAZ77" s="98" t="s">
        <v>669</v>
      </c>
      <c r="KBA77" s="98" t="s">
        <v>669</v>
      </c>
      <c r="KBB77" s="98" t="s">
        <v>669</v>
      </c>
      <c r="KBC77" s="98" t="s">
        <v>669</v>
      </c>
      <c r="KBD77" s="98" t="s">
        <v>669</v>
      </c>
      <c r="KBE77" s="98" t="s">
        <v>669</v>
      </c>
      <c r="KBF77" s="98" t="s">
        <v>669</v>
      </c>
      <c r="KBG77" s="98" t="s">
        <v>669</v>
      </c>
      <c r="KBH77" s="98" t="s">
        <v>669</v>
      </c>
      <c r="KBI77" s="98" t="s">
        <v>669</v>
      </c>
      <c r="KBJ77" s="98" t="s">
        <v>669</v>
      </c>
      <c r="KBK77" s="98" t="s">
        <v>669</v>
      </c>
      <c r="KBL77" s="98" t="s">
        <v>669</v>
      </c>
      <c r="KBM77" s="98" t="s">
        <v>669</v>
      </c>
      <c r="KBN77" s="98" t="s">
        <v>669</v>
      </c>
      <c r="KBO77" s="98" t="s">
        <v>669</v>
      </c>
      <c r="KBP77" s="98" t="s">
        <v>669</v>
      </c>
      <c r="KBQ77" s="98" t="s">
        <v>669</v>
      </c>
      <c r="KBR77" s="98" t="s">
        <v>669</v>
      </c>
      <c r="KBS77" s="98" t="s">
        <v>669</v>
      </c>
      <c r="KBT77" s="98" t="s">
        <v>669</v>
      </c>
      <c r="KBU77" s="98" t="s">
        <v>669</v>
      </c>
      <c r="KBV77" s="98" t="s">
        <v>669</v>
      </c>
      <c r="KBW77" s="98" t="s">
        <v>669</v>
      </c>
      <c r="KBX77" s="98" t="s">
        <v>669</v>
      </c>
      <c r="KBY77" s="98" t="s">
        <v>669</v>
      </c>
      <c r="KBZ77" s="98" t="s">
        <v>669</v>
      </c>
      <c r="KCA77" s="98" t="s">
        <v>669</v>
      </c>
      <c r="KCB77" s="98" t="s">
        <v>669</v>
      </c>
      <c r="KCC77" s="98" t="s">
        <v>669</v>
      </c>
      <c r="KCD77" s="98" t="s">
        <v>669</v>
      </c>
      <c r="KCE77" s="98" t="s">
        <v>669</v>
      </c>
      <c r="KCF77" s="98" t="s">
        <v>669</v>
      </c>
      <c r="KCG77" s="98" t="s">
        <v>669</v>
      </c>
      <c r="KCH77" s="98" t="s">
        <v>669</v>
      </c>
      <c r="KCI77" s="98" t="s">
        <v>669</v>
      </c>
      <c r="KCJ77" s="98" t="s">
        <v>669</v>
      </c>
      <c r="KCK77" s="98" t="s">
        <v>669</v>
      </c>
      <c r="KCL77" s="98" t="s">
        <v>669</v>
      </c>
      <c r="KCM77" s="98" t="s">
        <v>669</v>
      </c>
      <c r="KCN77" s="98" t="s">
        <v>669</v>
      </c>
      <c r="KCO77" s="98" t="s">
        <v>669</v>
      </c>
      <c r="KCP77" s="98" t="s">
        <v>669</v>
      </c>
      <c r="KCQ77" s="98" t="s">
        <v>669</v>
      </c>
      <c r="KCR77" s="98" t="s">
        <v>669</v>
      </c>
      <c r="KCS77" s="98" t="s">
        <v>669</v>
      </c>
      <c r="KCT77" s="98" t="s">
        <v>669</v>
      </c>
      <c r="KCU77" s="98" t="s">
        <v>669</v>
      </c>
      <c r="KCV77" s="98" t="s">
        <v>669</v>
      </c>
      <c r="KCW77" s="98" t="s">
        <v>669</v>
      </c>
      <c r="KCX77" s="98" t="s">
        <v>669</v>
      </c>
      <c r="KCY77" s="98" t="s">
        <v>669</v>
      </c>
      <c r="KCZ77" s="98" t="s">
        <v>669</v>
      </c>
      <c r="KDA77" s="98" t="s">
        <v>669</v>
      </c>
      <c r="KDB77" s="98" t="s">
        <v>669</v>
      </c>
      <c r="KDC77" s="98" t="s">
        <v>669</v>
      </c>
      <c r="KDD77" s="98" t="s">
        <v>669</v>
      </c>
      <c r="KDE77" s="98" t="s">
        <v>669</v>
      </c>
      <c r="KDF77" s="98" t="s">
        <v>669</v>
      </c>
      <c r="KDG77" s="98" t="s">
        <v>669</v>
      </c>
      <c r="KDH77" s="98" t="s">
        <v>669</v>
      </c>
      <c r="KDI77" s="98" t="s">
        <v>669</v>
      </c>
      <c r="KDJ77" s="98" t="s">
        <v>669</v>
      </c>
      <c r="KDK77" s="98" t="s">
        <v>669</v>
      </c>
      <c r="KDL77" s="98" t="s">
        <v>669</v>
      </c>
      <c r="KDM77" s="98" t="s">
        <v>669</v>
      </c>
      <c r="KDN77" s="98" t="s">
        <v>669</v>
      </c>
      <c r="KDO77" s="98" t="s">
        <v>669</v>
      </c>
      <c r="KDP77" s="98" t="s">
        <v>669</v>
      </c>
      <c r="KDQ77" s="98" t="s">
        <v>669</v>
      </c>
      <c r="KDR77" s="98" t="s">
        <v>669</v>
      </c>
      <c r="KDS77" s="98" t="s">
        <v>669</v>
      </c>
      <c r="KDT77" s="98" t="s">
        <v>669</v>
      </c>
      <c r="KDU77" s="98" t="s">
        <v>669</v>
      </c>
      <c r="KDV77" s="98" t="s">
        <v>669</v>
      </c>
      <c r="KDW77" s="98" t="s">
        <v>669</v>
      </c>
      <c r="KDX77" s="98" t="s">
        <v>669</v>
      </c>
      <c r="KDY77" s="98" t="s">
        <v>669</v>
      </c>
      <c r="KDZ77" s="98" t="s">
        <v>669</v>
      </c>
      <c r="KEA77" s="98" t="s">
        <v>669</v>
      </c>
      <c r="KEB77" s="98" t="s">
        <v>669</v>
      </c>
      <c r="KEC77" s="98" t="s">
        <v>669</v>
      </c>
      <c r="KED77" s="98" t="s">
        <v>669</v>
      </c>
      <c r="KEE77" s="98" t="s">
        <v>669</v>
      </c>
      <c r="KEF77" s="98" t="s">
        <v>669</v>
      </c>
      <c r="KEG77" s="98" t="s">
        <v>669</v>
      </c>
      <c r="KEH77" s="98" t="s">
        <v>669</v>
      </c>
      <c r="KEI77" s="98" t="s">
        <v>669</v>
      </c>
      <c r="KEJ77" s="98" t="s">
        <v>669</v>
      </c>
      <c r="KEK77" s="98" t="s">
        <v>669</v>
      </c>
      <c r="KEL77" s="98" t="s">
        <v>669</v>
      </c>
      <c r="KEM77" s="98" t="s">
        <v>669</v>
      </c>
      <c r="KEN77" s="98" t="s">
        <v>669</v>
      </c>
      <c r="KEO77" s="98" t="s">
        <v>669</v>
      </c>
      <c r="KEP77" s="98" t="s">
        <v>669</v>
      </c>
      <c r="KEQ77" s="98" t="s">
        <v>669</v>
      </c>
      <c r="KER77" s="98" t="s">
        <v>669</v>
      </c>
      <c r="KES77" s="98" t="s">
        <v>669</v>
      </c>
      <c r="KET77" s="98" t="s">
        <v>669</v>
      </c>
      <c r="KEU77" s="98" t="s">
        <v>669</v>
      </c>
      <c r="KEV77" s="98" t="s">
        <v>669</v>
      </c>
      <c r="KEW77" s="98" t="s">
        <v>669</v>
      </c>
      <c r="KEX77" s="98" t="s">
        <v>669</v>
      </c>
      <c r="KEY77" s="98" t="s">
        <v>669</v>
      </c>
      <c r="KEZ77" s="98" t="s">
        <v>669</v>
      </c>
      <c r="KFA77" s="98" t="s">
        <v>669</v>
      </c>
      <c r="KFB77" s="98" t="s">
        <v>669</v>
      </c>
      <c r="KFC77" s="98" t="s">
        <v>669</v>
      </c>
      <c r="KFD77" s="98" t="s">
        <v>669</v>
      </c>
      <c r="KFE77" s="98" t="s">
        <v>669</v>
      </c>
      <c r="KFF77" s="98" t="s">
        <v>669</v>
      </c>
      <c r="KFG77" s="98" t="s">
        <v>669</v>
      </c>
      <c r="KFH77" s="98" t="s">
        <v>669</v>
      </c>
      <c r="KFI77" s="98" t="s">
        <v>669</v>
      </c>
      <c r="KFJ77" s="98" t="s">
        <v>669</v>
      </c>
      <c r="KFK77" s="98" t="s">
        <v>669</v>
      </c>
      <c r="KFL77" s="98" t="s">
        <v>669</v>
      </c>
      <c r="KFM77" s="98" t="s">
        <v>669</v>
      </c>
      <c r="KFN77" s="98" t="s">
        <v>669</v>
      </c>
      <c r="KFO77" s="98" t="s">
        <v>669</v>
      </c>
      <c r="KFP77" s="98" t="s">
        <v>669</v>
      </c>
      <c r="KFQ77" s="98" t="s">
        <v>669</v>
      </c>
      <c r="KFR77" s="98" t="s">
        <v>669</v>
      </c>
      <c r="KFS77" s="98" t="s">
        <v>669</v>
      </c>
      <c r="KFT77" s="98" t="s">
        <v>669</v>
      </c>
      <c r="KFU77" s="98" t="s">
        <v>669</v>
      </c>
      <c r="KFV77" s="98" t="s">
        <v>669</v>
      </c>
      <c r="KFW77" s="98" t="s">
        <v>669</v>
      </c>
      <c r="KFX77" s="98" t="s">
        <v>669</v>
      </c>
      <c r="KFY77" s="98" t="s">
        <v>669</v>
      </c>
      <c r="KFZ77" s="98" t="s">
        <v>669</v>
      </c>
      <c r="KGA77" s="98" t="s">
        <v>669</v>
      </c>
      <c r="KGB77" s="98" t="s">
        <v>669</v>
      </c>
      <c r="KGC77" s="98" t="s">
        <v>669</v>
      </c>
      <c r="KGD77" s="98" t="s">
        <v>669</v>
      </c>
      <c r="KGE77" s="98" t="s">
        <v>669</v>
      </c>
      <c r="KGF77" s="98" t="s">
        <v>669</v>
      </c>
      <c r="KGG77" s="98" t="s">
        <v>669</v>
      </c>
      <c r="KGH77" s="98" t="s">
        <v>669</v>
      </c>
      <c r="KGI77" s="98" t="s">
        <v>669</v>
      </c>
      <c r="KGJ77" s="98" t="s">
        <v>669</v>
      </c>
      <c r="KGK77" s="98" t="s">
        <v>669</v>
      </c>
      <c r="KGL77" s="98" t="s">
        <v>669</v>
      </c>
      <c r="KGM77" s="98" t="s">
        <v>669</v>
      </c>
      <c r="KGN77" s="98" t="s">
        <v>669</v>
      </c>
      <c r="KGO77" s="98" t="s">
        <v>669</v>
      </c>
      <c r="KGP77" s="98" t="s">
        <v>669</v>
      </c>
      <c r="KGQ77" s="98" t="s">
        <v>669</v>
      </c>
      <c r="KGR77" s="98" t="s">
        <v>669</v>
      </c>
      <c r="KGS77" s="98" t="s">
        <v>669</v>
      </c>
      <c r="KGT77" s="98" t="s">
        <v>669</v>
      </c>
      <c r="KGU77" s="98" t="s">
        <v>669</v>
      </c>
      <c r="KGV77" s="98" t="s">
        <v>669</v>
      </c>
      <c r="KGW77" s="98" t="s">
        <v>669</v>
      </c>
      <c r="KGX77" s="98" t="s">
        <v>669</v>
      </c>
      <c r="KGY77" s="98" t="s">
        <v>669</v>
      </c>
      <c r="KGZ77" s="98" t="s">
        <v>669</v>
      </c>
      <c r="KHA77" s="98" t="s">
        <v>669</v>
      </c>
      <c r="KHB77" s="98" t="s">
        <v>669</v>
      </c>
      <c r="KHC77" s="98" t="s">
        <v>669</v>
      </c>
      <c r="KHD77" s="98" t="s">
        <v>669</v>
      </c>
      <c r="KHE77" s="98" t="s">
        <v>669</v>
      </c>
      <c r="KHF77" s="98" t="s">
        <v>669</v>
      </c>
      <c r="KHG77" s="98" t="s">
        <v>669</v>
      </c>
      <c r="KHH77" s="98" t="s">
        <v>669</v>
      </c>
      <c r="KHI77" s="98" t="s">
        <v>669</v>
      </c>
      <c r="KHJ77" s="98" t="s">
        <v>669</v>
      </c>
      <c r="KHK77" s="98" t="s">
        <v>669</v>
      </c>
      <c r="KHL77" s="98" t="s">
        <v>669</v>
      </c>
      <c r="KHM77" s="98" t="s">
        <v>669</v>
      </c>
      <c r="KHN77" s="98" t="s">
        <v>669</v>
      </c>
      <c r="KHO77" s="98" t="s">
        <v>669</v>
      </c>
      <c r="KHP77" s="98" t="s">
        <v>669</v>
      </c>
      <c r="KHQ77" s="98" t="s">
        <v>669</v>
      </c>
      <c r="KHR77" s="98" t="s">
        <v>669</v>
      </c>
      <c r="KHS77" s="98" t="s">
        <v>669</v>
      </c>
      <c r="KHT77" s="98" t="s">
        <v>669</v>
      </c>
      <c r="KHU77" s="98" t="s">
        <v>669</v>
      </c>
      <c r="KHV77" s="98" t="s">
        <v>669</v>
      </c>
      <c r="KHW77" s="98" t="s">
        <v>669</v>
      </c>
      <c r="KHX77" s="98" t="s">
        <v>669</v>
      </c>
      <c r="KHY77" s="98" t="s">
        <v>669</v>
      </c>
      <c r="KHZ77" s="98" t="s">
        <v>669</v>
      </c>
      <c r="KIA77" s="98" t="s">
        <v>669</v>
      </c>
      <c r="KIB77" s="98" t="s">
        <v>669</v>
      </c>
      <c r="KIC77" s="98" t="s">
        <v>669</v>
      </c>
      <c r="KID77" s="98" t="s">
        <v>669</v>
      </c>
      <c r="KIE77" s="98" t="s">
        <v>669</v>
      </c>
      <c r="KIF77" s="98" t="s">
        <v>669</v>
      </c>
      <c r="KIG77" s="98" t="s">
        <v>669</v>
      </c>
      <c r="KIH77" s="98" t="s">
        <v>669</v>
      </c>
      <c r="KII77" s="98" t="s">
        <v>669</v>
      </c>
      <c r="KIJ77" s="98" t="s">
        <v>669</v>
      </c>
      <c r="KIK77" s="98" t="s">
        <v>669</v>
      </c>
      <c r="KIL77" s="98" t="s">
        <v>669</v>
      </c>
      <c r="KIM77" s="98" t="s">
        <v>669</v>
      </c>
      <c r="KIN77" s="98" t="s">
        <v>669</v>
      </c>
      <c r="KIO77" s="98" t="s">
        <v>669</v>
      </c>
      <c r="KIP77" s="98" t="s">
        <v>669</v>
      </c>
      <c r="KIQ77" s="98" t="s">
        <v>669</v>
      </c>
      <c r="KIR77" s="98" t="s">
        <v>669</v>
      </c>
      <c r="KIS77" s="98" t="s">
        <v>669</v>
      </c>
      <c r="KIT77" s="98" t="s">
        <v>669</v>
      </c>
      <c r="KIU77" s="98" t="s">
        <v>669</v>
      </c>
      <c r="KIV77" s="98" t="s">
        <v>669</v>
      </c>
      <c r="KIW77" s="98" t="s">
        <v>669</v>
      </c>
      <c r="KIX77" s="98" t="s">
        <v>669</v>
      </c>
      <c r="KIY77" s="98" t="s">
        <v>669</v>
      </c>
      <c r="KIZ77" s="98" t="s">
        <v>669</v>
      </c>
      <c r="KJA77" s="98" t="s">
        <v>669</v>
      </c>
      <c r="KJB77" s="98" t="s">
        <v>669</v>
      </c>
      <c r="KJC77" s="98" t="s">
        <v>669</v>
      </c>
      <c r="KJD77" s="98" t="s">
        <v>669</v>
      </c>
      <c r="KJE77" s="98" t="s">
        <v>669</v>
      </c>
      <c r="KJF77" s="98" t="s">
        <v>669</v>
      </c>
      <c r="KJG77" s="98" t="s">
        <v>669</v>
      </c>
      <c r="KJH77" s="98" t="s">
        <v>669</v>
      </c>
      <c r="KJI77" s="98" t="s">
        <v>669</v>
      </c>
      <c r="KJJ77" s="98" t="s">
        <v>669</v>
      </c>
      <c r="KJK77" s="98" t="s">
        <v>669</v>
      </c>
      <c r="KJL77" s="98" t="s">
        <v>669</v>
      </c>
      <c r="KJM77" s="98" t="s">
        <v>669</v>
      </c>
      <c r="KJN77" s="98" t="s">
        <v>669</v>
      </c>
      <c r="KJO77" s="98" t="s">
        <v>669</v>
      </c>
      <c r="KJP77" s="98" t="s">
        <v>669</v>
      </c>
      <c r="KJQ77" s="98" t="s">
        <v>669</v>
      </c>
      <c r="KJR77" s="98" t="s">
        <v>669</v>
      </c>
      <c r="KJS77" s="98" t="s">
        <v>669</v>
      </c>
      <c r="KJT77" s="98" t="s">
        <v>669</v>
      </c>
      <c r="KJU77" s="98" t="s">
        <v>669</v>
      </c>
      <c r="KJV77" s="98" t="s">
        <v>669</v>
      </c>
      <c r="KJW77" s="98" t="s">
        <v>669</v>
      </c>
      <c r="KJX77" s="98" t="s">
        <v>669</v>
      </c>
      <c r="KJY77" s="98" t="s">
        <v>669</v>
      </c>
      <c r="KJZ77" s="98" t="s">
        <v>669</v>
      </c>
      <c r="KKA77" s="98" t="s">
        <v>669</v>
      </c>
      <c r="KKB77" s="98" t="s">
        <v>669</v>
      </c>
      <c r="KKC77" s="98" t="s">
        <v>669</v>
      </c>
      <c r="KKD77" s="98" t="s">
        <v>669</v>
      </c>
      <c r="KKE77" s="98" t="s">
        <v>669</v>
      </c>
      <c r="KKF77" s="98" t="s">
        <v>669</v>
      </c>
      <c r="KKG77" s="98" t="s">
        <v>669</v>
      </c>
      <c r="KKH77" s="98" t="s">
        <v>669</v>
      </c>
      <c r="KKI77" s="98" t="s">
        <v>669</v>
      </c>
      <c r="KKJ77" s="98" t="s">
        <v>669</v>
      </c>
      <c r="KKK77" s="98" t="s">
        <v>669</v>
      </c>
      <c r="KKL77" s="98" t="s">
        <v>669</v>
      </c>
      <c r="KKM77" s="98" t="s">
        <v>669</v>
      </c>
      <c r="KKN77" s="98" t="s">
        <v>669</v>
      </c>
      <c r="KKO77" s="98" t="s">
        <v>669</v>
      </c>
      <c r="KKP77" s="98" t="s">
        <v>669</v>
      </c>
      <c r="KKQ77" s="98" t="s">
        <v>669</v>
      </c>
      <c r="KKR77" s="98" t="s">
        <v>669</v>
      </c>
      <c r="KKS77" s="98" t="s">
        <v>669</v>
      </c>
      <c r="KKT77" s="98" t="s">
        <v>669</v>
      </c>
      <c r="KKU77" s="98" t="s">
        <v>669</v>
      </c>
      <c r="KKV77" s="98" t="s">
        <v>669</v>
      </c>
      <c r="KKW77" s="98" t="s">
        <v>669</v>
      </c>
      <c r="KKX77" s="98" t="s">
        <v>669</v>
      </c>
      <c r="KKY77" s="98" t="s">
        <v>669</v>
      </c>
      <c r="KKZ77" s="98" t="s">
        <v>669</v>
      </c>
      <c r="KLA77" s="98" t="s">
        <v>669</v>
      </c>
      <c r="KLB77" s="98" t="s">
        <v>669</v>
      </c>
      <c r="KLC77" s="98" t="s">
        <v>669</v>
      </c>
      <c r="KLD77" s="98" t="s">
        <v>669</v>
      </c>
      <c r="KLE77" s="98" t="s">
        <v>669</v>
      </c>
      <c r="KLF77" s="98" t="s">
        <v>669</v>
      </c>
      <c r="KLG77" s="98" t="s">
        <v>669</v>
      </c>
      <c r="KLH77" s="98" t="s">
        <v>669</v>
      </c>
      <c r="KLI77" s="98" t="s">
        <v>669</v>
      </c>
      <c r="KLJ77" s="98" t="s">
        <v>669</v>
      </c>
      <c r="KLK77" s="98" t="s">
        <v>669</v>
      </c>
      <c r="KLL77" s="98" t="s">
        <v>669</v>
      </c>
      <c r="KLM77" s="98" t="s">
        <v>669</v>
      </c>
      <c r="KLN77" s="98" t="s">
        <v>669</v>
      </c>
      <c r="KLO77" s="98" t="s">
        <v>669</v>
      </c>
      <c r="KLP77" s="98" t="s">
        <v>669</v>
      </c>
      <c r="KLQ77" s="98" t="s">
        <v>669</v>
      </c>
      <c r="KLR77" s="98" t="s">
        <v>669</v>
      </c>
      <c r="KLS77" s="98" t="s">
        <v>669</v>
      </c>
      <c r="KLT77" s="98" t="s">
        <v>669</v>
      </c>
      <c r="KLU77" s="98" t="s">
        <v>669</v>
      </c>
      <c r="KLV77" s="98" t="s">
        <v>669</v>
      </c>
      <c r="KLW77" s="98" t="s">
        <v>669</v>
      </c>
      <c r="KLX77" s="98" t="s">
        <v>669</v>
      </c>
      <c r="KLY77" s="98" t="s">
        <v>669</v>
      </c>
      <c r="KLZ77" s="98" t="s">
        <v>669</v>
      </c>
      <c r="KMA77" s="98" t="s">
        <v>669</v>
      </c>
      <c r="KMB77" s="98" t="s">
        <v>669</v>
      </c>
      <c r="KMC77" s="98" t="s">
        <v>669</v>
      </c>
      <c r="KMD77" s="98" t="s">
        <v>669</v>
      </c>
      <c r="KME77" s="98" t="s">
        <v>669</v>
      </c>
      <c r="KMF77" s="98" t="s">
        <v>669</v>
      </c>
      <c r="KMG77" s="98" t="s">
        <v>669</v>
      </c>
      <c r="KMH77" s="98" t="s">
        <v>669</v>
      </c>
      <c r="KMI77" s="98" t="s">
        <v>669</v>
      </c>
      <c r="KMJ77" s="98" t="s">
        <v>669</v>
      </c>
      <c r="KMK77" s="98" t="s">
        <v>669</v>
      </c>
      <c r="KML77" s="98" t="s">
        <v>669</v>
      </c>
      <c r="KMM77" s="98" t="s">
        <v>669</v>
      </c>
      <c r="KMN77" s="98" t="s">
        <v>669</v>
      </c>
      <c r="KMO77" s="98" t="s">
        <v>669</v>
      </c>
      <c r="KMP77" s="98" t="s">
        <v>669</v>
      </c>
      <c r="KMQ77" s="98" t="s">
        <v>669</v>
      </c>
      <c r="KMR77" s="98" t="s">
        <v>669</v>
      </c>
      <c r="KMS77" s="98" t="s">
        <v>669</v>
      </c>
      <c r="KMT77" s="98" t="s">
        <v>669</v>
      </c>
      <c r="KMU77" s="98" t="s">
        <v>669</v>
      </c>
      <c r="KMV77" s="98" t="s">
        <v>669</v>
      </c>
      <c r="KMW77" s="98" t="s">
        <v>669</v>
      </c>
      <c r="KMX77" s="98" t="s">
        <v>669</v>
      </c>
      <c r="KMY77" s="98" t="s">
        <v>669</v>
      </c>
      <c r="KMZ77" s="98" t="s">
        <v>669</v>
      </c>
      <c r="KNA77" s="98" t="s">
        <v>669</v>
      </c>
      <c r="KNB77" s="98" t="s">
        <v>669</v>
      </c>
      <c r="KNC77" s="98" t="s">
        <v>669</v>
      </c>
      <c r="KND77" s="98" t="s">
        <v>669</v>
      </c>
      <c r="KNE77" s="98" t="s">
        <v>669</v>
      </c>
      <c r="KNF77" s="98" t="s">
        <v>669</v>
      </c>
      <c r="KNG77" s="98" t="s">
        <v>669</v>
      </c>
      <c r="KNH77" s="98" t="s">
        <v>669</v>
      </c>
      <c r="KNI77" s="98" t="s">
        <v>669</v>
      </c>
      <c r="KNJ77" s="98" t="s">
        <v>669</v>
      </c>
      <c r="KNK77" s="98" t="s">
        <v>669</v>
      </c>
      <c r="KNL77" s="98" t="s">
        <v>669</v>
      </c>
      <c r="KNM77" s="98" t="s">
        <v>669</v>
      </c>
      <c r="KNN77" s="98" t="s">
        <v>669</v>
      </c>
      <c r="KNO77" s="98" t="s">
        <v>669</v>
      </c>
      <c r="KNP77" s="98" t="s">
        <v>669</v>
      </c>
      <c r="KNQ77" s="98" t="s">
        <v>669</v>
      </c>
      <c r="KNR77" s="98" t="s">
        <v>669</v>
      </c>
      <c r="KNS77" s="98" t="s">
        <v>669</v>
      </c>
      <c r="KNT77" s="98" t="s">
        <v>669</v>
      </c>
      <c r="KNU77" s="98" t="s">
        <v>669</v>
      </c>
      <c r="KNV77" s="98" t="s">
        <v>669</v>
      </c>
      <c r="KNW77" s="98" t="s">
        <v>669</v>
      </c>
      <c r="KNX77" s="98" t="s">
        <v>669</v>
      </c>
      <c r="KNY77" s="98" t="s">
        <v>669</v>
      </c>
      <c r="KNZ77" s="98" t="s">
        <v>669</v>
      </c>
      <c r="KOA77" s="98" t="s">
        <v>669</v>
      </c>
      <c r="KOB77" s="98" t="s">
        <v>669</v>
      </c>
      <c r="KOC77" s="98" t="s">
        <v>669</v>
      </c>
      <c r="KOD77" s="98" t="s">
        <v>669</v>
      </c>
      <c r="KOE77" s="98" t="s">
        <v>669</v>
      </c>
      <c r="KOF77" s="98" t="s">
        <v>669</v>
      </c>
      <c r="KOG77" s="98" t="s">
        <v>669</v>
      </c>
      <c r="KOH77" s="98" t="s">
        <v>669</v>
      </c>
      <c r="KOI77" s="98" t="s">
        <v>669</v>
      </c>
      <c r="KOJ77" s="98" t="s">
        <v>669</v>
      </c>
      <c r="KOK77" s="98" t="s">
        <v>669</v>
      </c>
      <c r="KOL77" s="98" t="s">
        <v>669</v>
      </c>
      <c r="KOM77" s="98" t="s">
        <v>669</v>
      </c>
      <c r="KON77" s="98" t="s">
        <v>669</v>
      </c>
      <c r="KOO77" s="98" t="s">
        <v>669</v>
      </c>
      <c r="KOP77" s="98" t="s">
        <v>669</v>
      </c>
      <c r="KOQ77" s="98" t="s">
        <v>669</v>
      </c>
      <c r="KOR77" s="98" t="s">
        <v>669</v>
      </c>
      <c r="KOS77" s="98" t="s">
        <v>669</v>
      </c>
      <c r="KOT77" s="98" t="s">
        <v>669</v>
      </c>
      <c r="KOU77" s="98" t="s">
        <v>669</v>
      </c>
      <c r="KOV77" s="98" t="s">
        <v>669</v>
      </c>
      <c r="KOW77" s="98" t="s">
        <v>669</v>
      </c>
      <c r="KOX77" s="98" t="s">
        <v>669</v>
      </c>
      <c r="KOY77" s="98" t="s">
        <v>669</v>
      </c>
      <c r="KOZ77" s="98" t="s">
        <v>669</v>
      </c>
      <c r="KPA77" s="98" t="s">
        <v>669</v>
      </c>
      <c r="KPB77" s="98" t="s">
        <v>669</v>
      </c>
      <c r="KPC77" s="98" t="s">
        <v>669</v>
      </c>
      <c r="KPD77" s="98" t="s">
        <v>669</v>
      </c>
      <c r="KPE77" s="98" t="s">
        <v>669</v>
      </c>
      <c r="KPF77" s="98" t="s">
        <v>669</v>
      </c>
      <c r="KPG77" s="98" t="s">
        <v>669</v>
      </c>
      <c r="KPH77" s="98" t="s">
        <v>669</v>
      </c>
      <c r="KPI77" s="98" t="s">
        <v>669</v>
      </c>
      <c r="KPJ77" s="98" t="s">
        <v>669</v>
      </c>
      <c r="KPK77" s="98" t="s">
        <v>669</v>
      </c>
      <c r="KPL77" s="98" t="s">
        <v>669</v>
      </c>
      <c r="KPM77" s="98" t="s">
        <v>669</v>
      </c>
      <c r="KPN77" s="98" t="s">
        <v>669</v>
      </c>
      <c r="KPO77" s="98" t="s">
        <v>669</v>
      </c>
      <c r="KPP77" s="98" t="s">
        <v>669</v>
      </c>
      <c r="KPQ77" s="98" t="s">
        <v>669</v>
      </c>
      <c r="KPR77" s="98" t="s">
        <v>669</v>
      </c>
      <c r="KPS77" s="98" t="s">
        <v>669</v>
      </c>
      <c r="KPT77" s="98" t="s">
        <v>669</v>
      </c>
      <c r="KPU77" s="98" t="s">
        <v>669</v>
      </c>
      <c r="KPV77" s="98" t="s">
        <v>669</v>
      </c>
      <c r="KPW77" s="98" t="s">
        <v>669</v>
      </c>
      <c r="KPX77" s="98" t="s">
        <v>669</v>
      </c>
      <c r="KPY77" s="98" t="s">
        <v>669</v>
      </c>
      <c r="KPZ77" s="98" t="s">
        <v>669</v>
      </c>
      <c r="KQA77" s="98" t="s">
        <v>669</v>
      </c>
      <c r="KQB77" s="98" t="s">
        <v>669</v>
      </c>
      <c r="KQC77" s="98" t="s">
        <v>669</v>
      </c>
      <c r="KQD77" s="98" t="s">
        <v>669</v>
      </c>
      <c r="KQE77" s="98" t="s">
        <v>669</v>
      </c>
      <c r="KQF77" s="98" t="s">
        <v>669</v>
      </c>
      <c r="KQG77" s="98" t="s">
        <v>669</v>
      </c>
      <c r="KQH77" s="98" t="s">
        <v>669</v>
      </c>
      <c r="KQI77" s="98" t="s">
        <v>669</v>
      </c>
      <c r="KQJ77" s="98" t="s">
        <v>669</v>
      </c>
      <c r="KQK77" s="98" t="s">
        <v>669</v>
      </c>
      <c r="KQL77" s="98" t="s">
        <v>669</v>
      </c>
      <c r="KQM77" s="98" t="s">
        <v>669</v>
      </c>
      <c r="KQN77" s="98" t="s">
        <v>669</v>
      </c>
      <c r="KQO77" s="98" t="s">
        <v>669</v>
      </c>
      <c r="KQP77" s="98" t="s">
        <v>669</v>
      </c>
      <c r="KQQ77" s="98" t="s">
        <v>669</v>
      </c>
      <c r="KQR77" s="98" t="s">
        <v>669</v>
      </c>
      <c r="KQS77" s="98" t="s">
        <v>669</v>
      </c>
      <c r="KQT77" s="98" t="s">
        <v>669</v>
      </c>
      <c r="KQU77" s="98" t="s">
        <v>669</v>
      </c>
      <c r="KQV77" s="98" t="s">
        <v>669</v>
      </c>
      <c r="KQW77" s="98" t="s">
        <v>669</v>
      </c>
      <c r="KQX77" s="98" t="s">
        <v>669</v>
      </c>
      <c r="KQY77" s="98" t="s">
        <v>669</v>
      </c>
      <c r="KQZ77" s="98" t="s">
        <v>669</v>
      </c>
      <c r="KRA77" s="98" t="s">
        <v>669</v>
      </c>
      <c r="KRB77" s="98" t="s">
        <v>669</v>
      </c>
      <c r="KRC77" s="98" t="s">
        <v>669</v>
      </c>
      <c r="KRD77" s="98" t="s">
        <v>669</v>
      </c>
      <c r="KRE77" s="98" t="s">
        <v>669</v>
      </c>
      <c r="KRF77" s="98" t="s">
        <v>669</v>
      </c>
      <c r="KRG77" s="98" t="s">
        <v>669</v>
      </c>
      <c r="KRH77" s="98" t="s">
        <v>669</v>
      </c>
      <c r="KRI77" s="98" t="s">
        <v>669</v>
      </c>
      <c r="KRJ77" s="98" t="s">
        <v>669</v>
      </c>
      <c r="KRK77" s="98" t="s">
        <v>669</v>
      </c>
      <c r="KRL77" s="98" t="s">
        <v>669</v>
      </c>
      <c r="KRM77" s="98" t="s">
        <v>669</v>
      </c>
      <c r="KRN77" s="98" t="s">
        <v>669</v>
      </c>
      <c r="KRO77" s="98" t="s">
        <v>669</v>
      </c>
      <c r="KRP77" s="98" t="s">
        <v>669</v>
      </c>
      <c r="KRQ77" s="98" t="s">
        <v>669</v>
      </c>
      <c r="KRR77" s="98" t="s">
        <v>669</v>
      </c>
      <c r="KRS77" s="98" t="s">
        <v>669</v>
      </c>
      <c r="KRT77" s="98" t="s">
        <v>669</v>
      </c>
      <c r="KRU77" s="98" t="s">
        <v>669</v>
      </c>
      <c r="KRV77" s="98" t="s">
        <v>669</v>
      </c>
      <c r="KRW77" s="98" t="s">
        <v>669</v>
      </c>
      <c r="KRX77" s="98" t="s">
        <v>669</v>
      </c>
      <c r="KRY77" s="98" t="s">
        <v>669</v>
      </c>
      <c r="KRZ77" s="98" t="s">
        <v>669</v>
      </c>
      <c r="KSA77" s="98" t="s">
        <v>669</v>
      </c>
      <c r="KSB77" s="98" t="s">
        <v>669</v>
      </c>
      <c r="KSC77" s="98" t="s">
        <v>669</v>
      </c>
      <c r="KSD77" s="98" t="s">
        <v>669</v>
      </c>
      <c r="KSE77" s="98" t="s">
        <v>669</v>
      </c>
      <c r="KSF77" s="98" t="s">
        <v>669</v>
      </c>
      <c r="KSG77" s="98" t="s">
        <v>669</v>
      </c>
      <c r="KSH77" s="98" t="s">
        <v>669</v>
      </c>
      <c r="KSI77" s="98" t="s">
        <v>669</v>
      </c>
      <c r="KSJ77" s="98" t="s">
        <v>669</v>
      </c>
      <c r="KSK77" s="98" t="s">
        <v>669</v>
      </c>
      <c r="KSL77" s="98" t="s">
        <v>669</v>
      </c>
      <c r="KSM77" s="98" t="s">
        <v>669</v>
      </c>
      <c r="KSN77" s="98" t="s">
        <v>669</v>
      </c>
      <c r="KSO77" s="98" t="s">
        <v>669</v>
      </c>
      <c r="KSP77" s="98" t="s">
        <v>669</v>
      </c>
      <c r="KSQ77" s="98" t="s">
        <v>669</v>
      </c>
      <c r="KSR77" s="98" t="s">
        <v>669</v>
      </c>
      <c r="KSS77" s="98" t="s">
        <v>669</v>
      </c>
      <c r="KST77" s="98" t="s">
        <v>669</v>
      </c>
      <c r="KSU77" s="98" t="s">
        <v>669</v>
      </c>
      <c r="KSV77" s="98" t="s">
        <v>669</v>
      </c>
      <c r="KSW77" s="98" t="s">
        <v>669</v>
      </c>
      <c r="KSX77" s="98" t="s">
        <v>669</v>
      </c>
      <c r="KSY77" s="98" t="s">
        <v>669</v>
      </c>
      <c r="KSZ77" s="98" t="s">
        <v>669</v>
      </c>
      <c r="KTA77" s="98" t="s">
        <v>669</v>
      </c>
      <c r="KTB77" s="98" t="s">
        <v>669</v>
      </c>
      <c r="KTC77" s="98" t="s">
        <v>669</v>
      </c>
      <c r="KTD77" s="98" t="s">
        <v>669</v>
      </c>
      <c r="KTE77" s="98" t="s">
        <v>669</v>
      </c>
      <c r="KTF77" s="98" t="s">
        <v>669</v>
      </c>
      <c r="KTG77" s="98" t="s">
        <v>669</v>
      </c>
      <c r="KTH77" s="98" t="s">
        <v>669</v>
      </c>
      <c r="KTI77" s="98" t="s">
        <v>669</v>
      </c>
      <c r="KTJ77" s="98" t="s">
        <v>669</v>
      </c>
      <c r="KTK77" s="98" t="s">
        <v>669</v>
      </c>
      <c r="KTL77" s="98" t="s">
        <v>669</v>
      </c>
      <c r="KTM77" s="98" t="s">
        <v>669</v>
      </c>
      <c r="KTN77" s="98" t="s">
        <v>669</v>
      </c>
      <c r="KTO77" s="98" t="s">
        <v>669</v>
      </c>
      <c r="KTP77" s="98" t="s">
        <v>669</v>
      </c>
      <c r="KTQ77" s="98" t="s">
        <v>669</v>
      </c>
      <c r="KTR77" s="98" t="s">
        <v>669</v>
      </c>
      <c r="KTS77" s="98" t="s">
        <v>669</v>
      </c>
      <c r="KTT77" s="98" t="s">
        <v>669</v>
      </c>
      <c r="KTU77" s="98" t="s">
        <v>669</v>
      </c>
      <c r="KTV77" s="98" t="s">
        <v>669</v>
      </c>
      <c r="KTW77" s="98" t="s">
        <v>669</v>
      </c>
      <c r="KTX77" s="98" t="s">
        <v>669</v>
      </c>
      <c r="KTY77" s="98" t="s">
        <v>669</v>
      </c>
      <c r="KTZ77" s="98" t="s">
        <v>669</v>
      </c>
      <c r="KUA77" s="98" t="s">
        <v>669</v>
      </c>
      <c r="KUB77" s="98" t="s">
        <v>669</v>
      </c>
      <c r="KUC77" s="98" t="s">
        <v>669</v>
      </c>
      <c r="KUD77" s="98" t="s">
        <v>669</v>
      </c>
      <c r="KUE77" s="98" t="s">
        <v>669</v>
      </c>
      <c r="KUF77" s="98" t="s">
        <v>669</v>
      </c>
      <c r="KUG77" s="98" t="s">
        <v>669</v>
      </c>
      <c r="KUH77" s="98" t="s">
        <v>669</v>
      </c>
      <c r="KUI77" s="98" t="s">
        <v>669</v>
      </c>
      <c r="KUJ77" s="98" t="s">
        <v>669</v>
      </c>
      <c r="KUK77" s="98" t="s">
        <v>669</v>
      </c>
      <c r="KUL77" s="98" t="s">
        <v>669</v>
      </c>
      <c r="KUM77" s="98" t="s">
        <v>669</v>
      </c>
      <c r="KUN77" s="98" t="s">
        <v>669</v>
      </c>
      <c r="KUO77" s="98" t="s">
        <v>669</v>
      </c>
      <c r="KUP77" s="98" t="s">
        <v>669</v>
      </c>
      <c r="KUQ77" s="98" t="s">
        <v>669</v>
      </c>
      <c r="KUR77" s="98" t="s">
        <v>669</v>
      </c>
      <c r="KUS77" s="98" t="s">
        <v>669</v>
      </c>
      <c r="KUT77" s="98" t="s">
        <v>669</v>
      </c>
      <c r="KUU77" s="98" t="s">
        <v>669</v>
      </c>
      <c r="KUV77" s="98" t="s">
        <v>669</v>
      </c>
      <c r="KUW77" s="98" t="s">
        <v>669</v>
      </c>
      <c r="KUX77" s="98" t="s">
        <v>669</v>
      </c>
      <c r="KUY77" s="98" t="s">
        <v>669</v>
      </c>
      <c r="KUZ77" s="98" t="s">
        <v>669</v>
      </c>
      <c r="KVA77" s="98" t="s">
        <v>669</v>
      </c>
      <c r="KVB77" s="98" t="s">
        <v>669</v>
      </c>
      <c r="KVC77" s="98" t="s">
        <v>669</v>
      </c>
      <c r="KVD77" s="98" t="s">
        <v>669</v>
      </c>
      <c r="KVE77" s="98" t="s">
        <v>669</v>
      </c>
      <c r="KVF77" s="98" t="s">
        <v>669</v>
      </c>
      <c r="KVG77" s="98" t="s">
        <v>669</v>
      </c>
      <c r="KVH77" s="98" t="s">
        <v>669</v>
      </c>
      <c r="KVI77" s="98" t="s">
        <v>669</v>
      </c>
      <c r="KVJ77" s="98" t="s">
        <v>669</v>
      </c>
      <c r="KVK77" s="98" t="s">
        <v>669</v>
      </c>
      <c r="KVL77" s="98" t="s">
        <v>669</v>
      </c>
      <c r="KVM77" s="98" t="s">
        <v>669</v>
      </c>
      <c r="KVN77" s="98" t="s">
        <v>669</v>
      </c>
      <c r="KVO77" s="98" t="s">
        <v>669</v>
      </c>
      <c r="KVP77" s="98" t="s">
        <v>669</v>
      </c>
      <c r="KVQ77" s="98" t="s">
        <v>669</v>
      </c>
      <c r="KVR77" s="98" t="s">
        <v>669</v>
      </c>
      <c r="KVS77" s="98" t="s">
        <v>669</v>
      </c>
      <c r="KVT77" s="98" t="s">
        <v>669</v>
      </c>
      <c r="KVU77" s="98" t="s">
        <v>669</v>
      </c>
      <c r="KVV77" s="98" t="s">
        <v>669</v>
      </c>
      <c r="KVW77" s="98" t="s">
        <v>669</v>
      </c>
      <c r="KVX77" s="98" t="s">
        <v>669</v>
      </c>
      <c r="KVY77" s="98" t="s">
        <v>669</v>
      </c>
      <c r="KVZ77" s="98" t="s">
        <v>669</v>
      </c>
      <c r="KWA77" s="98" t="s">
        <v>669</v>
      </c>
      <c r="KWB77" s="98" t="s">
        <v>669</v>
      </c>
      <c r="KWC77" s="98" t="s">
        <v>669</v>
      </c>
      <c r="KWD77" s="98" t="s">
        <v>669</v>
      </c>
      <c r="KWE77" s="98" t="s">
        <v>669</v>
      </c>
      <c r="KWF77" s="98" t="s">
        <v>669</v>
      </c>
      <c r="KWG77" s="98" t="s">
        <v>669</v>
      </c>
      <c r="KWH77" s="98" t="s">
        <v>669</v>
      </c>
      <c r="KWI77" s="98" t="s">
        <v>669</v>
      </c>
      <c r="KWJ77" s="98" t="s">
        <v>669</v>
      </c>
      <c r="KWK77" s="98" t="s">
        <v>669</v>
      </c>
      <c r="KWL77" s="98" t="s">
        <v>669</v>
      </c>
      <c r="KWM77" s="98" t="s">
        <v>669</v>
      </c>
      <c r="KWN77" s="98" t="s">
        <v>669</v>
      </c>
      <c r="KWO77" s="98" t="s">
        <v>669</v>
      </c>
      <c r="KWP77" s="98" t="s">
        <v>669</v>
      </c>
      <c r="KWQ77" s="98" t="s">
        <v>669</v>
      </c>
      <c r="KWR77" s="98" t="s">
        <v>669</v>
      </c>
      <c r="KWS77" s="98" t="s">
        <v>669</v>
      </c>
      <c r="KWT77" s="98" t="s">
        <v>669</v>
      </c>
      <c r="KWU77" s="98" t="s">
        <v>669</v>
      </c>
      <c r="KWV77" s="98" t="s">
        <v>669</v>
      </c>
      <c r="KWW77" s="98" t="s">
        <v>669</v>
      </c>
      <c r="KWX77" s="98" t="s">
        <v>669</v>
      </c>
      <c r="KWY77" s="98" t="s">
        <v>669</v>
      </c>
      <c r="KWZ77" s="98" t="s">
        <v>669</v>
      </c>
      <c r="KXA77" s="98" t="s">
        <v>669</v>
      </c>
      <c r="KXB77" s="98" t="s">
        <v>669</v>
      </c>
      <c r="KXC77" s="98" t="s">
        <v>669</v>
      </c>
      <c r="KXD77" s="98" t="s">
        <v>669</v>
      </c>
      <c r="KXE77" s="98" t="s">
        <v>669</v>
      </c>
      <c r="KXF77" s="98" t="s">
        <v>669</v>
      </c>
      <c r="KXG77" s="98" t="s">
        <v>669</v>
      </c>
      <c r="KXH77" s="98" t="s">
        <v>669</v>
      </c>
      <c r="KXI77" s="98" t="s">
        <v>669</v>
      </c>
      <c r="KXJ77" s="98" t="s">
        <v>669</v>
      </c>
      <c r="KXK77" s="98" t="s">
        <v>669</v>
      </c>
      <c r="KXL77" s="98" t="s">
        <v>669</v>
      </c>
      <c r="KXM77" s="98" t="s">
        <v>669</v>
      </c>
      <c r="KXN77" s="98" t="s">
        <v>669</v>
      </c>
      <c r="KXO77" s="98" t="s">
        <v>669</v>
      </c>
      <c r="KXP77" s="98" t="s">
        <v>669</v>
      </c>
      <c r="KXQ77" s="98" t="s">
        <v>669</v>
      </c>
      <c r="KXR77" s="98" t="s">
        <v>669</v>
      </c>
      <c r="KXS77" s="98" t="s">
        <v>669</v>
      </c>
      <c r="KXT77" s="98" t="s">
        <v>669</v>
      </c>
      <c r="KXU77" s="98" t="s">
        <v>669</v>
      </c>
      <c r="KXV77" s="98" t="s">
        <v>669</v>
      </c>
      <c r="KXW77" s="98" t="s">
        <v>669</v>
      </c>
      <c r="KXX77" s="98" t="s">
        <v>669</v>
      </c>
      <c r="KXY77" s="98" t="s">
        <v>669</v>
      </c>
      <c r="KXZ77" s="98" t="s">
        <v>669</v>
      </c>
      <c r="KYA77" s="98" t="s">
        <v>669</v>
      </c>
      <c r="KYB77" s="98" t="s">
        <v>669</v>
      </c>
      <c r="KYC77" s="98" t="s">
        <v>669</v>
      </c>
      <c r="KYD77" s="98" t="s">
        <v>669</v>
      </c>
      <c r="KYE77" s="98" t="s">
        <v>669</v>
      </c>
      <c r="KYF77" s="98" t="s">
        <v>669</v>
      </c>
      <c r="KYG77" s="98" t="s">
        <v>669</v>
      </c>
      <c r="KYH77" s="98" t="s">
        <v>669</v>
      </c>
      <c r="KYI77" s="98" t="s">
        <v>669</v>
      </c>
      <c r="KYJ77" s="98" t="s">
        <v>669</v>
      </c>
      <c r="KYK77" s="98" t="s">
        <v>669</v>
      </c>
      <c r="KYL77" s="98" t="s">
        <v>669</v>
      </c>
      <c r="KYM77" s="98" t="s">
        <v>669</v>
      </c>
      <c r="KYN77" s="98" t="s">
        <v>669</v>
      </c>
      <c r="KYO77" s="98" t="s">
        <v>669</v>
      </c>
      <c r="KYP77" s="98" t="s">
        <v>669</v>
      </c>
      <c r="KYQ77" s="98" t="s">
        <v>669</v>
      </c>
      <c r="KYR77" s="98" t="s">
        <v>669</v>
      </c>
      <c r="KYS77" s="98" t="s">
        <v>669</v>
      </c>
      <c r="KYT77" s="98" t="s">
        <v>669</v>
      </c>
      <c r="KYU77" s="98" t="s">
        <v>669</v>
      </c>
      <c r="KYV77" s="98" t="s">
        <v>669</v>
      </c>
      <c r="KYW77" s="98" t="s">
        <v>669</v>
      </c>
      <c r="KYX77" s="98" t="s">
        <v>669</v>
      </c>
      <c r="KYY77" s="98" t="s">
        <v>669</v>
      </c>
      <c r="KYZ77" s="98" t="s">
        <v>669</v>
      </c>
      <c r="KZA77" s="98" t="s">
        <v>669</v>
      </c>
      <c r="KZB77" s="98" t="s">
        <v>669</v>
      </c>
      <c r="KZC77" s="98" t="s">
        <v>669</v>
      </c>
      <c r="KZD77" s="98" t="s">
        <v>669</v>
      </c>
      <c r="KZE77" s="98" t="s">
        <v>669</v>
      </c>
      <c r="KZF77" s="98" t="s">
        <v>669</v>
      </c>
      <c r="KZG77" s="98" t="s">
        <v>669</v>
      </c>
      <c r="KZH77" s="98" t="s">
        <v>669</v>
      </c>
      <c r="KZI77" s="98" t="s">
        <v>669</v>
      </c>
      <c r="KZJ77" s="98" t="s">
        <v>669</v>
      </c>
      <c r="KZK77" s="98" t="s">
        <v>669</v>
      </c>
      <c r="KZL77" s="98" t="s">
        <v>669</v>
      </c>
      <c r="KZM77" s="98" t="s">
        <v>669</v>
      </c>
      <c r="KZN77" s="98" t="s">
        <v>669</v>
      </c>
      <c r="KZO77" s="98" t="s">
        <v>669</v>
      </c>
      <c r="KZP77" s="98" t="s">
        <v>669</v>
      </c>
      <c r="KZQ77" s="98" t="s">
        <v>669</v>
      </c>
      <c r="KZR77" s="98" t="s">
        <v>669</v>
      </c>
      <c r="KZS77" s="98" t="s">
        <v>669</v>
      </c>
      <c r="KZT77" s="98" t="s">
        <v>669</v>
      </c>
      <c r="KZU77" s="98" t="s">
        <v>669</v>
      </c>
      <c r="KZV77" s="98" t="s">
        <v>669</v>
      </c>
      <c r="KZW77" s="98" t="s">
        <v>669</v>
      </c>
      <c r="KZX77" s="98" t="s">
        <v>669</v>
      </c>
      <c r="KZY77" s="98" t="s">
        <v>669</v>
      </c>
      <c r="KZZ77" s="98" t="s">
        <v>669</v>
      </c>
      <c r="LAA77" s="98" t="s">
        <v>669</v>
      </c>
      <c r="LAB77" s="98" t="s">
        <v>669</v>
      </c>
      <c r="LAC77" s="98" t="s">
        <v>669</v>
      </c>
      <c r="LAD77" s="98" t="s">
        <v>669</v>
      </c>
      <c r="LAE77" s="98" t="s">
        <v>669</v>
      </c>
      <c r="LAF77" s="98" t="s">
        <v>669</v>
      </c>
      <c r="LAG77" s="98" t="s">
        <v>669</v>
      </c>
      <c r="LAH77" s="98" t="s">
        <v>669</v>
      </c>
      <c r="LAI77" s="98" t="s">
        <v>669</v>
      </c>
      <c r="LAJ77" s="98" t="s">
        <v>669</v>
      </c>
      <c r="LAK77" s="98" t="s">
        <v>669</v>
      </c>
      <c r="LAL77" s="98" t="s">
        <v>669</v>
      </c>
      <c r="LAM77" s="98" t="s">
        <v>669</v>
      </c>
      <c r="LAN77" s="98" t="s">
        <v>669</v>
      </c>
      <c r="LAO77" s="98" t="s">
        <v>669</v>
      </c>
      <c r="LAP77" s="98" t="s">
        <v>669</v>
      </c>
      <c r="LAQ77" s="98" t="s">
        <v>669</v>
      </c>
      <c r="LAR77" s="98" t="s">
        <v>669</v>
      </c>
      <c r="LAS77" s="98" t="s">
        <v>669</v>
      </c>
      <c r="LAT77" s="98" t="s">
        <v>669</v>
      </c>
      <c r="LAU77" s="98" t="s">
        <v>669</v>
      </c>
      <c r="LAV77" s="98" t="s">
        <v>669</v>
      </c>
      <c r="LAW77" s="98" t="s">
        <v>669</v>
      </c>
      <c r="LAX77" s="98" t="s">
        <v>669</v>
      </c>
      <c r="LAY77" s="98" t="s">
        <v>669</v>
      </c>
      <c r="LAZ77" s="98" t="s">
        <v>669</v>
      </c>
      <c r="LBA77" s="98" t="s">
        <v>669</v>
      </c>
      <c r="LBB77" s="98" t="s">
        <v>669</v>
      </c>
      <c r="LBC77" s="98" t="s">
        <v>669</v>
      </c>
      <c r="LBD77" s="98" t="s">
        <v>669</v>
      </c>
      <c r="LBE77" s="98" t="s">
        <v>669</v>
      </c>
      <c r="LBF77" s="98" t="s">
        <v>669</v>
      </c>
      <c r="LBG77" s="98" t="s">
        <v>669</v>
      </c>
      <c r="LBH77" s="98" t="s">
        <v>669</v>
      </c>
      <c r="LBI77" s="98" t="s">
        <v>669</v>
      </c>
      <c r="LBJ77" s="98" t="s">
        <v>669</v>
      </c>
      <c r="LBK77" s="98" t="s">
        <v>669</v>
      </c>
      <c r="LBL77" s="98" t="s">
        <v>669</v>
      </c>
      <c r="LBM77" s="98" t="s">
        <v>669</v>
      </c>
      <c r="LBN77" s="98" t="s">
        <v>669</v>
      </c>
      <c r="LBO77" s="98" t="s">
        <v>669</v>
      </c>
      <c r="LBP77" s="98" t="s">
        <v>669</v>
      </c>
      <c r="LBQ77" s="98" t="s">
        <v>669</v>
      </c>
      <c r="LBR77" s="98" t="s">
        <v>669</v>
      </c>
      <c r="LBS77" s="98" t="s">
        <v>669</v>
      </c>
      <c r="LBT77" s="98" t="s">
        <v>669</v>
      </c>
      <c r="LBU77" s="98" t="s">
        <v>669</v>
      </c>
      <c r="LBV77" s="98" t="s">
        <v>669</v>
      </c>
      <c r="LBW77" s="98" t="s">
        <v>669</v>
      </c>
      <c r="LBX77" s="98" t="s">
        <v>669</v>
      </c>
      <c r="LBY77" s="98" t="s">
        <v>669</v>
      </c>
      <c r="LBZ77" s="98" t="s">
        <v>669</v>
      </c>
      <c r="LCA77" s="98" t="s">
        <v>669</v>
      </c>
      <c r="LCB77" s="98" t="s">
        <v>669</v>
      </c>
      <c r="LCC77" s="98" t="s">
        <v>669</v>
      </c>
      <c r="LCD77" s="98" t="s">
        <v>669</v>
      </c>
      <c r="LCE77" s="98" t="s">
        <v>669</v>
      </c>
      <c r="LCF77" s="98" t="s">
        <v>669</v>
      </c>
      <c r="LCG77" s="98" t="s">
        <v>669</v>
      </c>
      <c r="LCH77" s="98" t="s">
        <v>669</v>
      </c>
      <c r="LCI77" s="98" t="s">
        <v>669</v>
      </c>
      <c r="LCJ77" s="98" t="s">
        <v>669</v>
      </c>
      <c r="LCK77" s="98" t="s">
        <v>669</v>
      </c>
      <c r="LCL77" s="98" t="s">
        <v>669</v>
      </c>
      <c r="LCM77" s="98" t="s">
        <v>669</v>
      </c>
      <c r="LCN77" s="98" t="s">
        <v>669</v>
      </c>
      <c r="LCO77" s="98" t="s">
        <v>669</v>
      </c>
      <c r="LCP77" s="98" t="s">
        <v>669</v>
      </c>
      <c r="LCQ77" s="98" t="s">
        <v>669</v>
      </c>
      <c r="LCR77" s="98" t="s">
        <v>669</v>
      </c>
      <c r="LCS77" s="98" t="s">
        <v>669</v>
      </c>
      <c r="LCT77" s="98" t="s">
        <v>669</v>
      </c>
      <c r="LCU77" s="98" t="s">
        <v>669</v>
      </c>
      <c r="LCV77" s="98" t="s">
        <v>669</v>
      </c>
      <c r="LCW77" s="98" t="s">
        <v>669</v>
      </c>
      <c r="LCX77" s="98" t="s">
        <v>669</v>
      </c>
      <c r="LCY77" s="98" t="s">
        <v>669</v>
      </c>
      <c r="LCZ77" s="98" t="s">
        <v>669</v>
      </c>
      <c r="LDA77" s="98" t="s">
        <v>669</v>
      </c>
      <c r="LDB77" s="98" t="s">
        <v>669</v>
      </c>
      <c r="LDC77" s="98" t="s">
        <v>669</v>
      </c>
      <c r="LDD77" s="98" t="s">
        <v>669</v>
      </c>
      <c r="LDE77" s="98" t="s">
        <v>669</v>
      </c>
      <c r="LDF77" s="98" t="s">
        <v>669</v>
      </c>
      <c r="LDG77" s="98" t="s">
        <v>669</v>
      </c>
      <c r="LDH77" s="98" t="s">
        <v>669</v>
      </c>
      <c r="LDI77" s="98" t="s">
        <v>669</v>
      </c>
      <c r="LDJ77" s="98" t="s">
        <v>669</v>
      </c>
      <c r="LDK77" s="98" t="s">
        <v>669</v>
      </c>
      <c r="LDL77" s="98" t="s">
        <v>669</v>
      </c>
      <c r="LDM77" s="98" t="s">
        <v>669</v>
      </c>
      <c r="LDN77" s="98" t="s">
        <v>669</v>
      </c>
      <c r="LDO77" s="98" t="s">
        <v>669</v>
      </c>
      <c r="LDP77" s="98" t="s">
        <v>669</v>
      </c>
      <c r="LDQ77" s="98" t="s">
        <v>669</v>
      </c>
      <c r="LDR77" s="98" t="s">
        <v>669</v>
      </c>
      <c r="LDS77" s="98" t="s">
        <v>669</v>
      </c>
      <c r="LDT77" s="98" t="s">
        <v>669</v>
      </c>
      <c r="LDU77" s="98" t="s">
        <v>669</v>
      </c>
      <c r="LDV77" s="98" t="s">
        <v>669</v>
      </c>
      <c r="LDW77" s="98" t="s">
        <v>669</v>
      </c>
      <c r="LDX77" s="98" t="s">
        <v>669</v>
      </c>
      <c r="LDY77" s="98" t="s">
        <v>669</v>
      </c>
      <c r="LDZ77" s="98" t="s">
        <v>669</v>
      </c>
      <c r="LEA77" s="98" t="s">
        <v>669</v>
      </c>
      <c r="LEB77" s="98" t="s">
        <v>669</v>
      </c>
      <c r="LEC77" s="98" t="s">
        <v>669</v>
      </c>
      <c r="LED77" s="98" t="s">
        <v>669</v>
      </c>
      <c r="LEE77" s="98" t="s">
        <v>669</v>
      </c>
      <c r="LEF77" s="98" t="s">
        <v>669</v>
      </c>
      <c r="LEG77" s="98" t="s">
        <v>669</v>
      </c>
      <c r="LEH77" s="98" t="s">
        <v>669</v>
      </c>
      <c r="LEI77" s="98" t="s">
        <v>669</v>
      </c>
      <c r="LEJ77" s="98" t="s">
        <v>669</v>
      </c>
      <c r="LEK77" s="98" t="s">
        <v>669</v>
      </c>
      <c r="LEL77" s="98" t="s">
        <v>669</v>
      </c>
      <c r="LEM77" s="98" t="s">
        <v>669</v>
      </c>
      <c r="LEN77" s="98" t="s">
        <v>669</v>
      </c>
      <c r="LEO77" s="98" t="s">
        <v>669</v>
      </c>
      <c r="LEP77" s="98" t="s">
        <v>669</v>
      </c>
      <c r="LEQ77" s="98" t="s">
        <v>669</v>
      </c>
      <c r="LER77" s="98" t="s">
        <v>669</v>
      </c>
      <c r="LES77" s="98" t="s">
        <v>669</v>
      </c>
      <c r="LET77" s="98" t="s">
        <v>669</v>
      </c>
      <c r="LEU77" s="98" t="s">
        <v>669</v>
      </c>
      <c r="LEV77" s="98" t="s">
        <v>669</v>
      </c>
      <c r="LEW77" s="98" t="s">
        <v>669</v>
      </c>
      <c r="LEX77" s="98" t="s">
        <v>669</v>
      </c>
      <c r="LEY77" s="98" t="s">
        <v>669</v>
      </c>
      <c r="LEZ77" s="98" t="s">
        <v>669</v>
      </c>
      <c r="LFA77" s="98" t="s">
        <v>669</v>
      </c>
      <c r="LFB77" s="98" t="s">
        <v>669</v>
      </c>
      <c r="LFC77" s="98" t="s">
        <v>669</v>
      </c>
      <c r="LFD77" s="98" t="s">
        <v>669</v>
      </c>
      <c r="LFE77" s="98" t="s">
        <v>669</v>
      </c>
      <c r="LFF77" s="98" t="s">
        <v>669</v>
      </c>
      <c r="LFG77" s="98" t="s">
        <v>669</v>
      </c>
      <c r="LFH77" s="98" t="s">
        <v>669</v>
      </c>
      <c r="LFI77" s="98" t="s">
        <v>669</v>
      </c>
      <c r="LFJ77" s="98" t="s">
        <v>669</v>
      </c>
      <c r="LFK77" s="98" t="s">
        <v>669</v>
      </c>
      <c r="LFL77" s="98" t="s">
        <v>669</v>
      </c>
      <c r="LFM77" s="98" t="s">
        <v>669</v>
      </c>
      <c r="LFN77" s="98" t="s">
        <v>669</v>
      </c>
      <c r="LFO77" s="98" t="s">
        <v>669</v>
      </c>
      <c r="LFP77" s="98" t="s">
        <v>669</v>
      </c>
      <c r="LFQ77" s="98" t="s">
        <v>669</v>
      </c>
      <c r="LFR77" s="98" t="s">
        <v>669</v>
      </c>
      <c r="LFS77" s="98" t="s">
        <v>669</v>
      </c>
      <c r="LFT77" s="98" t="s">
        <v>669</v>
      </c>
      <c r="LFU77" s="98" t="s">
        <v>669</v>
      </c>
      <c r="LFV77" s="98" t="s">
        <v>669</v>
      </c>
      <c r="LFW77" s="98" t="s">
        <v>669</v>
      </c>
      <c r="LFX77" s="98" t="s">
        <v>669</v>
      </c>
      <c r="LFY77" s="98" t="s">
        <v>669</v>
      </c>
      <c r="LFZ77" s="98" t="s">
        <v>669</v>
      </c>
      <c r="LGA77" s="98" t="s">
        <v>669</v>
      </c>
      <c r="LGB77" s="98" t="s">
        <v>669</v>
      </c>
      <c r="LGC77" s="98" t="s">
        <v>669</v>
      </c>
      <c r="LGD77" s="98" t="s">
        <v>669</v>
      </c>
      <c r="LGE77" s="98" t="s">
        <v>669</v>
      </c>
      <c r="LGF77" s="98" t="s">
        <v>669</v>
      </c>
      <c r="LGG77" s="98" t="s">
        <v>669</v>
      </c>
      <c r="LGH77" s="98" t="s">
        <v>669</v>
      </c>
      <c r="LGI77" s="98" t="s">
        <v>669</v>
      </c>
      <c r="LGJ77" s="98" t="s">
        <v>669</v>
      </c>
      <c r="LGK77" s="98" t="s">
        <v>669</v>
      </c>
      <c r="LGL77" s="98" t="s">
        <v>669</v>
      </c>
      <c r="LGM77" s="98" t="s">
        <v>669</v>
      </c>
      <c r="LGN77" s="98" t="s">
        <v>669</v>
      </c>
      <c r="LGO77" s="98" t="s">
        <v>669</v>
      </c>
      <c r="LGP77" s="98" t="s">
        <v>669</v>
      </c>
      <c r="LGQ77" s="98" t="s">
        <v>669</v>
      </c>
      <c r="LGR77" s="98" t="s">
        <v>669</v>
      </c>
      <c r="LGS77" s="98" t="s">
        <v>669</v>
      </c>
      <c r="LGT77" s="98" t="s">
        <v>669</v>
      </c>
      <c r="LGU77" s="98" t="s">
        <v>669</v>
      </c>
      <c r="LGV77" s="98" t="s">
        <v>669</v>
      </c>
      <c r="LGW77" s="98" t="s">
        <v>669</v>
      </c>
      <c r="LGX77" s="98" t="s">
        <v>669</v>
      </c>
      <c r="LGY77" s="98" t="s">
        <v>669</v>
      </c>
      <c r="LGZ77" s="98" t="s">
        <v>669</v>
      </c>
      <c r="LHA77" s="98" t="s">
        <v>669</v>
      </c>
      <c r="LHB77" s="98" t="s">
        <v>669</v>
      </c>
      <c r="LHC77" s="98" t="s">
        <v>669</v>
      </c>
      <c r="LHD77" s="98" t="s">
        <v>669</v>
      </c>
      <c r="LHE77" s="98" t="s">
        <v>669</v>
      </c>
      <c r="LHF77" s="98" t="s">
        <v>669</v>
      </c>
      <c r="LHG77" s="98" t="s">
        <v>669</v>
      </c>
      <c r="LHH77" s="98" t="s">
        <v>669</v>
      </c>
      <c r="LHI77" s="98" t="s">
        <v>669</v>
      </c>
      <c r="LHJ77" s="98" t="s">
        <v>669</v>
      </c>
      <c r="LHK77" s="98" t="s">
        <v>669</v>
      </c>
      <c r="LHL77" s="98" t="s">
        <v>669</v>
      </c>
      <c r="LHM77" s="98" t="s">
        <v>669</v>
      </c>
      <c r="LHN77" s="98" t="s">
        <v>669</v>
      </c>
      <c r="LHO77" s="98" t="s">
        <v>669</v>
      </c>
      <c r="LHP77" s="98" t="s">
        <v>669</v>
      </c>
      <c r="LHQ77" s="98" t="s">
        <v>669</v>
      </c>
      <c r="LHR77" s="98" t="s">
        <v>669</v>
      </c>
      <c r="LHS77" s="98" t="s">
        <v>669</v>
      </c>
      <c r="LHT77" s="98" t="s">
        <v>669</v>
      </c>
      <c r="LHU77" s="98" t="s">
        <v>669</v>
      </c>
      <c r="LHV77" s="98" t="s">
        <v>669</v>
      </c>
      <c r="LHW77" s="98" t="s">
        <v>669</v>
      </c>
      <c r="LHX77" s="98" t="s">
        <v>669</v>
      </c>
      <c r="LHY77" s="98" t="s">
        <v>669</v>
      </c>
      <c r="LHZ77" s="98" t="s">
        <v>669</v>
      </c>
      <c r="LIA77" s="98" t="s">
        <v>669</v>
      </c>
      <c r="LIB77" s="98" t="s">
        <v>669</v>
      </c>
      <c r="LIC77" s="98" t="s">
        <v>669</v>
      </c>
      <c r="LID77" s="98" t="s">
        <v>669</v>
      </c>
      <c r="LIE77" s="98" t="s">
        <v>669</v>
      </c>
      <c r="LIF77" s="98" t="s">
        <v>669</v>
      </c>
      <c r="LIG77" s="98" t="s">
        <v>669</v>
      </c>
      <c r="LIH77" s="98" t="s">
        <v>669</v>
      </c>
      <c r="LII77" s="98" t="s">
        <v>669</v>
      </c>
      <c r="LIJ77" s="98" t="s">
        <v>669</v>
      </c>
      <c r="LIK77" s="98" t="s">
        <v>669</v>
      </c>
      <c r="LIL77" s="98" t="s">
        <v>669</v>
      </c>
      <c r="LIM77" s="98" t="s">
        <v>669</v>
      </c>
      <c r="LIN77" s="98" t="s">
        <v>669</v>
      </c>
      <c r="LIO77" s="98" t="s">
        <v>669</v>
      </c>
      <c r="LIP77" s="98" t="s">
        <v>669</v>
      </c>
      <c r="LIQ77" s="98" t="s">
        <v>669</v>
      </c>
      <c r="LIR77" s="98" t="s">
        <v>669</v>
      </c>
      <c r="LIS77" s="98" t="s">
        <v>669</v>
      </c>
      <c r="LIT77" s="98" t="s">
        <v>669</v>
      </c>
      <c r="LIU77" s="98" t="s">
        <v>669</v>
      </c>
      <c r="LIV77" s="98" t="s">
        <v>669</v>
      </c>
      <c r="LIW77" s="98" t="s">
        <v>669</v>
      </c>
      <c r="LIX77" s="98" t="s">
        <v>669</v>
      </c>
      <c r="LIY77" s="98" t="s">
        <v>669</v>
      </c>
      <c r="LIZ77" s="98" t="s">
        <v>669</v>
      </c>
      <c r="LJA77" s="98" t="s">
        <v>669</v>
      </c>
      <c r="LJB77" s="98" t="s">
        <v>669</v>
      </c>
      <c r="LJC77" s="98" t="s">
        <v>669</v>
      </c>
      <c r="LJD77" s="98" t="s">
        <v>669</v>
      </c>
      <c r="LJE77" s="98" t="s">
        <v>669</v>
      </c>
      <c r="LJF77" s="98" t="s">
        <v>669</v>
      </c>
      <c r="LJG77" s="98" t="s">
        <v>669</v>
      </c>
      <c r="LJH77" s="98" t="s">
        <v>669</v>
      </c>
      <c r="LJI77" s="98" t="s">
        <v>669</v>
      </c>
      <c r="LJJ77" s="98" t="s">
        <v>669</v>
      </c>
      <c r="LJK77" s="98" t="s">
        <v>669</v>
      </c>
      <c r="LJL77" s="98" t="s">
        <v>669</v>
      </c>
      <c r="LJM77" s="98" t="s">
        <v>669</v>
      </c>
      <c r="LJN77" s="98" t="s">
        <v>669</v>
      </c>
      <c r="LJO77" s="98" t="s">
        <v>669</v>
      </c>
      <c r="LJP77" s="98" t="s">
        <v>669</v>
      </c>
      <c r="LJQ77" s="98" t="s">
        <v>669</v>
      </c>
      <c r="LJR77" s="98" t="s">
        <v>669</v>
      </c>
      <c r="LJS77" s="98" t="s">
        <v>669</v>
      </c>
      <c r="LJT77" s="98" t="s">
        <v>669</v>
      </c>
      <c r="LJU77" s="98" t="s">
        <v>669</v>
      </c>
      <c r="LJV77" s="98" t="s">
        <v>669</v>
      </c>
      <c r="LJW77" s="98" t="s">
        <v>669</v>
      </c>
      <c r="LJX77" s="98" t="s">
        <v>669</v>
      </c>
      <c r="LJY77" s="98" t="s">
        <v>669</v>
      </c>
      <c r="LJZ77" s="98" t="s">
        <v>669</v>
      </c>
      <c r="LKA77" s="98" t="s">
        <v>669</v>
      </c>
      <c r="LKB77" s="98" t="s">
        <v>669</v>
      </c>
      <c r="LKC77" s="98" t="s">
        <v>669</v>
      </c>
      <c r="LKD77" s="98" t="s">
        <v>669</v>
      </c>
      <c r="LKE77" s="98" t="s">
        <v>669</v>
      </c>
      <c r="LKF77" s="98" t="s">
        <v>669</v>
      </c>
      <c r="LKG77" s="98" t="s">
        <v>669</v>
      </c>
      <c r="LKH77" s="98" t="s">
        <v>669</v>
      </c>
      <c r="LKI77" s="98" t="s">
        <v>669</v>
      </c>
      <c r="LKJ77" s="98" t="s">
        <v>669</v>
      </c>
      <c r="LKK77" s="98" t="s">
        <v>669</v>
      </c>
      <c r="LKL77" s="98" t="s">
        <v>669</v>
      </c>
      <c r="LKM77" s="98" t="s">
        <v>669</v>
      </c>
      <c r="LKN77" s="98" t="s">
        <v>669</v>
      </c>
      <c r="LKO77" s="98" t="s">
        <v>669</v>
      </c>
      <c r="LKP77" s="98" t="s">
        <v>669</v>
      </c>
      <c r="LKQ77" s="98" t="s">
        <v>669</v>
      </c>
      <c r="LKR77" s="98" t="s">
        <v>669</v>
      </c>
      <c r="LKS77" s="98" t="s">
        <v>669</v>
      </c>
      <c r="LKT77" s="98" t="s">
        <v>669</v>
      </c>
      <c r="LKU77" s="98" t="s">
        <v>669</v>
      </c>
      <c r="LKV77" s="98" t="s">
        <v>669</v>
      </c>
      <c r="LKW77" s="98" t="s">
        <v>669</v>
      </c>
      <c r="LKX77" s="98" t="s">
        <v>669</v>
      </c>
      <c r="LKY77" s="98" t="s">
        <v>669</v>
      </c>
      <c r="LKZ77" s="98" t="s">
        <v>669</v>
      </c>
      <c r="LLA77" s="98" t="s">
        <v>669</v>
      </c>
      <c r="LLB77" s="98" t="s">
        <v>669</v>
      </c>
      <c r="LLC77" s="98" t="s">
        <v>669</v>
      </c>
      <c r="LLD77" s="98" t="s">
        <v>669</v>
      </c>
      <c r="LLE77" s="98" t="s">
        <v>669</v>
      </c>
      <c r="LLF77" s="98" t="s">
        <v>669</v>
      </c>
      <c r="LLG77" s="98" t="s">
        <v>669</v>
      </c>
      <c r="LLH77" s="98" t="s">
        <v>669</v>
      </c>
      <c r="LLI77" s="98" t="s">
        <v>669</v>
      </c>
      <c r="LLJ77" s="98" t="s">
        <v>669</v>
      </c>
      <c r="LLK77" s="98" t="s">
        <v>669</v>
      </c>
      <c r="LLL77" s="98" t="s">
        <v>669</v>
      </c>
      <c r="LLM77" s="98" t="s">
        <v>669</v>
      </c>
      <c r="LLN77" s="98" t="s">
        <v>669</v>
      </c>
      <c r="LLO77" s="98" t="s">
        <v>669</v>
      </c>
      <c r="LLP77" s="98" t="s">
        <v>669</v>
      </c>
      <c r="LLQ77" s="98" t="s">
        <v>669</v>
      </c>
      <c r="LLR77" s="98" t="s">
        <v>669</v>
      </c>
      <c r="LLS77" s="98" t="s">
        <v>669</v>
      </c>
      <c r="LLT77" s="98" t="s">
        <v>669</v>
      </c>
      <c r="LLU77" s="98" t="s">
        <v>669</v>
      </c>
      <c r="LLV77" s="98" t="s">
        <v>669</v>
      </c>
      <c r="LLW77" s="98" t="s">
        <v>669</v>
      </c>
      <c r="LLX77" s="98" t="s">
        <v>669</v>
      </c>
      <c r="LLY77" s="98" t="s">
        <v>669</v>
      </c>
      <c r="LLZ77" s="98" t="s">
        <v>669</v>
      </c>
      <c r="LMA77" s="98" t="s">
        <v>669</v>
      </c>
      <c r="LMB77" s="98" t="s">
        <v>669</v>
      </c>
      <c r="LMC77" s="98" t="s">
        <v>669</v>
      </c>
      <c r="LMD77" s="98" t="s">
        <v>669</v>
      </c>
      <c r="LME77" s="98" t="s">
        <v>669</v>
      </c>
      <c r="LMF77" s="98" t="s">
        <v>669</v>
      </c>
      <c r="LMG77" s="98" t="s">
        <v>669</v>
      </c>
      <c r="LMH77" s="98" t="s">
        <v>669</v>
      </c>
      <c r="LMI77" s="98" t="s">
        <v>669</v>
      </c>
      <c r="LMJ77" s="98" t="s">
        <v>669</v>
      </c>
      <c r="LMK77" s="98" t="s">
        <v>669</v>
      </c>
      <c r="LML77" s="98" t="s">
        <v>669</v>
      </c>
      <c r="LMM77" s="98" t="s">
        <v>669</v>
      </c>
      <c r="LMN77" s="98" t="s">
        <v>669</v>
      </c>
      <c r="LMO77" s="98" t="s">
        <v>669</v>
      </c>
      <c r="LMP77" s="98" t="s">
        <v>669</v>
      </c>
      <c r="LMQ77" s="98" t="s">
        <v>669</v>
      </c>
      <c r="LMR77" s="98" t="s">
        <v>669</v>
      </c>
      <c r="LMS77" s="98" t="s">
        <v>669</v>
      </c>
      <c r="LMT77" s="98" t="s">
        <v>669</v>
      </c>
      <c r="LMU77" s="98" t="s">
        <v>669</v>
      </c>
      <c r="LMV77" s="98" t="s">
        <v>669</v>
      </c>
      <c r="LMW77" s="98" t="s">
        <v>669</v>
      </c>
      <c r="LMX77" s="98" t="s">
        <v>669</v>
      </c>
      <c r="LMY77" s="98" t="s">
        <v>669</v>
      </c>
      <c r="LMZ77" s="98" t="s">
        <v>669</v>
      </c>
      <c r="LNA77" s="98" t="s">
        <v>669</v>
      </c>
      <c r="LNB77" s="98" t="s">
        <v>669</v>
      </c>
      <c r="LNC77" s="98" t="s">
        <v>669</v>
      </c>
      <c r="LND77" s="98" t="s">
        <v>669</v>
      </c>
      <c r="LNE77" s="98" t="s">
        <v>669</v>
      </c>
      <c r="LNF77" s="98" t="s">
        <v>669</v>
      </c>
      <c r="LNG77" s="98" t="s">
        <v>669</v>
      </c>
      <c r="LNH77" s="98" t="s">
        <v>669</v>
      </c>
      <c r="LNI77" s="98" t="s">
        <v>669</v>
      </c>
      <c r="LNJ77" s="98" t="s">
        <v>669</v>
      </c>
      <c r="LNK77" s="98" t="s">
        <v>669</v>
      </c>
      <c r="LNL77" s="98" t="s">
        <v>669</v>
      </c>
      <c r="LNM77" s="98" t="s">
        <v>669</v>
      </c>
      <c r="LNN77" s="98" t="s">
        <v>669</v>
      </c>
      <c r="LNO77" s="98" t="s">
        <v>669</v>
      </c>
      <c r="LNP77" s="98" t="s">
        <v>669</v>
      </c>
      <c r="LNQ77" s="98" t="s">
        <v>669</v>
      </c>
      <c r="LNR77" s="98" t="s">
        <v>669</v>
      </c>
      <c r="LNS77" s="98" t="s">
        <v>669</v>
      </c>
      <c r="LNT77" s="98" t="s">
        <v>669</v>
      </c>
      <c r="LNU77" s="98" t="s">
        <v>669</v>
      </c>
      <c r="LNV77" s="98" t="s">
        <v>669</v>
      </c>
      <c r="LNW77" s="98" t="s">
        <v>669</v>
      </c>
      <c r="LNX77" s="98" t="s">
        <v>669</v>
      </c>
      <c r="LNY77" s="98" t="s">
        <v>669</v>
      </c>
      <c r="LNZ77" s="98" t="s">
        <v>669</v>
      </c>
      <c r="LOA77" s="98" t="s">
        <v>669</v>
      </c>
      <c r="LOB77" s="98" t="s">
        <v>669</v>
      </c>
      <c r="LOC77" s="98" t="s">
        <v>669</v>
      </c>
      <c r="LOD77" s="98" t="s">
        <v>669</v>
      </c>
      <c r="LOE77" s="98" t="s">
        <v>669</v>
      </c>
      <c r="LOF77" s="98" t="s">
        <v>669</v>
      </c>
      <c r="LOG77" s="98" t="s">
        <v>669</v>
      </c>
      <c r="LOH77" s="98" t="s">
        <v>669</v>
      </c>
      <c r="LOI77" s="98" t="s">
        <v>669</v>
      </c>
      <c r="LOJ77" s="98" t="s">
        <v>669</v>
      </c>
      <c r="LOK77" s="98" t="s">
        <v>669</v>
      </c>
      <c r="LOL77" s="98" t="s">
        <v>669</v>
      </c>
      <c r="LOM77" s="98" t="s">
        <v>669</v>
      </c>
      <c r="LON77" s="98" t="s">
        <v>669</v>
      </c>
      <c r="LOO77" s="98" t="s">
        <v>669</v>
      </c>
      <c r="LOP77" s="98" t="s">
        <v>669</v>
      </c>
      <c r="LOQ77" s="98" t="s">
        <v>669</v>
      </c>
      <c r="LOR77" s="98" t="s">
        <v>669</v>
      </c>
      <c r="LOS77" s="98" t="s">
        <v>669</v>
      </c>
      <c r="LOT77" s="98" t="s">
        <v>669</v>
      </c>
      <c r="LOU77" s="98" t="s">
        <v>669</v>
      </c>
      <c r="LOV77" s="98" t="s">
        <v>669</v>
      </c>
      <c r="LOW77" s="98" t="s">
        <v>669</v>
      </c>
      <c r="LOX77" s="98" t="s">
        <v>669</v>
      </c>
      <c r="LOY77" s="98" t="s">
        <v>669</v>
      </c>
      <c r="LOZ77" s="98" t="s">
        <v>669</v>
      </c>
      <c r="LPA77" s="98" t="s">
        <v>669</v>
      </c>
      <c r="LPB77" s="98" t="s">
        <v>669</v>
      </c>
      <c r="LPC77" s="98" t="s">
        <v>669</v>
      </c>
      <c r="LPD77" s="98" t="s">
        <v>669</v>
      </c>
      <c r="LPE77" s="98" t="s">
        <v>669</v>
      </c>
      <c r="LPF77" s="98" t="s">
        <v>669</v>
      </c>
      <c r="LPG77" s="98" t="s">
        <v>669</v>
      </c>
      <c r="LPH77" s="98" t="s">
        <v>669</v>
      </c>
      <c r="LPI77" s="98" t="s">
        <v>669</v>
      </c>
      <c r="LPJ77" s="98" t="s">
        <v>669</v>
      </c>
      <c r="LPK77" s="98" t="s">
        <v>669</v>
      </c>
      <c r="LPL77" s="98" t="s">
        <v>669</v>
      </c>
      <c r="LPM77" s="98" t="s">
        <v>669</v>
      </c>
      <c r="LPN77" s="98" t="s">
        <v>669</v>
      </c>
      <c r="LPO77" s="98" t="s">
        <v>669</v>
      </c>
      <c r="LPP77" s="98" t="s">
        <v>669</v>
      </c>
      <c r="LPQ77" s="98" t="s">
        <v>669</v>
      </c>
      <c r="LPR77" s="98" t="s">
        <v>669</v>
      </c>
      <c r="LPS77" s="98" t="s">
        <v>669</v>
      </c>
      <c r="LPT77" s="98" t="s">
        <v>669</v>
      </c>
      <c r="LPU77" s="98" t="s">
        <v>669</v>
      </c>
      <c r="LPV77" s="98" t="s">
        <v>669</v>
      </c>
      <c r="LPW77" s="98" t="s">
        <v>669</v>
      </c>
      <c r="LPX77" s="98" t="s">
        <v>669</v>
      </c>
      <c r="LPY77" s="98" t="s">
        <v>669</v>
      </c>
      <c r="LPZ77" s="98" t="s">
        <v>669</v>
      </c>
      <c r="LQA77" s="98" t="s">
        <v>669</v>
      </c>
      <c r="LQB77" s="98" t="s">
        <v>669</v>
      </c>
      <c r="LQC77" s="98" t="s">
        <v>669</v>
      </c>
      <c r="LQD77" s="98" t="s">
        <v>669</v>
      </c>
      <c r="LQE77" s="98" t="s">
        <v>669</v>
      </c>
      <c r="LQF77" s="98" t="s">
        <v>669</v>
      </c>
      <c r="LQG77" s="98" t="s">
        <v>669</v>
      </c>
      <c r="LQH77" s="98" t="s">
        <v>669</v>
      </c>
      <c r="LQI77" s="98" t="s">
        <v>669</v>
      </c>
      <c r="LQJ77" s="98" t="s">
        <v>669</v>
      </c>
      <c r="LQK77" s="98" t="s">
        <v>669</v>
      </c>
      <c r="LQL77" s="98" t="s">
        <v>669</v>
      </c>
      <c r="LQM77" s="98" t="s">
        <v>669</v>
      </c>
      <c r="LQN77" s="98" t="s">
        <v>669</v>
      </c>
      <c r="LQO77" s="98" t="s">
        <v>669</v>
      </c>
      <c r="LQP77" s="98" t="s">
        <v>669</v>
      </c>
      <c r="LQQ77" s="98" t="s">
        <v>669</v>
      </c>
      <c r="LQR77" s="98" t="s">
        <v>669</v>
      </c>
      <c r="LQS77" s="98" t="s">
        <v>669</v>
      </c>
      <c r="LQT77" s="98" t="s">
        <v>669</v>
      </c>
      <c r="LQU77" s="98" t="s">
        <v>669</v>
      </c>
      <c r="LQV77" s="98" t="s">
        <v>669</v>
      </c>
      <c r="LQW77" s="98" t="s">
        <v>669</v>
      </c>
      <c r="LQX77" s="98" t="s">
        <v>669</v>
      </c>
      <c r="LQY77" s="98" t="s">
        <v>669</v>
      </c>
      <c r="LQZ77" s="98" t="s">
        <v>669</v>
      </c>
      <c r="LRA77" s="98" t="s">
        <v>669</v>
      </c>
      <c r="LRB77" s="98" t="s">
        <v>669</v>
      </c>
      <c r="LRC77" s="98" t="s">
        <v>669</v>
      </c>
      <c r="LRD77" s="98" t="s">
        <v>669</v>
      </c>
      <c r="LRE77" s="98" t="s">
        <v>669</v>
      </c>
      <c r="LRF77" s="98" t="s">
        <v>669</v>
      </c>
      <c r="LRG77" s="98" t="s">
        <v>669</v>
      </c>
      <c r="LRH77" s="98" t="s">
        <v>669</v>
      </c>
      <c r="LRI77" s="98" t="s">
        <v>669</v>
      </c>
      <c r="LRJ77" s="98" t="s">
        <v>669</v>
      </c>
      <c r="LRK77" s="98" t="s">
        <v>669</v>
      </c>
      <c r="LRL77" s="98" t="s">
        <v>669</v>
      </c>
      <c r="LRM77" s="98" t="s">
        <v>669</v>
      </c>
      <c r="LRN77" s="98" t="s">
        <v>669</v>
      </c>
      <c r="LRO77" s="98" t="s">
        <v>669</v>
      </c>
      <c r="LRP77" s="98" t="s">
        <v>669</v>
      </c>
      <c r="LRQ77" s="98" t="s">
        <v>669</v>
      </c>
      <c r="LRR77" s="98" t="s">
        <v>669</v>
      </c>
      <c r="LRS77" s="98" t="s">
        <v>669</v>
      </c>
      <c r="LRT77" s="98" t="s">
        <v>669</v>
      </c>
      <c r="LRU77" s="98" t="s">
        <v>669</v>
      </c>
      <c r="LRV77" s="98" t="s">
        <v>669</v>
      </c>
      <c r="LRW77" s="98" t="s">
        <v>669</v>
      </c>
      <c r="LRX77" s="98" t="s">
        <v>669</v>
      </c>
      <c r="LRY77" s="98" t="s">
        <v>669</v>
      </c>
      <c r="LRZ77" s="98" t="s">
        <v>669</v>
      </c>
      <c r="LSA77" s="98" t="s">
        <v>669</v>
      </c>
      <c r="LSB77" s="98" t="s">
        <v>669</v>
      </c>
      <c r="LSC77" s="98" t="s">
        <v>669</v>
      </c>
      <c r="LSD77" s="98" t="s">
        <v>669</v>
      </c>
      <c r="LSE77" s="98" t="s">
        <v>669</v>
      </c>
      <c r="LSF77" s="98" t="s">
        <v>669</v>
      </c>
      <c r="LSG77" s="98" t="s">
        <v>669</v>
      </c>
      <c r="LSH77" s="98" t="s">
        <v>669</v>
      </c>
      <c r="LSI77" s="98" t="s">
        <v>669</v>
      </c>
      <c r="LSJ77" s="98" t="s">
        <v>669</v>
      </c>
      <c r="LSK77" s="98" t="s">
        <v>669</v>
      </c>
      <c r="LSL77" s="98" t="s">
        <v>669</v>
      </c>
      <c r="LSM77" s="98" t="s">
        <v>669</v>
      </c>
      <c r="LSN77" s="98" t="s">
        <v>669</v>
      </c>
      <c r="LSO77" s="98" t="s">
        <v>669</v>
      </c>
      <c r="LSP77" s="98" t="s">
        <v>669</v>
      </c>
      <c r="LSQ77" s="98" t="s">
        <v>669</v>
      </c>
      <c r="LSR77" s="98" t="s">
        <v>669</v>
      </c>
      <c r="LSS77" s="98" t="s">
        <v>669</v>
      </c>
      <c r="LST77" s="98" t="s">
        <v>669</v>
      </c>
      <c r="LSU77" s="98" t="s">
        <v>669</v>
      </c>
      <c r="LSV77" s="98" t="s">
        <v>669</v>
      </c>
      <c r="LSW77" s="98" t="s">
        <v>669</v>
      </c>
      <c r="LSX77" s="98" t="s">
        <v>669</v>
      </c>
      <c r="LSY77" s="98" t="s">
        <v>669</v>
      </c>
      <c r="LSZ77" s="98" t="s">
        <v>669</v>
      </c>
      <c r="LTA77" s="98" t="s">
        <v>669</v>
      </c>
      <c r="LTB77" s="98" t="s">
        <v>669</v>
      </c>
      <c r="LTC77" s="98" t="s">
        <v>669</v>
      </c>
      <c r="LTD77" s="98" t="s">
        <v>669</v>
      </c>
      <c r="LTE77" s="98" t="s">
        <v>669</v>
      </c>
      <c r="LTF77" s="98" t="s">
        <v>669</v>
      </c>
      <c r="LTG77" s="98" t="s">
        <v>669</v>
      </c>
      <c r="LTH77" s="98" t="s">
        <v>669</v>
      </c>
      <c r="LTI77" s="98" t="s">
        <v>669</v>
      </c>
      <c r="LTJ77" s="98" t="s">
        <v>669</v>
      </c>
      <c r="LTK77" s="98" t="s">
        <v>669</v>
      </c>
      <c r="LTL77" s="98" t="s">
        <v>669</v>
      </c>
      <c r="LTM77" s="98" t="s">
        <v>669</v>
      </c>
      <c r="LTN77" s="98" t="s">
        <v>669</v>
      </c>
      <c r="LTO77" s="98" t="s">
        <v>669</v>
      </c>
      <c r="LTP77" s="98" t="s">
        <v>669</v>
      </c>
      <c r="LTQ77" s="98" t="s">
        <v>669</v>
      </c>
      <c r="LTR77" s="98" t="s">
        <v>669</v>
      </c>
      <c r="LTS77" s="98" t="s">
        <v>669</v>
      </c>
      <c r="LTT77" s="98" t="s">
        <v>669</v>
      </c>
      <c r="LTU77" s="98" t="s">
        <v>669</v>
      </c>
      <c r="LTV77" s="98" t="s">
        <v>669</v>
      </c>
      <c r="LTW77" s="98" t="s">
        <v>669</v>
      </c>
      <c r="LTX77" s="98" t="s">
        <v>669</v>
      </c>
      <c r="LTY77" s="98" t="s">
        <v>669</v>
      </c>
      <c r="LTZ77" s="98" t="s">
        <v>669</v>
      </c>
      <c r="LUA77" s="98" t="s">
        <v>669</v>
      </c>
      <c r="LUB77" s="98" t="s">
        <v>669</v>
      </c>
      <c r="LUC77" s="98" t="s">
        <v>669</v>
      </c>
      <c r="LUD77" s="98" t="s">
        <v>669</v>
      </c>
      <c r="LUE77" s="98" t="s">
        <v>669</v>
      </c>
      <c r="LUF77" s="98" t="s">
        <v>669</v>
      </c>
      <c r="LUG77" s="98" t="s">
        <v>669</v>
      </c>
      <c r="LUH77" s="98" t="s">
        <v>669</v>
      </c>
      <c r="LUI77" s="98" t="s">
        <v>669</v>
      </c>
      <c r="LUJ77" s="98" t="s">
        <v>669</v>
      </c>
      <c r="LUK77" s="98" t="s">
        <v>669</v>
      </c>
      <c r="LUL77" s="98" t="s">
        <v>669</v>
      </c>
      <c r="LUM77" s="98" t="s">
        <v>669</v>
      </c>
      <c r="LUN77" s="98" t="s">
        <v>669</v>
      </c>
      <c r="LUO77" s="98" t="s">
        <v>669</v>
      </c>
      <c r="LUP77" s="98" t="s">
        <v>669</v>
      </c>
      <c r="LUQ77" s="98" t="s">
        <v>669</v>
      </c>
      <c r="LUR77" s="98" t="s">
        <v>669</v>
      </c>
      <c r="LUS77" s="98" t="s">
        <v>669</v>
      </c>
      <c r="LUT77" s="98" t="s">
        <v>669</v>
      </c>
      <c r="LUU77" s="98" t="s">
        <v>669</v>
      </c>
      <c r="LUV77" s="98" t="s">
        <v>669</v>
      </c>
      <c r="LUW77" s="98" t="s">
        <v>669</v>
      </c>
      <c r="LUX77" s="98" t="s">
        <v>669</v>
      </c>
      <c r="LUY77" s="98" t="s">
        <v>669</v>
      </c>
      <c r="LUZ77" s="98" t="s">
        <v>669</v>
      </c>
      <c r="LVA77" s="98" t="s">
        <v>669</v>
      </c>
      <c r="LVB77" s="98" t="s">
        <v>669</v>
      </c>
      <c r="LVC77" s="98" t="s">
        <v>669</v>
      </c>
      <c r="LVD77" s="98" t="s">
        <v>669</v>
      </c>
      <c r="LVE77" s="98" t="s">
        <v>669</v>
      </c>
      <c r="LVF77" s="98" t="s">
        <v>669</v>
      </c>
      <c r="LVG77" s="98" t="s">
        <v>669</v>
      </c>
      <c r="LVH77" s="98" t="s">
        <v>669</v>
      </c>
      <c r="LVI77" s="98" t="s">
        <v>669</v>
      </c>
      <c r="LVJ77" s="98" t="s">
        <v>669</v>
      </c>
      <c r="LVK77" s="98" t="s">
        <v>669</v>
      </c>
      <c r="LVL77" s="98" t="s">
        <v>669</v>
      </c>
      <c r="LVM77" s="98" t="s">
        <v>669</v>
      </c>
      <c r="LVN77" s="98" t="s">
        <v>669</v>
      </c>
      <c r="LVO77" s="98" t="s">
        <v>669</v>
      </c>
      <c r="LVP77" s="98" t="s">
        <v>669</v>
      </c>
      <c r="LVQ77" s="98" t="s">
        <v>669</v>
      </c>
      <c r="LVR77" s="98" t="s">
        <v>669</v>
      </c>
      <c r="LVS77" s="98" t="s">
        <v>669</v>
      </c>
      <c r="LVT77" s="98" t="s">
        <v>669</v>
      </c>
      <c r="LVU77" s="98" t="s">
        <v>669</v>
      </c>
      <c r="LVV77" s="98" t="s">
        <v>669</v>
      </c>
      <c r="LVW77" s="98" t="s">
        <v>669</v>
      </c>
      <c r="LVX77" s="98" t="s">
        <v>669</v>
      </c>
      <c r="LVY77" s="98" t="s">
        <v>669</v>
      </c>
      <c r="LVZ77" s="98" t="s">
        <v>669</v>
      </c>
      <c r="LWA77" s="98" t="s">
        <v>669</v>
      </c>
      <c r="LWB77" s="98" t="s">
        <v>669</v>
      </c>
      <c r="LWC77" s="98" t="s">
        <v>669</v>
      </c>
      <c r="LWD77" s="98" t="s">
        <v>669</v>
      </c>
      <c r="LWE77" s="98" t="s">
        <v>669</v>
      </c>
      <c r="LWF77" s="98" t="s">
        <v>669</v>
      </c>
      <c r="LWG77" s="98" t="s">
        <v>669</v>
      </c>
      <c r="LWH77" s="98" t="s">
        <v>669</v>
      </c>
      <c r="LWI77" s="98" t="s">
        <v>669</v>
      </c>
      <c r="LWJ77" s="98" t="s">
        <v>669</v>
      </c>
      <c r="LWK77" s="98" t="s">
        <v>669</v>
      </c>
      <c r="LWL77" s="98" t="s">
        <v>669</v>
      </c>
      <c r="LWM77" s="98" t="s">
        <v>669</v>
      </c>
      <c r="LWN77" s="98" t="s">
        <v>669</v>
      </c>
      <c r="LWO77" s="98" t="s">
        <v>669</v>
      </c>
      <c r="LWP77" s="98" t="s">
        <v>669</v>
      </c>
      <c r="LWQ77" s="98" t="s">
        <v>669</v>
      </c>
      <c r="LWR77" s="98" t="s">
        <v>669</v>
      </c>
      <c r="LWS77" s="98" t="s">
        <v>669</v>
      </c>
      <c r="LWT77" s="98" t="s">
        <v>669</v>
      </c>
      <c r="LWU77" s="98" t="s">
        <v>669</v>
      </c>
      <c r="LWV77" s="98" t="s">
        <v>669</v>
      </c>
      <c r="LWW77" s="98" t="s">
        <v>669</v>
      </c>
      <c r="LWX77" s="98" t="s">
        <v>669</v>
      </c>
      <c r="LWY77" s="98" t="s">
        <v>669</v>
      </c>
      <c r="LWZ77" s="98" t="s">
        <v>669</v>
      </c>
      <c r="LXA77" s="98" t="s">
        <v>669</v>
      </c>
      <c r="LXB77" s="98" t="s">
        <v>669</v>
      </c>
      <c r="LXC77" s="98" t="s">
        <v>669</v>
      </c>
      <c r="LXD77" s="98" t="s">
        <v>669</v>
      </c>
      <c r="LXE77" s="98" t="s">
        <v>669</v>
      </c>
      <c r="LXF77" s="98" t="s">
        <v>669</v>
      </c>
      <c r="LXG77" s="98" t="s">
        <v>669</v>
      </c>
      <c r="LXH77" s="98" t="s">
        <v>669</v>
      </c>
      <c r="LXI77" s="98" t="s">
        <v>669</v>
      </c>
      <c r="LXJ77" s="98" t="s">
        <v>669</v>
      </c>
      <c r="LXK77" s="98" t="s">
        <v>669</v>
      </c>
      <c r="LXL77" s="98" t="s">
        <v>669</v>
      </c>
      <c r="LXM77" s="98" t="s">
        <v>669</v>
      </c>
      <c r="LXN77" s="98" t="s">
        <v>669</v>
      </c>
      <c r="LXO77" s="98" t="s">
        <v>669</v>
      </c>
      <c r="LXP77" s="98" t="s">
        <v>669</v>
      </c>
      <c r="LXQ77" s="98" t="s">
        <v>669</v>
      </c>
      <c r="LXR77" s="98" t="s">
        <v>669</v>
      </c>
      <c r="LXS77" s="98" t="s">
        <v>669</v>
      </c>
      <c r="LXT77" s="98" t="s">
        <v>669</v>
      </c>
      <c r="LXU77" s="98" t="s">
        <v>669</v>
      </c>
      <c r="LXV77" s="98" t="s">
        <v>669</v>
      </c>
      <c r="LXW77" s="98" t="s">
        <v>669</v>
      </c>
      <c r="LXX77" s="98" t="s">
        <v>669</v>
      </c>
      <c r="LXY77" s="98" t="s">
        <v>669</v>
      </c>
      <c r="LXZ77" s="98" t="s">
        <v>669</v>
      </c>
      <c r="LYA77" s="98" t="s">
        <v>669</v>
      </c>
      <c r="LYB77" s="98" t="s">
        <v>669</v>
      </c>
      <c r="LYC77" s="98" t="s">
        <v>669</v>
      </c>
      <c r="LYD77" s="98" t="s">
        <v>669</v>
      </c>
      <c r="LYE77" s="98" t="s">
        <v>669</v>
      </c>
      <c r="LYF77" s="98" t="s">
        <v>669</v>
      </c>
      <c r="LYG77" s="98" t="s">
        <v>669</v>
      </c>
      <c r="LYH77" s="98" t="s">
        <v>669</v>
      </c>
      <c r="LYI77" s="98" t="s">
        <v>669</v>
      </c>
      <c r="LYJ77" s="98" t="s">
        <v>669</v>
      </c>
      <c r="LYK77" s="98" t="s">
        <v>669</v>
      </c>
      <c r="LYL77" s="98" t="s">
        <v>669</v>
      </c>
      <c r="LYM77" s="98" t="s">
        <v>669</v>
      </c>
      <c r="LYN77" s="98" t="s">
        <v>669</v>
      </c>
      <c r="LYO77" s="98" t="s">
        <v>669</v>
      </c>
      <c r="LYP77" s="98" t="s">
        <v>669</v>
      </c>
      <c r="LYQ77" s="98" t="s">
        <v>669</v>
      </c>
      <c r="LYR77" s="98" t="s">
        <v>669</v>
      </c>
      <c r="LYS77" s="98" t="s">
        <v>669</v>
      </c>
      <c r="LYT77" s="98" t="s">
        <v>669</v>
      </c>
      <c r="LYU77" s="98" t="s">
        <v>669</v>
      </c>
      <c r="LYV77" s="98" t="s">
        <v>669</v>
      </c>
      <c r="LYW77" s="98" t="s">
        <v>669</v>
      </c>
      <c r="LYX77" s="98" t="s">
        <v>669</v>
      </c>
      <c r="LYY77" s="98" t="s">
        <v>669</v>
      </c>
      <c r="LYZ77" s="98" t="s">
        <v>669</v>
      </c>
      <c r="LZA77" s="98" t="s">
        <v>669</v>
      </c>
      <c r="LZB77" s="98" t="s">
        <v>669</v>
      </c>
      <c r="LZC77" s="98" t="s">
        <v>669</v>
      </c>
      <c r="LZD77" s="98" t="s">
        <v>669</v>
      </c>
      <c r="LZE77" s="98" t="s">
        <v>669</v>
      </c>
      <c r="LZF77" s="98" t="s">
        <v>669</v>
      </c>
      <c r="LZG77" s="98" t="s">
        <v>669</v>
      </c>
      <c r="LZH77" s="98" t="s">
        <v>669</v>
      </c>
      <c r="LZI77" s="98" t="s">
        <v>669</v>
      </c>
      <c r="LZJ77" s="98" t="s">
        <v>669</v>
      </c>
      <c r="LZK77" s="98" t="s">
        <v>669</v>
      </c>
      <c r="LZL77" s="98" t="s">
        <v>669</v>
      </c>
      <c r="LZM77" s="98" t="s">
        <v>669</v>
      </c>
      <c r="LZN77" s="98" t="s">
        <v>669</v>
      </c>
      <c r="LZO77" s="98" t="s">
        <v>669</v>
      </c>
      <c r="LZP77" s="98" t="s">
        <v>669</v>
      </c>
      <c r="LZQ77" s="98" t="s">
        <v>669</v>
      </c>
      <c r="LZR77" s="98" t="s">
        <v>669</v>
      </c>
      <c r="LZS77" s="98" t="s">
        <v>669</v>
      </c>
      <c r="LZT77" s="98" t="s">
        <v>669</v>
      </c>
      <c r="LZU77" s="98" t="s">
        <v>669</v>
      </c>
      <c r="LZV77" s="98" t="s">
        <v>669</v>
      </c>
      <c r="LZW77" s="98" t="s">
        <v>669</v>
      </c>
      <c r="LZX77" s="98" t="s">
        <v>669</v>
      </c>
      <c r="LZY77" s="98" t="s">
        <v>669</v>
      </c>
      <c r="LZZ77" s="98" t="s">
        <v>669</v>
      </c>
      <c r="MAA77" s="98" t="s">
        <v>669</v>
      </c>
      <c r="MAB77" s="98" t="s">
        <v>669</v>
      </c>
      <c r="MAC77" s="98" t="s">
        <v>669</v>
      </c>
      <c r="MAD77" s="98" t="s">
        <v>669</v>
      </c>
      <c r="MAE77" s="98" t="s">
        <v>669</v>
      </c>
      <c r="MAF77" s="98" t="s">
        <v>669</v>
      </c>
      <c r="MAG77" s="98" t="s">
        <v>669</v>
      </c>
      <c r="MAH77" s="98" t="s">
        <v>669</v>
      </c>
      <c r="MAI77" s="98" t="s">
        <v>669</v>
      </c>
      <c r="MAJ77" s="98" t="s">
        <v>669</v>
      </c>
      <c r="MAK77" s="98" t="s">
        <v>669</v>
      </c>
      <c r="MAL77" s="98" t="s">
        <v>669</v>
      </c>
      <c r="MAM77" s="98" t="s">
        <v>669</v>
      </c>
      <c r="MAN77" s="98" t="s">
        <v>669</v>
      </c>
      <c r="MAO77" s="98" t="s">
        <v>669</v>
      </c>
      <c r="MAP77" s="98" t="s">
        <v>669</v>
      </c>
      <c r="MAQ77" s="98" t="s">
        <v>669</v>
      </c>
      <c r="MAR77" s="98" t="s">
        <v>669</v>
      </c>
      <c r="MAS77" s="98" t="s">
        <v>669</v>
      </c>
      <c r="MAT77" s="98" t="s">
        <v>669</v>
      </c>
      <c r="MAU77" s="98" t="s">
        <v>669</v>
      </c>
      <c r="MAV77" s="98" t="s">
        <v>669</v>
      </c>
      <c r="MAW77" s="98" t="s">
        <v>669</v>
      </c>
      <c r="MAX77" s="98" t="s">
        <v>669</v>
      </c>
      <c r="MAY77" s="98" t="s">
        <v>669</v>
      </c>
      <c r="MAZ77" s="98" t="s">
        <v>669</v>
      </c>
      <c r="MBA77" s="98" t="s">
        <v>669</v>
      </c>
      <c r="MBB77" s="98" t="s">
        <v>669</v>
      </c>
      <c r="MBC77" s="98" t="s">
        <v>669</v>
      </c>
      <c r="MBD77" s="98" t="s">
        <v>669</v>
      </c>
      <c r="MBE77" s="98" t="s">
        <v>669</v>
      </c>
      <c r="MBF77" s="98" t="s">
        <v>669</v>
      </c>
      <c r="MBG77" s="98" t="s">
        <v>669</v>
      </c>
      <c r="MBH77" s="98" t="s">
        <v>669</v>
      </c>
      <c r="MBI77" s="98" t="s">
        <v>669</v>
      </c>
      <c r="MBJ77" s="98" t="s">
        <v>669</v>
      </c>
      <c r="MBK77" s="98" t="s">
        <v>669</v>
      </c>
      <c r="MBL77" s="98" t="s">
        <v>669</v>
      </c>
      <c r="MBM77" s="98" t="s">
        <v>669</v>
      </c>
      <c r="MBN77" s="98" t="s">
        <v>669</v>
      </c>
      <c r="MBO77" s="98" t="s">
        <v>669</v>
      </c>
      <c r="MBP77" s="98" t="s">
        <v>669</v>
      </c>
      <c r="MBQ77" s="98" t="s">
        <v>669</v>
      </c>
      <c r="MBR77" s="98" t="s">
        <v>669</v>
      </c>
      <c r="MBS77" s="98" t="s">
        <v>669</v>
      </c>
      <c r="MBT77" s="98" t="s">
        <v>669</v>
      </c>
      <c r="MBU77" s="98" t="s">
        <v>669</v>
      </c>
      <c r="MBV77" s="98" t="s">
        <v>669</v>
      </c>
      <c r="MBW77" s="98" t="s">
        <v>669</v>
      </c>
      <c r="MBX77" s="98" t="s">
        <v>669</v>
      </c>
      <c r="MBY77" s="98" t="s">
        <v>669</v>
      </c>
      <c r="MBZ77" s="98" t="s">
        <v>669</v>
      </c>
      <c r="MCA77" s="98" t="s">
        <v>669</v>
      </c>
      <c r="MCB77" s="98" t="s">
        <v>669</v>
      </c>
      <c r="MCC77" s="98" t="s">
        <v>669</v>
      </c>
      <c r="MCD77" s="98" t="s">
        <v>669</v>
      </c>
      <c r="MCE77" s="98" t="s">
        <v>669</v>
      </c>
      <c r="MCF77" s="98" t="s">
        <v>669</v>
      </c>
      <c r="MCG77" s="98" t="s">
        <v>669</v>
      </c>
      <c r="MCH77" s="98" t="s">
        <v>669</v>
      </c>
      <c r="MCI77" s="98" t="s">
        <v>669</v>
      </c>
      <c r="MCJ77" s="98" t="s">
        <v>669</v>
      </c>
      <c r="MCK77" s="98" t="s">
        <v>669</v>
      </c>
      <c r="MCL77" s="98" t="s">
        <v>669</v>
      </c>
      <c r="MCM77" s="98" t="s">
        <v>669</v>
      </c>
      <c r="MCN77" s="98" t="s">
        <v>669</v>
      </c>
      <c r="MCO77" s="98" t="s">
        <v>669</v>
      </c>
      <c r="MCP77" s="98" t="s">
        <v>669</v>
      </c>
      <c r="MCQ77" s="98" t="s">
        <v>669</v>
      </c>
      <c r="MCR77" s="98" t="s">
        <v>669</v>
      </c>
      <c r="MCS77" s="98" t="s">
        <v>669</v>
      </c>
      <c r="MCT77" s="98" t="s">
        <v>669</v>
      </c>
      <c r="MCU77" s="98" t="s">
        <v>669</v>
      </c>
      <c r="MCV77" s="98" t="s">
        <v>669</v>
      </c>
      <c r="MCW77" s="98" t="s">
        <v>669</v>
      </c>
      <c r="MCX77" s="98" t="s">
        <v>669</v>
      </c>
      <c r="MCY77" s="98" t="s">
        <v>669</v>
      </c>
      <c r="MCZ77" s="98" t="s">
        <v>669</v>
      </c>
      <c r="MDA77" s="98" t="s">
        <v>669</v>
      </c>
      <c r="MDB77" s="98" t="s">
        <v>669</v>
      </c>
      <c r="MDC77" s="98" t="s">
        <v>669</v>
      </c>
      <c r="MDD77" s="98" t="s">
        <v>669</v>
      </c>
      <c r="MDE77" s="98" t="s">
        <v>669</v>
      </c>
      <c r="MDF77" s="98" t="s">
        <v>669</v>
      </c>
      <c r="MDG77" s="98" t="s">
        <v>669</v>
      </c>
      <c r="MDH77" s="98" t="s">
        <v>669</v>
      </c>
      <c r="MDI77" s="98" t="s">
        <v>669</v>
      </c>
      <c r="MDJ77" s="98" t="s">
        <v>669</v>
      </c>
      <c r="MDK77" s="98" t="s">
        <v>669</v>
      </c>
      <c r="MDL77" s="98" t="s">
        <v>669</v>
      </c>
      <c r="MDM77" s="98" t="s">
        <v>669</v>
      </c>
      <c r="MDN77" s="98" t="s">
        <v>669</v>
      </c>
      <c r="MDO77" s="98" t="s">
        <v>669</v>
      </c>
      <c r="MDP77" s="98" t="s">
        <v>669</v>
      </c>
      <c r="MDQ77" s="98" t="s">
        <v>669</v>
      </c>
      <c r="MDR77" s="98" t="s">
        <v>669</v>
      </c>
      <c r="MDS77" s="98" t="s">
        <v>669</v>
      </c>
      <c r="MDT77" s="98" t="s">
        <v>669</v>
      </c>
      <c r="MDU77" s="98" t="s">
        <v>669</v>
      </c>
      <c r="MDV77" s="98" t="s">
        <v>669</v>
      </c>
      <c r="MDW77" s="98" t="s">
        <v>669</v>
      </c>
      <c r="MDX77" s="98" t="s">
        <v>669</v>
      </c>
      <c r="MDY77" s="98" t="s">
        <v>669</v>
      </c>
      <c r="MDZ77" s="98" t="s">
        <v>669</v>
      </c>
      <c r="MEA77" s="98" t="s">
        <v>669</v>
      </c>
      <c r="MEB77" s="98" t="s">
        <v>669</v>
      </c>
      <c r="MEC77" s="98" t="s">
        <v>669</v>
      </c>
      <c r="MED77" s="98" t="s">
        <v>669</v>
      </c>
      <c r="MEE77" s="98" t="s">
        <v>669</v>
      </c>
      <c r="MEF77" s="98" t="s">
        <v>669</v>
      </c>
      <c r="MEG77" s="98" t="s">
        <v>669</v>
      </c>
      <c r="MEH77" s="98" t="s">
        <v>669</v>
      </c>
      <c r="MEI77" s="98" t="s">
        <v>669</v>
      </c>
      <c r="MEJ77" s="98" t="s">
        <v>669</v>
      </c>
      <c r="MEK77" s="98" t="s">
        <v>669</v>
      </c>
      <c r="MEL77" s="98" t="s">
        <v>669</v>
      </c>
      <c r="MEM77" s="98" t="s">
        <v>669</v>
      </c>
      <c r="MEN77" s="98" t="s">
        <v>669</v>
      </c>
      <c r="MEO77" s="98" t="s">
        <v>669</v>
      </c>
      <c r="MEP77" s="98" t="s">
        <v>669</v>
      </c>
      <c r="MEQ77" s="98" t="s">
        <v>669</v>
      </c>
      <c r="MER77" s="98" t="s">
        <v>669</v>
      </c>
      <c r="MES77" s="98" t="s">
        <v>669</v>
      </c>
      <c r="MET77" s="98" t="s">
        <v>669</v>
      </c>
      <c r="MEU77" s="98" t="s">
        <v>669</v>
      </c>
      <c r="MEV77" s="98" t="s">
        <v>669</v>
      </c>
      <c r="MEW77" s="98" t="s">
        <v>669</v>
      </c>
      <c r="MEX77" s="98" t="s">
        <v>669</v>
      </c>
      <c r="MEY77" s="98" t="s">
        <v>669</v>
      </c>
      <c r="MEZ77" s="98" t="s">
        <v>669</v>
      </c>
      <c r="MFA77" s="98" t="s">
        <v>669</v>
      </c>
      <c r="MFB77" s="98" t="s">
        <v>669</v>
      </c>
      <c r="MFC77" s="98" t="s">
        <v>669</v>
      </c>
      <c r="MFD77" s="98" t="s">
        <v>669</v>
      </c>
      <c r="MFE77" s="98" t="s">
        <v>669</v>
      </c>
      <c r="MFF77" s="98" t="s">
        <v>669</v>
      </c>
      <c r="MFG77" s="98" t="s">
        <v>669</v>
      </c>
      <c r="MFH77" s="98" t="s">
        <v>669</v>
      </c>
      <c r="MFI77" s="98" t="s">
        <v>669</v>
      </c>
      <c r="MFJ77" s="98" t="s">
        <v>669</v>
      </c>
      <c r="MFK77" s="98" t="s">
        <v>669</v>
      </c>
      <c r="MFL77" s="98" t="s">
        <v>669</v>
      </c>
      <c r="MFM77" s="98" t="s">
        <v>669</v>
      </c>
      <c r="MFN77" s="98" t="s">
        <v>669</v>
      </c>
      <c r="MFO77" s="98" t="s">
        <v>669</v>
      </c>
      <c r="MFP77" s="98" t="s">
        <v>669</v>
      </c>
      <c r="MFQ77" s="98" t="s">
        <v>669</v>
      </c>
      <c r="MFR77" s="98" t="s">
        <v>669</v>
      </c>
      <c r="MFS77" s="98" t="s">
        <v>669</v>
      </c>
      <c r="MFT77" s="98" t="s">
        <v>669</v>
      </c>
      <c r="MFU77" s="98" t="s">
        <v>669</v>
      </c>
      <c r="MFV77" s="98" t="s">
        <v>669</v>
      </c>
      <c r="MFW77" s="98" t="s">
        <v>669</v>
      </c>
      <c r="MFX77" s="98" t="s">
        <v>669</v>
      </c>
      <c r="MFY77" s="98" t="s">
        <v>669</v>
      </c>
      <c r="MFZ77" s="98" t="s">
        <v>669</v>
      </c>
      <c r="MGA77" s="98" t="s">
        <v>669</v>
      </c>
      <c r="MGB77" s="98" t="s">
        <v>669</v>
      </c>
      <c r="MGC77" s="98" t="s">
        <v>669</v>
      </c>
      <c r="MGD77" s="98" t="s">
        <v>669</v>
      </c>
      <c r="MGE77" s="98" t="s">
        <v>669</v>
      </c>
      <c r="MGF77" s="98" t="s">
        <v>669</v>
      </c>
      <c r="MGG77" s="98" t="s">
        <v>669</v>
      </c>
      <c r="MGH77" s="98" t="s">
        <v>669</v>
      </c>
      <c r="MGI77" s="98" t="s">
        <v>669</v>
      </c>
      <c r="MGJ77" s="98" t="s">
        <v>669</v>
      </c>
      <c r="MGK77" s="98" t="s">
        <v>669</v>
      </c>
      <c r="MGL77" s="98" t="s">
        <v>669</v>
      </c>
      <c r="MGM77" s="98" t="s">
        <v>669</v>
      </c>
      <c r="MGN77" s="98" t="s">
        <v>669</v>
      </c>
      <c r="MGO77" s="98" t="s">
        <v>669</v>
      </c>
      <c r="MGP77" s="98" t="s">
        <v>669</v>
      </c>
      <c r="MGQ77" s="98" t="s">
        <v>669</v>
      </c>
      <c r="MGR77" s="98" t="s">
        <v>669</v>
      </c>
      <c r="MGS77" s="98" t="s">
        <v>669</v>
      </c>
      <c r="MGT77" s="98" t="s">
        <v>669</v>
      </c>
      <c r="MGU77" s="98" t="s">
        <v>669</v>
      </c>
      <c r="MGV77" s="98" t="s">
        <v>669</v>
      </c>
      <c r="MGW77" s="98" t="s">
        <v>669</v>
      </c>
      <c r="MGX77" s="98" t="s">
        <v>669</v>
      </c>
      <c r="MGY77" s="98" t="s">
        <v>669</v>
      </c>
      <c r="MGZ77" s="98" t="s">
        <v>669</v>
      </c>
      <c r="MHA77" s="98" t="s">
        <v>669</v>
      </c>
      <c r="MHB77" s="98" t="s">
        <v>669</v>
      </c>
      <c r="MHC77" s="98" t="s">
        <v>669</v>
      </c>
      <c r="MHD77" s="98" t="s">
        <v>669</v>
      </c>
      <c r="MHE77" s="98" t="s">
        <v>669</v>
      </c>
      <c r="MHF77" s="98" t="s">
        <v>669</v>
      </c>
      <c r="MHG77" s="98" t="s">
        <v>669</v>
      </c>
      <c r="MHH77" s="98" t="s">
        <v>669</v>
      </c>
      <c r="MHI77" s="98" t="s">
        <v>669</v>
      </c>
      <c r="MHJ77" s="98" t="s">
        <v>669</v>
      </c>
      <c r="MHK77" s="98" t="s">
        <v>669</v>
      </c>
      <c r="MHL77" s="98" t="s">
        <v>669</v>
      </c>
      <c r="MHM77" s="98" t="s">
        <v>669</v>
      </c>
      <c r="MHN77" s="98" t="s">
        <v>669</v>
      </c>
      <c r="MHO77" s="98" t="s">
        <v>669</v>
      </c>
      <c r="MHP77" s="98" t="s">
        <v>669</v>
      </c>
      <c r="MHQ77" s="98" t="s">
        <v>669</v>
      </c>
      <c r="MHR77" s="98" t="s">
        <v>669</v>
      </c>
      <c r="MHS77" s="98" t="s">
        <v>669</v>
      </c>
      <c r="MHT77" s="98" t="s">
        <v>669</v>
      </c>
      <c r="MHU77" s="98" t="s">
        <v>669</v>
      </c>
      <c r="MHV77" s="98" t="s">
        <v>669</v>
      </c>
      <c r="MHW77" s="98" t="s">
        <v>669</v>
      </c>
      <c r="MHX77" s="98" t="s">
        <v>669</v>
      </c>
      <c r="MHY77" s="98" t="s">
        <v>669</v>
      </c>
      <c r="MHZ77" s="98" t="s">
        <v>669</v>
      </c>
      <c r="MIA77" s="98" t="s">
        <v>669</v>
      </c>
      <c r="MIB77" s="98" t="s">
        <v>669</v>
      </c>
      <c r="MIC77" s="98" t="s">
        <v>669</v>
      </c>
      <c r="MID77" s="98" t="s">
        <v>669</v>
      </c>
      <c r="MIE77" s="98" t="s">
        <v>669</v>
      </c>
      <c r="MIF77" s="98" t="s">
        <v>669</v>
      </c>
      <c r="MIG77" s="98" t="s">
        <v>669</v>
      </c>
      <c r="MIH77" s="98" t="s">
        <v>669</v>
      </c>
      <c r="MII77" s="98" t="s">
        <v>669</v>
      </c>
      <c r="MIJ77" s="98" t="s">
        <v>669</v>
      </c>
      <c r="MIK77" s="98" t="s">
        <v>669</v>
      </c>
      <c r="MIL77" s="98" t="s">
        <v>669</v>
      </c>
      <c r="MIM77" s="98" t="s">
        <v>669</v>
      </c>
      <c r="MIN77" s="98" t="s">
        <v>669</v>
      </c>
      <c r="MIO77" s="98" t="s">
        <v>669</v>
      </c>
      <c r="MIP77" s="98" t="s">
        <v>669</v>
      </c>
      <c r="MIQ77" s="98" t="s">
        <v>669</v>
      </c>
      <c r="MIR77" s="98" t="s">
        <v>669</v>
      </c>
      <c r="MIS77" s="98" t="s">
        <v>669</v>
      </c>
      <c r="MIT77" s="98" t="s">
        <v>669</v>
      </c>
      <c r="MIU77" s="98" t="s">
        <v>669</v>
      </c>
      <c r="MIV77" s="98" t="s">
        <v>669</v>
      </c>
      <c r="MIW77" s="98" t="s">
        <v>669</v>
      </c>
      <c r="MIX77" s="98" t="s">
        <v>669</v>
      </c>
      <c r="MIY77" s="98" t="s">
        <v>669</v>
      </c>
      <c r="MIZ77" s="98" t="s">
        <v>669</v>
      </c>
      <c r="MJA77" s="98" t="s">
        <v>669</v>
      </c>
      <c r="MJB77" s="98" t="s">
        <v>669</v>
      </c>
      <c r="MJC77" s="98" t="s">
        <v>669</v>
      </c>
      <c r="MJD77" s="98" t="s">
        <v>669</v>
      </c>
      <c r="MJE77" s="98" t="s">
        <v>669</v>
      </c>
      <c r="MJF77" s="98" t="s">
        <v>669</v>
      </c>
      <c r="MJG77" s="98" t="s">
        <v>669</v>
      </c>
      <c r="MJH77" s="98" t="s">
        <v>669</v>
      </c>
      <c r="MJI77" s="98" t="s">
        <v>669</v>
      </c>
      <c r="MJJ77" s="98" t="s">
        <v>669</v>
      </c>
      <c r="MJK77" s="98" t="s">
        <v>669</v>
      </c>
      <c r="MJL77" s="98" t="s">
        <v>669</v>
      </c>
      <c r="MJM77" s="98" t="s">
        <v>669</v>
      </c>
      <c r="MJN77" s="98" t="s">
        <v>669</v>
      </c>
      <c r="MJO77" s="98" t="s">
        <v>669</v>
      </c>
      <c r="MJP77" s="98" t="s">
        <v>669</v>
      </c>
      <c r="MJQ77" s="98" t="s">
        <v>669</v>
      </c>
      <c r="MJR77" s="98" t="s">
        <v>669</v>
      </c>
      <c r="MJS77" s="98" t="s">
        <v>669</v>
      </c>
      <c r="MJT77" s="98" t="s">
        <v>669</v>
      </c>
      <c r="MJU77" s="98" t="s">
        <v>669</v>
      </c>
      <c r="MJV77" s="98" t="s">
        <v>669</v>
      </c>
      <c r="MJW77" s="98" t="s">
        <v>669</v>
      </c>
      <c r="MJX77" s="98" t="s">
        <v>669</v>
      </c>
      <c r="MJY77" s="98" t="s">
        <v>669</v>
      </c>
      <c r="MJZ77" s="98" t="s">
        <v>669</v>
      </c>
      <c r="MKA77" s="98" t="s">
        <v>669</v>
      </c>
      <c r="MKB77" s="98" t="s">
        <v>669</v>
      </c>
      <c r="MKC77" s="98" t="s">
        <v>669</v>
      </c>
      <c r="MKD77" s="98" t="s">
        <v>669</v>
      </c>
      <c r="MKE77" s="98" t="s">
        <v>669</v>
      </c>
      <c r="MKF77" s="98" t="s">
        <v>669</v>
      </c>
      <c r="MKG77" s="98" t="s">
        <v>669</v>
      </c>
      <c r="MKH77" s="98" t="s">
        <v>669</v>
      </c>
      <c r="MKI77" s="98" t="s">
        <v>669</v>
      </c>
      <c r="MKJ77" s="98" t="s">
        <v>669</v>
      </c>
      <c r="MKK77" s="98" t="s">
        <v>669</v>
      </c>
      <c r="MKL77" s="98" t="s">
        <v>669</v>
      </c>
      <c r="MKM77" s="98" t="s">
        <v>669</v>
      </c>
      <c r="MKN77" s="98" t="s">
        <v>669</v>
      </c>
      <c r="MKO77" s="98" t="s">
        <v>669</v>
      </c>
      <c r="MKP77" s="98" t="s">
        <v>669</v>
      </c>
      <c r="MKQ77" s="98" t="s">
        <v>669</v>
      </c>
      <c r="MKR77" s="98" t="s">
        <v>669</v>
      </c>
      <c r="MKS77" s="98" t="s">
        <v>669</v>
      </c>
      <c r="MKT77" s="98" t="s">
        <v>669</v>
      </c>
      <c r="MKU77" s="98" t="s">
        <v>669</v>
      </c>
      <c r="MKV77" s="98" t="s">
        <v>669</v>
      </c>
      <c r="MKW77" s="98" t="s">
        <v>669</v>
      </c>
      <c r="MKX77" s="98" t="s">
        <v>669</v>
      </c>
      <c r="MKY77" s="98" t="s">
        <v>669</v>
      </c>
      <c r="MKZ77" s="98" t="s">
        <v>669</v>
      </c>
      <c r="MLA77" s="98" t="s">
        <v>669</v>
      </c>
      <c r="MLB77" s="98" t="s">
        <v>669</v>
      </c>
      <c r="MLC77" s="98" t="s">
        <v>669</v>
      </c>
      <c r="MLD77" s="98" t="s">
        <v>669</v>
      </c>
      <c r="MLE77" s="98" t="s">
        <v>669</v>
      </c>
      <c r="MLF77" s="98" t="s">
        <v>669</v>
      </c>
      <c r="MLG77" s="98" t="s">
        <v>669</v>
      </c>
      <c r="MLH77" s="98" t="s">
        <v>669</v>
      </c>
      <c r="MLI77" s="98" t="s">
        <v>669</v>
      </c>
      <c r="MLJ77" s="98" t="s">
        <v>669</v>
      </c>
      <c r="MLK77" s="98" t="s">
        <v>669</v>
      </c>
      <c r="MLL77" s="98" t="s">
        <v>669</v>
      </c>
      <c r="MLM77" s="98" t="s">
        <v>669</v>
      </c>
      <c r="MLN77" s="98" t="s">
        <v>669</v>
      </c>
      <c r="MLO77" s="98" t="s">
        <v>669</v>
      </c>
      <c r="MLP77" s="98" t="s">
        <v>669</v>
      </c>
      <c r="MLQ77" s="98" t="s">
        <v>669</v>
      </c>
      <c r="MLR77" s="98" t="s">
        <v>669</v>
      </c>
      <c r="MLS77" s="98" t="s">
        <v>669</v>
      </c>
      <c r="MLT77" s="98" t="s">
        <v>669</v>
      </c>
      <c r="MLU77" s="98" t="s">
        <v>669</v>
      </c>
      <c r="MLV77" s="98" t="s">
        <v>669</v>
      </c>
      <c r="MLW77" s="98" t="s">
        <v>669</v>
      </c>
      <c r="MLX77" s="98" t="s">
        <v>669</v>
      </c>
      <c r="MLY77" s="98" t="s">
        <v>669</v>
      </c>
      <c r="MLZ77" s="98" t="s">
        <v>669</v>
      </c>
      <c r="MMA77" s="98" t="s">
        <v>669</v>
      </c>
      <c r="MMB77" s="98" t="s">
        <v>669</v>
      </c>
      <c r="MMC77" s="98" t="s">
        <v>669</v>
      </c>
      <c r="MMD77" s="98" t="s">
        <v>669</v>
      </c>
      <c r="MME77" s="98" t="s">
        <v>669</v>
      </c>
      <c r="MMF77" s="98" t="s">
        <v>669</v>
      </c>
      <c r="MMG77" s="98" t="s">
        <v>669</v>
      </c>
      <c r="MMH77" s="98" t="s">
        <v>669</v>
      </c>
      <c r="MMI77" s="98" t="s">
        <v>669</v>
      </c>
      <c r="MMJ77" s="98" t="s">
        <v>669</v>
      </c>
      <c r="MMK77" s="98" t="s">
        <v>669</v>
      </c>
      <c r="MML77" s="98" t="s">
        <v>669</v>
      </c>
      <c r="MMM77" s="98" t="s">
        <v>669</v>
      </c>
      <c r="MMN77" s="98" t="s">
        <v>669</v>
      </c>
      <c r="MMO77" s="98" t="s">
        <v>669</v>
      </c>
      <c r="MMP77" s="98" t="s">
        <v>669</v>
      </c>
      <c r="MMQ77" s="98" t="s">
        <v>669</v>
      </c>
      <c r="MMR77" s="98" t="s">
        <v>669</v>
      </c>
      <c r="MMS77" s="98" t="s">
        <v>669</v>
      </c>
      <c r="MMT77" s="98" t="s">
        <v>669</v>
      </c>
      <c r="MMU77" s="98" t="s">
        <v>669</v>
      </c>
      <c r="MMV77" s="98" t="s">
        <v>669</v>
      </c>
      <c r="MMW77" s="98" t="s">
        <v>669</v>
      </c>
      <c r="MMX77" s="98" t="s">
        <v>669</v>
      </c>
      <c r="MMY77" s="98" t="s">
        <v>669</v>
      </c>
      <c r="MMZ77" s="98" t="s">
        <v>669</v>
      </c>
      <c r="MNA77" s="98" t="s">
        <v>669</v>
      </c>
      <c r="MNB77" s="98" t="s">
        <v>669</v>
      </c>
      <c r="MNC77" s="98" t="s">
        <v>669</v>
      </c>
      <c r="MND77" s="98" t="s">
        <v>669</v>
      </c>
      <c r="MNE77" s="98" t="s">
        <v>669</v>
      </c>
      <c r="MNF77" s="98" t="s">
        <v>669</v>
      </c>
      <c r="MNG77" s="98" t="s">
        <v>669</v>
      </c>
      <c r="MNH77" s="98" t="s">
        <v>669</v>
      </c>
      <c r="MNI77" s="98" t="s">
        <v>669</v>
      </c>
      <c r="MNJ77" s="98" t="s">
        <v>669</v>
      </c>
      <c r="MNK77" s="98" t="s">
        <v>669</v>
      </c>
      <c r="MNL77" s="98" t="s">
        <v>669</v>
      </c>
      <c r="MNM77" s="98" t="s">
        <v>669</v>
      </c>
      <c r="MNN77" s="98" t="s">
        <v>669</v>
      </c>
      <c r="MNO77" s="98" t="s">
        <v>669</v>
      </c>
      <c r="MNP77" s="98" t="s">
        <v>669</v>
      </c>
      <c r="MNQ77" s="98" t="s">
        <v>669</v>
      </c>
      <c r="MNR77" s="98" t="s">
        <v>669</v>
      </c>
      <c r="MNS77" s="98" t="s">
        <v>669</v>
      </c>
      <c r="MNT77" s="98" t="s">
        <v>669</v>
      </c>
      <c r="MNU77" s="98" t="s">
        <v>669</v>
      </c>
      <c r="MNV77" s="98" t="s">
        <v>669</v>
      </c>
      <c r="MNW77" s="98" t="s">
        <v>669</v>
      </c>
      <c r="MNX77" s="98" t="s">
        <v>669</v>
      </c>
      <c r="MNY77" s="98" t="s">
        <v>669</v>
      </c>
      <c r="MNZ77" s="98" t="s">
        <v>669</v>
      </c>
      <c r="MOA77" s="98" t="s">
        <v>669</v>
      </c>
      <c r="MOB77" s="98" t="s">
        <v>669</v>
      </c>
      <c r="MOC77" s="98" t="s">
        <v>669</v>
      </c>
      <c r="MOD77" s="98" t="s">
        <v>669</v>
      </c>
      <c r="MOE77" s="98" t="s">
        <v>669</v>
      </c>
      <c r="MOF77" s="98" t="s">
        <v>669</v>
      </c>
      <c r="MOG77" s="98" t="s">
        <v>669</v>
      </c>
      <c r="MOH77" s="98" t="s">
        <v>669</v>
      </c>
      <c r="MOI77" s="98" t="s">
        <v>669</v>
      </c>
      <c r="MOJ77" s="98" t="s">
        <v>669</v>
      </c>
      <c r="MOK77" s="98" t="s">
        <v>669</v>
      </c>
      <c r="MOL77" s="98" t="s">
        <v>669</v>
      </c>
      <c r="MOM77" s="98" t="s">
        <v>669</v>
      </c>
      <c r="MON77" s="98" t="s">
        <v>669</v>
      </c>
      <c r="MOO77" s="98" t="s">
        <v>669</v>
      </c>
      <c r="MOP77" s="98" t="s">
        <v>669</v>
      </c>
      <c r="MOQ77" s="98" t="s">
        <v>669</v>
      </c>
      <c r="MOR77" s="98" t="s">
        <v>669</v>
      </c>
      <c r="MOS77" s="98" t="s">
        <v>669</v>
      </c>
      <c r="MOT77" s="98" t="s">
        <v>669</v>
      </c>
      <c r="MOU77" s="98" t="s">
        <v>669</v>
      </c>
      <c r="MOV77" s="98" t="s">
        <v>669</v>
      </c>
      <c r="MOW77" s="98" t="s">
        <v>669</v>
      </c>
      <c r="MOX77" s="98" t="s">
        <v>669</v>
      </c>
      <c r="MOY77" s="98" t="s">
        <v>669</v>
      </c>
      <c r="MOZ77" s="98" t="s">
        <v>669</v>
      </c>
      <c r="MPA77" s="98" t="s">
        <v>669</v>
      </c>
      <c r="MPB77" s="98" t="s">
        <v>669</v>
      </c>
      <c r="MPC77" s="98" t="s">
        <v>669</v>
      </c>
      <c r="MPD77" s="98" t="s">
        <v>669</v>
      </c>
      <c r="MPE77" s="98" t="s">
        <v>669</v>
      </c>
      <c r="MPF77" s="98" t="s">
        <v>669</v>
      </c>
      <c r="MPG77" s="98" t="s">
        <v>669</v>
      </c>
      <c r="MPH77" s="98" t="s">
        <v>669</v>
      </c>
      <c r="MPI77" s="98" t="s">
        <v>669</v>
      </c>
      <c r="MPJ77" s="98" t="s">
        <v>669</v>
      </c>
      <c r="MPK77" s="98" t="s">
        <v>669</v>
      </c>
      <c r="MPL77" s="98" t="s">
        <v>669</v>
      </c>
      <c r="MPM77" s="98" t="s">
        <v>669</v>
      </c>
      <c r="MPN77" s="98" t="s">
        <v>669</v>
      </c>
      <c r="MPO77" s="98" t="s">
        <v>669</v>
      </c>
      <c r="MPP77" s="98" t="s">
        <v>669</v>
      </c>
      <c r="MPQ77" s="98" t="s">
        <v>669</v>
      </c>
      <c r="MPR77" s="98" t="s">
        <v>669</v>
      </c>
      <c r="MPS77" s="98" t="s">
        <v>669</v>
      </c>
      <c r="MPT77" s="98" t="s">
        <v>669</v>
      </c>
      <c r="MPU77" s="98" t="s">
        <v>669</v>
      </c>
      <c r="MPV77" s="98" t="s">
        <v>669</v>
      </c>
      <c r="MPW77" s="98" t="s">
        <v>669</v>
      </c>
      <c r="MPX77" s="98" t="s">
        <v>669</v>
      </c>
      <c r="MPY77" s="98" t="s">
        <v>669</v>
      </c>
      <c r="MPZ77" s="98" t="s">
        <v>669</v>
      </c>
      <c r="MQA77" s="98" t="s">
        <v>669</v>
      </c>
      <c r="MQB77" s="98" t="s">
        <v>669</v>
      </c>
      <c r="MQC77" s="98" t="s">
        <v>669</v>
      </c>
      <c r="MQD77" s="98" t="s">
        <v>669</v>
      </c>
      <c r="MQE77" s="98" t="s">
        <v>669</v>
      </c>
      <c r="MQF77" s="98" t="s">
        <v>669</v>
      </c>
      <c r="MQG77" s="98" t="s">
        <v>669</v>
      </c>
      <c r="MQH77" s="98" t="s">
        <v>669</v>
      </c>
      <c r="MQI77" s="98" t="s">
        <v>669</v>
      </c>
      <c r="MQJ77" s="98" t="s">
        <v>669</v>
      </c>
      <c r="MQK77" s="98" t="s">
        <v>669</v>
      </c>
      <c r="MQL77" s="98" t="s">
        <v>669</v>
      </c>
      <c r="MQM77" s="98" t="s">
        <v>669</v>
      </c>
      <c r="MQN77" s="98" t="s">
        <v>669</v>
      </c>
      <c r="MQO77" s="98" t="s">
        <v>669</v>
      </c>
      <c r="MQP77" s="98" t="s">
        <v>669</v>
      </c>
      <c r="MQQ77" s="98" t="s">
        <v>669</v>
      </c>
      <c r="MQR77" s="98" t="s">
        <v>669</v>
      </c>
      <c r="MQS77" s="98" t="s">
        <v>669</v>
      </c>
      <c r="MQT77" s="98" t="s">
        <v>669</v>
      </c>
      <c r="MQU77" s="98" t="s">
        <v>669</v>
      </c>
      <c r="MQV77" s="98" t="s">
        <v>669</v>
      </c>
      <c r="MQW77" s="98" t="s">
        <v>669</v>
      </c>
      <c r="MQX77" s="98" t="s">
        <v>669</v>
      </c>
      <c r="MQY77" s="98" t="s">
        <v>669</v>
      </c>
      <c r="MQZ77" s="98" t="s">
        <v>669</v>
      </c>
      <c r="MRA77" s="98" t="s">
        <v>669</v>
      </c>
      <c r="MRB77" s="98" t="s">
        <v>669</v>
      </c>
      <c r="MRC77" s="98" t="s">
        <v>669</v>
      </c>
      <c r="MRD77" s="98" t="s">
        <v>669</v>
      </c>
      <c r="MRE77" s="98" t="s">
        <v>669</v>
      </c>
      <c r="MRF77" s="98" t="s">
        <v>669</v>
      </c>
      <c r="MRG77" s="98" t="s">
        <v>669</v>
      </c>
      <c r="MRH77" s="98" t="s">
        <v>669</v>
      </c>
      <c r="MRI77" s="98" t="s">
        <v>669</v>
      </c>
      <c r="MRJ77" s="98" t="s">
        <v>669</v>
      </c>
      <c r="MRK77" s="98" t="s">
        <v>669</v>
      </c>
      <c r="MRL77" s="98" t="s">
        <v>669</v>
      </c>
      <c r="MRM77" s="98" t="s">
        <v>669</v>
      </c>
      <c r="MRN77" s="98" t="s">
        <v>669</v>
      </c>
      <c r="MRO77" s="98" t="s">
        <v>669</v>
      </c>
      <c r="MRP77" s="98" t="s">
        <v>669</v>
      </c>
      <c r="MRQ77" s="98" t="s">
        <v>669</v>
      </c>
      <c r="MRR77" s="98" t="s">
        <v>669</v>
      </c>
      <c r="MRS77" s="98" t="s">
        <v>669</v>
      </c>
      <c r="MRT77" s="98" t="s">
        <v>669</v>
      </c>
      <c r="MRU77" s="98" t="s">
        <v>669</v>
      </c>
      <c r="MRV77" s="98" t="s">
        <v>669</v>
      </c>
      <c r="MRW77" s="98" t="s">
        <v>669</v>
      </c>
      <c r="MRX77" s="98" t="s">
        <v>669</v>
      </c>
      <c r="MRY77" s="98" t="s">
        <v>669</v>
      </c>
      <c r="MRZ77" s="98" t="s">
        <v>669</v>
      </c>
      <c r="MSA77" s="98" t="s">
        <v>669</v>
      </c>
      <c r="MSB77" s="98" t="s">
        <v>669</v>
      </c>
      <c r="MSC77" s="98" t="s">
        <v>669</v>
      </c>
      <c r="MSD77" s="98" t="s">
        <v>669</v>
      </c>
      <c r="MSE77" s="98" t="s">
        <v>669</v>
      </c>
      <c r="MSF77" s="98" t="s">
        <v>669</v>
      </c>
      <c r="MSG77" s="98" t="s">
        <v>669</v>
      </c>
      <c r="MSH77" s="98" t="s">
        <v>669</v>
      </c>
      <c r="MSI77" s="98" t="s">
        <v>669</v>
      </c>
      <c r="MSJ77" s="98" t="s">
        <v>669</v>
      </c>
      <c r="MSK77" s="98" t="s">
        <v>669</v>
      </c>
      <c r="MSL77" s="98" t="s">
        <v>669</v>
      </c>
      <c r="MSM77" s="98" t="s">
        <v>669</v>
      </c>
      <c r="MSN77" s="98" t="s">
        <v>669</v>
      </c>
      <c r="MSO77" s="98" t="s">
        <v>669</v>
      </c>
      <c r="MSP77" s="98" t="s">
        <v>669</v>
      </c>
      <c r="MSQ77" s="98" t="s">
        <v>669</v>
      </c>
      <c r="MSR77" s="98" t="s">
        <v>669</v>
      </c>
      <c r="MSS77" s="98" t="s">
        <v>669</v>
      </c>
      <c r="MST77" s="98" t="s">
        <v>669</v>
      </c>
      <c r="MSU77" s="98" t="s">
        <v>669</v>
      </c>
      <c r="MSV77" s="98" t="s">
        <v>669</v>
      </c>
      <c r="MSW77" s="98" t="s">
        <v>669</v>
      </c>
      <c r="MSX77" s="98" t="s">
        <v>669</v>
      </c>
      <c r="MSY77" s="98" t="s">
        <v>669</v>
      </c>
      <c r="MSZ77" s="98" t="s">
        <v>669</v>
      </c>
      <c r="MTA77" s="98" t="s">
        <v>669</v>
      </c>
      <c r="MTB77" s="98" t="s">
        <v>669</v>
      </c>
      <c r="MTC77" s="98" t="s">
        <v>669</v>
      </c>
      <c r="MTD77" s="98" t="s">
        <v>669</v>
      </c>
      <c r="MTE77" s="98" t="s">
        <v>669</v>
      </c>
      <c r="MTF77" s="98" t="s">
        <v>669</v>
      </c>
      <c r="MTG77" s="98" t="s">
        <v>669</v>
      </c>
      <c r="MTH77" s="98" t="s">
        <v>669</v>
      </c>
      <c r="MTI77" s="98" t="s">
        <v>669</v>
      </c>
      <c r="MTJ77" s="98" t="s">
        <v>669</v>
      </c>
      <c r="MTK77" s="98" t="s">
        <v>669</v>
      </c>
      <c r="MTL77" s="98" t="s">
        <v>669</v>
      </c>
      <c r="MTM77" s="98" t="s">
        <v>669</v>
      </c>
      <c r="MTN77" s="98" t="s">
        <v>669</v>
      </c>
      <c r="MTO77" s="98" t="s">
        <v>669</v>
      </c>
      <c r="MTP77" s="98" t="s">
        <v>669</v>
      </c>
      <c r="MTQ77" s="98" t="s">
        <v>669</v>
      </c>
      <c r="MTR77" s="98" t="s">
        <v>669</v>
      </c>
      <c r="MTS77" s="98" t="s">
        <v>669</v>
      </c>
      <c r="MTT77" s="98" t="s">
        <v>669</v>
      </c>
      <c r="MTU77" s="98" t="s">
        <v>669</v>
      </c>
      <c r="MTV77" s="98" t="s">
        <v>669</v>
      </c>
      <c r="MTW77" s="98" t="s">
        <v>669</v>
      </c>
      <c r="MTX77" s="98" t="s">
        <v>669</v>
      </c>
      <c r="MTY77" s="98" t="s">
        <v>669</v>
      </c>
      <c r="MTZ77" s="98" t="s">
        <v>669</v>
      </c>
      <c r="MUA77" s="98" t="s">
        <v>669</v>
      </c>
      <c r="MUB77" s="98" t="s">
        <v>669</v>
      </c>
      <c r="MUC77" s="98" t="s">
        <v>669</v>
      </c>
      <c r="MUD77" s="98" t="s">
        <v>669</v>
      </c>
      <c r="MUE77" s="98" t="s">
        <v>669</v>
      </c>
      <c r="MUF77" s="98" t="s">
        <v>669</v>
      </c>
      <c r="MUG77" s="98" t="s">
        <v>669</v>
      </c>
      <c r="MUH77" s="98" t="s">
        <v>669</v>
      </c>
      <c r="MUI77" s="98" t="s">
        <v>669</v>
      </c>
      <c r="MUJ77" s="98" t="s">
        <v>669</v>
      </c>
      <c r="MUK77" s="98" t="s">
        <v>669</v>
      </c>
      <c r="MUL77" s="98" t="s">
        <v>669</v>
      </c>
      <c r="MUM77" s="98" t="s">
        <v>669</v>
      </c>
      <c r="MUN77" s="98" t="s">
        <v>669</v>
      </c>
      <c r="MUO77" s="98" t="s">
        <v>669</v>
      </c>
      <c r="MUP77" s="98" t="s">
        <v>669</v>
      </c>
      <c r="MUQ77" s="98" t="s">
        <v>669</v>
      </c>
      <c r="MUR77" s="98" t="s">
        <v>669</v>
      </c>
      <c r="MUS77" s="98" t="s">
        <v>669</v>
      </c>
      <c r="MUT77" s="98" t="s">
        <v>669</v>
      </c>
      <c r="MUU77" s="98" t="s">
        <v>669</v>
      </c>
      <c r="MUV77" s="98" t="s">
        <v>669</v>
      </c>
      <c r="MUW77" s="98" t="s">
        <v>669</v>
      </c>
      <c r="MUX77" s="98" t="s">
        <v>669</v>
      </c>
      <c r="MUY77" s="98" t="s">
        <v>669</v>
      </c>
      <c r="MUZ77" s="98" t="s">
        <v>669</v>
      </c>
      <c r="MVA77" s="98" t="s">
        <v>669</v>
      </c>
      <c r="MVB77" s="98" t="s">
        <v>669</v>
      </c>
      <c r="MVC77" s="98" t="s">
        <v>669</v>
      </c>
      <c r="MVD77" s="98" t="s">
        <v>669</v>
      </c>
      <c r="MVE77" s="98" t="s">
        <v>669</v>
      </c>
      <c r="MVF77" s="98" t="s">
        <v>669</v>
      </c>
      <c r="MVG77" s="98" t="s">
        <v>669</v>
      </c>
      <c r="MVH77" s="98" t="s">
        <v>669</v>
      </c>
      <c r="MVI77" s="98" t="s">
        <v>669</v>
      </c>
      <c r="MVJ77" s="98" t="s">
        <v>669</v>
      </c>
      <c r="MVK77" s="98" t="s">
        <v>669</v>
      </c>
      <c r="MVL77" s="98" t="s">
        <v>669</v>
      </c>
      <c r="MVM77" s="98" t="s">
        <v>669</v>
      </c>
      <c r="MVN77" s="98" t="s">
        <v>669</v>
      </c>
      <c r="MVO77" s="98" t="s">
        <v>669</v>
      </c>
      <c r="MVP77" s="98" t="s">
        <v>669</v>
      </c>
      <c r="MVQ77" s="98" t="s">
        <v>669</v>
      </c>
      <c r="MVR77" s="98" t="s">
        <v>669</v>
      </c>
      <c r="MVS77" s="98" t="s">
        <v>669</v>
      </c>
      <c r="MVT77" s="98" t="s">
        <v>669</v>
      </c>
      <c r="MVU77" s="98" t="s">
        <v>669</v>
      </c>
      <c r="MVV77" s="98" t="s">
        <v>669</v>
      </c>
      <c r="MVW77" s="98" t="s">
        <v>669</v>
      </c>
      <c r="MVX77" s="98" t="s">
        <v>669</v>
      </c>
      <c r="MVY77" s="98" t="s">
        <v>669</v>
      </c>
      <c r="MVZ77" s="98" t="s">
        <v>669</v>
      </c>
      <c r="MWA77" s="98" t="s">
        <v>669</v>
      </c>
      <c r="MWB77" s="98" t="s">
        <v>669</v>
      </c>
      <c r="MWC77" s="98" t="s">
        <v>669</v>
      </c>
      <c r="MWD77" s="98" t="s">
        <v>669</v>
      </c>
      <c r="MWE77" s="98" t="s">
        <v>669</v>
      </c>
      <c r="MWF77" s="98" t="s">
        <v>669</v>
      </c>
      <c r="MWG77" s="98" t="s">
        <v>669</v>
      </c>
      <c r="MWH77" s="98" t="s">
        <v>669</v>
      </c>
      <c r="MWI77" s="98" t="s">
        <v>669</v>
      </c>
      <c r="MWJ77" s="98" t="s">
        <v>669</v>
      </c>
      <c r="MWK77" s="98" t="s">
        <v>669</v>
      </c>
      <c r="MWL77" s="98" t="s">
        <v>669</v>
      </c>
      <c r="MWM77" s="98" t="s">
        <v>669</v>
      </c>
      <c r="MWN77" s="98" t="s">
        <v>669</v>
      </c>
      <c r="MWO77" s="98" t="s">
        <v>669</v>
      </c>
      <c r="MWP77" s="98" t="s">
        <v>669</v>
      </c>
      <c r="MWQ77" s="98" t="s">
        <v>669</v>
      </c>
      <c r="MWR77" s="98" t="s">
        <v>669</v>
      </c>
      <c r="MWS77" s="98" t="s">
        <v>669</v>
      </c>
      <c r="MWT77" s="98" t="s">
        <v>669</v>
      </c>
      <c r="MWU77" s="98" t="s">
        <v>669</v>
      </c>
      <c r="MWV77" s="98" t="s">
        <v>669</v>
      </c>
      <c r="MWW77" s="98" t="s">
        <v>669</v>
      </c>
      <c r="MWX77" s="98" t="s">
        <v>669</v>
      </c>
      <c r="MWY77" s="98" t="s">
        <v>669</v>
      </c>
      <c r="MWZ77" s="98" t="s">
        <v>669</v>
      </c>
      <c r="MXA77" s="98" t="s">
        <v>669</v>
      </c>
      <c r="MXB77" s="98" t="s">
        <v>669</v>
      </c>
      <c r="MXC77" s="98" t="s">
        <v>669</v>
      </c>
      <c r="MXD77" s="98" t="s">
        <v>669</v>
      </c>
      <c r="MXE77" s="98" t="s">
        <v>669</v>
      </c>
      <c r="MXF77" s="98" t="s">
        <v>669</v>
      </c>
      <c r="MXG77" s="98" t="s">
        <v>669</v>
      </c>
      <c r="MXH77" s="98" t="s">
        <v>669</v>
      </c>
      <c r="MXI77" s="98" t="s">
        <v>669</v>
      </c>
      <c r="MXJ77" s="98" t="s">
        <v>669</v>
      </c>
      <c r="MXK77" s="98" t="s">
        <v>669</v>
      </c>
      <c r="MXL77" s="98" t="s">
        <v>669</v>
      </c>
      <c r="MXM77" s="98" t="s">
        <v>669</v>
      </c>
      <c r="MXN77" s="98" t="s">
        <v>669</v>
      </c>
      <c r="MXO77" s="98" t="s">
        <v>669</v>
      </c>
      <c r="MXP77" s="98" t="s">
        <v>669</v>
      </c>
      <c r="MXQ77" s="98" t="s">
        <v>669</v>
      </c>
      <c r="MXR77" s="98" t="s">
        <v>669</v>
      </c>
      <c r="MXS77" s="98" t="s">
        <v>669</v>
      </c>
      <c r="MXT77" s="98" t="s">
        <v>669</v>
      </c>
      <c r="MXU77" s="98" t="s">
        <v>669</v>
      </c>
      <c r="MXV77" s="98" t="s">
        <v>669</v>
      </c>
      <c r="MXW77" s="98" t="s">
        <v>669</v>
      </c>
      <c r="MXX77" s="98" t="s">
        <v>669</v>
      </c>
      <c r="MXY77" s="98" t="s">
        <v>669</v>
      </c>
      <c r="MXZ77" s="98" t="s">
        <v>669</v>
      </c>
      <c r="MYA77" s="98" t="s">
        <v>669</v>
      </c>
      <c r="MYB77" s="98" t="s">
        <v>669</v>
      </c>
      <c r="MYC77" s="98" t="s">
        <v>669</v>
      </c>
      <c r="MYD77" s="98" t="s">
        <v>669</v>
      </c>
      <c r="MYE77" s="98" t="s">
        <v>669</v>
      </c>
      <c r="MYF77" s="98" t="s">
        <v>669</v>
      </c>
      <c r="MYG77" s="98" t="s">
        <v>669</v>
      </c>
      <c r="MYH77" s="98" t="s">
        <v>669</v>
      </c>
      <c r="MYI77" s="98" t="s">
        <v>669</v>
      </c>
      <c r="MYJ77" s="98" t="s">
        <v>669</v>
      </c>
      <c r="MYK77" s="98" t="s">
        <v>669</v>
      </c>
      <c r="MYL77" s="98" t="s">
        <v>669</v>
      </c>
      <c r="MYM77" s="98" t="s">
        <v>669</v>
      </c>
      <c r="MYN77" s="98" t="s">
        <v>669</v>
      </c>
      <c r="MYO77" s="98" t="s">
        <v>669</v>
      </c>
      <c r="MYP77" s="98" t="s">
        <v>669</v>
      </c>
      <c r="MYQ77" s="98" t="s">
        <v>669</v>
      </c>
      <c r="MYR77" s="98" t="s">
        <v>669</v>
      </c>
      <c r="MYS77" s="98" t="s">
        <v>669</v>
      </c>
      <c r="MYT77" s="98" t="s">
        <v>669</v>
      </c>
      <c r="MYU77" s="98" t="s">
        <v>669</v>
      </c>
      <c r="MYV77" s="98" t="s">
        <v>669</v>
      </c>
      <c r="MYW77" s="98" t="s">
        <v>669</v>
      </c>
      <c r="MYX77" s="98" t="s">
        <v>669</v>
      </c>
      <c r="MYY77" s="98" t="s">
        <v>669</v>
      </c>
      <c r="MYZ77" s="98" t="s">
        <v>669</v>
      </c>
      <c r="MZA77" s="98" t="s">
        <v>669</v>
      </c>
      <c r="MZB77" s="98" t="s">
        <v>669</v>
      </c>
      <c r="MZC77" s="98" t="s">
        <v>669</v>
      </c>
      <c r="MZD77" s="98" t="s">
        <v>669</v>
      </c>
      <c r="MZE77" s="98" t="s">
        <v>669</v>
      </c>
      <c r="MZF77" s="98" t="s">
        <v>669</v>
      </c>
      <c r="MZG77" s="98" t="s">
        <v>669</v>
      </c>
      <c r="MZH77" s="98" t="s">
        <v>669</v>
      </c>
      <c r="MZI77" s="98" t="s">
        <v>669</v>
      </c>
      <c r="MZJ77" s="98" t="s">
        <v>669</v>
      </c>
      <c r="MZK77" s="98" t="s">
        <v>669</v>
      </c>
      <c r="MZL77" s="98" t="s">
        <v>669</v>
      </c>
      <c r="MZM77" s="98" t="s">
        <v>669</v>
      </c>
      <c r="MZN77" s="98" t="s">
        <v>669</v>
      </c>
      <c r="MZO77" s="98" t="s">
        <v>669</v>
      </c>
      <c r="MZP77" s="98" t="s">
        <v>669</v>
      </c>
      <c r="MZQ77" s="98" t="s">
        <v>669</v>
      </c>
      <c r="MZR77" s="98" t="s">
        <v>669</v>
      </c>
      <c r="MZS77" s="98" t="s">
        <v>669</v>
      </c>
      <c r="MZT77" s="98" t="s">
        <v>669</v>
      </c>
      <c r="MZU77" s="98" t="s">
        <v>669</v>
      </c>
      <c r="MZV77" s="98" t="s">
        <v>669</v>
      </c>
      <c r="MZW77" s="98" t="s">
        <v>669</v>
      </c>
      <c r="MZX77" s="98" t="s">
        <v>669</v>
      </c>
      <c r="MZY77" s="98" t="s">
        <v>669</v>
      </c>
      <c r="MZZ77" s="98" t="s">
        <v>669</v>
      </c>
      <c r="NAA77" s="98" t="s">
        <v>669</v>
      </c>
      <c r="NAB77" s="98" t="s">
        <v>669</v>
      </c>
      <c r="NAC77" s="98" t="s">
        <v>669</v>
      </c>
      <c r="NAD77" s="98" t="s">
        <v>669</v>
      </c>
      <c r="NAE77" s="98" t="s">
        <v>669</v>
      </c>
      <c r="NAF77" s="98" t="s">
        <v>669</v>
      </c>
      <c r="NAG77" s="98" t="s">
        <v>669</v>
      </c>
      <c r="NAH77" s="98" t="s">
        <v>669</v>
      </c>
      <c r="NAI77" s="98" t="s">
        <v>669</v>
      </c>
      <c r="NAJ77" s="98" t="s">
        <v>669</v>
      </c>
      <c r="NAK77" s="98" t="s">
        <v>669</v>
      </c>
      <c r="NAL77" s="98" t="s">
        <v>669</v>
      </c>
      <c r="NAM77" s="98" t="s">
        <v>669</v>
      </c>
      <c r="NAN77" s="98" t="s">
        <v>669</v>
      </c>
      <c r="NAO77" s="98" t="s">
        <v>669</v>
      </c>
      <c r="NAP77" s="98" t="s">
        <v>669</v>
      </c>
      <c r="NAQ77" s="98" t="s">
        <v>669</v>
      </c>
      <c r="NAR77" s="98" t="s">
        <v>669</v>
      </c>
      <c r="NAS77" s="98" t="s">
        <v>669</v>
      </c>
      <c r="NAT77" s="98" t="s">
        <v>669</v>
      </c>
      <c r="NAU77" s="98" t="s">
        <v>669</v>
      </c>
      <c r="NAV77" s="98" t="s">
        <v>669</v>
      </c>
      <c r="NAW77" s="98" t="s">
        <v>669</v>
      </c>
      <c r="NAX77" s="98" t="s">
        <v>669</v>
      </c>
      <c r="NAY77" s="98" t="s">
        <v>669</v>
      </c>
      <c r="NAZ77" s="98" t="s">
        <v>669</v>
      </c>
      <c r="NBA77" s="98" t="s">
        <v>669</v>
      </c>
      <c r="NBB77" s="98" t="s">
        <v>669</v>
      </c>
      <c r="NBC77" s="98" t="s">
        <v>669</v>
      </c>
      <c r="NBD77" s="98" t="s">
        <v>669</v>
      </c>
      <c r="NBE77" s="98" t="s">
        <v>669</v>
      </c>
      <c r="NBF77" s="98" t="s">
        <v>669</v>
      </c>
      <c r="NBG77" s="98" t="s">
        <v>669</v>
      </c>
      <c r="NBH77" s="98" t="s">
        <v>669</v>
      </c>
      <c r="NBI77" s="98" t="s">
        <v>669</v>
      </c>
      <c r="NBJ77" s="98" t="s">
        <v>669</v>
      </c>
      <c r="NBK77" s="98" t="s">
        <v>669</v>
      </c>
      <c r="NBL77" s="98" t="s">
        <v>669</v>
      </c>
      <c r="NBM77" s="98" t="s">
        <v>669</v>
      </c>
      <c r="NBN77" s="98" t="s">
        <v>669</v>
      </c>
      <c r="NBO77" s="98" t="s">
        <v>669</v>
      </c>
      <c r="NBP77" s="98" t="s">
        <v>669</v>
      </c>
      <c r="NBQ77" s="98" t="s">
        <v>669</v>
      </c>
      <c r="NBR77" s="98" t="s">
        <v>669</v>
      </c>
      <c r="NBS77" s="98" t="s">
        <v>669</v>
      </c>
      <c r="NBT77" s="98" t="s">
        <v>669</v>
      </c>
      <c r="NBU77" s="98" t="s">
        <v>669</v>
      </c>
      <c r="NBV77" s="98" t="s">
        <v>669</v>
      </c>
      <c r="NBW77" s="98" t="s">
        <v>669</v>
      </c>
      <c r="NBX77" s="98" t="s">
        <v>669</v>
      </c>
      <c r="NBY77" s="98" t="s">
        <v>669</v>
      </c>
      <c r="NBZ77" s="98" t="s">
        <v>669</v>
      </c>
      <c r="NCA77" s="98" t="s">
        <v>669</v>
      </c>
      <c r="NCB77" s="98" t="s">
        <v>669</v>
      </c>
      <c r="NCC77" s="98" t="s">
        <v>669</v>
      </c>
      <c r="NCD77" s="98" t="s">
        <v>669</v>
      </c>
      <c r="NCE77" s="98" t="s">
        <v>669</v>
      </c>
      <c r="NCF77" s="98" t="s">
        <v>669</v>
      </c>
      <c r="NCG77" s="98" t="s">
        <v>669</v>
      </c>
      <c r="NCH77" s="98" t="s">
        <v>669</v>
      </c>
      <c r="NCI77" s="98" t="s">
        <v>669</v>
      </c>
      <c r="NCJ77" s="98" t="s">
        <v>669</v>
      </c>
      <c r="NCK77" s="98" t="s">
        <v>669</v>
      </c>
      <c r="NCL77" s="98" t="s">
        <v>669</v>
      </c>
      <c r="NCM77" s="98" t="s">
        <v>669</v>
      </c>
      <c r="NCN77" s="98" t="s">
        <v>669</v>
      </c>
      <c r="NCO77" s="98" t="s">
        <v>669</v>
      </c>
      <c r="NCP77" s="98" t="s">
        <v>669</v>
      </c>
      <c r="NCQ77" s="98" t="s">
        <v>669</v>
      </c>
      <c r="NCR77" s="98" t="s">
        <v>669</v>
      </c>
      <c r="NCS77" s="98" t="s">
        <v>669</v>
      </c>
      <c r="NCT77" s="98" t="s">
        <v>669</v>
      </c>
      <c r="NCU77" s="98" t="s">
        <v>669</v>
      </c>
      <c r="NCV77" s="98" t="s">
        <v>669</v>
      </c>
      <c r="NCW77" s="98" t="s">
        <v>669</v>
      </c>
      <c r="NCX77" s="98" t="s">
        <v>669</v>
      </c>
      <c r="NCY77" s="98" t="s">
        <v>669</v>
      </c>
      <c r="NCZ77" s="98" t="s">
        <v>669</v>
      </c>
      <c r="NDA77" s="98" t="s">
        <v>669</v>
      </c>
      <c r="NDB77" s="98" t="s">
        <v>669</v>
      </c>
      <c r="NDC77" s="98" t="s">
        <v>669</v>
      </c>
      <c r="NDD77" s="98" t="s">
        <v>669</v>
      </c>
      <c r="NDE77" s="98" t="s">
        <v>669</v>
      </c>
      <c r="NDF77" s="98" t="s">
        <v>669</v>
      </c>
      <c r="NDG77" s="98" t="s">
        <v>669</v>
      </c>
      <c r="NDH77" s="98" t="s">
        <v>669</v>
      </c>
      <c r="NDI77" s="98" t="s">
        <v>669</v>
      </c>
      <c r="NDJ77" s="98" t="s">
        <v>669</v>
      </c>
      <c r="NDK77" s="98" t="s">
        <v>669</v>
      </c>
      <c r="NDL77" s="98" t="s">
        <v>669</v>
      </c>
      <c r="NDM77" s="98" t="s">
        <v>669</v>
      </c>
      <c r="NDN77" s="98" t="s">
        <v>669</v>
      </c>
      <c r="NDO77" s="98" t="s">
        <v>669</v>
      </c>
      <c r="NDP77" s="98" t="s">
        <v>669</v>
      </c>
      <c r="NDQ77" s="98" t="s">
        <v>669</v>
      </c>
      <c r="NDR77" s="98" t="s">
        <v>669</v>
      </c>
      <c r="NDS77" s="98" t="s">
        <v>669</v>
      </c>
      <c r="NDT77" s="98" t="s">
        <v>669</v>
      </c>
      <c r="NDU77" s="98" t="s">
        <v>669</v>
      </c>
      <c r="NDV77" s="98" t="s">
        <v>669</v>
      </c>
      <c r="NDW77" s="98" t="s">
        <v>669</v>
      </c>
      <c r="NDX77" s="98" t="s">
        <v>669</v>
      </c>
      <c r="NDY77" s="98" t="s">
        <v>669</v>
      </c>
      <c r="NDZ77" s="98" t="s">
        <v>669</v>
      </c>
      <c r="NEA77" s="98" t="s">
        <v>669</v>
      </c>
      <c r="NEB77" s="98" t="s">
        <v>669</v>
      </c>
      <c r="NEC77" s="98" t="s">
        <v>669</v>
      </c>
      <c r="NED77" s="98" t="s">
        <v>669</v>
      </c>
      <c r="NEE77" s="98" t="s">
        <v>669</v>
      </c>
      <c r="NEF77" s="98" t="s">
        <v>669</v>
      </c>
      <c r="NEG77" s="98" t="s">
        <v>669</v>
      </c>
      <c r="NEH77" s="98" t="s">
        <v>669</v>
      </c>
      <c r="NEI77" s="98" t="s">
        <v>669</v>
      </c>
      <c r="NEJ77" s="98" t="s">
        <v>669</v>
      </c>
      <c r="NEK77" s="98" t="s">
        <v>669</v>
      </c>
      <c r="NEL77" s="98" t="s">
        <v>669</v>
      </c>
      <c r="NEM77" s="98" t="s">
        <v>669</v>
      </c>
      <c r="NEN77" s="98" t="s">
        <v>669</v>
      </c>
      <c r="NEO77" s="98" t="s">
        <v>669</v>
      </c>
      <c r="NEP77" s="98" t="s">
        <v>669</v>
      </c>
      <c r="NEQ77" s="98" t="s">
        <v>669</v>
      </c>
      <c r="NER77" s="98" t="s">
        <v>669</v>
      </c>
      <c r="NES77" s="98" t="s">
        <v>669</v>
      </c>
      <c r="NET77" s="98" t="s">
        <v>669</v>
      </c>
      <c r="NEU77" s="98" t="s">
        <v>669</v>
      </c>
      <c r="NEV77" s="98" t="s">
        <v>669</v>
      </c>
      <c r="NEW77" s="98" t="s">
        <v>669</v>
      </c>
      <c r="NEX77" s="98" t="s">
        <v>669</v>
      </c>
      <c r="NEY77" s="98" t="s">
        <v>669</v>
      </c>
      <c r="NEZ77" s="98" t="s">
        <v>669</v>
      </c>
      <c r="NFA77" s="98" t="s">
        <v>669</v>
      </c>
      <c r="NFB77" s="98" t="s">
        <v>669</v>
      </c>
      <c r="NFC77" s="98" t="s">
        <v>669</v>
      </c>
      <c r="NFD77" s="98" t="s">
        <v>669</v>
      </c>
      <c r="NFE77" s="98" t="s">
        <v>669</v>
      </c>
      <c r="NFF77" s="98" t="s">
        <v>669</v>
      </c>
      <c r="NFG77" s="98" t="s">
        <v>669</v>
      </c>
      <c r="NFH77" s="98" t="s">
        <v>669</v>
      </c>
      <c r="NFI77" s="98" t="s">
        <v>669</v>
      </c>
      <c r="NFJ77" s="98" t="s">
        <v>669</v>
      </c>
      <c r="NFK77" s="98" t="s">
        <v>669</v>
      </c>
      <c r="NFL77" s="98" t="s">
        <v>669</v>
      </c>
      <c r="NFM77" s="98" t="s">
        <v>669</v>
      </c>
      <c r="NFN77" s="98" t="s">
        <v>669</v>
      </c>
      <c r="NFO77" s="98" t="s">
        <v>669</v>
      </c>
      <c r="NFP77" s="98" t="s">
        <v>669</v>
      </c>
      <c r="NFQ77" s="98" t="s">
        <v>669</v>
      </c>
      <c r="NFR77" s="98" t="s">
        <v>669</v>
      </c>
      <c r="NFS77" s="98" t="s">
        <v>669</v>
      </c>
      <c r="NFT77" s="98" t="s">
        <v>669</v>
      </c>
      <c r="NFU77" s="98" t="s">
        <v>669</v>
      </c>
      <c r="NFV77" s="98" t="s">
        <v>669</v>
      </c>
      <c r="NFW77" s="98" t="s">
        <v>669</v>
      </c>
      <c r="NFX77" s="98" t="s">
        <v>669</v>
      </c>
      <c r="NFY77" s="98" t="s">
        <v>669</v>
      </c>
      <c r="NFZ77" s="98" t="s">
        <v>669</v>
      </c>
      <c r="NGA77" s="98" t="s">
        <v>669</v>
      </c>
      <c r="NGB77" s="98" t="s">
        <v>669</v>
      </c>
      <c r="NGC77" s="98" t="s">
        <v>669</v>
      </c>
      <c r="NGD77" s="98" t="s">
        <v>669</v>
      </c>
      <c r="NGE77" s="98" t="s">
        <v>669</v>
      </c>
      <c r="NGF77" s="98" t="s">
        <v>669</v>
      </c>
      <c r="NGG77" s="98" t="s">
        <v>669</v>
      </c>
      <c r="NGH77" s="98" t="s">
        <v>669</v>
      </c>
      <c r="NGI77" s="98" t="s">
        <v>669</v>
      </c>
      <c r="NGJ77" s="98" t="s">
        <v>669</v>
      </c>
      <c r="NGK77" s="98" t="s">
        <v>669</v>
      </c>
      <c r="NGL77" s="98" t="s">
        <v>669</v>
      </c>
      <c r="NGM77" s="98" t="s">
        <v>669</v>
      </c>
      <c r="NGN77" s="98" t="s">
        <v>669</v>
      </c>
      <c r="NGO77" s="98" t="s">
        <v>669</v>
      </c>
      <c r="NGP77" s="98" t="s">
        <v>669</v>
      </c>
      <c r="NGQ77" s="98" t="s">
        <v>669</v>
      </c>
      <c r="NGR77" s="98" t="s">
        <v>669</v>
      </c>
      <c r="NGS77" s="98" t="s">
        <v>669</v>
      </c>
      <c r="NGT77" s="98" t="s">
        <v>669</v>
      </c>
      <c r="NGU77" s="98" t="s">
        <v>669</v>
      </c>
      <c r="NGV77" s="98" t="s">
        <v>669</v>
      </c>
      <c r="NGW77" s="98" t="s">
        <v>669</v>
      </c>
      <c r="NGX77" s="98" t="s">
        <v>669</v>
      </c>
      <c r="NGY77" s="98" t="s">
        <v>669</v>
      </c>
      <c r="NGZ77" s="98" t="s">
        <v>669</v>
      </c>
      <c r="NHA77" s="98" t="s">
        <v>669</v>
      </c>
      <c r="NHB77" s="98" t="s">
        <v>669</v>
      </c>
      <c r="NHC77" s="98" t="s">
        <v>669</v>
      </c>
      <c r="NHD77" s="98" t="s">
        <v>669</v>
      </c>
      <c r="NHE77" s="98" t="s">
        <v>669</v>
      </c>
      <c r="NHF77" s="98" t="s">
        <v>669</v>
      </c>
      <c r="NHG77" s="98" t="s">
        <v>669</v>
      </c>
      <c r="NHH77" s="98" t="s">
        <v>669</v>
      </c>
      <c r="NHI77" s="98" t="s">
        <v>669</v>
      </c>
      <c r="NHJ77" s="98" t="s">
        <v>669</v>
      </c>
      <c r="NHK77" s="98" t="s">
        <v>669</v>
      </c>
      <c r="NHL77" s="98" t="s">
        <v>669</v>
      </c>
      <c r="NHM77" s="98" t="s">
        <v>669</v>
      </c>
      <c r="NHN77" s="98" t="s">
        <v>669</v>
      </c>
      <c r="NHO77" s="98" t="s">
        <v>669</v>
      </c>
      <c r="NHP77" s="98" t="s">
        <v>669</v>
      </c>
      <c r="NHQ77" s="98" t="s">
        <v>669</v>
      </c>
      <c r="NHR77" s="98" t="s">
        <v>669</v>
      </c>
      <c r="NHS77" s="98" t="s">
        <v>669</v>
      </c>
      <c r="NHT77" s="98" t="s">
        <v>669</v>
      </c>
      <c r="NHU77" s="98" t="s">
        <v>669</v>
      </c>
      <c r="NHV77" s="98" t="s">
        <v>669</v>
      </c>
      <c r="NHW77" s="98" t="s">
        <v>669</v>
      </c>
      <c r="NHX77" s="98" t="s">
        <v>669</v>
      </c>
      <c r="NHY77" s="98" t="s">
        <v>669</v>
      </c>
      <c r="NHZ77" s="98" t="s">
        <v>669</v>
      </c>
      <c r="NIA77" s="98" t="s">
        <v>669</v>
      </c>
      <c r="NIB77" s="98" t="s">
        <v>669</v>
      </c>
      <c r="NIC77" s="98" t="s">
        <v>669</v>
      </c>
      <c r="NID77" s="98" t="s">
        <v>669</v>
      </c>
      <c r="NIE77" s="98" t="s">
        <v>669</v>
      </c>
      <c r="NIF77" s="98" t="s">
        <v>669</v>
      </c>
      <c r="NIG77" s="98" t="s">
        <v>669</v>
      </c>
      <c r="NIH77" s="98" t="s">
        <v>669</v>
      </c>
      <c r="NII77" s="98" t="s">
        <v>669</v>
      </c>
      <c r="NIJ77" s="98" t="s">
        <v>669</v>
      </c>
      <c r="NIK77" s="98" t="s">
        <v>669</v>
      </c>
      <c r="NIL77" s="98" t="s">
        <v>669</v>
      </c>
      <c r="NIM77" s="98" t="s">
        <v>669</v>
      </c>
      <c r="NIN77" s="98" t="s">
        <v>669</v>
      </c>
      <c r="NIO77" s="98" t="s">
        <v>669</v>
      </c>
      <c r="NIP77" s="98" t="s">
        <v>669</v>
      </c>
      <c r="NIQ77" s="98" t="s">
        <v>669</v>
      </c>
      <c r="NIR77" s="98" t="s">
        <v>669</v>
      </c>
      <c r="NIS77" s="98" t="s">
        <v>669</v>
      </c>
      <c r="NIT77" s="98" t="s">
        <v>669</v>
      </c>
      <c r="NIU77" s="98" t="s">
        <v>669</v>
      </c>
      <c r="NIV77" s="98" t="s">
        <v>669</v>
      </c>
      <c r="NIW77" s="98" t="s">
        <v>669</v>
      </c>
      <c r="NIX77" s="98" t="s">
        <v>669</v>
      </c>
      <c r="NIY77" s="98" t="s">
        <v>669</v>
      </c>
      <c r="NIZ77" s="98" t="s">
        <v>669</v>
      </c>
      <c r="NJA77" s="98" t="s">
        <v>669</v>
      </c>
      <c r="NJB77" s="98" t="s">
        <v>669</v>
      </c>
      <c r="NJC77" s="98" t="s">
        <v>669</v>
      </c>
      <c r="NJD77" s="98" t="s">
        <v>669</v>
      </c>
      <c r="NJE77" s="98" t="s">
        <v>669</v>
      </c>
      <c r="NJF77" s="98" t="s">
        <v>669</v>
      </c>
      <c r="NJG77" s="98" t="s">
        <v>669</v>
      </c>
      <c r="NJH77" s="98" t="s">
        <v>669</v>
      </c>
      <c r="NJI77" s="98" t="s">
        <v>669</v>
      </c>
      <c r="NJJ77" s="98" t="s">
        <v>669</v>
      </c>
      <c r="NJK77" s="98" t="s">
        <v>669</v>
      </c>
      <c r="NJL77" s="98" t="s">
        <v>669</v>
      </c>
      <c r="NJM77" s="98" t="s">
        <v>669</v>
      </c>
      <c r="NJN77" s="98" t="s">
        <v>669</v>
      </c>
      <c r="NJO77" s="98" t="s">
        <v>669</v>
      </c>
      <c r="NJP77" s="98" t="s">
        <v>669</v>
      </c>
      <c r="NJQ77" s="98" t="s">
        <v>669</v>
      </c>
      <c r="NJR77" s="98" t="s">
        <v>669</v>
      </c>
      <c r="NJS77" s="98" t="s">
        <v>669</v>
      </c>
      <c r="NJT77" s="98" t="s">
        <v>669</v>
      </c>
      <c r="NJU77" s="98" t="s">
        <v>669</v>
      </c>
      <c r="NJV77" s="98" t="s">
        <v>669</v>
      </c>
      <c r="NJW77" s="98" t="s">
        <v>669</v>
      </c>
      <c r="NJX77" s="98" t="s">
        <v>669</v>
      </c>
      <c r="NJY77" s="98" t="s">
        <v>669</v>
      </c>
      <c r="NJZ77" s="98" t="s">
        <v>669</v>
      </c>
      <c r="NKA77" s="98" t="s">
        <v>669</v>
      </c>
      <c r="NKB77" s="98" t="s">
        <v>669</v>
      </c>
      <c r="NKC77" s="98" t="s">
        <v>669</v>
      </c>
      <c r="NKD77" s="98" t="s">
        <v>669</v>
      </c>
      <c r="NKE77" s="98" t="s">
        <v>669</v>
      </c>
      <c r="NKF77" s="98" t="s">
        <v>669</v>
      </c>
      <c r="NKG77" s="98" t="s">
        <v>669</v>
      </c>
      <c r="NKH77" s="98" t="s">
        <v>669</v>
      </c>
      <c r="NKI77" s="98" t="s">
        <v>669</v>
      </c>
      <c r="NKJ77" s="98" t="s">
        <v>669</v>
      </c>
      <c r="NKK77" s="98" t="s">
        <v>669</v>
      </c>
      <c r="NKL77" s="98" t="s">
        <v>669</v>
      </c>
      <c r="NKM77" s="98" t="s">
        <v>669</v>
      </c>
      <c r="NKN77" s="98" t="s">
        <v>669</v>
      </c>
      <c r="NKO77" s="98" t="s">
        <v>669</v>
      </c>
      <c r="NKP77" s="98" t="s">
        <v>669</v>
      </c>
      <c r="NKQ77" s="98" t="s">
        <v>669</v>
      </c>
      <c r="NKR77" s="98" t="s">
        <v>669</v>
      </c>
      <c r="NKS77" s="98" t="s">
        <v>669</v>
      </c>
      <c r="NKT77" s="98" t="s">
        <v>669</v>
      </c>
      <c r="NKU77" s="98" t="s">
        <v>669</v>
      </c>
      <c r="NKV77" s="98" t="s">
        <v>669</v>
      </c>
      <c r="NKW77" s="98" t="s">
        <v>669</v>
      </c>
      <c r="NKX77" s="98" t="s">
        <v>669</v>
      </c>
      <c r="NKY77" s="98" t="s">
        <v>669</v>
      </c>
      <c r="NKZ77" s="98" t="s">
        <v>669</v>
      </c>
      <c r="NLA77" s="98" t="s">
        <v>669</v>
      </c>
      <c r="NLB77" s="98" t="s">
        <v>669</v>
      </c>
      <c r="NLC77" s="98" t="s">
        <v>669</v>
      </c>
      <c r="NLD77" s="98" t="s">
        <v>669</v>
      </c>
      <c r="NLE77" s="98" t="s">
        <v>669</v>
      </c>
      <c r="NLF77" s="98" t="s">
        <v>669</v>
      </c>
      <c r="NLG77" s="98" t="s">
        <v>669</v>
      </c>
      <c r="NLH77" s="98" t="s">
        <v>669</v>
      </c>
      <c r="NLI77" s="98" t="s">
        <v>669</v>
      </c>
      <c r="NLJ77" s="98" t="s">
        <v>669</v>
      </c>
      <c r="NLK77" s="98" t="s">
        <v>669</v>
      </c>
      <c r="NLL77" s="98" t="s">
        <v>669</v>
      </c>
      <c r="NLM77" s="98" t="s">
        <v>669</v>
      </c>
      <c r="NLN77" s="98" t="s">
        <v>669</v>
      </c>
      <c r="NLO77" s="98" t="s">
        <v>669</v>
      </c>
      <c r="NLP77" s="98" t="s">
        <v>669</v>
      </c>
      <c r="NLQ77" s="98" t="s">
        <v>669</v>
      </c>
      <c r="NLR77" s="98" t="s">
        <v>669</v>
      </c>
      <c r="NLS77" s="98" t="s">
        <v>669</v>
      </c>
      <c r="NLT77" s="98" t="s">
        <v>669</v>
      </c>
      <c r="NLU77" s="98" t="s">
        <v>669</v>
      </c>
      <c r="NLV77" s="98" t="s">
        <v>669</v>
      </c>
      <c r="NLW77" s="98" t="s">
        <v>669</v>
      </c>
      <c r="NLX77" s="98" t="s">
        <v>669</v>
      </c>
      <c r="NLY77" s="98" t="s">
        <v>669</v>
      </c>
      <c r="NLZ77" s="98" t="s">
        <v>669</v>
      </c>
      <c r="NMA77" s="98" t="s">
        <v>669</v>
      </c>
      <c r="NMB77" s="98" t="s">
        <v>669</v>
      </c>
      <c r="NMC77" s="98" t="s">
        <v>669</v>
      </c>
      <c r="NMD77" s="98" t="s">
        <v>669</v>
      </c>
      <c r="NME77" s="98" t="s">
        <v>669</v>
      </c>
      <c r="NMF77" s="98" t="s">
        <v>669</v>
      </c>
      <c r="NMG77" s="98" t="s">
        <v>669</v>
      </c>
      <c r="NMH77" s="98" t="s">
        <v>669</v>
      </c>
      <c r="NMI77" s="98" t="s">
        <v>669</v>
      </c>
      <c r="NMJ77" s="98" t="s">
        <v>669</v>
      </c>
      <c r="NMK77" s="98" t="s">
        <v>669</v>
      </c>
      <c r="NML77" s="98" t="s">
        <v>669</v>
      </c>
      <c r="NMM77" s="98" t="s">
        <v>669</v>
      </c>
      <c r="NMN77" s="98" t="s">
        <v>669</v>
      </c>
      <c r="NMO77" s="98" t="s">
        <v>669</v>
      </c>
      <c r="NMP77" s="98" t="s">
        <v>669</v>
      </c>
      <c r="NMQ77" s="98" t="s">
        <v>669</v>
      </c>
      <c r="NMR77" s="98" t="s">
        <v>669</v>
      </c>
      <c r="NMS77" s="98" t="s">
        <v>669</v>
      </c>
      <c r="NMT77" s="98" t="s">
        <v>669</v>
      </c>
      <c r="NMU77" s="98" t="s">
        <v>669</v>
      </c>
      <c r="NMV77" s="98" t="s">
        <v>669</v>
      </c>
      <c r="NMW77" s="98" t="s">
        <v>669</v>
      </c>
      <c r="NMX77" s="98" t="s">
        <v>669</v>
      </c>
      <c r="NMY77" s="98" t="s">
        <v>669</v>
      </c>
      <c r="NMZ77" s="98" t="s">
        <v>669</v>
      </c>
      <c r="NNA77" s="98" t="s">
        <v>669</v>
      </c>
      <c r="NNB77" s="98" t="s">
        <v>669</v>
      </c>
      <c r="NNC77" s="98" t="s">
        <v>669</v>
      </c>
      <c r="NND77" s="98" t="s">
        <v>669</v>
      </c>
      <c r="NNE77" s="98" t="s">
        <v>669</v>
      </c>
      <c r="NNF77" s="98" t="s">
        <v>669</v>
      </c>
      <c r="NNG77" s="98" t="s">
        <v>669</v>
      </c>
      <c r="NNH77" s="98" t="s">
        <v>669</v>
      </c>
      <c r="NNI77" s="98" t="s">
        <v>669</v>
      </c>
      <c r="NNJ77" s="98" t="s">
        <v>669</v>
      </c>
      <c r="NNK77" s="98" t="s">
        <v>669</v>
      </c>
      <c r="NNL77" s="98" t="s">
        <v>669</v>
      </c>
      <c r="NNM77" s="98" t="s">
        <v>669</v>
      </c>
      <c r="NNN77" s="98" t="s">
        <v>669</v>
      </c>
      <c r="NNO77" s="98" t="s">
        <v>669</v>
      </c>
      <c r="NNP77" s="98" t="s">
        <v>669</v>
      </c>
      <c r="NNQ77" s="98" t="s">
        <v>669</v>
      </c>
      <c r="NNR77" s="98" t="s">
        <v>669</v>
      </c>
      <c r="NNS77" s="98" t="s">
        <v>669</v>
      </c>
      <c r="NNT77" s="98" t="s">
        <v>669</v>
      </c>
      <c r="NNU77" s="98" t="s">
        <v>669</v>
      </c>
      <c r="NNV77" s="98" t="s">
        <v>669</v>
      </c>
      <c r="NNW77" s="98" t="s">
        <v>669</v>
      </c>
      <c r="NNX77" s="98" t="s">
        <v>669</v>
      </c>
      <c r="NNY77" s="98" t="s">
        <v>669</v>
      </c>
      <c r="NNZ77" s="98" t="s">
        <v>669</v>
      </c>
      <c r="NOA77" s="98" t="s">
        <v>669</v>
      </c>
      <c r="NOB77" s="98" t="s">
        <v>669</v>
      </c>
      <c r="NOC77" s="98" t="s">
        <v>669</v>
      </c>
      <c r="NOD77" s="98" t="s">
        <v>669</v>
      </c>
      <c r="NOE77" s="98" t="s">
        <v>669</v>
      </c>
      <c r="NOF77" s="98" t="s">
        <v>669</v>
      </c>
      <c r="NOG77" s="98" t="s">
        <v>669</v>
      </c>
      <c r="NOH77" s="98" t="s">
        <v>669</v>
      </c>
      <c r="NOI77" s="98" t="s">
        <v>669</v>
      </c>
      <c r="NOJ77" s="98" t="s">
        <v>669</v>
      </c>
      <c r="NOK77" s="98" t="s">
        <v>669</v>
      </c>
      <c r="NOL77" s="98" t="s">
        <v>669</v>
      </c>
      <c r="NOM77" s="98" t="s">
        <v>669</v>
      </c>
      <c r="NON77" s="98" t="s">
        <v>669</v>
      </c>
      <c r="NOO77" s="98" t="s">
        <v>669</v>
      </c>
      <c r="NOP77" s="98" t="s">
        <v>669</v>
      </c>
      <c r="NOQ77" s="98" t="s">
        <v>669</v>
      </c>
      <c r="NOR77" s="98" t="s">
        <v>669</v>
      </c>
      <c r="NOS77" s="98" t="s">
        <v>669</v>
      </c>
      <c r="NOT77" s="98" t="s">
        <v>669</v>
      </c>
      <c r="NOU77" s="98" t="s">
        <v>669</v>
      </c>
      <c r="NOV77" s="98" t="s">
        <v>669</v>
      </c>
      <c r="NOW77" s="98" t="s">
        <v>669</v>
      </c>
      <c r="NOX77" s="98" t="s">
        <v>669</v>
      </c>
      <c r="NOY77" s="98" t="s">
        <v>669</v>
      </c>
      <c r="NOZ77" s="98" t="s">
        <v>669</v>
      </c>
      <c r="NPA77" s="98" t="s">
        <v>669</v>
      </c>
      <c r="NPB77" s="98" t="s">
        <v>669</v>
      </c>
      <c r="NPC77" s="98" t="s">
        <v>669</v>
      </c>
      <c r="NPD77" s="98" t="s">
        <v>669</v>
      </c>
      <c r="NPE77" s="98" t="s">
        <v>669</v>
      </c>
      <c r="NPF77" s="98" t="s">
        <v>669</v>
      </c>
      <c r="NPG77" s="98" t="s">
        <v>669</v>
      </c>
      <c r="NPH77" s="98" t="s">
        <v>669</v>
      </c>
      <c r="NPI77" s="98" t="s">
        <v>669</v>
      </c>
      <c r="NPJ77" s="98" t="s">
        <v>669</v>
      </c>
      <c r="NPK77" s="98" t="s">
        <v>669</v>
      </c>
      <c r="NPL77" s="98" t="s">
        <v>669</v>
      </c>
      <c r="NPM77" s="98" t="s">
        <v>669</v>
      </c>
      <c r="NPN77" s="98" t="s">
        <v>669</v>
      </c>
      <c r="NPO77" s="98" t="s">
        <v>669</v>
      </c>
      <c r="NPP77" s="98" t="s">
        <v>669</v>
      </c>
      <c r="NPQ77" s="98" t="s">
        <v>669</v>
      </c>
      <c r="NPR77" s="98" t="s">
        <v>669</v>
      </c>
      <c r="NPS77" s="98" t="s">
        <v>669</v>
      </c>
      <c r="NPT77" s="98" t="s">
        <v>669</v>
      </c>
      <c r="NPU77" s="98" t="s">
        <v>669</v>
      </c>
      <c r="NPV77" s="98" t="s">
        <v>669</v>
      </c>
      <c r="NPW77" s="98" t="s">
        <v>669</v>
      </c>
      <c r="NPX77" s="98" t="s">
        <v>669</v>
      </c>
      <c r="NPY77" s="98" t="s">
        <v>669</v>
      </c>
      <c r="NPZ77" s="98" t="s">
        <v>669</v>
      </c>
      <c r="NQA77" s="98" t="s">
        <v>669</v>
      </c>
      <c r="NQB77" s="98" t="s">
        <v>669</v>
      </c>
      <c r="NQC77" s="98" t="s">
        <v>669</v>
      </c>
      <c r="NQD77" s="98" t="s">
        <v>669</v>
      </c>
      <c r="NQE77" s="98" t="s">
        <v>669</v>
      </c>
      <c r="NQF77" s="98" t="s">
        <v>669</v>
      </c>
      <c r="NQG77" s="98" t="s">
        <v>669</v>
      </c>
      <c r="NQH77" s="98" t="s">
        <v>669</v>
      </c>
      <c r="NQI77" s="98" t="s">
        <v>669</v>
      </c>
      <c r="NQJ77" s="98" t="s">
        <v>669</v>
      </c>
      <c r="NQK77" s="98" t="s">
        <v>669</v>
      </c>
      <c r="NQL77" s="98" t="s">
        <v>669</v>
      </c>
      <c r="NQM77" s="98" t="s">
        <v>669</v>
      </c>
      <c r="NQN77" s="98" t="s">
        <v>669</v>
      </c>
      <c r="NQO77" s="98" t="s">
        <v>669</v>
      </c>
      <c r="NQP77" s="98" t="s">
        <v>669</v>
      </c>
      <c r="NQQ77" s="98" t="s">
        <v>669</v>
      </c>
      <c r="NQR77" s="98" t="s">
        <v>669</v>
      </c>
      <c r="NQS77" s="98" t="s">
        <v>669</v>
      </c>
      <c r="NQT77" s="98" t="s">
        <v>669</v>
      </c>
      <c r="NQU77" s="98" t="s">
        <v>669</v>
      </c>
      <c r="NQV77" s="98" t="s">
        <v>669</v>
      </c>
      <c r="NQW77" s="98" t="s">
        <v>669</v>
      </c>
      <c r="NQX77" s="98" t="s">
        <v>669</v>
      </c>
      <c r="NQY77" s="98" t="s">
        <v>669</v>
      </c>
      <c r="NQZ77" s="98" t="s">
        <v>669</v>
      </c>
      <c r="NRA77" s="98" t="s">
        <v>669</v>
      </c>
      <c r="NRB77" s="98" t="s">
        <v>669</v>
      </c>
      <c r="NRC77" s="98" t="s">
        <v>669</v>
      </c>
      <c r="NRD77" s="98" t="s">
        <v>669</v>
      </c>
      <c r="NRE77" s="98" t="s">
        <v>669</v>
      </c>
      <c r="NRF77" s="98" t="s">
        <v>669</v>
      </c>
      <c r="NRG77" s="98" t="s">
        <v>669</v>
      </c>
      <c r="NRH77" s="98" t="s">
        <v>669</v>
      </c>
      <c r="NRI77" s="98" t="s">
        <v>669</v>
      </c>
      <c r="NRJ77" s="98" t="s">
        <v>669</v>
      </c>
      <c r="NRK77" s="98" t="s">
        <v>669</v>
      </c>
      <c r="NRL77" s="98" t="s">
        <v>669</v>
      </c>
      <c r="NRM77" s="98" t="s">
        <v>669</v>
      </c>
      <c r="NRN77" s="98" t="s">
        <v>669</v>
      </c>
      <c r="NRO77" s="98" t="s">
        <v>669</v>
      </c>
      <c r="NRP77" s="98" t="s">
        <v>669</v>
      </c>
      <c r="NRQ77" s="98" t="s">
        <v>669</v>
      </c>
      <c r="NRR77" s="98" t="s">
        <v>669</v>
      </c>
      <c r="NRS77" s="98" t="s">
        <v>669</v>
      </c>
      <c r="NRT77" s="98" t="s">
        <v>669</v>
      </c>
      <c r="NRU77" s="98" t="s">
        <v>669</v>
      </c>
      <c r="NRV77" s="98" t="s">
        <v>669</v>
      </c>
      <c r="NRW77" s="98" t="s">
        <v>669</v>
      </c>
      <c r="NRX77" s="98" t="s">
        <v>669</v>
      </c>
      <c r="NRY77" s="98" t="s">
        <v>669</v>
      </c>
      <c r="NRZ77" s="98" t="s">
        <v>669</v>
      </c>
      <c r="NSA77" s="98" t="s">
        <v>669</v>
      </c>
      <c r="NSB77" s="98" t="s">
        <v>669</v>
      </c>
      <c r="NSC77" s="98" t="s">
        <v>669</v>
      </c>
      <c r="NSD77" s="98" t="s">
        <v>669</v>
      </c>
      <c r="NSE77" s="98" t="s">
        <v>669</v>
      </c>
      <c r="NSF77" s="98" t="s">
        <v>669</v>
      </c>
      <c r="NSG77" s="98" t="s">
        <v>669</v>
      </c>
      <c r="NSH77" s="98" t="s">
        <v>669</v>
      </c>
      <c r="NSI77" s="98" t="s">
        <v>669</v>
      </c>
      <c r="NSJ77" s="98" t="s">
        <v>669</v>
      </c>
      <c r="NSK77" s="98" t="s">
        <v>669</v>
      </c>
      <c r="NSL77" s="98" t="s">
        <v>669</v>
      </c>
      <c r="NSM77" s="98" t="s">
        <v>669</v>
      </c>
      <c r="NSN77" s="98" t="s">
        <v>669</v>
      </c>
      <c r="NSO77" s="98" t="s">
        <v>669</v>
      </c>
      <c r="NSP77" s="98" t="s">
        <v>669</v>
      </c>
      <c r="NSQ77" s="98" t="s">
        <v>669</v>
      </c>
      <c r="NSR77" s="98" t="s">
        <v>669</v>
      </c>
      <c r="NSS77" s="98" t="s">
        <v>669</v>
      </c>
      <c r="NST77" s="98" t="s">
        <v>669</v>
      </c>
      <c r="NSU77" s="98" t="s">
        <v>669</v>
      </c>
      <c r="NSV77" s="98" t="s">
        <v>669</v>
      </c>
      <c r="NSW77" s="98" t="s">
        <v>669</v>
      </c>
      <c r="NSX77" s="98" t="s">
        <v>669</v>
      </c>
      <c r="NSY77" s="98" t="s">
        <v>669</v>
      </c>
      <c r="NSZ77" s="98" t="s">
        <v>669</v>
      </c>
      <c r="NTA77" s="98" t="s">
        <v>669</v>
      </c>
      <c r="NTB77" s="98" t="s">
        <v>669</v>
      </c>
      <c r="NTC77" s="98" t="s">
        <v>669</v>
      </c>
      <c r="NTD77" s="98" t="s">
        <v>669</v>
      </c>
      <c r="NTE77" s="98" t="s">
        <v>669</v>
      </c>
      <c r="NTF77" s="98" t="s">
        <v>669</v>
      </c>
      <c r="NTG77" s="98" t="s">
        <v>669</v>
      </c>
      <c r="NTH77" s="98" t="s">
        <v>669</v>
      </c>
      <c r="NTI77" s="98" t="s">
        <v>669</v>
      </c>
      <c r="NTJ77" s="98" t="s">
        <v>669</v>
      </c>
      <c r="NTK77" s="98" t="s">
        <v>669</v>
      </c>
      <c r="NTL77" s="98" t="s">
        <v>669</v>
      </c>
      <c r="NTM77" s="98" t="s">
        <v>669</v>
      </c>
      <c r="NTN77" s="98" t="s">
        <v>669</v>
      </c>
      <c r="NTO77" s="98" t="s">
        <v>669</v>
      </c>
      <c r="NTP77" s="98" t="s">
        <v>669</v>
      </c>
      <c r="NTQ77" s="98" t="s">
        <v>669</v>
      </c>
      <c r="NTR77" s="98" t="s">
        <v>669</v>
      </c>
      <c r="NTS77" s="98" t="s">
        <v>669</v>
      </c>
      <c r="NTT77" s="98" t="s">
        <v>669</v>
      </c>
      <c r="NTU77" s="98" t="s">
        <v>669</v>
      </c>
      <c r="NTV77" s="98" t="s">
        <v>669</v>
      </c>
      <c r="NTW77" s="98" t="s">
        <v>669</v>
      </c>
      <c r="NTX77" s="98" t="s">
        <v>669</v>
      </c>
      <c r="NTY77" s="98" t="s">
        <v>669</v>
      </c>
      <c r="NTZ77" s="98" t="s">
        <v>669</v>
      </c>
      <c r="NUA77" s="98" t="s">
        <v>669</v>
      </c>
      <c r="NUB77" s="98" t="s">
        <v>669</v>
      </c>
      <c r="NUC77" s="98" t="s">
        <v>669</v>
      </c>
      <c r="NUD77" s="98" t="s">
        <v>669</v>
      </c>
      <c r="NUE77" s="98" t="s">
        <v>669</v>
      </c>
      <c r="NUF77" s="98" t="s">
        <v>669</v>
      </c>
      <c r="NUG77" s="98" t="s">
        <v>669</v>
      </c>
      <c r="NUH77" s="98" t="s">
        <v>669</v>
      </c>
      <c r="NUI77" s="98" t="s">
        <v>669</v>
      </c>
      <c r="NUJ77" s="98" t="s">
        <v>669</v>
      </c>
      <c r="NUK77" s="98" t="s">
        <v>669</v>
      </c>
      <c r="NUL77" s="98" t="s">
        <v>669</v>
      </c>
      <c r="NUM77" s="98" t="s">
        <v>669</v>
      </c>
      <c r="NUN77" s="98" t="s">
        <v>669</v>
      </c>
      <c r="NUO77" s="98" t="s">
        <v>669</v>
      </c>
      <c r="NUP77" s="98" t="s">
        <v>669</v>
      </c>
      <c r="NUQ77" s="98" t="s">
        <v>669</v>
      </c>
      <c r="NUR77" s="98" t="s">
        <v>669</v>
      </c>
      <c r="NUS77" s="98" t="s">
        <v>669</v>
      </c>
      <c r="NUT77" s="98" t="s">
        <v>669</v>
      </c>
      <c r="NUU77" s="98" t="s">
        <v>669</v>
      </c>
      <c r="NUV77" s="98" t="s">
        <v>669</v>
      </c>
      <c r="NUW77" s="98" t="s">
        <v>669</v>
      </c>
      <c r="NUX77" s="98" t="s">
        <v>669</v>
      </c>
      <c r="NUY77" s="98" t="s">
        <v>669</v>
      </c>
      <c r="NUZ77" s="98" t="s">
        <v>669</v>
      </c>
      <c r="NVA77" s="98" t="s">
        <v>669</v>
      </c>
      <c r="NVB77" s="98" t="s">
        <v>669</v>
      </c>
      <c r="NVC77" s="98" t="s">
        <v>669</v>
      </c>
      <c r="NVD77" s="98" t="s">
        <v>669</v>
      </c>
      <c r="NVE77" s="98" t="s">
        <v>669</v>
      </c>
      <c r="NVF77" s="98" t="s">
        <v>669</v>
      </c>
      <c r="NVG77" s="98" t="s">
        <v>669</v>
      </c>
      <c r="NVH77" s="98" t="s">
        <v>669</v>
      </c>
      <c r="NVI77" s="98" t="s">
        <v>669</v>
      </c>
      <c r="NVJ77" s="98" t="s">
        <v>669</v>
      </c>
      <c r="NVK77" s="98" t="s">
        <v>669</v>
      </c>
      <c r="NVL77" s="98" t="s">
        <v>669</v>
      </c>
      <c r="NVM77" s="98" t="s">
        <v>669</v>
      </c>
      <c r="NVN77" s="98" t="s">
        <v>669</v>
      </c>
      <c r="NVO77" s="98" t="s">
        <v>669</v>
      </c>
      <c r="NVP77" s="98" t="s">
        <v>669</v>
      </c>
      <c r="NVQ77" s="98" t="s">
        <v>669</v>
      </c>
      <c r="NVR77" s="98" t="s">
        <v>669</v>
      </c>
      <c r="NVS77" s="98" t="s">
        <v>669</v>
      </c>
      <c r="NVT77" s="98" t="s">
        <v>669</v>
      </c>
      <c r="NVU77" s="98" t="s">
        <v>669</v>
      </c>
      <c r="NVV77" s="98" t="s">
        <v>669</v>
      </c>
      <c r="NVW77" s="98" t="s">
        <v>669</v>
      </c>
      <c r="NVX77" s="98" t="s">
        <v>669</v>
      </c>
      <c r="NVY77" s="98" t="s">
        <v>669</v>
      </c>
      <c r="NVZ77" s="98" t="s">
        <v>669</v>
      </c>
      <c r="NWA77" s="98" t="s">
        <v>669</v>
      </c>
      <c r="NWB77" s="98" t="s">
        <v>669</v>
      </c>
      <c r="NWC77" s="98" t="s">
        <v>669</v>
      </c>
      <c r="NWD77" s="98" t="s">
        <v>669</v>
      </c>
      <c r="NWE77" s="98" t="s">
        <v>669</v>
      </c>
      <c r="NWF77" s="98" t="s">
        <v>669</v>
      </c>
      <c r="NWG77" s="98" t="s">
        <v>669</v>
      </c>
      <c r="NWH77" s="98" t="s">
        <v>669</v>
      </c>
      <c r="NWI77" s="98" t="s">
        <v>669</v>
      </c>
      <c r="NWJ77" s="98" t="s">
        <v>669</v>
      </c>
      <c r="NWK77" s="98" t="s">
        <v>669</v>
      </c>
      <c r="NWL77" s="98" t="s">
        <v>669</v>
      </c>
      <c r="NWM77" s="98" t="s">
        <v>669</v>
      </c>
      <c r="NWN77" s="98" t="s">
        <v>669</v>
      </c>
      <c r="NWO77" s="98" t="s">
        <v>669</v>
      </c>
      <c r="NWP77" s="98" t="s">
        <v>669</v>
      </c>
      <c r="NWQ77" s="98" t="s">
        <v>669</v>
      </c>
      <c r="NWR77" s="98" t="s">
        <v>669</v>
      </c>
      <c r="NWS77" s="98" t="s">
        <v>669</v>
      </c>
      <c r="NWT77" s="98" t="s">
        <v>669</v>
      </c>
      <c r="NWU77" s="98" t="s">
        <v>669</v>
      </c>
      <c r="NWV77" s="98" t="s">
        <v>669</v>
      </c>
      <c r="NWW77" s="98" t="s">
        <v>669</v>
      </c>
      <c r="NWX77" s="98" t="s">
        <v>669</v>
      </c>
      <c r="NWY77" s="98" t="s">
        <v>669</v>
      </c>
      <c r="NWZ77" s="98" t="s">
        <v>669</v>
      </c>
      <c r="NXA77" s="98" t="s">
        <v>669</v>
      </c>
      <c r="NXB77" s="98" t="s">
        <v>669</v>
      </c>
      <c r="NXC77" s="98" t="s">
        <v>669</v>
      </c>
      <c r="NXD77" s="98" t="s">
        <v>669</v>
      </c>
      <c r="NXE77" s="98" t="s">
        <v>669</v>
      </c>
      <c r="NXF77" s="98" t="s">
        <v>669</v>
      </c>
      <c r="NXG77" s="98" t="s">
        <v>669</v>
      </c>
      <c r="NXH77" s="98" t="s">
        <v>669</v>
      </c>
      <c r="NXI77" s="98" t="s">
        <v>669</v>
      </c>
      <c r="NXJ77" s="98" t="s">
        <v>669</v>
      </c>
      <c r="NXK77" s="98" t="s">
        <v>669</v>
      </c>
      <c r="NXL77" s="98" t="s">
        <v>669</v>
      </c>
      <c r="NXM77" s="98" t="s">
        <v>669</v>
      </c>
      <c r="NXN77" s="98" t="s">
        <v>669</v>
      </c>
      <c r="NXO77" s="98" t="s">
        <v>669</v>
      </c>
      <c r="NXP77" s="98" t="s">
        <v>669</v>
      </c>
      <c r="NXQ77" s="98" t="s">
        <v>669</v>
      </c>
      <c r="NXR77" s="98" t="s">
        <v>669</v>
      </c>
      <c r="NXS77" s="98" t="s">
        <v>669</v>
      </c>
      <c r="NXT77" s="98" t="s">
        <v>669</v>
      </c>
      <c r="NXU77" s="98" t="s">
        <v>669</v>
      </c>
      <c r="NXV77" s="98" t="s">
        <v>669</v>
      </c>
      <c r="NXW77" s="98" t="s">
        <v>669</v>
      </c>
      <c r="NXX77" s="98" t="s">
        <v>669</v>
      </c>
      <c r="NXY77" s="98" t="s">
        <v>669</v>
      </c>
      <c r="NXZ77" s="98" t="s">
        <v>669</v>
      </c>
      <c r="NYA77" s="98" t="s">
        <v>669</v>
      </c>
      <c r="NYB77" s="98" t="s">
        <v>669</v>
      </c>
      <c r="NYC77" s="98" t="s">
        <v>669</v>
      </c>
      <c r="NYD77" s="98" t="s">
        <v>669</v>
      </c>
      <c r="NYE77" s="98" t="s">
        <v>669</v>
      </c>
      <c r="NYF77" s="98" t="s">
        <v>669</v>
      </c>
      <c r="NYG77" s="98" t="s">
        <v>669</v>
      </c>
      <c r="NYH77" s="98" t="s">
        <v>669</v>
      </c>
      <c r="NYI77" s="98" t="s">
        <v>669</v>
      </c>
      <c r="NYJ77" s="98" t="s">
        <v>669</v>
      </c>
      <c r="NYK77" s="98" t="s">
        <v>669</v>
      </c>
      <c r="NYL77" s="98" t="s">
        <v>669</v>
      </c>
      <c r="NYM77" s="98" t="s">
        <v>669</v>
      </c>
      <c r="NYN77" s="98" t="s">
        <v>669</v>
      </c>
      <c r="NYO77" s="98" t="s">
        <v>669</v>
      </c>
      <c r="NYP77" s="98" t="s">
        <v>669</v>
      </c>
      <c r="NYQ77" s="98" t="s">
        <v>669</v>
      </c>
      <c r="NYR77" s="98" t="s">
        <v>669</v>
      </c>
      <c r="NYS77" s="98" t="s">
        <v>669</v>
      </c>
      <c r="NYT77" s="98" t="s">
        <v>669</v>
      </c>
      <c r="NYU77" s="98" t="s">
        <v>669</v>
      </c>
      <c r="NYV77" s="98" t="s">
        <v>669</v>
      </c>
      <c r="NYW77" s="98" t="s">
        <v>669</v>
      </c>
      <c r="NYX77" s="98" t="s">
        <v>669</v>
      </c>
      <c r="NYY77" s="98" t="s">
        <v>669</v>
      </c>
      <c r="NYZ77" s="98" t="s">
        <v>669</v>
      </c>
      <c r="NZA77" s="98" t="s">
        <v>669</v>
      </c>
      <c r="NZB77" s="98" t="s">
        <v>669</v>
      </c>
      <c r="NZC77" s="98" t="s">
        <v>669</v>
      </c>
      <c r="NZD77" s="98" t="s">
        <v>669</v>
      </c>
      <c r="NZE77" s="98" t="s">
        <v>669</v>
      </c>
      <c r="NZF77" s="98" t="s">
        <v>669</v>
      </c>
      <c r="NZG77" s="98" t="s">
        <v>669</v>
      </c>
      <c r="NZH77" s="98" t="s">
        <v>669</v>
      </c>
      <c r="NZI77" s="98" t="s">
        <v>669</v>
      </c>
      <c r="NZJ77" s="98" t="s">
        <v>669</v>
      </c>
      <c r="NZK77" s="98" t="s">
        <v>669</v>
      </c>
      <c r="NZL77" s="98" t="s">
        <v>669</v>
      </c>
      <c r="NZM77" s="98" t="s">
        <v>669</v>
      </c>
      <c r="NZN77" s="98" t="s">
        <v>669</v>
      </c>
      <c r="NZO77" s="98" t="s">
        <v>669</v>
      </c>
      <c r="NZP77" s="98" t="s">
        <v>669</v>
      </c>
      <c r="NZQ77" s="98" t="s">
        <v>669</v>
      </c>
      <c r="NZR77" s="98" t="s">
        <v>669</v>
      </c>
      <c r="NZS77" s="98" t="s">
        <v>669</v>
      </c>
      <c r="NZT77" s="98" t="s">
        <v>669</v>
      </c>
      <c r="NZU77" s="98" t="s">
        <v>669</v>
      </c>
      <c r="NZV77" s="98" t="s">
        <v>669</v>
      </c>
      <c r="NZW77" s="98" t="s">
        <v>669</v>
      </c>
      <c r="NZX77" s="98" t="s">
        <v>669</v>
      </c>
      <c r="NZY77" s="98" t="s">
        <v>669</v>
      </c>
      <c r="NZZ77" s="98" t="s">
        <v>669</v>
      </c>
      <c r="OAA77" s="98" t="s">
        <v>669</v>
      </c>
      <c r="OAB77" s="98" t="s">
        <v>669</v>
      </c>
      <c r="OAC77" s="98" t="s">
        <v>669</v>
      </c>
      <c r="OAD77" s="98" t="s">
        <v>669</v>
      </c>
      <c r="OAE77" s="98" t="s">
        <v>669</v>
      </c>
      <c r="OAF77" s="98" t="s">
        <v>669</v>
      </c>
      <c r="OAG77" s="98" t="s">
        <v>669</v>
      </c>
      <c r="OAH77" s="98" t="s">
        <v>669</v>
      </c>
      <c r="OAI77" s="98" t="s">
        <v>669</v>
      </c>
      <c r="OAJ77" s="98" t="s">
        <v>669</v>
      </c>
      <c r="OAK77" s="98" t="s">
        <v>669</v>
      </c>
      <c r="OAL77" s="98" t="s">
        <v>669</v>
      </c>
      <c r="OAM77" s="98" t="s">
        <v>669</v>
      </c>
      <c r="OAN77" s="98" t="s">
        <v>669</v>
      </c>
      <c r="OAO77" s="98" t="s">
        <v>669</v>
      </c>
      <c r="OAP77" s="98" t="s">
        <v>669</v>
      </c>
      <c r="OAQ77" s="98" t="s">
        <v>669</v>
      </c>
      <c r="OAR77" s="98" t="s">
        <v>669</v>
      </c>
      <c r="OAS77" s="98" t="s">
        <v>669</v>
      </c>
      <c r="OAT77" s="98" t="s">
        <v>669</v>
      </c>
      <c r="OAU77" s="98" t="s">
        <v>669</v>
      </c>
      <c r="OAV77" s="98" t="s">
        <v>669</v>
      </c>
      <c r="OAW77" s="98" t="s">
        <v>669</v>
      </c>
      <c r="OAX77" s="98" t="s">
        <v>669</v>
      </c>
      <c r="OAY77" s="98" t="s">
        <v>669</v>
      </c>
      <c r="OAZ77" s="98" t="s">
        <v>669</v>
      </c>
      <c r="OBA77" s="98" t="s">
        <v>669</v>
      </c>
      <c r="OBB77" s="98" t="s">
        <v>669</v>
      </c>
      <c r="OBC77" s="98" t="s">
        <v>669</v>
      </c>
      <c r="OBD77" s="98" t="s">
        <v>669</v>
      </c>
      <c r="OBE77" s="98" t="s">
        <v>669</v>
      </c>
      <c r="OBF77" s="98" t="s">
        <v>669</v>
      </c>
      <c r="OBG77" s="98" t="s">
        <v>669</v>
      </c>
      <c r="OBH77" s="98" t="s">
        <v>669</v>
      </c>
      <c r="OBI77" s="98" t="s">
        <v>669</v>
      </c>
      <c r="OBJ77" s="98" t="s">
        <v>669</v>
      </c>
      <c r="OBK77" s="98" t="s">
        <v>669</v>
      </c>
      <c r="OBL77" s="98" t="s">
        <v>669</v>
      </c>
      <c r="OBM77" s="98" t="s">
        <v>669</v>
      </c>
      <c r="OBN77" s="98" t="s">
        <v>669</v>
      </c>
      <c r="OBO77" s="98" t="s">
        <v>669</v>
      </c>
      <c r="OBP77" s="98" t="s">
        <v>669</v>
      </c>
      <c r="OBQ77" s="98" t="s">
        <v>669</v>
      </c>
      <c r="OBR77" s="98" t="s">
        <v>669</v>
      </c>
      <c r="OBS77" s="98" t="s">
        <v>669</v>
      </c>
      <c r="OBT77" s="98" t="s">
        <v>669</v>
      </c>
      <c r="OBU77" s="98" t="s">
        <v>669</v>
      </c>
      <c r="OBV77" s="98" t="s">
        <v>669</v>
      </c>
      <c r="OBW77" s="98" t="s">
        <v>669</v>
      </c>
      <c r="OBX77" s="98" t="s">
        <v>669</v>
      </c>
      <c r="OBY77" s="98" t="s">
        <v>669</v>
      </c>
      <c r="OBZ77" s="98" t="s">
        <v>669</v>
      </c>
      <c r="OCA77" s="98" t="s">
        <v>669</v>
      </c>
      <c r="OCB77" s="98" t="s">
        <v>669</v>
      </c>
      <c r="OCC77" s="98" t="s">
        <v>669</v>
      </c>
      <c r="OCD77" s="98" t="s">
        <v>669</v>
      </c>
      <c r="OCE77" s="98" t="s">
        <v>669</v>
      </c>
      <c r="OCF77" s="98" t="s">
        <v>669</v>
      </c>
      <c r="OCG77" s="98" t="s">
        <v>669</v>
      </c>
      <c r="OCH77" s="98" t="s">
        <v>669</v>
      </c>
      <c r="OCI77" s="98" t="s">
        <v>669</v>
      </c>
      <c r="OCJ77" s="98" t="s">
        <v>669</v>
      </c>
      <c r="OCK77" s="98" t="s">
        <v>669</v>
      </c>
      <c r="OCL77" s="98" t="s">
        <v>669</v>
      </c>
      <c r="OCM77" s="98" t="s">
        <v>669</v>
      </c>
      <c r="OCN77" s="98" t="s">
        <v>669</v>
      </c>
      <c r="OCO77" s="98" t="s">
        <v>669</v>
      </c>
      <c r="OCP77" s="98" t="s">
        <v>669</v>
      </c>
      <c r="OCQ77" s="98" t="s">
        <v>669</v>
      </c>
      <c r="OCR77" s="98" t="s">
        <v>669</v>
      </c>
      <c r="OCS77" s="98" t="s">
        <v>669</v>
      </c>
      <c r="OCT77" s="98" t="s">
        <v>669</v>
      </c>
      <c r="OCU77" s="98" t="s">
        <v>669</v>
      </c>
      <c r="OCV77" s="98" t="s">
        <v>669</v>
      </c>
      <c r="OCW77" s="98" t="s">
        <v>669</v>
      </c>
      <c r="OCX77" s="98" t="s">
        <v>669</v>
      </c>
      <c r="OCY77" s="98" t="s">
        <v>669</v>
      </c>
      <c r="OCZ77" s="98" t="s">
        <v>669</v>
      </c>
      <c r="ODA77" s="98" t="s">
        <v>669</v>
      </c>
      <c r="ODB77" s="98" t="s">
        <v>669</v>
      </c>
      <c r="ODC77" s="98" t="s">
        <v>669</v>
      </c>
      <c r="ODD77" s="98" t="s">
        <v>669</v>
      </c>
      <c r="ODE77" s="98" t="s">
        <v>669</v>
      </c>
      <c r="ODF77" s="98" t="s">
        <v>669</v>
      </c>
      <c r="ODG77" s="98" t="s">
        <v>669</v>
      </c>
      <c r="ODH77" s="98" t="s">
        <v>669</v>
      </c>
      <c r="ODI77" s="98" t="s">
        <v>669</v>
      </c>
      <c r="ODJ77" s="98" t="s">
        <v>669</v>
      </c>
      <c r="ODK77" s="98" t="s">
        <v>669</v>
      </c>
      <c r="ODL77" s="98" t="s">
        <v>669</v>
      </c>
      <c r="ODM77" s="98" t="s">
        <v>669</v>
      </c>
      <c r="ODN77" s="98" t="s">
        <v>669</v>
      </c>
      <c r="ODO77" s="98" t="s">
        <v>669</v>
      </c>
      <c r="ODP77" s="98" t="s">
        <v>669</v>
      </c>
      <c r="ODQ77" s="98" t="s">
        <v>669</v>
      </c>
      <c r="ODR77" s="98" t="s">
        <v>669</v>
      </c>
      <c r="ODS77" s="98" t="s">
        <v>669</v>
      </c>
      <c r="ODT77" s="98" t="s">
        <v>669</v>
      </c>
      <c r="ODU77" s="98" t="s">
        <v>669</v>
      </c>
      <c r="ODV77" s="98" t="s">
        <v>669</v>
      </c>
      <c r="ODW77" s="98" t="s">
        <v>669</v>
      </c>
      <c r="ODX77" s="98" t="s">
        <v>669</v>
      </c>
      <c r="ODY77" s="98" t="s">
        <v>669</v>
      </c>
      <c r="ODZ77" s="98" t="s">
        <v>669</v>
      </c>
      <c r="OEA77" s="98" t="s">
        <v>669</v>
      </c>
      <c r="OEB77" s="98" t="s">
        <v>669</v>
      </c>
      <c r="OEC77" s="98" t="s">
        <v>669</v>
      </c>
      <c r="OED77" s="98" t="s">
        <v>669</v>
      </c>
      <c r="OEE77" s="98" t="s">
        <v>669</v>
      </c>
      <c r="OEF77" s="98" t="s">
        <v>669</v>
      </c>
      <c r="OEG77" s="98" t="s">
        <v>669</v>
      </c>
      <c r="OEH77" s="98" t="s">
        <v>669</v>
      </c>
      <c r="OEI77" s="98" t="s">
        <v>669</v>
      </c>
      <c r="OEJ77" s="98" t="s">
        <v>669</v>
      </c>
      <c r="OEK77" s="98" t="s">
        <v>669</v>
      </c>
      <c r="OEL77" s="98" t="s">
        <v>669</v>
      </c>
      <c r="OEM77" s="98" t="s">
        <v>669</v>
      </c>
      <c r="OEN77" s="98" t="s">
        <v>669</v>
      </c>
      <c r="OEO77" s="98" t="s">
        <v>669</v>
      </c>
      <c r="OEP77" s="98" t="s">
        <v>669</v>
      </c>
      <c r="OEQ77" s="98" t="s">
        <v>669</v>
      </c>
      <c r="OER77" s="98" t="s">
        <v>669</v>
      </c>
      <c r="OES77" s="98" t="s">
        <v>669</v>
      </c>
      <c r="OET77" s="98" t="s">
        <v>669</v>
      </c>
      <c r="OEU77" s="98" t="s">
        <v>669</v>
      </c>
      <c r="OEV77" s="98" t="s">
        <v>669</v>
      </c>
      <c r="OEW77" s="98" t="s">
        <v>669</v>
      </c>
      <c r="OEX77" s="98" t="s">
        <v>669</v>
      </c>
      <c r="OEY77" s="98" t="s">
        <v>669</v>
      </c>
      <c r="OEZ77" s="98" t="s">
        <v>669</v>
      </c>
      <c r="OFA77" s="98" t="s">
        <v>669</v>
      </c>
      <c r="OFB77" s="98" t="s">
        <v>669</v>
      </c>
      <c r="OFC77" s="98" t="s">
        <v>669</v>
      </c>
      <c r="OFD77" s="98" t="s">
        <v>669</v>
      </c>
      <c r="OFE77" s="98" t="s">
        <v>669</v>
      </c>
      <c r="OFF77" s="98" t="s">
        <v>669</v>
      </c>
      <c r="OFG77" s="98" t="s">
        <v>669</v>
      </c>
      <c r="OFH77" s="98" t="s">
        <v>669</v>
      </c>
      <c r="OFI77" s="98" t="s">
        <v>669</v>
      </c>
      <c r="OFJ77" s="98" t="s">
        <v>669</v>
      </c>
      <c r="OFK77" s="98" t="s">
        <v>669</v>
      </c>
      <c r="OFL77" s="98" t="s">
        <v>669</v>
      </c>
      <c r="OFM77" s="98" t="s">
        <v>669</v>
      </c>
      <c r="OFN77" s="98" t="s">
        <v>669</v>
      </c>
      <c r="OFO77" s="98" t="s">
        <v>669</v>
      </c>
      <c r="OFP77" s="98" t="s">
        <v>669</v>
      </c>
      <c r="OFQ77" s="98" t="s">
        <v>669</v>
      </c>
      <c r="OFR77" s="98" t="s">
        <v>669</v>
      </c>
      <c r="OFS77" s="98" t="s">
        <v>669</v>
      </c>
      <c r="OFT77" s="98" t="s">
        <v>669</v>
      </c>
      <c r="OFU77" s="98" t="s">
        <v>669</v>
      </c>
      <c r="OFV77" s="98" t="s">
        <v>669</v>
      </c>
      <c r="OFW77" s="98" t="s">
        <v>669</v>
      </c>
      <c r="OFX77" s="98" t="s">
        <v>669</v>
      </c>
      <c r="OFY77" s="98" t="s">
        <v>669</v>
      </c>
      <c r="OFZ77" s="98" t="s">
        <v>669</v>
      </c>
      <c r="OGA77" s="98" t="s">
        <v>669</v>
      </c>
      <c r="OGB77" s="98" t="s">
        <v>669</v>
      </c>
      <c r="OGC77" s="98" t="s">
        <v>669</v>
      </c>
      <c r="OGD77" s="98" t="s">
        <v>669</v>
      </c>
      <c r="OGE77" s="98" t="s">
        <v>669</v>
      </c>
      <c r="OGF77" s="98" t="s">
        <v>669</v>
      </c>
      <c r="OGG77" s="98" t="s">
        <v>669</v>
      </c>
      <c r="OGH77" s="98" t="s">
        <v>669</v>
      </c>
      <c r="OGI77" s="98" t="s">
        <v>669</v>
      </c>
      <c r="OGJ77" s="98" t="s">
        <v>669</v>
      </c>
      <c r="OGK77" s="98" t="s">
        <v>669</v>
      </c>
      <c r="OGL77" s="98" t="s">
        <v>669</v>
      </c>
      <c r="OGM77" s="98" t="s">
        <v>669</v>
      </c>
      <c r="OGN77" s="98" t="s">
        <v>669</v>
      </c>
      <c r="OGO77" s="98" t="s">
        <v>669</v>
      </c>
      <c r="OGP77" s="98" t="s">
        <v>669</v>
      </c>
      <c r="OGQ77" s="98" t="s">
        <v>669</v>
      </c>
      <c r="OGR77" s="98" t="s">
        <v>669</v>
      </c>
      <c r="OGS77" s="98" t="s">
        <v>669</v>
      </c>
      <c r="OGT77" s="98" t="s">
        <v>669</v>
      </c>
      <c r="OGU77" s="98" t="s">
        <v>669</v>
      </c>
      <c r="OGV77" s="98" t="s">
        <v>669</v>
      </c>
      <c r="OGW77" s="98" t="s">
        <v>669</v>
      </c>
      <c r="OGX77" s="98" t="s">
        <v>669</v>
      </c>
      <c r="OGY77" s="98" t="s">
        <v>669</v>
      </c>
      <c r="OGZ77" s="98" t="s">
        <v>669</v>
      </c>
      <c r="OHA77" s="98" t="s">
        <v>669</v>
      </c>
      <c r="OHB77" s="98" t="s">
        <v>669</v>
      </c>
      <c r="OHC77" s="98" t="s">
        <v>669</v>
      </c>
      <c r="OHD77" s="98" t="s">
        <v>669</v>
      </c>
      <c r="OHE77" s="98" t="s">
        <v>669</v>
      </c>
      <c r="OHF77" s="98" t="s">
        <v>669</v>
      </c>
      <c r="OHG77" s="98" t="s">
        <v>669</v>
      </c>
      <c r="OHH77" s="98" t="s">
        <v>669</v>
      </c>
      <c r="OHI77" s="98" t="s">
        <v>669</v>
      </c>
      <c r="OHJ77" s="98" t="s">
        <v>669</v>
      </c>
      <c r="OHK77" s="98" t="s">
        <v>669</v>
      </c>
      <c r="OHL77" s="98" t="s">
        <v>669</v>
      </c>
      <c r="OHM77" s="98" t="s">
        <v>669</v>
      </c>
      <c r="OHN77" s="98" t="s">
        <v>669</v>
      </c>
      <c r="OHO77" s="98" t="s">
        <v>669</v>
      </c>
      <c r="OHP77" s="98" t="s">
        <v>669</v>
      </c>
      <c r="OHQ77" s="98" t="s">
        <v>669</v>
      </c>
      <c r="OHR77" s="98" t="s">
        <v>669</v>
      </c>
      <c r="OHS77" s="98" t="s">
        <v>669</v>
      </c>
      <c r="OHT77" s="98" t="s">
        <v>669</v>
      </c>
      <c r="OHU77" s="98" t="s">
        <v>669</v>
      </c>
      <c r="OHV77" s="98" t="s">
        <v>669</v>
      </c>
      <c r="OHW77" s="98" t="s">
        <v>669</v>
      </c>
      <c r="OHX77" s="98" t="s">
        <v>669</v>
      </c>
      <c r="OHY77" s="98" t="s">
        <v>669</v>
      </c>
      <c r="OHZ77" s="98" t="s">
        <v>669</v>
      </c>
      <c r="OIA77" s="98" t="s">
        <v>669</v>
      </c>
      <c r="OIB77" s="98" t="s">
        <v>669</v>
      </c>
      <c r="OIC77" s="98" t="s">
        <v>669</v>
      </c>
      <c r="OID77" s="98" t="s">
        <v>669</v>
      </c>
      <c r="OIE77" s="98" t="s">
        <v>669</v>
      </c>
      <c r="OIF77" s="98" t="s">
        <v>669</v>
      </c>
      <c r="OIG77" s="98" t="s">
        <v>669</v>
      </c>
      <c r="OIH77" s="98" t="s">
        <v>669</v>
      </c>
      <c r="OII77" s="98" t="s">
        <v>669</v>
      </c>
      <c r="OIJ77" s="98" t="s">
        <v>669</v>
      </c>
      <c r="OIK77" s="98" t="s">
        <v>669</v>
      </c>
      <c r="OIL77" s="98" t="s">
        <v>669</v>
      </c>
      <c r="OIM77" s="98" t="s">
        <v>669</v>
      </c>
      <c r="OIN77" s="98" t="s">
        <v>669</v>
      </c>
      <c r="OIO77" s="98" t="s">
        <v>669</v>
      </c>
      <c r="OIP77" s="98" t="s">
        <v>669</v>
      </c>
      <c r="OIQ77" s="98" t="s">
        <v>669</v>
      </c>
      <c r="OIR77" s="98" t="s">
        <v>669</v>
      </c>
      <c r="OIS77" s="98" t="s">
        <v>669</v>
      </c>
      <c r="OIT77" s="98" t="s">
        <v>669</v>
      </c>
      <c r="OIU77" s="98" t="s">
        <v>669</v>
      </c>
      <c r="OIV77" s="98" t="s">
        <v>669</v>
      </c>
      <c r="OIW77" s="98" t="s">
        <v>669</v>
      </c>
      <c r="OIX77" s="98" t="s">
        <v>669</v>
      </c>
      <c r="OIY77" s="98" t="s">
        <v>669</v>
      </c>
      <c r="OIZ77" s="98" t="s">
        <v>669</v>
      </c>
      <c r="OJA77" s="98" t="s">
        <v>669</v>
      </c>
      <c r="OJB77" s="98" t="s">
        <v>669</v>
      </c>
      <c r="OJC77" s="98" t="s">
        <v>669</v>
      </c>
      <c r="OJD77" s="98" t="s">
        <v>669</v>
      </c>
      <c r="OJE77" s="98" t="s">
        <v>669</v>
      </c>
      <c r="OJF77" s="98" t="s">
        <v>669</v>
      </c>
      <c r="OJG77" s="98" t="s">
        <v>669</v>
      </c>
      <c r="OJH77" s="98" t="s">
        <v>669</v>
      </c>
      <c r="OJI77" s="98" t="s">
        <v>669</v>
      </c>
      <c r="OJJ77" s="98" t="s">
        <v>669</v>
      </c>
      <c r="OJK77" s="98" t="s">
        <v>669</v>
      </c>
      <c r="OJL77" s="98" t="s">
        <v>669</v>
      </c>
      <c r="OJM77" s="98" t="s">
        <v>669</v>
      </c>
      <c r="OJN77" s="98" t="s">
        <v>669</v>
      </c>
      <c r="OJO77" s="98" t="s">
        <v>669</v>
      </c>
      <c r="OJP77" s="98" t="s">
        <v>669</v>
      </c>
      <c r="OJQ77" s="98" t="s">
        <v>669</v>
      </c>
      <c r="OJR77" s="98" t="s">
        <v>669</v>
      </c>
      <c r="OJS77" s="98" t="s">
        <v>669</v>
      </c>
      <c r="OJT77" s="98" t="s">
        <v>669</v>
      </c>
      <c r="OJU77" s="98" t="s">
        <v>669</v>
      </c>
      <c r="OJV77" s="98" t="s">
        <v>669</v>
      </c>
      <c r="OJW77" s="98" t="s">
        <v>669</v>
      </c>
      <c r="OJX77" s="98" t="s">
        <v>669</v>
      </c>
      <c r="OJY77" s="98" t="s">
        <v>669</v>
      </c>
      <c r="OJZ77" s="98" t="s">
        <v>669</v>
      </c>
      <c r="OKA77" s="98" t="s">
        <v>669</v>
      </c>
      <c r="OKB77" s="98" t="s">
        <v>669</v>
      </c>
      <c r="OKC77" s="98" t="s">
        <v>669</v>
      </c>
      <c r="OKD77" s="98" t="s">
        <v>669</v>
      </c>
      <c r="OKE77" s="98" t="s">
        <v>669</v>
      </c>
      <c r="OKF77" s="98" t="s">
        <v>669</v>
      </c>
      <c r="OKG77" s="98" t="s">
        <v>669</v>
      </c>
      <c r="OKH77" s="98" t="s">
        <v>669</v>
      </c>
      <c r="OKI77" s="98" t="s">
        <v>669</v>
      </c>
      <c r="OKJ77" s="98" t="s">
        <v>669</v>
      </c>
      <c r="OKK77" s="98" t="s">
        <v>669</v>
      </c>
      <c r="OKL77" s="98" t="s">
        <v>669</v>
      </c>
      <c r="OKM77" s="98" t="s">
        <v>669</v>
      </c>
      <c r="OKN77" s="98" t="s">
        <v>669</v>
      </c>
      <c r="OKO77" s="98" t="s">
        <v>669</v>
      </c>
      <c r="OKP77" s="98" t="s">
        <v>669</v>
      </c>
      <c r="OKQ77" s="98" t="s">
        <v>669</v>
      </c>
      <c r="OKR77" s="98" t="s">
        <v>669</v>
      </c>
      <c r="OKS77" s="98" t="s">
        <v>669</v>
      </c>
      <c r="OKT77" s="98" t="s">
        <v>669</v>
      </c>
      <c r="OKU77" s="98" t="s">
        <v>669</v>
      </c>
      <c r="OKV77" s="98" t="s">
        <v>669</v>
      </c>
      <c r="OKW77" s="98" t="s">
        <v>669</v>
      </c>
      <c r="OKX77" s="98" t="s">
        <v>669</v>
      </c>
      <c r="OKY77" s="98" t="s">
        <v>669</v>
      </c>
      <c r="OKZ77" s="98" t="s">
        <v>669</v>
      </c>
      <c r="OLA77" s="98" t="s">
        <v>669</v>
      </c>
      <c r="OLB77" s="98" t="s">
        <v>669</v>
      </c>
      <c r="OLC77" s="98" t="s">
        <v>669</v>
      </c>
      <c r="OLD77" s="98" t="s">
        <v>669</v>
      </c>
      <c r="OLE77" s="98" t="s">
        <v>669</v>
      </c>
      <c r="OLF77" s="98" t="s">
        <v>669</v>
      </c>
      <c r="OLG77" s="98" t="s">
        <v>669</v>
      </c>
      <c r="OLH77" s="98" t="s">
        <v>669</v>
      </c>
      <c r="OLI77" s="98" t="s">
        <v>669</v>
      </c>
      <c r="OLJ77" s="98" t="s">
        <v>669</v>
      </c>
      <c r="OLK77" s="98" t="s">
        <v>669</v>
      </c>
      <c r="OLL77" s="98" t="s">
        <v>669</v>
      </c>
      <c r="OLM77" s="98" t="s">
        <v>669</v>
      </c>
      <c r="OLN77" s="98" t="s">
        <v>669</v>
      </c>
      <c r="OLO77" s="98" t="s">
        <v>669</v>
      </c>
      <c r="OLP77" s="98" t="s">
        <v>669</v>
      </c>
      <c r="OLQ77" s="98" t="s">
        <v>669</v>
      </c>
      <c r="OLR77" s="98" t="s">
        <v>669</v>
      </c>
      <c r="OLS77" s="98" t="s">
        <v>669</v>
      </c>
      <c r="OLT77" s="98" t="s">
        <v>669</v>
      </c>
      <c r="OLU77" s="98" t="s">
        <v>669</v>
      </c>
      <c r="OLV77" s="98" t="s">
        <v>669</v>
      </c>
      <c r="OLW77" s="98" t="s">
        <v>669</v>
      </c>
      <c r="OLX77" s="98" t="s">
        <v>669</v>
      </c>
      <c r="OLY77" s="98" t="s">
        <v>669</v>
      </c>
      <c r="OLZ77" s="98" t="s">
        <v>669</v>
      </c>
      <c r="OMA77" s="98" t="s">
        <v>669</v>
      </c>
      <c r="OMB77" s="98" t="s">
        <v>669</v>
      </c>
      <c r="OMC77" s="98" t="s">
        <v>669</v>
      </c>
      <c r="OMD77" s="98" t="s">
        <v>669</v>
      </c>
      <c r="OME77" s="98" t="s">
        <v>669</v>
      </c>
      <c r="OMF77" s="98" t="s">
        <v>669</v>
      </c>
      <c r="OMG77" s="98" t="s">
        <v>669</v>
      </c>
      <c r="OMH77" s="98" t="s">
        <v>669</v>
      </c>
      <c r="OMI77" s="98" t="s">
        <v>669</v>
      </c>
      <c r="OMJ77" s="98" t="s">
        <v>669</v>
      </c>
      <c r="OMK77" s="98" t="s">
        <v>669</v>
      </c>
      <c r="OML77" s="98" t="s">
        <v>669</v>
      </c>
      <c r="OMM77" s="98" t="s">
        <v>669</v>
      </c>
      <c r="OMN77" s="98" t="s">
        <v>669</v>
      </c>
      <c r="OMO77" s="98" t="s">
        <v>669</v>
      </c>
      <c r="OMP77" s="98" t="s">
        <v>669</v>
      </c>
      <c r="OMQ77" s="98" t="s">
        <v>669</v>
      </c>
      <c r="OMR77" s="98" t="s">
        <v>669</v>
      </c>
      <c r="OMS77" s="98" t="s">
        <v>669</v>
      </c>
      <c r="OMT77" s="98" t="s">
        <v>669</v>
      </c>
      <c r="OMU77" s="98" t="s">
        <v>669</v>
      </c>
      <c r="OMV77" s="98" t="s">
        <v>669</v>
      </c>
      <c r="OMW77" s="98" t="s">
        <v>669</v>
      </c>
      <c r="OMX77" s="98" t="s">
        <v>669</v>
      </c>
      <c r="OMY77" s="98" t="s">
        <v>669</v>
      </c>
      <c r="OMZ77" s="98" t="s">
        <v>669</v>
      </c>
      <c r="ONA77" s="98" t="s">
        <v>669</v>
      </c>
      <c r="ONB77" s="98" t="s">
        <v>669</v>
      </c>
      <c r="ONC77" s="98" t="s">
        <v>669</v>
      </c>
      <c r="OND77" s="98" t="s">
        <v>669</v>
      </c>
      <c r="ONE77" s="98" t="s">
        <v>669</v>
      </c>
      <c r="ONF77" s="98" t="s">
        <v>669</v>
      </c>
      <c r="ONG77" s="98" t="s">
        <v>669</v>
      </c>
      <c r="ONH77" s="98" t="s">
        <v>669</v>
      </c>
      <c r="ONI77" s="98" t="s">
        <v>669</v>
      </c>
      <c r="ONJ77" s="98" t="s">
        <v>669</v>
      </c>
      <c r="ONK77" s="98" t="s">
        <v>669</v>
      </c>
      <c r="ONL77" s="98" t="s">
        <v>669</v>
      </c>
      <c r="ONM77" s="98" t="s">
        <v>669</v>
      </c>
      <c r="ONN77" s="98" t="s">
        <v>669</v>
      </c>
      <c r="ONO77" s="98" t="s">
        <v>669</v>
      </c>
      <c r="ONP77" s="98" t="s">
        <v>669</v>
      </c>
      <c r="ONQ77" s="98" t="s">
        <v>669</v>
      </c>
      <c r="ONR77" s="98" t="s">
        <v>669</v>
      </c>
      <c r="ONS77" s="98" t="s">
        <v>669</v>
      </c>
      <c r="ONT77" s="98" t="s">
        <v>669</v>
      </c>
      <c r="ONU77" s="98" t="s">
        <v>669</v>
      </c>
      <c r="ONV77" s="98" t="s">
        <v>669</v>
      </c>
      <c r="ONW77" s="98" t="s">
        <v>669</v>
      </c>
      <c r="ONX77" s="98" t="s">
        <v>669</v>
      </c>
      <c r="ONY77" s="98" t="s">
        <v>669</v>
      </c>
      <c r="ONZ77" s="98" t="s">
        <v>669</v>
      </c>
      <c r="OOA77" s="98" t="s">
        <v>669</v>
      </c>
      <c r="OOB77" s="98" t="s">
        <v>669</v>
      </c>
      <c r="OOC77" s="98" t="s">
        <v>669</v>
      </c>
      <c r="OOD77" s="98" t="s">
        <v>669</v>
      </c>
      <c r="OOE77" s="98" t="s">
        <v>669</v>
      </c>
      <c r="OOF77" s="98" t="s">
        <v>669</v>
      </c>
      <c r="OOG77" s="98" t="s">
        <v>669</v>
      </c>
      <c r="OOH77" s="98" t="s">
        <v>669</v>
      </c>
      <c r="OOI77" s="98" t="s">
        <v>669</v>
      </c>
      <c r="OOJ77" s="98" t="s">
        <v>669</v>
      </c>
      <c r="OOK77" s="98" t="s">
        <v>669</v>
      </c>
      <c r="OOL77" s="98" t="s">
        <v>669</v>
      </c>
      <c r="OOM77" s="98" t="s">
        <v>669</v>
      </c>
      <c r="OON77" s="98" t="s">
        <v>669</v>
      </c>
      <c r="OOO77" s="98" t="s">
        <v>669</v>
      </c>
      <c r="OOP77" s="98" t="s">
        <v>669</v>
      </c>
      <c r="OOQ77" s="98" t="s">
        <v>669</v>
      </c>
      <c r="OOR77" s="98" t="s">
        <v>669</v>
      </c>
      <c r="OOS77" s="98" t="s">
        <v>669</v>
      </c>
      <c r="OOT77" s="98" t="s">
        <v>669</v>
      </c>
      <c r="OOU77" s="98" t="s">
        <v>669</v>
      </c>
      <c r="OOV77" s="98" t="s">
        <v>669</v>
      </c>
      <c r="OOW77" s="98" t="s">
        <v>669</v>
      </c>
      <c r="OOX77" s="98" t="s">
        <v>669</v>
      </c>
      <c r="OOY77" s="98" t="s">
        <v>669</v>
      </c>
      <c r="OOZ77" s="98" t="s">
        <v>669</v>
      </c>
      <c r="OPA77" s="98" t="s">
        <v>669</v>
      </c>
      <c r="OPB77" s="98" t="s">
        <v>669</v>
      </c>
      <c r="OPC77" s="98" t="s">
        <v>669</v>
      </c>
      <c r="OPD77" s="98" t="s">
        <v>669</v>
      </c>
      <c r="OPE77" s="98" t="s">
        <v>669</v>
      </c>
      <c r="OPF77" s="98" t="s">
        <v>669</v>
      </c>
      <c r="OPG77" s="98" t="s">
        <v>669</v>
      </c>
      <c r="OPH77" s="98" t="s">
        <v>669</v>
      </c>
      <c r="OPI77" s="98" t="s">
        <v>669</v>
      </c>
      <c r="OPJ77" s="98" t="s">
        <v>669</v>
      </c>
      <c r="OPK77" s="98" t="s">
        <v>669</v>
      </c>
      <c r="OPL77" s="98" t="s">
        <v>669</v>
      </c>
      <c r="OPM77" s="98" t="s">
        <v>669</v>
      </c>
      <c r="OPN77" s="98" t="s">
        <v>669</v>
      </c>
      <c r="OPO77" s="98" t="s">
        <v>669</v>
      </c>
      <c r="OPP77" s="98" t="s">
        <v>669</v>
      </c>
      <c r="OPQ77" s="98" t="s">
        <v>669</v>
      </c>
      <c r="OPR77" s="98" t="s">
        <v>669</v>
      </c>
      <c r="OPS77" s="98" t="s">
        <v>669</v>
      </c>
      <c r="OPT77" s="98" t="s">
        <v>669</v>
      </c>
      <c r="OPU77" s="98" t="s">
        <v>669</v>
      </c>
      <c r="OPV77" s="98" t="s">
        <v>669</v>
      </c>
      <c r="OPW77" s="98" t="s">
        <v>669</v>
      </c>
      <c r="OPX77" s="98" t="s">
        <v>669</v>
      </c>
      <c r="OPY77" s="98" t="s">
        <v>669</v>
      </c>
      <c r="OPZ77" s="98" t="s">
        <v>669</v>
      </c>
      <c r="OQA77" s="98" t="s">
        <v>669</v>
      </c>
      <c r="OQB77" s="98" t="s">
        <v>669</v>
      </c>
      <c r="OQC77" s="98" t="s">
        <v>669</v>
      </c>
      <c r="OQD77" s="98" t="s">
        <v>669</v>
      </c>
      <c r="OQE77" s="98" t="s">
        <v>669</v>
      </c>
      <c r="OQF77" s="98" t="s">
        <v>669</v>
      </c>
      <c r="OQG77" s="98" t="s">
        <v>669</v>
      </c>
      <c r="OQH77" s="98" t="s">
        <v>669</v>
      </c>
      <c r="OQI77" s="98" t="s">
        <v>669</v>
      </c>
      <c r="OQJ77" s="98" t="s">
        <v>669</v>
      </c>
      <c r="OQK77" s="98" t="s">
        <v>669</v>
      </c>
      <c r="OQL77" s="98" t="s">
        <v>669</v>
      </c>
      <c r="OQM77" s="98" t="s">
        <v>669</v>
      </c>
      <c r="OQN77" s="98" t="s">
        <v>669</v>
      </c>
      <c r="OQO77" s="98" t="s">
        <v>669</v>
      </c>
      <c r="OQP77" s="98" t="s">
        <v>669</v>
      </c>
      <c r="OQQ77" s="98" t="s">
        <v>669</v>
      </c>
      <c r="OQR77" s="98" t="s">
        <v>669</v>
      </c>
      <c r="OQS77" s="98" t="s">
        <v>669</v>
      </c>
      <c r="OQT77" s="98" t="s">
        <v>669</v>
      </c>
      <c r="OQU77" s="98" t="s">
        <v>669</v>
      </c>
      <c r="OQV77" s="98" t="s">
        <v>669</v>
      </c>
      <c r="OQW77" s="98" t="s">
        <v>669</v>
      </c>
      <c r="OQX77" s="98" t="s">
        <v>669</v>
      </c>
      <c r="OQY77" s="98" t="s">
        <v>669</v>
      </c>
      <c r="OQZ77" s="98" t="s">
        <v>669</v>
      </c>
      <c r="ORA77" s="98" t="s">
        <v>669</v>
      </c>
      <c r="ORB77" s="98" t="s">
        <v>669</v>
      </c>
      <c r="ORC77" s="98" t="s">
        <v>669</v>
      </c>
      <c r="ORD77" s="98" t="s">
        <v>669</v>
      </c>
      <c r="ORE77" s="98" t="s">
        <v>669</v>
      </c>
      <c r="ORF77" s="98" t="s">
        <v>669</v>
      </c>
      <c r="ORG77" s="98" t="s">
        <v>669</v>
      </c>
      <c r="ORH77" s="98" t="s">
        <v>669</v>
      </c>
      <c r="ORI77" s="98" t="s">
        <v>669</v>
      </c>
      <c r="ORJ77" s="98" t="s">
        <v>669</v>
      </c>
      <c r="ORK77" s="98" t="s">
        <v>669</v>
      </c>
      <c r="ORL77" s="98" t="s">
        <v>669</v>
      </c>
      <c r="ORM77" s="98" t="s">
        <v>669</v>
      </c>
      <c r="ORN77" s="98" t="s">
        <v>669</v>
      </c>
      <c r="ORO77" s="98" t="s">
        <v>669</v>
      </c>
      <c r="ORP77" s="98" t="s">
        <v>669</v>
      </c>
      <c r="ORQ77" s="98" t="s">
        <v>669</v>
      </c>
      <c r="ORR77" s="98" t="s">
        <v>669</v>
      </c>
      <c r="ORS77" s="98" t="s">
        <v>669</v>
      </c>
      <c r="ORT77" s="98" t="s">
        <v>669</v>
      </c>
      <c r="ORU77" s="98" t="s">
        <v>669</v>
      </c>
      <c r="ORV77" s="98" t="s">
        <v>669</v>
      </c>
      <c r="ORW77" s="98" t="s">
        <v>669</v>
      </c>
      <c r="ORX77" s="98" t="s">
        <v>669</v>
      </c>
      <c r="ORY77" s="98" t="s">
        <v>669</v>
      </c>
      <c r="ORZ77" s="98" t="s">
        <v>669</v>
      </c>
      <c r="OSA77" s="98" t="s">
        <v>669</v>
      </c>
      <c r="OSB77" s="98" t="s">
        <v>669</v>
      </c>
      <c r="OSC77" s="98" t="s">
        <v>669</v>
      </c>
      <c r="OSD77" s="98" t="s">
        <v>669</v>
      </c>
      <c r="OSE77" s="98" t="s">
        <v>669</v>
      </c>
      <c r="OSF77" s="98" t="s">
        <v>669</v>
      </c>
      <c r="OSG77" s="98" t="s">
        <v>669</v>
      </c>
      <c r="OSH77" s="98" t="s">
        <v>669</v>
      </c>
      <c r="OSI77" s="98" t="s">
        <v>669</v>
      </c>
      <c r="OSJ77" s="98" t="s">
        <v>669</v>
      </c>
      <c r="OSK77" s="98" t="s">
        <v>669</v>
      </c>
      <c r="OSL77" s="98" t="s">
        <v>669</v>
      </c>
      <c r="OSM77" s="98" t="s">
        <v>669</v>
      </c>
      <c r="OSN77" s="98" t="s">
        <v>669</v>
      </c>
      <c r="OSO77" s="98" t="s">
        <v>669</v>
      </c>
      <c r="OSP77" s="98" t="s">
        <v>669</v>
      </c>
      <c r="OSQ77" s="98" t="s">
        <v>669</v>
      </c>
      <c r="OSR77" s="98" t="s">
        <v>669</v>
      </c>
      <c r="OSS77" s="98" t="s">
        <v>669</v>
      </c>
      <c r="OST77" s="98" t="s">
        <v>669</v>
      </c>
      <c r="OSU77" s="98" t="s">
        <v>669</v>
      </c>
      <c r="OSV77" s="98" t="s">
        <v>669</v>
      </c>
      <c r="OSW77" s="98" t="s">
        <v>669</v>
      </c>
      <c r="OSX77" s="98" t="s">
        <v>669</v>
      </c>
      <c r="OSY77" s="98" t="s">
        <v>669</v>
      </c>
      <c r="OSZ77" s="98" t="s">
        <v>669</v>
      </c>
      <c r="OTA77" s="98" t="s">
        <v>669</v>
      </c>
      <c r="OTB77" s="98" t="s">
        <v>669</v>
      </c>
      <c r="OTC77" s="98" t="s">
        <v>669</v>
      </c>
      <c r="OTD77" s="98" t="s">
        <v>669</v>
      </c>
      <c r="OTE77" s="98" t="s">
        <v>669</v>
      </c>
      <c r="OTF77" s="98" t="s">
        <v>669</v>
      </c>
      <c r="OTG77" s="98" t="s">
        <v>669</v>
      </c>
      <c r="OTH77" s="98" t="s">
        <v>669</v>
      </c>
      <c r="OTI77" s="98" t="s">
        <v>669</v>
      </c>
      <c r="OTJ77" s="98" t="s">
        <v>669</v>
      </c>
      <c r="OTK77" s="98" t="s">
        <v>669</v>
      </c>
      <c r="OTL77" s="98" t="s">
        <v>669</v>
      </c>
      <c r="OTM77" s="98" t="s">
        <v>669</v>
      </c>
      <c r="OTN77" s="98" t="s">
        <v>669</v>
      </c>
      <c r="OTO77" s="98" t="s">
        <v>669</v>
      </c>
      <c r="OTP77" s="98" t="s">
        <v>669</v>
      </c>
      <c r="OTQ77" s="98" t="s">
        <v>669</v>
      </c>
      <c r="OTR77" s="98" t="s">
        <v>669</v>
      </c>
      <c r="OTS77" s="98" t="s">
        <v>669</v>
      </c>
      <c r="OTT77" s="98" t="s">
        <v>669</v>
      </c>
      <c r="OTU77" s="98" t="s">
        <v>669</v>
      </c>
      <c r="OTV77" s="98" t="s">
        <v>669</v>
      </c>
      <c r="OTW77" s="98" t="s">
        <v>669</v>
      </c>
      <c r="OTX77" s="98" t="s">
        <v>669</v>
      </c>
      <c r="OTY77" s="98" t="s">
        <v>669</v>
      </c>
      <c r="OTZ77" s="98" t="s">
        <v>669</v>
      </c>
      <c r="OUA77" s="98" t="s">
        <v>669</v>
      </c>
      <c r="OUB77" s="98" t="s">
        <v>669</v>
      </c>
      <c r="OUC77" s="98" t="s">
        <v>669</v>
      </c>
      <c r="OUD77" s="98" t="s">
        <v>669</v>
      </c>
      <c r="OUE77" s="98" t="s">
        <v>669</v>
      </c>
      <c r="OUF77" s="98" t="s">
        <v>669</v>
      </c>
      <c r="OUG77" s="98" t="s">
        <v>669</v>
      </c>
      <c r="OUH77" s="98" t="s">
        <v>669</v>
      </c>
      <c r="OUI77" s="98" t="s">
        <v>669</v>
      </c>
      <c r="OUJ77" s="98" t="s">
        <v>669</v>
      </c>
      <c r="OUK77" s="98" t="s">
        <v>669</v>
      </c>
      <c r="OUL77" s="98" t="s">
        <v>669</v>
      </c>
      <c r="OUM77" s="98" t="s">
        <v>669</v>
      </c>
      <c r="OUN77" s="98" t="s">
        <v>669</v>
      </c>
      <c r="OUO77" s="98" t="s">
        <v>669</v>
      </c>
      <c r="OUP77" s="98" t="s">
        <v>669</v>
      </c>
      <c r="OUQ77" s="98" t="s">
        <v>669</v>
      </c>
      <c r="OUR77" s="98" t="s">
        <v>669</v>
      </c>
      <c r="OUS77" s="98" t="s">
        <v>669</v>
      </c>
      <c r="OUT77" s="98" t="s">
        <v>669</v>
      </c>
      <c r="OUU77" s="98" t="s">
        <v>669</v>
      </c>
      <c r="OUV77" s="98" t="s">
        <v>669</v>
      </c>
      <c r="OUW77" s="98" t="s">
        <v>669</v>
      </c>
      <c r="OUX77" s="98" t="s">
        <v>669</v>
      </c>
      <c r="OUY77" s="98" t="s">
        <v>669</v>
      </c>
      <c r="OUZ77" s="98" t="s">
        <v>669</v>
      </c>
      <c r="OVA77" s="98" t="s">
        <v>669</v>
      </c>
      <c r="OVB77" s="98" t="s">
        <v>669</v>
      </c>
      <c r="OVC77" s="98" t="s">
        <v>669</v>
      </c>
      <c r="OVD77" s="98" t="s">
        <v>669</v>
      </c>
      <c r="OVE77" s="98" t="s">
        <v>669</v>
      </c>
      <c r="OVF77" s="98" t="s">
        <v>669</v>
      </c>
      <c r="OVG77" s="98" t="s">
        <v>669</v>
      </c>
      <c r="OVH77" s="98" t="s">
        <v>669</v>
      </c>
      <c r="OVI77" s="98" t="s">
        <v>669</v>
      </c>
      <c r="OVJ77" s="98" t="s">
        <v>669</v>
      </c>
      <c r="OVK77" s="98" t="s">
        <v>669</v>
      </c>
      <c r="OVL77" s="98" t="s">
        <v>669</v>
      </c>
      <c r="OVM77" s="98" t="s">
        <v>669</v>
      </c>
      <c r="OVN77" s="98" t="s">
        <v>669</v>
      </c>
      <c r="OVO77" s="98" t="s">
        <v>669</v>
      </c>
      <c r="OVP77" s="98" t="s">
        <v>669</v>
      </c>
      <c r="OVQ77" s="98" t="s">
        <v>669</v>
      </c>
      <c r="OVR77" s="98" t="s">
        <v>669</v>
      </c>
      <c r="OVS77" s="98" t="s">
        <v>669</v>
      </c>
      <c r="OVT77" s="98" t="s">
        <v>669</v>
      </c>
      <c r="OVU77" s="98" t="s">
        <v>669</v>
      </c>
      <c r="OVV77" s="98" t="s">
        <v>669</v>
      </c>
      <c r="OVW77" s="98" t="s">
        <v>669</v>
      </c>
      <c r="OVX77" s="98" t="s">
        <v>669</v>
      </c>
      <c r="OVY77" s="98" t="s">
        <v>669</v>
      </c>
      <c r="OVZ77" s="98" t="s">
        <v>669</v>
      </c>
      <c r="OWA77" s="98" t="s">
        <v>669</v>
      </c>
      <c r="OWB77" s="98" t="s">
        <v>669</v>
      </c>
      <c r="OWC77" s="98" t="s">
        <v>669</v>
      </c>
      <c r="OWD77" s="98" t="s">
        <v>669</v>
      </c>
      <c r="OWE77" s="98" t="s">
        <v>669</v>
      </c>
      <c r="OWF77" s="98" t="s">
        <v>669</v>
      </c>
      <c r="OWG77" s="98" t="s">
        <v>669</v>
      </c>
      <c r="OWH77" s="98" t="s">
        <v>669</v>
      </c>
      <c r="OWI77" s="98" t="s">
        <v>669</v>
      </c>
      <c r="OWJ77" s="98" t="s">
        <v>669</v>
      </c>
      <c r="OWK77" s="98" t="s">
        <v>669</v>
      </c>
      <c r="OWL77" s="98" t="s">
        <v>669</v>
      </c>
      <c r="OWM77" s="98" t="s">
        <v>669</v>
      </c>
      <c r="OWN77" s="98" t="s">
        <v>669</v>
      </c>
      <c r="OWO77" s="98" t="s">
        <v>669</v>
      </c>
      <c r="OWP77" s="98" t="s">
        <v>669</v>
      </c>
      <c r="OWQ77" s="98" t="s">
        <v>669</v>
      </c>
      <c r="OWR77" s="98" t="s">
        <v>669</v>
      </c>
      <c r="OWS77" s="98" t="s">
        <v>669</v>
      </c>
      <c r="OWT77" s="98" t="s">
        <v>669</v>
      </c>
      <c r="OWU77" s="98" t="s">
        <v>669</v>
      </c>
      <c r="OWV77" s="98" t="s">
        <v>669</v>
      </c>
      <c r="OWW77" s="98" t="s">
        <v>669</v>
      </c>
      <c r="OWX77" s="98" t="s">
        <v>669</v>
      </c>
      <c r="OWY77" s="98" t="s">
        <v>669</v>
      </c>
      <c r="OWZ77" s="98" t="s">
        <v>669</v>
      </c>
      <c r="OXA77" s="98" t="s">
        <v>669</v>
      </c>
      <c r="OXB77" s="98" t="s">
        <v>669</v>
      </c>
      <c r="OXC77" s="98" t="s">
        <v>669</v>
      </c>
      <c r="OXD77" s="98" t="s">
        <v>669</v>
      </c>
      <c r="OXE77" s="98" t="s">
        <v>669</v>
      </c>
      <c r="OXF77" s="98" t="s">
        <v>669</v>
      </c>
      <c r="OXG77" s="98" t="s">
        <v>669</v>
      </c>
      <c r="OXH77" s="98" t="s">
        <v>669</v>
      </c>
      <c r="OXI77" s="98" t="s">
        <v>669</v>
      </c>
      <c r="OXJ77" s="98" t="s">
        <v>669</v>
      </c>
      <c r="OXK77" s="98" t="s">
        <v>669</v>
      </c>
      <c r="OXL77" s="98" t="s">
        <v>669</v>
      </c>
      <c r="OXM77" s="98" t="s">
        <v>669</v>
      </c>
      <c r="OXN77" s="98" t="s">
        <v>669</v>
      </c>
      <c r="OXO77" s="98" t="s">
        <v>669</v>
      </c>
      <c r="OXP77" s="98" t="s">
        <v>669</v>
      </c>
      <c r="OXQ77" s="98" t="s">
        <v>669</v>
      </c>
      <c r="OXR77" s="98" t="s">
        <v>669</v>
      </c>
      <c r="OXS77" s="98" t="s">
        <v>669</v>
      </c>
      <c r="OXT77" s="98" t="s">
        <v>669</v>
      </c>
      <c r="OXU77" s="98" t="s">
        <v>669</v>
      </c>
      <c r="OXV77" s="98" t="s">
        <v>669</v>
      </c>
      <c r="OXW77" s="98" t="s">
        <v>669</v>
      </c>
      <c r="OXX77" s="98" t="s">
        <v>669</v>
      </c>
      <c r="OXY77" s="98" t="s">
        <v>669</v>
      </c>
      <c r="OXZ77" s="98" t="s">
        <v>669</v>
      </c>
      <c r="OYA77" s="98" t="s">
        <v>669</v>
      </c>
      <c r="OYB77" s="98" t="s">
        <v>669</v>
      </c>
      <c r="OYC77" s="98" t="s">
        <v>669</v>
      </c>
      <c r="OYD77" s="98" t="s">
        <v>669</v>
      </c>
      <c r="OYE77" s="98" t="s">
        <v>669</v>
      </c>
      <c r="OYF77" s="98" t="s">
        <v>669</v>
      </c>
      <c r="OYG77" s="98" t="s">
        <v>669</v>
      </c>
      <c r="OYH77" s="98" t="s">
        <v>669</v>
      </c>
      <c r="OYI77" s="98" t="s">
        <v>669</v>
      </c>
      <c r="OYJ77" s="98" t="s">
        <v>669</v>
      </c>
      <c r="OYK77" s="98" t="s">
        <v>669</v>
      </c>
      <c r="OYL77" s="98" t="s">
        <v>669</v>
      </c>
      <c r="OYM77" s="98" t="s">
        <v>669</v>
      </c>
      <c r="OYN77" s="98" t="s">
        <v>669</v>
      </c>
      <c r="OYO77" s="98" t="s">
        <v>669</v>
      </c>
      <c r="OYP77" s="98" t="s">
        <v>669</v>
      </c>
      <c r="OYQ77" s="98" t="s">
        <v>669</v>
      </c>
      <c r="OYR77" s="98" t="s">
        <v>669</v>
      </c>
      <c r="OYS77" s="98" t="s">
        <v>669</v>
      </c>
      <c r="OYT77" s="98" t="s">
        <v>669</v>
      </c>
      <c r="OYU77" s="98" t="s">
        <v>669</v>
      </c>
      <c r="OYV77" s="98" t="s">
        <v>669</v>
      </c>
      <c r="OYW77" s="98" t="s">
        <v>669</v>
      </c>
      <c r="OYX77" s="98" t="s">
        <v>669</v>
      </c>
      <c r="OYY77" s="98" t="s">
        <v>669</v>
      </c>
      <c r="OYZ77" s="98" t="s">
        <v>669</v>
      </c>
      <c r="OZA77" s="98" t="s">
        <v>669</v>
      </c>
      <c r="OZB77" s="98" t="s">
        <v>669</v>
      </c>
      <c r="OZC77" s="98" t="s">
        <v>669</v>
      </c>
      <c r="OZD77" s="98" t="s">
        <v>669</v>
      </c>
      <c r="OZE77" s="98" t="s">
        <v>669</v>
      </c>
      <c r="OZF77" s="98" t="s">
        <v>669</v>
      </c>
      <c r="OZG77" s="98" t="s">
        <v>669</v>
      </c>
      <c r="OZH77" s="98" t="s">
        <v>669</v>
      </c>
      <c r="OZI77" s="98" t="s">
        <v>669</v>
      </c>
      <c r="OZJ77" s="98" t="s">
        <v>669</v>
      </c>
      <c r="OZK77" s="98" t="s">
        <v>669</v>
      </c>
      <c r="OZL77" s="98" t="s">
        <v>669</v>
      </c>
      <c r="OZM77" s="98" t="s">
        <v>669</v>
      </c>
      <c r="OZN77" s="98" t="s">
        <v>669</v>
      </c>
      <c r="OZO77" s="98" t="s">
        <v>669</v>
      </c>
      <c r="OZP77" s="98" t="s">
        <v>669</v>
      </c>
      <c r="OZQ77" s="98" t="s">
        <v>669</v>
      </c>
      <c r="OZR77" s="98" t="s">
        <v>669</v>
      </c>
      <c r="OZS77" s="98" t="s">
        <v>669</v>
      </c>
      <c r="OZT77" s="98" t="s">
        <v>669</v>
      </c>
      <c r="OZU77" s="98" t="s">
        <v>669</v>
      </c>
      <c r="OZV77" s="98" t="s">
        <v>669</v>
      </c>
      <c r="OZW77" s="98" t="s">
        <v>669</v>
      </c>
      <c r="OZX77" s="98" t="s">
        <v>669</v>
      </c>
      <c r="OZY77" s="98" t="s">
        <v>669</v>
      </c>
      <c r="OZZ77" s="98" t="s">
        <v>669</v>
      </c>
      <c r="PAA77" s="98" t="s">
        <v>669</v>
      </c>
      <c r="PAB77" s="98" t="s">
        <v>669</v>
      </c>
      <c r="PAC77" s="98" t="s">
        <v>669</v>
      </c>
      <c r="PAD77" s="98" t="s">
        <v>669</v>
      </c>
      <c r="PAE77" s="98" t="s">
        <v>669</v>
      </c>
      <c r="PAF77" s="98" t="s">
        <v>669</v>
      </c>
      <c r="PAG77" s="98" t="s">
        <v>669</v>
      </c>
      <c r="PAH77" s="98" t="s">
        <v>669</v>
      </c>
      <c r="PAI77" s="98" t="s">
        <v>669</v>
      </c>
      <c r="PAJ77" s="98" t="s">
        <v>669</v>
      </c>
      <c r="PAK77" s="98" t="s">
        <v>669</v>
      </c>
      <c r="PAL77" s="98" t="s">
        <v>669</v>
      </c>
      <c r="PAM77" s="98" t="s">
        <v>669</v>
      </c>
      <c r="PAN77" s="98" t="s">
        <v>669</v>
      </c>
      <c r="PAO77" s="98" t="s">
        <v>669</v>
      </c>
      <c r="PAP77" s="98" t="s">
        <v>669</v>
      </c>
      <c r="PAQ77" s="98" t="s">
        <v>669</v>
      </c>
      <c r="PAR77" s="98" t="s">
        <v>669</v>
      </c>
      <c r="PAS77" s="98" t="s">
        <v>669</v>
      </c>
      <c r="PAT77" s="98" t="s">
        <v>669</v>
      </c>
      <c r="PAU77" s="98" t="s">
        <v>669</v>
      </c>
      <c r="PAV77" s="98" t="s">
        <v>669</v>
      </c>
      <c r="PAW77" s="98" t="s">
        <v>669</v>
      </c>
      <c r="PAX77" s="98" t="s">
        <v>669</v>
      </c>
      <c r="PAY77" s="98" t="s">
        <v>669</v>
      </c>
      <c r="PAZ77" s="98" t="s">
        <v>669</v>
      </c>
      <c r="PBA77" s="98" t="s">
        <v>669</v>
      </c>
      <c r="PBB77" s="98" t="s">
        <v>669</v>
      </c>
      <c r="PBC77" s="98" t="s">
        <v>669</v>
      </c>
      <c r="PBD77" s="98" t="s">
        <v>669</v>
      </c>
      <c r="PBE77" s="98" t="s">
        <v>669</v>
      </c>
      <c r="PBF77" s="98" t="s">
        <v>669</v>
      </c>
      <c r="PBG77" s="98" t="s">
        <v>669</v>
      </c>
      <c r="PBH77" s="98" t="s">
        <v>669</v>
      </c>
      <c r="PBI77" s="98" t="s">
        <v>669</v>
      </c>
      <c r="PBJ77" s="98" t="s">
        <v>669</v>
      </c>
      <c r="PBK77" s="98" t="s">
        <v>669</v>
      </c>
      <c r="PBL77" s="98" t="s">
        <v>669</v>
      </c>
      <c r="PBM77" s="98" t="s">
        <v>669</v>
      </c>
      <c r="PBN77" s="98" t="s">
        <v>669</v>
      </c>
      <c r="PBO77" s="98" t="s">
        <v>669</v>
      </c>
      <c r="PBP77" s="98" t="s">
        <v>669</v>
      </c>
      <c r="PBQ77" s="98" t="s">
        <v>669</v>
      </c>
      <c r="PBR77" s="98" t="s">
        <v>669</v>
      </c>
      <c r="PBS77" s="98" t="s">
        <v>669</v>
      </c>
      <c r="PBT77" s="98" t="s">
        <v>669</v>
      </c>
      <c r="PBU77" s="98" t="s">
        <v>669</v>
      </c>
      <c r="PBV77" s="98" t="s">
        <v>669</v>
      </c>
      <c r="PBW77" s="98" t="s">
        <v>669</v>
      </c>
      <c r="PBX77" s="98" t="s">
        <v>669</v>
      </c>
      <c r="PBY77" s="98" t="s">
        <v>669</v>
      </c>
      <c r="PBZ77" s="98" t="s">
        <v>669</v>
      </c>
      <c r="PCA77" s="98" t="s">
        <v>669</v>
      </c>
      <c r="PCB77" s="98" t="s">
        <v>669</v>
      </c>
      <c r="PCC77" s="98" t="s">
        <v>669</v>
      </c>
      <c r="PCD77" s="98" t="s">
        <v>669</v>
      </c>
      <c r="PCE77" s="98" t="s">
        <v>669</v>
      </c>
      <c r="PCF77" s="98" t="s">
        <v>669</v>
      </c>
      <c r="PCG77" s="98" t="s">
        <v>669</v>
      </c>
      <c r="PCH77" s="98" t="s">
        <v>669</v>
      </c>
      <c r="PCI77" s="98" t="s">
        <v>669</v>
      </c>
      <c r="PCJ77" s="98" t="s">
        <v>669</v>
      </c>
      <c r="PCK77" s="98" t="s">
        <v>669</v>
      </c>
      <c r="PCL77" s="98" t="s">
        <v>669</v>
      </c>
      <c r="PCM77" s="98" t="s">
        <v>669</v>
      </c>
      <c r="PCN77" s="98" t="s">
        <v>669</v>
      </c>
      <c r="PCO77" s="98" t="s">
        <v>669</v>
      </c>
      <c r="PCP77" s="98" t="s">
        <v>669</v>
      </c>
      <c r="PCQ77" s="98" t="s">
        <v>669</v>
      </c>
      <c r="PCR77" s="98" t="s">
        <v>669</v>
      </c>
      <c r="PCS77" s="98" t="s">
        <v>669</v>
      </c>
      <c r="PCT77" s="98" t="s">
        <v>669</v>
      </c>
      <c r="PCU77" s="98" t="s">
        <v>669</v>
      </c>
      <c r="PCV77" s="98" t="s">
        <v>669</v>
      </c>
      <c r="PCW77" s="98" t="s">
        <v>669</v>
      </c>
      <c r="PCX77" s="98" t="s">
        <v>669</v>
      </c>
      <c r="PCY77" s="98" t="s">
        <v>669</v>
      </c>
      <c r="PCZ77" s="98" t="s">
        <v>669</v>
      </c>
      <c r="PDA77" s="98" t="s">
        <v>669</v>
      </c>
      <c r="PDB77" s="98" t="s">
        <v>669</v>
      </c>
      <c r="PDC77" s="98" t="s">
        <v>669</v>
      </c>
      <c r="PDD77" s="98" t="s">
        <v>669</v>
      </c>
      <c r="PDE77" s="98" t="s">
        <v>669</v>
      </c>
      <c r="PDF77" s="98" t="s">
        <v>669</v>
      </c>
      <c r="PDG77" s="98" t="s">
        <v>669</v>
      </c>
      <c r="PDH77" s="98" t="s">
        <v>669</v>
      </c>
      <c r="PDI77" s="98" t="s">
        <v>669</v>
      </c>
      <c r="PDJ77" s="98" t="s">
        <v>669</v>
      </c>
      <c r="PDK77" s="98" t="s">
        <v>669</v>
      </c>
      <c r="PDL77" s="98" t="s">
        <v>669</v>
      </c>
      <c r="PDM77" s="98" t="s">
        <v>669</v>
      </c>
      <c r="PDN77" s="98" t="s">
        <v>669</v>
      </c>
      <c r="PDO77" s="98" t="s">
        <v>669</v>
      </c>
      <c r="PDP77" s="98" t="s">
        <v>669</v>
      </c>
      <c r="PDQ77" s="98" t="s">
        <v>669</v>
      </c>
      <c r="PDR77" s="98" t="s">
        <v>669</v>
      </c>
      <c r="PDS77" s="98" t="s">
        <v>669</v>
      </c>
      <c r="PDT77" s="98" t="s">
        <v>669</v>
      </c>
      <c r="PDU77" s="98" t="s">
        <v>669</v>
      </c>
      <c r="PDV77" s="98" t="s">
        <v>669</v>
      </c>
      <c r="PDW77" s="98" t="s">
        <v>669</v>
      </c>
      <c r="PDX77" s="98" t="s">
        <v>669</v>
      </c>
      <c r="PDY77" s="98" t="s">
        <v>669</v>
      </c>
      <c r="PDZ77" s="98" t="s">
        <v>669</v>
      </c>
      <c r="PEA77" s="98" t="s">
        <v>669</v>
      </c>
      <c r="PEB77" s="98" t="s">
        <v>669</v>
      </c>
      <c r="PEC77" s="98" t="s">
        <v>669</v>
      </c>
      <c r="PED77" s="98" t="s">
        <v>669</v>
      </c>
      <c r="PEE77" s="98" t="s">
        <v>669</v>
      </c>
      <c r="PEF77" s="98" t="s">
        <v>669</v>
      </c>
      <c r="PEG77" s="98" t="s">
        <v>669</v>
      </c>
      <c r="PEH77" s="98" t="s">
        <v>669</v>
      </c>
      <c r="PEI77" s="98" t="s">
        <v>669</v>
      </c>
      <c r="PEJ77" s="98" t="s">
        <v>669</v>
      </c>
      <c r="PEK77" s="98" t="s">
        <v>669</v>
      </c>
      <c r="PEL77" s="98" t="s">
        <v>669</v>
      </c>
      <c r="PEM77" s="98" t="s">
        <v>669</v>
      </c>
      <c r="PEN77" s="98" t="s">
        <v>669</v>
      </c>
      <c r="PEO77" s="98" t="s">
        <v>669</v>
      </c>
      <c r="PEP77" s="98" t="s">
        <v>669</v>
      </c>
      <c r="PEQ77" s="98" t="s">
        <v>669</v>
      </c>
      <c r="PER77" s="98" t="s">
        <v>669</v>
      </c>
      <c r="PES77" s="98" t="s">
        <v>669</v>
      </c>
      <c r="PET77" s="98" t="s">
        <v>669</v>
      </c>
      <c r="PEU77" s="98" t="s">
        <v>669</v>
      </c>
      <c r="PEV77" s="98" t="s">
        <v>669</v>
      </c>
      <c r="PEW77" s="98" t="s">
        <v>669</v>
      </c>
      <c r="PEX77" s="98" t="s">
        <v>669</v>
      </c>
      <c r="PEY77" s="98" t="s">
        <v>669</v>
      </c>
      <c r="PEZ77" s="98" t="s">
        <v>669</v>
      </c>
      <c r="PFA77" s="98" t="s">
        <v>669</v>
      </c>
      <c r="PFB77" s="98" t="s">
        <v>669</v>
      </c>
      <c r="PFC77" s="98" t="s">
        <v>669</v>
      </c>
      <c r="PFD77" s="98" t="s">
        <v>669</v>
      </c>
      <c r="PFE77" s="98" t="s">
        <v>669</v>
      </c>
      <c r="PFF77" s="98" t="s">
        <v>669</v>
      </c>
      <c r="PFG77" s="98" t="s">
        <v>669</v>
      </c>
      <c r="PFH77" s="98" t="s">
        <v>669</v>
      </c>
      <c r="PFI77" s="98" t="s">
        <v>669</v>
      </c>
      <c r="PFJ77" s="98" t="s">
        <v>669</v>
      </c>
      <c r="PFK77" s="98" t="s">
        <v>669</v>
      </c>
      <c r="PFL77" s="98" t="s">
        <v>669</v>
      </c>
      <c r="PFM77" s="98" t="s">
        <v>669</v>
      </c>
      <c r="PFN77" s="98" t="s">
        <v>669</v>
      </c>
      <c r="PFO77" s="98" t="s">
        <v>669</v>
      </c>
      <c r="PFP77" s="98" t="s">
        <v>669</v>
      </c>
      <c r="PFQ77" s="98" t="s">
        <v>669</v>
      </c>
      <c r="PFR77" s="98" t="s">
        <v>669</v>
      </c>
      <c r="PFS77" s="98" t="s">
        <v>669</v>
      </c>
      <c r="PFT77" s="98" t="s">
        <v>669</v>
      </c>
      <c r="PFU77" s="98" t="s">
        <v>669</v>
      </c>
      <c r="PFV77" s="98" t="s">
        <v>669</v>
      </c>
      <c r="PFW77" s="98" t="s">
        <v>669</v>
      </c>
      <c r="PFX77" s="98" t="s">
        <v>669</v>
      </c>
      <c r="PFY77" s="98" t="s">
        <v>669</v>
      </c>
      <c r="PFZ77" s="98" t="s">
        <v>669</v>
      </c>
      <c r="PGA77" s="98" t="s">
        <v>669</v>
      </c>
      <c r="PGB77" s="98" t="s">
        <v>669</v>
      </c>
      <c r="PGC77" s="98" t="s">
        <v>669</v>
      </c>
      <c r="PGD77" s="98" t="s">
        <v>669</v>
      </c>
      <c r="PGE77" s="98" t="s">
        <v>669</v>
      </c>
      <c r="PGF77" s="98" t="s">
        <v>669</v>
      </c>
      <c r="PGG77" s="98" t="s">
        <v>669</v>
      </c>
      <c r="PGH77" s="98" t="s">
        <v>669</v>
      </c>
      <c r="PGI77" s="98" t="s">
        <v>669</v>
      </c>
      <c r="PGJ77" s="98" t="s">
        <v>669</v>
      </c>
      <c r="PGK77" s="98" t="s">
        <v>669</v>
      </c>
      <c r="PGL77" s="98" t="s">
        <v>669</v>
      </c>
      <c r="PGM77" s="98" t="s">
        <v>669</v>
      </c>
      <c r="PGN77" s="98" t="s">
        <v>669</v>
      </c>
      <c r="PGO77" s="98" t="s">
        <v>669</v>
      </c>
      <c r="PGP77" s="98" t="s">
        <v>669</v>
      </c>
      <c r="PGQ77" s="98" t="s">
        <v>669</v>
      </c>
      <c r="PGR77" s="98" t="s">
        <v>669</v>
      </c>
      <c r="PGS77" s="98" t="s">
        <v>669</v>
      </c>
      <c r="PGT77" s="98" t="s">
        <v>669</v>
      </c>
      <c r="PGU77" s="98" t="s">
        <v>669</v>
      </c>
      <c r="PGV77" s="98" t="s">
        <v>669</v>
      </c>
      <c r="PGW77" s="98" t="s">
        <v>669</v>
      </c>
      <c r="PGX77" s="98" t="s">
        <v>669</v>
      </c>
      <c r="PGY77" s="98" t="s">
        <v>669</v>
      </c>
      <c r="PGZ77" s="98" t="s">
        <v>669</v>
      </c>
      <c r="PHA77" s="98" t="s">
        <v>669</v>
      </c>
      <c r="PHB77" s="98" t="s">
        <v>669</v>
      </c>
      <c r="PHC77" s="98" t="s">
        <v>669</v>
      </c>
      <c r="PHD77" s="98" t="s">
        <v>669</v>
      </c>
      <c r="PHE77" s="98" t="s">
        <v>669</v>
      </c>
      <c r="PHF77" s="98" t="s">
        <v>669</v>
      </c>
      <c r="PHG77" s="98" t="s">
        <v>669</v>
      </c>
      <c r="PHH77" s="98" t="s">
        <v>669</v>
      </c>
      <c r="PHI77" s="98" t="s">
        <v>669</v>
      </c>
      <c r="PHJ77" s="98" t="s">
        <v>669</v>
      </c>
      <c r="PHK77" s="98" t="s">
        <v>669</v>
      </c>
      <c r="PHL77" s="98" t="s">
        <v>669</v>
      </c>
      <c r="PHM77" s="98" t="s">
        <v>669</v>
      </c>
      <c r="PHN77" s="98" t="s">
        <v>669</v>
      </c>
      <c r="PHO77" s="98" t="s">
        <v>669</v>
      </c>
      <c r="PHP77" s="98" t="s">
        <v>669</v>
      </c>
      <c r="PHQ77" s="98" t="s">
        <v>669</v>
      </c>
      <c r="PHR77" s="98" t="s">
        <v>669</v>
      </c>
      <c r="PHS77" s="98" t="s">
        <v>669</v>
      </c>
      <c r="PHT77" s="98" t="s">
        <v>669</v>
      </c>
      <c r="PHU77" s="98" t="s">
        <v>669</v>
      </c>
      <c r="PHV77" s="98" t="s">
        <v>669</v>
      </c>
      <c r="PHW77" s="98" t="s">
        <v>669</v>
      </c>
      <c r="PHX77" s="98" t="s">
        <v>669</v>
      </c>
      <c r="PHY77" s="98" t="s">
        <v>669</v>
      </c>
      <c r="PHZ77" s="98" t="s">
        <v>669</v>
      </c>
      <c r="PIA77" s="98" t="s">
        <v>669</v>
      </c>
      <c r="PIB77" s="98" t="s">
        <v>669</v>
      </c>
      <c r="PIC77" s="98" t="s">
        <v>669</v>
      </c>
      <c r="PID77" s="98" t="s">
        <v>669</v>
      </c>
      <c r="PIE77" s="98" t="s">
        <v>669</v>
      </c>
      <c r="PIF77" s="98" t="s">
        <v>669</v>
      </c>
      <c r="PIG77" s="98" t="s">
        <v>669</v>
      </c>
      <c r="PIH77" s="98" t="s">
        <v>669</v>
      </c>
      <c r="PII77" s="98" t="s">
        <v>669</v>
      </c>
      <c r="PIJ77" s="98" t="s">
        <v>669</v>
      </c>
      <c r="PIK77" s="98" t="s">
        <v>669</v>
      </c>
      <c r="PIL77" s="98" t="s">
        <v>669</v>
      </c>
      <c r="PIM77" s="98" t="s">
        <v>669</v>
      </c>
      <c r="PIN77" s="98" t="s">
        <v>669</v>
      </c>
      <c r="PIO77" s="98" t="s">
        <v>669</v>
      </c>
      <c r="PIP77" s="98" t="s">
        <v>669</v>
      </c>
      <c r="PIQ77" s="98" t="s">
        <v>669</v>
      </c>
      <c r="PIR77" s="98" t="s">
        <v>669</v>
      </c>
      <c r="PIS77" s="98" t="s">
        <v>669</v>
      </c>
      <c r="PIT77" s="98" t="s">
        <v>669</v>
      </c>
      <c r="PIU77" s="98" t="s">
        <v>669</v>
      </c>
      <c r="PIV77" s="98" t="s">
        <v>669</v>
      </c>
      <c r="PIW77" s="98" t="s">
        <v>669</v>
      </c>
      <c r="PIX77" s="98" t="s">
        <v>669</v>
      </c>
      <c r="PIY77" s="98" t="s">
        <v>669</v>
      </c>
      <c r="PIZ77" s="98" t="s">
        <v>669</v>
      </c>
      <c r="PJA77" s="98" t="s">
        <v>669</v>
      </c>
      <c r="PJB77" s="98" t="s">
        <v>669</v>
      </c>
      <c r="PJC77" s="98" t="s">
        <v>669</v>
      </c>
      <c r="PJD77" s="98" t="s">
        <v>669</v>
      </c>
      <c r="PJE77" s="98" t="s">
        <v>669</v>
      </c>
      <c r="PJF77" s="98" t="s">
        <v>669</v>
      </c>
      <c r="PJG77" s="98" t="s">
        <v>669</v>
      </c>
      <c r="PJH77" s="98" t="s">
        <v>669</v>
      </c>
      <c r="PJI77" s="98" t="s">
        <v>669</v>
      </c>
      <c r="PJJ77" s="98" t="s">
        <v>669</v>
      </c>
      <c r="PJK77" s="98" t="s">
        <v>669</v>
      </c>
      <c r="PJL77" s="98" t="s">
        <v>669</v>
      </c>
      <c r="PJM77" s="98" t="s">
        <v>669</v>
      </c>
      <c r="PJN77" s="98" t="s">
        <v>669</v>
      </c>
      <c r="PJO77" s="98" t="s">
        <v>669</v>
      </c>
      <c r="PJP77" s="98" t="s">
        <v>669</v>
      </c>
      <c r="PJQ77" s="98" t="s">
        <v>669</v>
      </c>
      <c r="PJR77" s="98" t="s">
        <v>669</v>
      </c>
      <c r="PJS77" s="98" t="s">
        <v>669</v>
      </c>
      <c r="PJT77" s="98" t="s">
        <v>669</v>
      </c>
      <c r="PJU77" s="98" t="s">
        <v>669</v>
      </c>
      <c r="PJV77" s="98" t="s">
        <v>669</v>
      </c>
      <c r="PJW77" s="98" t="s">
        <v>669</v>
      </c>
      <c r="PJX77" s="98" t="s">
        <v>669</v>
      </c>
      <c r="PJY77" s="98" t="s">
        <v>669</v>
      </c>
      <c r="PJZ77" s="98" t="s">
        <v>669</v>
      </c>
      <c r="PKA77" s="98" t="s">
        <v>669</v>
      </c>
      <c r="PKB77" s="98" t="s">
        <v>669</v>
      </c>
      <c r="PKC77" s="98" t="s">
        <v>669</v>
      </c>
      <c r="PKD77" s="98" t="s">
        <v>669</v>
      </c>
      <c r="PKE77" s="98" t="s">
        <v>669</v>
      </c>
      <c r="PKF77" s="98" t="s">
        <v>669</v>
      </c>
      <c r="PKG77" s="98" t="s">
        <v>669</v>
      </c>
      <c r="PKH77" s="98" t="s">
        <v>669</v>
      </c>
      <c r="PKI77" s="98" t="s">
        <v>669</v>
      </c>
      <c r="PKJ77" s="98" t="s">
        <v>669</v>
      </c>
      <c r="PKK77" s="98" t="s">
        <v>669</v>
      </c>
      <c r="PKL77" s="98" t="s">
        <v>669</v>
      </c>
      <c r="PKM77" s="98" t="s">
        <v>669</v>
      </c>
      <c r="PKN77" s="98" t="s">
        <v>669</v>
      </c>
      <c r="PKO77" s="98" t="s">
        <v>669</v>
      </c>
      <c r="PKP77" s="98" t="s">
        <v>669</v>
      </c>
      <c r="PKQ77" s="98" t="s">
        <v>669</v>
      </c>
      <c r="PKR77" s="98" t="s">
        <v>669</v>
      </c>
      <c r="PKS77" s="98" t="s">
        <v>669</v>
      </c>
      <c r="PKT77" s="98" t="s">
        <v>669</v>
      </c>
      <c r="PKU77" s="98" t="s">
        <v>669</v>
      </c>
      <c r="PKV77" s="98" t="s">
        <v>669</v>
      </c>
      <c r="PKW77" s="98" t="s">
        <v>669</v>
      </c>
      <c r="PKX77" s="98" t="s">
        <v>669</v>
      </c>
      <c r="PKY77" s="98" t="s">
        <v>669</v>
      </c>
      <c r="PKZ77" s="98" t="s">
        <v>669</v>
      </c>
      <c r="PLA77" s="98" t="s">
        <v>669</v>
      </c>
      <c r="PLB77" s="98" t="s">
        <v>669</v>
      </c>
      <c r="PLC77" s="98" t="s">
        <v>669</v>
      </c>
      <c r="PLD77" s="98" t="s">
        <v>669</v>
      </c>
      <c r="PLE77" s="98" t="s">
        <v>669</v>
      </c>
      <c r="PLF77" s="98" t="s">
        <v>669</v>
      </c>
      <c r="PLG77" s="98" t="s">
        <v>669</v>
      </c>
      <c r="PLH77" s="98" t="s">
        <v>669</v>
      </c>
      <c r="PLI77" s="98" t="s">
        <v>669</v>
      </c>
      <c r="PLJ77" s="98" t="s">
        <v>669</v>
      </c>
      <c r="PLK77" s="98" t="s">
        <v>669</v>
      </c>
      <c r="PLL77" s="98" t="s">
        <v>669</v>
      </c>
      <c r="PLM77" s="98" t="s">
        <v>669</v>
      </c>
      <c r="PLN77" s="98" t="s">
        <v>669</v>
      </c>
      <c r="PLO77" s="98" t="s">
        <v>669</v>
      </c>
      <c r="PLP77" s="98" t="s">
        <v>669</v>
      </c>
      <c r="PLQ77" s="98" t="s">
        <v>669</v>
      </c>
      <c r="PLR77" s="98" t="s">
        <v>669</v>
      </c>
      <c r="PLS77" s="98" t="s">
        <v>669</v>
      </c>
      <c r="PLT77" s="98" t="s">
        <v>669</v>
      </c>
      <c r="PLU77" s="98" t="s">
        <v>669</v>
      </c>
      <c r="PLV77" s="98" t="s">
        <v>669</v>
      </c>
      <c r="PLW77" s="98" t="s">
        <v>669</v>
      </c>
      <c r="PLX77" s="98" t="s">
        <v>669</v>
      </c>
      <c r="PLY77" s="98" t="s">
        <v>669</v>
      </c>
      <c r="PLZ77" s="98" t="s">
        <v>669</v>
      </c>
      <c r="PMA77" s="98" t="s">
        <v>669</v>
      </c>
      <c r="PMB77" s="98" t="s">
        <v>669</v>
      </c>
      <c r="PMC77" s="98" t="s">
        <v>669</v>
      </c>
      <c r="PMD77" s="98" t="s">
        <v>669</v>
      </c>
      <c r="PME77" s="98" t="s">
        <v>669</v>
      </c>
      <c r="PMF77" s="98" t="s">
        <v>669</v>
      </c>
      <c r="PMG77" s="98" t="s">
        <v>669</v>
      </c>
      <c r="PMH77" s="98" t="s">
        <v>669</v>
      </c>
      <c r="PMI77" s="98" t="s">
        <v>669</v>
      </c>
      <c r="PMJ77" s="98" t="s">
        <v>669</v>
      </c>
      <c r="PMK77" s="98" t="s">
        <v>669</v>
      </c>
      <c r="PML77" s="98" t="s">
        <v>669</v>
      </c>
      <c r="PMM77" s="98" t="s">
        <v>669</v>
      </c>
      <c r="PMN77" s="98" t="s">
        <v>669</v>
      </c>
      <c r="PMO77" s="98" t="s">
        <v>669</v>
      </c>
      <c r="PMP77" s="98" t="s">
        <v>669</v>
      </c>
      <c r="PMQ77" s="98" t="s">
        <v>669</v>
      </c>
      <c r="PMR77" s="98" t="s">
        <v>669</v>
      </c>
      <c r="PMS77" s="98" t="s">
        <v>669</v>
      </c>
      <c r="PMT77" s="98" t="s">
        <v>669</v>
      </c>
      <c r="PMU77" s="98" t="s">
        <v>669</v>
      </c>
      <c r="PMV77" s="98" t="s">
        <v>669</v>
      </c>
      <c r="PMW77" s="98" t="s">
        <v>669</v>
      </c>
      <c r="PMX77" s="98" t="s">
        <v>669</v>
      </c>
      <c r="PMY77" s="98" t="s">
        <v>669</v>
      </c>
      <c r="PMZ77" s="98" t="s">
        <v>669</v>
      </c>
      <c r="PNA77" s="98" t="s">
        <v>669</v>
      </c>
      <c r="PNB77" s="98" t="s">
        <v>669</v>
      </c>
      <c r="PNC77" s="98" t="s">
        <v>669</v>
      </c>
      <c r="PND77" s="98" t="s">
        <v>669</v>
      </c>
      <c r="PNE77" s="98" t="s">
        <v>669</v>
      </c>
      <c r="PNF77" s="98" t="s">
        <v>669</v>
      </c>
      <c r="PNG77" s="98" t="s">
        <v>669</v>
      </c>
      <c r="PNH77" s="98" t="s">
        <v>669</v>
      </c>
      <c r="PNI77" s="98" t="s">
        <v>669</v>
      </c>
      <c r="PNJ77" s="98" t="s">
        <v>669</v>
      </c>
      <c r="PNK77" s="98" t="s">
        <v>669</v>
      </c>
      <c r="PNL77" s="98" t="s">
        <v>669</v>
      </c>
      <c r="PNM77" s="98" t="s">
        <v>669</v>
      </c>
      <c r="PNN77" s="98" t="s">
        <v>669</v>
      </c>
      <c r="PNO77" s="98" t="s">
        <v>669</v>
      </c>
      <c r="PNP77" s="98" t="s">
        <v>669</v>
      </c>
      <c r="PNQ77" s="98" t="s">
        <v>669</v>
      </c>
      <c r="PNR77" s="98" t="s">
        <v>669</v>
      </c>
      <c r="PNS77" s="98" t="s">
        <v>669</v>
      </c>
      <c r="PNT77" s="98" t="s">
        <v>669</v>
      </c>
      <c r="PNU77" s="98" t="s">
        <v>669</v>
      </c>
      <c r="PNV77" s="98" t="s">
        <v>669</v>
      </c>
      <c r="PNW77" s="98" t="s">
        <v>669</v>
      </c>
      <c r="PNX77" s="98" t="s">
        <v>669</v>
      </c>
      <c r="PNY77" s="98" t="s">
        <v>669</v>
      </c>
      <c r="PNZ77" s="98" t="s">
        <v>669</v>
      </c>
      <c r="POA77" s="98" t="s">
        <v>669</v>
      </c>
      <c r="POB77" s="98" t="s">
        <v>669</v>
      </c>
      <c r="POC77" s="98" t="s">
        <v>669</v>
      </c>
      <c r="POD77" s="98" t="s">
        <v>669</v>
      </c>
      <c r="POE77" s="98" t="s">
        <v>669</v>
      </c>
      <c r="POF77" s="98" t="s">
        <v>669</v>
      </c>
      <c r="POG77" s="98" t="s">
        <v>669</v>
      </c>
      <c r="POH77" s="98" t="s">
        <v>669</v>
      </c>
      <c r="POI77" s="98" t="s">
        <v>669</v>
      </c>
      <c r="POJ77" s="98" t="s">
        <v>669</v>
      </c>
      <c r="POK77" s="98" t="s">
        <v>669</v>
      </c>
      <c r="POL77" s="98" t="s">
        <v>669</v>
      </c>
      <c r="POM77" s="98" t="s">
        <v>669</v>
      </c>
      <c r="PON77" s="98" t="s">
        <v>669</v>
      </c>
      <c r="POO77" s="98" t="s">
        <v>669</v>
      </c>
      <c r="POP77" s="98" t="s">
        <v>669</v>
      </c>
      <c r="POQ77" s="98" t="s">
        <v>669</v>
      </c>
      <c r="POR77" s="98" t="s">
        <v>669</v>
      </c>
      <c r="POS77" s="98" t="s">
        <v>669</v>
      </c>
      <c r="POT77" s="98" t="s">
        <v>669</v>
      </c>
      <c r="POU77" s="98" t="s">
        <v>669</v>
      </c>
      <c r="POV77" s="98" t="s">
        <v>669</v>
      </c>
      <c r="POW77" s="98" t="s">
        <v>669</v>
      </c>
      <c r="POX77" s="98" t="s">
        <v>669</v>
      </c>
      <c r="POY77" s="98" t="s">
        <v>669</v>
      </c>
      <c r="POZ77" s="98" t="s">
        <v>669</v>
      </c>
      <c r="PPA77" s="98" t="s">
        <v>669</v>
      </c>
      <c r="PPB77" s="98" t="s">
        <v>669</v>
      </c>
      <c r="PPC77" s="98" t="s">
        <v>669</v>
      </c>
      <c r="PPD77" s="98" t="s">
        <v>669</v>
      </c>
      <c r="PPE77" s="98" t="s">
        <v>669</v>
      </c>
      <c r="PPF77" s="98" t="s">
        <v>669</v>
      </c>
      <c r="PPG77" s="98" t="s">
        <v>669</v>
      </c>
      <c r="PPH77" s="98" t="s">
        <v>669</v>
      </c>
      <c r="PPI77" s="98" t="s">
        <v>669</v>
      </c>
      <c r="PPJ77" s="98" t="s">
        <v>669</v>
      </c>
      <c r="PPK77" s="98" t="s">
        <v>669</v>
      </c>
      <c r="PPL77" s="98" t="s">
        <v>669</v>
      </c>
      <c r="PPM77" s="98" t="s">
        <v>669</v>
      </c>
      <c r="PPN77" s="98" t="s">
        <v>669</v>
      </c>
      <c r="PPO77" s="98" t="s">
        <v>669</v>
      </c>
      <c r="PPP77" s="98" t="s">
        <v>669</v>
      </c>
      <c r="PPQ77" s="98" t="s">
        <v>669</v>
      </c>
      <c r="PPR77" s="98" t="s">
        <v>669</v>
      </c>
      <c r="PPS77" s="98" t="s">
        <v>669</v>
      </c>
      <c r="PPT77" s="98" t="s">
        <v>669</v>
      </c>
      <c r="PPU77" s="98" t="s">
        <v>669</v>
      </c>
      <c r="PPV77" s="98" t="s">
        <v>669</v>
      </c>
      <c r="PPW77" s="98" t="s">
        <v>669</v>
      </c>
      <c r="PPX77" s="98" t="s">
        <v>669</v>
      </c>
      <c r="PPY77" s="98" t="s">
        <v>669</v>
      </c>
      <c r="PPZ77" s="98" t="s">
        <v>669</v>
      </c>
      <c r="PQA77" s="98" t="s">
        <v>669</v>
      </c>
      <c r="PQB77" s="98" t="s">
        <v>669</v>
      </c>
      <c r="PQC77" s="98" t="s">
        <v>669</v>
      </c>
      <c r="PQD77" s="98" t="s">
        <v>669</v>
      </c>
      <c r="PQE77" s="98" t="s">
        <v>669</v>
      </c>
      <c r="PQF77" s="98" t="s">
        <v>669</v>
      </c>
      <c r="PQG77" s="98" t="s">
        <v>669</v>
      </c>
      <c r="PQH77" s="98" t="s">
        <v>669</v>
      </c>
      <c r="PQI77" s="98" t="s">
        <v>669</v>
      </c>
      <c r="PQJ77" s="98" t="s">
        <v>669</v>
      </c>
      <c r="PQK77" s="98" t="s">
        <v>669</v>
      </c>
      <c r="PQL77" s="98" t="s">
        <v>669</v>
      </c>
      <c r="PQM77" s="98" t="s">
        <v>669</v>
      </c>
      <c r="PQN77" s="98" t="s">
        <v>669</v>
      </c>
      <c r="PQO77" s="98" t="s">
        <v>669</v>
      </c>
      <c r="PQP77" s="98" t="s">
        <v>669</v>
      </c>
      <c r="PQQ77" s="98" t="s">
        <v>669</v>
      </c>
      <c r="PQR77" s="98" t="s">
        <v>669</v>
      </c>
      <c r="PQS77" s="98" t="s">
        <v>669</v>
      </c>
      <c r="PQT77" s="98" t="s">
        <v>669</v>
      </c>
      <c r="PQU77" s="98" t="s">
        <v>669</v>
      </c>
      <c r="PQV77" s="98" t="s">
        <v>669</v>
      </c>
      <c r="PQW77" s="98" t="s">
        <v>669</v>
      </c>
      <c r="PQX77" s="98" t="s">
        <v>669</v>
      </c>
      <c r="PQY77" s="98" t="s">
        <v>669</v>
      </c>
      <c r="PQZ77" s="98" t="s">
        <v>669</v>
      </c>
      <c r="PRA77" s="98" t="s">
        <v>669</v>
      </c>
      <c r="PRB77" s="98" t="s">
        <v>669</v>
      </c>
      <c r="PRC77" s="98" t="s">
        <v>669</v>
      </c>
      <c r="PRD77" s="98" t="s">
        <v>669</v>
      </c>
      <c r="PRE77" s="98" t="s">
        <v>669</v>
      </c>
      <c r="PRF77" s="98" t="s">
        <v>669</v>
      </c>
      <c r="PRG77" s="98" t="s">
        <v>669</v>
      </c>
      <c r="PRH77" s="98" t="s">
        <v>669</v>
      </c>
      <c r="PRI77" s="98" t="s">
        <v>669</v>
      </c>
      <c r="PRJ77" s="98" t="s">
        <v>669</v>
      </c>
      <c r="PRK77" s="98" t="s">
        <v>669</v>
      </c>
      <c r="PRL77" s="98" t="s">
        <v>669</v>
      </c>
      <c r="PRM77" s="98" t="s">
        <v>669</v>
      </c>
      <c r="PRN77" s="98" t="s">
        <v>669</v>
      </c>
      <c r="PRO77" s="98" t="s">
        <v>669</v>
      </c>
      <c r="PRP77" s="98" t="s">
        <v>669</v>
      </c>
      <c r="PRQ77" s="98" t="s">
        <v>669</v>
      </c>
      <c r="PRR77" s="98" t="s">
        <v>669</v>
      </c>
      <c r="PRS77" s="98" t="s">
        <v>669</v>
      </c>
      <c r="PRT77" s="98" t="s">
        <v>669</v>
      </c>
      <c r="PRU77" s="98" t="s">
        <v>669</v>
      </c>
      <c r="PRV77" s="98" t="s">
        <v>669</v>
      </c>
      <c r="PRW77" s="98" t="s">
        <v>669</v>
      </c>
      <c r="PRX77" s="98" t="s">
        <v>669</v>
      </c>
      <c r="PRY77" s="98" t="s">
        <v>669</v>
      </c>
      <c r="PRZ77" s="98" t="s">
        <v>669</v>
      </c>
      <c r="PSA77" s="98" t="s">
        <v>669</v>
      </c>
      <c r="PSB77" s="98" t="s">
        <v>669</v>
      </c>
      <c r="PSC77" s="98" t="s">
        <v>669</v>
      </c>
      <c r="PSD77" s="98" t="s">
        <v>669</v>
      </c>
      <c r="PSE77" s="98" t="s">
        <v>669</v>
      </c>
      <c r="PSF77" s="98" t="s">
        <v>669</v>
      </c>
      <c r="PSG77" s="98" t="s">
        <v>669</v>
      </c>
      <c r="PSH77" s="98" t="s">
        <v>669</v>
      </c>
      <c r="PSI77" s="98" t="s">
        <v>669</v>
      </c>
      <c r="PSJ77" s="98" t="s">
        <v>669</v>
      </c>
      <c r="PSK77" s="98" t="s">
        <v>669</v>
      </c>
      <c r="PSL77" s="98" t="s">
        <v>669</v>
      </c>
      <c r="PSM77" s="98" t="s">
        <v>669</v>
      </c>
      <c r="PSN77" s="98" t="s">
        <v>669</v>
      </c>
      <c r="PSO77" s="98" t="s">
        <v>669</v>
      </c>
      <c r="PSP77" s="98" t="s">
        <v>669</v>
      </c>
      <c r="PSQ77" s="98" t="s">
        <v>669</v>
      </c>
      <c r="PSR77" s="98" t="s">
        <v>669</v>
      </c>
      <c r="PSS77" s="98" t="s">
        <v>669</v>
      </c>
      <c r="PST77" s="98" t="s">
        <v>669</v>
      </c>
      <c r="PSU77" s="98" t="s">
        <v>669</v>
      </c>
      <c r="PSV77" s="98" t="s">
        <v>669</v>
      </c>
      <c r="PSW77" s="98" t="s">
        <v>669</v>
      </c>
      <c r="PSX77" s="98" t="s">
        <v>669</v>
      </c>
      <c r="PSY77" s="98" t="s">
        <v>669</v>
      </c>
      <c r="PSZ77" s="98" t="s">
        <v>669</v>
      </c>
      <c r="PTA77" s="98" t="s">
        <v>669</v>
      </c>
      <c r="PTB77" s="98" t="s">
        <v>669</v>
      </c>
      <c r="PTC77" s="98" t="s">
        <v>669</v>
      </c>
      <c r="PTD77" s="98" t="s">
        <v>669</v>
      </c>
      <c r="PTE77" s="98" t="s">
        <v>669</v>
      </c>
      <c r="PTF77" s="98" t="s">
        <v>669</v>
      </c>
      <c r="PTG77" s="98" t="s">
        <v>669</v>
      </c>
      <c r="PTH77" s="98" t="s">
        <v>669</v>
      </c>
      <c r="PTI77" s="98" t="s">
        <v>669</v>
      </c>
      <c r="PTJ77" s="98" t="s">
        <v>669</v>
      </c>
      <c r="PTK77" s="98" t="s">
        <v>669</v>
      </c>
      <c r="PTL77" s="98" t="s">
        <v>669</v>
      </c>
      <c r="PTM77" s="98" t="s">
        <v>669</v>
      </c>
      <c r="PTN77" s="98" t="s">
        <v>669</v>
      </c>
      <c r="PTO77" s="98" t="s">
        <v>669</v>
      </c>
      <c r="PTP77" s="98" t="s">
        <v>669</v>
      </c>
      <c r="PTQ77" s="98" t="s">
        <v>669</v>
      </c>
      <c r="PTR77" s="98" t="s">
        <v>669</v>
      </c>
      <c r="PTS77" s="98" t="s">
        <v>669</v>
      </c>
      <c r="PTT77" s="98" t="s">
        <v>669</v>
      </c>
      <c r="PTU77" s="98" t="s">
        <v>669</v>
      </c>
      <c r="PTV77" s="98" t="s">
        <v>669</v>
      </c>
      <c r="PTW77" s="98" t="s">
        <v>669</v>
      </c>
      <c r="PTX77" s="98" t="s">
        <v>669</v>
      </c>
      <c r="PTY77" s="98" t="s">
        <v>669</v>
      </c>
      <c r="PTZ77" s="98" t="s">
        <v>669</v>
      </c>
      <c r="PUA77" s="98" t="s">
        <v>669</v>
      </c>
      <c r="PUB77" s="98" t="s">
        <v>669</v>
      </c>
      <c r="PUC77" s="98" t="s">
        <v>669</v>
      </c>
      <c r="PUD77" s="98" t="s">
        <v>669</v>
      </c>
      <c r="PUE77" s="98" t="s">
        <v>669</v>
      </c>
      <c r="PUF77" s="98" t="s">
        <v>669</v>
      </c>
      <c r="PUG77" s="98" t="s">
        <v>669</v>
      </c>
      <c r="PUH77" s="98" t="s">
        <v>669</v>
      </c>
      <c r="PUI77" s="98" t="s">
        <v>669</v>
      </c>
      <c r="PUJ77" s="98" t="s">
        <v>669</v>
      </c>
      <c r="PUK77" s="98" t="s">
        <v>669</v>
      </c>
      <c r="PUL77" s="98" t="s">
        <v>669</v>
      </c>
      <c r="PUM77" s="98" t="s">
        <v>669</v>
      </c>
      <c r="PUN77" s="98" t="s">
        <v>669</v>
      </c>
      <c r="PUO77" s="98" t="s">
        <v>669</v>
      </c>
      <c r="PUP77" s="98" t="s">
        <v>669</v>
      </c>
      <c r="PUQ77" s="98" t="s">
        <v>669</v>
      </c>
      <c r="PUR77" s="98" t="s">
        <v>669</v>
      </c>
      <c r="PUS77" s="98" t="s">
        <v>669</v>
      </c>
      <c r="PUT77" s="98" t="s">
        <v>669</v>
      </c>
      <c r="PUU77" s="98" t="s">
        <v>669</v>
      </c>
      <c r="PUV77" s="98" t="s">
        <v>669</v>
      </c>
      <c r="PUW77" s="98" t="s">
        <v>669</v>
      </c>
      <c r="PUX77" s="98" t="s">
        <v>669</v>
      </c>
      <c r="PUY77" s="98" t="s">
        <v>669</v>
      </c>
      <c r="PUZ77" s="98" t="s">
        <v>669</v>
      </c>
      <c r="PVA77" s="98" t="s">
        <v>669</v>
      </c>
      <c r="PVB77" s="98" t="s">
        <v>669</v>
      </c>
      <c r="PVC77" s="98" t="s">
        <v>669</v>
      </c>
      <c r="PVD77" s="98" t="s">
        <v>669</v>
      </c>
      <c r="PVE77" s="98" t="s">
        <v>669</v>
      </c>
      <c r="PVF77" s="98" t="s">
        <v>669</v>
      </c>
      <c r="PVG77" s="98" t="s">
        <v>669</v>
      </c>
      <c r="PVH77" s="98" t="s">
        <v>669</v>
      </c>
      <c r="PVI77" s="98" t="s">
        <v>669</v>
      </c>
      <c r="PVJ77" s="98" t="s">
        <v>669</v>
      </c>
      <c r="PVK77" s="98" t="s">
        <v>669</v>
      </c>
      <c r="PVL77" s="98" t="s">
        <v>669</v>
      </c>
      <c r="PVM77" s="98" t="s">
        <v>669</v>
      </c>
      <c r="PVN77" s="98" t="s">
        <v>669</v>
      </c>
      <c r="PVO77" s="98" t="s">
        <v>669</v>
      </c>
      <c r="PVP77" s="98" t="s">
        <v>669</v>
      </c>
      <c r="PVQ77" s="98" t="s">
        <v>669</v>
      </c>
      <c r="PVR77" s="98" t="s">
        <v>669</v>
      </c>
      <c r="PVS77" s="98" t="s">
        <v>669</v>
      </c>
      <c r="PVT77" s="98" t="s">
        <v>669</v>
      </c>
      <c r="PVU77" s="98" t="s">
        <v>669</v>
      </c>
      <c r="PVV77" s="98" t="s">
        <v>669</v>
      </c>
      <c r="PVW77" s="98" t="s">
        <v>669</v>
      </c>
      <c r="PVX77" s="98" t="s">
        <v>669</v>
      </c>
      <c r="PVY77" s="98" t="s">
        <v>669</v>
      </c>
      <c r="PVZ77" s="98" t="s">
        <v>669</v>
      </c>
      <c r="PWA77" s="98" t="s">
        <v>669</v>
      </c>
      <c r="PWB77" s="98" t="s">
        <v>669</v>
      </c>
      <c r="PWC77" s="98" t="s">
        <v>669</v>
      </c>
      <c r="PWD77" s="98" t="s">
        <v>669</v>
      </c>
      <c r="PWE77" s="98" t="s">
        <v>669</v>
      </c>
      <c r="PWF77" s="98" t="s">
        <v>669</v>
      </c>
      <c r="PWG77" s="98" t="s">
        <v>669</v>
      </c>
      <c r="PWH77" s="98" t="s">
        <v>669</v>
      </c>
      <c r="PWI77" s="98" t="s">
        <v>669</v>
      </c>
      <c r="PWJ77" s="98" t="s">
        <v>669</v>
      </c>
      <c r="PWK77" s="98" t="s">
        <v>669</v>
      </c>
      <c r="PWL77" s="98" t="s">
        <v>669</v>
      </c>
      <c r="PWM77" s="98" t="s">
        <v>669</v>
      </c>
      <c r="PWN77" s="98" t="s">
        <v>669</v>
      </c>
      <c r="PWO77" s="98" t="s">
        <v>669</v>
      </c>
      <c r="PWP77" s="98" t="s">
        <v>669</v>
      </c>
      <c r="PWQ77" s="98" t="s">
        <v>669</v>
      </c>
      <c r="PWR77" s="98" t="s">
        <v>669</v>
      </c>
      <c r="PWS77" s="98" t="s">
        <v>669</v>
      </c>
      <c r="PWT77" s="98" t="s">
        <v>669</v>
      </c>
      <c r="PWU77" s="98" t="s">
        <v>669</v>
      </c>
      <c r="PWV77" s="98" t="s">
        <v>669</v>
      </c>
      <c r="PWW77" s="98" t="s">
        <v>669</v>
      </c>
      <c r="PWX77" s="98" t="s">
        <v>669</v>
      </c>
      <c r="PWY77" s="98" t="s">
        <v>669</v>
      </c>
      <c r="PWZ77" s="98" t="s">
        <v>669</v>
      </c>
      <c r="PXA77" s="98" t="s">
        <v>669</v>
      </c>
      <c r="PXB77" s="98" t="s">
        <v>669</v>
      </c>
      <c r="PXC77" s="98" t="s">
        <v>669</v>
      </c>
      <c r="PXD77" s="98" t="s">
        <v>669</v>
      </c>
      <c r="PXE77" s="98" t="s">
        <v>669</v>
      </c>
      <c r="PXF77" s="98" t="s">
        <v>669</v>
      </c>
      <c r="PXG77" s="98" t="s">
        <v>669</v>
      </c>
      <c r="PXH77" s="98" t="s">
        <v>669</v>
      </c>
      <c r="PXI77" s="98" t="s">
        <v>669</v>
      </c>
      <c r="PXJ77" s="98" t="s">
        <v>669</v>
      </c>
      <c r="PXK77" s="98" t="s">
        <v>669</v>
      </c>
      <c r="PXL77" s="98" t="s">
        <v>669</v>
      </c>
      <c r="PXM77" s="98" t="s">
        <v>669</v>
      </c>
      <c r="PXN77" s="98" t="s">
        <v>669</v>
      </c>
      <c r="PXO77" s="98" t="s">
        <v>669</v>
      </c>
      <c r="PXP77" s="98" t="s">
        <v>669</v>
      </c>
      <c r="PXQ77" s="98" t="s">
        <v>669</v>
      </c>
      <c r="PXR77" s="98" t="s">
        <v>669</v>
      </c>
      <c r="PXS77" s="98" t="s">
        <v>669</v>
      </c>
      <c r="PXT77" s="98" t="s">
        <v>669</v>
      </c>
      <c r="PXU77" s="98" t="s">
        <v>669</v>
      </c>
      <c r="PXV77" s="98" t="s">
        <v>669</v>
      </c>
      <c r="PXW77" s="98" t="s">
        <v>669</v>
      </c>
      <c r="PXX77" s="98" t="s">
        <v>669</v>
      </c>
      <c r="PXY77" s="98" t="s">
        <v>669</v>
      </c>
      <c r="PXZ77" s="98" t="s">
        <v>669</v>
      </c>
      <c r="PYA77" s="98" t="s">
        <v>669</v>
      </c>
      <c r="PYB77" s="98" t="s">
        <v>669</v>
      </c>
      <c r="PYC77" s="98" t="s">
        <v>669</v>
      </c>
      <c r="PYD77" s="98" t="s">
        <v>669</v>
      </c>
      <c r="PYE77" s="98" t="s">
        <v>669</v>
      </c>
      <c r="PYF77" s="98" t="s">
        <v>669</v>
      </c>
      <c r="PYG77" s="98" t="s">
        <v>669</v>
      </c>
      <c r="PYH77" s="98" t="s">
        <v>669</v>
      </c>
      <c r="PYI77" s="98" t="s">
        <v>669</v>
      </c>
      <c r="PYJ77" s="98" t="s">
        <v>669</v>
      </c>
      <c r="PYK77" s="98" t="s">
        <v>669</v>
      </c>
      <c r="PYL77" s="98" t="s">
        <v>669</v>
      </c>
      <c r="PYM77" s="98" t="s">
        <v>669</v>
      </c>
      <c r="PYN77" s="98" t="s">
        <v>669</v>
      </c>
      <c r="PYO77" s="98" t="s">
        <v>669</v>
      </c>
      <c r="PYP77" s="98" t="s">
        <v>669</v>
      </c>
      <c r="PYQ77" s="98" t="s">
        <v>669</v>
      </c>
      <c r="PYR77" s="98" t="s">
        <v>669</v>
      </c>
      <c r="PYS77" s="98" t="s">
        <v>669</v>
      </c>
      <c r="PYT77" s="98" t="s">
        <v>669</v>
      </c>
      <c r="PYU77" s="98" t="s">
        <v>669</v>
      </c>
      <c r="PYV77" s="98" t="s">
        <v>669</v>
      </c>
      <c r="PYW77" s="98" t="s">
        <v>669</v>
      </c>
      <c r="PYX77" s="98" t="s">
        <v>669</v>
      </c>
      <c r="PYY77" s="98" t="s">
        <v>669</v>
      </c>
      <c r="PYZ77" s="98" t="s">
        <v>669</v>
      </c>
      <c r="PZA77" s="98" t="s">
        <v>669</v>
      </c>
      <c r="PZB77" s="98" t="s">
        <v>669</v>
      </c>
      <c r="PZC77" s="98" t="s">
        <v>669</v>
      </c>
      <c r="PZD77" s="98" t="s">
        <v>669</v>
      </c>
      <c r="PZE77" s="98" t="s">
        <v>669</v>
      </c>
      <c r="PZF77" s="98" t="s">
        <v>669</v>
      </c>
      <c r="PZG77" s="98" t="s">
        <v>669</v>
      </c>
      <c r="PZH77" s="98" t="s">
        <v>669</v>
      </c>
      <c r="PZI77" s="98" t="s">
        <v>669</v>
      </c>
      <c r="PZJ77" s="98" t="s">
        <v>669</v>
      </c>
      <c r="PZK77" s="98" t="s">
        <v>669</v>
      </c>
      <c r="PZL77" s="98" t="s">
        <v>669</v>
      </c>
      <c r="PZM77" s="98" t="s">
        <v>669</v>
      </c>
      <c r="PZN77" s="98" t="s">
        <v>669</v>
      </c>
      <c r="PZO77" s="98" t="s">
        <v>669</v>
      </c>
      <c r="PZP77" s="98" t="s">
        <v>669</v>
      </c>
      <c r="PZQ77" s="98" t="s">
        <v>669</v>
      </c>
      <c r="PZR77" s="98" t="s">
        <v>669</v>
      </c>
      <c r="PZS77" s="98" t="s">
        <v>669</v>
      </c>
      <c r="PZT77" s="98" t="s">
        <v>669</v>
      </c>
      <c r="PZU77" s="98" t="s">
        <v>669</v>
      </c>
      <c r="PZV77" s="98" t="s">
        <v>669</v>
      </c>
      <c r="PZW77" s="98" t="s">
        <v>669</v>
      </c>
      <c r="PZX77" s="98" t="s">
        <v>669</v>
      </c>
      <c r="PZY77" s="98" t="s">
        <v>669</v>
      </c>
      <c r="PZZ77" s="98" t="s">
        <v>669</v>
      </c>
      <c r="QAA77" s="98" t="s">
        <v>669</v>
      </c>
      <c r="QAB77" s="98" t="s">
        <v>669</v>
      </c>
      <c r="QAC77" s="98" t="s">
        <v>669</v>
      </c>
      <c r="QAD77" s="98" t="s">
        <v>669</v>
      </c>
      <c r="QAE77" s="98" t="s">
        <v>669</v>
      </c>
      <c r="QAF77" s="98" t="s">
        <v>669</v>
      </c>
      <c r="QAG77" s="98" t="s">
        <v>669</v>
      </c>
      <c r="QAH77" s="98" t="s">
        <v>669</v>
      </c>
      <c r="QAI77" s="98" t="s">
        <v>669</v>
      </c>
      <c r="QAJ77" s="98" t="s">
        <v>669</v>
      </c>
      <c r="QAK77" s="98" t="s">
        <v>669</v>
      </c>
      <c r="QAL77" s="98" t="s">
        <v>669</v>
      </c>
      <c r="QAM77" s="98" t="s">
        <v>669</v>
      </c>
      <c r="QAN77" s="98" t="s">
        <v>669</v>
      </c>
      <c r="QAO77" s="98" t="s">
        <v>669</v>
      </c>
      <c r="QAP77" s="98" t="s">
        <v>669</v>
      </c>
      <c r="QAQ77" s="98" t="s">
        <v>669</v>
      </c>
      <c r="QAR77" s="98" t="s">
        <v>669</v>
      </c>
      <c r="QAS77" s="98" t="s">
        <v>669</v>
      </c>
      <c r="QAT77" s="98" t="s">
        <v>669</v>
      </c>
      <c r="QAU77" s="98" t="s">
        <v>669</v>
      </c>
      <c r="QAV77" s="98" t="s">
        <v>669</v>
      </c>
      <c r="QAW77" s="98" t="s">
        <v>669</v>
      </c>
      <c r="QAX77" s="98" t="s">
        <v>669</v>
      </c>
      <c r="QAY77" s="98" t="s">
        <v>669</v>
      </c>
      <c r="QAZ77" s="98" t="s">
        <v>669</v>
      </c>
      <c r="QBA77" s="98" t="s">
        <v>669</v>
      </c>
      <c r="QBB77" s="98" t="s">
        <v>669</v>
      </c>
      <c r="QBC77" s="98" t="s">
        <v>669</v>
      </c>
      <c r="QBD77" s="98" t="s">
        <v>669</v>
      </c>
      <c r="QBE77" s="98" t="s">
        <v>669</v>
      </c>
      <c r="QBF77" s="98" t="s">
        <v>669</v>
      </c>
      <c r="QBG77" s="98" t="s">
        <v>669</v>
      </c>
      <c r="QBH77" s="98" t="s">
        <v>669</v>
      </c>
      <c r="QBI77" s="98" t="s">
        <v>669</v>
      </c>
      <c r="QBJ77" s="98" t="s">
        <v>669</v>
      </c>
      <c r="QBK77" s="98" t="s">
        <v>669</v>
      </c>
      <c r="QBL77" s="98" t="s">
        <v>669</v>
      </c>
      <c r="QBM77" s="98" t="s">
        <v>669</v>
      </c>
      <c r="QBN77" s="98" t="s">
        <v>669</v>
      </c>
      <c r="QBO77" s="98" t="s">
        <v>669</v>
      </c>
      <c r="QBP77" s="98" t="s">
        <v>669</v>
      </c>
      <c r="QBQ77" s="98" t="s">
        <v>669</v>
      </c>
      <c r="QBR77" s="98" t="s">
        <v>669</v>
      </c>
      <c r="QBS77" s="98" t="s">
        <v>669</v>
      </c>
      <c r="QBT77" s="98" t="s">
        <v>669</v>
      </c>
      <c r="QBU77" s="98" t="s">
        <v>669</v>
      </c>
      <c r="QBV77" s="98" t="s">
        <v>669</v>
      </c>
      <c r="QBW77" s="98" t="s">
        <v>669</v>
      </c>
      <c r="QBX77" s="98" t="s">
        <v>669</v>
      </c>
      <c r="QBY77" s="98" t="s">
        <v>669</v>
      </c>
      <c r="QBZ77" s="98" t="s">
        <v>669</v>
      </c>
      <c r="QCA77" s="98" t="s">
        <v>669</v>
      </c>
      <c r="QCB77" s="98" t="s">
        <v>669</v>
      </c>
      <c r="QCC77" s="98" t="s">
        <v>669</v>
      </c>
      <c r="QCD77" s="98" t="s">
        <v>669</v>
      </c>
      <c r="QCE77" s="98" t="s">
        <v>669</v>
      </c>
      <c r="QCF77" s="98" t="s">
        <v>669</v>
      </c>
      <c r="QCG77" s="98" t="s">
        <v>669</v>
      </c>
      <c r="QCH77" s="98" t="s">
        <v>669</v>
      </c>
      <c r="QCI77" s="98" t="s">
        <v>669</v>
      </c>
      <c r="QCJ77" s="98" t="s">
        <v>669</v>
      </c>
      <c r="QCK77" s="98" t="s">
        <v>669</v>
      </c>
      <c r="QCL77" s="98" t="s">
        <v>669</v>
      </c>
      <c r="QCM77" s="98" t="s">
        <v>669</v>
      </c>
      <c r="QCN77" s="98" t="s">
        <v>669</v>
      </c>
      <c r="QCO77" s="98" t="s">
        <v>669</v>
      </c>
      <c r="QCP77" s="98" t="s">
        <v>669</v>
      </c>
      <c r="QCQ77" s="98" t="s">
        <v>669</v>
      </c>
      <c r="QCR77" s="98" t="s">
        <v>669</v>
      </c>
      <c r="QCS77" s="98" t="s">
        <v>669</v>
      </c>
      <c r="QCT77" s="98" t="s">
        <v>669</v>
      </c>
      <c r="QCU77" s="98" t="s">
        <v>669</v>
      </c>
      <c r="QCV77" s="98" t="s">
        <v>669</v>
      </c>
      <c r="QCW77" s="98" t="s">
        <v>669</v>
      </c>
      <c r="QCX77" s="98" t="s">
        <v>669</v>
      </c>
      <c r="QCY77" s="98" t="s">
        <v>669</v>
      </c>
      <c r="QCZ77" s="98" t="s">
        <v>669</v>
      </c>
      <c r="QDA77" s="98" t="s">
        <v>669</v>
      </c>
      <c r="QDB77" s="98" t="s">
        <v>669</v>
      </c>
      <c r="QDC77" s="98" t="s">
        <v>669</v>
      </c>
      <c r="QDD77" s="98" t="s">
        <v>669</v>
      </c>
      <c r="QDE77" s="98" t="s">
        <v>669</v>
      </c>
      <c r="QDF77" s="98" t="s">
        <v>669</v>
      </c>
      <c r="QDG77" s="98" t="s">
        <v>669</v>
      </c>
      <c r="QDH77" s="98" t="s">
        <v>669</v>
      </c>
      <c r="QDI77" s="98" t="s">
        <v>669</v>
      </c>
      <c r="QDJ77" s="98" t="s">
        <v>669</v>
      </c>
      <c r="QDK77" s="98" t="s">
        <v>669</v>
      </c>
      <c r="QDL77" s="98" t="s">
        <v>669</v>
      </c>
      <c r="QDM77" s="98" t="s">
        <v>669</v>
      </c>
      <c r="QDN77" s="98" t="s">
        <v>669</v>
      </c>
      <c r="QDO77" s="98" t="s">
        <v>669</v>
      </c>
      <c r="QDP77" s="98" t="s">
        <v>669</v>
      </c>
      <c r="QDQ77" s="98" t="s">
        <v>669</v>
      </c>
      <c r="QDR77" s="98" t="s">
        <v>669</v>
      </c>
      <c r="QDS77" s="98" t="s">
        <v>669</v>
      </c>
      <c r="QDT77" s="98" t="s">
        <v>669</v>
      </c>
      <c r="QDU77" s="98" t="s">
        <v>669</v>
      </c>
      <c r="QDV77" s="98" t="s">
        <v>669</v>
      </c>
      <c r="QDW77" s="98" t="s">
        <v>669</v>
      </c>
      <c r="QDX77" s="98" t="s">
        <v>669</v>
      </c>
      <c r="QDY77" s="98" t="s">
        <v>669</v>
      </c>
      <c r="QDZ77" s="98" t="s">
        <v>669</v>
      </c>
      <c r="QEA77" s="98" t="s">
        <v>669</v>
      </c>
      <c r="QEB77" s="98" t="s">
        <v>669</v>
      </c>
      <c r="QEC77" s="98" t="s">
        <v>669</v>
      </c>
      <c r="QED77" s="98" t="s">
        <v>669</v>
      </c>
      <c r="QEE77" s="98" t="s">
        <v>669</v>
      </c>
      <c r="QEF77" s="98" t="s">
        <v>669</v>
      </c>
      <c r="QEG77" s="98" t="s">
        <v>669</v>
      </c>
      <c r="QEH77" s="98" t="s">
        <v>669</v>
      </c>
      <c r="QEI77" s="98" t="s">
        <v>669</v>
      </c>
      <c r="QEJ77" s="98" t="s">
        <v>669</v>
      </c>
      <c r="QEK77" s="98" t="s">
        <v>669</v>
      </c>
      <c r="QEL77" s="98" t="s">
        <v>669</v>
      </c>
      <c r="QEM77" s="98" t="s">
        <v>669</v>
      </c>
      <c r="QEN77" s="98" t="s">
        <v>669</v>
      </c>
      <c r="QEO77" s="98" t="s">
        <v>669</v>
      </c>
      <c r="QEP77" s="98" t="s">
        <v>669</v>
      </c>
      <c r="QEQ77" s="98" t="s">
        <v>669</v>
      </c>
      <c r="QER77" s="98" t="s">
        <v>669</v>
      </c>
      <c r="QES77" s="98" t="s">
        <v>669</v>
      </c>
      <c r="QET77" s="98" t="s">
        <v>669</v>
      </c>
      <c r="QEU77" s="98" t="s">
        <v>669</v>
      </c>
      <c r="QEV77" s="98" t="s">
        <v>669</v>
      </c>
      <c r="QEW77" s="98" t="s">
        <v>669</v>
      </c>
      <c r="QEX77" s="98" t="s">
        <v>669</v>
      </c>
      <c r="QEY77" s="98" t="s">
        <v>669</v>
      </c>
      <c r="QEZ77" s="98" t="s">
        <v>669</v>
      </c>
      <c r="QFA77" s="98" t="s">
        <v>669</v>
      </c>
      <c r="QFB77" s="98" t="s">
        <v>669</v>
      </c>
      <c r="QFC77" s="98" t="s">
        <v>669</v>
      </c>
      <c r="QFD77" s="98" t="s">
        <v>669</v>
      </c>
      <c r="QFE77" s="98" t="s">
        <v>669</v>
      </c>
      <c r="QFF77" s="98" t="s">
        <v>669</v>
      </c>
      <c r="QFG77" s="98" t="s">
        <v>669</v>
      </c>
      <c r="QFH77" s="98" t="s">
        <v>669</v>
      </c>
      <c r="QFI77" s="98" t="s">
        <v>669</v>
      </c>
      <c r="QFJ77" s="98" t="s">
        <v>669</v>
      </c>
      <c r="QFK77" s="98" t="s">
        <v>669</v>
      </c>
      <c r="QFL77" s="98" t="s">
        <v>669</v>
      </c>
      <c r="QFM77" s="98" t="s">
        <v>669</v>
      </c>
      <c r="QFN77" s="98" t="s">
        <v>669</v>
      </c>
      <c r="QFO77" s="98" t="s">
        <v>669</v>
      </c>
      <c r="QFP77" s="98" t="s">
        <v>669</v>
      </c>
      <c r="QFQ77" s="98" t="s">
        <v>669</v>
      </c>
      <c r="QFR77" s="98" t="s">
        <v>669</v>
      </c>
      <c r="QFS77" s="98" t="s">
        <v>669</v>
      </c>
      <c r="QFT77" s="98" t="s">
        <v>669</v>
      </c>
      <c r="QFU77" s="98" t="s">
        <v>669</v>
      </c>
      <c r="QFV77" s="98" t="s">
        <v>669</v>
      </c>
      <c r="QFW77" s="98" t="s">
        <v>669</v>
      </c>
      <c r="QFX77" s="98" t="s">
        <v>669</v>
      </c>
      <c r="QFY77" s="98" t="s">
        <v>669</v>
      </c>
      <c r="QFZ77" s="98" t="s">
        <v>669</v>
      </c>
      <c r="QGA77" s="98" t="s">
        <v>669</v>
      </c>
      <c r="QGB77" s="98" t="s">
        <v>669</v>
      </c>
      <c r="QGC77" s="98" t="s">
        <v>669</v>
      </c>
      <c r="QGD77" s="98" t="s">
        <v>669</v>
      </c>
      <c r="QGE77" s="98" t="s">
        <v>669</v>
      </c>
      <c r="QGF77" s="98" t="s">
        <v>669</v>
      </c>
      <c r="QGG77" s="98" t="s">
        <v>669</v>
      </c>
      <c r="QGH77" s="98" t="s">
        <v>669</v>
      </c>
      <c r="QGI77" s="98" t="s">
        <v>669</v>
      </c>
      <c r="QGJ77" s="98" t="s">
        <v>669</v>
      </c>
      <c r="QGK77" s="98" t="s">
        <v>669</v>
      </c>
      <c r="QGL77" s="98" t="s">
        <v>669</v>
      </c>
      <c r="QGM77" s="98" t="s">
        <v>669</v>
      </c>
      <c r="QGN77" s="98" t="s">
        <v>669</v>
      </c>
      <c r="QGO77" s="98" t="s">
        <v>669</v>
      </c>
      <c r="QGP77" s="98" t="s">
        <v>669</v>
      </c>
      <c r="QGQ77" s="98" t="s">
        <v>669</v>
      </c>
      <c r="QGR77" s="98" t="s">
        <v>669</v>
      </c>
      <c r="QGS77" s="98" t="s">
        <v>669</v>
      </c>
      <c r="QGT77" s="98" t="s">
        <v>669</v>
      </c>
      <c r="QGU77" s="98" t="s">
        <v>669</v>
      </c>
      <c r="QGV77" s="98" t="s">
        <v>669</v>
      </c>
      <c r="QGW77" s="98" t="s">
        <v>669</v>
      </c>
      <c r="QGX77" s="98" t="s">
        <v>669</v>
      </c>
      <c r="QGY77" s="98" t="s">
        <v>669</v>
      </c>
      <c r="QGZ77" s="98" t="s">
        <v>669</v>
      </c>
      <c r="QHA77" s="98" t="s">
        <v>669</v>
      </c>
      <c r="QHB77" s="98" t="s">
        <v>669</v>
      </c>
      <c r="QHC77" s="98" t="s">
        <v>669</v>
      </c>
      <c r="QHD77" s="98" t="s">
        <v>669</v>
      </c>
      <c r="QHE77" s="98" t="s">
        <v>669</v>
      </c>
      <c r="QHF77" s="98" t="s">
        <v>669</v>
      </c>
      <c r="QHG77" s="98" t="s">
        <v>669</v>
      </c>
      <c r="QHH77" s="98" t="s">
        <v>669</v>
      </c>
      <c r="QHI77" s="98" t="s">
        <v>669</v>
      </c>
      <c r="QHJ77" s="98" t="s">
        <v>669</v>
      </c>
      <c r="QHK77" s="98" t="s">
        <v>669</v>
      </c>
      <c r="QHL77" s="98" t="s">
        <v>669</v>
      </c>
      <c r="QHM77" s="98" t="s">
        <v>669</v>
      </c>
      <c r="QHN77" s="98" t="s">
        <v>669</v>
      </c>
      <c r="QHO77" s="98" t="s">
        <v>669</v>
      </c>
      <c r="QHP77" s="98" t="s">
        <v>669</v>
      </c>
      <c r="QHQ77" s="98" t="s">
        <v>669</v>
      </c>
      <c r="QHR77" s="98" t="s">
        <v>669</v>
      </c>
      <c r="QHS77" s="98" t="s">
        <v>669</v>
      </c>
      <c r="QHT77" s="98" t="s">
        <v>669</v>
      </c>
      <c r="QHU77" s="98" t="s">
        <v>669</v>
      </c>
      <c r="QHV77" s="98" t="s">
        <v>669</v>
      </c>
      <c r="QHW77" s="98" t="s">
        <v>669</v>
      </c>
      <c r="QHX77" s="98" t="s">
        <v>669</v>
      </c>
      <c r="QHY77" s="98" t="s">
        <v>669</v>
      </c>
      <c r="QHZ77" s="98" t="s">
        <v>669</v>
      </c>
      <c r="QIA77" s="98" t="s">
        <v>669</v>
      </c>
      <c r="QIB77" s="98" t="s">
        <v>669</v>
      </c>
      <c r="QIC77" s="98" t="s">
        <v>669</v>
      </c>
      <c r="QID77" s="98" t="s">
        <v>669</v>
      </c>
      <c r="QIE77" s="98" t="s">
        <v>669</v>
      </c>
      <c r="QIF77" s="98" t="s">
        <v>669</v>
      </c>
      <c r="QIG77" s="98" t="s">
        <v>669</v>
      </c>
      <c r="QIH77" s="98" t="s">
        <v>669</v>
      </c>
      <c r="QII77" s="98" t="s">
        <v>669</v>
      </c>
      <c r="QIJ77" s="98" t="s">
        <v>669</v>
      </c>
      <c r="QIK77" s="98" t="s">
        <v>669</v>
      </c>
      <c r="QIL77" s="98" t="s">
        <v>669</v>
      </c>
      <c r="QIM77" s="98" t="s">
        <v>669</v>
      </c>
      <c r="QIN77" s="98" t="s">
        <v>669</v>
      </c>
      <c r="QIO77" s="98" t="s">
        <v>669</v>
      </c>
      <c r="QIP77" s="98" t="s">
        <v>669</v>
      </c>
      <c r="QIQ77" s="98" t="s">
        <v>669</v>
      </c>
      <c r="QIR77" s="98" t="s">
        <v>669</v>
      </c>
      <c r="QIS77" s="98" t="s">
        <v>669</v>
      </c>
      <c r="QIT77" s="98" t="s">
        <v>669</v>
      </c>
      <c r="QIU77" s="98" t="s">
        <v>669</v>
      </c>
      <c r="QIV77" s="98" t="s">
        <v>669</v>
      </c>
      <c r="QIW77" s="98" t="s">
        <v>669</v>
      </c>
      <c r="QIX77" s="98" t="s">
        <v>669</v>
      </c>
      <c r="QIY77" s="98" t="s">
        <v>669</v>
      </c>
      <c r="QIZ77" s="98" t="s">
        <v>669</v>
      </c>
      <c r="QJA77" s="98" t="s">
        <v>669</v>
      </c>
      <c r="QJB77" s="98" t="s">
        <v>669</v>
      </c>
      <c r="QJC77" s="98" t="s">
        <v>669</v>
      </c>
      <c r="QJD77" s="98" t="s">
        <v>669</v>
      </c>
      <c r="QJE77" s="98" t="s">
        <v>669</v>
      </c>
      <c r="QJF77" s="98" t="s">
        <v>669</v>
      </c>
      <c r="QJG77" s="98" t="s">
        <v>669</v>
      </c>
      <c r="QJH77" s="98" t="s">
        <v>669</v>
      </c>
      <c r="QJI77" s="98" t="s">
        <v>669</v>
      </c>
      <c r="QJJ77" s="98" t="s">
        <v>669</v>
      </c>
      <c r="QJK77" s="98" t="s">
        <v>669</v>
      </c>
      <c r="QJL77" s="98" t="s">
        <v>669</v>
      </c>
      <c r="QJM77" s="98" t="s">
        <v>669</v>
      </c>
      <c r="QJN77" s="98" t="s">
        <v>669</v>
      </c>
      <c r="QJO77" s="98" t="s">
        <v>669</v>
      </c>
      <c r="QJP77" s="98" t="s">
        <v>669</v>
      </c>
      <c r="QJQ77" s="98" t="s">
        <v>669</v>
      </c>
      <c r="QJR77" s="98" t="s">
        <v>669</v>
      </c>
      <c r="QJS77" s="98" t="s">
        <v>669</v>
      </c>
      <c r="QJT77" s="98" t="s">
        <v>669</v>
      </c>
      <c r="QJU77" s="98" t="s">
        <v>669</v>
      </c>
      <c r="QJV77" s="98" t="s">
        <v>669</v>
      </c>
      <c r="QJW77" s="98" t="s">
        <v>669</v>
      </c>
      <c r="QJX77" s="98" t="s">
        <v>669</v>
      </c>
      <c r="QJY77" s="98" t="s">
        <v>669</v>
      </c>
      <c r="QJZ77" s="98" t="s">
        <v>669</v>
      </c>
      <c r="QKA77" s="98" t="s">
        <v>669</v>
      </c>
      <c r="QKB77" s="98" t="s">
        <v>669</v>
      </c>
      <c r="QKC77" s="98" t="s">
        <v>669</v>
      </c>
      <c r="QKD77" s="98" t="s">
        <v>669</v>
      </c>
      <c r="QKE77" s="98" t="s">
        <v>669</v>
      </c>
      <c r="QKF77" s="98" t="s">
        <v>669</v>
      </c>
      <c r="QKG77" s="98" t="s">
        <v>669</v>
      </c>
      <c r="QKH77" s="98" t="s">
        <v>669</v>
      </c>
      <c r="QKI77" s="98" t="s">
        <v>669</v>
      </c>
      <c r="QKJ77" s="98" t="s">
        <v>669</v>
      </c>
      <c r="QKK77" s="98" t="s">
        <v>669</v>
      </c>
      <c r="QKL77" s="98" t="s">
        <v>669</v>
      </c>
      <c r="QKM77" s="98" t="s">
        <v>669</v>
      </c>
      <c r="QKN77" s="98" t="s">
        <v>669</v>
      </c>
      <c r="QKO77" s="98" t="s">
        <v>669</v>
      </c>
      <c r="QKP77" s="98" t="s">
        <v>669</v>
      </c>
      <c r="QKQ77" s="98" t="s">
        <v>669</v>
      </c>
      <c r="QKR77" s="98" t="s">
        <v>669</v>
      </c>
      <c r="QKS77" s="98" t="s">
        <v>669</v>
      </c>
      <c r="QKT77" s="98" t="s">
        <v>669</v>
      </c>
      <c r="QKU77" s="98" t="s">
        <v>669</v>
      </c>
      <c r="QKV77" s="98" t="s">
        <v>669</v>
      </c>
      <c r="QKW77" s="98" t="s">
        <v>669</v>
      </c>
      <c r="QKX77" s="98" t="s">
        <v>669</v>
      </c>
      <c r="QKY77" s="98" t="s">
        <v>669</v>
      </c>
      <c r="QKZ77" s="98" t="s">
        <v>669</v>
      </c>
      <c r="QLA77" s="98" t="s">
        <v>669</v>
      </c>
      <c r="QLB77" s="98" t="s">
        <v>669</v>
      </c>
      <c r="QLC77" s="98" t="s">
        <v>669</v>
      </c>
      <c r="QLD77" s="98" t="s">
        <v>669</v>
      </c>
      <c r="QLE77" s="98" t="s">
        <v>669</v>
      </c>
      <c r="QLF77" s="98" t="s">
        <v>669</v>
      </c>
      <c r="QLG77" s="98" t="s">
        <v>669</v>
      </c>
      <c r="QLH77" s="98" t="s">
        <v>669</v>
      </c>
      <c r="QLI77" s="98" t="s">
        <v>669</v>
      </c>
      <c r="QLJ77" s="98" t="s">
        <v>669</v>
      </c>
      <c r="QLK77" s="98" t="s">
        <v>669</v>
      </c>
      <c r="QLL77" s="98" t="s">
        <v>669</v>
      </c>
      <c r="QLM77" s="98" t="s">
        <v>669</v>
      </c>
      <c r="QLN77" s="98" t="s">
        <v>669</v>
      </c>
      <c r="QLO77" s="98" t="s">
        <v>669</v>
      </c>
      <c r="QLP77" s="98" t="s">
        <v>669</v>
      </c>
      <c r="QLQ77" s="98" t="s">
        <v>669</v>
      </c>
      <c r="QLR77" s="98" t="s">
        <v>669</v>
      </c>
      <c r="QLS77" s="98" t="s">
        <v>669</v>
      </c>
      <c r="QLT77" s="98" t="s">
        <v>669</v>
      </c>
      <c r="QLU77" s="98" t="s">
        <v>669</v>
      </c>
      <c r="QLV77" s="98" t="s">
        <v>669</v>
      </c>
      <c r="QLW77" s="98" t="s">
        <v>669</v>
      </c>
      <c r="QLX77" s="98" t="s">
        <v>669</v>
      </c>
      <c r="QLY77" s="98" t="s">
        <v>669</v>
      </c>
      <c r="QLZ77" s="98" t="s">
        <v>669</v>
      </c>
      <c r="QMA77" s="98" t="s">
        <v>669</v>
      </c>
      <c r="QMB77" s="98" t="s">
        <v>669</v>
      </c>
      <c r="QMC77" s="98" t="s">
        <v>669</v>
      </c>
      <c r="QMD77" s="98" t="s">
        <v>669</v>
      </c>
      <c r="QME77" s="98" t="s">
        <v>669</v>
      </c>
      <c r="QMF77" s="98" t="s">
        <v>669</v>
      </c>
      <c r="QMG77" s="98" t="s">
        <v>669</v>
      </c>
      <c r="QMH77" s="98" t="s">
        <v>669</v>
      </c>
      <c r="QMI77" s="98" t="s">
        <v>669</v>
      </c>
      <c r="QMJ77" s="98" t="s">
        <v>669</v>
      </c>
      <c r="QMK77" s="98" t="s">
        <v>669</v>
      </c>
      <c r="QML77" s="98" t="s">
        <v>669</v>
      </c>
      <c r="QMM77" s="98" t="s">
        <v>669</v>
      </c>
      <c r="QMN77" s="98" t="s">
        <v>669</v>
      </c>
      <c r="QMO77" s="98" t="s">
        <v>669</v>
      </c>
      <c r="QMP77" s="98" t="s">
        <v>669</v>
      </c>
      <c r="QMQ77" s="98" t="s">
        <v>669</v>
      </c>
      <c r="QMR77" s="98" t="s">
        <v>669</v>
      </c>
      <c r="QMS77" s="98" t="s">
        <v>669</v>
      </c>
      <c r="QMT77" s="98" t="s">
        <v>669</v>
      </c>
      <c r="QMU77" s="98" t="s">
        <v>669</v>
      </c>
      <c r="QMV77" s="98" t="s">
        <v>669</v>
      </c>
      <c r="QMW77" s="98" t="s">
        <v>669</v>
      </c>
      <c r="QMX77" s="98" t="s">
        <v>669</v>
      </c>
      <c r="QMY77" s="98" t="s">
        <v>669</v>
      </c>
      <c r="QMZ77" s="98" t="s">
        <v>669</v>
      </c>
      <c r="QNA77" s="98" t="s">
        <v>669</v>
      </c>
      <c r="QNB77" s="98" t="s">
        <v>669</v>
      </c>
      <c r="QNC77" s="98" t="s">
        <v>669</v>
      </c>
      <c r="QND77" s="98" t="s">
        <v>669</v>
      </c>
      <c r="QNE77" s="98" t="s">
        <v>669</v>
      </c>
      <c r="QNF77" s="98" t="s">
        <v>669</v>
      </c>
      <c r="QNG77" s="98" t="s">
        <v>669</v>
      </c>
      <c r="QNH77" s="98" t="s">
        <v>669</v>
      </c>
      <c r="QNI77" s="98" t="s">
        <v>669</v>
      </c>
      <c r="QNJ77" s="98" t="s">
        <v>669</v>
      </c>
      <c r="QNK77" s="98" t="s">
        <v>669</v>
      </c>
      <c r="QNL77" s="98" t="s">
        <v>669</v>
      </c>
      <c r="QNM77" s="98" t="s">
        <v>669</v>
      </c>
      <c r="QNN77" s="98" t="s">
        <v>669</v>
      </c>
      <c r="QNO77" s="98" t="s">
        <v>669</v>
      </c>
      <c r="QNP77" s="98" t="s">
        <v>669</v>
      </c>
      <c r="QNQ77" s="98" t="s">
        <v>669</v>
      </c>
      <c r="QNR77" s="98" t="s">
        <v>669</v>
      </c>
      <c r="QNS77" s="98" t="s">
        <v>669</v>
      </c>
      <c r="QNT77" s="98" t="s">
        <v>669</v>
      </c>
      <c r="QNU77" s="98" t="s">
        <v>669</v>
      </c>
      <c r="QNV77" s="98" t="s">
        <v>669</v>
      </c>
      <c r="QNW77" s="98" t="s">
        <v>669</v>
      </c>
      <c r="QNX77" s="98" t="s">
        <v>669</v>
      </c>
      <c r="QNY77" s="98" t="s">
        <v>669</v>
      </c>
      <c r="QNZ77" s="98" t="s">
        <v>669</v>
      </c>
      <c r="QOA77" s="98" t="s">
        <v>669</v>
      </c>
      <c r="QOB77" s="98" t="s">
        <v>669</v>
      </c>
      <c r="QOC77" s="98" t="s">
        <v>669</v>
      </c>
      <c r="QOD77" s="98" t="s">
        <v>669</v>
      </c>
      <c r="QOE77" s="98" t="s">
        <v>669</v>
      </c>
      <c r="QOF77" s="98" t="s">
        <v>669</v>
      </c>
      <c r="QOG77" s="98" t="s">
        <v>669</v>
      </c>
      <c r="QOH77" s="98" t="s">
        <v>669</v>
      </c>
      <c r="QOI77" s="98" t="s">
        <v>669</v>
      </c>
      <c r="QOJ77" s="98" t="s">
        <v>669</v>
      </c>
      <c r="QOK77" s="98" t="s">
        <v>669</v>
      </c>
      <c r="QOL77" s="98" t="s">
        <v>669</v>
      </c>
      <c r="QOM77" s="98" t="s">
        <v>669</v>
      </c>
      <c r="QON77" s="98" t="s">
        <v>669</v>
      </c>
      <c r="QOO77" s="98" t="s">
        <v>669</v>
      </c>
      <c r="QOP77" s="98" t="s">
        <v>669</v>
      </c>
      <c r="QOQ77" s="98" t="s">
        <v>669</v>
      </c>
      <c r="QOR77" s="98" t="s">
        <v>669</v>
      </c>
      <c r="QOS77" s="98" t="s">
        <v>669</v>
      </c>
      <c r="QOT77" s="98" t="s">
        <v>669</v>
      </c>
      <c r="QOU77" s="98" t="s">
        <v>669</v>
      </c>
      <c r="QOV77" s="98" t="s">
        <v>669</v>
      </c>
      <c r="QOW77" s="98" t="s">
        <v>669</v>
      </c>
      <c r="QOX77" s="98" t="s">
        <v>669</v>
      </c>
      <c r="QOY77" s="98" t="s">
        <v>669</v>
      </c>
      <c r="QOZ77" s="98" t="s">
        <v>669</v>
      </c>
      <c r="QPA77" s="98" t="s">
        <v>669</v>
      </c>
      <c r="QPB77" s="98" t="s">
        <v>669</v>
      </c>
      <c r="QPC77" s="98" t="s">
        <v>669</v>
      </c>
      <c r="QPD77" s="98" t="s">
        <v>669</v>
      </c>
      <c r="QPE77" s="98" t="s">
        <v>669</v>
      </c>
      <c r="QPF77" s="98" t="s">
        <v>669</v>
      </c>
      <c r="QPG77" s="98" t="s">
        <v>669</v>
      </c>
      <c r="QPH77" s="98" t="s">
        <v>669</v>
      </c>
      <c r="QPI77" s="98" t="s">
        <v>669</v>
      </c>
      <c r="QPJ77" s="98" t="s">
        <v>669</v>
      </c>
      <c r="QPK77" s="98" t="s">
        <v>669</v>
      </c>
      <c r="QPL77" s="98" t="s">
        <v>669</v>
      </c>
      <c r="QPM77" s="98" t="s">
        <v>669</v>
      </c>
      <c r="QPN77" s="98" t="s">
        <v>669</v>
      </c>
      <c r="QPO77" s="98" t="s">
        <v>669</v>
      </c>
      <c r="QPP77" s="98" t="s">
        <v>669</v>
      </c>
      <c r="QPQ77" s="98" t="s">
        <v>669</v>
      </c>
      <c r="QPR77" s="98" t="s">
        <v>669</v>
      </c>
      <c r="QPS77" s="98" t="s">
        <v>669</v>
      </c>
      <c r="QPT77" s="98" t="s">
        <v>669</v>
      </c>
      <c r="QPU77" s="98" t="s">
        <v>669</v>
      </c>
      <c r="QPV77" s="98" t="s">
        <v>669</v>
      </c>
      <c r="QPW77" s="98" t="s">
        <v>669</v>
      </c>
      <c r="QPX77" s="98" t="s">
        <v>669</v>
      </c>
      <c r="QPY77" s="98" t="s">
        <v>669</v>
      </c>
      <c r="QPZ77" s="98" t="s">
        <v>669</v>
      </c>
      <c r="QQA77" s="98" t="s">
        <v>669</v>
      </c>
      <c r="QQB77" s="98" t="s">
        <v>669</v>
      </c>
      <c r="QQC77" s="98" t="s">
        <v>669</v>
      </c>
      <c r="QQD77" s="98" t="s">
        <v>669</v>
      </c>
      <c r="QQE77" s="98" t="s">
        <v>669</v>
      </c>
      <c r="QQF77" s="98" t="s">
        <v>669</v>
      </c>
      <c r="QQG77" s="98" t="s">
        <v>669</v>
      </c>
      <c r="QQH77" s="98" t="s">
        <v>669</v>
      </c>
      <c r="QQI77" s="98" t="s">
        <v>669</v>
      </c>
      <c r="QQJ77" s="98" t="s">
        <v>669</v>
      </c>
      <c r="QQK77" s="98" t="s">
        <v>669</v>
      </c>
      <c r="QQL77" s="98" t="s">
        <v>669</v>
      </c>
      <c r="QQM77" s="98" t="s">
        <v>669</v>
      </c>
      <c r="QQN77" s="98" t="s">
        <v>669</v>
      </c>
      <c r="QQO77" s="98" t="s">
        <v>669</v>
      </c>
      <c r="QQP77" s="98" t="s">
        <v>669</v>
      </c>
      <c r="QQQ77" s="98" t="s">
        <v>669</v>
      </c>
      <c r="QQR77" s="98" t="s">
        <v>669</v>
      </c>
      <c r="QQS77" s="98" t="s">
        <v>669</v>
      </c>
      <c r="QQT77" s="98" t="s">
        <v>669</v>
      </c>
      <c r="QQU77" s="98" t="s">
        <v>669</v>
      </c>
      <c r="QQV77" s="98" t="s">
        <v>669</v>
      </c>
      <c r="QQW77" s="98" t="s">
        <v>669</v>
      </c>
      <c r="QQX77" s="98" t="s">
        <v>669</v>
      </c>
      <c r="QQY77" s="98" t="s">
        <v>669</v>
      </c>
      <c r="QQZ77" s="98" t="s">
        <v>669</v>
      </c>
      <c r="QRA77" s="98" t="s">
        <v>669</v>
      </c>
      <c r="QRB77" s="98" t="s">
        <v>669</v>
      </c>
      <c r="QRC77" s="98" t="s">
        <v>669</v>
      </c>
      <c r="QRD77" s="98" t="s">
        <v>669</v>
      </c>
      <c r="QRE77" s="98" t="s">
        <v>669</v>
      </c>
      <c r="QRF77" s="98" t="s">
        <v>669</v>
      </c>
      <c r="QRG77" s="98" t="s">
        <v>669</v>
      </c>
      <c r="QRH77" s="98" t="s">
        <v>669</v>
      </c>
      <c r="QRI77" s="98" t="s">
        <v>669</v>
      </c>
      <c r="QRJ77" s="98" t="s">
        <v>669</v>
      </c>
      <c r="QRK77" s="98" t="s">
        <v>669</v>
      </c>
      <c r="QRL77" s="98" t="s">
        <v>669</v>
      </c>
      <c r="QRM77" s="98" t="s">
        <v>669</v>
      </c>
      <c r="QRN77" s="98" t="s">
        <v>669</v>
      </c>
      <c r="QRO77" s="98" t="s">
        <v>669</v>
      </c>
      <c r="QRP77" s="98" t="s">
        <v>669</v>
      </c>
      <c r="QRQ77" s="98" t="s">
        <v>669</v>
      </c>
      <c r="QRR77" s="98" t="s">
        <v>669</v>
      </c>
      <c r="QRS77" s="98" t="s">
        <v>669</v>
      </c>
      <c r="QRT77" s="98" t="s">
        <v>669</v>
      </c>
      <c r="QRU77" s="98" t="s">
        <v>669</v>
      </c>
      <c r="QRV77" s="98" t="s">
        <v>669</v>
      </c>
      <c r="QRW77" s="98" t="s">
        <v>669</v>
      </c>
      <c r="QRX77" s="98" t="s">
        <v>669</v>
      </c>
      <c r="QRY77" s="98" t="s">
        <v>669</v>
      </c>
      <c r="QRZ77" s="98" t="s">
        <v>669</v>
      </c>
      <c r="QSA77" s="98" t="s">
        <v>669</v>
      </c>
      <c r="QSB77" s="98" t="s">
        <v>669</v>
      </c>
      <c r="QSC77" s="98" t="s">
        <v>669</v>
      </c>
      <c r="QSD77" s="98" t="s">
        <v>669</v>
      </c>
      <c r="QSE77" s="98" t="s">
        <v>669</v>
      </c>
      <c r="QSF77" s="98" t="s">
        <v>669</v>
      </c>
      <c r="QSG77" s="98" t="s">
        <v>669</v>
      </c>
      <c r="QSH77" s="98" t="s">
        <v>669</v>
      </c>
      <c r="QSI77" s="98" t="s">
        <v>669</v>
      </c>
      <c r="QSJ77" s="98" t="s">
        <v>669</v>
      </c>
      <c r="QSK77" s="98" t="s">
        <v>669</v>
      </c>
      <c r="QSL77" s="98" t="s">
        <v>669</v>
      </c>
      <c r="QSM77" s="98" t="s">
        <v>669</v>
      </c>
      <c r="QSN77" s="98" t="s">
        <v>669</v>
      </c>
      <c r="QSO77" s="98" t="s">
        <v>669</v>
      </c>
      <c r="QSP77" s="98" t="s">
        <v>669</v>
      </c>
      <c r="QSQ77" s="98" t="s">
        <v>669</v>
      </c>
      <c r="QSR77" s="98" t="s">
        <v>669</v>
      </c>
      <c r="QSS77" s="98" t="s">
        <v>669</v>
      </c>
      <c r="QST77" s="98" t="s">
        <v>669</v>
      </c>
      <c r="QSU77" s="98" t="s">
        <v>669</v>
      </c>
      <c r="QSV77" s="98" t="s">
        <v>669</v>
      </c>
      <c r="QSW77" s="98" t="s">
        <v>669</v>
      </c>
      <c r="QSX77" s="98" t="s">
        <v>669</v>
      </c>
      <c r="QSY77" s="98" t="s">
        <v>669</v>
      </c>
      <c r="QSZ77" s="98" t="s">
        <v>669</v>
      </c>
      <c r="QTA77" s="98" t="s">
        <v>669</v>
      </c>
      <c r="QTB77" s="98" t="s">
        <v>669</v>
      </c>
      <c r="QTC77" s="98" t="s">
        <v>669</v>
      </c>
      <c r="QTD77" s="98" t="s">
        <v>669</v>
      </c>
      <c r="QTE77" s="98" t="s">
        <v>669</v>
      </c>
      <c r="QTF77" s="98" t="s">
        <v>669</v>
      </c>
      <c r="QTG77" s="98" t="s">
        <v>669</v>
      </c>
      <c r="QTH77" s="98" t="s">
        <v>669</v>
      </c>
      <c r="QTI77" s="98" t="s">
        <v>669</v>
      </c>
      <c r="QTJ77" s="98" t="s">
        <v>669</v>
      </c>
      <c r="QTK77" s="98" t="s">
        <v>669</v>
      </c>
      <c r="QTL77" s="98" t="s">
        <v>669</v>
      </c>
      <c r="QTM77" s="98" t="s">
        <v>669</v>
      </c>
      <c r="QTN77" s="98" t="s">
        <v>669</v>
      </c>
      <c r="QTO77" s="98" t="s">
        <v>669</v>
      </c>
      <c r="QTP77" s="98" t="s">
        <v>669</v>
      </c>
      <c r="QTQ77" s="98" t="s">
        <v>669</v>
      </c>
      <c r="QTR77" s="98" t="s">
        <v>669</v>
      </c>
      <c r="QTS77" s="98" t="s">
        <v>669</v>
      </c>
      <c r="QTT77" s="98" t="s">
        <v>669</v>
      </c>
      <c r="QTU77" s="98" t="s">
        <v>669</v>
      </c>
      <c r="QTV77" s="98" t="s">
        <v>669</v>
      </c>
      <c r="QTW77" s="98" t="s">
        <v>669</v>
      </c>
      <c r="QTX77" s="98" t="s">
        <v>669</v>
      </c>
      <c r="QTY77" s="98" t="s">
        <v>669</v>
      </c>
      <c r="QTZ77" s="98" t="s">
        <v>669</v>
      </c>
      <c r="QUA77" s="98" t="s">
        <v>669</v>
      </c>
      <c r="QUB77" s="98" t="s">
        <v>669</v>
      </c>
      <c r="QUC77" s="98" t="s">
        <v>669</v>
      </c>
      <c r="QUD77" s="98" t="s">
        <v>669</v>
      </c>
      <c r="QUE77" s="98" t="s">
        <v>669</v>
      </c>
      <c r="QUF77" s="98" t="s">
        <v>669</v>
      </c>
      <c r="QUG77" s="98" t="s">
        <v>669</v>
      </c>
      <c r="QUH77" s="98" t="s">
        <v>669</v>
      </c>
      <c r="QUI77" s="98" t="s">
        <v>669</v>
      </c>
      <c r="QUJ77" s="98" t="s">
        <v>669</v>
      </c>
      <c r="QUK77" s="98" t="s">
        <v>669</v>
      </c>
      <c r="QUL77" s="98" t="s">
        <v>669</v>
      </c>
      <c r="QUM77" s="98" t="s">
        <v>669</v>
      </c>
      <c r="QUN77" s="98" t="s">
        <v>669</v>
      </c>
      <c r="QUO77" s="98" t="s">
        <v>669</v>
      </c>
      <c r="QUP77" s="98" t="s">
        <v>669</v>
      </c>
      <c r="QUQ77" s="98" t="s">
        <v>669</v>
      </c>
      <c r="QUR77" s="98" t="s">
        <v>669</v>
      </c>
      <c r="QUS77" s="98" t="s">
        <v>669</v>
      </c>
      <c r="QUT77" s="98" t="s">
        <v>669</v>
      </c>
      <c r="QUU77" s="98" t="s">
        <v>669</v>
      </c>
      <c r="QUV77" s="98" t="s">
        <v>669</v>
      </c>
      <c r="QUW77" s="98" t="s">
        <v>669</v>
      </c>
      <c r="QUX77" s="98" t="s">
        <v>669</v>
      </c>
      <c r="QUY77" s="98" t="s">
        <v>669</v>
      </c>
      <c r="QUZ77" s="98" t="s">
        <v>669</v>
      </c>
      <c r="QVA77" s="98" t="s">
        <v>669</v>
      </c>
      <c r="QVB77" s="98" t="s">
        <v>669</v>
      </c>
      <c r="QVC77" s="98" t="s">
        <v>669</v>
      </c>
      <c r="QVD77" s="98" t="s">
        <v>669</v>
      </c>
      <c r="QVE77" s="98" t="s">
        <v>669</v>
      </c>
      <c r="QVF77" s="98" t="s">
        <v>669</v>
      </c>
      <c r="QVG77" s="98" t="s">
        <v>669</v>
      </c>
      <c r="QVH77" s="98" t="s">
        <v>669</v>
      </c>
      <c r="QVI77" s="98" t="s">
        <v>669</v>
      </c>
      <c r="QVJ77" s="98" t="s">
        <v>669</v>
      </c>
      <c r="QVK77" s="98" t="s">
        <v>669</v>
      </c>
      <c r="QVL77" s="98" t="s">
        <v>669</v>
      </c>
      <c r="QVM77" s="98" t="s">
        <v>669</v>
      </c>
      <c r="QVN77" s="98" t="s">
        <v>669</v>
      </c>
      <c r="QVO77" s="98" t="s">
        <v>669</v>
      </c>
      <c r="QVP77" s="98" t="s">
        <v>669</v>
      </c>
      <c r="QVQ77" s="98" t="s">
        <v>669</v>
      </c>
      <c r="QVR77" s="98" t="s">
        <v>669</v>
      </c>
      <c r="QVS77" s="98" t="s">
        <v>669</v>
      </c>
      <c r="QVT77" s="98" t="s">
        <v>669</v>
      </c>
      <c r="QVU77" s="98" t="s">
        <v>669</v>
      </c>
      <c r="QVV77" s="98" t="s">
        <v>669</v>
      </c>
      <c r="QVW77" s="98" t="s">
        <v>669</v>
      </c>
      <c r="QVX77" s="98" t="s">
        <v>669</v>
      </c>
      <c r="QVY77" s="98" t="s">
        <v>669</v>
      </c>
      <c r="QVZ77" s="98" t="s">
        <v>669</v>
      </c>
      <c r="QWA77" s="98" t="s">
        <v>669</v>
      </c>
      <c r="QWB77" s="98" t="s">
        <v>669</v>
      </c>
      <c r="QWC77" s="98" t="s">
        <v>669</v>
      </c>
      <c r="QWD77" s="98" t="s">
        <v>669</v>
      </c>
      <c r="QWE77" s="98" t="s">
        <v>669</v>
      </c>
      <c r="QWF77" s="98" t="s">
        <v>669</v>
      </c>
      <c r="QWG77" s="98" t="s">
        <v>669</v>
      </c>
      <c r="QWH77" s="98" t="s">
        <v>669</v>
      </c>
      <c r="QWI77" s="98" t="s">
        <v>669</v>
      </c>
      <c r="QWJ77" s="98" t="s">
        <v>669</v>
      </c>
      <c r="QWK77" s="98" t="s">
        <v>669</v>
      </c>
      <c r="QWL77" s="98" t="s">
        <v>669</v>
      </c>
      <c r="QWM77" s="98" t="s">
        <v>669</v>
      </c>
      <c r="QWN77" s="98" t="s">
        <v>669</v>
      </c>
      <c r="QWO77" s="98" t="s">
        <v>669</v>
      </c>
      <c r="QWP77" s="98" t="s">
        <v>669</v>
      </c>
      <c r="QWQ77" s="98" t="s">
        <v>669</v>
      </c>
      <c r="QWR77" s="98" t="s">
        <v>669</v>
      </c>
      <c r="QWS77" s="98" t="s">
        <v>669</v>
      </c>
      <c r="QWT77" s="98" t="s">
        <v>669</v>
      </c>
      <c r="QWU77" s="98" t="s">
        <v>669</v>
      </c>
      <c r="QWV77" s="98" t="s">
        <v>669</v>
      </c>
      <c r="QWW77" s="98" t="s">
        <v>669</v>
      </c>
      <c r="QWX77" s="98" t="s">
        <v>669</v>
      </c>
      <c r="QWY77" s="98" t="s">
        <v>669</v>
      </c>
      <c r="QWZ77" s="98" t="s">
        <v>669</v>
      </c>
      <c r="QXA77" s="98" t="s">
        <v>669</v>
      </c>
      <c r="QXB77" s="98" t="s">
        <v>669</v>
      </c>
      <c r="QXC77" s="98" t="s">
        <v>669</v>
      </c>
      <c r="QXD77" s="98" t="s">
        <v>669</v>
      </c>
      <c r="QXE77" s="98" t="s">
        <v>669</v>
      </c>
      <c r="QXF77" s="98" t="s">
        <v>669</v>
      </c>
      <c r="QXG77" s="98" t="s">
        <v>669</v>
      </c>
      <c r="QXH77" s="98" t="s">
        <v>669</v>
      </c>
      <c r="QXI77" s="98" t="s">
        <v>669</v>
      </c>
      <c r="QXJ77" s="98" t="s">
        <v>669</v>
      </c>
      <c r="QXK77" s="98" t="s">
        <v>669</v>
      </c>
      <c r="QXL77" s="98" t="s">
        <v>669</v>
      </c>
      <c r="QXM77" s="98" t="s">
        <v>669</v>
      </c>
      <c r="QXN77" s="98" t="s">
        <v>669</v>
      </c>
      <c r="QXO77" s="98" t="s">
        <v>669</v>
      </c>
      <c r="QXP77" s="98" t="s">
        <v>669</v>
      </c>
      <c r="QXQ77" s="98" t="s">
        <v>669</v>
      </c>
      <c r="QXR77" s="98" t="s">
        <v>669</v>
      </c>
      <c r="QXS77" s="98" t="s">
        <v>669</v>
      </c>
      <c r="QXT77" s="98" t="s">
        <v>669</v>
      </c>
      <c r="QXU77" s="98" t="s">
        <v>669</v>
      </c>
      <c r="QXV77" s="98" t="s">
        <v>669</v>
      </c>
      <c r="QXW77" s="98" t="s">
        <v>669</v>
      </c>
      <c r="QXX77" s="98" t="s">
        <v>669</v>
      </c>
      <c r="QXY77" s="98" t="s">
        <v>669</v>
      </c>
      <c r="QXZ77" s="98" t="s">
        <v>669</v>
      </c>
      <c r="QYA77" s="98" t="s">
        <v>669</v>
      </c>
      <c r="QYB77" s="98" t="s">
        <v>669</v>
      </c>
      <c r="QYC77" s="98" t="s">
        <v>669</v>
      </c>
      <c r="QYD77" s="98" t="s">
        <v>669</v>
      </c>
      <c r="QYE77" s="98" t="s">
        <v>669</v>
      </c>
      <c r="QYF77" s="98" t="s">
        <v>669</v>
      </c>
      <c r="QYG77" s="98" t="s">
        <v>669</v>
      </c>
      <c r="QYH77" s="98" t="s">
        <v>669</v>
      </c>
      <c r="QYI77" s="98" t="s">
        <v>669</v>
      </c>
      <c r="QYJ77" s="98" t="s">
        <v>669</v>
      </c>
      <c r="QYK77" s="98" t="s">
        <v>669</v>
      </c>
      <c r="QYL77" s="98" t="s">
        <v>669</v>
      </c>
      <c r="QYM77" s="98" t="s">
        <v>669</v>
      </c>
      <c r="QYN77" s="98" t="s">
        <v>669</v>
      </c>
      <c r="QYO77" s="98" t="s">
        <v>669</v>
      </c>
      <c r="QYP77" s="98" t="s">
        <v>669</v>
      </c>
      <c r="QYQ77" s="98" t="s">
        <v>669</v>
      </c>
      <c r="QYR77" s="98" t="s">
        <v>669</v>
      </c>
      <c r="QYS77" s="98" t="s">
        <v>669</v>
      </c>
      <c r="QYT77" s="98" t="s">
        <v>669</v>
      </c>
      <c r="QYU77" s="98" t="s">
        <v>669</v>
      </c>
      <c r="QYV77" s="98" t="s">
        <v>669</v>
      </c>
      <c r="QYW77" s="98" t="s">
        <v>669</v>
      </c>
      <c r="QYX77" s="98" t="s">
        <v>669</v>
      </c>
      <c r="QYY77" s="98" t="s">
        <v>669</v>
      </c>
      <c r="QYZ77" s="98" t="s">
        <v>669</v>
      </c>
      <c r="QZA77" s="98" t="s">
        <v>669</v>
      </c>
      <c r="QZB77" s="98" t="s">
        <v>669</v>
      </c>
      <c r="QZC77" s="98" t="s">
        <v>669</v>
      </c>
      <c r="QZD77" s="98" t="s">
        <v>669</v>
      </c>
      <c r="QZE77" s="98" t="s">
        <v>669</v>
      </c>
      <c r="QZF77" s="98" t="s">
        <v>669</v>
      </c>
      <c r="QZG77" s="98" t="s">
        <v>669</v>
      </c>
      <c r="QZH77" s="98" t="s">
        <v>669</v>
      </c>
      <c r="QZI77" s="98" t="s">
        <v>669</v>
      </c>
      <c r="QZJ77" s="98" t="s">
        <v>669</v>
      </c>
      <c r="QZK77" s="98" t="s">
        <v>669</v>
      </c>
      <c r="QZL77" s="98" t="s">
        <v>669</v>
      </c>
      <c r="QZM77" s="98" t="s">
        <v>669</v>
      </c>
      <c r="QZN77" s="98" t="s">
        <v>669</v>
      </c>
      <c r="QZO77" s="98" t="s">
        <v>669</v>
      </c>
      <c r="QZP77" s="98" t="s">
        <v>669</v>
      </c>
      <c r="QZQ77" s="98" t="s">
        <v>669</v>
      </c>
      <c r="QZR77" s="98" t="s">
        <v>669</v>
      </c>
      <c r="QZS77" s="98" t="s">
        <v>669</v>
      </c>
      <c r="QZT77" s="98" t="s">
        <v>669</v>
      </c>
      <c r="QZU77" s="98" t="s">
        <v>669</v>
      </c>
      <c r="QZV77" s="98" t="s">
        <v>669</v>
      </c>
      <c r="QZW77" s="98" t="s">
        <v>669</v>
      </c>
      <c r="QZX77" s="98" t="s">
        <v>669</v>
      </c>
      <c r="QZY77" s="98" t="s">
        <v>669</v>
      </c>
      <c r="QZZ77" s="98" t="s">
        <v>669</v>
      </c>
      <c r="RAA77" s="98" t="s">
        <v>669</v>
      </c>
      <c r="RAB77" s="98" t="s">
        <v>669</v>
      </c>
      <c r="RAC77" s="98" t="s">
        <v>669</v>
      </c>
      <c r="RAD77" s="98" t="s">
        <v>669</v>
      </c>
      <c r="RAE77" s="98" t="s">
        <v>669</v>
      </c>
      <c r="RAF77" s="98" t="s">
        <v>669</v>
      </c>
      <c r="RAG77" s="98" t="s">
        <v>669</v>
      </c>
      <c r="RAH77" s="98" t="s">
        <v>669</v>
      </c>
      <c r="RAI77" s="98" t="s">
        <v>669</v>
      </c>
      <c r="RAJ77" s="98" t="s">
        <v>669</v>
      </c>
      <c r="RAK77" s="98" t="s">
        <v>669</v>
      </c>
      <c r="RAL77" s="98" t="s">
        <v>669</v>
      </c>
      <c r="RAM77" s="98" t="s">
        <v>669</v>
      </c>
      <c r="RAN77" s="98" t="s">
        <v>669</v>
      </c>
      <c r="RAO77" s="98" t="s">
        <v>669</v>
      </c>
      <c r="RAP77" s="98" t="s">
        <v>669</v>
      </c>
      <c r="RAQ77" s="98" t="s">
        <v>669</v>
      </c>
      <c r="RAR77" s="98" t="s">
        <v>669</v>
      </c>
      <c r="RAS77" s="98" t="s">
        <v>669</v>
      </c>
      <c r="RAT77" s="98" t="s">
        <v>669</v>
      </c>
      <c r="RAU77" s="98" t="s">
        <v>669</v>
      </c>
      <c r="RAV77" s="98" t="s">
        <v>669</v>
      </c>
      <c r="RAW77" s="98" t="s">
        <v>669</v>
      </c>
      <c r="RAX77" s="98" t="s">
        <v>669</v>
      </c>
      <c r="RAY77" s="98" t="s">
        <v>669</v>
      </c>
      <c r="RAZ77" s="98" t="s">
        <v>669</v>
      </c>
      <c r="RBA77" s="98" t="s">
        <v>669</v>
      </c>
      <c r="RBB77" s="98" t="s">
        <v>669</v>
      </c>
      <c r="RBC77" s="98" t="s">
        <v>669</v>
      </c>
      <c r="RBD77" s="98" t="s">
        <v>669</v>
      </c>
      <c r="RBE77" s="98" t="s">
        <v>669</v>
      </c>
      <c r="RBF77" s="98" t="s">
        <v>669</v>
      </c>
      <c r="RBG77" s="98" t="s">
        <v>669</v>
      </c>
      <c r="RBH77" s="98" t="s">
        <v>669</v>
      </c>
      <c r="RBI77" s="98" t="s">
        <v>669</v>
      </c>
      <c r="RBJ77" s="98" t="s">
        <v>669</v>
      </c>
      <c r="RBK77" s="98" t="s">
        <v>669</v>
      </c>
      <c r="RBL77" s="98" t="s">
        <v>669</v>
      </c>
      <c r="RBM77" s="98" t="s">
        <v>669</v>
      </c>
      <c r="RBN77" s="98" t="s">
        <v>669</v>
      </c>
      <c r="RBO77" s="98" t="s">
        <v>669</v>
      </c>
      <c r="RBP77" s="98" t="s">
        <v>669</v>
      </c>
      <c r="RBQ77" s="98" t="s">
        <v>669</v>
      </c>
      <c r="RBR77" s="98" t="s">
        <v>669</v>
      </c>
      <c r="RBS77" s="98" t="s">
        <v>669</v>
      </c>
      <c r="RBT77" s="98" t="s">
        <v>669</v>
      </c>
      <c r="RBU77" s="98" t="s">
        <v>669</v>
      </c>
      <c r="RBV77" s="98" t="s">
        <v>669</v>
      </c>
      <c r="RBW77" s="98" t="s">
        <v>669</v>
      </c>
      <c r="RBX77" s="98" t="s">
        <v>669</v>
      </c>
      <c r="RBY77" s="98" t="s">
        <v>669</v>
      </c>
      <c r="RBZ77" s="98" t="s">
        <v>669</v>
      </c>
      <c r="RCA77" s="98" t="s">
        <v>669</v>
      </c>
      <c r="RCB77" s="98" t="s">
        <v>669</v>
      </c>
      <c r="RCC77" s="98" t="s">
        <v>669</v>
      </c>
      <c r="RCD77" s="98" t="s">
        <v>669</v>
      </c>
      <c r="RCE77" s="98" t="s">
        <v>669</v>
      </c>
      <c r="RCF77" s="98" t="s">
        <v>669</v>
      </c>
      <c r="RCG77" s="98" t="s">
        <v>669</v>
      </c>
      <c r="RCH77" s="98" t="s">
        <v>669</v>
      </c>
      <c r="RCI77" s="98" t="s">
        <v>669</v>
      </c>
      <c r="RCJ77" s="98" t="s">
        <v>669</v>
      </c>
      <c r="RCK77" s="98" t="s">
        <v>669</v>
      </c>
      <c r="RCL77" s="98" t="s">
        <v>669</v>
      </c>
      <c r="RCM77" s="98" t="s">
        <v>669</v>
      </c>
      <c r="RCN77" s="98" t="s">
        <v>669</v>
      </c>
      <c r="RCO77" s="98" t="s">
        <v>669</v>
      </c>
      <c r="RCP77" s="98" t="s">
        <v>669</v>
      </c>
      <c r="RCQ77" s="98" t="s">
        <v>669</v>
      </c>
      <c r="RCR77" s="98" t="s">
        <v>669</v>
      </c>
      <c r="RCS77" s="98" t="s">
        <v>669</v>
      </c>
      <c r="RCT77" s="98" t="s">
        <v>669</v>
      </c>
      <c r="RCU77" s="98" t="s">
        <v>669</v>
      </c>
      <c r="RCV77" s="98" t="s">
        <v>669</v>
      </c>
      <c r="RCW77" s="98" t="s">
        <v>669</v>
      </c>
      <c r="RCX77" s="98" t="s">
        <v>669</v>
      </c>
      <c r="RCY77" s="98" t="s">
        <v>669</v>
      </c>
      <c r="RCZ77" s="98" t="s">
        <v>669</v>
      </c>
      <c r="RDA77" s="98" t="s">
        <v>669</v>
      </c>
      <c r="RDB77" s="98" t="s">
        <v>669</v>
      </c>
      <c r="RDC77" s="98" t="s">
        <v>669</v>
      </c>
      <c r="RDD77" s="98" t="s">
        <v>669</v>
      </c>
      <c r="RDE77" s="98" t="s">
        <v>669</v>
      </c>
      <c r="RDF77" s="98" t="s">
        <v>669</v>
      </c>
      <c r="RDG77" s="98" t="s">
        <v>669</v>
      </c>
      <c r="RDH77" s="98" t="s">
        <v>669</v>
      </c>
      <c r="RDI77" s="98" t="s">
        <v>669</v>
      </c>
      <c r="RDJ77" s="98" t="s">
        <v>669</v>
      </c>
      <c r="RDK77" s="98" t="s">
        <v>669</v>
      </c>
      <c r="RDL77" s="98" t="s">
        <v>669</v>
      </c>
      <c r="RDM77" s="98" t="s">
        <v>669</v>
      </c>
      <c r="RDN77" s="98" t="s">
        <v>669</v>
      </c>
      <c r="RDO77" s="98" t="s">
        <v>669</v>
      </c>
      <c r="RDP77" s="98" t="s">
        <v>669</v>
      </c>
      <c r="RDQ77" s="98" t="s">
        <v>669</v>
      </c>
      <c r="RDR77" s="98" t="s">
        <v>669</v>
      </c>
      <c r="RDS77" s="98" t="s">
        <v>669</v>
      </c>
      <c r="RDT77" s="98" t="s">
        <v>669</v>
      </c>
      <c r="RDU77" s="98" t="s">
        <v>669</v>
      </c>
      <c r="RDV77" s="98" t="s">
        <v>669</v>
      </c>
      <c r="RDW77" s="98" t="s">
        <v>669</v>
      </c>
      <c r="RDX77" s="98" t="s">
        <v>669</v>
      </c>
      <c r="RDY77" s="98" t="s">
        <v>669</v>
      </c>
      <c r="RDZ77" s="98" t="s">
        <v>669</v>
      </c>
      <c r="REA77" s="98" t="s">
        <v>669</v>
      </c>
      <c r="REB77" s="98" t="s">
        <v>669</v>
      </c>
      <c r="REC77" s="98" t="s">
        <v>669</v>
      </c>
      <c r="RED77" s="98" t="s">
        <v>669</v>
      </c>
      <c r="REE77" s="98" t="s">
        <v>669</v>
      </c>
      <c r="REF77" s="98" t="s">
        <v>669</v>
      </c>
      <c r="REG77" s="98" t="s">
        <v>669</v>
      </c>
      <c r="REH77" s="98" t="s">
        <v>669</v>
      </c>
      <c r="REI77" s="98" t="s">
        <v>669</v>
      </c>
      <c r="REJ77" s="98" t="s">
        <v>669</v>
      </c>
      <c r="REK77" s="98" t="s">
        <v>669</v>
      </c>
      <c r="REL77" s="98" t="s">
        <v>669</v>
      </c>
      <c r="REM77" s="98" t="s">
        <v>669</v>
      </c>
      <c r="REN77" s="98" t="s">
        <v>669</v>
      </c>
      <c r="REO77" s="98" t="s">
        <v>669</v>
      </c>
      <c r="REP77" s="98" t="s">
        <v>669</v>
      </c>
      <c r="REQ77" s="98" t="s">
        <v>669</v>
      </c>
      <c r="RER77" s="98" t="s">
        <v>669</v>
      </c>
      <c r="RES77" s="98" t="s">
        <v>669</v>
      </c>
      <c r="RET77" s="98" t="s">
        <v>669</v>
      </c>
      <c r="REU77" s="98" t="s">
        <v>669</v>
      </c>
      <c r="REV77" s="98" t="s">
        <v>669</v>
      </c>
      <c r="REW77" s="98" t="s">
        <v>669</v>
      </c>
      <c r="REX77" s="98" t="s">
        <v>669</v>
      </c>
      <c r="REY77" s="98" t="s">
        <v>669</v>
      </c>
      <c r="REZ77" s="98" t="s">
        <v>669</v>
      </c>
      <c r="RFA77" s="98" t="s">
        <v>669</v>
      </c>
      <c r="RFB77" s="98" t="s">
        <v>669</v>
      </c>
      <c r="RFC77" s="98" t="s">
        <v>669</v>
      </c>
      <c r="RFD77" s="98" t="s">
        <v>669</v>
      </c>
      <c r="RFE77" s="98" t="s">
        <v>669</v>
      </c>
      <c r="RFF77" s="98" t="s">
        <v>669</v>
      </c>
      <c r="RFG77" s="98" t="s">
        <v>669</v>
      </c>
      <c r="RFH77" s="98" t="s">
        <v>669</v>
      </c>
      <c r="RFI77" s="98" t="s">
        <v>669</v>
      </c>
      <c r="RFJ77" s="98" t="s">
        <v>669</v>
      </c>
      <c r="RFK77" s="98" t="s">
        <v>669</v>
      </c>
      <c r="RFL77" s="98" t="s">
        <v>669</v>
      </c>
      <c r="RFM77" s="98" t="s">
        <v>669</v>
      </c>
      <c r="RFN77" s="98" t="s">
        <v>669</v>
      </c>
      <c r="RFO77" s="98" t="s">
        <v>669</v>
      </c>
      <c r="RFP77" s="98" t="s">
        <v>669</v>
      </c>
      <c r="RFQ77" s="98" t="s">
        <v>669</v>
      </c>
      <c r="RFR77" s="98" t="s">
        <v>669</v>
      </c>
      <c r="RFS77" s="98" t="s">
        <v>669</v>
      </c>
      <c r="RFT77" s="98" t="s">
        <v>669</v>
      </c>
      <c r="RFU77" s="98" t="s">
        <v>669</v>
      </c>
      <c r="RFV77" s="98" t="s">
        <v>669</v>
      </c>
      <c r="RFW77" s="98" t="s">
        <v>669</v>
      </c>
      <c r="RFX77" s="98" t="s">
        <v>669</v>
      </c>
      <c r="RFY77" s="98" t="s">
        <v>669</v>
      </c>
      <c r="RFZ77" s="98" t="s">
        <v>669</v>
      </c>
      <c r="RGA77" s="98" t="s">
        <v>669</v>
      </c>
      <c r="RGB77" s="98" t="s">
        <v>669</v>
      </c>
      <c r="RGC77" s="98" t="s">
        <v>669</v>
      </c>
      <c r="RGD77" s="98" t="s">
        <v>669</v>
      </c>
      <c r="RGE77" s="98" t="s">
        <v>669</v>
      </c>
      <c r="RGF77" s="98" t="s">
        <v>669</v>
      </c>
      <c r="RGG77" s="98" t="s">
        <v>669</v>
      </c>
      <c r="RGH77" s="98" t="s">
        <v>669</v>
      </c>
      <c r="RGI77" s="98" t="s">
        <v>669</v>
      </c>
      <c r="RGJ77" s="98" t="s">
        <v>669</v>
      </c>
      <c r="RGK77" s="98" t="s">
        <v>669</v>
      </c>
      <c r="RGL77" s="98" t="s">
        <v>669</v>
      </c>
      <c r="RGM77" s="98" t="s">
        <v>669</v>
      </c>
      <c r="RGN77" s="98" t="s">
        <v>669</v>
      </c>
      <c r="RGO77" s="98" t="s">
        <v>669</v>
      </c>
      <c r="RGP77" s="98" t="s">
        <v>669</v>
      </c>
      <c r="RGQ77" s="98" t="s">
        <v>669</v>
      </c>
      <c r="RGR77" s="98" t="s">
        <v>669</v>
      </c>
      <c r="RGS77" s="98" t="s">
        <v>669</v>
      </c>
      <c r="RGT77" s="98" t="s">
        <v>669</v>
      </c>
      <c r="RGU77" s="98" t="s">
        <v>669</v>
      </c>
      <c r="RGV77" s="98" t="s">
        <v>669</v>
      </c>
      <c r="RGW77" s="98" t="s">
        <v>669</v>
      </c>
      <c r="RGX77" s="98" t="s">
        <v>669</v>
      </c>
      <c r="RGY77" s="98" t="s">
        <v>669</v>
      </c>
      <c r="RGZ77" s="98" t="s">
        <v>669</v>
      </c>
      <c r="RHA77" s="98" t="s">
        <v>669</v>
      </c>
      <c r="RHB77" s="98" t="s">
        <v>669</v>
      </c>
      <c r="RHC77" s="98" t="s">
        <v>669</v>
      </c>
      <c r="RHD77" s="98" t="s">
        <v>669</v>
      </c>
      <c r="RHE77" s="98" t="s">
        <v>669</v>
      </c>
      <c r="RHF77" s="98" t="s">
        <v>669</v>
      </c>
      <c r="RHG77" s="98" t="s">
        <v>669</v>
      </c>
      <c r="RHH77" s="98" t="s">
        <v>669</v>
      </c>
      <c r="RHI77" s="98" t="s">
        <v>669</v>
      </c>
      <c r="RHJ77" s="98" t="s">
        <v>669</v>
      </c>
      <c r="RHK77" s="98" t="s">
        <v>669</v>
      </c>
      <c r="RHL77" s="98" t="s">
        <v>669</v>
      </c>
      <c r="RHM77" s="98" t="s">
        <v>669</v>
      </c>
      <c r="RHN77" s="98" t="s">
        <v>669</v>
      </c>
      <c r="RHO77" s="98" t="s">
        <v>669</v>
      </c>
      <c r="RHP77" s="98" t="s">
        <v>669</v>
      </c>
      <c r="RHQ77" s="98" t="s">
        <v>669</v>
      </c>
      <c r="RHR77" s="98" t="s">
        <v>669</v>
      </c>
      <c r="RHS77" s="98" t="s">
        <v>669</v>
      </c>
      <c r="RHT77" s="98" t="s">
        <v>669</v>
      </c>
      <c r="RHU77" s="98" t="s">
        <v>669</v>
      </c>
      <c r="RHV77" s="98" t="s">
        <v>669</v>
      </c>
      <c r="RHW77" s="98" t="s">
        <v>669</v>
      </c>
      <c r="RHX77" s="98" t="s">
        <v>669</v>
      </c>
      <c r="RHY77" s="98" t="s">
        <v>669</v>
      </c>
      <c r="RHZ77" s="98" t="s">
        <v>669</v>
      </c>
      <c r="RIA77" s="98" t="s">
        <v>669</v>
      </c>
      <c r="RIB77" s="98" t="s">
        <v>669</v>
      </c>
      <c r="RIC77" s="98" t="s">
        <v>669</v>
      </c>
      <c r="RID77" s="98" t="s">
        <v>669</v>
      </c>
      <c r="RIE77" s="98" t="s">
        <v>669</v>
      </c>
      <c r="RIF77" s="98" t="s">
        <v>669</v>
      </c>
      <c r="RIG77" s="98" t="s">
        <v>669</v>
      </c>
      <c r="RIH77" s="98" t="s">
        <v>669</v>
      </c>
      <c r="RII77" s="98" t="s">
        <v>669</v>
      </c>
      <c r="RIJ77" s="98" t="s">
        <v>669</v>
      </c>
      <c r="RIK77" s="98" t="s">
        <v>669</v>
      </c>
      <c r="RIL77" s="98" t="s">
        <v>669</v>
      </c>
      <c r="RIM77" s="98" t="s">
        <v>669</v>
      </c>
      <c r="RIN77" s="98" t="s">
        <v>669</v>
      </c>
      <c r="RIO77" s="98" t="s">
        <v>669</v>
      </c>
      <c r="RIP77" s="98" t="s">
        <v>669</v>
      </c>
      <c r="RIQ77" s="98" t="s">
        <v>669</v>
      </c>
      <c r="RIR77" s="98" t="s">
        <v>669</v>
      </c>
      <c r="RIS77" s="98" t="s">
        <v>669</v>
      </c>
      <c r="RIT77" s="98" t="s">
        <v>669</v>
      </c>
      <c r="RIU77" s="98" t="s">
        <v>669</v>
      </c>
      <c r="RIV77" s="98" t="s">
        <v>669</v>
      </c>
      <c r="RIW77" s="98" t="s">
        <v>669</v>
      </c>
      <c r="RIX77" s="98" t="s">
        <v>669</v>
      </c>
      <c r="RIY77" s="98" t="s">
        <v>669</v>
      </c>
      <c r="RIZ77" s="98" t="s">
        <v>669</v>
      </c>
      <c r="RJA77" s="98" t="s">
        <v>669</v>
      </c>
      <c r="RJB77" s="98" t="s">
        <v>669</v>
      </c>
      <c r="RJC77" s="98" t="s">
        <v>669</v>
      </c>
      <c r="RJD77" s="98" t="s">
        <v>669</v>
      </c>
      <c r="RJE77" s="98" t="s">
        <v>669</v>
      </c>
      <c r="RJF77" s="98" t="s">
        <v>669</v>
      </c>
      <c r="RJG77" s="98" t="s">
        <v>669</v>
      </c>
      <c r="RJH77" s="98" t="s">
        <v>669</v>
      </c>
      <c r="RJI77" s="98" t="s">
        <v>669</v>
      </c>
      <c r="RJJ77" s="98" t="s">
        <v>669</v>
      </c>
      <c r="RJK77" s="98" t="s">
        <v>669</v>
      </c>
      <c r="RJL77" s="98" t="s">
        <v>669</v>
      </c>
      <c r="RJM77" s="98" t="s">
        <v>669</v>
      </c>
      <c r="RJN77" s="98" t="s">
        <v>669</v>
      </c>
      <c r="RJO77" s="98" t="s">
        <v>669</v>
      </c>
      <c r="RJP77" s="98" t="s">
        <v>669</v>
      </c>
      <c r="RJQ77" s="98" t="s">
        <v>669</v>
      </c>
      <c r="RJR77" s="98" t="s">
        <v>669</v>
      </c>
      <c r="RJS77" s="98" t="s">
        <v>669</v>
      </c>
      <c r="RJT77" s="98" t="s">
        <v>669</v>
      </c>
      <c r="RJU77" s="98" t="s">
        <v>669</v>
      </c>
      <c r="RJV77" s="98" t="s">
        <v>669</v>
      </c>
      <c r="RJW77" s="98" t="s">
        <v>669</v>
      </c>
      <c r="RJX77" s="98" t="s">
        <v>669</v>
      </c>
      <c r="RJY77" s="98" t="s">
        <v>669</v>
      </c>
      <c r="RJZ77" s="98" t="s">
        <v>669</v>
      </c>
      <c r="RKA77" s="98" t="s">
        <v>669</v>
      </c>
      <c r="RKB77" s="98" t="s">
        <v>669</v>
      </c>
      <c r="RKC77" s="98" t="s">
        <v>669</v>
      </c>
      <c r="RKD77" s="98" t="s">
        <v>669</v>
      </c>
      <c r="RKE77" s="98" t="s">
        <v>669</v>
      </c>
      <c r="RKF77" s="98" t="s">
        <v>669</v>
      </c>
      <c r="RKG77" s="98" t="s">
        <v>669</v>
      </c>
      <c r="RKH77" s="98" t="s">
        <v>669</v>
      </c>
      <c r="RKI77" s="98" t="s">
        <v>669</v>
      </c>
      <c r="RKJ77" s="98" t="s">
        <v>669</v>
      </c>
      <c r="RKK77" s="98" t="s">
        <v>669</v>
      </c>
      <c r="RKL77" s="98" t="s">
        <v>669</v>
      </c>
      <c r="RKM77" s="98" t="s">
        <v>669</v>
      </c>
      <c r="RKN77" s="98" t="s">
        <v>669</v>
      </c>
      <c r="RKO77" s="98" t="s">
        <v>669</v>
      </c>
      <c r="RKP77" s="98" t="s">
        <v>669</v>
      </c>
      <c r="RKQ77" s="98" t="s">
        <v>669</v>
      </c>
      <c r="RKR77" s="98" t="s">
        <v>669</v>
      </c>
      <c r="RKS77" s="98" t="s">
        <v>669</v>
      </c>
      <c r="RKT77" s="98" t="s">
        <v>669</v>
      </c>
      <c r="RKU77" s="98" t="s">
        <v>669</v>
      </c>
      <c r="RKV77" s="98" t="s">
        <v>669</v>
      </c>
      <c r="RKW77" s="98" t="s">
        <v>669</v>
      </c>
      <c r="RKX77" s="98" t="s">
        <v>669</v>
      </c>
      <c r="RKY77" s="98" t="s">
        <v>669</v>
      </c>
      <c r="RKZ77" s="98" t="s">
        <v>669</v>
      </c>
      <c r="RLA77" s="98" t="s">
        <v>669</v>
      </c>
      <c r="RLB77" s="98" t="s">
        <v>669</v>
      </c>
      <c r="RLC77" s="98" t="s">
        <v>669</v>
      </c>
      <c r="RLD77" s="98" t="s">
        <v>669</v>
      </c>
      <c r="RLE77" s="98" t="s">
        <v>669</v>
      </c>
      <c r="RLF77" s="98" t="s">
        <v>669</v>
      </c>
      <c r="RLG77" s="98" t="s">
        <v>669</v>
      </c>
      <c r="RLH77" s="98" t="s">
        <v>669</v>
      </c>
      <c r="RLI77" s="98" t="s">
        <v>669</v>
      </c>
      <c r="RLJ77" s="98" t="s">
        <v>669</v>
      </c>
      <c r="RLK77" s="98" t="s">
        <v>669</v>
      </c>
      <c r="RLL77" s="98" t="s">
        <v>669</v>
      </c>
      <c r="RLM77" s="98" t="s">
        <v>669</v>
      </c>
      <c r="RLN77" s="98" t="s">
        <v>669</v>
      </c>
      <c r="RLO77" s="98" t="s">
        <v>669</v>
      </c>
      <c r="RLP77" s="98" t="s">
        <v>669</v>
      </c>
      <c r="RLQ77" s="98" t="s">
        <v>669</v>
      </c>
      <c r="RLR77" s="98" t="s">
        <v>669</v>
      </c>
      <c r="RLS77" s="98" t="s">
        <v>669</v>
      </c>
      <c r="RLT77" s="98" t="s">
        <v>669</v>
      </c>
      <c r="RLU77" s="98" t="s">
        <v>669</v>
      </c>
      <c r="RLV77" s="98" t="s">
        <v>669</v>
      </c>
      <c r="RLW77" s="98" t="s">
        <v>669</v>
      </c>
      <c r="RLX77" s="98" t="s">
        <v>669</v>
      </c>
      <c r="RLY77" s="98" t="s">
        <v>669</v>
      </c>
      <c r="RLZ77" s="98" t="s">
        <v>669</v>
      </c>
      <c r="RMA77" s="98" t="s">
        <v>669</v>
      </c>
      <c r="RMB77" s="98" t="s">
        <v>669</v>
      </c>
      <c r="RMC77" s="98" t="s">
        <v>669</v>
      </c>
      <c r="RMD77" s="98" t="s">
        <v>669</v>
      </c>
      <c r="RME77" s="98" t="s">
        <v>669</v>
      </c>
      <c r="RMF77" s="98" t="s">
        <v>669</v>
      </c>
      <c r="RMG77" s="98" t="s">
        <v>669</v>
      </c>
      <c r="RMH77" s="98" t="s">
        <v>669</v>
      </c>
      <c r="RMI77" s="98" t="s">
        <v>669</v>
      </c>
      <c r="RMJ77" s="98" t="s">
        <v>669</v>
      </c>
      <c r="RMK77" s="98" t="s">
        <v>669</v>
      </c>
      <c r="RML77" s="98" t="s">
        <v>669</v>
      </c>
      <c r="RMM77" s="98" t="s">
        <v>669</v>
      </c>
      <c r="RMN77" s="98" t="s">
        <v>669</v>
      </c>
      <c r="RMO77" s="98" t="s">
        <v>669</v>
      </c>
      <c r="RMP77" s="98" t="s">
        <v>669</v>
      </c>
      <c r="RMQ77" s="98" t="s">
        <v>669</v>
      </c>
      <c r="RMR77" s="98" t="s">
        <v>669</v>
      </c>
      <c r="RMS77" s="98" t="s">
        <v>669</v>
      </c>
      <c r="RMT77" s="98" t="s">
        <v>669</v>
      </c>
      <c r="RMU77" s="98" t="s">
        <v>669</v>
      </c>
      <c r="RMV77" s="98" t="s">
        <v>669</v>
      </c>
      <c r="RMW77" s="98" t="s">
        <v>669</v>
      </c>
      <c r="RMX77" s="98" t="s">
        <v>669</v>
      </c>
      <c r="RMY77" s="98" t="s">
        <v>669</v>
      </c>
      <c r="RMZ77" s="98" t="s">
        <v>669</v>
      </c>
      <c r="RNA77" s="98" t="s">
        <v>669</v>
      </c>
      <c r="RNB77" s="98" t="s">
        <v>669</v>
      </c>
      <c r="RNC77" s="98" t="s">
        <v>669</v>
      </c>
      <c r="RND77" s="98" t="s">
        <v>669</v>
      </c>
      <c r="RNE77" s="98" t="s">
        <v>669</v>
      </c>
      <c r="RNF77" s="98" t="s">
        <v>669</v>
      </c>
      <c r="RNG77" s="98" t="s">
        <v>669</v>
      </c>
      <c r="RNH77" s="98" t="s">
        <v>669</v>
      </c>
      <c r="RNI77" s="98" t="s">
        <v>669</v>
      </c>
      <c r="RNJ77" s="98" t="s">
        <v>669</v>
      </c>
      <c r="RNK77" s="98" t="s">
        <v>669</v>
      </c>
      <c r="RNL77" s="98" t="s">
        <v>669</v>
      </c>
      <c r="RNM77" s="98" t="s">
        <v>669</v>
      </c>
      <c r="RNN77" s="98" t="s">
        <v>669</v>
      </c>
      <c r="RNO77" s="98" t="s">
        <v>669</v>
      </c>
      <c r="RNP77" s="98" t="s">
        <v>669</v>
      </c>
      <c r="RNQ77" s="98" t="s">
        <v>669</v>
      </c>
      <c r="RNR77" s="98" t="s">
        <v>669</v>
      </c>
      <c r="RNS77" s="98" t="s">
        <v>669</v>
      </c>
      <c r="RNT77" s="98" t="s">
        <v>669</v>
      </c>
      <c r="RNU77" s="98" t="s">
        <v>669</v>
      </c>
      <c r="RNV77" s="98" t="s">
        <v>669</v>
      </c>
      <c r="RNW77" s="98" t="s">
        <v>669</v>
      </c>
      <c r="RNX77" s="98" t="s">
        <v>669</v>
      </c>
      <c r="RNY77" s="98" t="s">
        <v>669</v>
      </c>
      <c r="RNZ77" s="98" t="s">
        <v>669</v>
      </c>
      <c r="ROA77" s="98" t="s">
        <v>669</v>
      </c>
      <c r="ROB77" s="98" t="s">
        <v>669</v>
      </c>
      <c r="ROC77" s="98" t="s">
        <v>669</v>
      </c>
      <c r="ROD77" s="98" t="s">
        <v>669</v>
      </c>
      <c r="ROE77" s="98" t="s">
        <v>669</v>
      </c>
      <c r="ROF77" s="98" t="s">
        <v>669</v>
      </c>
      <c r="ROG77" s="98" t="s">
        <v>669</v>
      </c>
      <c r="ROH77" s="98" t="s">
        <v>669</v>
      </c>
      <c r="ROI77" s="98" t="s">
        <v>669</v>
      </c>
      <c r="ROJ77" s="98" t="s">
        <v>669</v>
      </c>
      <c r="ROK77" s="98" t="s">
        <v>669</v>
      </c>
      <c r="ROL77" s="98" t="s">
        <v>669</v>
      </c>
      <c r="ROM77" s="98" t="s">
        <v>669</v>
      </c>
      <c r="RON77" s="98" t="s">
        <v>669</v>
      </c>
      <c r="ROO77" s="98" t="s">
        <v>669</v>
      </c>
      <c r="ROP77" s="98" t="s">
        <v>669</v>
      </c>
      <c r="ROQ77" s="98" t="s">
        <v>669</v>
      </c>
      <c r="ROR77" s="98" t="s">
        <v>669</v>
      </c>
      <c r="ROS77" s="98" t="s">
        <v>669</v>
      </c>
      <c r="ROT77" s="98" t="s">
        <v>669</v>
      </c>
      <c r="ROU77" s="98" t="s">
        <v>669</v>
      </c>
      <c r="ROV77" s="98" t="s">
        <v>669</v>
      </c>
      <c r="ROW77" s="98" t="s">
        <v>669</v>
      </c>
      <c r="ROX77" s="98" t="s">
        <v>669</v>
      </c>
      <c r="ROY77" s="98" t="s">
        <v>669</v>
      </c>
      <c r="ROZ77" s="98" t="s">
        <v>669</v>
      </c>
      <c r="RPA77" s="98" t="s">
        <v>669</v>
      </c>
      <c r="RPB77" s="98" t="s">
        <v>669</v>
      </c>
      <c r="RPC77" s="98" t="s">
        <v>669</v>
      </c>
      <c r="RPD77" s="98" t="s">
        <v>669</v>
      </c>
      <c r="RPE77" s="98" t="s">
        <v>669</v>
      </c>
      <c r="RPF77" s="98" t="s">
        <v>669</v>
      </c>
      <c r="RPG77" s="98" t="s">
        <v>669</v>
      </c>
      <c r="RPH77" s="98" t="s">
        <v>669</v>
      </c>
      <c r="RPI77" s="98" t="s">
        <v>669</v>
      </c>
      <c r="RPJ77" s="98" t="s">
        <v>669</v>
      </c>
      <c r="RPK77" s="98" t="s">
        <v>669</v>
      </c>
      <c r="RPL77" s="98" t="s">
        <v>669</v>
      </c>
      <c r="RPM77" s="98" t="s">
        <v>669</v>
      </c>
      <c r="RPN77" s="98" t="s">
        <v>669</v>
      </c>
      <c r="RPO77" s="98" t="s">
        <v>669</v>
      </c>
      <c r="RPP77" s="98" t="s">
        <v>669</v>
      </c>
      <c r="RPQ77" s="98" t="s">
        <v>669</v>
      </c>
      <c r="RPR77" s="98" t="s">
        <v>669</v>
      </c>
      <c r="RPS77" s="98" t="s">
        <v>669</v>
      </c>
      <c r="RPT77" s="98" t="s">
        <v>669</v>
      </c>
      <c r="RPU77" s="98" t="s">
        <v>669</v>
      </c>
      <c r="RPV77" s="98" t="s">
        <v>669</v>
      </c>
      <c r="RPW77" s="98" t="s">
        <v>669</v>
      </c>
      <c r="RPX77" s="98" t="s">
        <v>669</v>
      </c>
      <c r="RPY77" s="98" t="s">
        <v>669</v>
      </c>
      <c r="RPZ77" s="98" t="s">
        <v>669</v>
      </c>
      <c r="RQA77" s="98" t="s">
        <v>669</v>
      </c>
      <c r="RQB77" s="98" t="s">
        <v>669</v>
      </c>
      <c r="RQC77" s="98" t="s">
        <v>669</v>
      </c>
      <c r="RQD77" s="98" t="s">
        <v>669</v>
      </c>
      <c r="RQE77" s="98" t="s">
        <v>669</v>
      </c>
      <c r="RQF77" s="98" t="s">
        <v>669</v>
      </c>
      <c r="RQG77" s="98" t="s">
        <v>669</v>
      </c>
      <c r="RQH77" s="98" t="s">
        <v>669</v>
      </c>
      <c r="RQI77" s="98" t="s">
        <v>669</v>
      </c>
      <c r="RQJ77" s="98" t="s">
        <v>669</v>
      </c>
      <c r="RQK77" s="98" t="s">
        <v>669</v>
      </c>
      <c r="RQL77" s="98" t="s">
        <v>669</v>
      </c>
      <c r="RQM77" s="98" t="s">
        <v>669</v>
      </c>
      <c r="RQN77" s="98" t="s">
        <v>669</v>
      </c>
      <c r="RQO77" s="98" t="s">
        <v>669</v>
      </c>
      <c r="RQP77" s="98" t="s">
        <v>669</v>
      </c>
      <c r="RQQ77" s="98" t="s">
        <v>669</v>
      </c>
      <c r="RQR77" s="98" t="s">
        <v>669</v>
      </c>
      <c r="RQS77" s="98" t="s">
        <v>669</v>
      </c>
      <c r="RQT77" s="98" t="s">
        <v>669</v>
      </c>
      <c r="RQU77" s="98" t="s">
        <v>669</v>
      </c>
      <c r="RQV77" s="98" t="s">
        <v>669</v>
      </c>
      <c r="RQW77" s="98" t="s">
        <v>669</v>
      </c>
      <c r="RQX77" s="98" t="s">
        <v>669</v>
      </c>
      <c r="RQY77" s="98" t="s">
        <v>669</v>
      </c>
      <c r="RQZ77" s="98" t="s">
        <v>669</v>
      </c>
      <c r="RRA77" s="98" t="s">
        <v>669</v>
      </c>
      <c r="RRB77" s="98" t="s">
        <v>669</v>
      </c>
      <c r="RRC77" s="98" t="s">
        <v>669</v>
      </c>
      <c r="RRD77" s="98" t="s">
        <v>669</v>
      </c>
      <c r="RRE77" s="98" t="s">
        <v>669</v>
      </c>
      <c r="RRF77" s="98" t="s">
        <v>669</v>
      </c>
      <c r="RRG77" s="98" t="s">
        <v>669</v>
      </c>
      <c r="RRH77" s="98" t="s">
        <v>669</v>
      </c>
      <c r="RRI77" s="98" t="s">
        <v>669</v>
      </c>
      <c r="RRJ77" s="98" t="s">
        <v>669</v>
      </c>
      <c r="RRK77" s="98" t="s">
        <v>669</v>
      </c>
      <c r="RRL77" s="98" t="s">
        <v>669</v>
      </c>
      <c r="RRM77" s="98" t="s">
        <v>669</v>
      </c>
      <c r="RRN77" s="98" t="s">
        <v>669</v>
      </c>
      <c r="RRO77" s="98" t="s">
        <v>669</v>
      </c>
      <c r="RRP77" s="98" t="s">
        <v>669</v>
      </c>
      <c r="RRQ77" s="98" t="s">
        <v>669</v>
      </c>
      <c r="RRR77" s="98" t="s">
        <v>669</v>
      </c>
      <c r="RRS77" s="98" t="s">
        <v>669</v>
      </c>
      <c r="RRT77" s="98" t="s">
        <v>669</v>
      </c>
      <c r="RRU77" s="98" t="s">
        <v>669</v>
      </c>
      <c r="RRV77" s="98" t="s">
        <v>669</v>
      </c>
      <c r="RRW77" s="98" t="s">
        <v>669</v>
      </c>
      <c r="RRX77" s="98" t="s">
        <v>669</v>
      </c>
      <c r="RRY77" s="98" t="s">
        <v>669</v>
      </c>
      <c r="RRZ77" s="98" t="s">
        <v>669</v>
      </c>
      <c r="RSA77" s="98" t="s">
        <v>669</v>
      </c>
      <c r="RSB77" s="98" t="s">
        <v>669</v>
      </c>
      <c r="RSC77" s="98" t="s">
        <v>669</v>
      </c>
      <c r="RSD77" s="98" t="s">
        <v>669</v>
      </c>
      <c r="RSE77" s="98" t="s">
        <v>669</v>
      </c>
      <c r="RSF77" s="98" t="s">
        <v>669</v>
      </c>
      <c r="RSG77" s="98" t="s">
        <v>669</v>
      </c>
      <c r="RSH77" s="98" t="s">
        <v>669</v>
      </c>
      <c r="RSI77" s="98" t="s">
        <v>669</v>
      </c>
      <c r="RSJ77" s="98" t="s">
        <v>669</v>
      </c>
      <c r="RSK77" s="98" t="s">
        <v>669</v>
      </c>
      <c r="RSL77" s="98" t="s">
        <v>669</v>
      </c>
      <c r="RSM77" s="98" t="s">
        <v>669</v>
      </c>
      <c r="RSN77" s="98" t="s">
        <v>669</v>
      </c>
      <c r="RSO77" s="98" t="s">
        <v>669</v>
      </c>
      <c r="RSP77" s="98" t="s">
        <v>669</v>
      </c>
      <c r="RSQ77" s="98" t="s">
        <v>669</v>
      </c>
      <c r="RSR77" s="98" t="s">
        <v>669</v>
      </c>
      <c r="RSS77" s="98" t="s">
        <v>669</v>
      </c>
      <c r="RST77" s="98" t="s">
        <v>669</v>
      </c>
      <c r="RSU77" s="98" t="s">
        <v>669</v>
      </c>
      <c r="RSV77" s="98" t="s">
        <v>669</v>
      </c>
      <c r="RSW77" s="98" t="s">
        <v>669</v>
      </c>
      <c r="RSX77" s="98" t="s">
        <v>669</v>
      </c>
      <c r="RSY77" s="98" t="s">
        <v>669</v>
      </c>
      <c r="RSZ77" s="98" t="s">
        <v>669</v>
      </c>
      <c r="RTA77" s="98" t="s">
        <v>669</v>
      </c>
      <c r="RTB77" s="98" t="s">
        <v>669</v>
      </c>
      <c r="RTC77" s="98" t="s">
        <v>669</v>
      </c>
      <c r="RTD77" s="98" t="s">
        <v>669</v>
      </c>
      <c r="RTE77" s="98" t="s">
        <v>669</v>
      </c>
      <c r="RTF77" s="98" t="s">
        <v>669</v>
      </c>
      <c r="RTG77" s="98" t="s">
        <v>669</v>
      </c>
      <c r="RTH77" s="98" t="s">
        <v>669</v>
      </c>
      <c r="RTI77" s="98" t="s">
        <v>669</v>
      </c>
      <c r="RTJ77" s="98" t="s">
        <v>669</v>
      </c>
      <c r="RTK77" s="98" t="s">
        <v>669</v>
      </c>
      <c r="RTL77" s="98" t="s">
        <v>669</v>
      </c>
      <c r="RTM77" s="98" t="s">
        <v>669</v>
      </c>
      <c r="RTN77" s="98" t="s">
        <v>669</v>
      </c>
      <c r="RTO77" s="98" t="s">
        <v>669</v>
      </c>
      <c r="RTP77" s="98" t="s">
        <v>669</v>
      </c>
      <c r="RTQ77" s="98" t="s">
        <v>669</v>
      </c>
      <c r="RTR77" s="98" t="s">
        <v>669</v>
      </c>
      <c r="RTS77" s="98" t="s">
        <v>669</v>
      </c>
      <c r="RTT77" s="98" t="s">
        <v>669</v>
      </c>
      <c r="RTU77" s="98" t="s">
        <v>669</v>
      </c>
      <c r="RTV77" s="98" t="s">
        <v>669</v>
      </c>
      <c r="RTW77" s="98" t="s">
        <v>669</v>
      </c>
      <c r="RTX77" s="98" t="s">
        <v>669</v>
      </c>
      <c r="RTY77" s="98" t="s">
        <v>669</v>
      </c>
      <c r="RTZ77" s="98" t="s">
        <v>669</v>
      </c>
      <c r="RUA77" s="98" t="s">
        <v>669</v>
      </c>
      <c r="RUB77" s="98" t="s">
        <v>669</v>
      </c>
      <c r="RUC77" s="98" t="s">
        <v>669</v>
      </c>
      <c r="RUD77" s="98" t="s">
        <v>669</v>
      </c>
      <c r="RUE77" s="98" t="s">
        <v>669</v>
      </c>
      <c r="RUF77" s="98" t="s">
        <v>669</v>
      </c>
      <c r="RUG77" s="98" t="s">
        <v>669</v>
      </c>
      <c r="RUH77" s="98" t="s">
        <v>669</v>
      </c>
      <c r="RUI77" s="98" t="s">
        <v>669</v>
      </c>
      <c r="RUJ77" s="98" t="s">
        <v>669</v>
      </c>
      <c r="RUK77" s="98" t="s">
        <v>669</v>
      </c>
      <c r="RUL77" s="98" t="s">
        <v>669</v>
      </c>
      <c r="RUM77" s="98" t="s">
        <v>669</v>
      </c>
      <c r="RUN77" s="98" t="s">
        <v>669</v>
      </c>
      <c r="RUO77" s="98" t="s">
        <v>669</v>
      </c>
      <c r="RUP77" s="98" t="s">
        <v>669</v>
      </c>
      <c r="RUQ77" s="98" t="s">
        <v>669</v>
      </c>
      <c r="RUR77" s="98" t="s">
        <v>669</v>
      </c>
      <c r="RUS77" s="98" t="s">
        <v>669</v>
      </c>
      <c r="RUT77" s="98" t="s">
        <v>669</v>
      </c>
      <c r="RUU77" s="98" t="s">
        <v>669</v>
      </c>
      <c r="RUV77" s="98" t="s">
        <v>669</v>
      </c>
      <c r="RUW77" s="98" t="s">
        <v>669</v>
      </c>
      <c r="RUX77" s="98" t="s">
        <v>669</v>
      </c>
      <c r="RUY77" s="98" t="s">
        <v>669</v>
      </c>
      <c r="RUZ77" s="98" t="s">
        <v>669</v>
      </c>
      <c r="RVA77" s="98" t="s">
        <v>669</v>
      </c>
      <c r="RVB77" s="98" t="s">
        <v>669</v>
      </c>
      <c r="RVC77" s="98" t="s">
        <v>669</v>
      </c>
      <c r="RVD77" s="98" t="s">
        <v>669</v>
      </c>
      <c r="RVE77" s="98" t="s">
        <v>669</v>
      </c>
      <c r="RVF77" s="98" t="s">
        <v>669</v>
      </c>
      <c r="RVG77" s="98" t="s">
        <v>669</v>
      </c>
      <c r="RVH77" s="98" t="s">
        <v>669</v>
      </c>
      <c r="RVI77" s="98" t="s">
        <v>669</v>
      </c>
      <c r="RVJ77" s="98" t="s">
        <v>669</v>
      </c>
      <c r="RVK77" s="98" t="s">
        <v>669</v>
      </c>
      <c r="RVL77" s="98" t="s">
        <v>669</v>
      </c>
      <c r="RVM77" s="98" t="s">
        <v>669</v>
      </c>
      <c r="RVN77" s="98" t="s">
        <v>669</v>
      </c>
      <c r="RVO77" s="98" t="s">
        <v>669</v>
      </c>
      <c r="RVP77" s="98" t="s">
        <v>669</v>
      </c>
      <c r="RVQ77" s="98" t="s">
        <v>669</v>
      </c>
      <c r="RVR77" s="98" t="s">
        <v>669</v>
      </c>
      <c r="RVS77" s="98" t="s">
        <v>669</v>
      </c>
      <c r="RVT77" s="98" t="s">
        <v>669</v>
      </c>
      <c r="RVU77" s="98" t="s">
        <v>669</v>
      </c>
      <c r="RVV77" s="98" t="s">
        <v>669</v>
      </c>
      <c r="RVW77" s="98" t="s">
        <v>669</v>
      </c>
      <c r="RVX77" s="98" t="s">
        <v>669</v>
      </c>
      <c r="RVY77" s="98" t="s">
        <v>669</v>
      </c>
      <c r="RVZ77" s="98" t="s">
        <v>669</v>
      </c>
      <c r="RWA77" s="98" t="s">
        <v>669</v>
      </c>
      <c r="RWB77" s="98" t="s">
        <v>669</v>
      </c>
      <c r="RWC77" s="98" t="s">
        <v>669</v>
      </c>
      <c r="RWD77" s="98" t="s">
        <v>669</v>
      </c>
      <c r="RWE77" s="98" t="s">
        <v>669</v>
      </c>
      <c r="RWF77" s="98" t="s">
        <v>669</v>
      </c>
      <c r="RWG77" s="98" t="s">
        <v>669</v>
      </c>
      <c r="RWH77" s="98" t="s">
        <v>669</v>
      </c>
      <c r="RWI77" s="98" t="s">
        <v>669</v>
      </c>
      <c r="RWJ77" s="98" t="s">
        <v>669</v>
      </c>
      <c r="RWK77" s="98" t="s">
        <v>669</v>
      </c>
      <c r="RWL77" s="98" t="s">
        <v>669</v>
      </c>
      <c r="RWM77" s="98" t="s">
        <v>669</v>
      </c>
      <c r="RWN77" s="98" t="s">
        <v>669</v>
      </c>
      <c r="RWO77" s="98" t="s">
        <v>669</v>
      </c>
      <c r="RWP77" s="98" t="s">
        <v>669</v>
      </c>
      <c r="RWQ77" s="98" t="s">
        <v>669</v>
      </c>
      <c r="RWR77" s="98" t="s">
        <v>669</v>
      </c>
      <c r="RWS77" s="98" t="s">
        <v>669</v>
      </c>
      <c r="RWT77" s="98" t="s">
        <v>669</v>
      </c>
      <c r="RWU77" s="98" t="s">
        <v>669</v>
      </c>
      <c r="RWV77" s="98" t="s">
        <v>669</v>
      </c>
      <c r="RWW77" s="98" t="s">
        <v>669</v>
      </c>
      <c r="RWX77" s="98" t="s">
        <v>669</v>
      </c>
      <c r="RWY77" s="98" t="s">
        <v>669</v>
      </c>
      <c r="RWZ77" s="98" t="s">
        <v>669</v>
      </c>
      <c r="RXA77" s="98" t="s">
        <v>669</v>
      </c>
      <c r="RXB77" s="98" t="s">
        <v>669</v>
      </c>
      <c r="RXC77" s="98" t="s">
        <v>669</v>
      </c>
      <c r="RXD77" s="98" t="s">
        <v>669</v>
      </c>
      <c r="RXE77" s="98" t="s">
        <v>669</v>
      </c>
      <c r="RXF77" s="98" t="s">
        <v>669</v>
      </c>
      <c r="RXG77" s="98" t="s">
        <v>669</v>
      </c>
      <c r="RXH77" s="98" t="s">
        <v>669</v>
      </c>
      <c r="RXI77" s="98" t="s">
        <v>669</v>
      </c>
      <c r="RXJ77" s="98" t="s">
        <v>669</v>
      </c>
      <c r="RXK77" s="98" t="s">
        <v>669</v>
      </c>
      <c r="RXL77" s="98" t="s">
        <v>669</v>
      </c>
      <c r="RXM77" s="98" t="s">
        <v>669</v>
      </c>
      <c r="RXN77" s="98" t="s">
        <v>669</v>
      </c>
      <c r="RXO77" s="98" t="s">
        <v>669</v>
      </c>
      <c r="RXP77" s="98" t="s">
        <v>669</v>
      </c>
      <c r="RXQ77" s="98" t="s">
        <v>669</v>
      </c>
      <c r="RXR77" s="98" t="s">
        <v>669</v>
      </c>
      <c r="RXS77" s="98" t="s">
        <v>669</v>
      </c>
      <c r="RXT77" s="98" t="s">
        <v>669</v>
      </c>
      <c r="RXU77" s="98" t="s">
        <v>669</v>
      </c>
      <c r="RXV77" s="98" t="s">
        <v>669</v>
      </c>
      <c r="RXW77" s="98" t="s">
        <v>669</v>
      </c>
      <c r="RXX77" s="98" t="s">
        <v>669</v>
      </c>
      <c r="RXY77" s="98" t="s">
        <v>669</v>
      </c>
      <c r="RXZ77" s="98" t="s">
        <v>669</v>
      </c>
      <c r="RYA77" s="98" t="s">
        <v>669</v>
      </c>
      <c r="RYB77" s="98" t="s">
        <v>669</v>
      </c>
      <c r="RYC77" s="98" t="s">
        <v>669</v>
      </c>
      <c r="RYD77" s="98" t="s">
        <v>669</v>
      </c>
      <c r="RYE77" s="98" t="s">
        <v>669</v>
      </c>
      <c r="RYF77" s="98" t="s">
        <v>669</v>
      </c>
      <c r="RYG77" s="98" t="s">
        <v>669</v>
      </c>
      <c r="RYH77" s="98" t="s">
        <v>669</v>
      </c>
      <c r="RYI77" s="98" t="s">
        <v>669</v>
      </c>
      <c r="RYJ77" s="98" t="s">
        <v>669</v>
      </c>
      <c r="RYK77" s="98" t="s">
        <v>669</v>
      </c>
      <c r="RYL77" s="98" t="s">
        <v>669</v>
      </c>
      <c r="RYM77" s="98" t="s">
        <v>669</v>
      </c>
      <c r="RYN77" s="98" t="s">
        <v>669</v>
      </c>
      <c r="RYO77" s="98" t="s">
        <v>669</v>
      </c>
      <c r="RYP77" s="98" t="s">
        <v>669</v>
      </c>
      <c r="RYQ77" s="98" t="s">
        <v>669</v>
      </c>
      <c r="RYR77" s="98" t="s">
        <v>669</v>
      </c>
      <c r="RYS77" s="98" t="s">
        <v>669</v>
      </c>
      <c r="RYT77" s="98" t="s">
        <v>669</v>
      </c>
      <c r="RYU77" s="98" t="s">
        <v>669</v>
      </c>
      <c r="RYV77" s="98" t="s">
        <v>669</v>
      </c>
      <c r="RYW77" s="98" t="s">
        <v>669</v>
      </c>
      <c r="RYX77" s="98" t="s">
        <v>669</v>
      </c>
      <c r="RYY77" s="98" t="s">
        <v>669</v>
      </c>
      <c r="RYZ77" s="98" t="s">
        <v>669</v>
      </c>
      <c r="RZA77" s="98" t="s">
        <v>669</v>
      </c>
      <c r="RZB77" s="98" t="s">
        <v>669</v>
      </c>
      <c r="RZC77" s="98" t="s">
        <v>669</v>
      </c>
      <c r="RZD77" s="98" t="s">
        <v>669</v>
      </c>
      <c r="RZE77" s="98" t="s">
        <v>669</v>
      </c>
      <c r="RZF77" s="98" t="s">
        <v>669</v>
      </c>
      <c r="RZG77" s="98" t="s">
        <v>669</v>
      </c>
      <c r="RZH77" s="98" t="s">
        <v>669</v>
      </c>
      <c r="RZI77" s="98" t="s">
        <v>669</v>
      </c>
      <c r="RZJ77" s="98" t="s">
        <v>669</v>
      </c>
      <c r="RZK77" s="98" t="s">
        <v>669</v>
      </c>
      <c r="RZL77" s="98" t="s">
        <v>669</v>
      </c>
      <c r="RZM77" s="98" t="s">
        <v>669</v>
      </c>
      <c r="RZN77" s="98" t="s">
        <v>669</v>
      </c>
      <c r="RZO77" s="98" t="s">
        <v>669</v>
      </c>
      <c r="RZP77" s="98" t="s">
        <v>669</v>
      </c>
      <c r="RZQ77" s="98" t="s">
        <v>669</v>
      </c>
      <c r="RZR77" s="98" t="s">
        <v>669</v>
      </c>
      <c r="RZS77" s="98" t="s">
        <v>669</v>
      </c>
      <c r="RZT77" s="98" t="s">
        <v>669</v>
      </c>
      <c r="RZU77" s="98" t="s">
        <v>669</v>
      </c>
      <c r="RZV77" s="98" t="s">
        <v>669</v>
      </c>
      <c r="RZW77" s="98" t="s">
        <v>669</v>
      </c>
      <c r="RZX77" s="98" t="s">
        <v>669</v>
      </c>
      <c r="RZY77" s="98" t="s">
        <v>669</v>
      </c>
      <c r="RZZ77" s="98" t="s">
        <v>669</v>
      </c>
      <c r="SAA77" s="98" t="s">
        <v>669</v>
      </c>
      <c r="SAB77" s="98" t="s">
        <v>669</v>
      </c>
      <c r="SAC77" s="98" t="s">
        <v>669</v>
      </c>
      <c r="SAD77" s="98" t="s">
        <v>669</v>
      </c>
      <c r="SAE77" s="98" t="s">
        <v>669</v>
      </c>
      <c r="SAF77" s="98" t="s">
        <v>669</v>
      </c>
      <c r="SAG77" s="98" t="s">
        <v>669</v>
      </c>
      <c r="SAH77" s="98" t="s">
        <v>669</v>
      </c>
      <c r="SAI77" s="98" t="s">
        <v>669</v>
      </c>
      <c r="SAJ77" s="98" t="s">
        <v>669</v>
      </c>
      <c r="SAK77" s="98" t="s">
        <v>669</v>
      </c>
      <c r="SAL77" s="98" t="s">
        <v>669</v>
      </c>
      <c r="SAM77" s="98" t="s">
        <v>669</v>
      </c>
      <c r="SAN77" s="98" t="s">
        <v>669</v>
      </c>
      <c r="SAO77" s="98" t="s">
        <v>669</v>
      </c>
      <c r="SAP77" s="98" t="s">
        <v>669</v>
      </c>
      <c r="SAQ77" s="98" t="s">
        <v>669</v>
      </c>
      <c r="SAR77" s="98" t="s">
        <v>669</v>
      </c>
      <c r="SAS77" s="98" t="s">
        <v>669</v>
      </c>
      <c r="SAT77" s="98" t="s">
        <v>669</v>
      </c>
      <c r="SAU77" s="98" t="s">
        <v>669</v>
      </c>
      <c r="SAV77" s="98" t="s">
        <v>669</v>
      </c>
      <c r="SAW77" s="98" t="s">
        <v>669</v>
      </c>
      <c r="SAX77" s="98" t="s">
        <v>669</v>
      </c>
      <c r="SAY77" s="98" t="s">
        <v>669</v>
      </c>
      <c r="SAZ77" s="98" t="s">
        <v>669</v>
      </c>
      <c r="SBA77" s="98" t="s">
        <v>669</v>
      </c>
      <c r="SBB77" s="98" t="s">
        <v>669</v>
      </c>
      <c r="SBC77" s="98" t="s">
        <v>669</v>
      </c>
      <c r="SBD77" s="98" t="s">
        <v>669</v>
      </c>
      <c r="SBE77" s="98" t="s">
        <v>669</v>
      </c>
      <c r="SBF77" s="98" t="s">
        <v>669</v>
      </c>
      <c r="SBG77" s="98" t="s">
        <v>669</v>
      </c>
      <c r="SBH77" s="98" t="s">
        <v>669</v>
      </c>
      <c r="SBI77" s="98" t="s">
        <v>669</v>
      </c>
      <c r="SBJ77" s="98" t="s">
        <v>669</v>
      </c>
      <c r="SBK77" s="98" t="s">
        <v>669</v>
      </c>
      <c r="SBL77" s="98" t="s">
        <v>669</v>
      </c>
      <c r="SBM77" s="98" t="s">
        <v>669</v>
      </c>
      <c r="SBN77" s="98" t="s">
        <v>669</v>
      </c>
      <c r="SBO77" s="98" t="s">
        <v>669</v>
      </c>
      <c r="SBP77" s="98" t="s">
        <v>669</v>
      </c>
      <c r="SBQ77" s="98" t="s">
        <v>669</v>
      </c>
      <c r="SBR77" s="98" t="s">
        <v>669</v>
      </c>
      <c r="SBS77" s="98" t="s">
        <v>669</v>
      </c>
      <c r="SBT77" s="98" t="s">
        <v>669</v>
      </c>
      <c r="SBU77" s="98" t="s">
        <v>669</v>
      </c>
      <c r="SBV77" s="98" t="s">
        <v>669</v>
      </c>
      <c r="SBW77" s="98" t="s">
        <v>669</v>
      </c>
      <c r="SBX77" s="98" t="s">
        <v>669</v>
      </c>
      <c r="SBY77" s="98" t="s">
        <v>669</v>
      </c>
      <c r="SBZ77" s="98" t="s">
        <v>669</v>
      </c>
      <c r="SCA77" s="98" t="s">
        <v>669</v>
      </c>
      <c r="SCB77" s="98" t="s">
        <v>669</v>
      </c>
      <c r="SCC77" s="98" t="s">
        <v>669</v>
      </c>
      <c r="SCD77" s="98" t="s">
        <v>669</v>
      </c>
      <c r="SCE77" s="98" t="s">
        <v>669</v>
      </c>
      <c r="SCF77" s="98" t="s">
        <v>669</v>
      </c>
      <c r="SCG77" s="98" t="s">
        <v>669</v>
      </c>
      <c r="SCH77" s="98" t="s">
        <v>669</v>
      </c>
      <c r="SCI77" s="98" t="s">
        <v>669</v>
      </c>
      <c r="SCJ77" s="98" t="s">
        <v>669</v>
      </c>
      <c r="SCK77" s="98" t="s">
        <v>669</v>
      </c>
      <c r="SCL77" s="98" t="s">
        <v>669</v>
      </c>
      <c r="SCM77" s="98" t="s">
        <v>669</v>
      </c>
      <c r="SCN77" s="98" t="s">
        <v>669</v>
      </c>
      <c r="SCO77" s="98" t="s">
        <v>669</v>
      </c>
      <c r="SCP77" s="98" t="s">
        <v>669</v>
      </c>
      <c r="SCQ77" s="98" t="s">
        <v>669</v>
      </c>
      <c r="SCR77" s="98" t="s">
        <v>669</v>
      </c>
      <c r="SCS77" s="98" t="s">
        <v>669</v>
      </c>
      <c r="SCT77" s="98" t="s">
        <v>669</v>
      </c>
      <c r="SCU77" s="98" t="s">
        <v>669</v>
      </c>
      <c r="SCV77" s="98" t="s">
        <v>669</v>
      </c>
      <c r="SCW77" s="98" t="s">
        <v>669</v>
      </c>
      <c r="SCX77" s="98" t="s">
        <v>669</v>
      </c>
      <c r="SCY77" s="98" t="s">
        <v>669</v>
      </c>
      <c r="SCZ77" s="98" t="s">
        <v>669</v>
      </c>
      <c r="SDA77" s="98" t="s">
        <v>669</v>
      </c>
      <c r="SDB77" s="98" t="s">
        <v>669</v>
      </c>
      <c r="SDC77" s="98" t="s">
        <v>669</v>
      </c>
      <c r="SDD77" s="98" t="s">
        <v>669</v>
      </c>
      <c r="SDE77" s="98" t="s">
        <v>669</v>
      </c>
      <c r="SDF77" s="98" t="s">
        <v>669</v>
      </c>
      <c r="SDG77" s="98" t="s">
        <v>669</v>
      </c>
      <c r="SDH77" s="98" t="s">
        <v>669</v>
      </c>
      <c r="SDI77" s="98" t="s">
        <v>669</v>
      </c>
      <c r="SDJ77" s="98" t="s">
        <v>669</v>
      </c>
      <c r="SDK77" s="98" t="s">
        <v>669</v>
      </c>
      <c r="SDL77" s="98" t="s">
        <v>669</v>
      </c>
      <c r="SDM77" s="98" t="s">
        <v>669</v>
      </c>
      <c r="SDN77" s="98" t="s">
        <v>669</v>
      </c>
      <c r="SDO77" s="98" t="s">
        <v>669</v>
      </c>
      <c r="SDP77" s="98" t="s">
        <v>669</v>
      </c>
      <c r="SDQ77" s="98" t="s">
        <v>669</v>
      </c>
      <c r="SDR77" s="98" t="s">
        <v>669</v>
      </c>
      <c r="SDS77" s="98" t="s">
        <v>669</v>
      </c>
      <c r="SDT77" s="98" t="s">
        <v>669</v>
      </c>
      <c r="SDU77" s="98" t="s">
        <v>669</v>
      </c>
      <c r="SDV77" s="98" t="s">
        <v>669</v>
      </c>
      <c r="SDW77" s="98" t="s">
        <v>669</v>
      </c>
      <c r="SDX77" s="98" t="s">
        <v>669</v>
      </c>
      <c r="SDY77" s="98" t="s">
        <v>669</v>
      </c>
      <c r="SDZ77" s="98" t="s">
        <v>669</v>
      </c>
      <c r="SEA77" s="98" t="s">
        <v>669</v>
      </c>
      <c r="SEB77" s="98" t="s">
        <v>669</v>
      </c>
      <c r="SEC77" s="98" t="s">
        <v>669</v>
      </c>
      <c r="SED77" s="98" t="s">
        <v>669</v>
      </c>
      <c r="SEE77" s="98" t="s">
        <v>669</v>
      </c>
      <c r="SEF77" s="98" t="s">
        <v>669</v>
      </c>
      <c r="SEG77" s="98" t="s">
        <v>669</v>
      </c>
      <c r="SEH77" s="98" t="s">
        <v>669</v>
      </c>
      <c r="SEI77" s="98" t="s">
        <v>669</v>
      </c>
      <c r="SEJ77" s="98" t="s">
        <v>669</v>
      </c>
      <c r="SEK77" s="98" t="s">
        <v>669</v>
      </c>
      <c r="SEL77" s="98" t="s">
        <v>669</v>
      </c>
      <c r="SEM77" s="98" t="s">
        <v>669</v>
      </c>
      <c r="SEN77" s="98" t="s">
        <v>669</v>
      </c>
      <c r="SEO77" s="98" t="s">
        <v>669</v>
      </c>
      <c r="SEP77" s="98" t="s">
        <v>669</v>
      </c>
      <c r="SEQ77" s="98" t="s">
        <v>669</v>
      </c>
      <c r="SER77" s="98" t="s">
        <v>669</v>
      </c>
      <c r="SES77" s="98" t="s">
        <v>669</v>
      </c>
      <c r="SET77" s="98" t="s">
        <v>669</v>
      </c>
      <c r="SEU77" s="98" t="s">
        <v>669</v>
      </c>
      <c r="SEV77" s="98" t="s">
        <v>669</v>
      </c>
      <c r="SEW77" s="98" t="s">
        <v>669</v>
      </c>
      <c r="SEX77" s="98" t="s">
        <v>669</v>
      </c>
      <c r="SEY77" s="98" t="s">
        <v>669</v>
      </c>
      <c r="SEZ77" s="98" t="s">
        <v>669</v>
      </c>
      <c r="SFA77" s="98" t="s">
        <v>669</v>
      </c>
      <c r="SFB77" s="98" t="s">
        <v>669</v>
      </c>
      <c r="SFC77" s="98" t="s">
        <v>669</v>
      </c>
      <c r="SFD77" s="98" t="s">
        <v>669</v>
      </c>
      <c r="SFE77" s="98" t="s">
        <v>669</v>
      </c>
      <c r="SFF77" s="98" t="s">
        <v>669</v>
      </c>
      <c r="SFG77" s="98" t="s">
        <v>669</v>
      </c>
      <c r="SFH77" s="98" t="s">
        <v>669</v>
      </c>
      <c r="SFI77" s="98" t="s">
        <v>669</v>
      </c>
      <c r="SFJ77" s="98" t="s">
        <v>669</v>
      </c>
      <c r="SFK77" s="98" t="s">
        <v>669</v>
      </c>
      <c r="SFL77" s="98" t="s">
        <v>669</v>
      </c>
      <c r="SFM77" s="98" t="s">
        <v>669</v>
      </c>
      <c r="SFN77" s="98" t="s">
        <v>669</v>
      </c>
      <c r="SFO77" s="98" t="s">
        <v>669</v>
      </c>
      <c r="SFP77" s="98" t="s">
        <v>669</v>
      </c>
      <c r="SFQ77" s="98" t="s">
        <v>669</v>
      </c>
      <c r="SFR77" s="98" t="s">
        <v>669</v>
      </c>
      <c r="SFS77" s="98" t="s">
        <v>669</v>
      </c>
      <c r="SFT77" s="98" t="s">
        <v>669</v>
      </c>
      <c r="SFU77" s="98" t="s">
        <v>669</v>
      </c>
      <c r="SFV77" s="98" t="s">
        <v>669</v>
      </c>
      <c r="SFW77" s="98" t="s">
        <v>669</v>
      </c>
      <c r="SFX77" s="98" t="s">
        <v>669</v>
      </c>
      <c r="SFY77" s="98" t="s">
        <v>669</v>
      </c>
      <c r="SFZ77" s="98" t="s">
        <v>669</v>
      </c>
      <c r="SGA77" s="98" t="s">
        <v>669</v>
      </c>
      <c r="SGB77" s="98" t="s">
        <v>669</v>
      </c>
      <c r="SGC77" s="98" t="s">
        <v>669</v>
      </c>
      <c r="SGD77" s="98" t="s">
        <v>669</v>
      </c>
      <c r="SGE77" s="98" t="s">
        <v>669</v>
      </c>
      <c r="SGF77" s="98" t="s">
        <v>669</v>
      </c>
      <c r="SGG77" s="98" t="s">
        <v>669</v>
      </c>
      <c r="SGH77" s="98" t="s">
        <v>669</v>
      </c>
      <c r="SGI77" s="98" t="s">
        <v>669</v>
      </c>
      <c r="SGJ77" s="98" t="s">
        <v>669</v>
      </c>
      <c r="SGK77" s="98" t="s">
        <v>669</v>
      </c>
      <c r="SGL77" s="98" t="s">
        <v>669</v>
      </c>
      <c r="SGM77" s="98" t="s">
        <v>669</v>
      </c>
      <c r="SGN77" s="98" t="s">
        <v>669</v>
      </c>
      <c r="SGO77" s="98" t="s">
        <v>669</v>
      </c>
      <c r="SGP77" s="98" t="s">
        <v>669</v>
      </c>
      <c r="SGQ77" s="98" t="s">
        <v>669</v>
      </c>
      <c r="SGR77" s="98" t="s">
        <v>669</v>
      </c>
      <c r="SGS77" s="98" t="s">
        <v>669</v>
      </c>
      <c r="SGT77" s="98" t="s">
        <v>669</v>
      </c>
      <c r="SGU77" s="98" t="s">
        <v>669</v>
      </c>
      <c r="SGV77" s="98" t="s">
        <v>669</v>
      </c>
      <c r="SGW77" s="98" t="s">
        <v>669</v>
      </c>
      <c r="SGX77" s="98" t="s">
        <v>669</v>
      </c>
      <c r="SGY77" s="98" t="s">
        <v>669</v>
      </c>
      <c r="SGZ77" s="98" t="s">
        <v>669</v>
      </c>
      <c r="SHA77" s="98" t="s">
        <v>669</v>
      </c>
      <c r="SHB77" s="98" t="s">
        <v>669</v>
      </c>
      <c r="SHC77" s="98" t="s">
        <v>669</v>
      </c>
      <c r="SHD77" s="98" t="s">
        <v>669</v>
      </c>
      <c r="SHE77" s="98" t="s">
        <v>669</v>
      </c>
      <c r="SHF77" s="98" t="s">
        <v>669</v>
      </c>
      <c r="SHG77" s="98" t="s">
        <v>669</v>
      </c>
      <c r="SHH77" s="98" t="s">
        <v>669</v>
      </c>
      <c r="SHI77" s="98" t="s">
        <v>669</v>
      </c>
      <c r="SHJ77" s="98" t="s">
        <v>669</v>
      </c>
      <c r="SHK77" s="98" t="s">
        <v>669</v>
      </c>
      <c r="SHL77" s="98" t="s">
        <v>669</v>
      </c>
      <c r="SHM77" s="98" t="s">
        <v>669</v>
      </c>
      <c r="SHN77" s="98" t="s">
        <v>669</v>
      </c>
      <c r="SHO77" s="98" t="s">
        <v>669</v>
      </c>
      <c r="SHP77" s="98" t="s">
        <v>669</v>
      </c>
      <c r="SHQ77" s="98" t="s">
        <v>669</v>
      </c>
      <c r="SHR77" s="98" t="s">
        <v>669</v>
      </c>
      <c r="SHS77" s="98" t="s">
        <v>669</v>
      </c>
      <c r="SHT77" s="98" t="s">
        <v>669</v>
      </c>
      <c r="SHU77" s="98" t="s">
        <v>669</v>
      </c>
      <c r="SHV77" s="98" t="s">
        <v>669</v>
      </c>
      <c r="SHW77" s="98" t="s">
        <v>669</v>
      </c>
      <c r="SHX77" s="98" t="s">
        <v>669</v>
      </c>
      <c r="SHY77" s="98" t="s">
        <v>669</v>
      </c>
      <c r="SHZ77" s="98" t="s">
        <v>669</v>
      </c>
      <c r="SIA77" s="98" t="s">
        <v>669</v>
      </c>
      <c r="SIB77" s="98" t="s">
        <v>669</v>
      </c>
      <c r="SIC77" s="98" t="s">
        <v>669</v>
      </c>
      <c r="SID77" s="98" t="s">
        <v>669</v>
      </c>
      <c r="SIE77" s="98" t="s">
        <v>669</v>
      </c>
      <c r="SIF77" s="98" t="s">
        <v>669</v>
      </c>
      <c r="SIG77" s="98" t="s">
        <v>669</v>
      </c>
      <c r="SIH77" s="98" t="s">
        <v>669</v>
      </c>
      <c r="SII77" s="98" t="s">
        <v>669</v>
      </c>
      <c r="SIJ77" s="98" t="s">
        <v>669</v>
      </c>
      <c r="SIK77" s="98" t="s">
        <v>669</v>
      </c>
      <c r="SIL77" s="98" t="s">
        <v>669</v>
      </c>
      <c r="SIM77" s="98" t="s">
        <v>669</v>
      </c>
      <c r="SIN77" s="98" t="s">
        <v>669</v>
      </c>
      <c r="SIO77" s="98" t="s">
        <v>669</v>
      </c>
      <c r="SIP77" s="98" t="s">
        <v>669</v>
      </c>
      <c r="SIQ77" s="98" t="s">
        <v>669</v>
      </c>
      <c r="SIR77" s="98" t="s">
        <v>669</v>
      </c>
      <c r="SIS77" s="98" t="s">
        <v>669</v>
      </c>
      <c r="SIT77" s="98" t="s">
        <v>669</v>
      </c>
      <c r="SIU77" s="98" t="s">
        <v>669</v>
      </c>
      <c r="SIV77" s="98" t="s">
        <v>669</v>
      </c>
      <c r="SIW77" s="98" t="s">
        <v>669</v>
      </c>
      <c r="SIX77" s="98" t="s">
        <v>669</v>
      </c>
      <c r="SIY77" s="98" t="s">
        <v>669</v>
      </c>
      <c r="SIZ77" s="98" t="s">
        <v>669</v>
      </c>
      <c r="SJA77" s="98" t="s">
        <v>669</v>
      </c>
      <c r="SJB77" s="98" t="s">
        <v>669</v>
      </c>
      <c r="SJC77" s="98" t="s">
        <v>669</v>
      </c>
      <c r="SJD77" s="98" t="s">
        <v>669</v>
      </c>
      <c r="SJE77" s="98" t="s">
        <v>669</v>
      </c>
      <c r="SJF77" s="98" t="s">
        <v>669</v>
      </c>
      <c r="SJG77" s="98" t="s">
        <v>669</v>
      </c>
      <c r="SJH77" s="98" t="s">
        <v>669</v>
      </c>
      <c r="SJI77" s="98" t="s">
        <v>669</v>
      </c>
      <c r="SJJ77" s="98" t="s">
        <v>669</v>
      </c>
      <c r="SJK77" s="98" t="s">
        <v>669</v>
      </c>
      <c r="SJL77" s="98" t="s">
        <v>669</v>
      </c>
      <c r="SJM77" s="98" t="s">
        <v>669</v>
      </c>
      <c r="SJN77" s="98" t="s">
        <v>669</v>
      </c>
      <c r="SJO77" s="98" t="s">
        <v>669</v>
      </c>
      <c r="SJP77" s="98" t="s">
        <v>669</v>
      </c>
      <c r="SJQ77" s="98" t="s">
        <v>669</v>
      </c>
      <c r="SJR77" s="98" t="s">
        <v>669</v>
      </c>
      <c r="SJS77" s="98" t="s">
        <v>669</v>
      </c>
      <c r="SJT77" s="98" t="s">
        <v>669</v>
      </c>
      <c r="SJU77" s="98" t="s">
        <v>669</v>
      </c>
      <c r="SJV77" s="98" t="s">
        <v>669</v>
      </c>
      <c r="SJW77" s="98" t="s">
        <v>669</v>
      </c>
      <c r="SJX77" s="98" t="s">
        <v>669</v>
      </c>
      <c r="SJY77" s="98" t="s">
        <v>669</v>
      </c>
      <c r="SJZ77" s="98" t="s">
        <v>669</v>
      </c>
      <c r="SKA77" s="98" t="s">
        <v>669</v>
      </c>
      <c r="SKB77" s="98" t="s">
        <v>669</v>
      </c>
      <c r="SKC77" s="98" t="s">
        <v>669</v>
      </c>
      <c r="SKD77" s="98" t="s">
        <v>669</v>
      </c>
      <c r="SKE77" s="98" t="s">
        <v>669</v>
      </c>
      <c r="SKF77" s="98" t="s">
        <v>669</v>
      </c>
      <c r="SKG77" s="98" t="s">
        <v>669</v>
      </c>
      <c r="SKH77" s="98" t="s">
        <v>669</v>
      </c>
      <c r="SKI77" s="98" t="s">
        <v>669</v>
      </c>
      <c r="SKJ77" s="98" t="s">
        <v>669</v>
      </c>
      <c r="SKK77" s="98" t="s">
        <v>669</v>
      </c>
      <c r="SKL77" s="98" t="s">
        <v>669</v>
      </c>
      <c r="SKM77" s="98" t="s">
        <v>669</v>
      </c>
      <c r="SKN77" s="98" t="s">
        <v>669</v>
      </c>
      <c r="SKO77" s="98" t="s">
        <v>669</v>
      </c>
      <c r="SKP77" s="98" t="s">
        <v>669</v>
      </c>
      <c r="SKQ77" s="98" t="s">
        <v>669</v>
      </c>
      <c r="SKR77" s="98" t="s">
        <v>669</v>
      </c>
      <c r="SKS77" s="98" t="s">
        <v>669</v>
      </c>
      <c r="SKT77" s="98" t="s">
        <v>669</v>
      </c>
      <c r="SKU77" s="98" t="s">
        <v>669</v>
      </c>
      <c r="SKV77" s="98" t="s">
        <v>669</v>
      </c>
      <c r="SKW77" s="98" t="s">
        <v>669</v>
      </c>
      <c r="SKX77" s="98" t="s">
        <v>669</v>
      </c>
      <c r="SKY77" s="98" t="s">
        <v>669</v>
      </c>
      <c r="SKZ77" s="98" t="s">
        <v>669</v>
      </c>
      <c r="SLA77" s="98" t="s">
        <v>669</v>
      </c>
      <c r="SLB77" s="98" t="s">
        <v>669</v>
      </c>
      <c r="SLC77" s="98" t="s">
        <v>669</v>
      </c>
      <c r="SLD77" s="98" t="s">
        <v>669</v>
      </c>
      <c r="SLE77" s="98" t="s">
        <v>669</v>
      </c>
      <c r="SLF77" s="98" t="s">
        <v>669</v>
      </c>
      <c r="SLG77" s="98" t="s">
        <v>669</v>
      </c>
      <c r="SLH77" s="98" t="s">
        <v>669</v>
      </c>
      <c r="SLI77" s="98" t="s">
        <v>669</v>
      </c>
      <c r="SLJ77" s="98" t="s">
        <v>669</v>
      </c>
      <c r="SLK77" s="98" t="s">
        <v>669</v>
      </c>
      <c r="SLL77" s="98" t="s">
        <v>669</v>
      </c>
      <c r="SLM77" s="98" t="s">
        <v>669</v>
      </c>
      <c r="SLN77" s="98" t="s">
        <v>669</v>
      </c>
      <c r="SLO77" s="98" t="s">
        <v>669</v>
      </c>
      <c r="SLP77" s="98" t="s">
        <v>669</v>
      </c>
      <c r="SLQ77" s="98" t="s">
        <v>669</v>
      </c>
      <c r="SLR77" s="98" t="s">
        <v>669</v>
      </c>
      <c r="SLS77" s="98" t="s">
        <v>669</v>
      </c>
      <c r="SLT77" s="98" t="s">
        <v>669</v>
      </c>
      <c r="SLU77" s="98" t="s">
        <v>669</v>
      </c>
      <c r="SLV77" s="98" t="s">
        <v>669</v>
      </c>
      <c r="SLW77" s="98" t="s">
        <v>669</v>
      </c>
      <c r="SLX77" s="98" t="s">
        <v>669</v>
      </c>
      <c r="SLY77" s="98" t="s">
        <v>669</v>
      </c>
      <c r="SLZ77" s="98" t="s">
        <v>669</v>
      </c>
      <c r="SMA77" s="98" t="s">
        <v>669</v>
      </c>
      <c r="SMB77" s="98" t="s">
        <v>669</v>
      </c>
      <c r="SMC77" s="98" t="s">
        <v>669</v>
      </c>
      <c r="SMD77" s="98" t="s">
        <v>669</v>
      </c>
      <c r="SME77" s="98" t="s">
        <v>669</v>
      </c>
      <c r="SMF77" s="98" t="s">
        <v>669</v>
      </c>
      <c r="SMG77" s="98" t="s">
        <v>669</v>
      </c>
      <c r="SMH77" s="98" t="s">
        <v>669</v>
      </c>
      <c r="SMI77" s="98" t="s">
        <v>669</v>
      </c>
      <c r="SMJ77" s="98" t="s">
        <v>669</v>
      </c>
      <c r="SMK77" s="98" t="s">
        <v>669</v>
      </c>
      <c r="SML77" s="98" t="s">
        <v>669</v>
      </c>
      <c r="SMM77" s="98" t="s">
        <v>669</v>
      </c>
      <c r="SMN77" s="98" t="s">
        <v>669</v>
      </c>
      <c r="SMO77" s="98" t="s">
        <v>669</v>
      </c>
      <c r="SMP77" s="98" t="s">
        <v>669</v>
      </c>
      <c r="SMQ77" s="98" t="s">
        <v>669</v>
      </c>
      <c r="SMR77" s="98" t="s">
        <v>669</v>
      </c>
      <c r="SMS77" s="98" t="s">
        <v>669</v>
      </c>
      <c r="SMT77" s="98" t="s">
        <v>669</v>
      </c>
      <c r="SMU77" s="98" t="s">
        <v>669</v>
      </c>
      <c r="SMV77" s="98" t="s">
        <v>669</v>
      </c>
      <c r="SMW77" s="98" t="s">
        <v>669</v>
      </c>
      <c r="SMX77" s="98" t="s">
        <v>669</v>
      </c>
      <c r="SMY77" s="98" t="s">
        <v>669</v>
      </c>
      <c r="SMZ77" s="98" t="s">
        <v>669</v>
      </c>
      <c r="SNA77" s="98" t="s">
        <v>669</v>
      </c>
      <c r="SNB77" s="98" t="s">
        <v>669</v>
      </c>
      <c r="SNC77" s="98" t="s">
        <v>669</v>
      </c>
      <c r="SND77" s="98" t="s">
        <v>669</v>
      </c>
      <c r="SNE77" s="98" t="s">
        <v>669</v>
      </c>
      <c r="SNF77" s="98" t="s">
        <v>669</v>
      </c>
      <c r="SNG77" s="98" t="s">
        <v>669</v>
      </c>
      <c r="SNH77" s="98" t="s">
        <v>669</v>
      </c>
      <c r="SNI77" s="98" t="s">
        <v>669</v>
      </c>
      <c r="SNJ77" s="98" t="s">
        <v>669</v>
      </c>
      <c r="SNK77" s="98" t="s">
        <v>669</v>
      </c>
      <c r="SNL77" s="98" t="s">
        <v>669</v>
      </c>
      <c r="SNM77" s="98" t="s">
        <v>669</v>
      </c>
      <c r="SNN77" s="98" t="s">
        <v>669</v>
      </c>
      <c r="SNO77" s="98" t="s">
        <v>669</v>
      </c>
      <c r="SNP77" s="98" t="s">
        <v>669</v>
      </c>
      <c r="SNQ77" s="98" t="s">
        <v>669</v>
      </c>
      <c r="SNR77" s="98" t="s">
        <v>669</v>
      </c>
      <c r="SNS77" s="98" t="s">
        <v>669</v>
      </c>
      <c r="SNT77" s="98" t="s">
        <v>669</v>
      </c>
      <c r="SNU77" s="98" t="s">
        <v>669</v>
      </c>
      <c r="SNV77" s="98" t="s">
        <v>669</v>
      </c>
      <c r="SNW77" s="98" t="s">
        <v>669</v>
      </c>
      <c r="SNX77" s="98" t="s">
        <v>669</v>
      </c>
      <c r="SNY77" s="98" t="s">
        <v>669</v>
      </c>
      <c r="SNZ77" s="98" t="s">
        <v>669</v>
      </c>
      <c r="SOA77" s="98" t="s">
        <v>669</v>
      </c>
      <c r="SOB77" s="98" t="s">
        <v>669</v>
      </c>
      <c r="SOC77" s="98" t="s">
        <v>669</v>
      </c>
      <c r="SOD77" s="98" t="s">
        <v>669</v>
      </c>
      <c r="SOE77" s="98" t="s">
        <v>669</v>
      </c>
      <c r="SOF77" s="98" t="s">
        <v>669</v>
      </c>
      <c r="SOG77" s="98" t="s">
        <v>669</v>
      </c>
      <c r="SOH77" s="98" t="s">
        <v>669</v>
      </c>
      <c r="SOI77" s="98" t="s">
        <v>669</v>
      </c>
      <c r="SOJ77" s="98" t="s">
        <v>669</v>
      </c>
      <c r="SOK77" s="98" t="s">
        <v>669</v>
      </c>
      <c r="SOL77" s="98" t="s">
        <v>669</v>
      </c>
      <c r="SOM77" s="98" t="s">
        <v>669</v>
      </c>
      <c r="SON77" s="98" t="s">
        <v>669</v>
      </c>
      <c r="SOO77" s="98" t="s">
        <v>669</v>
      </c>
      <c r="SOP77" s="98" t="s">
        <v>669</v>
      </c>
      <c r="SOQ77" s="98" t="s">
        <v>669</v>
      </c>
      <c r="SOR77" s="98" t="s">
        <v>669</v>
      </c>
      <c r="SOS77" s="98" t="s">
        <v>669</v>
      </c>
      <c r="SOT77" s="98" t="s">
        <v>669</v>
      </c>
      <c r="SOU77" s="98" t="s">
        <v>669</v>
      </c>
      <c r="SOV77" s="98" t="s">
        <v>669</v>
      </c>
      <c r="SOW77" s="98" t="s">
        <v>669</v>
      </c>
      <c r="SOX77" s="98" t="s">
        <v>669</v>
      </c>
      <c r="SOY77" s="98" t="s">
        <v>669</v>
      </c>
      <c r="SOZ77" s="98" t="s">
        <v>669</v>
      </c>
      <c r="SPA77" s="98" t="s">
        <v>669</v>
      </c>
      <c r="SPB77" s="98" t="s">
        <v>669</v>
      </c>
      <c r="SPC77" s="98" t="s">
        <v>669</v>
      </c>
      <c r="SPD77" s="98" t="s">
        <v>669</v>
      </c>
      <c r="SPE77" s="98" t="s">
        <v>669</v>
      </c>
      <c r="SPF77" s="98" t="s">
        <v>669</v>
      </c>
      <c r="SPG77" s="98" t="s">
        <v>669</v>
      </c>
      <c r="SPH77" s="98" t="s">
        <v>669</v>
      </c>
      <c r="SPI77" s="98" t="s">
        <v>669</v>
      </c>
      <c r="SPJ77" s="98" t="s">
        <v>669</v>
      </c>
      <c r="SPK77" s="98" t="s">
        <v>669</v>
      </c>
      <c r="SPL77" s="98" t="s">
        <v>669</v>
      </c>
      <c r="SPM77" s="98" t="s">
        <v>669</v>
      </c>
      <c r="SPN77" s="98" t="s">
        <v>669</v>
      </c>
      <c r="SPO77" s="98" t="s">
        <v>669</v>
      </c>
      <c r="SPP77" s="98" t="s">
        <v>669</v>
      </c>
      <c r="SPQ77" s="98" t="s">
        <v>669</v>
      </c>
      <c r="SPR77" s="98" t="s">
        <v>669</v>
      </c>
      <c r="SPS77" s="98" t="s">
        <v>669</v>
      </c>
      <c r="SPT77" s="98" t="s">
        <v>669</v>
      </c>
      <c r="SPU77" s="98" t="s">
        <v>669</v>
      </c>
      <c r="SPV77" s="98" t="s">
        <v>669</v>
      </c>
      <c r="SPW77" s="98" t="s">
        <v>669</v>
      </c>
      <c r="SPX77" s="98" t="s">
        <v>669</v>
      </c>
      <c r="SPY77" s="98" t="s">
        <v>669</v>
      </c>
      <c r="SPZ77" s="98" t="s">
        <v>669</v>
      </c>
      <c r="SQA77" s="98" t="s">
        <v>669</v>
      </c>
      <c r="SQB77" s="98" t="s">
        <v>669</v>
      </c>
      <c r="SQC77" s="98" t="s">
        <v>669</v>
      </c>
      <c r="SQD77" s="98" t="s">
        <v>669</v>
      </c>
      <c r="SQE77" s="98" t="s">
        <v>669</v>
      </c>
      <c r="SQF77" s="98" t="s">
        <v>669</v>
      </c>
      <c r="SQG77" s="98" t="s">
        <v>669</v>
      </c>
      <c r="SQH77" s="98" t="s">
        <v>669</v>
      </c>
      <c r="SQI77" s="98" t="s">
        <v>669</v>
      </c>
      <c r="SQJ77" s="98" t="s">
        <v>669</v>
      </c>
      <c r="SQK77" s="98" t="s">
        <v>669</v>
      </c>
      <c r="SQL77" s="98" t="s">
        <v>669</v>
      </c>
      <c r="SQM77" s="98" t="s">
        <v>669</v>
      </c>
      <c r="SQN77" s="98" t="s">
        <v>669</v>
      </c>
      <c r="SQO77" s="98" t="s">
        <v>669</v>
      </c>
      <c r="SQP77" s="98" t="s">
        <v>669</v>
      </c>
      <c r="SQQ77" s="98" t="s">
        <v>669</v>
      </c>
      <c r="SQR77" s="98" t="s">
        <v>669</v>
      </c>
      <c r="SQS77" s="98" t="s">
        <v>669</v>
      </c>
      <c r="SQT77" s="98" t="s">
        <v>669</v>
      </c>
      <c r="SQU77" s="98" t="s">
        <v>669</v>
      </c>
      <c r="SQV77" s="98" t="s">
        <v>669</v>
      </c>
      <c r="SQW77" s="98" t="s">
        <v>669</v>
      </c>
      <c r="SQX77" s="98" t="s">
        <v>669</v>
      </c>
      <c r="SQY77" s="98" t="s">
        <v>669</v>
      </c>
      <c r="SQZ77" s="98" t="s">
        <v>669</v>
      </c>
      <c r="SRA77" s="98" t="s">
        <v>669</v>
      </c>
      <c r="SRB77" s="98" t="s">
        <v>669</v>
      </c>
      <c r="SRC77" s="98" t="s">
        <v>669</v>
      </c>
      <c r="SRD77" s="98" t="s">
        <v>669</v>
      </c>
      <c r="SRE77" s="98" t="s">
        <v>669</v>
      </c>
      <c r="SRF77" s="98" t="s">
        <v>669</v>
      </c>
      <c r="SRG77" s="98" t="s">
        <v>669</v>
      </c>
      <c r="SRH77" s="98" t="s">
        <v>669</v>
      </c>
      <c r="SRI77" s="98" t="s">
        <v>669</v>
      </c>
      <c r="SRJ77" s="98" t="s">
        <v>669</v>
      </c>
      <c r="SRK77" s="98" t="s">
        <v>669</v>
      </c>
      <c r="SRL77" s="98" t="s">
        <v>669</v>
      </c>
      <c r="SRM77" s="98" t="s">
        <v>669</v>
      </c>
      <c r="SRN77" s="98" t="s">
        <v>669</v>
      </c>
      <c r="SRO77" s="98" t="s">
        <v>669</v>
      </c>
      <c r="SRP77" s="98" t="s">
        <v>669</v>
      </c>
      <c r="SRQ77" s="98" t="s">
        <v>669</v>
      </c>
      <c r="SRR77" s="98" t="s">
        <v>669</v>
      </c>
      <c r="SRS77" s="98" t="s">
        <v>669</v>
      </c>
      <c r="SRT77" s="98" t="s">
        <v>669</v>
      </c>
      <c r="SRU77" s="98" t="s">
        <v>669</v>
      </c>
      <c r="SRV77" s="98" t="s">
        <v>669</v>
      </c>
      <c r="SRW77" s="98" t="s">
        <v>669</v>
      </c>
      <c r="SRX77" s="98" t="s">
        <v>669</v>
      </c>
      <c r="SRY77" s="98" t="s">
        <v>669</v>
      </c>
      <c r="SRZ77" s="98" t="s">
        <v>669</v>
      </c>
      <c r="SSA77" s="98" t="s">
        <v>669</v>
      </c>
      <c r="SSB77" s="98" t="s">
        <v>669</v>
      </c>
      <c r="SSC77" s="98" t="s">
        <v>669</v>
      </c>
      <c r="SSD77" s="98" t="s">
        <v>669</v>
      </c>
      <c r="SSE77" s="98" t="s">
        <v>669</v>
      </c>
      <c r="SSF77" s="98" t="s">
        <v>669</v>
      </c>
      <c r="SSG77" s="98" t="s">
        <v>669</v>
      </c>
      <c r="SSH77" s="98" t="s">
        <v>669</v>
      </c>
      <c r="SSI77" s="98" t="s">
        <v>669</v>
      </c>
      <c r="SSJ77" s="98" t="s">
        <v>669</v>
      </c>
      <c r="SSK77" s="98" t="s">
        <v>669</v>
      </c>
      <c r="SSL77" s="98" t="s">
        <v>669</v>
      </c>
      <c r="SSM77" s="98" t="s">
        <v>669</v>
      </c>
      <c r="SSN77" s="98" t="s">
        <v>669</v>
      </c>
      <c r="SSO77" s="98" t="s">
        <v>669</v>
      </c>
      <c r="SSP77" s="98" t="s">
        <v>669</v>
      </c>
      <c r="SSQ77" s="98" t="s">
        <v>669</v>
      </c>
      <c r="SSR77" s="98" t="s">
        <v>669</v>
      </c>
      <c r="SSS77" s="98" t="s">
        <v>669</v>
      </c>
      <c r="SST77" s="98" t="s">
        <v>669</v>
      </c>
      <c r="SSU77" s="98" t="s">
        <v>669</v>
      </c>
      <c r="SSV77" s="98" t="s">
        <v>669</v>
      </c>
      <c r="SSW77" s="98" t="s">
        <v>669</v>
      </c>
      <c r="SSX77" s="98" t="s">
        <v>669</v>
      </c>
      <c r="SSY77" s="98" t="s">
        <v>669</v>
      </c>
      <c r="SSZ77" s="98" t="s">
        <v>669</v>
      </c>
      <c r="STA77" s="98" t="s">
        <v>669</v>
      </c>
      <c r="STB77" s="98" t="s">
        <v>669</v>
      </c>
      <c r="STC77" s="98" t="s">
        <v>669</v>
      </c>
      <c r="STD77" s="98" t="s">
        <v>669</v>
      </c>
      <c r="STE77" s="98" t="s">
        <v>669</v>
      </c>
      <c r="STF77" s="98" t="s">
        <v>669</v>
      </c>
      <c r="STG77" s="98" t="s">
        <v>669</v>
      </c>
      <c r="STH77" s="98" t="s">
        <v>669</v>
      </c>
      <c r="STI77" s="98" t="s">
        <v>669</v>
      </c>
      <c r="STJ77" s="98" t="s">
        <v>669</v>
      </c>
      <c r="STK77" s="98" t="s">
        <v>669</v>
      </c>
      <c r="STL77" s="98" t="s">
        <v>669</v>
      </c>
      <c r="STM77" s="98" t="s">
        <v>669</v>
      </c>
      <c r="STN77" s="98" t="s">
        <v>669</v>
      </c>
      <c r="STO77" s="98" t="s">
        <v>669</v>
      </c>
      <c r="STP77" s="98" t="s">
        <v>669</v>
      </c>
      <c r="STQ77" s="98" t="s">
        <v>669</v>
      </c>
      <c r="STR77" s="98" t="s">
        <v>669</v>
      </c>
      <c r="STS77" s="98" t="s">
        <v>669</v>
      </c>
      <c r="STT77" s="98" t="s">
        <v>669</v>
      </c>
      <c r="STU77" s="98" t="s">
        <v>669</v>
      </c>
      <c r="STV77" s="98" t="s">
        <v>669</v>
      </c>
      <c r="STW77" s="98" t="s">
        <v>669</v>
      </c>
      <c r="STX77" s="98" t="s">
        <v>669</v>
      </c>
      <c r="STY77" s="98" t="s">
        <v>669</v>
      </c>
      <c r="STZ77" s="98" t="s">
        <v>669</v>
      </c>
      <c r="SUA77" s="98" t="s">
        <v>669</v>
      </c>
      <c r="SUB77" s="98" t="s">
        <v>669</v>
      </c>
      <c r="SUC77" s="98" t="s">
        <v>669</v>
      </c>
      <c r="SUD77" s="98" t="s">
        <v>669</v>
      </c>
      <c r="SUE77" s="98" t="s">
        <v>669</v>
      </c>
      <c r="SUF77" s="98" t="s">
        <v>669</v>
      </c>
      <c r="SUG77" s="98" t="s">
        <v>669</v>
      </c>
      <c r="SUH77" s="98" t="s">
        <v>669</v>
      </c>
      <c r="SUI77" s="98" t="s">
        <v>669</v>
      </c>
      <c r="SUJ77" s="98" t="s">
        <v>669</v>
      </c>
      <c r="SUK77" s="98" t="s">
        <v>669</v>
      </c>
      <c r="SUL77" s="98" t="s">
        <v>669</v>
      </c>
      <c r="SUM77" s="98" t="s">
        <v>669</v>
      </c>
      <c r="SUN77" s="98" t="s">
        <v>669</v>
      </c>
      <c r="SUO77" s="98" t="s">
        <v>669</v>
      </c>
      <c r="SUP77" s="98" t="s">
        <v>669</v>
      </c>
      <c r="SUQ77" s="98" t="s">
        <v>669</v>
      </c>
      <c r="SUR77" s="98" t="s">
        <v>669</v>
      </c>
      <c r="SUS77" s="98" t="s">
        <v>669</v>
      </c>
      <c r="SUT77" s="98" t="s">
        <v>669</v>
      </c>
      <c r="SUU77" s="98" t="s">
        <v>669</v>
      </c>
      <c r="SUV77" s="98" t="s">
        <v>669</v>
      </c>
      <c r="SUW77" s="98" t="s">
        <v>669</v>
      </c>
      <c r="SUX77" s="98" t="s">
        <v>669</v>
      </c>
      <c r="SUY77" s="98" t="s">
        <v>669</v>
      </c>
      <c r="SUZ77" s="98" t="s">
        <v>669</v>
      </c>
      <c r="SVA77" s="98" t="s">
        <v>669</v>
      </c>
      <c r="SVB77" s="98" t="s">
        <v>669</v>
      </c>
      <c r="SVC77" s="98" t="s">
        <v>669</v>
      </c>
      <c r="SVD77" s="98" t="s">
        <v>669</v>
      </c>
      <c r="SVE77" s="98" t="s">
        <v>669</v>
      </c>
      <c r="SVF77" s="98" t="s">
        <v>669</v>
      </c>
      <c r="SVG77" s="98" t="s">
        <v>669</v>
      </c>
      <c r="SVH77" s="98" t="s">
        <v>669</v>
      </c>
      <c r="SVI77" s="98" t="s">
        <v>669</v>
      </c>
      <c r="SVJ77" s="98" t="s">
        <v>669</v>
      </c>
      <c r="SVK77" s="98" t="s">
        <v>669</v>
      </c>
      <c r="SVL77" s="98" t="s">
        <v>669</v>
      </c>
      <c r="SVM77" s="98" t="s">
        <v>669</v>
      </c>
      <c r="SVN77" s="98" t="s">
        <v>669</v>
      </c>
      <c r="SVO77" s="98" t="s">
        <v>669</v>
      </c>
      <c r="SVP77" s="98" t="s">
        <v>669</v>
      </c>
      <c r="SVQ77" s="98" t="s">
        <v>669</v>
      </c>
      <c r="SVR77" s="98" t="s">
        <v>669</v>
      </c>
      <c r="SVS77" s="98" t="s">
        <v>669</v>
      </c>
      <c r="SVT77" s="98" t="s">
        <v>669</v>
      </c>
      <c r="SVU77" s="98" t="s">
        <v>669</v>
      </c>
      <c r="SVV77" s="98" t="s">
        <v>669</v>
      </c>
      <c r="SVW77" s="98" t="s">
        <v>669</v>
      </c>
      <c r="SVX77" s="98" t="s">
        <v>669</v>
      </c>
      <c r="SVY77" s="98" t="s">
        <v>669</v>
      </c>
      <c r="SVZ77" s="98" t="s">
        <v>669</v>
      </c>
      <c r="SWA77" s="98" t="s">
        <v>669</v>
      </c>
      <c r="SWB77" s="98" t="s">
        <v>669</v>
      </c>
      <c r="SWC77" s="98" t="s">
        <v>669</v>
      </c>
      <c r="SWD77" s="98" t="s">
        <v>669</v>
      </c>
      <c r="SWE77" s="98" t="s">
        <v>669</v>
      </c>
      <c r="SWF77" s="98" t="s">
        <v>669</v>
      </c>
      <c r="SWG77" s="98" t="s">
        <v>669</v>
      </c>
      <c r="SWH77" s="98" t="s">
        <v>669</v>
      </c>
      <c r="SWI77" s="98" t="s">
        <v>669</v>
      </c>
      <c r="SWJ77" s="98" t="s">
        <v>669</v>
      </c>
      <c r="SWK77" s="98" t="s">
        <v>669</v>
      </c>
      <c r="SWL77" s="98" t="s">
        <v>669</v>
      </c>
      <c r="SWM77" s="98" t="s">
        <v>669</v>
      </c>
      <c r="SWN77" s="98" t="s">
        <v>669</v>
      </c>
      <c r="SWO77" s="98" t="s">
        <v>669</v>
      </c>
      <c r="SWP77" s="98" t="s">
        <v>669</v>
      </c>
      <c r="SWQ77" s="98" t="s">
        <v>669</v>
      </c>
      <c r="SWR77" s="98" t="s">
        <v>669</v>
      </c>
      <c r="SWS77" s="98" t="s">
        <v>669</v>
      </c>
      <c r="SWT77" s="98" t="s">
        <v>669</v>
      </c>
      <c r="SWU77" s="98" t="s">
        <v>669</v>
      </c>
      <c r="SWV77" s="98" t="s">
        <v>669</v>
      </c>
      <c r="SWW77" s="98" t="s">
        <v>669</v>
      </c>
      <c r="SWX77" s="98" t="s">
        <v>669</v>
      </c>
      <c r="SWY77" s="98" t="s">
        <v>669</v>
      </c>
      <c r="SWZ77" s="98" t="s">
        <v>669</v>
      </c>
      <c r="SXA77" s="98" t="s">
        <v>669</v>
      </c>
      <c r="SXB77" s="98" t="s">
        <v>669</v>
      </c>
      <c r="SXC77" s="98" t="s">
        <v>669</v>
      </c>
      <c r="SXD77" s="98" t="s">
        <v>669</v>
      </c>
      <c r="SXE77" s="98" t="s">
        <v>669</v>
      </c>
      <c r="SXF77" s="98" t="s">
        <v>669</v>
      </c>
      <c r="SXG77" s="98" t="s">
        <v>669</v>
      </c>
      <c r="SXH77" s="98" t="s">
        <v>669</v>
      </c>
      <c r="SXI77" s="98" t="s">
        <v>669</v>
      </c>
      <c r="SXJ77" s="98" t="s">
        <v>669</v>
      </c>
      <c r="SXK77" s="98" t="s">
        <v>669</v>
      </c>
      <c r="SXL77" s="98" t="s">
        <v>669</v>
      </c>
      <c r="SXM77" s="98" t="s">
        <v>669</v>
      </c>
      <c r="SXN77" s="98" t="s">
        <v>669</v>
      </c>
      <c r="SXO77" s="98" t="s">
        <v>669</v>
      </c>
      <c r="SXP77" s="98" t="s">
        <v>669</v>
      </c>
      <c r="SXQ77" s="98" t="s">
        <v>669</v>
      </c>
      <c r="SXR77" s="98" t="s">
        <v>669</v>
      </c>
      <c r="SXS77" s="98" t="s">
        <v>669</v>
      </c>
      <c r="SXT77" s="98" t="s">
        <v>669</v>
      </c>
      <c r="SXU77" s="98" t="s">
        <v>669</v>
      </c>
      <c r="SXV77" s="98" t="s">
        <v>669</v>
      </c>
      <c r="SXW77" s="98" t="s">
        <v>669</v>
      </c>
      <c r="SXX77" s="98" t="s">
        <v>669</v>
      </c>
      <c r="SXY77" s="98" t="s">
        <v>669</v>
      </c>
      <c r="SXZ77" s="98" t="s">
        <v>669</v>
      </c>
      <c r="SYA77" s="98" t="s">
        <v>669</v>
      </c>
      <c r="SYB77" s="98" t="s">
        <v>669</v>
      </c>
      <c r="SYC77" s="98" t="s">
        <v>669</v>
      </c>
      <c r="SYD77" s="98" t="s">
        <v>669</v>
      </c>
      <c r="SYE77" s="98" t="s">
        <v>669</v>
      </c>
      <c r="SYF77" s="98" t="s">
        <v>669</v>
      </c>
      <c r="SYG77" s="98" t="s">
        <v>669</v>
      </c>
      <c r="SYH77" s="98" t="s">
        <v>669</v>
      </c>
      <c r="SYI77" s="98" t="s">
        <v>669</v>
      </c>
      <c r="SYJ77" s="98" t="s">
        <v>669</v>
      </c>
      <c r="SYK77" s="98" t="s">
        <v>669</v>
      </c>
      <c r="SYL77" s="98" t="s">
        <v>669</v>
      </c>
      <c r="SYM77" s="98" t="s">
        <v>669</v>
      </c>
      <c r="SYN77" s="98" t="s">
        <v>669</v>
      </c>
      <c r="SYO77" s="98" t="s">
        <v>669</v>
      </c>
      <c r="SYP77" s="98" t="s">
        <v>669</v>
      </c>
      <c r="SYQ77" s="98" t="s">
        <v>669</v>
      </c>
      <c r="SYR77" s="98" t="s">
        <v>669</v>
      </c>
      <c r="SYS77" s="98" t="s">
        <v>669</v>
      </c>
      <c r="SYT77" s="98" t="s">
        <v>669</v>
      </c>
      <c r="SYU77" s="98" t="s">
        <v>669</v>
      </c>
      <c r="SYV77" s="98" t="s">
        <v>669</v>
      </c>
      <c r="SYW77" s="98" t="s">
        <v>669</v>
      </c>
      <c r="SYX77" s="98" t="s">
        <v>669</v>
      </c>
      <c r="SYY77" s="98" t="s">
        <v>669</v>
      </c>
      <c r="SYZ77" s="98" t="s">
        <v>669</v>
      </c>
      <c r="SZA77" s="98" t="s">
        <v>669</v>
      </c>
      <c r="SZB77" s="98" t="s">
        <v>669</v>
      </c>
      <c r="SZC77" s="98" t="s">
        <v>669</v>
      </c>
      <c r="SZD77" s="98" t="s">
        <v>669</v>
      </c>
      <c r="SZE77" s="98" t="s">
        <v>669</v>
      </c>
      <c r="SZF77" s="98" t="s">
        <v>669</v>
      </c>
      <c r="SZG77" s="98" t="s">
        <v>669</v>
      </c>
      <c r="SZH77" s="98" t="s">
        <v>669</v>
      </c>
      <c r="SZI77" s="98" t="s">
        <v>669</v>
      </c>
      <c r="SZJ77" s="98" t="s">
        <v>669</v>
      </c>
      <c r="SZK77" s="98" t="s">
        <v>669</v>
      </c>
      <c r="SZL77" s="98" t="s">
        <v>669</v>
      </c>
      <c r="SZM77" s="98" t="s">
        <v>669</v>
      </c>
      <c r="SZN77" s="98" t="s">
        <v>669</v>
      </c>
      <c r="SZO77" s="98" t="s">
        <v>669</v>
      </c>
      <c r="SZP77" s="98" t="s">
        <v>669</v>
      </c>
      <c r="SZQ77" s="98" t="s">
        <v>669</v>
      </c>
      <c r="SZR77" s="98" t="s">
        <v>669</v>
      </c>
      <c r="SZS77" s="98" t="s">
        <v>669</v>
      </c>
      <c r="SZT77" s="98" t="s">
        <v>669</v>
      </c>
      <c r="SZU77" s="98" t="s">
        <v>669</v>
      </c>
      <c r="SZV77" s="98" t="s">
        <v>669</v>
      </c>
      <c r="SZW77" s="98" t="s">
        <v>669</v>
      </c>
      <c r="SZX77" s="98" t="s">
        <v>669</v>
      </c>
      <c r="SZY77" s="98" t="s">
        <v>669</v>
      </c>
      <c r="SZZ77" s="98" t="s">
        <v>669</v>
      </c>
      <c r="TAA77" s="98" t="s">
        <v>669</v>
      </c>
      <c r="TAB77" s="98" t="s">
        <v>669</v>
      </c>
      <c r="TAC77" s="98" t="s">
        <v>669</v>
      </c>
      <c r="TAD77" s="98" t="s">
        <v>669</v>
      </c>
      <c r="TAE77" s="98" t="s">
        <v>669</v>
      </c>
      <c r="TAF77" s="98" t="s">
        <v>669</v>
      </c>
      <c r="TAG77" s="98" t="s">
        <v>669</v>
      </c>
      <c r="TAH77" s="98" t="s">
        <v>669</v>
      </c>
      <c r="TAI77" s="98" t="s">
        <v>669</v>
      </c>
      <c r="TAJ77" s="98" t="s">
        <v>669</v>
      </c>
      <c r="TAK77" s="98" t="s">
        <v>669</v>
      </c>
      <c r="TAL77" s="98" t="s">
        <v>669</v>
      </c>
      <c r="TAM77" s="98" t="s">
        <v>669</v>
      </c>
      <c r="TAN77" s="98" t="s">
        <v>669</v>
      </c>
      <c r="TAO77" s="98" t="s">
        <v>669</v>
      </c>
      <c r="TAP77" s="98" t="s">
        <v>669</v>
      </c>
      <c r="TAQ77" s="98" t="s">
        <v>669</v>
      </c>
      <c r="TAR77" s="98" t="s">
        <v>669</v>
      </c>
      <c r="TAS77" s="98" t="s">
        <v>669</v>
      </c>
      <c r="TAT77" s="98" t="s">
        <v>669</v>
      </c>
      <c r="TAU77" s="98" t="s">
        <v>669</v>
      </c>
      <c r="TAV77" s="98" t="s">
        <v>669</v>
      </c>
      <c r="TAW77" s="98" t="s">
        <v>669</v>
      </c>
      <c r="TAX77" s="98" t="s">
        <v>669</v>
      </c>
      <c r="TAY77" s="98" t="s">
        <v>669</v>
      </c>
      <c r="TAZ77" s="98" t="s">
        <v>669</v>
      </c>
      <c r="TBA77" s="98" t="s">
        <v>669</v>
      </c>
      <c r="TBB77" s="98" t="s">
        <v>669</v>
      </c>
      <c r="TBC77" s="98" t="s">
        <v>669</v>
      </c>
      <c r="TBD77" s="98" t="s">
        <v>669</v>
      </c>
      <c r="TBE77" s="98" t="s">
        <v>669</v>
      </c>
      <c r="TBF77" s="98" t="s">
        <v>669</v>
      </c>
      <c r="TBG77" s="98" t="s">
        <v>669</v>
      </c>
      <c r="TBH77" s="98" t="s">
        <v>669</v>
      </c>
      <c r="TBI77" s="98" t="s">
        <v>669</v>
      </c>
      <c r="TBJ77" s="98" t="s">
        <v>669</v>
      </c>
      <c r="TBK77" s="98" t="s">
        <v>669</v>
      </c>
      <c r="TBL77" s="98" t="s">
        <v>669</v>
      </c>
      <c r="TBM77" s="98" t="s">
        <v>669</v>
      </c>
      <c r="TBN77" s="98" t="s">
        <v>669</v>
      </c>
      <c r="TBO77" s="98" t="s">
        <v>669</v>
      </c>
      <c r="TBP77" s="98" t="s">
        <v>669</v>
      </c>
      <c r="TBQ77" s="98" t="s">
        <v>669</v>
      </c>
      <c r="TBR77" s="98" t="s">
        <v>669</v>
      </c>
      <c r="TBS77" s="98" t="s">
        <v>669</v>
      </c>
      <c r="TBT77" s="98" t="s">
        <v>669</v>
      </c>
      <c r="TBU77" s="98" t="s">
        <v>669</v>
      </c>
      <c r="TBV77" s="98" t="s">
        <v>669</v>
      </c>
      <c r="TBW77" s="98" t="s">
        <v>669</v>
      </c>
      <c r="TBX77" s="98" t="s">
        <v>669</v>
      </c>
      <c r="TBY77" s="98" t="s">
        <v>669</v>
      </c>
      <c r="TBZ77" s="98" t="s">
        <v>669</v>
      </c>
      <c r="TCA77" s="98" t="s">
        <v>669</v>
      </c>
      <c r="TCB77" s="98" t="s">
        <v>669</v>
      </c>
      <c r="TCC77" s="98" t="s">
        <v>669</v>
      </c>
      <c r="TCD77" s="98" t="s">
        <v>669</v>
      </c>
      <c r="TCE77" s="98" t="s">
        <v>669</v>
      </c>
      <c r="TCF77" s="98" t="s">
        <v>669</v>
      </c>
      <c r="TCG77" s="98" t="s">
        <v>669</v>
      </c>
      <c r="TCH77" s="98" t="s">
        <v>669</v>
      </c>
      <c r="TCI77" s="98" t="s">
        <v>669</v>
      </c>
      <c r="TCJ77" s="98" t="s">
        <v>669</v>
      </c>
      <c r="TCK77" s="98" t="s">
        <v>669</v>
      </c>
      <c r="TCL77" s="98" t="s">
        <v>669</v>
      </c>
      <c r="TCM77" s="98" t="s">
        <v>669</v>
      </c>
      <c r="TCN77" s="98" t="s">
        <v>669</v>
      </c>
      <c r="TCO77" s="98" t="s">
        <v>669</v>
      </c>
      <c r="TCP77" s="98" t="s">
        <v>669</v>
      </c>
      <c r="TCQ77" s="98" t="s">
        <v>669</v>
      </c>
      <c r="TCR77" s="98" t="s">
        <v>669</v>
      </c>
      <c r="TCS77" s="98" t="s">
        <v>669</v>
      </c>
      <c r="TCT77" s="98" t="s">
        <v>669</v>
      </c>
      <c r="TCU77" s="98" t="s">
        <v>669</v>
      </c>
      <c r="TCV77" s="98" t="s">
        <v>669</v>
      </c>
      <c r="TCW77" s="98" t="s">
        <v>669</v>
      </c>
      <c r="TCX77" s="98" t="s">
        <v>669</v>
      </c>
      <c r="TCY77" s="98" t="s">
        <v>669</v>
      </c>
      <c r="TCZ77" s="98" t="s">
        <v>669</v>
      </c>
      <c r="TDA77" s="98" t="s">
        <v>669</v>
      </c>
      <c r="TDB77" s="98" t="s">
        <v>669</v>
      </c>
      <c r="TDC77" s="98" t="s">
        <v>669</v>
      </c>
      <c r="TDD77" s="98" t="s">
        <v>669</v>
      </c>
      <c r="TDE77" s="98" t="s">
        <v>669</v>
      </c>
      <c r="TDF77" s="98" t="s">
        <v>669</v>
      </c>
      <c r="TDG77" s="98" t="s">
        <v>669</v>
      </c>
      <c r="TDH77" s="98" t="s">
        <v>669</v>
      </c>
      <c r="TDI77" s="98" t="s">
        <v>669</v>
      </c>
      <c r="TDJ77" s="98" t="s">
        <v>669</v>
      </c>
      <c r="TDK77" s="98" t="s">
        <v>669</v>
      </c>
      <c r="TDL77" s="98" t="s">
        <v>669</v>
      </c>
      <c r="TDM77" s="98" t="s">
        <v>669</v>
      </c>
      <c r="TDN77" s="98" t="s">
        <v>669</v>
      </c>
      <c r="TDO77" s="98" t="s">
        <v>669</v>
      </c>
      <c r="TDP77" s="98" t="s">
        <v>669</v>
      </c>
      <c r="TDQ77" s="98" t="s">
        <v>669</v>
      </c>
      <c r="TDR77" s="98" t="s">
        <v>669</v>
      </c>
      <c r="TDS77" s="98" t="s">
        <v>669</v>
      </c>
      <c r="TDT77" s="98" t="s">
        <v>669</v>
      </c>
      <c r="TDU77" s="98" t="s">
        <v>669</v>
      </c>
      <c r="TDV77" s="98" t="s">
        <v>669</v>
      </c>
      <c r="TDW77" s="98" t="s">
        <v>669</v>
      </c>
      <c r="TDX77" s="98" t="s">
        <v>669</v>
      </c>
      <c r="TDY77" s="98" t="s">
        <v>669</v>
      </c>
      <c r="TDZ77" s="98" t="s">
        <v>669</v>
      </c>
      <c r="TEA77" s="98" t="s">
        <v>669</v>
      </c>
      <c r="TEB77" s="98" t="s">
        <v>669</v>
      </c>
      <c r="TEC77" s="98" t="s">
        <v>669</v>
      </c>
      <c r="TED77" s="98" t="s">
        <v>669</v>
      </c>
      <c r="TEE77" s="98" t="s">
        <v>669</v>
      </c>
      <c r="TEF77" s="98" t="s">
        <v>669</v>
      </c>
      <c r="TEG77" s="98" t="s">
        <v>669</v>
      </c>
      <c r="TEH77" s="98" t="s">
        <v>669</v>
      </c>
      <c r="TEI77" s="98" t="s">
        <v>669</v>
      </c>
      <c r="TEJ77" s="98" t="s">
        <v>669</v>
      </c>
      <c r="TEK77" s="98" t="s">
        <v>669</v>
      </c>
      <c r="TEL77" s="98" t="s">
        <v>669</v>
      </c>
      <c r="TEM77" s="98" t="s">
        <v>669</v>
      </c>
      <c r="TEN77" s="98" t="s">
        <v>669</v>
      </c>
      <c r="TEO77" s="98" t="s">
        <v>669</v>
      </c>
      <c r="TEP77" s="98" t="s">
        <v>669</v>
      </c>
      <c r="TEQ77" s="98" t="s">
        <v>669</v>
      </c>
      <c r="TER77" s="98" t="s">
        <v>669</v>
      </c>
      <c r="TES77" s="98" t="s">
        <v>669</v>
      </c>
      <c r="TET77" s="98" t="s">
        <v>669</v>
      </c>
      <c r="TEU77" s="98" t="s">
        <v>669</v>
      </c>
      <c r="TEV77" s="98" t="s">
        <v>669</v>
      </c>
      <c r="TEW77" s="98" t="s">
        <v>669</v>
      </c>
      <c r="TEX77" s="98" t="s">
        <v>669</v>
      </c>
      <c r="TEY77" s="98" t="s">
        <v>669</v>
      </c>
      <c r="TEZ77" s="98" t="s">
        <v>669</v>
      </c>
      <c r="TFA77" s="98" t="s">
        <v>669</v>
      </c>
      <c r="TFB77" s="98" t="s">
        <v>669</v>
      </c>
      <c r="TFC77" s="98" t="s">
        <v>669</v>
      </c>
      <c r="TFD77" s="98" t="s">
        <v>669</v>
      </c>
      <c r="TFE77" s="98" t="s">
        <v>669</v>
      </c>
      <c r="TFF77" s="98" t="s">
        <v>669</v>
      </c>
      <c r="TFG77" s="98" t="s">
        <v>669</v>
      </c>
      <c r="TFH77" s="98" t="s">
        <v>669</v>
      </c>
      <c r="TFI77" s="98" t="s">
        <v>669</v>
      </c>
      <c r="TFJ77" s="98" t="s">
        <v>669</v>
      </c>
      <c r="TFK77" s="98" t="s">
        <v>669</v>
      </c>
      <c r="TFL77" s="98" t="s">
        <v>669</v>
      </c>
      <c r="TFM77" s="98" t="s">
        <v>669</v>
      </c>
      <c r="TFN77" s="98" t="s">
        <v>669</v>
      </c>
      <c r="TFO77" s="98" t="s">
        <v>669</v>
      </c>
      <c r="TFP77" s="98" t="s">
        <v>669</v>
      </c>
      <c r="TFQ77" s="98" t="s">
        <v>669</v>
      </c>
      <c r="TFR77" s="98" t="s">
        <v>669</v>
      </c>
      <c r="TFS77" s="98" t="s">
        <v>669</v>
      </c>
      <c r="TFT77" s="98" t="s">
        <v>669</v>
      </c>
      <c r="TFU77" s="98" t="s">
        <v>669</v>
      </c>
      <c r="TFV77" s="98" t="s">
        <v>669</v>
      </c>
      <c r="TFW77" s="98" t="s">
        <v>669</v>
      </c>
      <c r="TFX77" s="98" t="s">
        <v>669</v>
      </c>
      <c r="TFY77" s="98" t="s">
        <v>669</v>
      </c>
      <c r="TFZ77" s="98" t="s">
        <v>669</v>
      </c>
      <c r="TGA77" s="98" t="s">
        <v>669</v>
      </c>
      <c r="TGB77" s="98" t="s">
        <v>669</v>
      </c>
      <c r="TGC77" s="98" t="s">
        <v>669</v>
      </c>
      <c r="TGD77" s="98" t="s">
        <v>669</v>
      </c>
      <c r="TGE77" s="98" t="s">
        <v>669</v>
      </c>
      <c r="TGF77" s="98" t="s">
        <v>669</v>
      </c>
      <c r="TGG77" s="98" t="s">
        <v>669</v>
      </c>
      <c r="TGH77" s="98" t="s">
        <v>669</v>
      </c>
      <c r="TGI77" s="98" t="s">
        <v>669</v>
      </c>
      <c r="TGJ77" s="98" t="s">
        <v>669</v>
      </c>
      <c r="TGK77" s="98" t="s">
        <v>669</v>
      </c>
      <c r="TGL77" s="98" t="s">
        <v>669</v>
      </c>
      <c r="TGM77" s="98" t="s">
        <v>669</v>
      </c>
      <c r="TGN77" s="98" t="s">
        <v>669</v>
      </c>
      <c r="TGO77" s="98" t="s">
        <v>669</v>
      </c>
      <c r="TGP77" s="98" t="s">
        <v>669</v>
      </c>
      <c r="TGQ77" s="98" t="s">
        <v>669</v>
      </c>
      <c r="TGR77" s="98" t="s">
        <v>669</v>
      </c>
      <c r="TGS77" s="98" t="s">
        <v>669</v>
      </c>
      <c r="TGT77" s="98" t="s">
        <v>669</v>
      </c>
      <c r="TGU77" s="98" t="s">
        <v>669</v>
      </c>
      <c r="TGV77" s="98" t="s">
        <v>669</v>
      </c>
      <c r="TGW77" s="98" t="s">
        <v>669</v>
      </c>
      <c r="TGX77" s="98" t="s">
        <v>669</v>
      </c>
      <c r="TGY77" s="98" t="s">
        <v>669</v>
      </c>
      <c r="TGZ77" s="98" t="s">
        <v>669</v>
      </c>
      <c r="THA77" s="98" t="s">
        <v>669</v>
      </c>
      <c r="THB77" s="98" t="s">
        <v>669</v>
      </c>
      <c r="THC77" s="98" t="s">
        <v>669</v>
      </c>
      <c r="THD77" s="98" t="s">
        <v>669</v>
      </c>
      <c r="THE77" s="98" t="s">
        <v>669</v>
      </c>
      <c r="THF77" s="98" t="s">
        <v>669</v>
      </c>
      <c r="THG77" s="98" t="s">
        <v>669</v>
      </c>
      <c r="THH77" s="98" t="s">
        <v>669</v>
      </c>
      <c r="THI77" s="98" t="s">
        <v>669</v>
      </c>
      <c r="THJ77" s="98" t="s">
        <v>669</v>
      </c>
      <c r="THK77" s="98" t="s">
        <v>669</v>
      </c>
      <c r="THL77" s="98" t="s">
        <v>669</v>
      </c>
      <c r="THM77" s="98" t="s">
        <v>669</v>
      </c>
      <c r="THN77" s="98" t="s">
        <v>669</v>
      </c>
      <c r="THO77" s="98" t="s">
        <v>669</v>
      </c>
      <c r="THP77" s="98" t="s">
        <v>669</v>
      </c>
      <c r="THQ77" s="98" t="s">
        <v>669</v>
      </c>
      <c r="THR77" s="98" t="s">
        <v>669</v>
      </c>
      <c r="THS77" s="98" t="s">
        <v>669</v>
      </c>
      <c r="THT77" s="98" t="s">
        <v>669</v>
      </c>
      <c r="THU77" s="98" t="s">
        <v>669</v>
      </c>
      <c r="THV77" s="98" t="s">
        <v>669</v>
      </c>
      <c r="THW77" s="98" t="s">
        <v>669</v>
      </c>
      <c r="THX77" s="98" t="s">
        <v>669</v>
      </c>
      <c r="THY77" s="98" t="s">
        <v>669</v>
      </c>
      <c r="THZ77" s="98" t="s">
        <v>669</v>
      </c>
      <c r="TIA77" s="98" t="s">
        <v>669</v>
      </c>
      <c r="TIB77" s="98" t="s">
        <v>669</v>
      </c>
      <c r="TIC77" s="98" t="s">
        <v>669</v>
      </c>
      <c r="TID77" s="98" t="s">
        <v>669</v>
      </c>
      <c r="TIE77" s="98" t="s">
        <v>669</v>
      </c>
      <c r="TIF77" s="98" t="s">
        <v>669</v>
      </c>
      <c r="TIG77" s="98" t="s">
        <v>669</v>
      </c>
      <c r="TIH77" s="98" t="s">
        <v>669</v>
      </c>
      <c r="TII77" s="98" t="s">
        <v>669</v>
      </c>
      <c r="TIJ77" s="98" t="s">
        <v>669</v>
      </c>
      <c r="TIK77" s="98" t="s">
        <v>669</v>
      </c>
      <c r="TIL77" s="98" t="s">
        <v>669</v>
      </c>
      <c r="TIM77" s="98" t="s">
        <v>669</v>
      </c>
      <c r="TIN77" s="98" t="s">
        <v>669</v>
      </c>
      <c r="TIO77" s="98" t="s">
        <v>669</v>
      </c>
      <c r="TIP77" s="98" t="s">
        <v>669</v>
      </c>
      <c r="TIQ77" s="98" t="s">
        <v>669</v>
      </c>
      <c r="TIR77" s="98" t="s">
        <v>669</v>
      </c>
      <c r="TIS77" s="98" t="s">
        <v>669</v>
      </c>
      <c r="TIT77" s="98" t="s">
        <v>669</v>
      </c>
      <c r="TIU77" s="98" t="s">
        <v>669</v>
      </c>
      <c r="TIV77" s="98" t="s">
        <v>669</v>
      </c>
      <c r="TIW77" s="98" t="s">
        <v>669</v>
      </c>
      <c r="TIX77" s="98" t="s">
        <v>669</v>
      </c>
      <c r="TIY77" s="98" t="s">
        <v>669</v>
      </c>
      <c r="TIZ77" s="98" t="s">
        <v>669</v>
      </c>
      <c r="TJA77" s="98" t="s">
        <v>669</v>
      </c>
      <c r="TJB77" s="98" t="s">
        <v>669</v>
      </c>
      <c r="TJC77" s="98" t="s">
        <v>669</v>
      </c>
      <c r="TJD77" s="98" t="s">
        <v>669</v>
      </c>
      <c r="TJE77" s="98" t="s">
        <v>669</v>
      </c>
      <c r="TJF77" s="98" t="s">
        <v>669</v>
      </c>
      <c r="TJG77" s="98" t="s">
        <v>669</v>
      </c>
      <c r="TJH77" s="98" t="s">
        <v>669</v>
      </c>
      <c r="TJI77" s="98" t="s">
        <v>669</v>
      </c>
      <c r="TJJ77" s="98" t="s">
        <v>669</v>
      </c>
      <c r="TJK77" s="98" t="s">
        <v>669</v>
      </c>
      <c r="TJL77" s="98" t="s">
        <v>669</v>
      </c>
      <c r="TJM77" s="98" t="s">
        <v>669</v>
      </c>
      <c r="TJN77" s="98" t="s">
        <v>669</v>
      </c>
      <c r="TJO77" s="98" t="s">
        <v>669</v>
      </c>
      <c r="TJP77" s="98" t="s">
        <v>669</v>
      </c>
      <c r="TJQ77" s="98" t="s">
        <v>669</v>
      </c>
      <c r="TJR77" s="98" t="s">
        <v>669</v>
      </c>
      <c r="TJS77" s="98" t="s">
        <v>669</v>
      </c>
      <c r="TJT77" s="98" t="s">
        <v>669</v>
      </c>
      <c r="TJU77" s="98" t="s">
        <v>669</v>
      </c>
      <c r="TJV77" s="98" t="s">
        <v>669</v>
      </c>
      <c r="TJW77" s="98" t="s">
        <v>669</v>
      </c>
      <c r="TJX77" s="98" t="s">
        <v>669</v>
      </c>
      <c r="TJY77" s="98" t="s">
        <v>669</v>
      </c>
      <c r="TJZ77" s="98" t="s">
        <v>669</v>
      </c>
      <c r="TKA77" s="98" t="s">
        <v>669</v>
      </c>
      <c r="TKB77" s="98" t="s">
        <v>669</v>
      </c>
      <c r="TKC77" s="98" t="s">
        <v>669</v>
      </c>
      <c r="TKD77" s="98" t="s">
        <v>669</v>
      </c>
      <c r="TKE77" s="98" t="s">
        <v>669</v>
      </c>
      <c r="TKF77" s="98" t="s">
        <v>669</v>
      </c>
      <c r="TKG77" s="98" t="s">
        <v>669</v>
      </c>
      <c r="TKH77" s="98" t="s">
        <v>669</v>
      </c>
      <c r="TKI77" s="98" t="s">
        <v>669</v>
      </c>
      <c r="TKJ77" s="98" t="s">
        <v>669</v>
      </c>
      <c r="TKK77" s="98" t="s">
        <v>669</v>
      </c>
      <c r="TKL77" s="98" t="s">
        <v>669</v>
      </c>
      <c r="TKM77" s="98" t="s">
        <v>669</v>
      </c>
      <c r="TKN77" s="98" t="s">
        <v>669</v>
      </c>
      <c r="TKO77" s="98" t="s">
        <v>669</v>
      </c>
      <c r="TKP77" s="98" t="s">
        <v>669</v>
      </c>
      <c r="TKQ77" s="98" t="s">
        <v>669</v>
      </c>
      <c r="TKR77" s="98" t="s">
        <v>669</v>
      </c>
      <c r="TKS77" s="98" t="s">
        <v>669</v>
      </c>
      <c r="TKT77" s="98" t="s">
        <v>669</v>
      </c>
      <c r="TKU77" s="98" t="s">
        <v>669</v>
      </c>
      <c r="TKV77" s="98" t="s">
        <v>669</v>
      </c>
      <c r="TKW77" s="98" t="s">
        <v>669</v>
      </c>
      <c r="TKX77" s="98" t="s">
        <v>669</v>
      </c>
      <c r="TKY77" s="98" t="s">
        <v>669</v>
      </c>
      <c r="TKZ77" s="98" t="s">
        <v>669</v>
      </c>
      <c r="TLA77" s="98" t="s">
        <v>669</v>
      </c>
      <c r="TLB77" s="98" t="s">
        <v>669</v>
      </c>
      <c r="TLC77" s="98" t="s">
        <v>669</v>
      </c>
      <c r="TLD77" s="98" t="s">
        <v>669</v>
      </c>
      <c r="TLE77" s="98" t="s">
        <v>669</v>
      </c>
      <c r="TLF77" s="98" t="s">
        <v>669</v>
      </c>
      <c r="TLG77" s="98" t="s">
        <v>669</v>
      </c>
      <c r="TLH77" s="98" t="s">
        <v>669</v>
      </c>
      <c r="TLI77" s="98" t="s">
        <v>669</v>
      </c>
      <c r="TLJ77" s="98" t="s">
        <v>669</v>
      </c>
      <c r="TLK77" s="98" t="s">
        <v>669</v>
      </c>
      <c r="TLL77" s="98" t="s">
        <v>669</v>
      </c>
      <c r="TLM77" s="98" t="s">
        <v>669</v>
      </c>
      <c r="TLN77" s="98" t="s">
        <v>669</v>
      </c>
      <c r="TLO77" s="98" t="s">
        <v>669</v>
      </c>
      <c r="TLP77" s="98" t="s">
        <v>669</v>
      </c>
      <c r="TLQ77" s="98" t="s">
        <v>669</v>
      </c>
      <c r="TLR77" s="98" t="s">
        <v>669</v>
      </c>
      <c r="TLS77" s="98" t="s">
        <v>669</v>
      </c>
      <c r="TLT77" s="98" t="s">
        <v>669</v>
      </c>
      <c r="TLU77" s="98" t="s">
        <v>669</v>
      </c>
      <c r="TLV77" s="98" t="s">
        <v>669</v>
      </c>
      <c r="TLW77" s="98" t="s">
        <v>669</v>
      </c>
      <c r="TLX77" s="98" t="s">
        <v>669</v>
      </c>
      <c r="TLY77" s="98" t="s">
        <v>669</v>
      </c>
      <c r="TLZ77" s="98" t="s">
        <v>669</v>
      </c>
      <c r="TMA77" s="98" t="s">
        <v>669</v>
      </c>
      <c r="TMB77" s="98" t="s">
        <v>669</v>
      </c>
      <c r="TMC77" s="98" t="s">
        <v>669</v>
      </c>
      <c r="TMD77" s="98" t="s">
        <v>669</v>
      </c>
      <c r="TME77" s="98" t="s">
        <v>669</v>
      </c>
      <c r="TMF77" s="98" t="s">
        <v>669</v>
      </c>
      <c r="TMG77" s="98" t="s">
        <v>669</v>
      </c>
      <c r="TMH77" s="98" t="s">
        <v>669</v>
      </c>
      <c r="TMI77" s="98" t="s">
        <v>669</v>
      </c>
      <c r="TMJ77" s="98" t="s">
        <v>669</v>
      </c>
      <c r="TMK77" s="98" t="s">
        <v>669</v>
      </c>
      <c r="TML77" s="98" t="s">
        <v>669</v>
      </c>
      <c r="TMM77" s="98" t="s">
        <v>669</v>
      </c>
      <c r="TMN77" s="98" t="s">
        <v>669</v>
      </c>
      <c r="TMO77" s="98" t="s">
        <v>669</v>
      </c>
      <c r="TMP77" s="98" t="s">
        <v>669</v>
      </c>
      <c r="TMQ77" s="98" t="s">
        <v>669</v>
      </c>
      <c r="TMR77" s="98" t="s">
        <v>669</v>
      </c>
      <c r="TMS77" s="98" t="s">
        <v>669</v>
      </c>
      <c r="TMT77" s="98" t="s">
        <v>669</v>
      </c>
      <c r="TMU77" s="98" t="s">
        <v>669</v>
      </c>
      <c r="TMV77" s="98" t="s">
        <v>669</v>
      </c>
      <c r="TMW77" s="98" t="s">
        <v>669</v>
      </c>
      <c r="TMX77" s="98" t="s">
        <v>669</v>
      </c>
      <c r="TMY77" s="98" t="s">
        <v>669</v>
      </c>
      <c r="TMZ77" s="98" t="s">
        <v>669</v>
      </c>
      <c r="TNA77" s="98" t="s">
        <v>669</v>
      </c>
      <c r="TNB77" s="98" t="s">
        <v>669</v>
      </c>
      <c r="TNC77" s="98" t="s">
        <v>669</v>
      </c>
      <c r="TND77" s="98" t="s">
        <v>669</v>
      </c>
      <c r="TNE77" s="98" t="s">
        <v>669</v>
      </c>
      <c r="TNF77" s="98" t="s">
        <v>669</v>
      </c>
      <c r="TNG77" s="98" t="s">
        <v>669</v>
      </c>
      <c r="TNH77" s="98" t="s">
        <v>669</v>
      </c>
      <c r="TNI77" s="98" t="s">
        <v>669</v>
      </c>
      <c r="TNJ77" s="98" t="s">
        <v>669</v>
      </c>
      <c r="TNK77" s="98" t="s">
        <v>669</v>
      </c>
      <c r="TNL77" s="98" t="s">
        <v>669</v>
      </c>
      <c r="TNM77" s="98" t="s">
        <v>669</v>
      </c>
      <c r="TNN77" s="98" t="s">
        <v>669</v>
      </c>
      <c r="TNO77" s="98" t="s">
        <v>669</v>
      </c>
      <c r="TNP77" s="98" t="s">
        <v>669</v>
      </c>
      <c r="TNQ77" s="98" t="s">
        <v>669</v>
      </c>
      <c r="TNR77" s="98" t="s">
        <v>669</v>
      </c>
      <c r="TNS77" s="98" t="s">
        <v>669</v>
      </c>
      <c r="TNT77" s="98" t="s">
        <v>669</v>
      </c>
      <c r="TNU77" s="98" t="s">
        <v>669</v>
      </c>
      <c r="TNV77" s="98" t="s">
        <v>669</v>
      </c>
      <c r="TNW77" s="98" t="s">
        <v>669</v>
      </c>
      <c r="TNX77" s="98" t="s">
        <v>669</v>
      </c>
      <c r="TNY77" s="98" t="s">
        <v>669</v>
      </c>
      <c r="TNZ77" s="98" t="s">
        <v>669</v>
      </c>
      <c r="TOA77" s="98" t="s">
        <v>669</v>
      </c>
      <c r="TOB77" s="98" t="s">
        <v>669</v>
      </c>
      <c r="TOC77" s="98" t="s">
        <v>669</v>
      </c>
      <c r="TOD77" s="98" t="s">
        <v>669</v>
      </c>
      <c r="TOE77" s="98" t="s">
        <v>669</v>
      </c>
      <c r="TOF77" s="98" t="s">
        <v>669</v>
      </c>
      <c r="TOG77" s="98" t="s">
        <v>669</v>
      </c>
      <c r="TOH77" s="98" t="s">
        <v>669</v>
      </c>
      <c r="TOI77" s="98" t="s">
        <v>669</v>
      </c>
      <c r="TOJ77" s="98" t="s">
        <v>669</v>
      </c>
      <c r="TOK77" s="98" t="s">
        <v>669</v>
      </c>
      <c r="TOL77" s="98" t="s">
        <v>669</v>
      </c>
      <c r="TOM77" s="98" t="s">
        <v>669</v>
      </c>
      <c r="TON77" s="98" t="s">
        <v>669</v>
      </c>
      <c r="TOO77" s="98" t="s">
        <v>669</v>
      </c>
      <c r="TOP77" s="98" t="s">
        <v>669</v>
      </c>
      <c r="TOQ77" s="98" t="s">
        <v>669</v>
      </c>
      <c r="TOR77" s="98" t="s">
        <v>669</v>
      </c>
      <c r="TOS77" s="98" t="s">
        <v>669</v>
      </c>
      <c r="TOT77" s="98" t="s">
        <v>669</v>
      </c>
      <c r="TOU77" s="98" t="s">
        <v>669</v>
      </c>
      <c r="TOV77" s="98" t="s">
        <v>669</v>
      </c>
      <c r="TOW77" s="98" t="s">
        <v>669</v>
      </c>
      <c r="TOX77" s="98" t="s">
        <v>669</v>
      </c>
      <c r="TOY77" s="98" t="s">
        <v>669</v>
      </c>
      <c r="TOZ77" s="98" t="s">
        <v>669</v>
      </c>
      <c r="TPA77" s="98" t="s">
        <v>669</v>
      </c>
      <c r="TPB77" s="98" t="s">
        <v>669</v>
      </c>
      <c r="TPC77" s="98" t="s">
        <v>669</v>
      </c>
      <c r="TPD77" s="98" t="s">
        <v>669</v>
      </c>
      <c r="TPE77" s="98" t="s">
        <v>669</v>
      </c>
      <c r="TPF77" s="98" t="s">
        <v>669</v>
      </c>
      <c r="TPG77" s="98" t="s">
        <v>669</v>
      </c>
      <c r="TPH77" s="98" t="s">
        <v>669</v>
      </c>
      <c r="TPI77" s="98" t="s">
        <v>669</v>
      </c>
      <c r="TPJ77" s="98" t="s">
        <v>669</v>
      </c>
      <c r="TPK77" s="98" t="s">
        <v>669</v>
      </c>
      <c r="TPL77" s="98" t="s">
        <v>669</v>
      </c>
      <c r="TPM77" s="98" t="s">
        <v>669</v>
      </c>
      <c r="TPN77" s="98" t="s">
        <v>669</v>
      </c>
      <c r="TPO77" s="98" t="s">
        <v>669</v>
      </c>
      <c r="TPP77" s="98" t="s">
        <v>669</v>
      </c>
      <c r="TPQ77" s="98" t="s">
        <v>669</v>
      </c>
      <c r="TPR77" s="98" t="s">
        <v>669</v>
      </c>
      <c r="TPS77" s="98" t="s">
        <v>669</v>
      </c>
      <c r="TPT77" s="98" t="s">
        <v>669</v>
      </c>
      <c r="TPU77" s="98" t="s">
        <v>669</v>
      </c>
      <c r="TPV77" s="98" t="s">
        <v>669</v>
      </c>
      <c r="TPW77" s="98" t="s">
        <v>669</v>
      </c>
      <c r="TPX77" s="98" t="s">
        <v>669</v>
      </c>
      <c r="TPY77" s="98" t="s">
        <v>669</v>
      </c>
      <c r="TPZ77" s="98" t="s">
        <v>669</v>
      </c>
      <c r="TQA77" s="98" t="s">
        <v>669</v>
      </c>
      <c r="TQB77" s="98" t="s">
        <v>669</v>
      </c>
      <c r="TQC77" s="98" t="s">
        <v>669</v>
      </c>
      <c r="TQD77" s="98" t="s">
        <v>669</v>
      </c>
      <c r="TQE77" s="98" t="s">
        <v>669</v>
      </c>
      <c r="TQF77" s="98" t="s">
        <v>669</v>
      </c>
      <c r="TQG77" s="98" t="s">
        <v>669</v>
      </c>
      <c r="TQH77" s="98" t="s">
        <v>669</v>
      </c>
      <c r="TQI77" s="98" t="s">
        <v>669</v>
      </c>
      <c r="TQJ77" s="98" t="s">
        <v>669</v>
      </c>
      <c r="TQK77" s="98" t="s">
        <v>669</v>
      </c>
      <c r="TQL77" s="98" t="s">
        <v>669</v>
      </c>
      <c r="TQM77" s="98" t="s">
        <v>669</v>
      </c>
      <c r="TQN77" s="98" t="s">
        <v>669</v>
      </c>
      <c r="TQO77" s="98" t="s">
        <v>669</v>
      </c>
      <c r="TQP77" s="98" t="s">
        <v>669</v>
      </c>
      <c r="TQQ77" s="98" t="s">
        <v>669</v>
      </c>
      <c r="TQR77" s="98" t="s">
        <v>669</v>
      </c>
      <c r="TQS77" s="98" t="s">
        <v>669</v>
      </c>
      <c r="TQT77" s="98" t="s">
        <v>669</v>
      </c>
      <c r="TQU77" s="98" t="s">
        <v>669</v>
      </c>
      <c r="TQV77" s="98" t="s">
        <v>669</v>
      </c>
      <c r="TQW77" s="98" t="s">
        <v>669</v>
      </c>
      <c r="TQX77" s="98" t="s">
        <v>669</v>
      </c>
      <c r="TQY77" s="98" t="s">
        <v>669</v>
      </c>
      <c r="TQZ77" s="98" t="s">
        <v>669</v>
      </c>
      <c r="TRA77" s="98" t="s">
        <v>669</v>
      </c>
      <c r="TRB77" s="98" t="s">
        <v>669</v>
      </c>
      <c r="TRC77" s="98" t="s">
        <v>669</v>
      </c>
      <c r="TRD77" s="98" t="s">
        <v>669</v>
      </c>
      <c r="TRE77" s="98" t="s">
        <v>669</v>
      </c>
      <c r="TRF77" s="98" t="s">
        <v>669</v>
      </c>
      <c r="TRG77" s="98" t="s">
        <v>669</v>
      </c>
      <c r="TRH77" s="98" t="s">
        <v>669</v>
      </c>
      <c r="TRI77" s="98" t="s">
        <v>669</v>
      </c>
      <c r="TRJ77" s="98" t="s">
        <v>669</v>
      </c>
      <c r="TRK77" s="98" t="s">
        <v>669</v>
      </c>
      <c r="TRL77" s="98" t="s">
        <v>669</v>
      </c>
      <c r="TRM77" s="98" t="s">
        <v>669</v>
      </c>
      <c r="TRN77" s="98" t="s">
        <v>669</v>
      </c>
      <c r="TRO77" s="98" t="s">
        <v>669</v>
      </c>
      <c r="TRP77" s="98" t="s">
        <v>669</v>
      </c>
      <c r="TRQ77" s="98" t="s">
        <v>669</v>
      </c>
      <c r="TRR77" s="98" t="s">
        <v>669</v>
      </c>
      <c r="TRS77" s="98" t="s">
        <v>669</v>
      </c>
      <c r="TRT77" s="98" t="s">
        <v>669</v>
      </c>
      <c r="TRU77" s="98" t="s">
        <v>669</v>
      </c>
      <c r="TRV77" s="98" t="s">
        <v>669</v>
      </c>
      <c r="TRW77" s="98" t="s">
        <v>669</v>
      </c>
      <c r="TRX77" s="98" t="s">
        <v>669</v>
      </c>
      <c r="TRY77" s="98" t="s">
        <v>669</v>
      </c>
      <c r="TRZ77" s="98" t="s">
        <v>669</v>
      </c>
      <c r="TSA77" s="98" t="s">
        <v>669</v>
      </c>
      <c r="TSB77" s="98" t="s">
        <v>669</v>
      </c>
      <c r="TSC77" s="98" t="s">
        <v>669</v>
      </c>
      <c r="TSD77" s="98" t="s">
        <v>669</v>
      </c>
      <c r="TSE77" s="98" t="s">
        <v>669</v>
      </c>
      <c r="TSF77" s="98" t="s">
        <v>669</v>
      </c>
      <c r="TSG77" s="98" t="s">
        <v>669</v>
      </c>
      <c r="TSH77" s="98" t="s">
        <v>669</v>
      </c>
      <c r="TSI77" s="98" t="s">
        <v>669</v>
      </c>
      <c r="TSJ77" s="98" t="s">
        <v>669</v>
      </c>
      <c r="TSK77" s="98" t="s">
        <v>669</v>
      </c>
      <c r="TSL77" s="98" t="s">
        <v>669</v>
      </c>
      <c r="TSM77" s="98" t="s">
        <v>669</v>
      </c>
      <c r="TSN77" s="98" t="s">
        <v>669</v>
      </c>
      <c r="TSO77" s="98" t="s">
        <v>669</v>
      </c>
      <c r="TSP77" s="98" t="s">
        <v>669</v>
      </c>
      <c r="TSQ77" s="98" t="s">
        <v>669</v>
      </c>
      <c r="TSR77" s="98" t="s">
        <v>669</v>
      </c>
      <c r="TSS77" s="98" t="s">
        <v>669</v>
      </c>
      <c r="TST77" s="98" t="s">
        <v>669</v>
      </c>
      <c r="TSU77" s="98" t="s">
        <v>669</v>
      </c>
      <c r="TSV77" s="98" t="s">
        <v>669</v>
      </c>
      <c r="TSW77" s="98" t="s">
        <v>669</v>
      </c>
      <c r="TSX77" s="98" t="s">
        <v>669</v>
      </c>
      <c r="TSY77" s="98" t="s">
        <v>669</v>
      </c>
      <c r="TSZ77" s="98" t="s">
        <v>669</v>
      </c>
      <c r="TTA77" s="98" t="s">
        <v>669</v>
      </c>
      <c r="TTB77" s="98" t="s">
        <v>669</v>
      </c>
      <c r="TTC77" s="98" t="s">
        <v>669</v>
      </c>
      <c r="TTD77" s="98" t="s">
        <v>669</v>
      </c>
      <c r="TTE77" s="98" t="s">
        <v>669</v>
      </c>
      <c r="TTF77" s="98" t="s">
        <v>669</v>
      </c>
      <c r="TTG77" s="98" t="s">
        <v>669</v>
      </c>
      <c r="TTH77" s="98" t="s">
        <v>669</v>
      </c>
      <c r="TTI77" s="98" t="s">
        <v>669</v>
      </c>
      <c r="TTJ77" s="98" t="s">
        <v>669</v>
      </c>
      <c r="TTK77" s="98" t="s">
        <v>669</v>
      </c>
      <c r="TTL77" s="98" t="s">
        <v>669</v>
      </c>
      <c r="TTM77" s="98" t="s">
        <v>669</v>
      </c>
      <c r="TTN77" s="98" t="s">
        <v>669</v>
      </c>
      <c r="TTO77" s="98" t="s">
        <v>669</v>
      </c>
      <c r="TTP77" s="98" t="s">
        <v>669</v>
      </c>
      <c r="TTQ77" s="98" t="s">
        <v>669</v>
      </c>
      <c r="TTR77" s="98" t="s">
        <v>669</v>
      </c>
      <c r="TTS77" s="98" t="s">
        <v>669</v>
      </c>
      <c r="TTT77" s="98" t="s">
        <v>669</v>
      </c>
      <c r="TTU77" s="98" t="s">
        <v>669</v>
      </c>
      <c r="TTV77" s="98" t="s">
        <v>669</v>
      </c>
      <c r="TTW77" s="98" t="s">
        <v>669</v>
      </c>
      <c r="TTX77" s="98" t="s">
        <v>669</v>
      </c>
      <c r="TTY77" s="98" t="s">
        <v>669</v>
      </c>
      <c r="TTZ77" s="98" t="s">
        <v>669</v>
      </c>
      <c r="TUA77" s="98" t="s">
        <v>669</v>
      </c>
      <c r="TUB77" s="98" t="s">
        <v>669</v>
      </c>
      <c r="TUC77" s="98" t="s">
        <v>669</v>
      </c>
      <c r="TUD77" s="98" t="s">
        <v>669</v>
      </c>
      <c r="TUE77" s="98" t="s">
        <v>669</v>
      </c>
      <c r="TUF77" s="98" t="s">
        <v>669</v>
      </c>
      <c r="TUG77" s="98" t="s">
        <v>669</v>
      </c>
      <c r="TUH77" s="98" t="s">
        <v>669</v>
      </c>
      <c r="TUI77" s="98" t="s">
        <v>669</v>
      </c>
      <c r="TUJ77" s="98" t="s">
        <v>669</v>
      </c>
      <c r="TUK77" s="98" t="s">
        <v>669</v>
      </c>
      <c r="TUL77" s="98" t="s">
        <v>669</v>
      </c>
      <c r="TUM77" s="98" t="s">
        <v>669</v>
      </c>
      <c r="TUN77" s="98" t="s">
        <v>669</v>
      </c>
      <c r="TUO77" s="98" t="s">
        <v>669</v>
      </c>
      <c r="TUP77" s="98" t="s">
        <v>669</v>
      </c>
      <c r="TUQ77" s="98" t="s">
        <v>669</v>
      </c>
      <c r="TUR77" s="98" t="s">
        <v>669</v>
      </c>
      <c r="TUS77" s="98" t="s">
        <v>669</v>
      </c>
      <c r="TUT77" s="98" t="s">
        <v>669</v>
      </c>
      <c r="TUU77" s="98" t="s">
        <v>669</v>
      </c>
      <c r="TUV77" s="98" t="s">
        <v>669</v>
      </c>
      <c r="TUW77" s="98" t="s">
        <v>669</v>
      </c>
      <c r="TUX77" s="98" t="s">
        <v>669</v>
      </c>
      <c r="TUY77" s="98" t="s">
        <v>669</v>
      </c>
      <c r="TUZ77" s="98" t="s">
        <v>669</v>
      </c>
      <c r="TVA77" s="98" t="s">
        <v>669</v>
      </c>
      <c r="TVB77" s="98" t="s">
        <v>669</v>
      </c>
      <c r="TVC77" s="98" t="s">
        <v>669</v>
      </c>
      <c r="TVD77" s="98" t="s">
        <v>669</v>
      </c>
      <c r="TVE77" s="98" t="s">
        <v>669</v>
      </c>
      <c r="TVF77" s="98" t="s">
        <v>669</v>
      </c>
      <c r="TVG77" s="98" t="s">
        <v>669</v>
      </c>
      <c r="TVH77" s="98" t="s">
        <v>669</v>
      </c>
      <c r="TVI77" s="98" t="s">
        <v>669</v>
      </c>
      <c r="TVJ77" s="98" t="s">
        <v>669</v>
      </c>
      <c r="TVK77" s="98" t="s">
        <v>669</v>
      </c>
      <c r="TVL77" s="98" t="s">
        <v>669</v>
      </c>
      <c r="TVM77" s="98" t="s">
        <v>669</v>
      </c>
      <c r="TVN77" s="98" t="s">
        <v>669</v>
      </c>
      <c r="TVO77" s="98" t="s">
        <v>669</v>
      </c>
      <c r="TVP77" s="98" t="s">
        <v>669</v>
      </c>
      <c r="TVQ77" s="98" t="s">
        <v>669</v>
      </c>
      <c r="TVR77" s="98" t="s">
        <v>669</v>
      </c>
      <c r="TVS77" s="98" t="s">
        <v>669</v>
      </c>
      <c r="TVT77" s="98" t="s">
        <v>669</v>
      </c>
      <c r="TVU77" s="98" t="s">
        <v>669</v>
      </c>
      <c r="TVV77" s="98" t="s">
        <v>669</v>
      </c>
      <c r="TVW77" s="98" t="s">
        <v>669</v>
      </c>
      <c r="TVX77" s="98" t="s">
        <v>669</v>
      </c>
      <c r="TVY77" s="98" t="s">
        <v>669</v>
      </c>
      <c r="TVZ77" s="98" t="s">
        <v>669</v>
      </c>
      <c r="TWA77" s="98" t="s">
        <v>669</v>
      </c>
      <c r="TWB77" s="98" t="s">
        <v>669</v>
      </c>
      <c r="TWC77" s="98" t="s">
        <v>669</v>
      </c>
      <c r="TWD77" s="98" t="s">
        <v>669</v>
      </c>
      <c r="TWE77" s="98" t="s">
        <v>669</v>
      </c>
      <c r="TWF77" s="98" t="s">
        <v>669</v>
      </c>
      <c r="TWG77" s="98" t="s">
        <v>669</v>
      </c>
      <c r="TWH77" s="98" t="s">
        <v>669</v>
      </c>
      <c r="TWI77" s="98" t="s">
        <v>669</v>
      </c>
      <c r="TWJ77" s="98" t="s">
        <v>669</v>
      </c>
      <c r="TWK77" s="98" t="s">
        <v>669</v>
      </c>
      <c r="TWL77" s="98" t="s">
        <v>669</v>
      </c>
      <c r="TWM77" s="98" t="s">
        <v>669</v>
      </c>
      <c r="TWN77" s="98" t="s">
        <v>669</v>
      </c>
      <c r="TWO77" s="98" t="s">
        <v>669</v>
      </c>
      <c r="TWP77" s="98" t="s">
        <v>669</v>
      </c>
      <c r="TWQ77" s="98" t="s">
        <v>669</v>
      </c>
      <c r="TWR77" s="98" t="s">
        <v>669</v>
      </c>
      <c r="TWS77" s="98" t="s">
        <v>669</v>
      </c>
      <c r="TWT77" s="98" t="s">
        <v>669</v>
      </c>
      <c r="TWU77" s="98" t="s">
        <v>669</v>
      </c>
      <c r="TWV77" s="98" t="s">
        <v>669</v>
      </c>
      <c r="TWW77" s="98" t="s">
        <v>669</v>
      </c>
      <c r="TWX77" s="98" t="s">
        <v>669</v>
      </c>
      <c r="TWY77" s="98" t="s">
        <v>669</v>
      </c>
      <c r="TWZ77" s="98" t="s">
        <v>669</v>
      </c>
      <c r="TXA77" s="98" t="s">
        <v>669</v>
      </c>
      <c r="TXB77" s="98" t="s">
        <v>669</v>
      </c>
      <c r="TXC77" s="98" t="s">
        <v>669</v>
      </c>
      <c r="TXD77" s="98" t="s">
        <v>669</v>
      </c>
      <c r="TXE77" s="98" t="s">
        <v>669</v>
      </c>
      <c r="TXF77" s="98" t="s">
        <v>669</v>
      </c>
      <c r="TXG77" s="98" t="s">
        <v>669</v>
      </c>
      <c r="TXH77" s="98" t="s">
        <v>669</v>
      </c>
      <c r="TXI77" s="98" t="s">
        <v>669</v>
      </c>
      <c r="TXJ77" s="98" t="s">
        <v>669</v>
      </c>
      <c r="TXK77" s="98" t="s">
        <v>669</v>
      </c>
      <c r="TXL77" s="98" t="s">
        <v>669</v>
      </c>
      <c r="TXM77" s="98" t="s">
        <v>669</v>
      </c>
      <c r="TXN77" s="98" t="s">
        <v>669</v>
      </c>
      <c r="TXO77" s="98" t="s">
        <v>669</v>
      </c>
      <c r="TXP77" s="98" t="s">
        <v>669</v>
      </c>
      <c r="TXQ77" s="98" t="s">
        <v>669</v>
      </c>
      <c r="TXR77" s="98" t="s">
        <v>669</v>
      </c>
      <c r="TXS77" s="98" t="s">
        <v>669</v>
      </c>
      <c r="TXT77" s="98" t="s">
        <v>669</v>
      </c>
      <c r="TXU77" s="98" t="s">
        <v>669</v>
      </c>
      <c r="TXV77" s="98" t="s">
        <v>669</v>
      </c>
      <c r="TXW77" s="98" t="s">
        <v>669</v>
      </c>
      <c r="TXX77" s="98" t="s">
        <v>669</v>
      </c>
      <c r="TXY77" s="98" t="s">
        <v>669</v>
      </c>
      <c r="TXZ77" s="98" t="s">
        <v>669</v>
      </c>
      <c r="TYA77" s="98" t="s">
        <v>669</v>
      </c>
      <c r="TYB77" s="98" t="s">
        <v>669</v>
      </c>
      <c r="TYC77" s="98" t="s">
        <v>669</v>
      </c>
      <c r="TYD77" s="98" t="s">
        <v>669</v>
      </c>
      <c r="TYE77" s="98" t="s">
        <v>669</v>
      </c>
      <c r="TYF77" s="98" t="s">
        <v>669</v>
      </c>
      <c r="TYG77" s="98" t="s">
        <v>669</v>
      </c>
      <c r="TYH77" s="98" t="s">
        <v>669</v>
      </c>
      <c r="TYI77" s="98" t="s">
        <v>669</v>
      </c>
      <c r="TYJ77" s="98" t="s">
        <v>669</v>
      </c>
      <c r="TYK77" s="98" t="s">
        <v>669</v>
      </c>
      <c r="TYL77" s="98" t="s">
        <v>669</v>
      </c>
      <c r="TYM77" s="98" t="s">
        <v>669</v>
      </c>
      <c r="TYN77" s="98" t="s">
        <v>669</v>
      </c>
      <c r="TYO77" s="98" t="s">
        <v>669</v>
      </c>
      <c r="TYP77" s="98" t="s">
        <v>669</v>
      </c>
      <c r="TYQ77" s="98" t="s">
        <v>669</v>
      </c>
      <c r="TYR77" s="98" t="s">
        <v>669</v>
      </c>
      <c r="TYS77" s="98" t="s">
        <v>669</v>
      </c>
      <c r="TYT77" s="98" t="s">
        <v>669</v>
      </c>
      <c r="TYU77" s="98" t="s">
        <v>669</v>
      </c>
      <c r="TYV77" s="98" t="s">
        <v>669</v>
      </c>
      <c r="TYW77" s="98" t="s">
        <v>669</v>
      </c>
      <c r="TYX77" s="98" t="s">
        <v>669</v>
      </c>
      <c r="TYY77" s="98" t="s">
        <v>669</v>
      </c>
      <c r="TYZ77" s="98" t="s">
        <v>669</v>
      </c>
      <c r="TZA77" s="98" t="s">
        <v>669</v>
      </c>
      <c r="TZB77" s="98" t="s">
        <v>669</v>
      </c>
      <c r="TZC77" s="98" t="s">
        <v>669</v>
      </c>
      <c r="TZD77" s="98" t="s">
        <v>669</v>
      </c>
      <c r="TZE77" s="98" t="s">
        <v>669</v>
      </c>
      <c r="TZF77" s="98" t="s">
        <v>669</v>
      </c>
      <c r="TZG77" s="98" t="s">
        <v>669</v>
      </c>
      <c r="TZH77" s="98" t="s">
        <v>669</v>
      </c>
      <c r="TZI77" s="98" t="s">
        <v>669</v>
      </c>
      <c r="TZJ77" s="98" t="s">
        <v>669</v>
      </c>
      <c r="TZK77" s="98" t="s">
        <v>669</v>
      </c>
      <c r="TZL77" s="98" t="s">
        <v>669</v>
      </c>
      <c r="TZM77" s="98" t="s">
        <v>669</v>
      </c>
      <c r="TZN77" s="98" t="s">
        <v>669</v>
      </c>
      <c r="TZO77" s="98" t="s">
        <v>669</v>
      </c>
      <c r="TZP77" s="98" t="s">
        <v>669</v>
      </c>
      <c r="TZQ77" s="98" t="s">
        <v>669</v>
      </c>
      <c r="TZR77" s="98" t="s">
        <v>669</v>
      </c>
      <c r="TZS77" s="98" t="s">
        <v>669</v>
      </c>
      <c r="TZT77" s="98" t="s">
        <v>669</v>
      </c>
      <c r="TZU77" s="98" t="s">
        <v>669</v>
      </c>
      <c r="TZV77" s="98" t="s">
        <v>669</v>
      </c>
      <c r="TZW77" s="98" t="s">
        <v>669</v>
      </c>
      <c r="TZX77" s="98" t="s">
        <v>669</v>
      </c>
      <c r="TZY77" s="98" t="s">
        <v>669</v>
      </c>
      <c r="TZZ77" s="98" t="s">
        <v>669</v>
      </c>
      <c r="UAA77" s="98" t="s">
        <v>669</v>
      </c>
      <c r="UAB77" s="98" t="s">
        <v>669</v>
      </c>
      <c r="UAC77" s="98" t="s">
        <v>669</v>
      </c>
      <c r="UAD77" s="98" t="s">
        <v>669</v>
      </c>
      <c r="UAE77" s="98" t="s">
        <v>669</v>
      </c>
      <c r="UAF77" s="98" t="s">
        <v>669</v>
      </c>
      <c r="UAG77" s="98" t="s">
        <v>669</v>
      </c>
      <c r="UAH77" s="98" t="s">
        <v>669</v>
      </c>
      <c r="UAI77" s="98" t="s">
        <v>669</v>
      </c>
      <c r="UAJ77" s="98" t="s">
        <v>669</v>
      </c>
      <c r="UAK77" s="98" t="s">
        <v>669</v>
      </c>
      <c r="UAL77" s="98" t="s">
        <v>669</v>
      </c>
      <c r="UAM77" s="98" t="s">
        <v>669</v>
      </c>
      <c r="UAN77" s="98" t="s">
        <v>669</v>
      </c>
      <c r="UAO77" s="98" t="s">
        <v>669</v>
      </c>
      <c r="UAP77" s="98" t="s">
        <v>669</v>
      </c>
      <c r="UAQ77" s="98" t="s">
        <v>669</v>
      </c>
      <c r="UAR77" s="98" t="s">
        <v>669</v>
      </c>
      <c r="UAS77" s="98" t="s">
        <v>669</v>
      </c>
      <c r="UAT77" s="98" t="s">
        <v>669</v>
      </c>
      <c r="UAU77" s="98" t="s">
        <v>669</v>
      </c>
      <c r="UAV77" s="98" t="s">
        <v>669</v>
      </c>
      <c r="UAW77" s="98" t="s">
        <v>669</v>
      </c>
      <c r="UAX77" s="98" t="s">
        <v>669</v>
      </c>
      <c r="UAY77" s="98" t="s">
        <v>669</v>
      </c>
      <c r="UAZ77" s="98" t="s">
        <v>669</v>
      </c>
      <c r="UBA77" s="98" t="s">
        <v>669</v>
      </c>
      <c r="UBB77" s="98" t="s">
        <v>669</v>
      </c>
      <c r="UBC77" s="98" t="s">
        <v>669</v>
      </c>
      <c r="UBD77" s="98" t="s">
        <v>669</v>
      </c>
      <c r="UBE77" s="98" t="s">
        <v>669</v>
      </c>
      <c r="UBF77" s="98" t="s">
        <v>669</v>
      </c>
      <c r="UBG77" s="98" t="s">
        <v>669</v>
      </c>
      <c r="UBH77" s="98" t="s">
        <v>669</v>
      </c>
      <c r="UBI77" s="98" t="s">
        <v>669</v>
      </c>
      <c r="UBJ77" s="98" t="s">
        <v>669</v>
      </c>
      <c r="UBK77" s="98" t="s">
        <v>669</v>
      </c>
      <c r="UBL77" s="98" t="s">
        <v>669</v>
      </c>
      <c r="UBM77" s="98" t="s">
        <v>669</v>
      </c>
      <c r="UBN77" s="98" t="s">
        <v>669</v>
      </c>
      <c r="UBO77" s="98" t="s">
        <v>669</v>
      </c>
      <c r="UBP77" s="98" t="s">
        <v>669</v>
      </c>
      <c r="UBQ77" s="98" t="s">
        <v>669</v>
      </c>
      <c r="UBR77" s="98" t="s">
        <v>669</v>
      </c>
      <c r="UBS77" s="98" t="s">
        <v>669</v>
      </c>
      <c r="UBT77" s="98" t="s">
        <v>669</v>
      </c>
      <c r="UBU77" s="98" t="s">
        <v>669</v>
      </c>
      <c r="UBV77" s="98" t="s">
        <v>669</v>
      </c>
      <c r="UBW77" s="98" t="s">
        <v>669</v>
      </c>
      <c r="UBX77" s="98" t="s">
        <v>669</v>
      </c>
      <c r="UBY77" s="98" t="s">
        <v>669</v>
      </c>
      <c r="UBZ77" s="98" t="s">
        <v>669</v>
      </c>
      <c r="UCA77" s="98" t="s">
        <v>669</v>
      </c>
      <c r="UCB77" s="98" t="s">
        <v>669</v>
      </c>
      <c r="UCC77" s="98" t="s">
        <v>669</v>
      </c>
      <c r="UCD77" s="98" t="s">
        <v>669</v>
      </c>
      <c r="UCE77" s="98" t="s">
        <v>669</v>
      </c>
      <c r="UCF77" s="98" t="s">
        <v>669</v>
      </c>
      <c r="UCG77" s="98" t="s">
        <v>669</v>
      </c>
      <c r="UCH77" s="98" t="s">
        <v>669</v>
      </c>
      <c r="UCI77" s="98" t="s">
        <v>669</v>
      </c>
      <c r="UCJ77" s="98" t="s">
        <v>669</v>
      </c>
      <c r="UCK77" s="98" t="s">
        <v>669</v>
      </c>
      <c r="UCL77" s="98" t="s">
        <v>669</v>
      </c>
      <c r="UCM77" s="98" t="s">
        <v>669</v>
      </c>
      <c r="UCN77" s="98" t="s">
        <v>669</v>
      </c>
      <c r="UCO77" s="98" t="s">
        <v>669</v>
      </c>
      <c r="UCP77" s="98" t="s">
        <v>669</v>
      </c>
      <c r="UCQ77" s="98" t="s">
        <v>669</v>
      </c>
      <c r="UCR77" s="98" t="s">
        <v>669</v>
      </c>
      <c r="UCS77" s="98" t="s">
        <v>669</v>
      </c>
      <c r="UCT77" s="98" t="s">
        <v>669</v>
      </c>
      <c r="UCU77" s="98" t="s">
        <v>669</v>
      </c>
      <c r="UCV77" s="98" t="s">
        <v>669</v>
      </c>
      <c r="UCW77" s="98" t="s">
        <v>669</v>
      </c>
      <c r="UCX77" s="98" t="s">
        <v>669</v>
      </c>
      <c r="UCY77" s="98" t="s">
        <v>669</v>
      </c>
      <c r="UCZ77" s="98" t="s">
        <v>669</v>
      </c>
      <c r="UDA77" s="98" t="s">
        <v>669</v>
      </c>
      <c r="UDB77" s="98" t="s">
        <v>669</v>
      </c>
      <c r="UDC77" s="98" t="s">
        <v>669</v>
      </c>
      <c r="UDD77" s="98" t="s">
        <v>669</v>
      </c>
      <c r="UDE77" s="98" t="s">
        <v>669</v>
      </c>
      <c r="UDF77" s="98" t="s">
        <v>669</v>
      </c>
      <c r="UDG77" s="98" t="s">
        <v>669</v>
      </c>
      <c r="UDH77" s="98" t="s">
        <v>669</v>
      </c>
      <c r="UDI77" s="98" t="s">
        <v>669</v>
      </c>
      <c r="UDJ77" s="98" t="s">
        <v>669</v>
      </c>
      <c r="UDK77" s="98" t="s">
        <v>669</v>
      </c>
      <c r="UDL77" s="98" t="s">
        <v>669</v>
      </c>
      <c r="UDM77" s="98" t="s">
        <v>669</v>
      </c>
      <c r="UDN77" s="98" t="s">
        <v>669</v>
      </c>
      <c r="UDO77" s="98" t="s">
        <v>669</v>
      </c>
      <c r="UDP77" s="98" t="s">
        <v>669</v>
      </c>
      <c r="UDQ77" s="98" t="s">
        <v>669</v>
      </c>
      <c r="UDR77" s="98" t="s">
        <v>669</v>
      </c>
      <c r="UDS77" s="98" t="s">
        <v>669</v>
      </c>
      <c r="UDT77" s="98" t="s">
        <v>669</v>
      </c>
      <c r="UDU77" s="98" t="s">
        <v>669</v>
      </c>
      <c r="UDV77" s="98" t="s">
        <v>669</v>
      </c>
      <c r="UDW77" s="98" t="s">
        <v>669</v>
      </c>
      <c r="UDX77" s="98" t="s">
        <v>669</v>
      </c>
      <c r="UDY77" s="98" t="s">
        <v>669</v>
      </c>
      <c r="UDZ77" s="98" t="s">
        <v>669</v>
      </c>
      <c r="UEA77" s="98" t="s">
        <v>669</v>
      </c>
      <c r="UEB77" s="98" t="s">
        <v>669</v>
      </c>
      <c r="UEC77" s="98" t="s">
        <v>669</v>
      </c>
      <c r="UED77" s="98" t="s">
        <v>669</v>
      </c>
      <c r="UEE77" s="98" t="s">
        <v>669</v>
      </c>
      <c r="UEF77" s="98" t="s">
        <v>669</v>
      </c>
      <c r="UEG77" s="98" t="s">
        <v>669</v>
      </c>
      <c r="UEH77" s="98" t="s">
        <v>669</v>
      </c>
      <c r="UEI77" s="98" t="s">
        <v>669</v>
      </c>
      <c r="UEJ77" s="98" t="s">
        <v>669</v>
      </c>
      <c r="UEK77" s="98" t="s">
        <v>669</v>
      </c>
      <c r="UEL77" s="98" t="s">
        <v>669</v>
      </c>
      <c r="UEM77" s="98" t="s">
        <v>669</v>
      </c>
      <c r="UEN77" s="98" t="s">
        <v>669</v>
      </c>
      <c r="UEO77" s="98" t="s">
        <v>669</v>
      </c>
      <c r="UEP77" s="98" t="s">
        <v>669</v>
      </c>
      <c r="UEQ77" s="98" t="s">
        <v>669</v>
      </c>
      <c r="UER77" s="98" t="s">
        <v>669</v>
      </c>
      <c r="UES77" s="98" t="s">
        <v>669</v>
      </c>
      <c r="UET77" s="98" t="s">
        <v>669</v>
      </c>
      <c r="UEU77" s="98" t="s">
        <v>669</v>
      </c>
      <c r="UEV77" s="98" t="s">
        <v>669</v>
      </c>
      <c r="UEW77" s="98" t="s">
        <v>669</v>
      </c>
      <c r="UEX77" s="98" t="s">
        <v>669</v>
      </c>
      <c r="UEY77" s="98" t="s">
        <v>669</v>
      </c>
      <c r="UEZ77" s="98" t="s">
        <v>669</v>
      </c>
      <c r="UFA77" s="98" t="s">
        <v>669</v>
      </c>
      <c r="UFB77" s="98" t="s">
        <v>669</v>
      </c>
      <c r="UFC77" s="98" t="s">
        <v>669</v>
      </c>
      <c r="UFD77" s="98" t="s">
        <v>669</v>
      </c>
      <c r="UFE77" s="98" t="s">
        <v>669</v>
      </c>
      <c r="UFF77" s="98" t="s">
        <v>669</v>
      </c>
      <c r="UFG77" s="98" t="s">
        <v>669</v>
      </c>
      <c r="UFH77" s="98" t="s">
        <v>669</v>
      </c>
      <c r="UFI77" s="98" t="s">
        <v>669</v>
      </c>
      <c r="UFJ77" s="98" t="s">
        <v>669</v>
      </c>
      <c r="UFK77" s="98" t="s">
        <v>669</v>
      </c>
      <c r="UFL77" s="98" t="s">
        <v>669</v>
      </c>
      <c r="UFM77" s="98" t="s">
        <v>669</v>
      </c>
      <c r="UFN77" s="98" t="s">
        <v>669</v>
      </c>
      <c r="UFO77" s="98" t="s">
        <v>669</v>
      </c>
      <c r="UFP77" s="98" t="s">
        <v>669</v>
      </c>
      <c r="UFQ77" s="98" t="s">
        <v>669</v>
      </c>
      <c r="UFR77" s="98" t="s">
        <v>669</v>
      </c>
      <c r="UFS77" s="98" t="s">
        <v>669</v>
      </c>
      <c r="UFT77" s="98" t="s">
        <v>669</v>
      </c>
      <c r="UFU77" s="98" t="s">
        <v>669</v>
      </c>
      <c r="UFV77" s="98" t="s">
        <v>669</v>
      </c>
      <c r="UFW77" s="98" t="s">
        <v>669</v>
      </c>
      <c r="UFX77" s="98" t="s">
        <v>669</v>
      </c>
      <c r="UFY77" s="98" t="s">
        <v>669</v>
      </c>
      <c r="UFZ77" s="98" t="s">
        <v>669</v>
      </c>
      <c r="UGA77" s="98" t="s">
        <v>669</v>
      </c>
      <c r="UGB77" s="98" t="s">
        <v>669</v>
      </c>
      <c r="UGC77" s="98" t="s">
        <v>669</v>
      </c>
      <c r="UGD77" s="98" t="s">
        <v>669</v>
      </c>
      <c r="UGE77" s="98" t="s">
        <v>669</v>
      </c>
      <c r="UGF77" s="98" t="s">
        <v>669</v>
      </c>
      <c r="UGG77" s="98" t="s">
        <v>669</v>
      </c>
      <c r="UGH77" s="98" t="s">
        <v>669</v>
      </c>
      <c r="UGI77" s="98" t="s">
        <v>669</v>
      </c>
      <c r="UGJ77" s="98" t="s">
        <v>669</v>
      </c>
      <c r="UGK77" s="98" t="s">
        <v>669</v>
      </c>
      <c r="UGL77" s="98" t="s">
        <v>669</v>
      </c>
      <c r="UGM77" s="98" t="s">
        <v>669</v>
      </c>
      <c r="UGN77" s="98" t="s">
        <v>669</v>
      </c>
      <c r="UGO77" s="98" t="s">
        <v>669</v>
      </c>
      <c r="UGP77" s="98" t="s">
        <v>669</v>
      </c>
      <c r="UGQ77" s="98" t="s">
        <v>669</v>
      </c>
      <c r="UGR77" s="98" t="s">
        <v>669</v>
      </c>
      <c r="UGS77" s="98" t="s">
        <v>669</v>
      </c>
      <c r="UGT77" s="98" t="s">
        <v>669</v>
      </c>
      <c r="UGU77" s="98" t="s">
        <v>669</v>
      </c>
      <c r="UGV77" s="98" t="s">
        <v>669</v>
      </c>
      <c r="UGW77" s="98" t="s">
        <v>669</v>
      </c>
      <c r="UGX77" s="98" t="s">
        <v>669</v>
      </c>
      <c r="UGY77" s="98" t="s">
        <v>669</v>
      </c>
      <c r="UGZ77" s="98" t="s">
        <v>669</v>
      </c>
      <c r="UHA77" s="98" t="s">
        <v>669</v>
      </c>
      <c r="UHB77" s="98" t="s">
        <v>669</v>
      </c>
      <c r="UHC77" s="98" t="s">
        <v>669</v>
      </c>
      <c r="UHD77" s="98" t="s">
        <v>669</v>
      </c>
      <c r="UHE77" s="98" t="s">
        <v>669</v>
      </c>
      <c r="UHF77" s="98" t="s">
        <v>669</v>
      </c>
      <c r="UHG77" s="98" t="s">
        <v>669</v>
      </c>
      <c r="UHH77" s="98" t="s">
        <v>669</v>
      </c>
      <c r="UHI77" s="98" t="s">
        <v>669</v>
      </c>
      <c r="UHJ77" s="98" t="s">
        <v>669</v>
      </c>
      <c r="UHK77" s="98" t="s">
        <v>669</v>
      </c>
      <c r="UHL77" s="98" t="s">
        <v>669</v>
      </c>
      <c r="UHM77" s="98" t="s">
        <v>669</v>
      </c>
      <c r="UHN77" s="98" t="s">
        <v>669</v>
      </c>
      <c r="UHO77" s="98" t="s">
        <v>669</v>
      </c>
      <c r="UHP77" s="98" t="s">
        <v>669</v>
      </c>
      <c r="UHQ77" s="98" t="s">
        <v>669</v>
      </c>
      <c r="UHR77" s="98" t="s">
        <v>669</v>
      </c>
      <c r="UHS77" s="98" t="s">
        <v>669</v>
      </c>
      <c r="UHT77" s="98" t="s">
        <v>669</v>
      </c>
      <c r="UHU77" s="98" t="s">
        <v>669</v>
      </c>
      <c r="UHV77" s="98" t="s">
        <v>669</v>
      </c>
      <c r="UHW77" s="98" t="s">
        <v>669</v>
      </c>
      <c r="UHX77" s="98" t="s">
        <v>669</v>
      </c>
      <c r="UHY77" s="98" t="s">
        <v>669</v>
      </c>
      <c r="UHZ77" s="98" t="s">
        <v>669</v>
      </c>
      <c r="UIA77" s="98" t="s">
        <v>669</v>
      </c>
      <c r="UIB77" s="98" t="s">
        <v>669</v>
      </c>
      <c r="UIC77" s="98" t="s">
        <v>669</v>
      </c>
      <c r="UID77" s="98" t="s">
        <v>669</v>
      </c>
      <c r="UIE77" s="98" t="s">
        <v>669</v>
      </c>
      <c r="UIF77" s="98" t="s">
        <v>669</v>
      </c>
      <c r="UIG77" s="98" t="s">
        <v>669</v>
      </c>
      <c r="UIH77" s="98" t="s">
        <v>669</v>
      </c>
      <c r="UII77" s="98" t="s">
        <v>669</v>
      </c>
      <c r="UIJ77" s="98" t="s">
        <v>669</v>
      </c>
      <c r="UIK77" s="98" t="s">
        <v>669</v>
      </c>
      <c r="UIL77" s="98" t="s">
        <v>669</v>
      </c>
      <c r="UIM77" s="98" t="s">
        <v>669</v>
      </c>
      <c r="UIN77" s="98" t="s">
        <v>669</v>
      </c>
      <c r="UIO77" s="98" t="s">
        <v>669</v>
      </c>
      <c r="UIP77" s="98" t="s">
        <v>669</v>
      </c>
      <c r="UIQ77" s="98" t="s">
        <v>669</v>
      </c>
      <c r="UIR77" s="98" t="s">
        <v>669</v>
      </c>
      <c r="UIS77" s="98" t="s">
        <v>669</v>
      </c>
      <c r="UIT77" s="98" t="s">
        <v>669</v>
      </c>
      <c r="UIU77" s="98" t="s">
        <v>669</v>
      </c>
      <c r="UIV77" s="98" t="s">
        <v>669</v>
      </c>
      <c r="UIW77" s="98" t="s">
        <v>669</v>
      </c>
      <c r="UIX77" s="98" t="s">
        <v>669</v>
      </c>
      <c r="UIY77" s="98" t="s">
        <v>669</v>
      </c>
      <c r="UIZ77" s="98" t="s">
        <v>669</v>
      </c>
      <c r="UJA77" s="98" t="s">
        <v>669</v>
      </c>
      <c r="UJB77" s="98" t="s">
        <v>669</v>
      </c>
      <c r="UJC77" s="98" t="s">
        <v>669</v>
      </c>
      <c r="UJD77" s="98" t="s">
        <v>669</v>
      </c>
      <c r="UJE77" s="98" t="s">
        <v>669</v>
      </c>
      <c r="UJF77" s="98" t="s">
        <v>669</v>
      </c>
      <c r="UJG77" s="98" t="s">
        <v>669</v>
      </c>
      <c r="UJH77" s="98" t="s">
        <v>669</v>
      </c>
      <c r="UJI77" s="98" t="s">
        <v>669</v>
      </c>
      <c r="UJJ77" s="98" t="s">
        <v>669</v>
      </c>
      <c r="UJK77" s="98" t="s">
        <v>669</v>
      </c>
      <c r="UJL77" s="98" t="s">
        <v>669</v>
      </c>
      <c r="UJM77" s="98" t="s">
        <v>669</v>
      </c>
      <c r="UJN77" s="98" t="s">
        <v>669</v>
      </c>
      <c r="UJO77" s="98" t="s">
        <v>669</v>
      </c>
      <c r="UJP77" s="98" t="s">
        <v>669</v>
      </c>
      <c r="UJQ77" s="98" t="s">
        <v>669</v>
      </c>
      <c r="UJR77" s="98" t="s">
        <v>669</v>
      </c>
      <c r="UJS77" s="98" t="s">
        <v>669</v>
      </c>
      <c r="UJT77" s="98" t="s">
        <v>669</v>
      </c>
      <c r="UJU77" s="98" t="s">
        <v>669</v>
      </c>
      <c r="UJV77" s="98" t="s">
        <v>669</v>
      </c>
      <c r="UJW77" s="98" t="s">
        <v>669</v>
      </c>
      <c r="UJX77" s="98" t="s">
        <v>669</v>
      </c>
      <c r="UJY77" s="98" t="s">
        <v>669</v>
      </c>
      <c r="UJZ77" s="98" t="s">
        <v>669</v>
      </c>
      <c r="UKA77" s="98" t="s">
        <v>669</v>
      </c>
      <c r="UKB77" s="98" t="s">
        <v>669</v>
      </c>
      <c r="UKC77" s="98" t="s">
        <v>669</v>
      </c>
      <c r="UKD77" s="98" t="s">
        <v>669</v>
      </c>
      <c r="UKE77" s="98" t="s">
        <v>669</v>
      </c>
      <c r="UKF77" s="98" t="s">
        <v>669</v>
      </c>
      <c r="UKG77" s="98" t="s">
        <v>669</v>
      </c>
      <c r="UKH77" s="98" t="s">
        <v>669</v>
      </c>
      <c r="UKI77" s="98" t="s">
        <v>669</v>
      </c>
      <c r="UKJ77" s="98" t="s">
        <v>669</v>
      </c>
      <c r="UKK77" s="98" t="s">
        <v>669</v>
      </c>
      <c r="UKL77" s="98" t="s">
        <v>669</v>
      </c>
      <c r="UKM77" s="98" t="s">
        <v>669</v>
      </c>
      <c r="UKN77" s="98" t="s">
        <v>669</v>
      </c>
      <c r="UKO77" s="98" t="s">
        <v>669</v>
      </c>
      <c r="UKP77" s="98" t="s">
        <v>669</v>
      </c>
      <c r="UKQ77" s="98" t="s">
        <v>669</v>
      </c>
      <c r="UKR77" s="98" t="s">
        <v>669</v>
      </c>
      <c r="UKS77" s="98" t="s">
        <v>669</v>
      </c>
      <c r="UKT77" s="98" t="s">
        <v>669</v>
      </c>
      <c r="UKU77" s="98" t="s">
        <v>669</v>
      </c>
      <c r="UKV77" s="98" t="s">
        <v>669</v>
      </c>
      <c r="UKW77" s="98" t="s">
        <v>669</v>
      </c>
      <c r="UKX77" s="98" t="s">
        <v>669</v>
      </c>
      <c r="UKY77" s="98" t="s">
        <v>669</v>
      </c>
      <c r="UKZ77" s="98" t="s">
        <v>669</v>
      </c>
      <c r="ULA77" s="98" t="s">
        <v>669</v>
      </c>
      <c r="ULB77" s="98" t="s">
        <v>669</v>
      </c>
      <c r="ULC77" s="98" t="s">
        <v>669</v>
      </c>
      <c r="ULD77" s="98" t="s">
        <v>669</v>
      </c>
      <c r="ULE77" s="98" t="s">
        <v>669</v>
      </c>
      <c r="ULF77" s="98" t="s">
        <v>669</v>
      </c>
      <c r="ULG77" s="98" t="s">
        <v>669</v>
      </c>
      <c r="ULH77" s="98" t="s">
        <v>669</v>
      </c>
      <c r="ULI77" s="98" t="s">
        <v>669</v>
      </c>
      <c r="ULJ77" s="98" t="s">
        <v>669</v>
      </c>
      <c r="ULK77" s="98" t="s">
        <v>669</v>
      </c>
      <c r="ULL77" s="98" t="s">
        <v>669</v>
      </c>
      <c r="ULM77" s="98" t="s">
        <v>669</v>
      </c>
      <c r="ULN77" s="98" t="s">
        <v>669</v>
      </c>
      <c r="ULO77" s="98" t="s">
        <v>669</v>
      </c>
      <c r="ULP77" s="98" t="s">
        <v>669</v>
      </c>
      <c r="ULQ77" s="98" t="s">
        <v>669</v>
      </c>
      <c r="ULR77" s="98" t="s">
        <v>669</v>
      </c>
      <c r="ULS77" s="98" t="s">
        <v>669</v>
      </c>
      <c r="ULT77" s="98" t="s">
        <v>669</v>
      </c>
      <c r="ULU77" s="98" t="s">
        <v>669</v>
      </c>
      <c r="ULV77" s="98" t="s">
        <v>669</v>
      </c>
      <c r="ULW77" s="98" t="s">
        <v>669</v>
      </c>
      <c r="ULX77" s="98" t="s">
        <v>669</v>
      </c>
      <c r="ULY77" s="98" t="s">
        <v>669</v>
      </c>
      <c r="ULZ77" s="98" t="s">
        <v>669</v>
      </c>
      <c r="UMA77" s="98" t="s">
        <v>669</v>
      </c>
      <c r="UMB77" s="98" t="s">
        <v>669</v>
      </c>
      <c r="UMC77" s="98" t="s">
        <v>669</v>
      </c>
      <c r="UMD77" s="98" t="s">
        <v>669</v>
      </c>
      <c r="UME77" s="98" t="s">
        <v>669</v>
      </c>
      <c r="UMF77" s="98" t="s">
        <v>669</v>
      </c>
      <c r="UMG77" s="98" t="s">
        <v>669</v>
      </c>
      <c r="UMH77" s="98" t="s">
        <v>669</v>
      </c>
      <c r="UMI77" s="98" t="s">
        <v>669</v>
      </c>
      <c r="UMJ77" s="98" t="s">
        <v>669</v>
      </c>
      <c r="UMK77" s="98" t="s">
        <v>669</v>
      </c>
      <c r="UML77" s="98" t="s">
        <v>669</v>
      </c>
      <c r="UMM77" s="98" t="s">
        <v>669</v>
      </c>
      <c r="UMN77" s="98" t="s">
        <v>669</v>
      </c>
      <c r="UMO77" s="98" t="s">
        <v>669</v>
      </c>
      <c r="UMP77" s="98" t="s">
        <v>669</v>
      </c>
      <c r="UMQ77" s="98" t="s">
        <v>669</v>
      </c>
      <c r="UMR77" s="98" t="s">
        <v>669</v>
      </c>
      <c r="UMS77" s="98" t="s">
        <v>669</v>
      </c>
      <c r="UMT77" s="98" t="s">
        <v>669</v>
      </c>
      <c r="UMU77" s="98" t="s">
        <v>669</v>
      </c>
      <c r="UMV77" s="98" t="s">
        <v>669</v>
      </c>
      <c r="UMW77" s="98" t="s">
        <v>669</v>
      </c>
      <c r="UMX77" s="98" t="s">
        <v>669</v>
      </c>
      <c r="UMY77" s="98" t="s">
        <v>669</v>
      </c>
      <c r="UMZ77" s="98" t="s">
        <v>669</v>
      </c>
      <c r="UNA77" s="98" t="s">
        <v>669</v>
      </c>
      <c r="UNB77" s="98" t="s">
        <v>669</v>
      </c>
      <c r="UNC77" s="98" t="s">
        <v>669</v>
      </c>
      <c r="UND77" s="98" t="s">
        <v>669</v>
      </c>
      <c r="UNE77" s="98" t="s">
        <v>669</v>
      </c>
      <c r="UNF77" s="98" t="s">
        <v>669</v>
      </c>
      <c r="UNG77" s="98" t="s">
        <v>669</v>
      </c>
      <c r="UNH77" s="98" t="s">
        <v>669</v>
      </c>
      <c r="UNI77" s="98" t="s">
        <v>669</v>
      </c>
      <c r="UNJ77" s="98" t="s">
        <v>669</v>
      </c>
      <c r="UNK77" s="98" t="s">
        <v>669</v>
      </c>
      <c r="UNL77" s="98" t="s">
        <v>669</v>
      </c>
      <c r="UNM77" s="98" t="s">
        <v>669</v>
      </c>
      <c r="UNN77" s="98" t="s">
        <v>669</v>
      </c>
      <c r="UNO77" s="98" t="s">
        <v>669</v>
      </c>
      <c r="UNP77" s="98" t="s">
        <v>669</v>
      </c>
      <c r="UNQ77" s="98" t="s">
        <v>669</v>
      </c>
      <c r="UNR77" s="98" t="s">
        <v>669</v>
      </c>
      <c r="UNS77" s="98" t="s">
        <v>669</v>
      </c>
      <c r="UNT77" s="98" t="s">
        <v>669</v>
      </c>
      <c r="UNU77" s="98" t="s">
        <v>669</v>
      </c>
      <c r="UNV77" s="98" t="s">
        <v>669</v>
      </c>
      <c r="UNW77" s="98" t="s">
        <v>669</v>
      </c>
      <c r="UNX77" s="98" t="s">
        <v>669</v>
      </c>
      <c r="UNY77" s="98" t="s">
        <v>669</v>
      </c>
      <c r="UNZ77" s="98" t="s">
        <v>669</v>
      </c>
      <c r="UOA77" s="98" t="s">
        <v>669</v>
      </c>
      <c r="UOB77" s="98" t="s">
        <v>669</v>
      </c>
      <c r="UOC77" s="98" t="s">
        <v>669</v>
      </c>
      <c r="UOD77" s="98" t="s">
        <v>669</v>
      </c>
      <c r="UOE77" s="98" t="s">
        <v>669</v>
      </c>
      <c r="UOF77" s="98" t="s">
        <v>669</v>
      </c>
      <c r="UOG77" s="98" t="s">
        <v>669</v>
      </c>
      <c r="UOH77" s="98" t="s">
        <v>669</v>
      </c>
      <c r="UOI77" s="98" t="s">
        <v>669</v>
      </c>
      <c r="UOJ77" s="98" t="s">
        <v>669</v>
      </c>
      <c r="UOK77" s="98" t="s">
        <v>669</v>
      </c>
      <c r="UOL77" s="98" t="s">
        <v>669</v>
      </c>
      <c r="UOM77" s="98" t="s">
        <v>669</v>
      </c>
      <c r="UON77" s="98" t="s">
        <v>669</v>
      </c>
      <c r="UOO77" s="98" t="s">
        <v>669</v>
      </c>
      <c r="UOP77" s="98" t="s">
        <v>669</v>
      </c>
      <c r="UOQ77" s="98" t="s">
        <v>669</v>
      </c>
      <c r="UOR77" s="98" t="s">
        <v>669</v>
      </c>
      <c r="UOS77" s="98" t="s">
        <v>669</v>
      </c>
      <c r="UOT77" s="98" t="s">
        <v>669</v>
      </c>
      <c r="UOU77" s="98" t="s">
        <v>669</v>
      </c>
      <c r="UOV77" s="98" t="s">
        <v>669</v>
      </c>
      <c r="UOW77" s="98" t="s">
        <v>669</v>
      </c>
      <c r="UOX77" s="98" t="s">
        <v>669</v>
      </c>
      <c r="UOY77" s="98" t="s">
        <v>669</v>
      </c>
      <c r="UOZ77" s="98" t="s">
        <v>669</v>
      </c>
      <c r="UPA77" s="98" t="s">
        <v>669</v>
      </c>
      <c r="UPB77" s="98" t="s">
        <v>669</v>
      </c>
      <c r="UPC77" s="98" t="s">
        <v>669</v>
      </c>
      <c r="UPD77" s="98" t="s">
        <v>669</v>
      </c>
      <c r="UPE77" s="98" t="s">
        <v>669</v>
      </c>
      <c r="UPF77" s="98" t="s">
        <v>669</v>
      </c>
      <c r="UPG77" s="98" t="s">
        <v>669</v>
      </c>
      <c r="UPH77" s="98" t="s">
        <v>669</v>
      </c>
      <c r="UPI77" s="98" t="s">
        <v>669</v>
      </c>
      <c r="UPJ77" s="98" t="s">
        <v>669</v>
      </c>
      <c r="UPK77" s="98" t="s">
        <v>669</v>
      </c>
      <c r="UPL77" s="98" t="s">
        <v>669</v>
      </c>
      <c r="UPM77" s="98" t="s">
        <v>669</v>
      </c>
      <c r="UPN77" s="98" t="s">
        <v>669</v>
      </c>
      <c r="UPO77" s="98" t="s">
        <v>669</v>
      </c>
      <c r="UPP77" s="98" t="s">
        <v>669</v>
      </c>
      <c r="UPQ77" s="98" t="s">
        <v>669</v>
      </c>
      <c r="UPR77" s="98" t="s">
        <v>669</v>
      </c>
      <c r="UPS77" s="98" t="s">
        <v>669</v>
      </c>
      <c r="UPT77" s="98" t="s">
        <v>669</v>
      </c>
      <c r="UPU77" s="98" t="s">
        <v>669</v>
      </c>
      <c r="UPV77" s="98" t="s">
        <v>669</v>
      </c>
      <c r="UPW77" s="98" t="s">
        <v>669</v>
      </c>
      <c r="UPX77" s="98" t="s">
        <v>669</v>
      </c>
      <c r="UPY77" s="98" t="s">
        <v>669</v>
      </c>
      <c r="UPZ77" s="98" t="s">
        <v>669</v>
      </c>
      <c r="UQA77" s="98" t="s">
        <v>669</v>
      </c>
      <c r="UQB77" s="98" t="s">
        <v>669</v>
      </c>
      <c r="UQC77" s="98" t="s">
        <v>669</v>
      </c>
      <c r="UQD77" s="98" t="s">
        <v>669</v>
      </c>
      <c r="UQE77" s="98" t="s">
        <v>669</v>
      </c>
      <c r="UQF77" s="98" t="s">
        <v>669</v>
      </c>
      <c r="UQG77" s="98" t="s">
        <v>669</v>
      </c>
      <c r="UQH77" s="98" t="s">
        <v>669</v>
      </c>
      <c r="UQI77" s="98" t="s">
        <v>669</v>
      </c>
      <c r="UQJ77" s="98" t="s">
        <v>669</v>
      </c>
      <c r="UQK77" s="98" t="s">
        <v>669</v>
      </c>
      <c r="UQL77" s="98" t="s">
        <v>669</v>
      </c>
      <c r="UQM77" s="98" t="s">
        <v>669</v>
      </c>
      <c r="UQN77" s="98" t="s">
        <v>669</v>
      </c>
      <c r="UQO77" s="98" t="s">
        <v>669</v>
      </c>
      <c r="UQP77" s="98" t="s">
        <v>669</v>
      </c>
      <c r="UQQ77" s="98" t="s">
        <v>669</v>
      </c>
      <c r="UQR77" s="98" t="s">
        <v>669</v>
      </c>
      <c r="UQS77" s="98" t="s">
        <v>669</v>
      </c>
      <c r="UQT77" s="98" t="s">
        <v>669</v>
      </c>
      <c r="UQU77" s="98" t="s">
        <v>669</v>
      </c>
      <c r="UQV77" s="98" t="s">
        <v>669</v>
      </c>
      <c r="UQW77" s="98" t="s">
        <v>669</v>
      </c>
      <c r="UQX77" s="98" t="s">
        <v>669</v>
      </c>
      <c r="UQY77" s="98" t="s">
        <v>669</v>
      </c>
      <c r="UQZ77" s="98" t="s">
        <v>669</v>
      </c>
      <c r="URA77" s="98" t="s">
        <v>669</v>
      </c>
      <c r="URB77" s="98" t="s">
        <v>669</v>
      </c>
      <c r="URC77" s="98" t="s">
        <v>669</v>
      </c>
      <c r="URD77" s="98" t="s">
        <v>669</v>
      </c>
      <c r="URE77" s="98" t="s">
        <v>669</v>
      </c>
      <c r="URF77" s="98" t="s">
        <v>669</v>
      </c>
      <c r="URG77" s="98" t="s">
        <v>669</v>
      </c>
      <c r="URH77" s="98" t="s">
        <v>669</v>
      </c>
      <c r="URI77" s="98" t="s">
        <v>669</v>
      </c>
      <c r="URJ77" s="98" t="s">
        <v>669</v>
      </c>
      <c r="URK77" s="98" t="s">
        <v>669</v>
      </c>
      <c r="URL77" s="98" t="s">
        <v>669</v>
      </c>
      <c r="URM77" s="98" t="s">
        <v>669</v>
      </c>
      <c r="URN77" s="98" t="s">
        <v>669</v>
      </c>
      <c r="URO77" s="98" t="s">
        <v>669</v>
      </c>
      <c r="URP77" s="98" t="s">
        <v>669</v>
      </c>
      <c r="URQ77" s="98" t="s">
        <v>669</v>
      </c>
      <c r="URR77" s="98" t="s">
        <v>669</v>
      </c>
      <c r="URS77" s="98" t="s">
        <v>669</v>
      </c>
      <c r="URT77" s="98" t="s">
        <v>669</v>
      </c>
      <c r="URU77" s="98" t="s">
        <v>669</v>
      </c>
      <c r="URV77" s="98" t="s">
        <v>669</v>
      </c>
      <c r="URW77" s="98" t="s">
        <v>669</v>
      </c>
      <c r="URX77" s="98" t="s">
        <v>669</v>
      </c>
      <c r="URY77" s="98" t="s">
        <v>669</v>
      </c>
      <c r="URZ77" s="98" t="s">
        <v>669</v>
      </c>
      <c r="USA77" s="98" t="s">
        <v>669</v>
      </c>
      <c r="USB77" s="98" t="s">
        <v>669</v>
      </c>
      <c r="USC77" s="98" t="s">
        <v>669</v>
      </c>
      <c r="USD77" s="98" t="s">
        <v>669</v>
      </c>
      <c r="USE77" s="98" t="s">
        <v>669</v>
      </c>
      <c r="USF77" s="98" t="s">
        <v>669</v>
      </c>
      <c r="USG77" s="98" t="s">
        <v>669</v>
      </c>
      <c r="USH77" s="98" t="s">
        <v>669</v>
      </c>
      <c r="USI77" s="98" t="s">
        <v>669</v>
      </c>
      <c r="USJ77" s="98" t="s">
        <v>669</v>
      </c>
      <c r="USK77" s="98" t="s">
        <v>669</v>
      </c>
      <c r="USL77" s="98" t="s">
        <v>669</v>
      </c>
      <c r="USM77" s="98" t="s">
        <v>669</v>
      </c>
      <c r="USN77" s="98" t="s">
        <v>669</v>
      </c>
      <c r="USO77" s="98" t="s">
        <v>669</v>
      </c>
      <c r="USP77" s="98" t="s">
        <v>669</v>
      </c>
      <c r="USQ77" s="98" t="s">
        <v>669</v>
      </c>
      <c r="USR77" s="98" t="s">
        <v>669</v>
      </c>
      <c r="USS77" s="98" t="s">
        <v>669</v>
      </c>
      <c r="UST77" s="98" t="s">
        <v>669</v>
      </c>
      <c r="USU77" s="98" t="s">
        <v>669</v>
      </c>
      <c r="USV77" s="98" t="s">
        <v>669</v>
      </c>
      <c r="USW77" s="98" t="s">
        <v>669</v>
      </c>
      <c r="USX77" s="98" t="s">
        <v>669</v>
      </c>
      <c r="USY77" s="98" t="s">
        <v>669</v>
      </c>
      <c r="USZ77" s="98" t="s">
        <v>669</v>
      </c>
      <c r="UTA77" s="98" t="s">
        <v>669</v>
      </c>
      <c r="UTB77" s="98" t="s">
        <v>669</v>
      </c>
      <c r="UTC77" s="98" t="s">
        <v>669</v>
      </c>
      <c r="UTD77" s="98" t="s">
        <v>669</v>
      </c>
      <c r="UTE77" s="98" t="s">
        <v>669</v>
      </c>
      <c r="UTF77" s="98" t="s">
        <v>669</v>
      </c>
      <c r="UTG77" s="98" t="s">
        <v>669</v>
      </c>
      <c r="UTH77" s="98" t="s">
        <v>669</v>
      </c>
      <c r="UTI77" s="98" t="s">
        <v>669</v>
      </c>
      <c r="UTJ77" s="98" t="s">
        <v>669</v>
      </c>
      <c r="UTK77" s="98" t="s">
        <v>669</v>
      </c>
      <c r="UTL77" s="98" t="s">
        <v>669</v>
      </c>
      <c r="UTM77" s="98" t="s">
        <v>669</v>
      </c>
      <c r="UTN77" s="98" t="s">
        <v>669</v>
      </c>
      <c r="UTO77" s="98" t="s">
        <v>669</v>
      </c>
      <c r="UTP77" s="98" t="s">
        <v>669</v>
      </c>
      <c r="UTQ77" s="98" t="s">
        <v>669</v>
      </c>
      <c r="UTR77" s="98" t="s">
        <v>669</v>
      </c>
      <c r="UTS77" s="98" t="s">
        <v>669</v>
      </c>
      <c r="UTT77" s="98" t="s">
        <v>669</v>
      </c>
      <c r="UTU77" s="98" t="s">
        <v>669</v>
      </c>
      <c r="UTV77" s="98" t="s">
        <v>669</v>
      </c>
      <c r="UTW77" s="98" t="s">
        <v>669</v>
      </c>
      <c r="UTX77" s="98" t="s">
        <v>669</v>
      </c>
      <c r="UTY77" s="98" t="s">
        <v>669</v>
      </c>
      <c r="UTZ77" s="98" t="s">
        <v>669</v>
      </c>
      <c r="UUA77" s="98" t="s">
        <v>669</v>
      </c>
      <c r="UUB77" s="98" t="s">
        <v>669</v>
      </c>
      <c r="UUC77" s="98" t="s">
        <v>669</v>
      </c>
      <c r="UUD77" s="98" t="s">
        <v>669</v>
      </c>
      <c r="UUE77" s="98" t="s">
        <v>669</v>
      </c>
      <c r="UUF77" s="98" t="s">
        <v>669</v>
      </c>
      <c r="UUG77" s="98" t="s">
        <v>669</v>
      </c>
      <c r="UUH77" s="98" t="s">
        <v>669</v>
      </c>
      <c r="UUI77" s="98" t="s">
        <v>669</v>
      </c>
      <c r="UUJ77" s="98" t="s">
        <v>669</v>
      </c>
      <c r="UUK77" s="98" t="s">
        <v>669</v>
      </c>
      <c r="UUL77" s="98" t="s">
        <v>669</v>
      </c>
      <c r="UUM77" s="98" t="s">
        <v>669</v>
      </c>
      <c r="UUN77" s="98" t="s">
        <v>669</v>
      </c>
      <c r="UUO77" s="98" t="s">
        <v>669</v>
      </c>
      <c r="UUP77" s="98" t="s">
        <v>669</v>
      </c>
      <c r="UUQ77" s="98" t="s">
        <v>669</v>
      </c>
      <c r="UUR77" s="98" t="s">
        <v>669</v>
      </c>
      <c r="UUS77" s="98" t="s">
        <v>669</v>
      </c>
      <c r="UUT77" s="98" t="s">
        <v>669</v>
      </c>
      <c r="UUU77" s="98" t="s">
        <v>669</v>
      </c>
      <c r="UUV77" s="98" t="s">
        <v>669</v>
      </c>
      <c r="UUW77" s="98" t="s">
        <v>669</v>
      </c>
      <c r="UUX77" s="98" t="s">
        <v>669</v>
      </c>
      <c r="UUY77" s="98" t="s">
        <v>669</v>
      </c>
      <c r="UUZ77" s="98" t="s">
        <v>669</v>
      </c>
      <c r="UVA77" s="98" t="s">
        <v>669</v>
      </c>
      <c r="UVB77" s="98" t="s">
        <v>669</v>
      </c>
      <c r="UVC77" s="98" t="s">
        <v>669</v>
      </c>
      <c r="UVD77" s="98" t="s">
        <v>669</v>
      </c>
      <c r="UVE77" s="98" t="s">
        <v>669</v>
      </c>
      <c r="UVF77" s="98" t="s">
        <v>669</v>
      </c>
      <c r="UVG77" s="98" t="s">
        <v>669</v>
      </c>
      <c r="UVH77" s="98" t="s">
        <v>669</v>
      </c>
      <c r="UVI77" s="98" t="s">
        <v>669</v>
      </c>
      <c r="UVJ77" s="98" t="s">
        <v>669</v>
      </c>
      <c r="UVK77" s="98" t="s">
        <v>669</v>
      </c>
      <c r="UVL77" s="98" t="s">
        <v>669</v>
      </c>
      <c r="UVM77" s="98" t="s">
        <v>669</v>
      </c>
      <c r="UVN77" s="98" t="s">
        <v>669</v>
      </c>
      <c r="UVO77" s="98" t="s">
        <v>669</v>
      </c>
      <c r="UVP77" s="98" t="s">
        <v>669</v>
      </c>
      <c r="UVQ77" s="98" t="s">
        <v>669</v>
      </c>
      <c r="UVR77" s="98" t="s">
        <v>669</v>
      </c>
      <c r="UVS77" s="98" t="s">
        <v>669</v>
      </c>
      <c r="UVT77" s="98" t="s">
        <v>669</v>
      </c>
      <c r="UVU77" s="98" t="s">
        <v>669</v>
      </c>
      <c r="UVV77" s="98" t="s">
        <v>669</v>
      </c>
      <c r="UVW77" s="98" t="s">
        <v>669</v>
      </c>
      <c r="UVX77" s="98" t="s">
        <v>669</v>
      </c>
      <c r="UVY77" s="98" t="s">
        <v>669</v>
      </c>
      <c r="UVZ77" s="98" t="s">
        <v>669</v>
      </c>
      <c r="UWA77" s="98" t="s">
        <v>669</v>
      </c>
      <c r="UWB77" s="98" t="s">
        <v>669</v>
      </c>
      <c r="UWC77" s="98" t="s">
        <v>669</v>
      </c>
      <c r="UWD77" s="98" t="s">
        <v>669</v>
      </c>
      <c r="UWE77" s="98" t="s">
        <v>669</v>
      </c>
      <c r="UWF77" s="98" t="s">
        <v>669</v>
      </c>
      <c r="UWG77" s="98" t="s">
        <v>669</v>
      </c>
      <c r="UWH77" s="98" t="s">
        <v>669</v>
      </c>
      <c r="UWI77" s="98" t="s">
        <v>669</v>
      </c>
      <c r="UWJ77" s="98" t="s">
        <v>669</v>
      </c>
      <c r="UWK77" s="98" t="s">
        <v>669</v>
      </c>
      <c r="UWL77" s="98" t="s">
        <v>669</v>
      </c>
      <c r="UWM77" s="98" t="s">
        <v>669</v>
      </c>
      <c r="UWN77" s="98" t="s">
        <v>669</v>
      </c>
      <c r="UWO77" s="98" t="s">
        <v>669</v>
      </c>
      <c r="UWP77" s="98" t="s">
        <v>669</v>
      </c>
      <c r="UWQ77" s="98" t="s">
        <v>669</v>
      </c>
      <c r="UWR77" s="98" t="s">
        <v>669</v>
      </c>
      <c r="UWS77" s="98" t="s">
        <v>669</v>
      </c>
      <c r="UWT77" s="98" t="s">
        <v>669</v>
      </c>
      <c r="UWU77" s="98" t="s">
        <v>669</v>
      </c>
      <c r="UWV77" s="98" t="s">
        <v>669</v>
      </c>
      <c r="UWW77" s="98" t="s">
        <v>669</v>
      </c>
      <c r="UWX77" s="98" t="s">
        <v>669</v>
      </c>
      <c r="UWY77" s="98" t="s">
        <v>669</v>
      </c>
      <c r="UWZ77" s="98" t="s">
        <v>669</v>
      </c>
      <c r="UXA77" s="98" t="s">
        <v>669</v>
      </c>
      <c r="UXB77" s="98" t="s">
        <v>669</v>
      </c>
      <c r="UXC77" s="98" t="s">
        <v>669</v>
      </c>
      <c r="UXD77" s="98" t="s">
        <v>669</v>
      </c>
      <c r="UXE77" s="98" t="s">
        <v>669</v>
      </c>
      <c r="UXF77" s="98" t="s">
        <v>669</v>
      </c>
      <c r="UXG77" s="98" t="s">
        <v>669</v>
      </c>
      <c r="UXH77" s="98" t="s">
        <v>669</v>
      </c>
      <c r="UXI77" s="98" t="s">
        <v>669</v>
      </c>
      <c r="UXJ77" s="98" t="s">
        <v>669</v>
      </c>
      <c r="UXK77" s="98" t="s">
        <v>669</v>
      </c>
      <c r="UXL77" s="98" t="s">
        <v>669</v>
      </c>
      <c r="UXM77" s="98" t="s">
        <v>669</v>
      </c>
      <c r="UXN77" s="98" t="s">
        <v>669</v>
      </c>
      <c r="UXO77" s="98" t="s">
        <v>669</v>
      </c>
      <c r="UXP77" s="98" t="s">
        <v>669</v>
      </c>
      <c r="UXQ77" s="98" t="s">
        <v>669</v>
      </c>
      <c r="UXR77" s="98" t="s">
        <v>669</v>
      </c>
      <c r="UXS77" s="98" t="s">
        <v>669</v>
      </c>
      <c r="UXT77" s="98" t="s">
        <v>669</v>
      </c>
      <c r="UXU77" s="98" t="s">
        <v>669</v>
      </c>
      <c r="UXV77" s="98" t="s">
        <v>669</v>
      </c>
      <c r="UXW77" s="98" t="s">
        <v>669</v>
      </c>
      <c r="UXX77" s="98" t="s">
        <v>669</v>
      </c>
      <c r="UXY77" s="98" t="s">
        <v>669</v>
      </c>
      <c r="UXZ77" s="98" t="s">
        <v>669</v>
      </c>
      <c r="UYA77" s="98" t="s">
        <v>669</v>
      </c>
      <c r="UYB77" s="98" t="s">
        <v>669</v>
      </c>
      <c r="UYC77" s="98" t="s">
        <v>669</v>
      </c>
      <c r="UYD77" s="98" t="s">
        <v>669</v>
      </c>
      <c r="UYE77" s="98" t="s">
        <v>669</v>
      </c>
      <c r="UYF77" s="98" t="s">
        <v>669</v>
      </c>
      <c r="UYG77" s="98" t="s">
        <v>669</v>
      </c>
      <c r="UYH77" s="98" t="s">
        <v>669</v>
      </c>
      <c r="UYI77" s="98" t="s">
        <v>669</v>
      </c>
      <c r="UYJ77" s="98" t="s">
        <v>669</v>
      </c>
      <c r="UYK77" s="98" t="s">
        <v>669</v>
      </c>
      <c r="UYL77" s="98" t="s">
        <v>669</v>
      </c>
      <c r="UYM77" s="98" t="s">
        <v>669</v>
      </c>
      <c r="UYN77" s="98" t="s">
        <v>669</v>
      </c>
      <c r="UYO77" s="98" t="s">
        <v>669</v>
      </c>
      <c r="UYP77" s="98" t="s">
        <v>669</v>
      </c>
      <c r="UYQ77" s="98" t="s">
        <v>669</v>
      </c>
      <c r="UYR77" s="98" t="s">
        <v>669</v>
      </c>
      <c r="UYS77" s="98" t="s">
        <v>669</v>
      </c>
      <c r="UYT77" s="98" t="s">
        <v>669</v>
      </c>
      <c r="UYU77" s="98" t="s">
        <v>669</v>
      </c>
      <c r="UYV77" s="98" t="s">
        <v>669</v>
      </c>
      <c r="UYW77" s="98" t="s">
        <v>669</v>
      </c>
      <c r="UYX77" s="98" t="s">
        <v>669</v>
      </c>
      <c r="UYY77" s="98" t="s">
        <v>669</v>
      </c>
      <c r="UYZ77" s="98" t="s">
        <v>669</v>
      </c>
      <c r="UZA77" s="98" t="s">
        <v>669</v>
      </c>
      <c r="UZB77" s="98" t="s">
        <v>669</v>
      </c>
      <c r="UZC77" s="98" t="s">
        <v>669</v>
      </c>
      <c r="UZD77" s="98" t="s">
        <v>669</v>
      </c>
      <c r="UZE77" s="98" t="s">
        <v>669</v>
      </c>
      <c r="UZF77" s="98" t="s">
        <v>669</v>
      </c>
      <c r="UZG77" s="98" t="s">
        <v>669</v>
      </c>
      <c r="UZH77" s="98" t="s">
        <v>669</v>
      </c>
      <c r="UZI77" s="98" t="s">
        <v>669</v>
      </c>
      <c r="UZJ77" s="98" t="s">
        <v>669</v>
      </c>
      <c r="UZK77" s="98" t="s">
        <v>669</v>
      </c>
      <c r="UZL77" s="98" t="s">
        <v>669</v>
      </c>
      <c r="UZM77" s="98" t="s">
        <v>669</v>
      </c>
      <c r="UZN77" s="98" t="s">
        <v>669</v>
      </c>
      <c r="UZO77" s="98" t="s">
        <v>669</v>
      </c>
      <c r="UZP77" s="98" t="s">
        <v>669</v>
      </c>
      <c r="UZQ77" s="98" t="s">
        <v>669</v>
      </c>
      <c r="UZR77" s="98" t="s">
        <v>669</v>
      </c>
      <c r="UZS77" s="98" t="s">
        <v>669</v>
      </c>
      <c r="UZT77" s="98" t="s">
        <v>669</v>
      </c>
      <c r="UZU77" s="98" t="s">
        <v>669</v>
      </c>
      <c r="UZV77" s="98" t="s">
        <v>669</v>
      </c>
      <c r="UZW77" s="98" t="s">
        <v>669</v>
      </c>
      <c r="UZX77" s="98" t="s">
        <v>669</v>
      </c>
      <c r="UZY77" s="98" t="s">
        <v>669</v>
      </c>
      <c r="UZZ77" s="98" t="s">
        <v>669</v>
      </c>
      <c r="VAA77" s="98" t="s">
        <v>669</v>
      </c>
      <c r="VAB77" s="98" t="s">
        <v>669</v>
      </c>
      <c r="VAC77" s="98" t="s">
        <v>669</v>
      </c>
      <c r="VAD77" s="98" t="s">
        <v>669</v>
      </c>
      <c r="VAE77" s="98" t="s">
        <v>669</v>
      </c>
      <c r="VAF77" s="98" t="s">
        <v>669</v>
      </c>
      <c r="VAG77" s="98" t="s">
        <v>669</v>
      </c>
      <c r="VAH77" s="98" t="s">
        <v>669</v>
      </c>
      <c r="VAI77" s="98" t="s">
        <v>669</v>
      </c>
      <c r="VAJ77" s="98" t="s">
        <v>669</v>
      </c>
      <c r="VAK77" s="98" t="s">
        <v>669</v>
      </c>
      <c r="VAL77" s="98" t="s">
        <v>669</v>
      </c>
      <c r="VAM77" s="98" t="s">
        <v>669</v>
      </c>
      <c r="VAN77" s="98" t="s">
        <v>669</v>
      </c>
      <c r="VAO77" s="98" t="s">
        <v>669</v>
      </c>
      <c r="VAP77" s="98" t="s">
        <v>669</v>
      </c>
      <c r="VAQ77" s="98" t="s">
        <v>669</v>
      </c>
      <c r="VAR77" s="98" t="s">
        <v>669</v>
      </c>
      <c r="VAS77" s="98" t="s">
        <v>669</v>
      </c>
      <c r="VAT77" s="98" t="s">
        <v>669</v>
      </c>
      <c r="VAU77" s="98" t="s">
        <v>669</v>
      </c>
      <c r="VAV77" s="98" t="s">
        <v>669</v>
      </c>
      <c r="VAW77" s="98" t="s">
        <v>669</v>
      </c>
      <c r="VAX77" s="98" t="s">
        <v>669</v>
      </c>
      <c r="VAY77" s="98" t="s">
        <v>669</v>
      </c>
      <c r="VAZ77" s="98" t="s">
        <v>669</v>
      </c>
      <c r="VBA77" s="98" t="s">
        <v>669</v>
      </c>
      <c r="VBB77" s="98" t="s">
        <v>669</v>
      </c>
      <c r="VBC77" s="98" t="s">
        <v>669</v>
      </c>
      <c r="VBD77" s="98" t="s">
        <v>669</v>
      </c>
      <c r="VBE77" s="98" t="s">
        <v>669</v>
      </c>
      <c r="VBF77" s="98" t="s">
        <v>669</v>
      </c>
      <c r="VBG77" s="98" t="s">
        <v>669</v>
      </c>
      <c r="VBH77" s="98" t="s">
        <v>669</v>
      </c>
      <c r="VBI77" s="98" t="s">
        <v>669</v>
      </c>
      <c r="VBJ77" s="98" t="s">
        <v>669</v>
      </c>
      <c r="VBK77" s="98" t="s">
        <v>669</v>
      </c>
      <c r="VBL77" s="98" t="s">
        <v>669</v>
      </c>
      <c r="VBM77" s="98" t="s">
        <v>669</v>
      </c>
      <c r="VBN77" s="98" t="s">
        <v>669</v>
      </c>
      <c r="VBO77" s="98" t="s">
        <v>669</v>
      </c>
      <c r="VBP77" s="98" t="s">
        <v>669</v>
      </c>
      <c r="VBQ77" s="98" t="s">
        <v>669</v>
      </c>
      <c r="VBR77" s="98" t="s">
        <v>669</v>
      </c>
      <c r="VBS77" s="98" t="s">
        <v>669</v>
      </c>
      <c r="VBT77" s="98" t="s">
        <v>669</v>
      </c>
      <c r="VBU77" s="98" t="s">
        <v>669</v>
      </c>
      <c r="VBV77" s="98" t="s">
        <v>669</v>
      </c>
      <c r="VBW77" s="98" t="s">
        <v>669</v>
      </c>
      <c r="VBX77" s="98" t="s">
        <v>669</v>
      </c>
      <c r="VBY77" s="98" t="s">
        <v>669</v>
      </c>
      <c r="VBZ77" s="98" t="s">
        <v>669</v>
      </c>
      <c r="VCA77" s="98" t="s">
        <v>669</v>
      </c>
      <c r="VCB77" s="98" t="s">
        <v>669</v>
      </c>
      <c r="VCC77" s="98" t="s">
        <v>669</v>
      </c>
      <c r="VCD77" s="98" t="s">
        <v>669</v>
      </c>
      <c r="VCE77" s="98" t="s">
        <v>669</v>
      </c>
      <c r="VCF77" s="98" t="s">
        <v>669</v>
      </c>
      <c r="VCG77" s="98" t="s">
        <v>669</v>
      </c>
      <c r="VCH77" s="98" t="s">
        <v>669</v>
      </c>
      <c r="VCI77" s="98" t="s">
        <v>669</v>
      </c>
      <c r="VCJ77" s="98" t="s">
        <v>669</v>
      </c>
      <c r="VCK77" s="98" t="s">
        <v>669</v>
      </c>
      <c r="VCL77" s="98" t="s">
        <v>669</v>
      </c>
      <c r="VCM77" s="98" t="s">
        <v>669</v>
      </c>
      <c r="VCN77" s="98" t="s">
        <v>669</v>
      </c>
      <c r="VCO77" s="98" t="s">
        <v>669</v>
      </c>
      <c r="VCP77" s="98" t="s">
        <v>669</v>
      </c>
      <c r="VCQ77" s="98" t="s">
        <v>669</v>
      </c>
      <c r="VCR77" s="98" t="s">
        <v>669</v>
      </c>
      <c r="VCS77" s="98" t="s">
        <v>669</v>
      </c>
      <c r="VCT77" s="98" t="s">
        <v>669</v>
      </c>
      <c r="VCU77" s="98" t="s">
        <v>669</v>
      </c>
      <c r="VCV77" s="98" t="s">
        <v>669</v>
      </c>
      <c r="VCW77" s="98" t="s">
        <v>669</v>
      </c>
      <c r="VCX77" s="98" t="s">
        <v>669</v>
      </c>
      <c r="VCY77" s="98" t="s">
        <v>669</v>
      </c>
      <c r="VCZ77" s="98" t="s">
        <v>669</v>
      </c>
      <c r="VDA77" s="98" t="s">
        <v>669</v>
      </c>
      <c r="VDB77" s="98" t="s">
        <v>669</v>
      </c>
      <c r="VDC77" s="98" t="s">
        <v>669</v>
      </c>
      <c r="VDD77" s="98" t="s">
        <v>669</v>
      </c>
      <c r="VDE77" s="98" t="s">
        <v>669</v>
      </c>
      <c r="VDF77" s="98" t="s">
        <v>669</v>
      </c>
      <c r="VDG77" s="98" t="s">
        <v>669</v>
      </c>
      <c r="VDH77" s="98" t="s">
        <v>669</v>
      </c>
      <c r="VDI77" s="98" t="s">
        <v>669</v>
      </c>
      <c r="VDJ77" s="98" t="s">
        <v>669</v>
      </c>
      <c r="VDK77" s="98" t="s">
        <v>669</v>
      </c>
      <c r="VDL77" s="98" t="s">
        <v>669</v>
      </c>
      <c r="VDM77" s="98" t="s">
        <v>669</v>
      </c>
      <c r="VDN77" s="98" t="s">
        <v>669</v>
      </c>
      <c r="VDO77" s="98" t="s">
        <v>669</v>
      </c>
      <c r="VDP77" s="98" t="s">
        <v>669</v>
      </c>
      <c r="VDQ77" s="98" t="s">
        <v>669</v>
      </c>
      <c r="VDR77" s="98" t="s">
        <v>669</v>
      </c>
      <c r="VDS77" s="98" t="s">
        <v>669</v>
      </c>
      <c r="VDT77" s="98" t="s">
        <v>669</v>
      </c>
      <c r="VDU77" s="98" t="s">
        <v>669</v>
      </c>
      <c r="VDV77" s="98" t="s">
        <v>669</v>
      </c>
      <c r="VDW77" s="98" t="s">
        <v>669</v>
      </c>
      <c r="VDX77" s="98" t="s">
        <v>669</v>
      </c>
      <c r="VDY77" s="98" t="s">
        <v>669</v>
      </c>
      <c r="VDZ77" s="98" t="s">
        <v>669</v>
      </c>
      <c r="VEA77" s="98" t="s">
        <v>669</v>
      </c>
      <c r="VEB77" s="98" t="s">
        <v>669</v>
      </c>
      <c r="VEC77" s="98" t="s">
        <v>669</v>
      </c>
      <c r="VED77" s="98" t="s">
        <v>669</v>
      </c>
      <c r="VEE77" s="98" t="s">
        <v>669</v>
      </c>
      <c r="VEF77" s="98" t="s">
        <v>669</v>
      </c>
      <c r="VEG77" s="98" t="s">
        <v>669</v>
      </c>
      <c r="VEH77" s="98" t="s">
        <v>669</v>
      </c>
      <c r="VEI77" s="98" t="s">
        <v>669</v>
      </c>
      <c r="VEJ77" s="98" t="s">
        <v>669</v>
      </c>
      <c r="VEK77" s="98" t="s">
        <v>669</v>
      </c>
      <c r="VEL77" s="98" t="s">
        <v>669</v>
      </c>
      <c r="VEM77" s="98" t="s">
        <v>669</v>
      </c>
      <c r="VEN77" s="98" t="s">
        <v>669</v>
      </c>
      <c r="VEO77" s="98" t="s">
        <v>669</v>
      </c>
      <c r="VEP77" s="98" t="s">
        <v>669</v>
      </c>
      <c r="VEQ77" s="98" t="s">
        <v>669</v>
      </c>
      <c r="VER77" s="98" t="s">
        <v>669</v>
      </c>
      <c r="VES77" s="98" t="s">
        <v>669</v>
      </c>
      <c r="VET77" s="98" t="s">
        <v>669</v>
      </c>
      <c r="VEU77" s="98" t="s">
        <v>669</v>
      </c>
      <c r="VEV77" s="98" t="s">
        <v>669</v>
      </c>
      <c r="VEW77" s="98" t="s">
        <v>669</v>
      </c>
      <c r="VEX77" s="98" t="s">
        <v>669</v>
      </c>
      <c r="VEY77" s="98" t="s">
        <v>669</v>
      </c>
      <c r="VEZ77" s="98" t="s">
        <v>669</v>
      </c>
      <c r="VFA77" s="98" t="s">
        <v>669</v>
      </c>
      <c r="VFB77" s="98" t="s">
        <v>669</v>
      </c>
      <c r="VFC77" s="98" t="s">
        <v>669</v>
      </c>
      <c r="VFD77" s="98" t="s">
        <v>669</v>
      </c>
      <c r="VFE77" s="98" t="s">
        <v>669</v>
      </c>
      <c r="VFF77" s="98" t="s">
        <v>669</v>
      </c>
      <c r="VFG77" s="98" t="s">
        <v>669</v>
      </c>
      <c r="VFH77" s="98" t="s">
        <v>669</v>
      </c>
      <c r="VFI77" s="98" t="s">
        <v>669</v>
      </c>
      <c r="VFJ77" s="98" t="s">
        <v>669</v>
      </c>
      <c r="VFK77" s="98" t="s">
        <v>669</v>
      </c>
      <c r="VFL77" s="98" t="s">
        <v>669</v>
      </c>
      <c r="VFM77" s="98" t="s">
        <v>669</v>
      </c>
      <c r="VFN77" s="98" t="s">
        <v>669</v>
      </c>
      <c r="VFO77" s="98" t="s">
        <v>669</v>
      </c>
      <c r="VFP77" s="98" t="s">
        <v>669</v>
      </c>
      <c r="VFQ77" s="98" t="s">
        <v>669</v>
      </c>
      <c r="VFR77" s="98" t="s">
        <v>669</v>
      </c>
      <c r="VFS77" s="98" t="s">
        <v>669</v>
      </c>
      <c r="VFT77" s="98" t="s">
        <v>669</v>
      </c>
      <c r="VFU77" s="98" t="s">
        <v>669</v>
      </c>
      <c r="VFV77" s="98" t="s">
        <v>669</v>
      </c>
      <c r="VFW77" s="98" t="s">
        <v>669</v>
      </c>
      <c r="VFX77" s="98" t="s">
        <v>669</v>
      </c>
      <c r="VFY77" s="98" t="s">
        <v>669</v>
      </c>
      <c r="VFZ77" s="98" t="s">
        <v>669</v>
      </c>
      <c r="VGA77" s="98" t="s">
        <v>669</v>
      </c>
      <c r="VGB77" s="98" t="s">
        <v>669</v>
      </c>
      <c r="VGC77" s="98" t="s">
        <v>669</v>
      </c>
      <c r="VGD77" s="98" t="s">
        <v>669</v>
      </c>
      <c r="VGE77" s="98" t="s">
        <v>669</v>
      </c>
      <c r="VGF77" s="98" t="s">
        <v>669</v>
      </c>
      <c r="VGG77" s="98" t="s">
        <v>669</v>
      </c>
      <c r="VGH77" s="98" t="s">
        <v>669</v>
      </c>
      <c r="VGI77" s="98" t="s">
        <v>669</v>
      </c>
      <c r="VGJ77" s="98" t="s">
        <v>669</v>
      </c>
      <c r="VGK77" s="98" t="s">
        <v>669</v>
      </c>
      <c r="VGL77" s="98" t="s">
        <v>669</v>
      </c>
      <c r="VGM77" s="98" t="s">
        <v>669</v>
      </c>
      <c r="VGN77" s="98" t="s">
        <v>669</v>
      </c>
      <c r="VGO77" s="98" t="s">
        <v>669</v>
      </c>
      <c r="VGP77" s="98" t="s">
        <v>669</v>
      </c>
      <c r="VGQ77" s="98" t="s">
        <v>669</v>
      </c>
      <c r="VGR77" s="98" t="s">
        <v>669</v>
      </c>
      <c r="VGS77" s="98" t="s">
        <v>669</v>
      </c>
      <c r="VGT77" s="98" t="s">
        <v>669</v>
      </c>
      <c r="VGU77" s="98" t="s">
        <v>669</v>
      </c>
      <c r="VGV77" s="98" t="s">
        <v>669</v>
      </c>
      <c r="VGW77" s="98" t="s">
        <v>669</v>
      </c>
      <c r="VGX77" s="98" t="s">
        <v>669</v>
      </c>
      <c r="VGY77" s="98" t="s">
        <v>669</v>
      </c>
      <c r="VGZ77" s="98" t="s">
        <v>669</v>
      </c>
      <c r="VHA77" s="98" t="s">
        <v>669</v>
      </c>
      <c r="VHB77" s="98" t="s">
        <v>669</v>
      </c>
      <c r="VHC77" s="98" t="s">
        <v>669</v>
      </c>
      <c r="VHD77" s="98" t="s">
        <v>669</v>
      </c>
      <c r="VHE77" s="98" t="s">
        <v>669</v>
      </c>
      <c r="VHF77" s="98" t="s">
        <v>669</v>
      </c>
      <c r="VHG77" s="98" t="s">
        <v>669</v>
      </c>
      <c r="VHH77" s="98" t="s">
        <v>669</v>
      </c>
      <c r="VHI77" s="98" t="s">
        <v>669</v>
      </c>
      <c r="VHJ77" s="98" t="s">
        <v>669</v>
      </c>
      <c r="VHK77" s="98" t="s">
        <v>669</v>
      </c>
      <c r="VHL77" s="98" t="s">
        <v>669</v>
      </c>
      <c r="VHM77" s="98" t="s">
        <v>669</v>
      </c>
      <c r="VHN77" s="98" t="s">
        <v>669</v>
      </c>
      <c r="VHO77" s="98" t="s">
        <v>669</v>
      </c>
      <c r="VHP77" s="98" t="s">
        <v>669</v>
      </c>
      <c r="VHQ77" s="98" t="s">
        <v>669</v>
      </c>
      <c r="VHR77" s="98" t="s">
        <v>669</v>
      </c>
      <c r="VHS77" s="98" t="s">
        <v>669</v>
      </c>
      <c r="VHT77" s="98" t="s">
        <v>669</v>
      </c>
      <c r="VHU77" s="98" t="s">
        <v>669</v>
      </c>
      <c r="VHV77" s="98" t="s">
        <v>669</v>
      </c>
      <c r="VHW77" s="98" t="s">
        <v>669</v>
      </c>
      <c r="VHX77" s="98" t="s">
        <v>669</v>
      </c>
      <c r="VHY77" s="98" t="s">
        <v>669</v>
      </c>
      <c r="VHZ77" s="98" t="s">
        <v>669</v>
      </c>
      <c r="VIA77" s="98" t="s">
        <v>669</v>
      </c>
      <c r="VIB77" s="98" t="s">
        <v>669</v>
      </c>
      <c r="VIC77" s="98" t="s">
        <v>669</v>
      </c>
      <c r="VID77" s="98" t="s">
        <v>669</v>
      </c>
      <c r="VIE77" s="98" t="s">
        <v>669</v>
      </c>
      <c r="VIF77" s="98" t="s">
        <v>669</v>
      </c>
      <c r="VIG77" s="98" t="s">
        <v>669</v>
      </c>
      <c r="VIH77" s="98" t="s">
        <v>669</v>
      </c>
      <c r="VII77" s="98" t="s">
        <v>669</v>
      </c>
      <c r="VIJ77" s="98" t="s">
        <v>669</v>
      </c>
      <c r="VIK77" s="98" t="s">
        <v>669</v>
      </c>
      <c r="VIL77" s="98" t="s">
        <v>669</v>
      </c>
      <c r="VIM77" s="98" t="s">
        <v>669</v>
      </c>
      <c r="VIN77" s="98" t="s">
        <v>669</v>
      </c>
      <c r="VIO77" s="98" t="s">
        <v>669</v>
      </c>
      <c r="VIP77" s="98" t="s">
        <v>669</v>
      </c>
      <c r="VIQ77" s="98" t="s">
        <v>669</v>
      </c>
      <c r="VIR77" s="98" t="s">
        <v>669</v>
      </c>
      <c r="VIS77" s="98" t="s">
        <v>669</v>
      </c>
      <c r="VIT77" s="98" t="s">
        <v>669</v>
      </c>
      <c r="VIU77" s="98" t="s">
        <v>669</v>
      </c>
      <c r="VIV77" s="98" t="s">
        <v>669</v>
      </c>
      <c r="VIW77" s="98" t="s">
        <v>669</v>
      </c>
      <c r="VIX77" s="98" t="s">
        <v>669</v>
      </c>
      <c r="VIY77" s="98" t="s">
        <v>669</v>
      </c>
      <c r="VIZ77" s="98" t="s">
        <v>669</v>
      </c>
      <c r="VJA77" s="98" t="s">
        <v>669</v>
      </c>
      <c r="VJB77" s="98" t="s">
        <v>669</v>
      </c>
      <c r="VJC77" s="98" t="s">
        <v>669</v>
      </c>
      <c r="VJD77" s="98" t="s">
        <v>669</v>
      </c>
      <c r="VJE77" s="98" t="s">
        <v>669</v>
      </c>
      <c r="VJF77" s="98" t="s">
        <v>669</v>
      </c>
      <c r="VJG77" s="98" t="s">
        <v>669</v>
      </c>
      <c r="VJH77" s="98" t="s">
        <v>669</v>
      </c>
      <c r="VJI77" s="98" t="s">
        <v>669</v>
      </c>
      <c r="VJJ77" s="98" t="s">
        <v>669</v>
      </c>
      <c r="VJK77" s="98" t="s">
        <v>669</v>
      </c>
      <c r="VJL77" s="98" t="s">
        <v>669</v>
      </c>
      <c r="VJM77" s="98" t="s">
        <v>669</v>
      </c>
      <c r="VJN77" s="98" t="s">
        <v>669</v>
      </c>
      <c r="VJO77" s="98" t="s">
        <v>669</v>
      </c>
      <c r="VJP77" s="98" t="s">
        <v>669</v>
      </c>
      <c r="VJQ77" s="98" t="s">
        <v>669</v>
      </c>
      <c r="VJR77" s="98" t="s">
        <v>669</v>
      </c>
      <c r="VJS77" s="98" t="s">
        <v>669</v>
      </c>
      <c r="VJT77" s="98" t="s">
        <v>669</v>
      </c>
      <c r="VJU77" s="98" t="s">
        <v>669</v>
      </c>
      <c r="VJV77" s="98" t="s">
        <v>669</v>
      </c>
      <c r="VJW77" s="98" t="s">
        <v>669</v>
      </c>
      <c r="VJX77" s="98" t="s">
        <v>669</v>
      </c>
      <c r="VJY77" s="98" t="s">
        <v>669</v>
      </c>
      <c r="VJZ77" s="98" t="s">
        <v>669</v>
      </c>
      <c r="VKA77" s="98" t="s">
        <v>669</v>
      </c>
      <c r="VKB77" s="98" t="s">
        <v>669</v>
      </c>
      <c r="VKC77" s="98" t="s">
        <v>669</v>
      </c>
      <c r="VKD77" s="98" t="s">
        <v>669</v>
      </c>
      <c r="VKE77" s="98" t="s">
        <v>669</v>
      </c>
      <c r="VKF77" s="98" t="s">
        <v>669</v>
      </c>
      <c r="VKG77" s="98" t="s">
        <v>669</v>
      </c>
      <c r="VKH77" s="98" t="s">
        <v>669</v>
      </c>
      <c r="VKI77" s="98" t="s">
        <v>669</v>
      </c>
      <c r="VKJ77" s="98" t="s">
        <v>669</v>
      </c>
      <c r="VKK77" s="98" t="s">
        <v>669</v>
      </c>
      <c r="VKL77" s="98" t="s">
        <v>669</v>
      </c>
      <c r="VKM77" s="98" t="s">
        <v>669</v>
      </c>
      <c r="VKN77" s="98" t="s">
        <v>669</v>
      </c>
      <c r="VKO77" s="98" t="s">
        <v>669</v>
      </c>
      <c r="VKP77" s="98" t="s">
        <v>669</v>
      </c>
      <c r="VKQ77" s="98" t="s">
        <v>669</v>
      </c>
      <c r="VKR77" s="98" t="s">
        <v>669</v>
      </c>
      <c r="VKS77" s="98" t="s">
        <v>669</v>
      </c>
      <c r="VKT77" s="98" t="s">
        <v>669</v>
      </c>
      <c r="VKU77" s="98" t="s">
        <v>669</v>
      </c>
      <c r="VKV77" s="98" t="s">
        <v>669</v>
      </c>
      <c r="VKW77" s="98" t="s">
        <v>669</v>
      </c>
      <c r="VKX77" s="98" t="s">
        <v>669</v>
      </c>
      <c r="VKY77" s="98" t="s">
        <v>669</v>
      </c>
      <c r="VKZ77" s="98" t="s">
        <v>669</v>
      </c>
      <c r="VLA77" s="98" t="s">
        <v>669</v>
      </c>
      <c r="VLB77" s="98" t="s">
        <v>669</v>
      </c>
      <c r="VLC77" s="98" t="s">
        <v>669</v>
      </c>
      <c r="VLD77" s="98" t="s">
        <v>669</v>
      </c>
      <c r="VLE77" s="98" t="s">
        <v>669</v>
      </c>
      <c r="VLF77" s="98" t="s">
        <v>669</v>
      </c>
      <c r="VLG77" s="98" t="s">
        <v>669</v>
      </c>
      <c r="VLH77" s="98" t="s">
        <v>669</v>
      </c>
      <c r="VLI77" s="98" t="s">
        <v>669</v>
      </c>
      <c r="VLJ77" s="98" t="s">
        <v>669</v>
      </c>
      <c r="VLK77" s="98" t="s">
        <v>669</v>
      </c>
      <c r="VLL77" s="98" t="s">
        <v>669</v>
      </c>
      <c r="VLM77" s="98" t="s">
        <v>669</v>
      </c>
      <c r="VLN77" s="98" t="s">
        <v>669</v>
      </c>
      <c r="VLO77" s="98" t="s">
        <v>669</v>
      </c>
      <c r="VLP77" s="98" t="s">
        <v>669</v>
      </c>
      <c r="VLQ77" s="98" t="s">
        <v>669</v>
      </c>
      <c r="VLR77" s="98" t="s">
        <v>669</v>
      </c>
      <c r="VLS77" s="98" t="s">
        <v>669</v>
      </c>
      <c r="VLT77" s="98" t="s">
        <v>669</v>
      </c>
      <c r="VLU77" s="98" t="s">
        <v>669</v>
      </c>
      <c r="VLV77" s="98" t="s">
        <v>669</v>
      </c>
      <c r="VLW77" s="98" t="s">
        <v>669</v>
      </c>
      <c r="VLX77" s="98" t="s">
        <v>669</v>
      </c>
      <c r="VLY77" s="98" t="s">
        <v>669</v>
      </c>
      <c r="VLZ77" s="98" t="s">
        <v>669</v>
      </c>
      <c r="VMA77" s="98" t="s">
        <v>669</v>
      </c>
      <c r="VMB77" s="98" t="s">
        <v>669</v>
      </c>
      <c r="VMC77" s="98" t="s">
        <v>669</v>
      </c>
      <c r="VMD77" s="98" t="s">
        <v>669</v>
      </c>
      <c r="VME77" s="98" t="s">
        <v>669</v>
      </c>
      <c r="VMF77" s="98" t="s">
        <v>669</v>
      </c>
      <c r="VMG77" s="98" t="s">
        <v>669</v>
      </c>
      <c r="VMH77" s="98" t="s">
        <v>669</v>
      </c>
      <c r="VMI77" s="98" t="s">
        <v>669</v>
      </c>
      <c r="VMJ77" s="98" t="s">
        <v>669</v>
      </c>
      <c r="VMK77" s="98" t="s">
        <v>669</v>
      </c>
      <c r="VML77" s="98" t="s">
        <v>669</v>
      </c>
      <c r="VMM77" s="98" t="s">
        <v>669</v>
      </c>
      <c r="VMN77" s="98" t="s">
        <v>669</v>
      </c>
      <c r="VMO77" s="98" t="s">
        <v>669</v>
      </c>
      <c r="VMP77" s="98" t="s">
        <v>669</v>
      </c>
      <c r="VMQ77" s="98" t="s">
        <v>669</v>
      </c>
      <c r="VMR77" s="98" t="s">
        <v>669</v>
      </c>
      <c r="VMS77" s="98" t="s">
        <v>669</v>
      </c>
      <c r="VMT77" s="98" t="s">
        <v>669</v>
      </c>
      <c r="VMU77" s="98" t="s">
        <v>669</v>
      </c>
      <c r="VMV77" s="98" t="s">
        <v>669</v>
      </c>
      <c r="VMW77" s="98" t="s">
        <v>669</v>
      </c>
      <c r="VMX77" s="98" t="s">
        <v>669</v>
      </c>
      <c r="VMY77" s="98" t="s">
        <v>669</v>
      </c>
      <c r="VMZ77" s="98" t="s">
        <v>669</v>
      </c>
      <c r="VNA77" s="98" t="s">
        <v>669</v>
      </c>
      <c r="VNB77" s="98" t="s">
        <v>669</v>
      </c>
      <c r="VNC77" s="98" t="s">
        <v>669</v>
      </c>
      <c r="VND77" s="98" t="s">
        <v>669</v>
      </c>
      <c r="VNE77" s="98" t="s">
        <v>669</v>
      </c>
      <c r="VNF77" s="98" t="s">
        <v>669</v>
      </c>
      <c r="VNG77" s="98" t="s">
        <v>669</v>
      </c>
      <c r="VNH77" s="98" t="s">
        <v>669</v>
      </c>
      <c r="VNI77" s="98" t="s">
        <v>669</v>
      </c>
      <c r="VNJ77" s="98" t="s">
        <v>669</v>
      </c>
      <c r="VNK77" s="98" t="s">
        <v>669</v>
      </c>
      <c r="VNL77" s="98" t="s">
        <v>669</v>
      </c>
      <c r="VNM77" s="98" t="s">
        <v>669</v>
      </c>
      <c r="VNN77" s="98" t="s">
        <v>669</v>
      </c>
      <c r="VNO77" s="98" t="s">
        <v>669</v>
      </c>
      <c r="VNP77" s="98" t="s">
        <v>669</v>
      </c>
      <c r="VNQ77" s="98" t="s">
        <v>669</v>
      </c>
      <c r="VNR77" s="98" t="s">
        <v>669</v>
      </c>
      <c r="VNS77" s="98" t="s">
        <v>669</v>
      </c>
      <c r="VNT77" s="98" t="s">
        <v>669</v>
      </c>
      <c r="VNU77" s="98" t="s">
        <v>669</v>
      </c>
      <c r="VNV77" s="98" t="s">
        <v>669</v>
      </c>
      <c r="VNW77" s="98" t="s">
        <v>669</v>
      </c>
      <c r="VNX77" s="98" t="s">
        <v>669</v>
      </c>
      <c r="VNY77" s="98" t="s">
        <v>669</v>
      </c>
      <c r="VNZ77" s="98" t="s">
        <v>669</v>
      </c>
      <c r="VOA77" s="98" t="s">
        <v>669</v>
      </c>
      <c r="VOB77" s="98" t="s">
        <v>669</v>
      </c>
      <c r="VOC77" s="98" t="s">
        <v>669</v>
      </c>
      <c r="VOD77" s="98" t="s">
        <v>669</v>
      </c>
      <c r="VOE77" s="98" t="s">
        <v>669</v>
      </c>
      <c r="VOF77" s="98" t="s">
        <v>669</v>
      </c>
      <c r="VOG77" s="98" t="s">
        <v>669</v>
      </c>
      <c r="VOH77" s="98" t="s">
        <v>669</v>
      </c>
      <c r="VOI77" s="98" t="s">
        <v>669</v>
      </c>
      <c r="VOJ77" s="98" t="s">
        <v>669</v>
      </c>
      <c r="VOK77" s="98" t="s">
        <v>669</v>
      </c>
      <c r="VOL77" s="98" t="s">
        <v>669</v>
      </c>
      <c r="VOM77" s="98" t="s">
        <v>669</v>
      </c>
      <c r="VON77" s="98" t="s">
        <v>669</v>
      </c>
      <c r="VOO77" s="98" t="s">
        <v>669</v>
      </c>
      <c r="VOP77" s="98" t="s">
        <v>669</v>
      </c>
      <c r="VOQ77" s="98" t="s">
        <v>669</v>
      </c>
      <c r="VOR77" s="98" t="s">
        <v>669</v>
      </c>
      <c r="VOS77" s="98" t="s">
        <v>669</v>
      </c>
      <c r="VOT77" s="98" t="s">
        <v>669</v>
      </c>
      <c r="VOU77" s="98" t="s">
        <v>669</v>
      </c>
      <c r="VOV77" s="98" t="s">
        <v>669</v>
      </c>
      <c r="VOW77" s="98" t="s">
        <v>669</v>
      </c>
      <c r="VOX77" s="98" t="s">
        <v>669</v>
      </c>
      <c r="VOY77" s="98" t="s">
        <v>669</v>
      </c>
      <c r="VOZ77" s="98" t="s">
        <v>669</v>
      </c>
      <c r="VPA77" s="98" t="s">
        <v>669</v>
      </c>
      <c r="VPB77" s="98" t="s">
        <v>669</v>
      </c>
      <c r="VPC77" s="98" t="s">
        <v>669</v>
      </c>
      <c r="VPD77" s="98" t="s">
        <v>669</v>
      </c>
      <c r="VPE77" s="98" t="s">
        <v>669</v>
      </c>
      <c r="VPF77" s="98" t="s">
        <v>669</v>
      </c>
      <c r="VPG77" s="98" t="s">
        <v>669</v>
      </c>
      <c r="VPH77" s="98" t="s">
        <v>669</v>
      </c>
      <c r="VPI77" s="98" t="s">
        <v>669</v>
      </c>
      <c r="VPJ77" s="98" t="s">
        <v>669</v>
      </c>
      <c r="VPK77" s="98" t="s">
        <v>669</v>
      </c>
      <c r="VPL77" s="98" t="s">
        <v>669</v>
      </c>
      <c r="VPM77" s="98" t="s">
        <v>669</v>
      </c>
      <c r="VPN77" s="98" t="s">
        <v>669</v>
      </c>
      <c r="VPO77" s="98" t="s">
        <v>669</v>
      </c>
      <c r="VPP77" s="98" t="s">
        <v>669</v>
      </c>
      <c r="VPQ77" s="98" t="s">
        <v>669</v>
      </c>
      <c r="VPR77" s="98" t="s">
        <v>669</v>
      </c>
      <c r="VPS77" s="98" t="s">
        <v>669</v>
      </c>
      <c r="VPT77" s="98" t="s">
        <v>669</v>
      </c>
      <c r="VPU77" s="98" t="s">
        <v>669</v>
      </c>
      <c r="VPV77" s="98" t="s">
        <v>669</v>
      </c>
      <c r="VPW77" s="98" t="s">
        <v>669</v>
      </c>
      <c r="VPX77" s="98" t="s">
        <v>669</v>
      </c>
      <c r="VPY77" s="98" t="s">
        <v>669</v>
      </c>
      <c r="VPZ77" s="98" t="s">
        <v>669</v>
      </c>
      <c r="VQA77" s="98" t="s">
        <v>669</v>
      </c>
      <c r="VQB77" s="98" t="s">
        <v>669</v>
      </c>
      <c r="VQC77" s="98" t="s">
        <v>669</v>
      </c>
      <c r="VQD77" s="98" t="s">
        <v>669</v>
      </c>
      <c r="VQE77" s="98" t="s">
        <v>669</v>
      </c>
      <c r="VQF77" s="98" t="s">
        <v>669</v>
      </c>
      <c r="VQG77" s="98" t="s">
        <v>669</v>
      </c>
      <c r="VQH77" s="98" t="s">
        <v>669</v>
      </c>
      <c r="VQI77" s="98" t="s">
        <v>669</v>
      </c>
      <c r="VQJ77" s="98" t="s">
        <v>669</v>
      </c>
      <c r="VQK77" s="98" t="s">
        <v>669</v>
      </c>
      <c r="VQL77" s="98" t="s">
        <v>669</v>
      </c>
      <c r="VQM77" s="98" t="s">
        <v>669</v>
      </c>
      <c r="VQN77" s="98" t="s">
        <v>669</v>
      </c>
      <c r="VQO77" s="98" t="s">
        <v>669</v>
      </c>
      <c r="VQP77" s="98" t="s">
        <v>669</v>
      </c>
      <c r="VQQ77" s="98" t="s">
        <v>669</v>
      </c>
      <c r="VQR77" s="98" t="s">
        <v>669</v>
      </c>
      <c r="VQS77" s="98" t="s">
        <v>669</v>
      </c>
      <c r="VQT77" s="98" t="s">
        <v>669</v>
      </c>
      <c r="VQU77" s="98" t="s">
        <v>669</v>
      </c>
      <c r="VQV77" s="98" t="s">
        <v>669</v>
      </c>
      <c r="VQW77" s="98" t="s">
        <v>669</v>
      </c>
      <c r="VQX77" s="98" t="s">
        <v>669</v>
      </c>
      <c r="VQY77" s="98" t="s">
        <v>669</v>
      </c>
      <c r="VQZ77" s="98" t="s">
        <v>669</v>
      </c>
      <c r="VRA77" s="98" t="s">
        <v>669</v>
      </c>
      <c r="VRB77" s="98" t="s">
        <v>669</v>
      </c>
      <c r="VRC77" s="98" t="s">
        <v>669</v>
      </c>
      <c r="VRD77" s="98" t="s">
        <v>669</v>
      </c>
      <c r="VRE77" s="98" t="s">
        <v>669</v>
      </c>
      <c r="VRF77" s="98" t="s">
        <v>669</v>
      </c>
      <c r="VRG77" s="98" t="s">
        <v>669</v>
      </c>
      <c r="VRH77" s="98" t="s">
        <v>669</v>
      </c>
      <c r="VRI77" s="98" t="s">
        <v>669</v>
      </c>
      <c r="VRJ77" s="98" t="s">
        <v>669</v>
      </c>
      <c r="VRK77" s="98" t="s">
        <v>669</v>
      </c>
      <c r="VRL77" s="98" t="s">
        <v>669</v>
      </c>
      <c r="VRM77" s="98" t="s">
        <v>669</v>
      </c>
      <c r="VRN77" s="98" t="s">
        <v>669</v>
      </c>
      <c r="VRO77" s="98" t="s">
        <v>669</v>
      </c>
      <c r="VRP77" s="98" t="s">
        <v>669</v>
      </c>
      <c r="VRQ77" s="98" t="s">
        <v>669</v>
      </c>
      <c r="VRR77" s="98" t="s">
        <v>669</v>
      </c>
      <c r="VRS77" s="98" t="s">
        <v>669</v>
      </c>
      <c r="VRT77" s="98" t="s">
        <v>669</v>
      </c>
      <c r="VRU77" s="98" t="s">
        <v>669</v>
      </c>
      <c r="VRV77" s="98" t="s">
        <v>669</v>
      </c>
      <c r="VRW77" s="98" t="s">
        <v>669</v>
      </c>
      <c r="VRX77" s="98" t="s">
        <v>669</v>
      </c>
      <c r="VRY77" s="98" t="s">
        <v>669</v>
      </c>
      <c r="VRZ77" s="98" t="s">
        <v>669</v>
      </c>
      <c r="VSA77" s="98" t="s">
        <v>669</v>
      </c>
      <c r="VSB77" s="98" t="s">
        <v>669</v>
      </c>
      <c r="VSC77" s="98" t="s">
        <v>669</v>
      </c>
      <c r="VSD77" s="98" t="s">
        <v>669</v>
      </c>
      <c r="VSE77" s="98" t="s">
        <v>669</v>
      </c>
      <c r="VSF77" s="98" t="s">
        <v>669</v>
      </c>
      <c r="VSG77" s="98" t="s">
        <v>669</v>
      </c>
      <c r="VSH77" s="98" t="s">
        <v>669</v>
      </c>
      <c r="VSI77" s="98" t="s">
        <v>669</v>
      </c>
      <c r="VSJ77" s="98" t="s">
        <v>669</v>
      </c>
      <c r="VSK77" s="98" t="s">
        <v>669</v>
      </c>
      <c r="VSL77" s="98" t="s">
        <v>669</v>
      </c>
      <c r="VSM77" s="98" t="s">
        <v>669</v>
      </c>
      <c r="VSN77" s="98" t="s">
        <v>669</v>
      </c>
      <c r="VSO77" s="98" t="s">
        <v>669</v>
      </c>
      <c r="VSP77" s="98" t="s">
        <v>669</v>
      </c>
      <c r="VSQ77" s="98" t="s">
        <v>669</v>
      </c>
      <c r="VSR77" s="98" t="s">
        <v>669</v>
      </c>
      <c r="VSS77" s="98" t="s">
        <v>669</v>
      </c>
      <c r="VST77" s="98" t="s">
        <v>669</v>
      </c>
      <c r="VSU77" s="98" t="s">
        <v>669</v>
      </c>
      <c r="VSV77" s="98" t="s">
        <v>669</v>
      </c>
      <c r="VSW77" s="98" t="s">
        <v>669</v>
      </c>
      <c r="VSX77" s="98" t="s">
        <v>669</v>
      </c>
      <c r="VSY77" s="98" t="s">
        <v>669</v>
      </c>
      <c r="VSZ77" s="98" t="s">
        <v>669</v>
      </c>
      <c r="VTA77" s="98" t="s">
        <v>669</v>
      </c>
      <c r="VTB77" s="98" t="s">
        <v>669</v>
      </c>
      <c r="VTC77" s="98" t="s">
        <v>669</v>
      </c>
      <c r="VTD77" s="98" t="s">
        <v>669</v>
      </c>
      <c r="VTE77" s="98" t="s">
        <v>669</v>
      </c>
      <c r="VTF77" s="98" t="s">
        <v>669</v>
      </c>
      <c r="VTG77" s="98" t="s">
        <v>669</v>
      </c>
      <c r="VTH77" s="98" t="s">
        <v>669</v>
      </c>
      <c r="VTI77" s="98" t="s">
        <v>669</v>
      </c>
      <c r="VTJ77" s="98" t="s">
        <v>669</v>
      </c>
      <c r="VTK77" s="98" t="s">
        <v>669</v>
      </c>
      <c r="VTL77" s="98" t="s">
        <v>669</v>
      </c>
      <c r="VTM77" s="98" t="s">
        <v>669</v>
      </c>
      <c r="VTN77" s="98" t="s">
        <v>669</v>
      </c>
      <c r="VTO77" s="98" t="s">
        <v>669</v>
      </c>
      <c r="VTP77" s="98" t="s">
        <v>669</v>
      </c>
      <c r="VTQ77" s="98" t="s">
        <v>669</v>
      </c>
      <c r="VTR77" s="98" t="s">
        <v>669</v>
      </c>
      <c r="VTS77" s="98" t="s">
        <v>669</v>
      </c>
      <c r="VTT77" s="98" t="s">
        <v>669</v>
      </c>
      <c r="VTU77" s="98" t="s">
        <v>669</v>
      </c>
      <c r="VTV77" s="98" t="s">
        <v>669</v>
      </c>
      <c r="VTW77" s="98" t="s">
        <v>669</v>
      </c>
      <c r="VTX77" s="98" t="s">
        <v>669</v>
      </c>
      <c r="VTY77" s="98" t="s">
        <v>669</v>
      </c>
      <c r="VTZ77" s="98" t="s">
        <v>669</v>
      </c>
      <c r="VUA77" s="98" t="s">
        <v>669</v>
      </c>
      <c r="VUB77" s="98" t="s">
        <v>669</v>
      </c>
      <c r="VUC77" s="98" t="s">
        <v>669</v>
      </c>
      <c r="VUD77" s="98" t="s">
        <v>669</v>
      </c>
      <c r="VUE77" s="98" t="s">
        <v>669</v>
      </c>
      <c r="VUF77" s="98" t="s">
        <v>669</v>
      </c>
      <c r="VUG77" s="98" t="s">
        <v>669</v>
      </c>
      <c r="VUH77" s="98" t="s">
        <v>669</v>
      </c>
      <c r="VUI77" s="98" t="s">
        <v>669</v>
      </c>
      <c r="VUJ77" s="98" t="s">
        <v>669</v>
      </c>
      <c r="VUK77" s="98" t="s">
        <v>669</v>
      </c>
      <c r="VUL77" s="98" t="s">
        <v>669</v>
      </c>
      <c r="VUM77" s="98" t="s">
        <v>669</v>
      </c>
      <c r="VUN77" s="98" t="s">
        <v>669</v>
      </c>
      <c r="VUO77" s="98" t="s">
        <v>669</v>
      </c>
      <c r="VUP77" s="98" t="s">
        <v>669</v>
      </c>
      <c r="VUQ77" s="98" t="s">
        <v>669</v>
      </c>
      <c r="VUR77" s="98" t="s">
        <v>669</v>
      </c>
      <c r="VUS77" s="98" t="s">
        <v>669</v>
      </c>
      <c r="VUT77" s="98" t="s">
        <v>669</v>
      </c>
      <c r="VUU77" s="98" t="s">
        <v>669</v>
      </c>
      <c r="VUV77" s="98" t="s">
        <v>669</v>
      </c>
      <c r="VUW77" s="98" t="s">
        <v>669</v>
      </c>
      <c r="VUX77" s="98" t="s">
        <v>669</v>
      </c>
      <c r="VUY77" s="98" t="s">
        <v>669</v>
      </c>
      <c r="VUZ77" s="98" t="s">
        <v>669</v>
      </c>
      <c r="VVA77" s="98" t="s">
        <v>669</v>
      </c>
      <c r="VVB77" s="98" t="s">
        <v>669</v>
      </c>
      <c r="VVC77" s="98" t="s">
        <v>669</v>
      </c>
      <c r="VVD77" s="98" t="s">
        <v>669</v>
      </c>
      <c r="VVE77" s="98" t="s">
        <v>669</v>
      </c>
      <c r="VVF77" s="98" t="s">
        <v>669</v>
      </c>
      <c r="VVG77" s="98" t="s">
        <v>669</v>
      </c>
      <c r="VVH77" s="98" t="s">
        <v>669</v>
      </c>
      <c r="VVI77" s="98" t="s">
        <v>669</v>
      </c>
      <c r="VVJ77" s="98" t="s">
        <v>669</v>
      </c>
      <c r="VVK77" s="98" t="s">
        <v>669</v>
      </c>
      <c r="VVL77" s="98" t="s">
        <v>669</v>
      </c>
      <c r="VVM77" s="98" t="s">
        <v>669</v>
      </c>
      <c r="VVN77" s="98" t="s">
        <v>669</v>
      </c>
      <c r="VVO77" s="98" t="s">
        <v>669</v>
      </c>
      <c r="VVP77" s="98" t="s">
        <v>669</v>
      </c>
      <c r="VVQ77" s="98" t="s">
        <v>669</v>
      </c>
      <c r="VVR77" s="98" t="s">
        <v>669</v>
      </c>
      <c r="VVS77" s="98" t="s">
        <v>669</v>
      </c>
      <c r="VVT77" s="98" t="s">
        <v>669</v>
      </c>
      <c r="VVU77" s="98" t="s">
        <v>669</v>
      </c>
      <c r="VVV77" s="98" t="s">
        <v>669</v>
      </c>
      <c r="VVW77" s="98" t="s">
        <v>669</v>
      </c>
      <c r="VVX77" s="98" t="s">
        <v>669</v>
      </c>
      <c r="VVY77" s="98" t="s">
        <v>669</v>
      </c>
      <c r="VVZ77" s="98" t="s">
        <v>669</v>
      </c>
      <c r="VWA77" s="98" t="s">
        <v>669</v>
      </c>
      <c r="VWB77" s="98" t="s">
        <v>669</v>
      </c>
      <c r="VWC77" s="98" t="s">
        <v>669</v>
      </c>
      <c r="VWD77" s="98" t="s">
        <v>669</v>
      </c>
      <c r="VWE77" s="98" t="s">
        <v>669</v>
      </c>
      <c r="VWF77" s="98" t="s">
        <v>669</v>
      </c>
      <c r="VWG77" s="98" t="s">
        <v>669</v>
      </c>
      <c r="VWH77" s="98" t="s">
        <v>669</v>
      </c>
      <c r="VWI77" s="98" t="s">
        <v>669</v>
      </c>
      <c r="VWJ77" s="98" t="s">
        <v>669</v>
      </c>
      <c r="VWK77" s="98" t="s">
        <v>669</v>
      </c>
      <c r="VWL77" s="98" t="s">
        <v>669</v>
      </c>
      <c r="VWM77" s="98" t="s">
        <v>669</v>
      </c>
      <c r="VWN77" s="98" t="s">
        <v>669</v>
      </c>
      <c r="VWO77" s="98" t="s">
        <v>669</v>
      </c>
      <c r="VWP77" s="98" t="s">
        <v>669</v>
      </c>
      <c r="VWQ77" s="98" t="s">
        <v>669</v>
      </c>
      <c r="VWR77" s="98" t="s">
        <v>669</v>
      </c>
      <c r="VWS77" s="98" t="s">
        <v>669</v>
      </c>
      <c r="VWT77" s="98" t="s">
        <v>669</v>
      </c>
      <c r="VWU77" s="98" t="s">
        <v>669</v>
      </c>
      <c r="VWV77" s="98" t="s">
        <v>669</v>
      </c>
      <c r="VWW77" s="98" t="s">
        <v>669</v>
      </c>
      <c r="VWX77" s="98" t="s">
        <v>669</v>
      </c>
      <c r="VWY77" s="98" t="s">
        <v>669</v>
      </c>
      <c r="VWZ77" s="98" t="s">
        <v>669</v>
      </c>
      <c r="VXA77" s="98" t="s">
        <v>669</v>
      </c>
      <c r="VXB77" s="98" t="s">
        <v>669</v>
      </c>
      <c r="VXC77" s="98" t="s">
        <v>669</v>
      </c>
      <c r="VXD77" s="98" t="s">
        <v>669</v>
      </c>
      <c r="VXE77" s="98" t="s">
        <v>669</v>
      </c>
      <c r="VXF77" s="98" t="s">
        <v>669</v>
      </c>
      <c r="VXG77" s="98" t="s">
        <v>669</v>
      </c>
      <c r="VXH77" s="98" t="s">
        <v>669</v>
      </c>
      <c r="VXI77" s="98" t="s">
        <v>669</v>
      </c>
      <c r="VXJ77" s="98" t="s">
        <v>669</v>
      </c>
      <c r="VXK77" s="98" t="s">
        <v>669</v>
      </c>
      <c r="VXL77" s="98" t="s">
        <v>669</v>
      </c>
      <c r="VXM77" s="98" t="s">
        <v>669</v>
      </c>
      <c r="VXN77" s="98" t="s">
        <v>669</v>
      </c>
      <c r="VXO77" s="98" t="s">
        <v>669</v>
      </c>
      <c r="VXP77" s="98" t="s">
        <v>669</v>
      </c>
      <c r="VXQ77" s="98" t="s">
        <v>669</v>
      </c>
      <c r="VXR77" s="98" t="s">
        <v>669</v>
      </c>
      <c r="VXS77" s="98" t="s">
        <v>669</v>
      </c>
      <c r="VXT77" s="98" t="s">
        <v>669</v>
      </c>
      <c r="VXU77" s="98" t="s">
        <v>669</v>
      </c>
      <c r="VXV77" s="98" t="s">
        <v>669</v>
      </c>
      <c r="VXW77" s="98" t="s">
        <v>669</v>
      </c>
      <c r="VXX77" s="98" t="s">
        <v>669</v>
      </c>
      <c r="VXY77" s="98" t="s">
        <v>669</v>
      </c>
      <c r="VXZ77" s="98" t="s">
        <v>669</v>
      </c>
      <c r="VYA77" s="98" t="s">
        <v>669</v>
      </c>
      <c r="VYB77" s="98" t="s">
        <v>669</v>
      </c>
      <c r="VYC77" s="98" t="s">
        <v>669</v>
      </c>
      <c r="VYD77" s="98" t="s">
        <v>669</v>
      </c>
      <c r="VYE77" s="98" t="s">
        <v>669</v>
      </c>
      <c r="VYF77" s="98" t="s">
        <v>669</v>
      </c>
      <c r="VYG77" s="98" t="s">
        <v>669</v>
      </c>
      <c r="VYH77" s="98" t="s">
        <v>669</v>
      </c>
      <c r="VYI77" s="98" t="s">
        <v>669</v>
      </c>
      <c r="VYJ77" s="98" t="s">
        <v>669</v>
      </c>
      <c r="VYK77" s="98" t="s">
        <v>669</v>
      </c>
      <c r="VYL77" s="98" t="s">
        <v>669</v>
      </c>
      <c r="VYM77" s="98" t="s">
        <v>669</v>
      </c>
      <c r="VYN77" s="98" t="s">
        <v>669</v>
      </c>
      <c r="VYO77" s="98" t="s">
        <v>669</v>
      </c>
      <c r="VYP77" s="98" t="s">
        <v>669</v>
      </c>
      <c r="VYQ77" s="98" t="s">
        <v>669</v>
      </c>
      <c r="VYR77" s="98" t="s">
        <v>669</v>
      </c>
      <c r="VYS77" s="98" t="s">
        <v>669</v>
      </c>
      <c r="VYT77" s="98" t="s">
        <v>669</v>
      </c>
      <c r="VYU77" s="98" t="s">
        <v>669</v>
      </c>
      <c r="VYV77" s="98" t="s">
        <v>669</v>
      </c>
      <c r="VYW77" s="98" t="s">
        <v>669</v>
      </c>
      <c r="VYX77" s="98" t="s">
        <v>669</v>
      </c>
      <c r="VYY77" s="98" t="s">
        <v>669</v>
      </c>
      <c r="VYZ77" s="98" t="s">
        <v>669</v>
      </c>
      <c r="VZA77" s="98" t="s">
        <v>669</v>
      </c>
      <c r="VZB77" s="98" t="s">
        <v>669</v>
      </c>
      <c r="VZC77" s="98" t="s">
        <v>669</v>
      </c>
      <c r="VZD77" s="98" t="s">
        <v>669</v>
      </c>
      <c r="VZE77" s="98" t="s">
        <v>669</v>
      </c>
      <c r="VZF77" s="98" t="s">
        <v>669</v>
      </c>
      <c r="VZG77" s="98" t="s">
        <v>669</v>
      </c>
      <c r="VZH77" s="98" t="s">
        <v>669</v>
      </c>
      <c r="VZI77" s="98" t="s">
        <v>669</v>
      </c>
      <c r="VZJ77" s="98" t="s">
        <v>669</v>
      </c>
      <c r="VZK77" s="98" t="s">
        <v>669</v>
      </c>
      <c r="VZL77" s="98" t="s">
        <v>669</v>
      </c>
      <c r="VZM77" s="98" t="s">
        <v>669</v>
      </c>
      <c r="VZN77" s="98" t="s">
        <v>669</v>
      </c>
      <c r="VZO77" s="98" t="s">
        <v>669</v>
      </c>
      <c r="VZP77" s="98" t="s">
        <v>669</v>
      </c>
      <c r="VZQ77" s="98" t="s">
        <v>669</v>
      </c>
      <c r="VZR77" s="98" t="s">
        <v>669</v>
      </c>
      <c r="VZS77" s="98" t="s">
        <v>669</v>
      </c>
      <c r="VZT77" s="98" t="s">
        <v>669</v>
      </c>
      <c r="VZU77" s="98" t="s">
        <v>669</v>
      </c>
      <c r="VZV77" s="98" t="s">
        <v>669</v>
      </c>
      <c r="VZW77" s="98" t="s">
        <v>669</v>
      </c>
      <c r="VZX77" s="98" t="s">
        <v>669</v>
      </c>
      <c r="VZY77" s="98" t="s">
        <v>669</v>
      </c>
      <c r="VZZ77" s="98" t="s">
        <v>669</v>
      </c>
      <c r="WAA77" s="98" t="s">
        <v>669</v>
      </c>
      <c r="WAB77" s="98" t="s">
        <v>669</v>
      </c>
      <c r="WAC77" s="98" t="s">
        <v>669</v>
      </c>
      <c r="WAD77" s="98" t="s">
        <v>669</v>
      </c>
      <c r="WAE77" s="98" t="s">
        <v>669</v>
      </c>
      <c r="WAF77" s="98" t="s">
        <v>669</v>
      </c>
      <c r="WAG77" s="98" t="s">
        <v>669</v>
      </c>
      <c r="WAH77" s="98" t="s">
        <v>669</v>
      </c>
      <c r="WAI77" s="98" t="s">
        <v>669</v>
      </c>
      <c r="WAJ77" s="98" t="s">
        <v>669</v>
      </c>
      <c r="WAK77" s="98" t="s">
        <v>669</v>
      </c>
      <c r="WAL77" s="98" t="s">
        <v>669</v>
      </c>
      <c r="WAM77" s="98" t="s">
        <v>669</v>
      </c>
      <c r="WAN77" s="98" t="s">
        <v>669</v>
      </c>
      <c r="WAO77" s="98" t="s">
        <v>669</v>
      </c>
      <c r="WAP77" s="98" t="s">
        <v>669</v>
      </c>
      <c r="WAQ77" s="98" t="s">
        <v>669</v>
      </c>
      <c r="WAR77" s="98" t="s">
        <v>669</v>
      </c>
      <c r="WAS77" s="98" t="s">
        <v>669</v>
      </c>
      <c r="WAT77" s="98" t="s">
        <v>669</v>
      </c>
      <c r="WAU77" s="98" t="s">
        <v>669</v>
      </c>
      <c r="WAV77" s="98" t="s">
        <v>669</v>
      </c>
      <c r="WAW77" s="98" t="s">
        <v>669</v>
      </c>
      <c r="WAX77" s="98" t="s">
        <v>669</v>
      </c>
      <c r="WAY77" s="98" t="s">
        <v>669</v>
      </c>
      <c r="WAZ77" s="98" t="s">
        <v>669</v>
      </c>
      <c r="WBA77" s="98" t="s">
        <v>669</v>
      </c>
      <c r="WBB77" s="98" t="s">
        <v>669</v>
      </c>
      <c r="WBC77" s="98" t="s">
        <v>669</v>
      </c>
      <c r="WBD77" s="98" t="s">
        <v>669</v>
      </c>
      <c r="WBE77" s="98" t="s">
        <v>669</v>
      </c>
      <c r="WBF77" s="98" t="s">
        <v>669</v>
      </c>
      <c r="WBG77" s="98" t="s">
        <v>669</v>
      </c>
      <c r="WBH77" s="98" t="s">
        <v>669</v>
      </c>
      <c r="WBI77" s="98" t="s">
        <v>669</v>
      </c>
      <c r="WBJ77" s="98" t="s">
        <v>669</v>
      </c>
      <c r="WBK77" s="98" t="s">
        <v>669</v>
      </c>
      <c r="WBL77" s="98" t="s">
        <v>669</v>
      </c>
      <c r="WBM77" s="98" t="s">
        <v>669</v>
      </c>
      <c r="WBN77" s="98" t="s">
        <v>669</v>
      </c>
      <c r="WBO77" s="98" t="s">
        <v>669</v>
      </c>
      <c r="WBP77" s="98" t="s">
        <v>669</v>
      </c>
      <c r="WBQ77" s="98" t="s">
        <v>669</v>
      </c>
      <c r="WBR77" s="98" t="s">
        <v>669</v>
      </c>
      <c r="WBS77" s="98" t="s">
        <v>669</v>
      </c>
      <c r="WBT77" s="98" t="s">
        <v>669</v>
      </c>
      <c r="WBU77" s="98" t="s">
        <v>669</v>
      </c>
      <c r="WBV77" s="98" t="s">
        <v>669</v>
      </c>
      <c r="WBW77" s="98" t="s">
        <v>669</v>
      </c>
      <c r="WBX77" s="98" t="s">
        <v>669</v>
      </c>
      <c r="WBY77" s="98" t="s">
        <v>669</v>
      </c>
      <c r="WBZ77" s="98" t="s">
        <v>669</v>
      </c>
      <c r="WCA77" s="98" t="s">
        <v>669</v>
      </c>
      <c r="WCB77" s="98" t="s">
        <v>669</v>
      </c>
      <c r="WCC77" s="98" t="s">
        <v>669</v>
      </c>
      <c r="WCD77" s="98" t="s">
        <v>669</v>
      </c>
      <c r="WCE77" s="98" t="s">
        <v>669</v>
      </c>
      <c r="WCF77" s="98" t="s">
        <v>669</v>
      </c>
      <c r="WCG77" s="98" t="s">
        <v>669</v>
      </c>
      <c r="WCH77" s="98" t="s">
        <v>669</v>
      </c>
      <c r="WCI77" s="98" t="s">
        <v>669</v>
      </c>
      <c r="WCJ77" s="98" t="s">
        <v>669</v>
      </c>
      <c r="WCK77" s="98" t="s">
        <v>669</v>
      </c>
      <c r="WCL77" s="98" t="s">
        <v>669</v>
      </c>
      <c r="WCM77" s="98" t="s">
        <v>669</v>
      </c>
      <c r="WCN77" s="98" t="s">
        <v>669</v>
      </c>
      <c r="WCO77" s="98" t="s">
        <v>669</v>
      </c>
      <c r="WCP77" s="98" t="s">
        <v>669</v>
      </c>
      <c r="WCQ77" s="98" t="s">
        <v>669</v>
      </c>
      <c r="WCR77" s="98" t="s">
        <v>669</v>
      </c>
      <c r="WCS77" s="98" t="s">
        <v>669</v>
      </c>
      <c r="WCT77" s="98" t="s">
        <v>669</v>
      </c>
      <c r="WCU77" s="98" t="s">
        <v>669</v>
      </c>
      <c r="WCV77" s="98" t="s">
        <v>669</v>
      </c>
      <c r="WCW77" s="98" t="s">
        <v>669</v>
      </c>
      <c r="WCX77" s="98" t="s">
        <v>669</v>
      </c>
      <c r="WCY77" s="98" t="s">
        <v>669</v>
      </c>
      <c r="WCZ77" s="98" t="s">
        <v>669</v>
      </c>
      <c r="WDA77" s="98" t="s">
        <v>669</v>
      </c>
      <c r="WDB77" s="98" t="s">
        <v>669</v>
      </c>
      <c r="WDC77" s="98" t="s">
        <v>669</v>
      </c>
      <c r="WDD77" s="98" t="s">
        <v>669</v>
      </c>
      <c r="WDE77" s="98" t="s">
        <v>669</v>
      </c>
      <c r="WDF77" s="98" t="s">
        <v>669</v>
      </c>
      <c r="WDG77" s="98" t="s">
        <v>669</v>
      </c>
      <c r="WDH77" s="98" t="s">
        <v>669</v>
      </c>
      <c r="WDI77" s="98" t="s">
        <v>669</v>
      </c>
      <c r="WDJ77" s="98" t="s">
        <v>669</v>
      </c>
      <c r="WDK77" s="98" t="s">
        <v>669</v>
      </c>
      <c r="WDL77" s="98" t="s">
        <v>669</v>
      </c>
      <c r="WDM77" s="98" t="s">
        <v>669</v>
      </c>
      <c r="WDN77" s="98" t="s">
        <v>669</v>
      </c>
      <c r="WDO77" s="98" t="s">
        <v>669</v>
      </c>
      <c r="WDP77" s="98" t="s">
        <v>669</v>
      </c>
      <c r="WDQ77" s="98" t="s">
        <v>669</v>
      </c>
      <c r="WDR77" s="98" t="s">
        <v>669</v>
      </c>
      <c r="WDS77" s="98" t="s">
        <v>669</v>
      </c>
      <c r="WDT77" s="98" t="s">
        <v>669</v>
      </c>
      <c r="WDU77" s="98" t="s">
        <v>669</v>
      </c>
      <c r="WDV77" s="98" t="s">
        <v>669</v>
      </c>
      <c r="WDW77" s="98" t="s">
        <v>669</v>
      </c>
      <c r="WDX77" s="98" t="s">
        <v>669</v>
      </c>
      <c r="WDY77" s="98" t="s">
        <v>669</v>
      </c>
      <c r="WDZ77" s="98" t="s">
        <v>669</v>
      </c>
      <c r="WEA77" s="98" t="s">
        <v>669</v>
      </c>
      <c r="WEB77" s="98" t="s">
        <v>669</v>
      </c>
      <c r="WEC77" s="98" t="s">
        <v>669</v>
      </c>
      <c r="WED77" s="98" t="s">
        <v>669</v>
      </c>
      <c r="WEE77" s="98" t="s">
        <v>669</v>
      </c>
      <c r="WEF77" s="98" t="s">
        <v>669</v>
      </c>
      <c r="WEG77" s="98" t="s">
        <v>669</v>
      </c>
      <c r="WEH77" s="98" t="s">
        <v>669</v>
      </c>
      <c r="WEI77" s="98" t="s">
        <v>669</v>
      </c>
      <c r="WEJ77" s="98" t="s">
        <v>669</v>
      </c>
      <c r="WEK77" s="98" t="s">
        <v>669</v>
      </c>
      <c r="WEL77" s="98" t="s">
        <v>669</v>
      </c>
      <c r="WEM77" s="98" t="s">
        <v>669</v>
      </c>
      <c r="WEN77" s="98" t="s">
        <v>669</v>
      </c>
      <c r="WEO77" s="98" t="s">
        <v>669</v>
      </c>
      <c r="WEP77" s="98" t="s">
        <v>669</v>
      </c>
      <c r="WEQ77" s="98" t="s">
        <v>669</v>
      </c>
      <c r="WER77" s="98" t="s">
        <v>669</v>
      </c>
      <c r="WES77" s="98" t="s">
        <v>669</v>
      </c>
      <c r="WET77" s="98" t="s">
        <v>669</v>
      </c>
      <c r="WEU77" s="98" t="s">
        <v>669</v>
      </c>
      <c r="WEV77" s="98" t="s">
        <v>669</v>
      </c>
      <c r="WEW77" s="98" t="s">
        <v>669</v>
      </c>
      <c r="WEX77" s="98" t="s">
        <v>669</v>
      </c>
      <c r="WEY77" s="98" t="s">
        <v>669</v>
      </c>
      <c r="WEZ77" s="98" t="s">
        <v>669</v>
      </c>
      <c r="WFA77" s="98" t="s">
        <v>669</v>
      </c>
      <c r="WFB77" s="98" t="s">
        <v>669</v>
      </c>
      <c r="WFC77" s="98" t="s">
        <v>669</v>
      </c>
      <c r="WFD77" s="98" t="s">
        <v>669</v>
      </c>
      <c r="WFE77" s="98" t="s">
        <v>669</v>
      </c>
      <c r="WFF77" s="98" t="s">
        <v>669</v>
      </c>
      <c r="WFG77" s="98" t="s">
        <v>669</v>
      </c>
      <c r="WFH77" s="98" t="s">
        <v>669</v>
      </c>
      <c r="WFI77" s="98" t="s">
        <v>669</v>
      </c>
      <c r="WFJ77" s="98" t="s">
        <v>669</v>
      </c>
      <c r="WFK77" s="98" t="s">
        <v>669</v>
      </c>
      <c r="WFL77" s="98" t="s">
        <v>669</v>
      </c>
      <c r="WFM77" s="98" t="s">
        <v>669</v>
      </c>
      <c r="WFN77" s="98" t="s">
        <v>669</v>
      </c>
      <c r="WFO77" s="98" t="s">
        <v>669</v>
      </c>
      <c r="WFP77" s="98" t="s">
        <v>669</v>
      </c>
      <c r="WFQ77" s="98" t="s">
        <v>669</v>
      </c>
      <c r="WFR77" s="98" t="s">
        <v>669</v>
      </c>
      <c r="WFS77" s="98" t="s">
        <v>669</v>
      </c>
      <c r="WFT77" s="98" t="s">
        <v>669</v>
      </c>
      <c r="WFU77" s="98" t="s">
        <v>669</v>
      </c>
      <c r="WFV77" s="98" t="s">
        <v>669</v>
      </c>
      <c r="WFW77" s="98" t="s">
        <v>669</v>
      </c>
      <c r="WFX77" s="98" t="s">
        <v>669</v>
      </c>
      <c r="WFY77" s="98" t="s">
        <v>669</v>
      </c>
      <c r="WFZ77" s="98" t="s">
        <v>669</v>
      </c>
      <c r="WGA77" s="98" t="s">
        <v>669</v>
      </c>
      <c r="WGB77" s="98" t="s">
        <v>669</v>
      </c>
      <c r="WGC77" s="98" t="s">
        <v>669</v>
      </c>
      <c r="WGD77" s="98" t="s">
        <v>669</v>
      </c>
      <c r="WGE77" s="98" t="s">
        <v>669</v>
      </c>
      <c r="WGF77" s="98" t="s">
        <v>669</v>
      </c>
      <c r="WGG77" s="98" t="s">
        <v>669</v>
      </c>
      <c r="WGH77" s="98" t="s">
        <v>669</v>
      </c>
      <c r="WGI77" s="98" t="s">
        <v>669</v>
      </c>
      <c r="WGJ77" s="98" t="s">
        <v>669</v>
      </c>
      <c r="WGK77" s="98" t="s">
        <v>669</v>
      </c>
      <c r="WGL77" s="98" t="s">
        <v>669</v>
      </c>
      <c r="WGM77" s="98" t="s">
        <v>669</v>
      </c>
      <c r="WGN77" s="98" t="s">
        <v>669</v>
      </c>
      <c r="WGO77" s="98" t="s">
        <v>669</v>
      </c>
      <c r="WGP77" s="98" t="s">
        <v>669</v>
      </c>
      <c r="WGQ77" s="98" t="s">
        <v>669</v>
      </c>
      <c r="WGR77" s="98" t="s">
        <v>669</v>
      </c>
      <c r="WGS77" s="98" t="s">
        <v>669</v>
      </c>
      <c r="WGT77" s="98" t="s">
        <v>669</v>
      </c>
      <c r="WGU77" s="98" t="s">
        <v>669</v>
      </c>
      <c r="WGV77" s="98" t="s">
        <v>669</v>
      </c>
      <c r="WGW77" s="98" t="s">
        <v>669</v>
      </c>
      <c r="WGX77" s="98" t="s">
        <v>669</v>
      </c>
      <c r="WGY77" s="98" t="s">
        <v>669</v>
      </c>
      <c r="WGZ77" s="98" t="s">
        <v>669</v>
      </c>
      <c r="WHA77" s="98" t="s">
        <v>669</v>
      </c>
      <c r="WHB77" s="98" t="s">
        <v>669</v>
      </c>
      <c r="WHC77" s="98" t="s">
        <v>669</v>
      </c>
      <c r="WHD77" s="98" t="s">
        <v>669</v>
      </c>
      <c r="WHE77" s="98" t="s">
        <v>669</v>
      </c>
      <c r="WHF77" s="98" t="s">
        <v>669</v>
      </c>
      <c r="WHG77" s="98" t="s">
        <v>669</v>
      </c>
      <c r="WHH77" s="98" t="s">
        <v>669</v>
      </c>
      <c r="WHI77" s="98" t="s">
        <v>669</v>
      </c>
      <c r="WHJ77" s="98" t="s">
        <v>669</v>
      </c>
      <c r="WHK77" s="98" t="s">
        <v>669</v>
      </c>
      <c r="WHL77" s="98" t="s">
        <v>669</v>
      </c>
      <c r="WHM77" s="98" t="s">
        <v>669</v>
      </c>
      <c r="WHN77" s="98" t="s">
        <v>669</v>
      </c>
      <c r="WHO77" s="98" t="s">
        <v>669</v>
      </c>
      <c r="WHP77" s="98" t="s">
        <v>669</v>
      </c>
      <c r="WHQ77" s="98" t="s">
        <v>669</v>
      </c>
      <c r="WHR77" s="98" t="s">
        <v>669</v>
      </c>
      <c r="WHS77" s="98" t="s">
        <v>669</v>
      </c>
      <c r="WHT77" s="98" t="s">
        <v>669</v>
      </c>
      <c r="WHU77" s="98" t="s">
        <v>669</v>
      </c>
      <c r="WHV77" s="98" t="s">
        <v>669</v>
      </c>
      <c r="WHW77" s="98" t="s">
        <v>669</v>
      </c>
      <c r="WHX77" s="98" t="s">
        <v>669</v>
      </c>
      <c r="WHY77" s="98" t="s">
        <v>669</v>
      </c>
      <c r="WHZ77" s="98" t="s">
        <v>669</v>
      </c>
      <c r="WIA77" s="98" t="s">
        <v>669</v>
      </c>
      <c r="WIB77" s="98" t="s">
        <v>669</v>
      </c>
      <c r="WIC77" s="98" t="s">
        <v>669</v>
      </c>
      <c r="WID77" s="98" t="s">
        <v>669</v>
      </c>
      <c r="WIE77" s="98" t="s">
        <v>669</v>
      </c>
      <c r="WIF77" s="98" t="s">
        <v>669</v>
      </c>
      <c r="WIG77" s="98" t="s">
        <v>669</v>
      </c>
      <c r="WIH77" s="98" t="s">
        <v>669</v>
      </c>
      <c r="WII77" s="98" t="s">
        <v>669</v>
      </c>
      <c r="WIJ77" s="98" t="s">
        <v>669</v>
      </c>
      <c r="WIK77" s="98" t="s">
        <v>669</v>
      </c>
      <c r="WIL77" s="98" t="s">
        <v>669</v>
      </c>
      <c r="WIM77" s="98" t="s">
        <v>669</v>
      </c>
      <c r="WIN77" s="98" t="s">
        <v>669</v>
      </c>
      <c r="WIO77" s="98" t="s">
        <v>669</v>
      </c>
      <c r="WIP77" s="98" t="s">
        <v>669</v>
      </c>
      <c r="WIQ77" s="98" t="s">
        <v>669</v>
      </c>
      <c r="WIR77" s="98" t="s">
        <v>669</v>
      </c>
      <c r="WIS77" s="98" t="s">
        <v>669</v>
      </c>
      <c r="WIT77" s="98" t="s">
        <v>669</v>
      </c>
      <c r="WIU77" s="98" t="s">
        <v>669</v>
      </c>
      <c r="WIV77" s="98" t="s">
        <v>669</v>
      </c>
      <c r="WIW77" s="98" t="s">
        <v>669</v>
      </c>
      <c r="WIX77" s="98" t="s">
        <v>669</v>
      </c>
      <c r="WIY77" s="98" t="s">
        <v>669</v>
      </c>
      <c r="WIZ77" s="98" t="s">
        <v>669</v>
      </c>
      <c r="WJA77" s="98" t="s">
        <v>669</v>
      </c>
      <c r="WJB77" s="98" t="s">
        <v>669</v>
      </c>
      <c r="WJC77" s="98" t="s">
        <v>669</v>
      </c>
      <c r="WJD77" s="98" t="s">
        <v>669</v>
      </c>
      <c r="WJE77" s="98" t="s">
        <v>669</v>
      </c>
      <c r="WJF77" s="98" t="s">
        <v>669</v>
      </c>
      <c r="WJG77" s="98" t="s">
        <v>669</v>
      </c>
      <c r="WJH77" s="98" t="s">
        <v>669</v>
      </c>
      <c r="WJI77" s="98" t="s">
        <v>669</v>
      </c>
      <c r="WJJ77" s="98" t="s">
        <v>669</v>
      </c>
      <c r="WJK77" s="98" t="s">
        <v>669</v>
      </c>
      <c r="WJL77" s="98" t="s">
        <v>669</v>
      </c>
      <c r="WJM77" s="98" t="s">
        <v>669</v>
      </c>
      <c r="WJN77" s="98" t="s">
        <v>669</v>
      </c>
      <c r="WJO77" s="98" t="s">
        <v>669</v>
      </c>
      <c r="WJP77" s="98" t="s">
        <v>669</v>
      </c>
      <c r="WJQ77" s="98" t="s">
        <v>669</v>
      </c>
      <c r="WJR77" s="98" t="s">
        <v>669</v>
      </c>
      <c r="WJS77" s="98" t="s">
        <v>669</v>
      </c>
      <c r="WJT77" s="98" t="s">
        <v>669</v>
      </c>
      <c r="WJU77" s="98" t="s">
        <v>669</v>
      </c>
      <c r="WJV77" s="98" t="s">
        <v>669</v>
      </c>
      <c r="WJW77" s="98" t="s">
        <v>669</v>
      </c>
      <c r="WJX77" s="98" t="s">
        <v>669</v>
      </c>
      <c r="WJY77" s="98" t="s">
        <v>669</v>
      </c>
      <c r="WJZ77" s="98" t="s">
        <v>669</v>
      </c>
      <c r="WKA77" s="98" t="s">
        <v>669</v>
      </c>
      <c r="WKB77" s="98" t="s">
        <v>669</v>
      </c>
      <c r="WKC77" s="98" t="s">
        <v>669</v>
      </c>
      <c r="WKD77" s="98" t="s">
        <v>669</v>
      </c>
      <c r="WKE77" s="98" t="s">
        <v>669</v>
      </c>
      <c r="WKF77" s="98" t="s">
        <v>669</v>
      </c>
      <c r="WKG77" s="98" t="s">
        <v>669</v>
      </c>
      <c r="WKH77" s="98" t="s">
        <v>669</v>
      </c>
      <c r="WKI77" s="98" t="s">
        <v>669</v>
      </c>
      <c r="WKJ77" s="98" t="s">
        <v>669</v>
      </c>
      <c r="WKK77" s="98" t="s">
        <v>669</v>
      </c>
      <c r="WKL77" s="98" t="s">
        <v>669</v>
      </c>
      <c r="WKM77" s="98" t="s">
        <v>669</v>
      </c>
      <c r="WKN77" s="98" t="s">
        <v>669</v>
      </c>
      <c r="WKO77" s="98" t="s">
        <v>669</v>
      </c>
      <c r="WKP77" s="98" t="s">
        <v>669</v>
      </c>
      <c r="WKQ77" s="98" t="s">
        <v>669</v>
      </c>
      <c r="WKR77" s="98" t="s">
        <v>669</v>
      </c>
      <c r="WKS77" s="98" t="s">
        <v>669</v>
      </c>
      <c r="WKT77" s="98" t="s">
        <v>669</v>
      </c>
      <c r="WKU77" s="98" t="s">
        <v>669</v>
      </c>
      <c r="WKV77" s="98" t="s">
        <v>669</v>
      </c>
      <c r="WKW77" s="98" t="s">
        <v>669</v>
      </c>
      <c r="WKX77" s="98" t="s">
        <v>669</v>
      </c>
      <c r="WKY77" s="98" t="s">
        <v>669</v>
      </c>
      <c r="WKZ77" s="98" t="s">
        <v>669</v>
      </c>
      <c r="WLA77" s="98" t="s">
        <v>669</v>
      </c>
      <c r="WLB77" s="98" t="s">
        <v>669</v>
      </c>
      <c r="WLC77" s="98" t="s">
        <v>669</v>
      </c>
      <c r="WLD77" s="98" t="s">
        <v>669</v>
      </c>
      <c r="WLE77" s="98" t="s">
        <v>669</v>
      </c>
      <c r="WLF77" s="98" t="s">
        <v>669</v>
      </c>
      <c r="WLG77" s="98" t="s">
        <v>669</v>
      </c>
      <c r="WLH77" s="98" t="s">
        <v>669</v>
      </c>
      <c r="WLI77" s="98" t="s">
        <v>669</v>
      </c>
      <c r="WLJ77" s="98" t="s">
        <v>669</v>
      </c>
      <c r="WLK77" s="98" t="s">
        <v>669</v>
      </c>
      <c r="WLL77" s="98" t="s">
        <v>669</v>
      </c>
      <c r="WLM77" s="98" t="s">
        <v>669</v>
      </c>
      <c r="WLN77" s="98" t="s">
        <v>669</v>
      </c>
      <c r="WLO77" s="98" t="s">
        <v>669</v>
      </c>
      <c r="WLP77" s="98" t="s">
        <v>669</v>
      </c>
      <c r="WLQ77" s="98" t="s">
        <v>669</v>
      </c>
      <c r="WLR77" s="98" t="s">
        <v>669</v>
      </c>
      <c r="WLS77" s="98" t="s">
        <v>669</v>
      </c>
      <c r="WLT77" s="98" t="s">
        <v>669</v>
      </c>
      <c r="WLU77" s="98" t="s">
        <v>669</v>
      </c>
      <c r="WLV77" s="98" t="s">
        <v>669</v>
      </c>
      <c r="WLW77" s="98" t="s">
        <v>669</v>
      </c>
      <c r="WLX77" s="98" t="s">
        <v>669</v>
      </c>
      <c r="WLY77" s="98" t="s">
        <v>669</v>
      </c>
      <c r="WLZ77" s="98" t="s">
        <v>669</v>
      </c>
      <c r="WMA77" s="98" t="s">
        <v>669</v>
      </c>
      <c r="WMB77" s="98" t="s">
        <v>669</v>
      </c>
      <c r="WMC77" s="98" t="s">
        <v>669</v>
      </c>
      <c r="WMD77" s="98" t="s">
        <v>669</v>
      </c>
      <c r="WME77" s="98" t="s">
        <v>669</v>
      </c>
      <c r="WMF77" s="98" t="s">
        <v>669</v>
      </c>
      <c r="WMG77" s="98" t="s">
        <v>669</v>
      </c>
      <c r="WMH77" s="98" t="s">
        <v>669</v>
      </c>
      <c r="WMI77" s="98" t="s">
        <v>669</v>
      </c>
      <c r="WMJ77" s="98" t="s">
        <v>669</v>
      </c>
      <c r="WMK77" s="98" t="s">
        <v>669</v>
      </c>
      <c r="WML77" s="98" t="s">
        <v>669</v>
      </c>
      <c r="WMM77" s="98" t="s">
        <v>669</v>
      </c>
      <c r="WMN77" s="98" t="s">
        <v>669</v>
      </c>
      <c r="WMO77" s="98" t="s">
        <v>669</v>
      </c>
      <c r="WMP77" s="98" t="s">
        <v>669</v>
      </c>
      <c r="WMQ77" s="98" t="s">
        <v>669</v>
      </c>
      <c r="WMR77" s="98" t="s">
        <v>669</v>
      </c>
      <c r="WMS77" s="98" t="s">
        <v>669</v>
      </c>
      <c r="WMT77" s="98" t="s">
        <v>669</v>
      </c>
      <c r="WMU77" s="98" t="s">
        <v>669</v>
      </c>
      <c r="WMV77" s="98" t="s">
        <v>669</v>
      </c>
      <c r="WMW77" s="98" t="s">
        <v>669</v>
      </c>
      <c r="WMX77" s="98" t="s">
        <v>669</v>
      </c>
      <c r="WMY77" s="98" t="s">
        <v>669</v>
      </c>
      <c r="WMZ77" s="98" t="s">
        <v>669</v>
      </c>
      <c r="WNA77" s="98" t="s">
        <v>669</v>
      </c>
      <c r="WNB77" s="98" t="s">
        <v>669</v>
      </c>
      <c r="WNC77" s="98" t="s">
        <v>669</v>
      </c>
      <c r="WND77" s="98" t="s">
        <v>669</v>
      </c>
      <c r="WNE77" s="98" t="s">
        <v>669</v>
      </c>
      <c r="WNF77" s="98" t="s">
        <v>669</v>
      </c>
      <c r="WNG77" s="98" t="s">
        <v>669</v>
      </c>
      <c r="WNH77" s="98" t="s">
        <v>669</v>
      </c>
      <c r="WNI77" s="98" t="s">
        <v>669</v>
      </c>
      <c r="WNJ77" s="98" t="s">
        <v>669</v>
      </c>
      <c r="WNK77" s="98" t="s">
        <v>669</v>
      </c>
      <c r="WNL77" s="98" t="s">
        <v>669</v>
      </c>
      <c r="WNM77" s="98" t="s">
        <v>669</v>
      </c>
      <c r="WNN77" s="98" t="s">
        <v>669</v>
      </c>
      <c r="WNO77" s="98" t="s">
        <v>669</v>
      </c>
      <c r="WNP77" s="98" t="s">
        <v>669</v>
      </c>
      <c r="WNQ77" s="98" t="s">
        <v>669</v>
      </c>
      <c r="WNR77" s="98" t="s">
        <v>669</v>
      </c>
      <c r="WNS77" s="98" t="s">
        <v>669</v>
      </c>
      <c r="WNT77" s="98" t="s">
        <v>669</v>
      </c>
      <c r="WNU77" s="98" t="s">
        <v>669</v>
      </c>
      <c r="WNV77" s="98" t="s">
        <v>669</v>
      </c>
      <c r="WNW77" s="98" t="s">
        <v>669</v>
      </c>
      <c r="WNX77" s="98" t="s">
        <v>669</v>
      </c>
      <c r="WNY77" s="98" t="s">
        <v>669</v>
      </c>
      <c r="WNZ77" s="98" t="s">
        <v>669</v>
      </c>
      <c r="WOA77" s="98" t="s">
        <v>669</v>
      </c>
      <c r="WOB77" s="98" t="s">
        <v>669</v>
      </c>
      <c r="WOC77" s="98" t="s">
        <v>669</v>
      </c>
      <c r="WOD77" s="98" t="s">
        <v>669</v>
      </c>
      <c r="WOE77" s="98" t="s">
        <v>669</v>
      </c>
      <c r="WOF77" s="98" t="s">
        <v>669</v>
      </c>
      <c r="WOG77" s="98" t="s">
        <v>669</v>
      </c>
      <c r="WOH77" s="98" t="s">
        <v>669</v>
      </c>
      <c r="WOI77" s="98" t="s">
        <v>669</v>
      </c>
      <c r="WOJ77" s="98" t="s">
        <v>669</v>
      </c>
      <c r="WOK77" s="98" t="s">
        <v>669</v>
      </c>
      <c r="WOL77" s="98" t="s">
        <v>669</v>
      </c>
      <c r="WOM77" s="98" t="s">
        <v>669</v>
      </c>
      <c r="WON77" s="98" t="s">
        <v>669</v>
      </c>
      <c r="WOO77" s="98" t="s">
        <v>669</v>
      </c>
      <c r="WOP77" s="98" t="s">
        <v>669</v>
      </c>
      <c r="WOQ77" s="98" t="s">
        <v>669</v>
      </c>
      <c r="WOR77" s="98" t="s">
        <v>669</v>
      </c>
      <c r="WOS77" s="98" t="s">
        <v>669</v>
      </c>
      <c r="WOT77" s="98" t="s">
        <v>669</v>
      </c>
      <c r="WOU77" s="98" t="s">
        <v>669</v>
      </c>
      <c r="WOV77" s="98" t="s">
        <v>669</v>
      </c>
      <c r="WOW77" s="98" t="s">
        <v>669</v>
      </c>
      <c r="WOX77" s="98" t="s">
        <v>669</v>
      </c>
      <c r="WOY77" s="98" t="s">
        <v>669</v>
      </c>
      <c r="WOZ77" s="98" t="s">
        <v>669</v>
      </c>
      <c r="WPA77" s="98" t="s">
        <v>669</v>
      </c>
      <c r="WPB77" s="98" t="s">
        <v>669</v>
      </c>
      <c r="WPC77" s="98" t="s">
        <v>669</v>
      </c>
      <c r="WPD77" s="98" t="s">
        <v>669</v>
      </c>
      <c r="WPE77" s="98" t="s">
        <v>669</v>
      </c>
      <c r="WPF77" s="98" t="s">
        <v>669</v>
      </c>
      <c r="WPG77" s="98" t="s">
        <v>669</v>
      </c>
      <c r="WPH77" s="98" t="s">
        <v>669</v>
      </c>
      <c r="WPI77" s="98" t="s">
        <v>669</v>
      </c>
      <c r="WPJ77" s="98" t="s">
        <v>669</v>
      </c>
      <c r="WPK77" s="98" t="s">
        <v>669</v>
      </c>
      <c r="WPL77" s="98" t="s">
        <v>669</v>
      </c>
      <c r="WPM77" s="98" t="s">
        <v>669</v>
      </c>
      <c r="WPN77" s="98" t="s">
        <v>669</v>
      </c>
      <c r="WPO77" s="98" t="s">
        <v>669</v>
      </c>
      <c r="WPP77" s="98" t="s">
        <v>669</v>
      </c>
      <c r="WPQ77" s="98" t="s">
        <v>669</v>
      </c>
      <c r="WPR77" s="98" t="s">
        <v>669</v>
      </c>
      <c r="WPS77" s="98" t="s">
        <v>669</v>
      </c>
      <c r="WPT77" s="98" t="s">
        <v>669</v>
      </c>
      <c r="WPU77" s="98" t="s">
        <v>669</v>
      </c>
      <c r="WPV77" s="98" t="s">
        <v>669</v>
      </c>
      <c r="WPW77" s="98" t="s">
        <v>669</v>
      </c>
      <c r="WPX77" s="98" t="s">
        <v>669</v>
      </c>
      <c r="WPY77" s="98" t="s">
        <v>669</v>
      </c>
      <c r="WPZ77" s="98" t="s">
        <v>669</v>
      </c>
      <c r="WQA77" s="98" t="s">
        <v>669</v>
      </c>
      <c r="WQB77" s="98" t="s">
        <v>669</v>
      </c>
      <c r="WQC77" s="98" t="s">
        <v>669</v>
      </c>
      <c r="WQD77" s="98" t="s">
        <v>669</v>
      </c>
      <c r="WQE77" s="98" t="s">
        <v>669</v>
      </c>
      <c r="WQF77" s="98" t="s">
        <v>669</v>
      </c>
      <c r="WQG77" s="98" t="s">
        <v>669</v>
      </c>
      <c r="WQH77" s="98" t="s">
        <v>669</v>
      </c>
      <c r="WQI77" s="98" t="s">
        <v>669</v>
      </c>
      <c r="WQJ77" s="98" t="s">
        <v>669</v>
      </c>
      <c r="WQK77" s="98" t="s">
        <v>669</v>
      </c>
      <c r="WQL77" s="98" t="s">
        <v>669</v>
      </c>
      <c r="WQM77" s="98" t="s">
        <v>669</v>
      </c>
      <c r="WQN77" s="98" t="s">
        <v>669</v>
      </c>
      <c r="WQO77" s="98" t="s">
        <v>669</v>
      </c>
      <c r="WQP77" s="98" t="s">
        <v>669</v>
      </c>
      <c r="WQQ77" s="98" t="s">
        <v>669</v>
      </c>
      <c r="WQR77" s="98" t="s">
        <v>669</v>
      </c>
      <c r="WQS77" s="98" t="s">
        <v>669</v>
      </c>
      <c r="WQT77" s="98" t="s">
        <v>669</v>
      </c>
      <c r="WQU77" s="98" t="s">
        <v>669</v>
      </c>
      <c r="WQV77" s="98" t="s">
        <v>669</v>
      </c>
      <c r="WQW77" s="98" t="s">
        <v>669</v>
      </c>
      <c r="WQX77" s="98" t="s">
        <v>669</v>
      </c>
      <c r="WQY77" s="98" t="s">
        <v>669</v>
      </c>
      <c r="WQZ77" s="98" t="s">
        <v>669</v>
      </c>
      <c r="WRA77" s="98" t="s">
        <v>669</v>
      </c>
      <c r="WRB77" s="98" t="s">
        <v>669</v>
      </c>
      <c r="WRC77" s="98" t="s">
        <v>669</v>
      </c>
      <c r="WRD77" s="98" t="s">
        <v>669</v>
      </c>
      <c r="WRE77" s="98" t="s">
        <v>669</v>
      </c>
      <c r="WRF77" s="98" t="s">
        <v>669</v>
      </c>
      <c r="WRG77" s="98" t="s">
        <v>669</v>
      </c>
      <c r="WRH77" s="98" t="s">
        <v>669</v>
      </c>
      <c r="WRI77" s="98" t="s">
        <v>669</v>
      </c>
      <c r="WRJ77" s="98" t="s">
        <v>669</v>
      </c>
      <c r="WRK77" s="98" t="s">
        <v>669</v>
      </c>
      <c r="WRL77" s="98" t="s">
        <v>669</v>
      </c>
      <c r="WRM77" s="98" t="s">
        <v>669</v>
      </c>
      <c r="WRN77" s="98" t="s">
        <v>669</v>
      </c>
      <c r="WRO77" s="98" t="s">
        <v>669</v>
      </c>
      <c r="WRP77" s="98" t="s">
        <v>669</v>
      </c>
      <c r="WRQ77" s="98" t="s">
        <v>669</v>
      </c>
      <c r="WRR77" s="98" t="s">
        <v>669</v>
      </c>
      <c r="WRS77" s="98" t="s">
        <v>669</v>
      </c>
      <c r="WRT77" s="98" t="s">
        <v>669</v>
      </c>
      <c r="WRU77" s="98" t="s">
        <v>669</v>
      </c>
      <c r="WRV77" s="98" t="s">
        <v>669</v>
      </c>
      <c r="WRW77" s="98" t="s">
        <v>669</v>
      </c>
      <c r="WRX77" s="98" t="s">
        <v>669</v>
      </c>
      <c r="WRY77" s="98" t="s">
        <v>669</v>
      </c>
      <c r="WRZ77" s="98" t="s">
        <v>669</v>
      </c>
      <c r="WSA77" s="98" t="s">
        <v>669</v>
      </c>
      <c r="WSB77" s="98" t="s">
        <v>669</v>
      </c>
      <c r="WSC77" s="98" t="s">
        <v>669</v>
      </c>
      <c r="WSD77" s="98" t="s">
        <v>669</v>
      </c>
      <c r="WSE77" s="98" t="s">
        <v>669</v>
      </c>
      <c r="WSF77" s="98" t="s">
        <v>669</v>
      </c>
      <c r="WSG77" s="98" t="s">
        <v>669</v>
      </c>
      <c r="WSH77" s="98" t="s">
        <v>669</v>
      </c>
      <c r="WSI77" s="98" t="s">
        <v>669</v>
      </c>
      <c r="WSJ77" s="98" t="s">
        <v>669</v>
      </c>
      <c r="WSK77" s="98" t="s">
        <v>669</v>
      </c>
      <c r="WSL77" s="98" t="s">
        <v>669</v>
      </c>
      <c r="WSM77" s="98" t="s">
        <v>669</v>
      </c>
      <c r="WSN77" s="98" t="s">
        <v>669</v>
      </c>
      <c r="WSO77" s="98" t="s">
        <v>669</v>
      </c>
      <c r="WSP77" s="98" t="s">
        <v>669</v>
      </c>
      <c r="WSQ77" s="98" t="s">
        <v>669</v>
      </c>
      <c r="WSR77" s="98" t="s">
        <v>669</v>
      </c>
      <c r="WSS77" s="98" t="s">
        <v>669</v>
      </c>
      <c r="WST77" s="98" t="s">
        <v>669</v>
      </c>
      <c r="WSU77" s="98" t="s">
        <v>669</v>
      </c>
      <c r="WSV77" s="98" t="s">
        <v>669</v>
      </c>
      <c r="WSW77" s="98" t="s">
        <v>669</v>
      </c>
      <c r="WSX77" s="98" t="s">
        <v>669</v>
      </c>
      <c r="WSY77" s="98" t="s">
        <v>669</v>
      </c>
      <c r="WSZ77" s="98" t="s">
        <v>669</v>
      </c>
      <c r="WTA77" s="98" t="s">
        <v>669</v>
      </c>
      <c r="WTB77" s="98" t="s">
        <v>669</v>
      </c>
      <c r="WTC77" s="98" t="s">
        <v>669</v>
      </c>
      <c r="WTD77" s="98" t="s">
        <v>669</v>
      </c>
      <c r="WTE77" s="98" t="s">
        <v>669</v>
      </c>
      <c r="WTF77" s="98" t="s">
        <v>669</v>
      </c>
      <c r="WTG77" s="98" t="s">
        <v>669</v>
      </c>
      <c r="WTH77" s="98" t="s">
        <v>669</v>
      </c>
      <c r="WTI77" s="98" t="s">
        <v>669</v>
      </c>
      <c r="WTJ77" s="98" t="s">
        <v>669</v>
      </c>
      <c r="WTK77" s="98" t="s">
        <v>669</v>
      </c>
      <c r="WTL77" s="98" t="s">
        <v>669</v>
      </c>
      <c r="WTM77" s="98" t="s">
        <v>669</v>
      </c>
      <c r="WTN77" s="98" t="s">
        <v>669</v>
      </c>
      <c r="WTO77" s="98" t="s">
        <v>669</v>
      </c>
      <c r="WTP77" s="98" t="s">
        <v>669</v>
      </c>
      <c r="WTQ77" s="98" t="s">
        <v>669</v>
      </c>
      <c r="WTR77" s="98" t="s">
        <v>669</v>
      </c>
      <c r="WTS77" s="98" t="s">
        <v>669</v>
      </c>
      <c r="WTT77" s="98" t="s">
        <v>669</v>
      </c>
      <c r="WTU77" s="98" t="s">
        <v>669</v>
      </c>
      <c r="WTV77" s="98" t="s">
        <v>669</v>
      </c>
      <c r="WTW77" s="98" t="s">
        <v>669</v>
      </c>
      <c r="WTX77" s="98" t="s">
        <v>669</v>
      </c>
      <c r="WTY77" s="98" t="s">
        <v>669</v>
      </c>
      <c r="WTZ77" s="98" t="s">
        <v>669</v>
      </c>
      <c r="WUA77" s="98" t="s">
        <v>669</v>
      </c>
      <c r="WUB77" s="98" t="s">
        <v>669</v>
      </c>
      <c r="WUC77" s="98" t="s">
        <v>669</v>
      </c>
      <c r="WUD77" s="98" t="s">
        <v>669</v>
      </c>
      <c r="WUE77" s="98" t="s">
        <v>669</v>
      </c>
      <c r="WUF77" s="98" t="s">
        <v>669</v>
      </c>
      <c r="WUG77" s="98" t="s">
        <v>669</v>
      </c>
      <c r="WUH77" s="98" t="s">
        <v>669</v>
      </c>
      <c r="WUI77" s="98" t="s">
        <v>669</v>
      </c>
      <c r="WUJ77" s="98" t="s">
        <v>669</v>
      </c>
      <c r="WUK77" s="98" t="s">
        <v>669</v>
      </c>
      <c r="WUL77" s="98" t="s">
        <v>669</v>
      </c>
      <c r="WUM77" s="98" t="s">
        <v>669</v>
      </c>
      <c r="WUN77" s="98" t="s">
        <v>669</v>
      </c>
      <c r="WUO77" s="98" t="s">
        <v>669</v>
      </c>
      <c r="WUP77" s="98" t="s">
        <v>669</v>
      </c>
      <c r="WUQ77" s="98" t="s">
        <v>669</v>
      </c>
      <c r="WUR77" s="98" t="s">
        <v>669</v>
      </c>
      <c r="WUS77" s="98" t="s">
        <v>669</v>
      </c>
      <c r="WUT77" s="98" t="s">
        <v>669</v>
      </c>
      <c r="WUU77" s="98" t="s">
        <v>669</v>
      </c>
      <c r="WUV77" s="98" t="s">
        <v>669</v>
      </c>
      <c r="WUW77" s="98" t="s">
        <v>669</v>
      </c>
      <c r="WUX77" s="98" t="s">
        <v>669</v>
      </c>
      <c r="WUY77" s="98" t="s">
        <v>669</v>
      </c>
      <c r="WUZ77" s="98" t="s">
        <v>669</v>
      </c>
      <c r="WVA77" s="98" t="s">
        <v>669</v>
      </c>
      <c r="WVB77" s="98" t="s">
        <v>669</v>
      </c>
      <c r="WVC77" s="98" t="s">
        <v>669</v>
      </c>
      <c r="WVD77" s="98" t="s">
        <v>669</v>
      </c>
      <c r="WVE77" s="98" t="s">
        <v>669</v>
      </c>
      <c r="WVF77" s="98" t="s">
        <v>669</v>
      </c>
      <c r="WVG77" s="98" t="s">
        <v>669</v>
      </c>
      <c r="WVH77" s="98" t="s">
        <v>669</v>
      </c>
      <c r="WVI77" s="98" t="s">
        <v>669</v>
      </c>
      <c r="WVJ77" s="98" t="s">
        <v>669</v>
      </c>
      <c r="WVK77" s="98" t="s">
        <v>669</v>
      </c>
      <c r="WVL77" s="98" t="s">
        <v>669</v>
      </c>
      <c r="WVM77" s="98" t="s">
        <v>669</v>
      </c>
      <c r="WVN77" s="98" t="s">
        <v>669</v>
      </c>
      <c r="WVO77" s="98" t="s">
        <v>669</v>
      </c>
      <c r="WVP77" s="98" t="s">
        <v>669</v>
      </c>
      <c r="WVQ77" s="98" t="s">
        <v>669</v>
      </c>
      <c r="WVR77" s="98" t="s">
        <v>669</v>
      </c>
      <c r="WVS77" s="98" t="s">
        <v>669</v>
      </c>
      <c r="WVT77" s="98" t="s">
        <v>669</v>
      </c>
      <c r="WVU77" s="98" t="s">
        <v>669</v>
      </c>
      <c r="WVV77" s="98" t="s">
        <v>669</v>
      </c>
      <c r="WVW77" s="98" t="s">
        <v>669</v>
      </c>
      <c r="WVX77" s="98" t="s">
        <v>669</v>
      </c>
      <c r="WVY77" s="98" t="s">
        <v>669</v>
      </c>
      <c r="WVZ77" s="98" t="s">
        <v>669</v>
      </c>
      <c r="WWA77" s="98" t="s">
        <v>669</v>
      </c>
      <c r="WWB77" s="98" t="s">
        <v>669</v>
      </c>
      <c r="WWC77" s="98" t="s">
        <v>669</v>
      </c>
      <c r="WWD77" s="98" t="s">
        <v>669</v>
      </c>
      <c r="WWE77" s="98" t="s">
        <v>669</v>
      </c>
      <c r="WWF77" s="98" t="s">
        <v>669</v>
      </c>
      <c r="WWG77" s="98" t="s">
        <v>669</v>
      </c>
      <c r="WWH77" s="98" t="s">
        <v>669</v>
      </c>
      <c r="WWI77" s="98" t="s">
        <v>669</v>
      </c>
      <c r="WWJ77" s="98" t="s">
        <v>669</v>
      </c>
      <c r="WWK77" s="98" t="s">
        <v>669</v>
      </c>
      <c r="WWL77" s="98" t="s">
        <v>669</v>
      </c>
      <c r="WWM77" s="98" t="s">
        <v>669</v>
      </c>
      <c r="WWN77" s="98" t="s">
        <v>669</v>
      </c>
      <c r="WWO77" s="98" t="s">
        <v>669</v>
      </c>
      <c r="WWP77" s="98" t="s">
        <v>669</v>
      </c>
      <c r="WWQ77" s="98" t="s">
        <v>669</v>
      </c>
      <c r="WWR77" s="98" t="s">
        <v>669</v>
      </c>
      <c r="WWS77" s="98" t="s">
        <v>669</v>
      </c>
      <c r="WWT77" s="98" t="s">
        <v>669</v>
      </c>
      <c r="WWU77" s="98" t="s">
        <v>669</v>
      </c>
      <c r="WWV77" s="98" t="s">
        <v>669</v>
      </c>
      <c r="WWW77" s="98" t="s">
        <v>669</v>
      </c>
      <c r="WWX77" s="98" t="s">
        <v>669</v>
      </c>
      <c r="WWY77" s="98" t="s">
        <v>669</v>
      </c>
      <c r="WWZ77" s="98" t="s">
        <v>669</v>
      </c>
      <c r="WXA77" s="98" t="s">
        <v>669</v>
      </c>
      <c r="WXB77" s="98" t="s">
        <v>669</v>
      </c>
      <c r="WXC77" s="98" t="s">
        <v>669</v>
      </c>
      <c r="WXD77" s="98" t="s">
        <v>669</v>
      </c>
      <c r="WXE77" s="98" t="s">
        <v>669</v>
      </c>
      <c r="WXF77" s="98" t="s">
        <v>669</v>
      </c>
      <c r="WXG77" s="98" t="s">
        <v>669</v>
      </c>
      <c r="WXH77" s="98" t="s">
        <v>669</v>
      </c>
      <c r="WXI77" s="98" t="s">
        <v>669</v>
      </c>
      <c r="WXJ77" s="98" t="s">
        <v>669</v>
      </c>
      <c r="WXK77" s="98" t="s">
        <v>669</v>
      </c>
      <c r="WXL77" s="98" t="s">
        <v>669</v>
      </c>
      <c r="WXM77" s="98" t="s">
        <v>669</v>
      </c>
      <c r="WXN77" s="98" t="s">
        <v>669</v>
      </c>
      <c r="WXO77" s="98" t="s">
        <v>669</v>
      </c>
      <c r="WXP77" s="98" t="s">
        <v>669</v>
      </c>
      <c r="WXQ77" s="98" t="s">
        <v>669</v>
      </c>
      <c r="WXR77" s="98" t="s">
        <v>669</v>
      </c>
      <c r="WXS77" s="98" t="s">
        <v>669</v>
      </c>
      <c r="WXT77" s="98" t="s">
        <v>669</v>
      </c>
      <c r="WXU77" s="98" t="s">
        <v>669</v>
      </c>
      <c r="WXV77" s="98" t="s">
        <v>669</v>
      </c>
      <c r="WXW77" s="98" t="s">
        <v>669</v>
      </c>
      <c r="WXX77" s="98" t="s">
        <v>669</v>
      </c>
      <c r="WXY77" s="98" t="s">
        <v>669</v>
      </c>
      <c r="WXZ77" s="98" t="s">
        <v>669</v>
      </c>
      <c r="WYA77" s="98" t="s">
        <v>669</v>
      </c>
      <c r="WYB77" s="98" t="s">
        <v>669</v>
      </c>
      <c r="WYC77" s="98" t="s">
        <v>669</v>
      </c>
      <c r="WYD77" s="98" t="s">
        <v>669</v>
      </c>
      <c r="WYE77" s="98" t="s">
        <v>669</v>
      </c>
      <c r="WYF77" s="98" t="s">
        <v>669</v>
      </c>
      <c r="WYG77" s="98" t="s">
        <v>669</v>
      </c>
      <c r="WYH77" s="98" t="s">
        <v>669</v>
      </c>
      <c r="WYI77" s="98" t="s">
        <v>669</v>
      </c>
      <c r="WYJ77" s="98" t="s">
        <v>669</v>
      </c>
      <c r="WYK77" s="98" t="s">
        <v>669</v>
      </c>
      <c r="WYL77" s="98" t="s">
        <v>669</v>
      </c>
      <c r="WYM77" s="98" t="s">
        <v>669</v>
      </c>
      <c r="WYN77" s="98" t="s">
        <v>669</v>
      </c>
      <c r="WYO77" s="98" t="s">
        <v>669</v>
      </c>
      <c r="WYP77" s="98" t="s">
        <v>669</v>
      </c>
      <c r="WYQ77" s="98" t="s">
        <v>669</v>
      </c>
      <c r="WYR77" s="98" t="s">
        <v>669</v>
      </c>
      <c r="WYS77" s="98" t="s">
        <v>669</v>
      </c>
      <c r="WYT77" s="98" t="s">
        <v>669</v>
      </c>
      <c r="WYU77" s="98" t="s">
        <v>669</v>
      </c>
      <c r="WYV77" s="98" t="s">
        <v>669</v>
      </c>
      <c r="WYW77" s="98" t="s">
        <v>669</v>
      </c>
      <c r="WYX77" s="98" t="s">
        <v>669</v>
      </c>
      <c r="WYY77" s="98" t="s">
        <v>669</v>
      </c>
      <c r="WYZ77" s="98" t="s">
        <v>669</v>
      </c>
      <c r="WZA77" s="98" t="s">
        <v>669</v>
      </c>
      <c r="WZB77" s="98" t="s">
        <v>669</v>
      </c>
      <c r="WZC77" s="98" t="s">
        <v>669</v>
      </c>
      <c r="WZD77" s="98" t="s">
        <v>669</v>
      </c>
      <c r="WZE77" s="98" t="s">
        <v>669</v>
      </c>
      <c r="WZF77" s="98" t="s">
        <v>669</v>
      </c>
      <c r="WZG77" s="98" t="s">
        <v>669</v>
      </c>
      <c r="WZH77" s="98" t="s">
        <v>669</v>
      </c>
      <c r="WZI77" s="98" t="s">
        <v>669</v>
      </c>
      <c r="WZJ77" s="98" t="s">
        <v>669</v>
      </c>
      <c r="WZK77" s="98" t="s">
        <v>669</v>
      </c>
      <c r="WZL77" s="98" t="s">
        <v>669</v>
      </c>
      <c r="WZM77" s="98" t="s">
        <v>669</v>
      </c>
      <c r="WZN77" s="98" t="s">
        <v>669</v>
      </c>
      <c r="WZO77" s="98" t="s">
        <v>669</v>
      </c>
      <c r="WZP77" s="98" t="s">
        <v>669</v>
      </c>
      <c r="WZQ77" s="98" t="s">
        <v>669</v>
      </c>
      <c r="WZR77" s="98" t="s">
        <v>669</v>
      </c>
      <c r="WZS77" s="98" t="s">
        <v>669</v>
      </c>
      <c r="WZT77" s="98" t="s">
        <v>669</v>
      </c>
      <c r="WZU77" s="98" t="s">
        <v>669</v>
      </c>
      <c r="WZV77" s="98" t="s">
        <v>669</v>
      </c>
      <c r="WZW77" s="98" t="s">
        <v>669</v>
      </c>
      <c r="WZX77" s="98" t="s">
        <v>669</v>
      </c>
      <c r="WZY77" s="98" t="s">
        <v>669</v>
      </c>
      <c r="WZZ77" s="98" t="s">
        <v>669</v>
      </c>
      <c r="XAA77" s="98" t="s">
        <v>669</v>
      </c>
      <c r="XAB77" s="98" t="s">
        <v>669</v>
      </c>
      <c r="XAC77" s="98" t="s">
        <v>669</v>
      </c>
      <c r="XAD77" s="98" t="s">
        <v>669</v>
      </c>
      <c r="XAE77" s="98" t="s">
        <v>669</v>
      </c>
      <c r="XAF77" s="98" t="s">
        <v>669</v>
      </c>
      <c r="XAG77" s="98" t="s">
        <v>669</v>
      </c>
      <c r="XAH77" s="98" t="s">
        <v>669</v>
      </c>
      <c r="XAI77" s="98" t="s">
        <v>669</v>
      </c>
      <c r="XAJ77" s="98" t="s">
        <v>669</v>
      </c>
      <c r="XAK77" s="98" t="s">
        <v>669</v>
      </c>
      <c r="XAL77" s="98" t="s">
        <v>669</v>
      </c>
      <c r="XAM77" s="98" t="s">
        <v>669</v>
      </c>
      <c r="XAN77" s="98" t="s">
        <v>669</v>
      </c>
      <c r="XAO77" s="98" t="s">
        <v>669</v>
      </c>
      <c r="XAP77" s="98" t="s">
        <v>669</v>
      </c>
      <c r="XAQ77" s="98" t="s">
        <v>669</v>
      </c>
      <c r="XAR77" s="98" t="s">
        <v>669</v>
      </c>
      <c r="XAS77" s="98" t="s">
        <v>669</v>
      </c>
      <c r="XAT77" s="98" t="s">
        <v>669</v>
      </c>
      <c r="XAU77" s="98" t="s">
        <v>669</v>
      </c>
      <c r="XAV77" s="98" t="s">
        <v>669</v>
      </c>
      <c r="XAW77" s="98" t="s">
        <v>669</v>
      </c>
      <c r="XAX77" s="98" t="s">
        <v>669</v>
      </c>
      <c r="XAY77" s="98" t="s">
        <v>669</v>
      </c>
      <c r="XAZ77" s="98" t="s">
        <v>669</v>
      </c>
      <c r="XBA77" s="98" t="s">
        <v>669</v>
      </c>
      <c r="XBB77" s="98" t="s">
        <v>669</v>
      </c>
      <c r="XBC77" s="98" t="s">
        <v>669</v>
      </c>
      <c r="XBD77" s="98" t="s">
        <v>669</v>
      </c>
      <c r="XBE77" s="98" t="s">
        <v>669</v>
      </c>
      <c r="XBF77" s="98" t="s">
        <v>669</v>
      </c>
      <c r="XBG77" s="98" t="s">
        <v>669</v>
      </c>
      <c r="XBH77" s="98" t="s">
        <v>669</v>
      </c>
      <c r="XBI77" s="98" t="s">
        <v>669</v>
      </c>
      <c r="XBJ77" s="98" t="s">
        <v>669</v>
      </c>
      <c r="XBK77" s="98" t="s">
        <v>669</v>
      </c>
      <c r="XBL77" s="98" t="s">
        <v>669</v>
      </c>
      <c r="XBM77" s="98" t="s">
        <v>669</v>
      </c>
      <c r="XBN77" s="98" t="s">
        <v>669</v>
      </c>
      <c r="XBO77" s="98" t="s">
        <v>669</v>
      </c>
      <c r="XBP77" s="98" t="s">
        <v>669</v>
      </c>
      <c r="XBQ77" s="98" t="s">
        <v>669</v>
      </c>
      <c r="XBR77" s="98" t="s">
        <v>669</v>
      </c>
      <c r="XBS77" s="98" t="s">
        <v>669</v>
      </c>
      <c r="XBT77" s="98" t="s">
        <v>669</v>
      </c>
      <c r="XBU77" s="98" t="s">
        <v>669</v>
      </c>
      <c r="XBV77" s="98" t="s">
        <v>669</v>
      </c>
      <c r="XBW77" s="98" t="s">
        <v>669</v>
      </c>
      <c r="XBX77" s="98" t="s">
        <v>669</v>
      </c>
      <c r="XBY77" s="98" t="s">
        <v>669</v>
      </c>
      <c r="XBZ77" s="98" t="s">
        <v>669</v>
      </c>
      <c r="XCA77" s="98" t="s">
        <v>669</v>
      </c>
      <c r="XCB77" s="98" t="s">
        <v>669</v>
      </c>
      <c r="XCC77" s="98" t="s">
        <v>669</v>
      </c>
      <c r="XCD77" s="98" t="s">
        <v>669</v>
      </c>
      <c r="XCE77" s="98" t="s">
        <v>669</v>
      </c>
      <c r="XCF77" s="98" t="s">
        <v>669</v>
      </c>
      <c r="XCG77" s="98" t="s">
        <v>669</v>
      </c>
      <c r="XCH77" s="98" t="s">
        <v>669</v>
      </c>
      <c r="XCI77" s="98" t="s">
        <v>669</v>
      </c>
      <c r="XCJ77" s="98" t="s">
        <v>669</v>
      </c>
      <c r="XCK77" s="98" t="s">
        <v>669</v>
      </c>
      <c r="XCL77" s="98" t="s">
        <v>669</v>
      </c>
      <c r="XCM77" s="98" t="s">
        <v>669</v>
      </c>
      <c r="XCN77" s="98" t="s">
        <v>669</v>
      </c>
      <c r="XCO77" s="98" t="s">
        <v>669</v>
      </c>
      <c r="XCP77" s="98" t="s">
        <v>669</v>
      </c>
      <c r="XCQ77" s="98" t="s">
        <v>669</v>
      </c>
      <c r="XCR77" s="98" t="s">
        <v>669</v>
      </c>
      <c r="XCS77" s="98" t="s">
        <v>669</v>
      </c>
      <c r="XCT77" s="98" t="s">
        <v>669</v>
      </c>
      <c r="XCU77" s="98" t="s">
        <v>669</v>
      </c>
      <c r="XCV77" s="98" t="s">
        <v>669</v>
      </c>
      <c r="XCW77" s="98" t="s">
        <v>669</v>
      </c>
      <c r="XCX77" s="98" t="s">
        <v>669</v>
      </c>
      <c r="XCY77" s="98" t="s">
        <v>669</v>
      </c>
      <c r="XCZ77" s="98" t="s">
        <v>669</v>
      </c>
      <c r="XDA77" s="98" t="s">
        <v>669</v>
      </c>
      <c r="XDB77" s="98" t="s">
        <v>669</v>
      </c>
      <c r="XDC77" s="98" t="s">
        <v>669</v>
      </c>
      <c r="XDD77" s="98" t="s">
        <v>669</v>
      </c>
      <c r="XDE77" s="98" t="s">
        <v>669</v>
      </c>
      <c r="XDF77" s="98" t="s">
        <v>669</v>
      </c>
      <c r="XDG77" s="98" t="s">
        <v>669</v>
      </c>
      <c r="XDH77" s="98" t="s">
        <v>669</v>
      </c>
      <c r="XDI77" s="98" t="s">
        <v>669</v>
      </c>
      <c r="XDJ77" s="98" t="s">
        <v>669</v>
      </c>
      <c r="XDK77" s="98" t="s">
        <v>669</v>
      </c>
      <c r="XDL77" s="98" t="s">
        <v>669</v>
      </c>
      <c r="XDM77" s="98" t="s">
        <v>669</v>
      </c>
      <c r="XDN77" s="98" t="s">
        <v>669</v>
      </c>
      <c r="XDO77" s="98" t="s">
        <v>669</v>
      </c>
      <c r="XDP77" s="98" t="s">
        <v>669</v>
      </c>
      <c r="XDQ77" s="98" t="s">
        <v>669</v>
      </c>
      <c r="XDR77" s="98" t="s">
        <v>669</v>
      </c>
      <c r="XDS77" s="98" t="s">
        <v>669</v>
      </c>
      <c r="XDT77" s="98" t="s">
        <v>669</v>
      </c>
      <c r="XDU77" s="98" t="s">
        <v>669</v>
      </c>
      <c r="XDV77" s="98" t="s">
        <v>669</v>
      </c>
      <c r="XDW77" s="98" t="s">
        <v>669</v>
      </c>
      <c r="XDX77" s="98" t="s">
        <v>669</v>
      </c>
      <c r="XDY77" s="98" t="s">
        <v>669</v>
      </c>
      <c r="XDZ77" s="98" t="s">
        <v>669</v>
      </c>
      <c r="XEA77" s="98" t="s">
        <v>669</v>
      </c>
      <c r="XEB77" s="98" t="s">
        <v>669</v>
      </c>
      <c r="XEC77" s="98" t="s">
        <v>669</v>
      </c>
      <c r="XED77" s="98" t="s">
        <v>669</v>
      </c>
      <c r="XEE77" s="98" t="s">
        <v>669</v>
      </c>
      <c r="XEF77" s="98" t="s">
        <v>669</v>
      </c>
      <c r="XEG77" s="98" t="s">
        <v>669</v>
      </c>
      <c r="XEH77" s="98" t="s">
        <v>669</v>
      </c>
      <c r="XEI77" s="98" t="s">
        <v>669</v>
      </c>
      <c r="XEJ77" s="98" t="s">
        <v>669</v>
      </c>
      <c r="XEK77" s="98" t="s">
        <v>669</v>
      </c>
      <c r="XEL77" s="98" t="s">
        <v>669</v>
      </c>
      <c r="XEM77" s="98" t="s">
        <v>669</v>
      </c>
      <c r="XEN77" s="98" t="s">
        <v>669</v>
      </c>
      <c r="XEO77" s="98" t="s">
        <v>669</v>
      </c>
      <c r="XEP77" s="98" t="s">
        <v>669</v>
      </c>
      <c r="XEQ77" s="98" t="s">
        <v>669</v>
      </c>
      <c r="XER77" s="98" t="s">
        <v>669</v>
      </c>
      <c r="XES77" s="98" t="s">
        <v>669</v>
      </c>
      <c r="XET77" s="98" t="s">
        <v>669</v>
      </c>
      <c r="XEU77" s="98" t="s">
        <v>669</v>
      </c>
      <c r="XEV77" s="98" t="s">
        <v>669</v>
      </c>
      <c r="XEW77" s="98" t="s">
        <v>669</v>
      </c>
      <c r="XEX77" s="98" t="s">
        <v>669</v>
      </c>
      <c r="XEY77" s="98" t="s">
        <v>669</v>
      </c>
      <c r="XEZ77" s="98" t="s">
        <v>669</v>
      </c>
      <c r="XFA77" s="98" t="s">
        <v>669</v>
      </c>
      <c r="XFB77" s="98" t="s">
        <v>669</v>
      </c>
      <c r="XFC77" s="98" t="s">
        <v>669</v>
      </c>
      <c r="XFD77" s="98" t="s">
        <v>669</v>
      </c>
    </row>
    <row r="78" spans="1:16384" s="99" customFormat="1" ht="15.95" customHeight="1" thickTop="1" x14ac:dyDescent="0.2">
      <c r="A78" s="98"/>
      <c r="C78" s="98" t="s">
        <v>669</v>
      </c>
      <c r="D78" s="98" t="s">
        <v>669</v>
      </c>
      <c r="E78" s="98" t="s">
        <v>669</v>
      </c>
      <c r="F78" s="98" t="s">
        <v>669</v>
      </c>
      <c r="G78" s="98" t="s">
        <v>669</v>
      </c>
      <c r="H78" s="98" t="s">
        <v>669</v>
      </c>
      <c r="I78" s="98" t="s">
        <v>669</v>
      </c>
      <c r="J78" s="98" t="s">
        <v>669</v>
      </c>
      <c r="K78" s="98" t="s">
        <v>669</v>
      </c>
      <c r="L78" s="98" t="s">
        <v>669</v>
      </c>
      <c r="M78" s="98" t="s">
        <v>669</v>
      </c>
      <c r="N78" s="98" t="s">
        <v>669</v>
      </c>
      <c r="O78" s="98" t="s">
        <v>669</v>
      </c>
      <c r="P78" s="98" t="s">
        <v>669</v>
      </c>
      <c r="Q78" s="98" t="s">
        <v>669</v>
      </c>
    </row>
    <row r="79" spans="1:16384" s="99" customFormat="1" ht="15.95" customHeight="1" x14ac:dyDescent="0.2">
      <c r="A79" s="98"/>
      <c r="B79" s="126"/>
    </row>
    <row r="80" spans="1:16384" s="99" customFormat="1" ht="15.95" customHeight="1" x14ac:dyDescent="0.2">
      <c r="A80" s="98"/>
      <c r="B80" s="126"/>
      <c r="C80" s="135" t="s">
        <v>1309</v>
      </c>
      <c r="D80" s="247" t="s">
        <v>655</v>
      </c>
      <c r="E80" s="245" t="s">
        <v>656</v>
      </c>
      <c r="F80" s="247" t="s">
        <v>657</v>
      </c>
      <c r="G80" s="245" t="s">
        <v>658</v>
      </c>
      <c r="H80" s="247" t="s">
        <v>521</v>
      </c>
      <c r="I80" s="245" t="s">
        <v>279</v>
      </c>
      <c r="J80" s="247" t="s">
        <v>659</v>
      </c>
      <c r="K80" s="245" t="s">
        <v>660</v>
      </c>
      <c r="L80" s="247" t="s">
        <v>661</v>
      </c>
      <c r="M80" s="245" t="s">
        <v>662</v>
      </c>
      <c r="N80" s="247" t="s">
        <v>663</v>
      </c>
      <c r="O80" s="245" t="s">
        <v>664</v>
      </c>
      <c r="P80" s="247" t="s">
        <v>13</v>
      </c>
      <c r="Q80" s="134" t="s">
        <v>665</v>
      </c>
    </row>
    <row r="81" spans="1:16384" s="99" customFormat="1" ht="15.95" customHeight="1" x14ac:dyDescent="0.2">
      <c r="A81" s="98"/>
      <c r="B81" s="126"/>
      <c r="C81" s="131" t="s">
        <v>1268</v>
      </c>
      <c r="D81" s="129">
        <f>SUMIFS(Table1[Amount], Table1[Secondary Category],"PERSONAL SPENDING", Table1[Specific Category],$C81,Table1[Month],D$3) + -1*SUMIFS(Table3[Amount], Table3[Secondary Category], "PERSONAL SPENDING", Table3[Specific Category],$C81, Table3[Month], D$3)</f>
        <v>9.9499999999999993</v>
      </c>
      <c r="E81" s="125">
        <f>SUMIFS(Table1[Amount], Table1[Secondary Category],"PERSONAL SPENDING", Table1[Specific Category],$C81,Table1[Month],E$3) + -1*SUMIFS(Table3[Amount], Table3[Secondary Category], "PERSONAL SPENDING", Table3[Specific Category],$C81, Table3[Month], E$3)</f>
        <v>9.9499999999999993</v>
      </c>
      <c r="F81" s="129">
        <f>SUMIFS(Table1[Amount], Table1[Secondary Category],"PERSONAL SPENDING", Table1[Specific Category],$C81,Table1[Month],F$3) + -1*SUMIFS(Table3[Amount], Table3[Secondary Category], "PERSONAL SPENDING", Table3[Specific Category],$C81, Table3[Month], F$3)</f>
        <v>9.9499999999999993</v>
      </c>
      <c r="G81" s="125">
        <f>SUMIFS(Table1[Amount], Table1[Secondary Category],"PERSONAL SPENDING", Table1[Specific Category],$C81,Table1[Month],G$3) + -1*SUMIFS(Table3[Amount], Table3[Secondary Category], "PERSONAL SPENDING", Table3[Specific Category],$C81, Table3[Month], G$3)</f>
        <v>84.95</v>
      </c>
      <c r="H81" s="129">
        <f>SUMIFS(Table1[Amount], Table1[Secondary Category],"PERSONAL SPENDING", Table1[Specific Category],$C81,Table1[Month],H$3) + -1*SUMIFS(Table3[Amount], Table3[Secondary Category], "PERSONAL SPENDING", Table3[Specific Category],$C81, Table3[Month], H$3)</f>
        <v>94.95</v>
      </c>
      <c r="I81" s="125">
        <f>SUMIFS(Table1[Amount], Table1[Secondary Category],"PERSONAL SPENDING", Table1[Specific Category],$C81,Table1[Month],I$3) + -1*SUMIFS(Table3[Amount], Table3[Secondary Category], "PERSONAL SPENDING", Table3[Specific Category],$C81, Table3[Month], I$3)</f>
        <v>143.94999999999999</v>
      </c>
      <c r="J81" s="129">
        <f>SUMIFS(Table1[Amount], Table1[Secondary Category],"PERSONAL SPENDING", Table1[Specific Category],$C81,Table1[Month],J$3) + -1*SUMIFS(Table3[Amount], Table3[Secondary Category], "PERSONAL SPENDING", Table3[Specific Category],$C81, Table3[Month], J$3)</f>
        <v>94.95</v>
      </c>
      <c r="K81" s="125">
        <f>SUMIFS(Table1[Amount], Table1[Secondary Category],"PERSONAL SPENDING", Table1[Specific Category],$C81,Table1[Month],K$3) + -1*SUMIFS(Table3[Amount], Table3[Secondary Category], "PERSONAL SPENDING", Table3[Specific Category],$C81, Table3[Month], K$3)</f>
        <v>94.95</v>
      </c>
      <c r="L81" s="129">
        <f>SUMIFS(Table1[Amount], Table1[Secondary Category],"PERSONAL SPENDING", Table1[Specific Category],$C81,Table1[Month],L$3) + -1*SUMIFS(Table3[Amount], Table3[Secondary Category], "PERSONAL SPENDING", Table3[Specific Category],$C81, Table3[Month], L$3)</f>
        <v>0</v>
      </c>
      <c r="M81" s="125">
        <f>SUMIFS(Table1[Amount], Table1[Secondary Category],"PERSONAL SPENDING", Table1[Specific Category],$C81,Table1[Month],M$3) + -1*SUMIFS(Table3[Amount], Table3[Secondary Category], "PERSONAL SPENDING", Table3[Specific Category],$C81, Table3[Month], M$3)</f>
        <v>16.149999999999999</v>
      </c>
      <c r="N81" s="129">
        <f>SUMIFS(Table1[Amount], Table1[Secondary Category],"PERSONAL SPENDING", Table1[Specific Category],$C81,Table1[Month],N$3) + -1*SUMIFS(Table3[Amount], Table3[Secondary Category], "PERSONAL SPENDING", Table3[Specific Category],$C81, Table3[Month], N$3)</f>
        <v>0</v>
      </c>
      <c r="O81" s="125">
        <f>SUMIFS(Table1[Amount], Table1[Secondary Category],"PERSONAL SPENDING", Table1[Specific Category],$C81,Table1[Month],O$3) + -1*SUMIFS(Table3[Amount], Table3[Secondary Category], "PERSONAL SPENDING", Table3[Specific Category],$C81, Table3[Month], O$3)</f>
        <v>0</v>
      </c>
      <c r="P81" s="129">
        <f>SUM(Personal[[#This Row],[January]:[December]])</f>
        <v>559.75</v>
      </c>
      <c r="Q81" s="125"/>
    </row>
    <row r="82" spans="1:16384" s="99" customFormat="1" ht="15.95" customHeight="1" x14ac:dyDescent="0.2">
      <c r="A82" s="98"/>
      <c r="B82" s="126"/>
      <c r="C82" s="131" t="s">
        <v>1269</v>
      </c>
      <c r="D82" s="129">
        <f>SUMIFS(Table1[Amount], Table1[Secondary Category],"PERSONAL SPENDING", Table1[Specific Category],$C82,Table1[Month],D$3) + -1*SUMIFS(Table3[Amount], Table3[Secondary Category], "PERSONAL SPENDING", Table3[Specific Category],$C82, Table3[Month], D$3)</f>
        <v>19.22</v>
      </c>
      <c r="E82" s="125">
        <f>SUMIFS(Table1[Amount], Table1[Secondary Category],"PERSONAL SPENDING", Table1[Specific Category],$C82,Table1[Month],E$3) + -1*SUMIFS(Table3[Amount], Table3[Secondary Category], "PERSONAL SPENDING", Table3[Specific Category],$C82, Table3[Month], E$3)</f>
        <v>76.3</v>
      </c>
      <c r="F82" s="129">
        <f>SUMIFS(Table1[Amount], Table1[Secondary Category],"PERSONAL SPENDING", Table1[Specific Category],$C82,Table1[Month],F$3) + -1*SUMIFS(Table3[Amount], Table3[Secondary Category], "PERSONAL SPENDING", Table3[Specific Category],$C82, Table3[Month], F$3)</f>
        <v>141.59</v>
      </c>
      <c r="G82" s="125">
        <f>SUMIFS(Table1[Amount], Table1[Secondary Category],"PERSONAL SPENDING", Table1[Specific Category],$C82,Table1[Month],G$3) + -1*SUMIFS(Table3[Amount], Table3[Secondary Category], "PERSONAL SPENDING", Table3[Specific Category],$C82, Table3[Month], G$3)</f>
        <v>10.6</v>
      </c>
      <c r="H82" s="129">
        <f>SUMIFS(Table1[Amount], Table1[Secondary Category],"PERSONAL SPENDING", Table1[Specific Category],$C82,Table1[Month],H$3) + -1*SUMIFS(Table3[Amount], Table3[Secondary Category], "PERSONAL SPENDING", Table3[Specific Category],$C82, Table3[Month], H$3)</f>
        <v>0</v>
      </c>
      <c r="I82" s="125">
        <f>SUMIFS(Table1[Amount], Table1[Secondary Category],"PERSONAL SPENDING", Table1[Specific Category],$C82,Table1[Month],I$3) + -1*SUMIFS(Table3[Amount], Table3[Secondary Category], "PERSONAL SPENDING", Table3[Specific Category],$C82, Table3[Month], I$3)</f>
        <v>0</v>
      </c>
      <c r="J82" s="129">
        <f>SUMIFS(Table1[Amount], Table1[Secondary Category],"PERSONAL SPENDING", Table1[Specific Category],$C82,Table1[Month],J$3) + -1*SUMIFS(Table3[Amount], Table3[Secondary Category], "PERSONAL SPENDING", Table3[Specific Category],$C82, Table3[Month], J$3)</f>
        <v>726</v>
      </c>
      <c r="K82" s="125">
        <f>SUMIFS(Table1[Amount], Table1[Secondary Category],"PERSONAL SPENDING", Table1[Specific Category],$C82,Table1[Month],K$3) + -1*SUMIFS(Table3[Amount], Table3[Secondary Category], "PERSONAL SPENDING", Table3[Specific Category],$C82, Table3[Month], K$3)</f>
        <v>0</v>
      </c>
      <c r="L82" s="129">
        <f>SUMIFS(Table1[Amount], Table1[Secondary Category],"PERSONAL SPENDING", Table1[Specific Category],$C82,Table1[Month],L$3) + -1*SUMIFS(Table3[Amount], Table3[Secondary Category], "PERSONAL SPENDING", Table3[Specific Category],$C82, Table3[Month], L$3)</f>
        <v>0</v>
      </c>
      <c r="M82" s="125">
        <f>SUMIFS(Table1[Amount], Table1[Secondary Category],"PERSONAL SPENDING", Table1[Specific Category],$C82,Table1[Month],M$3) + -1*SUMIFS(Table3[Amount], Table3[Secondary Category], "PERSONAL SPENDING", Table3[Specific Category],$C82, Table3[Month], M$3)</f>
        <v>103</v>
      </c>
      <c r="N82" s="129">
        <f>SUMIFS(Table1[Amount], Table1[Secondary Category],"PERSONAL SPENDING", Table1[Specific Category],$C82,Table1[Month],N$3) + -1*SUMIFS(Table3[Amount], Table3[Secondary Category], "PERSONAL SPENDING", Table3[Specific Category],$C82, Table3[Month], N$3)</f>
        <v>107.36</v>
      </c>
      <c r="O82" s="125">
        <f>SUMIFS(Table1[Amount], Table1[Secondary Category],"PERSONAL SPENDING", Table1[Specific Category],$C82,Table1[Month],O$3) + -1*SUMIFS(Table3[Amount], Table3[Secondary Category], "PERSONAL SPENDING", Table3[Specific Category],$C82, Table3[Month], O$3)</f>
        <v>0</v>
      </c>
      <c r="P82" s="129">
        <f>SUM(Personal[[#This Row],[January]:[December]])</f>
        <v>1184.07</v>
      </c>
      <c r="Q82" s="121"/>
    </row>
    <row r="83" spans="1:16384" s="99" customFormat="1" ht="15.95" customHeight="1" x14ac:dyDescent="0.2">
      <c r="A83" s="98"/>
      <c r="B83" s="126"/>
      <c r="C83" s="131" t="s">
        <v>1270</v>
      </c>
      <c r="D83" s="129">
        <f>SUMIFS(Table1[Amount], Table1[Secondary Category],"PERSONAL SPENDING", Table1[Specific Category],$C83,Table1[Month],D$3) + -1*SUMIFS(Table3[Amount], Table3[Secondary Category], "PERSONAL SPENDING", Table3[Specific Category],$C83, Table3[Month], D$3)</f>
        <v>0</v>
      </c>
      <c r="E83" s="125">
        <f>SUMIFS(Table1[Amount], Table1[Secondary Category],"PERSONAL SPENDING", Table1[Specific Category],$C83,Table1[Month],E$3) + -1*SUMIFS(Table3[Amount], Table3[Secondary Category], "PERSONAL SPENDING", Table3[Specific Category],$C83, Table3[Month], E$3)</f>
        <v>0</v>
      </c>
      <c r="F83" s="129">
        <f>SUMIFS(Table1[Amount], Table1[Secondary Category],"PERSONAL SPENDING", Table1[Specific Category],$C83,Table1[Month],F$3) + -1*SUMIFS(Table3[Amount], Table3[Secondary Category], "PERSONAL SPENDING", Table3[Specific Category],$C83, Table3[Month], F$3)</f>
        <v>0</v>
      </c>
      <c r="G83" s="125">
        <f>SUMIFS(Table1[Amount], Table1[Secondary Category],"PERSONAL SPENDING", Table1[Specific Category],$C83,Table1[Month],G$3) + -1*SUMIFS(Table3[Amount], Table3[Secondary Category], "PERSONAL SPENDING", Table3[Specific Category],$C83, Table3[Month], G$3)</f>
        <v>0</v>
      </c>
      <c r="H83" s="129">
        <f>SUMIFS(Table1[Amount], Table1[Secondary Category],"PERSONAL SPENDING", Table1[Specific Category],$C83,Table1[Month],H$3) + -1*SUMIFS(Table3[Amount], Table3[Secondary Category], "PERSONAL SPENDING", Table3[Specific Category],$C83, Table3[Month], H$3)</f>
        <v>0</v>
      </c>
      <c r="I83" s="125">
        <f>SUMIFS(Table1[Amount], Table1[Secondary Category],"PERSONAL SPENDING", Table1[Specific Category],$C83,Table1[Month],I$3) + -1*SUMIFS(Table3[Amount], Table3[Secondary Category], "PERSONAL SPENDING", Table3[Specific Category],$C83, Table3[Month], I$3)</f>
        <v>0</v>
      </c>
      <c r="J83" s="129">
        <f>SUMIFS(Table1[Amount], Table1[Secondary Category],"PERSONAL SPENDING", Table1[Specific Category],$C83,Table1[Month],J$3) + -1*SUMIFS(Table3[Amount], Table3[Secondary Category], "PERSONAL SPENDING", Table3[Specific Category],$C83, Table3[Month], J$3)</f>
        <v>0</v>
      </c>
      <c r="K83" s="125">
        <f>SUMIFS(Table1[Amount], Table1[Secondary Category],"PERSONAL SPENDING", Table1[Specific Category],$C83,Table1[Month],K$3) + -1*SUMIFS(Table3[Amount], Table3[Secondary Category], "PERSONAL SPENDING", Table3[Specific Category],$C83, Table3[Month], K$3)</f>
        <v>0</v>
      </c>
      <c r="L83" s="129">
        <f>SUMIFS(Table1[Amount], Table1[Secondary Category],"PERSONAL SPENDING", Table1[Specific Category],$C83,Table1[Month],L$3) + -1*SUMIFS(Table3[Amount], Table3[Secondary Category], "PERSONAL SPENDING", Table3[Specific Category],$C83, Table3[Month], L$3)</f>
        <v>0</v>
      </c>
      <c r="M83" s="125">
        <f>SUMIFS(Table1[Amount], Table1[Secondary Category],"PERSONAL SPENDING", Table1[Specific Category],$C83,Table1[Month],M$3) + -1*SUMIFS(Table3[Amount], Table3[Secondary Category], "PERSONAL SPENDING", Table3[Specific Category],$C83, Table3[Month], M$3)</f>
        <v>0</v>
      </c>
      <c r="N83" s="129">
        <f>SUMIFS(Table1[Amount], Table1[Secondary Category],"PERSONAL SPENDING", Table1[Specific Category],$C83,Table1[Month],N$3) + -1*SUMIFS(Table3[Amount], Table3[Secondary Category], "PERSONAL SPENDING", Table3[Specific Category],$C83, Table3[Month], N$3)</f>
        <v>0</v>
      </c>
      <c r="O83" s="125">
        <f>SUMIFS(Table1[Amount], Table1[Secondary Category],"PERSONAL SPENDING", Table1[Specific Category],$C83,Table1[Month],O$3) + -1*SUMIFS(Table3[Amount], Table3[Secondary Category], "PERSONAL SPENDING", Table3[Specific Category],$C83, Table3[Month], O$3)</f>
        <v>0</v>
      </c>
      <c r="P83" s="129">
        <f>SUM(Personal[[#This Row],[January]:[December]])</f>
        <v>0</v>
      </c>
      <c r="Q83" s="125"/>
    </row>
    <row r="84" spans="1:16384" s="99" customFormat="1" ht="15.95" customHeight="1" x14ac:dyDescent="0.2">
      <c r="A84" s="98"/>
      <c r="B84" s="126"/>
      <c r="C84" s="131" t="s">
        <v>1299</v>
      </c>
      <c r="D84" s="129">
        <f>SUMIFS(Table1[Amount], Table1[Secondary Category],"PERSONAL SPENDING", Table1[Specific Category],$C84,Table1[Month],D$3) + -1*SUMIFS(Table3[Amount], Table3[Secondary Category], "PERSONAL SPENDING", Table3[Specific Category],$C84, Table3[Month], D$3)</f>
        <v>0</v>
      </c>
      <c r="E84" s="125">
        <f>SUMIFS(Table1[Amount], Table1[Secondary Category],"PERSONAL SPENDING", Table1[Specific Category],$C84,Table1[Month],E$3) + -1*SUMIFS(Table3[Amount], Table3[Secondary Category], "PERSONAL SPENDING", Table3[Specific Category],$C84, Table3[Month], E$3)</f>
        <v>0</v>
      </c>
      <c r="F84" s="129">
        <f>SUMIFS(Table1[Amount], Table1[Secondary Category],"PERSONAL SPENDING", Table1[Specific Category],$C84,Table1[Month],F$3) + -1*SUMIFS(Table3[Amount], Table3[Secondary Category], "PERSONAL SPENDING", Table3[Specific Category],$C84, Table3[Month], F$3)</f>
        <v>0</v>
      </c>
      <c r="G84" s="125">
        <f>SUMIFS(Table1[Amount], Table1[Secondary Category],"PERSONAL SPENDING", Table1[Specific Category],$C84,Table1[Month],G$3) + -1*SUMIFS(Table3[Amount], Table3[Secondary Category], "PERSONAL SPENDING", Table3[Specific Category],$C84, Table3[Month], G$3)</f>
        <v>0</v>
      </c>
      <c r="H84" s="129">
        <f>SUMIFS(Table1[Amount], Table1[Secondary Category],"PERSONAL SPENDING", Table1[Specific Category],$C84,Table1[Month],H$3) + -1*SUMIFS(Table3[Amount], Table3[Secondary Category], "PERSONAL SPENDING", Table3[Specific Category],$C84, Table3[Month], H$3)</f>
        <v>50</v>
      </c>
      <c r="I84" s="125">
        <f>SUMIFS(Table1[Amount], Table1[Secondary Category],"PERSONAL SPENDING", Table1[Specific Category],$C84,Table1[Month],I$3) + -1*SUMIFS(Table3[Amount], Table3[Secondary Category], "PERSONAL SPENDING", Table3[Specific Category],$C84, Table3[Month], I$3)</f>
        <v>200</v>
      </c>
      <c r="J84" s="129">
        <f>SUMIFS(Table1[Amount], Table1[Secondary Category],"PERSONAL SPENDING", Table1[Specific Category],$C84,Table1[Month],J$3) + -1*SUMIFS(Table3[Amount], Table3[Secondary Category], "PERSONAL SPENDING", Table3[Specific Category],$C84, Table3[Month], J$3)</f>
        <v>0</v>
      </c>
      <c r="K84" s="125">
        <f>SUMIFS(Table1[Amount], Table1[Secondary Category],"PERSONAL SPENDING", Table1[Specific Category],$C84,Table1[Month],K$3) + -1*SUMIFS(Table3[Amount], Table3[Secondary Category], "PERSONAL SPENDING", Table3[Specific Category],$C84, Table3[Month], K$3)</f>
        <v>0</v>
      </c>
      <c r="L84" s="129">
        <f>SUMIFS(Table1[Amount], Table1[Secondary Category],"PERSONAL SPENDING", Table1[Specific Category],$C84,Table1[Month],L$3) + -1*SUMIFS(Table3[Amount], Table3[Secondary Category], "PERSONAL SPENDING", Table3[Specific Category],$C84, Table3[Month], L$3)</f>
        <v>100</v>
      </c>
      <c r="M84" s="125">
        <f>SUMIFS(Table1[Amount], Table1[Secondary Category],"PERSONAL SPENDING", Table1[Specific Category],$C84,Table1[Month],M$3) + -1*SUMIFS(Table3[Amount], Table3[Secondary Category], "PERSONAL SPENDING", Table3[Specific Category],$C84, Table3[Month], M$3)</f>
        <v>148.86000000000001</v>
      </c>
      <c r="N84" s="129">
        <f>SUMIFS(Table1[Amount], Table1[Secondary Category],"PERSONAL SPENDING", Table1[Specific Category],$C84,Table1[Month],N$3) + -1*SUMIFS(Table3[Amount], Table3[Secondary Category], "PERSONAL SPENDING", Table3[Specific Category],$C84, Table3[Month], N$3)</f>
        <v>0</v>
      </c>
      <c r="O84" s="125">
        <f>SUMIFS(Table1[Amount], Table1[Secondary Category],"PERSONAL SPENDING", Table1[Specific Category],$C84,Table1[Month],O$3) + -1*SUMIFS(Table3[Amount], Table3[Secondary Category], "PERSONAL SPENDING", Table3[Specific Category],$C84, Table3[Month], O$3)</f>
        <v>656.26</v>
      </c>
      <c r="P84" s="129">
        <f>SUM(Personal[[#This Row],[January]:[December]])</f>
        <v>1155.1199999999999</v>
      </c>
      <c r="Q84" s="121"/>
    </row>
    <row r="85" spans="1:16384" s="99" customFormat="1" ht="15.95" customHeight="1" x14ac:dyDescent="0.2">
      <c r="A85" s="98"/>
      <c r="B85" s="126"/>
      <c r="C85" s="131" t="s">
        <v>1282</v>
      </c>
      <c r="D85" s="129">
        <f>SUMIFS(Table1[Amount], Table1[Secondary Category],"PERSONAL SPENDING", Table1[Specific Category],$C85,Table1[Month],D$3) + -1*SUMIFS(Table3[Amount], Table3[Secondary Category], "PERSONAL SPENDING", Table3[Specific Category],$C85, Table3[Month], D$3)</f>
        <v>39.950000000000003</v>
      </c>
      <c r="E85" s="125">
        <f>SUMIFS(Table1[Amount], Table1[Secondary Category],"PERSONAL SPENDING", Table1[Specific Category],$C85,Table1[Month],E$3) + -1*SUMIFS(Table3[Amount], Table3[Secondary Category], "PERSONAL SPENDING", Table3[Specific Category],$C85, Table3[Month], E$3)</f>
        <v>0</v>
      </c>
      <c r="F85" s="129">
        <f>SUMIFS(Table1[Amount], Table1[Secondary Category],"PERSONAL SPENDING", Table1[Specific Category],$C85,Table1[Month],F$3) + -1*SUMIFS(Table3[Amount], Table3[Secondary Category], "PERSONAL SPENDING", Table3[Specific Category],$C85, Table3[Month], F$3)</f>
        <v>6.99</v>
      </c>
      <c r="G85" s="125">
        <f>SUMIFS(Table1[Amount], Table1[Secondary Category],"PERSONAL SPENDING", Table1[Specific Category],$C85,Table1[Month],G$3) + -1*SUMIFS(Table3[Amount], Table3[Secondary Category], "PERSONAL SPENDING", Table3[Specific Category],$C85, Table3[Month], G$3)</f>
        <v>6.99</v>
      </c>
      <c r="H85" s="129">
        <f>SUMIFS(Table1[Amount], Table1[Secondary Category],"PERSONAL SPENDING", Table1[Specific Category],$C85,Table1[Month],H$3) + -1*SUMIFS(Table3[Amount], Table3[Secondary Category], "PERSONAL SPENDING", Table3[Specific Category],$C85, Table3[Month], H$3)</f>
        <v>0</v>
      </c>
      <c r="I85" s="125">
        <f>SUMIFS(Table1[Amount], Table1[Secondary Category],"PERSONAL SPENDING", Table1[Specific Category],$C85,Table1[Month],I$3) + -1*SUMIFS(Table3[Amount], Table3[Secondary Category], "PERSONAL SPENDING", Table3[Specific Category],$C85, Table3[Month], I$3)</f>
        <v>0</v>
      </c>
      <c r="J85" s="129">
        <f>SUMIFS(Table1[Amount], Table1[Secondary Category],"PERSONAL SPENDING", Table1[Specific Category],$C85,Table1[Month],J$3) + -1*SUMIFS(Table3[Amount], Table3[Secondary Category], "PERSONAL SPENDING", Table3[Specific Category],$C85, Table3[Month], J$3)</f>
        <v>0</v>
      </c>
      <c r="K85" s="125">
        <f>SUMIFS(Table1[Amount], Table1[Secondary Category],"PERSONAL SPENDING", Table1[Specific Category],$C85,Table1[Month],K$3) + -1*SUMIFS(Table3[Amount], Table3[Secondary Category], "PERSONAL SPENDING", Table3[Specific Category],$C85, Table3[Month], K$3)</f>
        <v>0</v>
      </c>
      <c r="L85" s="129">
        <f>SUMIFS(Table1[Amount], Table1[Secondary Category],"PERSONAL SPENDING", Table1[Specific Category],$C85,Table1[Month],L$3) + -1*SUMIFS(Table3[Amount], Table3[Secondary Category], "PERSONAL SPENDING", Table3[Specific Category],$C85, Table3[Month], L$3)</f>
        <v>0</v>
      </c>
      <c r="M85" s="125">
        <f>SUMIFS(Table1[Amount], Table1[Secondary Category],"PERSONAL SPENDING", Table1[Specific Category],$C85,Table1[Month],M$3) + -1*SUMIFS(Table3[Amount], Table3[Secondary Category], "PERSONAL SPENDING", Table3[Specific Category],$C85, Table3[Month], M$3)</f>
        <v>0</v>
      </c>
      <c r="N85" s="129">
        <f>SUMIFS(Table1[Amount], Table1[Secondary Category],"PERSONAL SPENDING", Table1[Specific Category],$C85,Table1[Month],N$3) + -1*SUMIFS(Table3[Amount], Table3[Secondary Category], "PERSONAL SPENDING", Table3[Specific Category],$C85, Table3[Month], N$3)</f>
        <v>0</v>
      </c>
      <c r="O85" s="125">
        <f>SUMIFS(Table1[Amount], Table1[Secondary Category],"PERSONAL SPENDING", Table1[Specific Category],$C85,Table1[Month],O$3) + -1*SUMIFS(Table3[Amount], Table3[Secondary Category], "PERSONAL SPENDING", Table3[Specific Category],$C85, Table3[Month], O$3)</f>
        <v>99.99</v>
      </c>
      <c r="P85" s="129">
        <f>SUM(Personal[[#This Row],[January]:[December]])</f>
        <v>153.92000000000002</v>
      </c>
      <c r="Q85" s="125"/>
    </row>
    <row r="86" spans="1:16384" s="99" customFormat="1" ht="15.95" customHeight="1" x14ac:dyDescent="0.2">
      <c r="A86" s="98"/>
      <c r="B86" s="126"/>
      <c r="C86" s="131" t="s">
        <v>1284</v>
      </c>
      <c r="D86" s="129">
        <f>SUMIFS(Table1[Amount], Table1[Secondary Category],"PERSONAL SPENDING", Table1[Specific Category],$C86,Table1[Month],D$3) + -1*SUMIFS(Table3[Amount], Table3[Secondary Category], "PERSONAL SPENDING", Table3[Specific Category],$C86, Table3[Month], D$3)</f>
        <v>0</v>
      </c>
      <c r="E86" s="125">
        <f>SUMIFS(Table1[Amount], Table1[Secondary Category],"PERSONAL SPENDING", Table1[Specific Category],$C86,Table1[Month],E$3) + -1*SUMIFS(Table3[Amount], Table3[Secondary Category], "PERSONAL SPENDING", Table3[Specific Category],$C86, Table3[Month], E$3)</f>
        <v>0</v>
      </c>
      <c r="F86" s="129">
        <f>SUMIFS(Table1[Amount], Table1[Secondary Category],"PERSONAL SPENDING", Table1[Specific Category],$C86,Table1[Month],F$3) + -1*SUMIFS(Table3[Amount], Table3[Secondary Category], "PERSONAL SPENDING", Table3[Specific Category],$C86, Table3[Month], F$3)</f>
        <v>0</v>
      </c>
      <c r="G86" s="125">
        <f>SUMIFS(Table1[Amount], Table1[Secondary Category],"PERSONAL SPENDING", Table1[Specific Category],$C86,Table1[Month],G$3) + -1*SUMIFS(Table3[Amount], Table3[Secondary Category], "PERSONAL SPENDING", Table3[Specific Category],$C86, Table3[Month], G$3)</f>
        <v>0</v>
      </c>
      <c r="H86" s="129">
        <f>SUMIFS(Table1[Amount], Table1[Secondary Category],"PERSONAL SPENDING", Table1[Specific Category],$C86,Table1[Month],H$3) + -1*SUMIFS(Table3[Amount], Table3[Secondary Category], "PERSONAL SPENDING", Table3[Specific Category],$C86, Table3[Month], H$3)</f>
        <v>0</v>
      </c>
      <c r="I86" s="125">
        <f>SUMIFS(Table1[Amount], Table1[Secondary Category],"PERSONAL SPENDING", Table1[Specific Category],$C86,Table1[Month],I$3) + -1*SUMIFS(Table3[Amount], Table3[Secondary Category], "PERSONAL SPENDING", Table3[Specific Category],$C86, Table3[Month], I$3)</f>
        <v>0</v>
      </c>
      <c r="J86" s="129">
        <f>SUMIFS(Table1[Amount], Table1[Secondary Category],"PERSONAL SPENDING", Table1[Specific Category],$C86,Table1[Month],J$3) + -1*SUMIFS(Table3[Amount], Table3[Secondary Category], "PERSONAL SPENDING", Table3[Specific Category],$C86, Table3[Month], J$3)</f>
        <v>0</v>
      </c>
      <c r="K86" s="125">
        <f>SUMIFS(Table1[Amount], Table1[Secondary Category],"PERSONAL SPENDING", Table1[Specific Category],$C86,Table1[Month],K$3) + -1*SUMIFS(Table3[Amount], Table3[Secondary Category], "PERSONAL SPENDING", Table3[Specific Category],$C86, Table3[Month], K$3)</f>
        <v>0</v>
      </c>
      <c r="L86" s="129">
        <f>SUMIFS(Table1[Amount], Table1[Secondary Category],"PERSONAL SPENDING", Table1[Specific Category],$C86,Table1[Month],L$3) + -1*SUMIFS(Table3[Amount], Table3[Secondary Category], "PERSONAL SPENDING", Table3[Specific Category],$C86, Table3[Month], L$3)</f>
        <v>320</v>
      </c>
      <c r="M86" s="125">
        <f>SUMIFS(Table1[Amount], Table1[Secondary Category],"PERSONAL SPENDING", Table1[Specific Category],$C86,Table1[Month],M$3) + -1*SUMIFS(Table3[Amount], Table3[Secondary Category], "PERSONAL SPENDING", Table3[Specific Category],$C86, Table3[Month], M$3)</f>
        <v>320</v>
      </c>
      <c r="N86" s="129">
        <f>SUMIFS(Table1[Amount], Table1[Secondary Category],"PERSONAL SPENDING", Table1[Specific Category],$C86,Table1[Month],N$3) + -1*SUMIFS(Table3[Amount], Table3[Secondary Category], "PERSONAL SPENDING", Table3[Specific Category],$C86, Table3[Month], N$3)</f>
        <v>320</v>
      </c>
      <c r="O86" s="125">
        <f>SUMIFS(Table1[Amount], Table1[Secondary Category],"PERSONAL SPENDING", Table1[Specific Category],$C86,Table1[Month],O$3) + -1*SUMIFS(Table3[Amount], Table3[Secondary Category], "PERSONAL SPENDING", Table3[Specific Category],$C86, Table3[Month], O$3)</f>
        <v>79</v>
      </c>
      <c r="P86" s="129">
        <f>SUM(Personal[[#This Row],[January]:[December]])</f>
        <v>1039</v>
      </c>
      <c r="Q86" s="125"/>
    </row>
    <row r="87" spans="1:16384" s="99" customFormat="1" ht="15.95" customHeight="1" x14ac:dyDescent="0.2">
      <c r="A87" s="98"/>
      <c r="B87" s="126"/>
      <c r="C87" s="131" t="s">
        <v>1285</v>
      </c>
      <c r="D87" s="129">
        <f>SUMIFS(Table1[Amount], Table1[Secondary Category],"PERSONAL SPENDING", Table1[Specific Category],$C87,Table1[Month],D$3) + -1*SUMIFS(Table3[Amount], Table3[Secondary Category], "PERSONAL SPENDING", Table3[Specific Category],$C87, Table3[Month], D$3)</f>
        <v>0</v>
      </c>
      <c r="E87" s="125">
        <f>SUMIFS(Table1[Amount], Table1[Secondary Category],"PERSONAL SPENDING", Table1[Specific Category],$C87,Table1[Month],E$3) + -1*SUMIFS(Table3[Amount], Table3[Secondary Category], "PERSONAL SPENDING", Table3[Specific Category],$C87, Table3[Month], E$3)</f>
        <v>16.990000000000002</v>
      </c>
      <c r="F87" s="129">
        <f>SUMIFS(Table1[Amount], Table1[Secondary Category],"PERSONAL SPENDING", Table1[Specific Category],$C87,Table1[Month],F$3) + -1*SUMIFS(Table3[Amount], Table3[Secondary Category], "PERSONAL SPENDING", Table3[Specific Category],$C87, Table3[Month], F$3)</f>
        <v>0</v>
      </c>
      <c r="G87" s="125">
        <f>SUMIFS(Table1[Amount], Table1[Secondary Category],"PERSONAL SPENDING", Table1[Specific Category],$C87,Table1[Month],G$3) + -1*SUMIFS(Table3[Amount], Table3[Secondary Category], "PERSONAL SPENDING", Table3[Specific Category],$C87, Table3[Month], G$3)</f>
        <v>0</v>
      </c>
      <c r="H87" s="129">
        <f>SUMIFS(Table1[Amount], Table1[Secondary Category],"PERSONAL SPENDING", Table1[Specific Category],$C87,Table1[Month],H$3) + -1*SUMIFS(Table3[Amount], Table3[Secondary Category], "PERSONAL SPENDING", Table3[Specific Category],$C87, Table3[Month], H$3)</f>
        <v>0</v>
      </c>
      <c r="I87" s="125">
        <f>SUMIFS(Table1[Amount], Table1[Secondary Category],"PERSONAL SPENDING", Table1[Specific Category],$C87,Table1[Month],I$3) + -1*SUMIFS(Table3[Amount], Table3[Secondary Category], "PERSONAL SPENDING", Table3[Specific Category],$C87, Table3[Month], I$3)</f>
        <v>199</v>
      </c>
      <c r="J87" s="129">
        <f>SUMIFS(Table1[Amount], Table1[Secondary Category],"PERSONAL SPENDING", Table1[Specific Category],$C87,Table1[Month],J$3) + -1*SUMIFS(Table3[Amount], Table3[Secondary Category], "PERSONAL SPENDING", Table3[Specific Category],$C87, Table3[Month], J$3)</f>
        <v>5</v>
      </c>
      <c r="K87" s="125">
        <f>SUMIFS(Table1[Amount], Table1[Secondary Category],"PERSONAL SPENDING", Table1[Specific Category],$C87,Table1[Month],K$3) + -1*SUMIFS(Table3[Amount], Table3[Secondary Category], "PERSONAL SPENDING", Table3[Specific Category],$C87, Table3[Month], K$3)</f>
        <v>0</v>
      </c>
      <c r="L87" s="129">
        <f>SUMIFS(Table1[Amount], Table1[Secondary Category],"PERSONAL SPENDING", Table1[Specific Category],$C87,Table1[Month],L$3) + -1*SUMIFS(Table3[Amount], Table3[Secondary Category], "PERSONAL SPENDING", Table3[Specific Category],$C87, Table3[Month], L$3)</f>
        <v>40</v>
      </c>
      <c r="M87" s="125">
        <f>SUMIFS(Table1[Amount], Table1[Secondary Category],"PERSONAL SPENDING", Table1[Specific Category],$C87,Table1[Month],M$3) + -1*SUMIFS(Table3[Amount], Table3[Secondary Category], "PERSONAL SPENDING", Table3[Specific Category],$C87, Table3[Month], M$3)</f>
        <v>0</v>
      </c>
      <c r="N87" s="129">
        <f>SUMIFS(Table1[Amount], Table1[Secondary Category],"PERSONAL SPENDING", Table1[Specific Category],$C87,Table1[Month],N$3) + -1*SUMIFS(Table3[Amount], Table3[Secondary Category], "PERSONAL SPENDING", Table3[Specific Category],$C87, Table3[Month], N$3)</f>
        <v>29.99</v>
      </c>
      <c r="O87" s="125">
        <f>SUMIFS(Table1[Amount], Table1[Secondary Category],"PERSONAL SPENDING", Table1[Specific Category],$C87,Table1[Month],O$3) + -1*SUMIFS(Table3[Amount], Table3[Secondary Category], "PERSONAL SPENDING", Table3[Specific Category],$C87, Table3[Month], O$3)</f>
        <v>0</v>
      </c>
      <c r="P87" s="129">
        <f>SUM(Personal[[#This Row],[January]:[December]])</f>
        <v>290.98</v>
      </c>
      <c r="Q87" s="125"/>
    </row>
    <row r="88" spans="1:16384" s="99" customFormat="1" ht="15.95" customHeight="1" x14ac:dyDescent="0.2">
      <c r="A88" s="98"/>
      <c r="B88" s="126"/>
      <c r="C88" s="131" t="s">
        <v>1286</v>
      </c>
      <c r="D88" s="129">
        <f>SUMIFS(Table1[Amount], Table1[Secondary Category],"PERSONAL SPENDING", Table1[Specific Category],$C88,Table1[Month],D$3) + -1*SUMIFS(Table3[Amount], Table3[Secondary Category], "PERSONAL SPENDING", Table3[Specific Category],$C88, Table3[Month], D$3)</f>
        <v>111.66</v>
      </c>
      <c r="E88" s="125">
        <f>SUMIFS(Table1[Amount], Table1[Secondary Category],"PERSONAL SPENDING", Table1[Specific Category],$C88,Table1[Month],E$3) + -1*SUMIFS(Table3[Amount], Table3[Secondary Category], "PERSONAL SPENDING", Table3[Specific Category],$C88, Table3[Month], E$3)</f>
        <v>115.17</v>
      </c>
      <c r="F88" s="129">
        <f>SUMIFS(Table1[Amount], Table1[Secondary Category],"PERSONAL SPENDING", Table1[Specific Category],$C88,Table1[Month],F$3) + -1*SUMIFS(Table3[Amount], Table3[Secondary Category], "PERSONAL SPENDING", Table3[Specific Category],$C88, Table3[Month], F$3)</f>
        <v>128.37</v>
      </c>
      <c r="G88" s="125">
        <f>SUMIFS(Table1[Amount], Table1[Secondary Category],"PERSONAL SPENDING", Table1[Specific Category],$C88,Table1[Month],G$3) + -1*SUMIFS(Table3[Amount], Table3[Secondary Category], "PERSONAL SPENDING", Table3[Specific Category],$C88, Table3[Month], G$3)</f>
        <v>0</v>
      </c>
      <c r="H88" s="129">
        <f>SUMIFS(Table1[Amount], Table1[Secondary Category],"PERSONAL SPENDING", Table1[Specific Category],$C88,Table1[Month],H$3) + -1*SUMIFS(Table3[Amount], Table3[Secondary Category], "PERSONAL SPENDING", Table3[Specific Category],$C88, Table3[Month], H$3)</f>
        <v>324.58000000000004</v>
      </c>
      <c r="I88" s="125">
        <f>SUMIFS(Table1[Amount], Table1[Secondary Category],"PERSONAL SPENDING", Table1[Specific Category],$C88,Table1[Month],I$3) + -1*SUMIFS(Table3[Amount], Table3[Secondary Category], "PERSONAL SPENDING", Table3[Specific Category],$C88, Table3[Month], I$3)</f>
        <v>140.93</v>
      </c>
      <c r="J88" s="129">
        <f>SUMIFS(Table1[Amount], Table1[Secondary Category],"PERSONAL SPENDING", Table1[Specific Category],$C88,Table1[Month],J$3) + -1*SUMIFS(Table3[Amount], Table3[Secondary Category], "PERSONAL SPENDING", Table3[Specific Category],$C88, Table3[Month], J$3)</f>
        <v>24.29</v>
      </c>
      <c r="K88" s="125">
        <f>SUMIFS(Table1[Amount], Table1[Secondary Category],"PERSONAL SPENDING", Table1[Specific Category],$C88,Table1[Month],K$3) + -1*SUMIFS(Table3[Amount], Table3[Secondary Category], "PERSONAL SPENDING", Table3[Specific Category],$C88, Table3[Month], K$3)</f>
        <v>7.41</v>
      </c>
      <c r="L88" s="129">
        <f>SUMIFS(Table1[Amount], Table1[Secondary Category],"PERSONAL SPENDING", Table1[Specific Category],$C88,Table1[Month],L$3) + -1*SUMIFS(Table3[Amount], Table3[Secondary Category], "PERSONAL SPENDING", Table3[Specific Category],$C88, Table3[Month], L$3)</f>
        <v>370.07</v>
      </c>
      <c r="M88" s="125">
        <f>SUMIFS(Table1[Amount], Table1[Secondary Category],"PERSONAL SPENDING", Table1[Specific Category],$C88,Table1[Month],M$3) + -1*SUMIFS(Table3[Amount], Table3[Secondary Category], "PERSONAL SPENDING", Table3[Specific Category],$C88, Table3[Month], M$3)</f>
        <v>48.04</v>
      </c>
      <c r="N88" s="129">
        <f>SUMIFS(Table1[Amount], Table1[Secondary Category],"PERSONAL SPENDING", Table1[Specific Category],$C88,Table1[Month],N$3) + -1*SUMIFS(Table3[Amount], Table3[Secondary Category], "PERSONAL SPENDING", Table3[Specific Category],$C88, Table3[Month], N$3)</f>
        <v>34.590000000000003</v>
      </c>
      <c r="O88" s="125">
        <f>SUMIFS(Table1[Amount], Table1[Secondary Category],"PERSONAL SPENDING", Table1[Specific Category],$C88,Table1[Month],O$3) + -1*SUMIFS(Table3[Amount], Table3[Secondary Category], "PERSONAL SPENDING", Table3[Specific Category],$C88, Table3[Month], O$3)</f>
        <v>124.38</v>
      </c>
      <c r="P88" s="129">
        <f>SUM(Personal[[#This Row],[January]:[December]])</f>
        <v>1429.4899999999998</v>
      </c>
      <c r="Q88" s="125"/>
    </row>
    <row r="89" spans="1:16384" s="99" customFormat="1" ht="15.95" customHeight="1" x14ac:dyDescent="0.2">
      <c r="A89" s="98"/>
      <c r="B89" s="126"/>
      <c r="C89" s="131" t="s">
        <v>1290</v>
      </c>
      <c r="D89" s="129">
        <f>SUMIFS(Table1[Amount], Table1[Secondary Category],"PERSONAL SPENDING", Table1[Specific Category],$C89,Table1[Month],D$3) + -1*SUMIFS(Table3[Amount], Table3[Secondary Category], "PERSONAL SPENDING", Table3[Specific Category],$C89, Table3[Month], D$3)</f>
        <v>0</v>
      </c>
      <c r="E89" s="125">
        <f>SUMIFS(Table1[Amount], Table1[Secondary Category],"PERSONAL SPENDING", Table1[Specific Category],$C89,Table1[Month],E$3) + -1*SUMIFS(Table3[Amount], Table3[Secondary Category], "PERSONAL SPENDING", Table3[Specific Category],$C89, Table3[Month], E$3)</f>
        <v>0</v>
      </c>
      <c r="F89" s="129">
        <f>SUMIFS(Table1[Amount], Table1[Secondary Category],"PERSONAL SPENDING", Table1[Specific Category],$C89,Table1[Month],F$3) + -1*SUMIFS(Table3[Amount], Table3[Secondary Category], "PERSONAL SPENDING", Table3[Specific Category],$C89, Table3[Month], F$3)</f>
        <v>0</v>
      </c>
      <c r="G89" s="125">
        <f>SUMIFS(Table1[Amount], Table1[Secondary Category],"PERSONAL SPENDING", Table1[Specific Category],$C89,Table1[Month],G$3) + -1*SUMIFS(Table3[Amount], Table3[Secondary Category], "PERSONAL SPENDING", Table3[Specific Category],$C89, Table3[Month], G$3)</f>
        <v>30</v>
      </c>
      <c r="H89" s="129">
        <f>SUMIFS(Table1[Amount], Table1[Secondary Category],"PERSONAL SPENDING", Table1[Specific Category],$C89,Table1[Month],H$3) + -1*SUMIFS(Table3[Amount], Table3[Secondary Category], "PERSONAL SPENDING", Table3[Specific Category],$C89, Table3[Month], H$3)</f>
        <v>0</v>
      </c>
      <c r="I89" s="125">
        <f>SUMIFS(Table1[Amount], Table1[Secondary Category],"PERSONAL SPENDING", Table1[Specific Category],$C89,Table1[Month],I$3) + -1*SUMIFS(Table3[Amount], Table3[Secondary Category], "PERSONAL SPENDING", Table3[Specific Category],$C89, Table3[Month], I$3)</f>
        <v>183.85</v>
      </c>
      <c r="J89" s="129">
        <f>SUMIFS(Table1[Amount], Table1[Secondary Category],"PERSONAL SPENDING", Table1[Specific Category],$C89,Table1[Month],J$3) + -1*SUMIFS(Table3[Amount], Table3[Secondary Category], "PERSONAL SPENDING", Table3[Specific Category],$C89, Table3[Month], J$3)</f>
        <v>609.9</v>
      </c>
      <c r="K89" s="125">
        <f>SUMIFS(Table1[Amount], Table1[Secondary Category],"PERSONAL SPENDING", Table1[Specific Category],$C89,Table1[Month],K$3) + -1*SUMIFS(Table3[Amount], Table3[Secondary Category], "PERSONAL SPENDING", Table3[Specific Category],$C89, Table3[Month], K$3)</f>
        <v>0</v>
      </c>
      <c r="L89" s="129">
        <f>SUMIFS(Table1[Amount], Table1[Secondary Category],"PERSONAL SPENDING", Table1[Specific Category],$C89,Table1[Month],L$3) + -1*SUMIFS(Table3[Amount], Table3[Secondary Category], "PERSONAL SPENDING", Table3[Specific Category],$C89, Table3[Month], L$3)</f>
        <v>0</v>
      </c>
      <c r="M89" s="125">
        <f>SUMIFS(Table1[Amount], Table1[Secondary Category],"PERSONAL SPENDING", Table1[Specific Category],$C89,Table1[Month],M$3) + -1*SUMIFS(Table3[Amount], Table3[Secondary Category], "PERSONAL SPENDING", Table3[Specific Category],$C89, Table3[Month], M$3)</f>
        <v>71.430000000000007</v>
      </c>
      <c r="N89" s="129">
        <f>SUMIFS(Table1[Amount], Table1[Secondary Category],"PERSONAL SPENDING", Table1[Specific Category],$C89,Table1[Month],N$3) + -1*SUMIFS(Table3[Amount], Table3[Secondary Category], "PERSONAL SPENDING", Table3[Specific Category],$C89, Table3[Month], N$3)</f>
        <v>0</v>
      </c>
      <c r="O89" s="125">
        <f>SUMIFS(Table1[Amount], Table1[Secondary Category],"PERSONAL SPENDING", Table1[Specific Category],$C89,Table1[Month],O$3) + -1*SUMIFS(Table3[Amount], Table3[Secondary Category], "PERSONAL SPENDING", Table3[Specific Category],$C89, Table3[Month], O$3)</f>
        <v>0</v>
      </c>
      <c r="P89" s="129">
        <f>SUM(Personal[[#This Row],[January]:[December]])</f>
        <v>895.18000000000006</v>
      </c>
      <c r="Q89" s="125"/>
    </row>
    <row r="90" spans="1:16384" s="99" customFormat="1" ht="15.95" customHeight="1" x14ac:dyDescent="0.2">
      <c r="A90" s="98"/>
      <c r="B90" s="126"/>
      <c r="C90" s="131" t="s">
        <v>1291</v>
      </c>
      <c r="D90" s="129">
        <f>SUMIFS(Table1[Amount], Table1[Secondary Category],"PERSONAL SPENDING", Table1[Specific Category],$C90,Table1[Month],D$3) + -1*SUMIFS(Table3[Amount], Table3[Secondary Category], "PERSONAL SPENDING", Table3[Specific Category],$C90, Table3[Month], D$3)</f>
        <v>21.19</v>
      </c>
      <c r="E90" s="125">
        <f>SUMIFS(Table1[Amount], Table1[Secondary Category],"PERSONAL SPENDING", Table1[Specific Category],$C90,Table1[Month],E$3) + -1*SUMIFS(Table3[Amount], Table3[Secondary Category], "PERSONAL SPENDING", Table3[Specific Category],$C90, Table3[Month], E$3)</f>
        <v>78.849999999999994</v>
      </c>
      <c r="F90" s="129">
        <f>SUMIFS(Table1[Amount], Table1[Secondary Category],"PERSONAL SPENDING", Table1[Specific Category],$C90,Table1[Month],F$3) + -1*SUMIFS(Table3[Amount], Table3[Secondary Category], "PERSONAL SPENDING", Table3[Specific Category],$C90, Table3[Month], F$3)</f>
        <v>5</v>
      </c>
      <c r="G90" s="125">
        <f>SUMIFS(Table1[Amount], Table1[Secondary Category],"PERSONAL SPENDING", Table1[Specific Category],$C90,Table1[Month],G$3) + -1*SUMIFS(Table3[Amount], Table3[Secondary Category], "PERSONAL SPENDING", Table3[Specific Category],$C90, Table3[Month], G$3)</f>
        <v>151.34</v>
      </c>
      <c r="H90" s="129">
        <f>SUMIFS(Table1[Amount], Table1[Secondary Category],"PERSONAL SPENDING", Table1[Specific Category],$C90,Table1[Month],H$3) + -1*SUMIFS(Table3[Amount], Table3[Secondary Category], "PERSONAL SPENDING", Table3[Specific Category],$C90, Table3[Month], H$3)</f>
        <v>0</v>
      </c>
      <c r="I90" s="125">
        <f>SUMIFS(Table1[Amount], Table1[Secondary Category],"PERSONAL SPENDING", Table1[Specific Category],$C90,Table1[Month],I$3) + -1*SUMIFS(Table3[Amount], Table3[Secondary Category], "PERSONAL SPENDING", Table3[Specific Category],$C90, Table3[Month], I$3)</f>
        <v>43.63</v>
      </c>
      <c r="J90" s="129">
        <f>SUMIFS(Table1[Amount], Table1[Secondary Category],"PERSONAL SPENDING", Table1[Specific Category],$C90,Table1[Month],J$3) + -1*SUMIFS(Table3[Amount], Table3[Secondary Category], "PERSONAL SPENDING", Table3[Specific Category],$C90, Table3[Month], J$3)</f>
        <v>46.25</v>
      </c>
      <c r="K90" s="125">
        <f>SUMIFS(Table1[Amount], Table1[Secondary Category],"PERSONAL SPENDING", Table1[Specific Category],$C90,Table1[Month],K$3) + -1*SUMIFS(Table3[Amount], Table3[Secondary Category], "PERSONAL SPENDING", Table3[Specific Category],$C90, Table3[Month], K$3)</f>
        <v>48.209999999999994</v>
      </c>
      <c r="L90" s="129">
        <f>SUMIFS(Table1[Amount], Table1[Secondary Category],"PERSONAL SPENDING", Table1[Specific Category],$C90,Table1[Month],L$3) + -1*SUMIFS(Table3[Amount], Table3[Secondary Category], "PERSONAL SPENDING", Table3[Specific Category],$C90, Table3[Month], L$3)</f>
        <v>145.51</v>
      </c>
      <c r="M90" s="125">
        <f>SUMIFS(Table1[Amount], Table1[Secondary Category],"PERSONAL SPENDING", Table1[Specific Category],$C90,Table1[Month],M$3) + -1*SUMIFS(Table3[Amount], Table3[Secondary Category], "PERSONAL SPENDING", Table3[Specific Category],$C90, Table3[Month], M$3)</f>
        <v>26.09</v>
      </c>
      <c r="N90" s="129">
        <f>SUMIFS(Table1[Amount], Table1[Secondary Category],"PERSONAL SPENDING", Table1[Specific Category],$C90,Table1[Month],N$3) + -1*SUMIFS(Table3[Amount], Table3[Secondary Category], "PERSONAL SPENDING", Table3[Specific Category],$C90, Table3[Month], N$3)</f>
        <v>123.39999999999999</v>
      </c>
      <c r="O90" s="125">
        <f>SUMIFS(Table1[Amount], Table1[Secondary Category],"PERSONAL SPENDING", Table1[Specific Category],$C90,Table1[Month],O$3) + -1*SUMIFS(Table3[Amount], Table3[Secondary Category], "PERSONAL SPENDING", Table3[Specific Category],$C90, Table3[Month], O$3)</f>
        <v>0</v>
      </c>
      <c r="P90" s="129">
        <f>SUM(Personal[[#This Row],[January]:[December]])</f>
        <v>689.47</v>
      </c>
      <c r="Q90" s="125"/>
    </row>
    <row r="91" spans="1:16384" s="99" customFormat="1" ht="21" customHeight="1" x14ac:dyDescent="0.2">
      <c r="A91" s="98"/>
      <c r="B91" s="126"/>
      <c r="C91" s="131" t="s">
        <v>68</v>
      </c>
      <c r="D91" s="129">
        <f>SUMIFS(Table1[Amount], Table1[Secondary Category],"PERSONAL SPENDING", Table1[Specific Category],$C91,Table1[Month],D$3) + -1*SUMIFS(Table3[Amount], Table3[Secondary Category], "PERSONAL SPENDING", Table3[Specific Category],$C91, Table3[Month], D$3)</f>
        <v>0</v>
      </c>
      <c r="E91" s="125">
        <f>SUMIFS(Table1[Amount], Table1[Secondary Category],"PERSONAL SPENDING", Table1[Specific Category],$C91,Table1[Month],E$3) + -1*SUMIFS(Table3[Amount], Table3[Secondary Category], "PERSONAL SPENDING", Table3[Specific Category],$C91, Table3[Month], E$3)</f>
        <v>0</v>
      </c>
      <c r="F91" s="129">
        <f>SUMIFS(Table1[Amount], Table1[Secondary Category],"PERSONAL SPENDING", Table1[Specific Category],$C91,Table1[Month],F$3) + -1*SUMIFS(Table3[Amount], Table3[Secondary Category], "PERSONAL SPENDING", Table3[Specific Category],$C91, Table3[Month], F$3)</f>
        <v>0</v>
      </c>
      <c r="G91" s="125">
        <f>SUMIFS(Table1[Amount], Table1[Secondary Category],"PERSONAL SPENDING", Table1[Specific Category],$C91,Table1[Month],G$3) + -1*SUMIFS(Table3[Amount], Table3[Secondary Category], "PERSONAL SPENDING", Table3[Specific Category],$C91, Table3[Month], G$3)</f>
        <v>0</v>
      </c>
      <c r="H91" s="129">
        <f>SUMIFS(Table1[Amount], Table1[Secondary Category],"PERSONAL SPENDING", Table1[Specific Category],$C91,Table1[Month],H$3) + -1*SUMIFS(Table3[Amount], Table3[Secondary Category], "PERSONAL SPENDING", Table3[Specific Category],$C91, Table3[Month], H$3)</f>
        <v>0</v>
      </c>
      <c r="I91" s="125">
        <f>SUMIFS(Table1[Amount], Table1[Secondary Category],"PERSONAL SPENDING", Table1[Specific Category],$C91,Table1[Month],I$3) + -1*SUMIFS(Table3[Amount], Table3[Secondary Category], "PERSONAL SPENDING", Table3[Specific Category],$C91, Table3[Month], I$3)</f>
        <v>0</v>
      </c>
      <c r="J91" s="129">
        <f>SUMIFS(Table1[Amount], Table1[Secondary Category],"PERSONAL SPENDING", Table1[Specific Category],$C91,Table1[Month],J$3) + -1*SUMIFS(Table3[Amount], Table3[Secondary Category], "PERSONAL SPENDING", Table3[Specific Category],$C91, Table3[Month], J$3)</f>
        <v>0</v>
      </c>
      <c r="K91" s="125">
        <f>SUMIFS(Table1[Amount], Table1[Secondary Category],"PERSONAL SPENDING", Table1[Specific Category],$C91,Table1[Month],K$3) + -1*SUMIFS(Table3[Amount], Table3[Secondary Category], "PERSONAL SPENDING", Table3[Specific Category],$C91, Table3[Month], K$3)</f>
        <v>0</v>
      </c>
      <c r="L91" s="129">
        <f>SUMIFS(Table1[Amount], Table1[Secondary Category],"PERSONAL SPENDING", Table1[Specific Category],$C91,Table1[Month],L$3) + -1*SUMIFS(Table3[Amount], Table3[Secondary Category], "PERSONAL SPENDING", Table3[Specific Category],$C91, Table3[Month], L$3)</f>
        <v>197.4</v>
      </c>
      <c r="M91" s="125">
        <f>SUMIFS(Table1[Amount], Table1[Secondary Category],"PERSONAL SPENDING", Table1[Specific Category],$C91,Table1[Month],M$3) + -1*SUMIFS(Table3[Amount], Table3[Secondary Category], "PERSONAL SPENDING", Table3[Specific Category],$C91, Table3[Month], M$3)</f>
        <v>930.06000000000006</v>
      </c>
      <c r="N91" s="129">
        <f>SUMIFS(Table1[Amount], Table1[Secondary Category],"PERSONAL SPENDING", Table1[Specific Category],$C91,Table1[Month],N$3) + -1*SUMIFS(Table3[Amount], Table3[Secondary Category], "PERSONAL SPENDING", Table3[Specific Category],$C91, Table3[Month], N$3)</f>
        <v>575.86</v>
      </c>
      <c r="O91" s="125">
        <f>SUMIFS(Table1[Amount], Table1[Secondary Category],"PERSONAL SPENDING", Table1[Specific Category],$C91,Table1[Month],O$3) + -1*SUMIFS(Table3[Amount], Table3[Secondary Category], "PERSONAL SPENDING", Table3[Specific Category],$C91, Table3[Month], O$3)</f>
        <v>262.22000000000003</v>
      </c>
      <c r="P91" s="129">
        <f>SUM(Personal[[#This Row],[January]:[December]])</f>
        <v>1965.5400000000002</v>
      </c>
      <c r="Q91" s="125"/>
    </row>
    <row r="92" spans="1:16384" s="98" customFormat="1" ht="31.5" customHeight="1" thickBot="1" x14ac:dyDescent="0.25">
      <c r="A92" s="98" t="s">
        <v>669</v>
      </c>
      <c r="B92" s="98" t="s">
        <v>669</v>
      </c>
      <c r="C92" s="166" t="s">
        <v>667</v>
      </c>
      <c r="D92" s="167">
        <f>SUBTOTAL(109,Personal[January])</f>
        <v>201.97</v>
      </c>
      <c r="E92" s="155">
        <f>SUBTOTAL(109,Personal[February])</f>
        <v>297.26</v>
      </c>
      <c r="F92" s="167">
        <f>SUBTOTAL(109,Personal[March])</f>
        <v>291.89999999999998</v>
      </c>
      <c r="G92" s="155">
        <f>SUBTOTAL(109,Personal[April])</f>
        <v>283.88</v>
      </c>
      <c r="H92" s="167">
        <f>SUBTOTAL(109,Personal[May])</f>
        <v>469.53000000000003</v>
      </c>
      <c r="I92" s="155">
        <f>SUBTOTAL(109,Personal[June])</f>
        <v>911.36000000000013</v>
      </c>
      <c r="J92" s="167">
        <f>SUBTOTAL(109,Personal[July])</f>
        <v>1506.3899999999999</v>
      </c>
      <c r="K92" s="155">
        <f>SUBTOTAL(109,Personal[August])</f>
        <v>150.57</v>
      </c>
      <c r="L92" s="167">
        <f>SUBTOTAL(109,Personal[September])</f>
        <v>1172.98</v>
      </c>
      <c r="M92" s="155">
        <f>SUBTOTAL(109,Personal[October])</f>
        <v>1663.63</v>
      </c>
      <c r="N92" s="167">
        <f>SUBTOTAL(109,Personal[November])</f>
        <v>1191.2</v>
      </c>
      <c r="O92" s="155">
        <f>SUBTOTAL(109,Personal[December])</f>
        <v>1221.8499999999999</v>
      </c>
      <c r="P92" s="167">
        <f>SUBTOTAL(109,Personal[Year])</f>
        <v>9362.52</v>
      </c>
      <c r="Q92" s="156"/>
      <c r="R92" s="98" t="s">
        <v>669</v>
      </c>
      <c r="S92" s="152">
        <f>P92/$P$10</f>
        <v>0.15451707102604398</v>
      </c>
      <c r="T92" s="98" t="s">
        <v>669</v>
      </c>
      <c r="U92" s="98" t="s">
        <v>669</v>
      </c>
      <c r="V92" s="98" t="s">
        <v>669</v>
      </c>
      <c r="W92" s="98" t="s">
        <v>669</v>
      </c>
      <c r="X92" s="98" t="s">
        <v>669</v>
      </c>
      <c r="Y92" s="98" t="s">
        <v>669</v>
      </c>
      <c r="Z92" s="98" t="s">
        <v>669</v>
      </c>
      <c r="AA92" s="98" t="s">
        <v>669</v>
      </c>
      <c r="AB92" s="98" t="s">
        <v>669</v>
      </c>
      <c r="AC92" s="98" t="s">
        <v>669</v>
      </c>
      <c r="AD92" s="98" t="s">
        <v>669</v>
      </c>
      <c r="AE92" s="98" t="s">
        <v>669</v>
      </c>
      <c r="AF92" s="98" t="s">
        <v>669</v>
      </c>
      <c r="AG92" s="98" t="s">
        <v>669</v>
      </c>
      <c r="AH92" s="98" t="s">
        <v>669</v>
      </c>
      <c r="AI92" s="98" t="s">
        <v>669</v>
      </c>
      <c r="AJ92" s="98" t="s">
        <v>669</v>
      </c>
      <c r="AK92" s="98" t="s">
        <v>669</v>
      </c>
      <c r="AL92" s="98" t="s">
        <v>669</v>
      </c>
      <c r="AM92" s="98" t="s">
        <v>669</v>
      </c>
      <c r="AN92" s="98" t="s">
        <v>669</v>
      </c>
      <c r="AO92" s="98" t="s">
        <v>669</v>
      </c>
      <c r="AP92" s="98" t="s">
        <v>669</v>
      </c>
      <c r="AQ92" s="98" t="s">
        <v>669</v>
      </c>
      <c r="AR92" s="98" t="s">
        <v>669</v>
      </c>
      <c r="AS92" s="98" t="s">
        <v>669</v>
      </c>
      <c r="AT92" s="98" t="s">
        <v>669</v>
      </c>
      <c r="AU92" s="98" t="s">
        <v>669</v>
      </c>
      <c r="AV92" s="98" t="s">
        <v>669</v>
      </c>
      <c r="AW92" s="98" t="s">
        <v>669</v>
      </c>
      <c r="AX92" s="98" t="s">
        <v>669</v>
      </c>
      <c r="AY92" s="98" t="s">
        <v>669</v>
      </c>
      <c r="AZ92" s="98" t="s">
        <v>669</v>
      </c>
      <c r="BA92" s="98" t="s">
        <v>669</v>
      </c>
      <c r="BB92" s="98" t="s">
        <v>669</v>
      </c>
      <c r="BC92" s="98" t="s">
        <v>669</v>
      </c>
      <c r="BD92" s="98" t="s">
        <v>669</v>
      </c>
      <c r="BE92" s="98" t="s">
        <v>669</v>
      </c>
      <c r="BF92" s="98" t="s">
        <v>669</v>
      </c>
      <c r="BG92" s="98" t="s">
        <v>669</v>
      </c>
      <c r="BH92" s="98" t="s">
        <v>669</v>
      </c>
      <c r="BI92" s="98" t="s">
        <v>669</v>
      </c>
      <c r="BJ92" s="98" t="s">
        <v>669</v>
      </c>
      <c r="BK92" s="98" t="s">
        <v>669</v>
      </c>
      <c r="BL92" s="98" t="s">
        <v>669</v>
      </c>
      <c r="BM92" s="98" t="s">
        <v>669</v>
      </c>
      <c r="BN92" s="98" t="s">
        <v>669</v>
      </c>
      <c r="BO92" s="98" t="s">
        <v>669</v>
      </c>
      <c r="BP92" s="98" t="s">
        <v>669</v>
      </c>
      <c r="BQ92" s="98" t="s">
        <v>669</v>
      </c>
      <c r="BR92" s="98" t="s">
        <v>669</v>
      </c>
      <c r="BS92" s="98" t="s">
        <v>669</v>
      </c>
      <c r="BT92" s="98" t="s">
        <v>669</v>
      </c>
      <c r="BU92" s="98" t="s">
        <v>669</v>
      </c>
      <c r="BV92" s="98" t="s">
        <v>669</v>
      </c>
      <c r="BW92" s="98" t="s">
        <v>669</v>
      </c>
      <c r="BX92" s="98" t="s">
        <v>669</v>
      </c>
      <c r="BY92" s="98" t="s">
        <v>669</v>
      </c>
      <c r="BZ92" s="98" t="s">
        <v>669</v>
      </c>
      <c r="CA92" s="98" t="s">
        <v>669</v>
      </c>
      <c r="CB92" s="98" t="s">
        <v>669</v>
      </c>
      <c r="CC92" s="98" t="s">
        <v>669</v>
      </c>
      <c r="CD92" s="98" t="s">
        <v>669</v>
      </c>
      <c r="CE92" s="98" t="s">
        <v>669</v>
      </c>
      <c r="CF92" s="98" t="s">
        <v>669</v>
      </c>
      <c r="CG92" s="98" t="s">
        <v>669</v>
      </c>
      <c r="CH92" s="98" t="s">
        <v>669</v>
      </c>
      <c r="CI92" s="98" t="s">
        <v>669</v>
      </c>
      <c r="CJ92" s="98" t="s">
        <v>669</v>
      </c>
      <c r="CK92" s="98" t="s">
        <v>669</v>
      </c>
      <c r="CL92" s="98" t="s">
        <v>669</v>
      </c>
      <c r="CM92" s="98" t="s">
        <v>669</v>
      </c>
      <c r="CN92" s="98" t="s">
        <v>669</v>
      </c>
      <c r="CO92" s="98" t="s">
        <v>669</v>
      </c>
      <c r="CP92" s="98" t="s">
        <v>669</v>
      </c>
      <c r="CQ92" s="98" t="s">
        <v>669</v>
      </c>
      <c r="CR92" s="98" t="s">
        <v>669</v>
      </c>
      <c r="CS92" s="98" t="s">
        <v>669</v>
      </c>
      <c r="CT92" s="98" t="s">
        <v>669</v>
      </c>
      <c r="CU92" s="98" t="s">
        <v>669</v>
      </c>
      <c r="CV92" s="98" t="s">
        <v>669</v>
      </c>
      <c r="CW92" s="98" t="s">
        <v>669</v>
      </c>
      <c r="CX92" s="98" t="s">
        <v>669</v>
      </c>
      <c r="CY92" s="98" t="s">
        <v>669</v>
      </c>
      <c r="CZ92" s="98" t="s">
        <v>669</v>
      </c>
      <c r="DA92" s="98" t="s">
        <v>669</v>
      </c>
      <c r="DB92" s="98" t="s">
        <v>669</v>
      </c>
      <c r="DC92" s="98" t="s">
        <v>669</v>
      </c>
      <c r="DD92" s="98" t="s">
        <v>669</v>
      </c>
      <c r="DE92" s="98" t="s">
        <v>669</v>
      </c>
      <c r="DF92" s="98" t="s">
        <v>669</v>
      </c>
      <c r="DG92" s="98" t="s">
        <v>669</v>
      </c>
      <c r="DH92" s="98" t="s">
        <v>669</v>
      </c>
      <c r="DI92" s="98" t="s">
        <v>669</v>
      </c>
      <c r="DJ92" s="98" t="s">
        <v>669</v>
      </c>
      <c r="DK92" s="98" t="s">
        <v>669</v>
      </c>
      <c r="DL92" s="98" t="s">
        <v>669</v>
      </c>
      <c r="DM92" s="98" t="s">
        <v>669</v>
      </c>
      <c r="DN92" s="98" t="s">
        <v>669</v>
      </c>
      <c r="DO92" s="98" t="s">
        <v>669</v>
      </c>
      <c r="DP92" s="98" t="s">
        <v>669</v>
      </c>
      <c r="DQ92" s="98" t="s">
        <v>669</v>
      </c>
      <c r="DR92" s="98" t="s">
        <v>669</v>
      </c>
      <c r="DS92" s="98" t="s">
        <v>669</v>
      </c>
      <c r="DT92" s="98" t="s">
        <v>669</v>
      </c>
      <c r="DU92" s="98" t="s">
        <v>669</v>
      </c>
      <c r="DV92" s="98" t="s">
        <v>669</v>
      </c>
      <c r="DW92" s="98" t="s">
        <v>669</v>
      </c>
      <c r="DX92" s="98" t="s">
        <v>669</v>
      </c>
      <c r="DY92" s="98" t="s">
        <v>669</v>
      </c>
      <c r="DZ92" s="98" t="s">
        <v>669</v>
      </c>
      <c r="EA92" s="98" t="s">
        <v>669</v>
      </c>
      <c r="EB92" s="98" t="s">
        <v>669</v>
      </c>
      <c r="EC92" s="98" t="s">
        <v>669</v>
      </c>
      <c r="ED92" s="98" t="s">
        <v>669</v>
      </c>
      <c r="EE92" s="98" t="s">
        <v>669</v>
      </c>
      <c r="EF92" s="98" t="s">
        <v>669</v>
      </c>
      <c r="EG92" s="98" t="s">
        <v>669</v>
      </c>
      <c r="EH92" s="98" t="s">
        <v>669</v>
      </c>
      <c r="EI92" s="98" t="s">
        <v>669</v>
      </c>
      <c r="EJ92" s="98" t="s">
        <v>669</v>
      </c>
      <c r="EK92" s="98" t="s">
        <v>669</v>
      </c>
      <c r="EL92" s="98" t="s">
        <v>669</v>
      </c>
      <c r="EM92" s="98" t="s">
        <v>669</v>
      </c>
      <c r="EN92" s="98" t="s">
        <v>669</v>
      </c>
      <c r="EO92" s="98" t="s">
        <v>669</v>
      </c>
      <c r="EP92" s="98" t="s">
        <v>669</v>
      </c>
      <c r="EQ92" s="98" t="s">
        <v>669</v>
      </c>
      <c r="ER92" s="98" t="s">
        <v>669</v>
      </c>
      <c r="ES92" s="98" t="s">
        <v>669</v>
      </c>
      <c r="ET92" s="98" t="s">
        <v>669</v>
      </c>
      <c r="EU92" s="98" t="s">
        <v>669</v>
      </c>
      <c r="EV92" s="98" t="s">
        <v>669</v>
      </c>
      <c r="EW92" s="98" t="s">
        <v>669</v>
      </c>
      <c r="EX92" s="98" t="s">
        <v>669</v>
      </c>
      <c r="EY92" s="98" t="s">
        <v>669</v>
      </c>
      <c r="EZ92" s="98" t="s">
        <v>669</v>
      </c>
      <c r="FA92" s="98" t="s">
        <v>669</v>
      </c>
      <c r="FB92" s="98" t="s">
        <v>669</v>
      </c>
      <c r="FC92" s="98" t="s">
        <v>669</v>
      </c>
      <c r="FD92" s="98" t="s">
        <v>669</v>
      </c>
      <c r="FE92" s="98" t="s">
        <v>669</v>
      </c>
      <c r="FF92" s="98" t="s">
        <v>669</v>
      </c>
      <c r="FG92" s="98" t="s">
        <v>669</v>
      </c>
      <c r="FH92" s="98" t="s">
        <v>669</v>
      </c>
      <c r="FI92" s="98" t="s">
        <v>669</v>
      </c>
      <c r="FJ92" s="98" t="s">
        <v>669</v>
      </c>
      <c r="FK92" s="98" t="s">
        <v>669</v>
      </c>
      <c r="FL92" s="98" t="s">
        <v>669</v>
      </c>
      <c r="FM92" s="98" t="s">
        <v>669</v>
      </c>
      <c r="FN92" s="98" t="s">
        <v>669</v>
      </c>
      <c r="FO92" s="98" t="s">
        <v>669</v>
      </c>
      <c r="FP92" s="98" t="s">
        <v>669</v>
      </c>
      <c r="FQ92" s="98" t="s">
        <v>669</v>
      </c>
      <c r="FR92" s="98" t="s">
        <v>669</v>
      </c>
      <c r="FS92" s="98" t="s">
        <v>669</v>
      </c>
      <c r="FT92" s="98" t="s">
        <v>669</v>
      </c>
      <c r="FU92" s="98" t="s">
        <v>669</v>
      </c>
      <c r="FV92" s="98" t="s">
        <v>669</v>
      </c>
      <c r="FW92" s="98" t="s">
        <v>669</v>
      </c>
      <c r="FX92" s="98" t="s">
        <v>669</v>
      </c>
      <c r="FY92" s="98" t="s">
        <v>669</v>
      </c>
      <c r="FZ92" s="98" t="s">
        <v>669</v>
      </c>
      <c r="GA92" s="98" t="s">
        <v>669</v>
      </c>
      <c r="GB92" s="98" t="s">
        <v>669</v>
      </c>
      <c r="GC92" s="98" t="s">
        <v>669</v>
      </c>
      <c r="GD92" s="98" t="s">
        <v>669</v>
      </c>
      <c r="GE92" s="98" t="s">
        <v>669</v>
      </c>
      <c r="GF92" s="98" t="s">
        <v>669</v>
      </c>
      <c r="GG92" s="98" t="s">
        <v>669</v>
      </c>
      <c r="GH92" s="98" t="s">
        <v>669</v>
      </c>
      <c r="GI92" s="98" t="s">
        <v>669</v>
      </c>
      <c r="GJ92" s="98" t="s">
        <v>669</v>
      </c>
      <c r="GK92" s="98" t="s">
        <v>669</v>
      </c>
      <c r="GL92" s="98" t="s">
        <v>669</v>
      </c>
      <c r="GM92" s="98" t="s">
        <v>669</v>
      </c>
      <c r="GN92" s="98" t="s">
        <v>669</v>
      </c>
      <c r="GO92" s="98" t="s">
        <v>669</v>
      </c>
      <c r="GP92" s="98" t="s">
        <v>669</v>
      </c>
      <c r="GQ92" s="98" t="s">
        <v>669</v>
      </c>
      <c r="GR92" s="98" t="s">
        <v>669</v>
      </c>
      <c r="GS92" s="98" t="s">
        <v>669</v>
      </c>
      <c r="GT92" s="98" t="s">
        <v>669</v>
      </c>
      <c r="GU92" s="98" t="s">
        <v>669</v>
      </c>
      <c r="GV92" s="98" t="s">
        <v>669</v>
      </c>
      <c r="GW92" s="98" t="s">
        <v>669</v>
      </c>
      <c r="GX92" s="98" t="s">
        <v>669</v>
      </c>
      <c r="GY92" s="98" t="s">
        <v>669</v>
      </c>
      <c r="GZ92" s="98" t="s">
        <v>669</v>
      </c>
      <c r="HA92" s="98" t="s">
        <v>669</v>
      </c>
      <c r="HB92" s="98" t="s">
        <v>669</v>
      </c>
      <c r="HC92" s="98" t="s">
        <v>669</v>
      </c>
      <c r="HD92" s="98" t="s">
        <v>669</v>
      </c>
      <c r="HE92" s="98" t="s">
        <v>669</v>
      </c>
      <c r="HF92" s="98" t="s">
        <v>669</v>
      </c>
      <c r="HG92" s="98" t="s">
        <v>669</v>
      </c>
      <c r="HH92" s="98" t="s">
        <v>669</v>
      </c>
      <c r="HI92" s="98" t="s">
        <v>669</v>
      </c>
      <c r="HJ92" s="98" t="s">
        <v>669</v>
      </c>
      <c r="HK92" s="98" t="s">
        <v>669</v>
      </c>
      <c r="HL92" s="98" t="s">
        <v>669</v>
      </c>
      <c r="HM92" s="98" t="s">
        <v>669</v>
      </c>
      <c r="HN92" s="98" t="s">
        <v>669</v>
      </c>
      <c r="HO92" s="98" t="s">
        <v>669</v>
      </c>
      <c r="HP92" s="98" t="s">
        <v>669</v>
      </c>
      <c r="HQ92" s="98" t="s">
        <v>669</v>
      </c>
      <c r="HR92" s="98" t="s">
        <v>669</v>
      </c>
      <c r="HS92" s="98" t="s">
        <v>669</v>
      </c>
      <c r="HT92" s="98" t="s">
        <v>669</v>
      </c>
      <c r="HU92" s="98" t="s">
        <v>669</v>
      </c>
      <c r="HV92" s="98" t="s">
        <v>669</v>
      </c>
      <c r="HW92" s="98" t="s">
        <v>669</v>
      </c>
      <c r="HX92" s="98" t="s">
        <v>669</v>
      </c>
      <c r="HY92" s="98" t="s">
        <v>669</v>
      </c>
      <c r="HZ92" s="98" t="s">
        <v>669</v>
      </c>
      <c r="IA92" s="98" t="s">
        <v>669</v>
      </c>
      <c r="IB92" s="98" t="s">
        <v>669</v>
      </c>
      <c r="IC92" s="98" t="s">
        <v>669</v>
      </c>
      <c r="ID92" s="98" t="s">
        <v>669</v>
      </c>
      <c r="IE92" s="98" t="s">
        <v>669</v>
      </c>
      <c r="IF92" s="98" t="s">
        <v>669</v>
      </c>
      <c r="IG92" s="98" t="s">
        <v>669</v>
      </c>
      <c r="IH92" s="98" t="s">
        <v>669</v>
      </c>
      <c r="II92" s="98" t="s">
        <v>669</v>
      </c>
      <c r="IJ92" s="98" t="s">
        <v>669</v>
      </c>
      <c r="IK92" s="98" t="s">
        <v>669</v>
      </c>
      <c r="IL92" s="98" t="s">
        <v>669</v>
      </c>
      <c r="IM92" s="98" t="s">
        <v>669</v>
      </c>
      <c r="IN92" s="98" t="s">
        <v>669</v>
      </c>
      <c r="IO92" s="98" t="s">
        <v>669</v>
      </c>
      <c r="IP92" s="98" t="s">
        <v>669</v>
      </c>
      <c r="IQ92" s="98" t="s">
        <v>669</v>
      </c>
      <c r="IR92" s="98" t="s">
        <v>669</v>
      </c>
      <c r="IS92" s="98" t="s">
        <v>669</v>
      </c>
      <c r="IT92" s="98" t="s">
        <v>669</v>
      </c>
      <c r="IU92" s="98" t="s">
        <v>669</v>
      </c>
      <c r="IV92" s="98" t="s">
        <v>669</v>
      </c>
      <c r="IW92" s="98" t="s">
        <v>669</v>
      </c>
      <c r="IX92" s="98" t="s">
        <v>669</v>
      </c>
      <c r="IY92" s="98" t="s">
        <v>669</v>
      </c>
      <c r="IZ92" s="98" t="s">
        <v>669</v>
      </c>
      <c r="JA92" s="98" t="s">
        <v>669</v>
      </c>
      <c r="JB92" s="98" t="s">
        <v>669</v>
      </c>
      <c r="JC92" s="98" t="s">
        <v>669</v>
      </c>
      <c r="JD92" s="98" t="s">
        <v>669</v>
      </c>
      <c r="JE92" s="98" t="s">
        <v>669</v>
      </c>
      <c r="JF92" s="98" t="s">
        <v>669</v>
      </c>
      <c r="JG92" s="98" t="s">
        <v>669</v>
      </c>
      <c r="JH92" s="98" t="s">
        <v>669</v>
      </c>
      <c r="JI92" s="98" t="s">
        <v>669</v>
      </c>
      <c r="JJ92" s="98" t="s">
        <v>669</v>
      </c>
      <c r="JK92" s="98" t="s">
        <v>669</v>
      </c>
      <c r="JL92" s="98" t="s">
        <v>669</v>
      </c>
      <c r="JM92" s="98" t="s">
        <v>669</v>
      </c>
      <c r="JN92" s="98" t="s">
        <v>669</v>
      </c>
      <c r="JO92" s="98" t="s">
        <v>669</v>
      </c>
      <c r="JP92" s="98" t="s">
        <v>669</v>
      </c>
      <c r="JQ92" s="98" t="s">
        <v>669</v>
      </c>
      <c r="JR92" s="98" t="s">
        <v>669</v>
      </c>
      <c r="JS92" s="98" t="s">
        <v>669</v>
      </c>
      <c r="JT92" s="98" t="s">
        <v>669</v>
      </c>
      <c r="JU92" s="98" t="s">
        <v>669</v>
      </c>
      <c r="JV92" s="98" t="s">
        <v>669</v>
      </c>
      <c r="JW92" s="98" t="s">
        <v>669</v>
      </c>
      <c r="JX92" s="98" t="s">
        <v>669</v>
      </c>
      <c r="JY92" s="98" t="s">
        <v>669</v>
      </c>
      <c r="JZ92" s="98" t="s">
        <v>669</v>
      </c>
      <c r="KA92" s="98" t="s">
        <v>669</v>
      </c>
      <c r="KB92" s="98" t="s">
        <v>669</v>
      </c>
      <c r="KC92" s="98" t="s">
        <v>669</v>
      </c>
      <c r="KD92" s="98" t="s">
        <v>669</v>
      </c>
      <c r="KE92" s="98" t="s">
        <v>669</v>
      </c>
      <c r="KF92" s="98" t="s">
        <v>669</v>
      </c>
      <c r="KG92" s="98" t="s">
        <v>669</v>
      </c>
      <c r="KH92" s="98" t="s">
        <v>669</v>
      </c>
      <c r="KI92" s="98" t="s">
        <v>669</v>
      </c>
      <c r="KJ92" s="98" t="s">
        <v>669</v>
      </c>
      <c r="KK92" s="98" t="s">
        <v>669</v>
      </c>
      <c r="KL92" s="98" t="s">
        <v>669</v>
      </c>
      <c r="KM92" s="98" t="s">
        <v>669</v>
      </c>
      <c r="KN92" s="98" t="s">
        <v>669</v>
      </c>
      <c r="KO92" s="98" t="s">
        <v>669</v>
      </c>
      <c r="KP92" s="98" t="s">
        <v>669</v>
      </c>
      <c r="KQ92" s="98" t="s">
        <v>669</v>
      </c>
      <c r="KR92" s="98" t="s">
        <v>669</v>
      </c>
      <c r="KS92" s="98" t="s">
        <v>669</v>
      </c>
      <c r="KT92" s="98" t="s">
        <v>669</v>
      </c>
      <c r="KU92" s="98" t="s">
        <v>669</v>
      </c>
      <c r="KV92" s="98" t="s">
        <v>669</v>
      </c>
      <c r="KW92" s="98" t="s">
        <v>669</v>
      </c>
      <c r="KX92" s="98" t="s">
        <v>669</v>
      </c>
      <c r="KY92" s="98" t="s">
        <v>669</v>
      </c>
      <c r="KZ92" s="98" t="s">
        <v>669</v>
      </c>
      <c r="LA92" s="98" t="s">
        <v>669</v>
      </c>
      <c r="LB92" s="98" t="s">
        <v>669</v>
      </c>
      <c r="LC92" s="98" t="s">
        <v>669</v>
      </c>
      <c r="LD92" s="98" t="s">
        <v>669</v>
      </c>
      <c r="LE92" s="98" t="s">
        <v>669</v>
      </c>
      <c r="LF92" s="98" t="s">
        <v>669</v>
      </c>
      <c r="LG92" s="98" t="s">
        <v>669</v>
      </c>
      <c r="LH92" s="98" t="s">
        <v>669</v>
      </c>
      <c r="LI92" s="98" t="s">
        <v>669</v>
      </c>
      <c r="LJ92" s="98" t="s">
        <v>669</v>
      </c>
      <c r="LK92" s="98" t="s">
        <v>669</v>
      </c>
      <c r="LL92" s="98" t="s">
        <v>669</v>
      </c>
      <c r="LM92" s="98" t="s">
        <v>669</v>
      </c>
      <c r="LN92" s="98" t="s">
        <v>669</v>
      </c>
      <c r="LO92" s="98" t="s">
        <v>669</v>
      </c>
      <c r="LP92" s="98" t="s">
        <v>669</v>
      </c>
      <c r="LQ92" s="98" t="s">
        <v>669</v>
      </c>
      <c r="LR92" s="98" t="s">
        <v>669</v>
      </c>
      <c r="LS92" s="98" t="s">
        <v>669</v>
      </c>
      <c r="LT92" s="98" t="s">
        <v>669</v>
      </c>
      <c r="LU92" s="98" t="s">
        <v>669</v>
      </c>
      <c r="LV92" s="98" t="s">
        <v>669</v>
      </c>
      <c r="LW92" s="98" t="s">
        <v>669</v>
      </c>
      <c r="LX92" s="98" t="s">
        <v>669</v>
      </c>
      <c r="LY92" s="98" t="s">
        <v>669</v>
      </c>
      <c r="LZ92" s="98" t="s">
        <v>669</v>
      </c>
      <c r="MA92" s="98" t="s">
        <v>669</v>
      </c>
      <c r="MB92" s="98" t="s">
        <v>669</v>
      </c>
      <c r="MC92" s="98" t="s">
        <v>669</v>
      </c>
      <c r="MD92" s="98" t="s">
        <v>669</v>
      </c>
      <c r="ME92" s="98" t="s">
        <v>669</v>
      </c>
      <c r="MF92" s="98" t="s">
        <v>669</v>
      </c>
      <c r="MG92" s="98" t="s">
        <v>669</v>
      </c>
      <c r="MH92" s="98" t="s">
        <v>669</v>
      </c>
      <c r="MI92" s="98" t="s">
        <v>669</v>
      </c>
      <c r="MJ92" s="98" t="s">
        <v>669</v>
      </c>
      <c r="MK92" s="98" t="s">
        <v>669</v>
      </c>
      <c r="ML92" s="98" t="s">
        <v>669</v>
      </c>
      <c r="MM92" s="98" t="s">
        <v>669</v>
      </c>
      <c r="MN92" s="98" t="s">
        <v>669</v>
      </c>
      <c r="MO92" s="98" t="s">
        <v>669</v>
      </c>
      <c r="MP92" s="98" t="s">
        <v>669</v>
      </c>
      <c r="MQ92" s="98" t="s">
        <v>669</v>
      </c>
      <c r="MR92" s="98" t="s">
        <v>669</v>
      </c>
      <c r="MS92" s="98" t="s">
        <v>669</v>
      </c>
      <c r="MT92" s="98" t="s">
        <v>669</v>
      </c>
      <c r="MU92" s="98" t="s">
        <v>669</v>
      </c>
      <c r="MV92" s="98" t="s">
        <v>669</v>
      </c>
      <c r="MW92" s="98" t="s">
        <v>669</v>
      </c>
      <c r="MX92" s="98" t="s">
        <v>669</v>
      </c>
      <c r="MY92" s="98" t="s">
        <v>669</v>
      </c>
      <c r="MZ92" s="98" t="s">
        <v>669</v>
      </c>
      <c r="NA92" s="98" t="s">
        <v>669</v>
      </c>
      <c r="NB92" s="98" t="s">
        <v>669</v>
      </c>
      <c r="NC92" s="98" t="s">
        <v>669</v>
      </c>
      <c r="ND92" s="98" t="s">
        <v>669</v>
      </c>
      <c r="NE92" s="98" t="s">
        <v>669</v>
      </c>
      <c r="NF92" s="98" t="s">
        <v>669</v>
      </c>
      <c r="NG92" s="98" t="s">
        <v>669</v>
      </c>
      <c r="NH92" s="98" t="s">
        <v>669</v>
      </c>
      <c r="NI92" s="98" t="s">
        <v>669</v>
      </c>
      <c r="NJ92" s="98" t="s">
        <v>669</v>
      </c>
      <c r="NK92" s="98" t="s">
        <v>669</v>
      </c>
      <c r="NL92" s="98" t="s">
        <v>669</v>
      </c>
      <c r="NM92" s="98" t="s">
        <v>669</v>
      </c>
      <c r="NN92" s="98" t="s">
        <v>669</v>
      </c>
      <c r="NO92" s="98" t="s">
        <v>669</v>
      </c>
      <c r="NP92" s="98" t="s">
        <v>669</v>
      </c>
      <c r="NQ92" s="98" t="s">
        <v>669</v>
      </c>
      <c r="NR92" s="98" t="s">
        <v>669</v>
      </c>
      <c r="NS92" s="98" t="s">
        <v>669</v>
      </c>
      <c r="NT92" s="98" t="s">
        <v>669</v>
      </c>
      <c r="NU92" s="98" t="s">
        <v>669</v>
      </c>
      <c r="NV92" s="98" t="s">
        <v>669</v>
      </c>
      <c r="NW92" s="98" t="s">
        <v>669</v>
      </c>
      <c r="NX92" s="98" t="s">
        <v>669</v>
      </c>
      <c r="NY92" s="98" t="s">
        <v>669</v>
      </c>
      <c r="NZ92" s="98" t="s">
        <v>669</v>
      </c>
      <c r="OA92" s="98" t="s">
        <v>669</v>
      </c>
      <c r="OB92" s="98" t="s">
        <v>669</v>
      </c>
      <c r="OC92" s="98" t="s">
        <v>669</v>
      </c>
      <c r="OD92" s="98" t="s">
        <v>669</v>
      </c>
      <c r="OE92" s="98" t="s">
        <v>669</v>
      </c>
      <c r="OF92" s="98" t="s">
        <v>669</v>
      </c>
      <c r="OG92" s="98" t="s">
        <v>669</v>
      </c>
      <c r="OH92" s="98" t="s">
        <v>669</v>
      </c>
      <c r="OI92" s="98" t="s">
        <v>669</v>
      </c>
      <c r="OJ92" s="98" t="s">
        <v>669</v>
      </c>
      <c r="OK92" s="98" t="s">
        <v>669</v>
      </c>
      <c r="OL92" s="98" t="s">
        <v>669</v>
      </c>
      <c r="OM92" s="98" t="s">
        <v>669</v>
      </c>
      <c r="ON92" s="98" t="s">
        <v>669</v>
      </c>
      <c r="OO92" s="98" t="s">
        <v>669</v>
      </c>
      <c r="OP92" s="98" t="s">
        <v>669</v>
      </c>
      <c r="OQ92" s="98" t="s">
        <v>669</v>
      </c>
      <c r="OR92" s="98" t="s">
        <v>669</v>
      </c>
      <c r="OS92" s="98" t="s">
        <v>669</v>
      </c>
      <c r="OT92" s="98" t="s">
        <v>669</v>
      </c>
      <c r="OU92" s="98" t="s">
        <v>669</v>
      </c>
      <c r="OV92" s="98" t="s">
        <v>669</v>
      </c>
      <c r="OW92" s="98" t="s">
        <v>669</v>
      </c>
      <c r="OX92" s="98" t="s">
        <v>669</v>
      </c>
      <c r="OY92" s="98" t="s">
        <v>669</v>
      </c>
      <c r="OZ92" s="98" t="s">
        <v>669</v>
      </c>
      <c r="PA92" s="98" t="s">
        <v>669</v>
      </c>
      <c r="PB92" s="98" t="s">
        <v>669</v>
      </c>
      <c r="PC92" s="98" t="s">
        <v>669</v>
      </c>
      <c r="PD92" s="98" t="s">
        <v>669</v>
      </c>
      <c r="PE92" s="98" t="s">
        <v>669</v>
      </c>
      <c r="PF92" s="98" t="s">
        <v>669</v>
      </c>
      <c r="PG92" s="98" t="s">
        <v>669</v>
      </c>
      <c r="PH92" s="98" t="s">
        <v>669</v>
      </c>
      <c r="PI92" s="98" t="s">
        <v>669</v>
      </c>
      <c r="PJ92" s="98" t="s">
        <v>669</v>
      </c>
      <c r="PK92" s="98" t="s">
        <v>669</v>
      </c>
      <c r="PL92" s="98" t="s">
        <v>669</v>
      </c>
      <c r="PM92" s="98" t="s">
        <v>669</v>
      </c>
      <c r="PN92" s="98" t="s">
        <v>669</v>
      </c>
      <c r="PO92" s="98" t="s">
        <v>669</v>
      </c>
      <c r="PP92" s="98" t="s">
        <v>669</v>
      </c>
      <c r="PQ92" s="98" t="s">
        <v>669</v>
      </c>
      <c r="PR92" s="98" t="s">
        <v>669</v>
      </c>
      <c r="PS92" s="98" t="s">
        <v>669</v>
      </c>
      <c r="PT92" s="98" t="s">
        <v>669</v>
      </c>
      <c r="PU92" s="98" t="s">
        <v>669</v>
      </c>
      <c r="PV92" s="98" t="s">
        <v>669</v>
      </c>
      <c r="PW92" s="98" t="s">
        <v>669</v>
      </c>
      <c r="PX92" s="98" t="s">
        <v>669</v>
      </c>
      <c r="PY92" s="98" t="s">
        <v>669</v>
      </c>
      <c r="PZ92" s="98" t="s">
        <v>669</v>
      </c>
      <c r="QA92" s="98" t="s">
        <v>669</v>
      </c>
      <c r="QB92" s="98" t="s">
        <v>669</v>
      </c>
      <c r="QC92" s="98" t="s">
        <v>669</v>
      </c>
      <c r="QD92" s="98" t="s">
        <v>669</v>
      </c>
      <c r="QE92" s="98" t="s">
        <v>669</v>
      </c>
      <c r="QF92" s="98" t="s">
        <v>669</v>
      </c>
      <c r="QG92" s="98" t="s">
        <v>669</v>
      </c>
      <c r="QH92" s="98" t="s">
        <v>669</v>
      </c>
      <c r="QI92" s="98" t="s">
        <v>669</v>
      </c>
      <c r="QJ92" s="98" t="s">
        <v>669</v>
      </c>
      <c r="QK92" s="98" t="s">
        <v>669</v>
      </c>
      <c r="QL92" s="98" t="s">
        <v>669</v>
      </c>
      <c r="QM92" s="98" t="s">
        <v>669</v>
      </c>
      <c r="QN92" s="98" t="s">
        <v>669</v>
      </c>
      <c r="QO92" s="98" t="s">
        <v>669</v>
      </c>
      <c r="QP92" s="98" t="s">
        <v>669</v>
      </c>
      <c r="QQ92" s="98" t="s">
        <v>669</v>
      </c>
      <c r="QR92" s="98" t="s">
        <v>669</v>
      </c>
      <c r="QS92" s="98" t="s">
        <v>669</v>
      </c>
      <c r="QT92" s="98" t="s">
        <v>669</v>
      </c>
      <c r="QU92" s="98" t="s">
        <v>669</v>
      </c>
      <c r="QV92" s="98" t="s">
        <v>669</v>
      </c>
      <c r="QW92" s="98" t="s">
        <v>669</v>
      </c>
      <c r="QX92" s="98" t="s">
        <v>669</v>
      </c>
      <c r="QY92" s="98" t="s">
        <v>669</v>
      </c>
      <c r="QZ92" s="98" t="s">
        <v>669</v>
      </c>
      <c r="RA92" s="98" t="s">
        <v>669</v>
      </c>
      <c r="RB92" s="98" t="s">
        <v>669</v>
      </c>
      <c r="RC92" s="98" t="s">
        <v>669</v>
      </c>
      <c r="RD92" s="98" t="s">
        <v>669</v>
      </c>
      <c r="RE92" s="98" t="s">
        <v>669</v>
      </c>
      <c r="RF92" s="98" t="s">
        <v>669</v>
      </c>
      <c r="RG92" s="98" t="s">
        <v>669</v>
      </c>
      <c r="RH92" s="98" t="s">
        <v>669</v>
      </c>
      <c r="RI92" s="98" t="s">
        <v>669</v>
      </c>
      <c r="RJ92" s="98" t="s">
        <v>669</v>
      </c>
      <c r="RK92" s="98" t="s">
        <v>669</v>
      </c>
      <c r="RL92" s="98" t="s">
        <v>669</v>
      </c>
      <c r="RM92" s="98" t="s">
        <v>669</v>
      </c>
      <c r="RN92" s="98" t="s">
        <v>669</v>
      </c>
      <c r="RO92" s="98" t="s">
        <v>669</v>
      </c>
      <c r="RP92" s="98" t="s">
        <v>669</v>
      </c>
      <c r="RQ92" s="98" t="s">
        <v>669</v>
      </c>
      <c r="RR92" s="98" t="s">
        <v>669</v>
      </c>
      <c r="RS92" s="98" t="s">
        <v>669</v>
      </c>
      <c r="RT92" s="98" t="s">
        <v>669</v>
      </c>
      <c r="RU92" s="98" t="s">
        <v>669</v>
      </c>
      <c r="RV92" s="98" t="s">
        <v>669</v>
      </c>
      <c r="RW92" s="98" t="s">
        <v>669</v>
      </c>
      <c r="RX92" s="98" t="s">
        <v>669</v>
      </c>
      <c r="RY92" s="98" t="s">
        <v>669</v>
      </c>
      <c r="RZ92" s="98" t="s">
        <v>669</v>
      </c>
      <c r="SA92" s="98" t="s">
        <v>669</v>
      </c>
      <c r="SB92" s="98" t="s">
        <v>669</v>
      </c>
      <c r="SC92" s="98" t="s">
        <v>669</v>
      </c>
      <c r="SD92" s="98" t="s">
        <v>669</v>
      </c>
      <c r="SE92" s="98" t="s">
        <v>669</v>
      </c>
      <c r="SF92" s="98" t="s">
        <v>669</v>
      </c>
      <c r="SG92" s="98" t="s">
        <v>669</v>
      </c>
      <c r="SH92" s="98" t="s">
        <v>669</v>
      </c>
      <c r="SI92" s="98" t="s">
        <v>669</v>
      </c>
      <c r="SJ92" s="98" t="s">
        <v>669</v>
      </c>
      <c r="SK92" s="98" t="s">
        <v>669</v>
      </c>
      <c r="SL92" s="98" t="s">
        <v>669</v>
      </c>
      <c r="SM92" s="98" t="s">
        <v>669</v>
      </c>
      <c r="SN92" s="98" t="s">
        <v>669</v>
      </c>
      <c r="SO92" s="98" t="s">
        <v>669</v>
      </c>
      <c r="SP92" s="98" t="s">
        <v>669</v>
      </c>
      <c r="SQ92" s="98" t="s">
        <v>669</v>
      </c>
      <c r="SR92" s="98" t="s">
        <v>669</v>
      </c>
      <c r="SS92" s="98" t="s">
        <v>669</v>
      </c>
      <c r="ST92" s="98" t="s">
        <v>669</v>
      </c>
      <c r="SU92" s="98" t="s">
        <v>669</v>
      </c>
      <c r="SV92" s="98" t="s">
        <v>669</v>
      </c>
      <c r="SW92" s="98" t="s">
        <v>669</v>
      </c>
      <c r="SX92" s="98" t="s">
        <v>669</v>
      </c>
      <c r="SY92" s="98" t="s">
        <v>669</v>
      </c>
      <c r="SZ92" s="98" t="s">
        <v>669</v>
      </c>
      <c r="TA92" s="98" t="s">
        <v>669</v>
      </c>
      <c r="TB92" s="98" t="s">
        <v>669</v>
      </c>
      <c r="TC92" s="98" t="s">
        <v>669</v>
      </c>
      <c r="TD92" s="98" t="s">
        <v>669</v>
      </c>
      <c r="TE92" s="98" t="s">
        <v>669</v>
      </c>
      <c r="TF92" s="98" t="s">
        <v>669</v>
      </c>
      <c r="TG92" s="98" t="s">
        <v>669</v>
      </c>
      <c r="TH92" s="98" t="s">
        <v>669</v>
      </c>
      <c r="TI92" s="98" t="s">
        <v>669</v>
      </c>
      <c r="TJ92" s="98" t="s">
        <v>669</v>
      </c>
      <c r="TK92" s="98" t="s">
        <v>669</v>
      </c>
      <c r="TL92" s="98" t="s">
        <v>669</v>
      </c>
      <c r="TM92" s="98" t="s">
        <v>669</v>
      </c>
      <c r="TN92" s="98" t="s">
        <v>669</v>
      </c>
      <c r="TO92" s="98" t="s">
        <v>669</v>
      </c>
      <c r="TP92" s="98" t="s">
        <v>669</v>
      </c>
      <c r="TQ92" s="98" t="s">
        <v>669</v>
      </c>
      <c r="TR92" s="98" t="s">
        <v>669</v>
      </c>
      <c r="TS92" s="98" t="s">
        <v>669</v>
      </c>
      <c r="TT92" s="98" t="s">
        <v>669</v>
      </c>
      <c r="TU92" s="98" t="s">
        <v>669</v>
      </c>
      <c r="TV92" s="98" t="s">
        <v>669</v>
      </c>
      <c r="TW92" s="98" t="s">
        <v>669</v>
      </c>
      <c r="TX92" s="98" t="s">
        <v>669</v>
      </c>
      <c r="TY92" s="98" t="s">
        <v>669</v>
      </c>
      <c r="TZ92" s="98" t="s">
        <v>669</v>
      </c>
      <c r="UA92" s="98" t="s">
        <v>669</v>
      </c>
      <c r="UB92" s="98" t="s">
        <v>669</v>
      </c>
      <c r="UC92" s="98" t="s">
        <v>669</v>
      </c>
      <c r="UD92" s="98" t="s">
        <v>669</v>
      </c>
      <c r="UE92" s="98" t="s">
        <v>669</v>
      </c>
      <c r="UF92" s="98" t="s">
        <v>669</v>
      </c>
      <c r="UG92" s="98" t="s">
        <v>669</v>
      </c>
      <c r="UH92" s="98" t="s">
        <v>669</v>
      </c>
      <c r="UI92" s="98" t="s">
        <v>669</v>
      </c>
      <c r="UJ92" s="98" t="s">
        <v>669</v>
      </c>
      <c r="UK92" s="98" t="s">
        <v>669</v>
      </c>
      <c r="UL92" s="98" t="s">
        <v>669</v>
      </c>
      <c r="UM92" s="98" t="s">
        <v>669</v>
      </c>
      <c r="UN92" s="98" t="s">
        <v>669</v>
      </c>
      <c r="UO92" s="98" t="s">
        <v>669</v>
      </c>
      <c r="UP92" s="98" t="s">
        <v>669</v>
      </c>
      <c r="UQ92" s="98" t="s">
        <v>669</v>
      </c>
      <c r="UR92" s="98" t="s">
        <v>669</v>
      </c>
      <c r="US92" s="98" t="s">
        <v>669</v>
      </c>
      <c r="UT92" s="98" t="s">
        <v>669</v>
      </c>
      <c r="UU92" s="98" t="s">
        <v>669</v>
      </c>
      <c r="UV92" s="98" t="s">
        <v>669</v>
      </c>
      <c r="UW92" s="98" t="s">
        <v>669</v>
      </c>
      <c r="UX92" s="98" t="s">
        <v>669</v>
      </c>
      <c r="UY92" s="98" t="s">
        <v>669</v>
      </c>
      <c r="UZ92" s="98" t="s">
        <v>669</v>
      </c>
      <c r="VA92" s="98" t="s">
        <v>669</v>
      </c>
      <c r="VB92" s="98" t="s">
        <v>669</v>
      </c>
      <c r="VC92" s="98" t="s">
        <v>669</v>
      </c>
      <c r="VD92" s="98" t="s">
        <v>669</v>
      </c>
      <c r="VE92" s="98" t="s">
        <v>669</v>
      </c>
      <c r="VF92" s="98" t="s">
        <v>669</v>
      </c>
      <c r="VG92" s="98" t="s">
        <v>669</v>
      </c>
      <c r="VH92" s="98" t="s">
        <v>669</v>
      </c>
      <c r="VI92" s="98" t="s">
        <v>669</v>
      </c>
      <c r="VJ92" s="98" t="s">
        <v>669</v>
      </c>
      <c r="VK92" s="98" t="s">
        <v>669</v>
      </c>
      <c r="VL92" s="98" t="s">
        <v>669</v>
      </c>
      <c r="VM92" s="98" t="s">
        <v>669</v>
      </c>
      <c r="VN92" s="98" t="s">
        <v>669</v>
      </c>
      <c r="VO92" s="98" t="s">
        <v>669</v>
      </c>
      <c r="VP92" s="98" t="s">
        <v>669</v>
      </c>
      <c r="VQ92" s="98" t="s">
        <v>669</v>
      </c>
      <c r="VR92" s="98" t="s">
        <v>669</v>
      </c>
      <c r="VS92" s="98" t="s">
        <v>669</v>
      </c>
      <c r="VT92" s="98" t="s">
        <v>669</v>
      </c>
      <c r="VU92" s="98" t="s">
        <v>669</v>
      </c>
      <c r="VV92" s="98" t="s">
        <v>669</v>
      </c>
      <c r="VW92" s="98" t="s">
        <v>669</v>
      </c>
      <c r="VX92" s="98" t="s">
        <v>669</v>
      </c>
      <c r="VY92" s="98" t="s">
        <v>669</v>
      </c>
      <c r="VZ92" s="98" t="s">
        <v>669</v>
      </c>
      <c r="WA92" s="98" t="s">
        <v>669</v>
      </c>
      <c r="WB92" s="98" t="s">
        <v>669</v>
      </c>
      <c r="WC92" s="98" t="s">
        <v>669</v>
      </c>
      <c r="WD92" s="98" t="s">
        <v>669</v>
      </c>
      <c r="WE92" s="98" t="s">
        <v>669</v>
      </c>
      <c r="WF92" s="98" t="s">
        <v>669</v>
      </c>
      <c r="WG92" s="98" t="s">
        <v>669</v>
      </c>
      <c r="WH92" s="98" t="s">
        <v>669</v>
      </c>
      <c r="WI92" s="98" t="s">
        <v>669</v>
      </c>
      <c r="WJ92" s="98" t="s">
        <v>669</v>
      </c>
      <c r="WK92" s="98" t="s">
        <v>669</v>
      </c>
      <c r="WL92" s="98" t="s">
        <v>669</v>
      </c>
      <c r="WM92" s="98" t="s">
        <v>669</v>
      </c>
      <c r="WN92" s="98" t="s">
        <v>669</v>
      </c>
      <c r="WO92" s="98" t="s">
        <v>669</v>
      </c>
      <c r="WP92" s="98" t="s">
        <v>669</v>
      </c>
      <c r="WQ92" s="98" t="s">
        <v>669</v>
      </c>
      <c r="WR92" s="98" t="s">
        <v>669</v>
      </c>
      <c r="WS92" s="98" t="s">
        <v>669</v>
      </c>
      <c r="WT92" s="98" t="s">
        <v>669</v>
      </c>
      <c r="WU92" s="98" t="s">
        <v>669</v>
      </c>
      <c r="WV92" s="98" t="s">
        <v>669</v>
      </c>
      <c r="WW92" s="98" t="s">
        <v>669</v>
      </c>
      <c r="WX92" s="98" t="s">
        <v>669</v>
      </c>
      <c r="WY92" s="98" t="s">
        <v>669</v>
      </c>
      <c r="WZ92" s="98" t="s">
        <v>669</v>
      </c>
      <c r="XA92" s="98" t="s">
        <v>669</v>
      </c>
      <c r="XB92" s="98" t="s">
        <v>669</v>
      </c>
      <c r="XC92" s="98" t="s">
        <v>669</v>
      </c>
      <c r="XD92" s="98" t="s">
        <v>669</v>
      </c>
      <c r="XE92" s="98" t="s">
        <v>669</v>
      </c>
      <c r="XF92" s="98" t="s">
        <v>669</v>
      </c>
      <c r="XG92" s="98" t="s">
        <v>669</v>
      </c>
      <c r="XH92" s="98" t="s">
        <v>669</v>
      </c>
      <c r="XI92" s="98" t="s">
        <v>669</v>
      </c>
      <c r="XJ92" s="98" t="s">
        <v>669</v>
      </c>
      <c r="XK92" s="98" t="s">
        <v>669</v>
      </c>
      <c r="XL92" s="98" t="s">
        <v>669</v>
      </c>
      <c r="XM92" s="98" t="s">
        <v>669</v>
      </c>
      <c r="XN92" s="98" t="s">
        <v>669</v>
      </c>
      <c r="XO92" s="98" t="s">
        <v>669</v>
      </c>
      <c r="XP92" s="98" t="s">
        <v>669</v>
      </c>
      <c r="XQ92" s="98" t="s">
        <v>669</v>
      </c>
      <c r="XR92" s="98" t="s">
        <v>669</v>
      </c>
      <c r="XS92" s="98" t="s">
        <v>669</v>
      </c>
      <c r="XT92" s="98" t="s">
        <v>669</v>
      </c>
      <c r="XU92" s="98" t="s">
        <v>669</v>
      </c>
      <c r="XV92" s="98" t="s">
        <v>669</v>
      </c>
      <c r="XW92" s="98" t="s">
        <v>669</v>
      </c>
      <c r="XX92" s="98" t="s">
        <v>669</v>
      </c>
      <c r="XY92" s="98" t="s">
        <v>669</v>
      </c>
      <c r="XZ92" s="98" t="s">
        <v>669</v>
      </c>
      <c r="YA92" s="98" t="s">
        <v>669</v>
      </c>
      <c r="YB92" s="98" t="s">
        <v>669</v>
      </c>
      <c r="YC92" s="98" t="s">
        <v>669</v>
      </c>
      <c r="YD92" s="98" t="s">
        <v>669</v>
      </c>
      <c r="YE92" s="98" t="s">
        <v>669</v>
      </c>
      <c r="YF92" s="98" t="s">
        <v>669</v>
      </c>
      <c r="YG92" s="98" t="s">
        <v>669</v>
      </c>
      <c r="YH92" s="98" t="s">
        <v>669</v>
      </c>
      <c r="YI92" s="98" t="s">
        <v>669</v>
      </c>
      <c r="YJ92" s="98" t="s">
        <v>669</v>
      </c>
      <c r="YK92" s="98" t="s">
        <v>669</v>
      </c>
      <c r="YL92" s="98" t="s">
        <v>669</v>
      </c>
      <c r="YM92" s="98" t="s">
        <v>669</v>
      </c>
      <c r="YN92" s="98" t="s">
        <v>669</v>
      </c>
      <c r="YO92" s="98" t="s">
        <v>669</v>
      </c>
      <c r="YP92" s="98" t="s">
        <v>669</v>
      </c>
      <c r="YQ92" s="98" t="s">
        <v>669</v>
      </c>
      <c r="YR92" s="98" t="s">
        <v>669</v>
      </c>
      <c r="YS92" s="98" t="s">
        <v>669</v>
      </c>
      <c r="YT92" s="98" t="s">
        <v>669</v>
      </c>
      <c r="YU92" s="98" t="s">
        <v>669</v>
      </c>
      <c r="YV92" s="98" t="s">
        <v>669</v>
      </c>
      <c r="YW92" s="98" t="s">
        <v>669</v>
      </c>
      <c r="YX92" s="98" t="s">
        <v>669</v>
      </c>
      <c r="YY92" s="98" t="s">
        <v>669</v>
      </c>
      <c r="YZ92" s="98" t="s">
        <v>669</v>
      </c>
      <c r="ZA92" s="98" t="s">
        <v>669</v>
      </c>
      <c r="ZB92" s="98" t="s">
        <v>669</v>
      </c>
      <c r="ZC92" s="98" t="s">
        <v>669</v>
      </c>
      <c r="ZD92" s="98" t="s">
        <v>669</v>
      </c>
      <c r="ZE92" s="98" t="s">
        <v>669</v>
      </c>
      <c r="ZF92" s="98" t="s">
        <v>669</v>
      </c>
      <c r="ZG92" s="98" t="s">
        <v>669</v>
      </c>
      <c r="ZH92" s="98" t="s">
        <v>669</v>
      </c>
      <c r="ZI92" s="98" t="s">
        <v>669</v>
      </c>
      <c r="ZJ92" s="98" t="s">
        <v>669</v>
      </c>
      <c r="ZK92" s="98" t="s">
        <v>669</v>
      </c>
      <c r="ZL92" s="98" t="s">
        <v>669</v>
      </c>
      <c r="ZM92" s="98" t="s">
        <v>669</v>
      </c>
      <c r="ZN92" s="98" t="s">
        <v>669</v>
      </c>
      <c r="ZO92" s="98" t="s">
        <v>669</v>
      </c>
      <c r="ZP92" s="98" t="s">
        <v>669</v>
      </c>
      <c r="ZQ92" s="98" t="s">
        <v>669</v>
      </c>
      <c r="ZR92" s="98" t="s">
        <v>669</v>
      </c>
      <c r="ZS92" s="98" t="s">
        <v>669</v>
      </c>
      <c r="ZT92" s="98" t="s">
        <v>669</v>
      </c>
      <c r="ZU92" s="98" t="s">
        <v>669</v>
      </c>
      <c r="ZV92" s="98" t="s">
        <v>669</v>
      </c>
      <c r="ZW92" s="98" t="s">
        <v>669</v>
      </c>
      <c r="ZX92" s="98" t="s">
        <v>669</v>
      </c>
      <c r="ZY92" s="98" t="s">
        <v>669</v>
      </c>
      <c r="ZZ92" s="98" t="s">
        <v>669</v>
      </c>
      <c r="AAA92" s="98" t="s">
        <v>669</v>
      </c>
      <c r="AAB92" s="98" t="s">
        <v>669</v>
      </c>
      <c r="AAC92" s="98" t="s">
        <v>669</v>
      </c>
      <c r="AAD92" s="98" t="s">
        <v>669</v>
      </c>
      <c r="AAE92" s="98" t="s">
        <v>669</v>
      </c>
      <c r="AAF92" s="98" t="s">
        <v>669</v>
      </c>
      <c r="AAG92" s="98" t="s">
        <v>669</v>
      </c>
      <c r="AAH92" s="98" t="s">
        <v>669</v>
      </c>
      <c r="AAI92" s="98" t="s">
        <v>669</v>
      </c>
      <c r="AAJ92" s="98" t="s">
        <v>669</v>
      </c>
      <c r="AAK92" s="98" t="s">
        <v>669</v>
      </c>
      <c r="AAL92" s="98" t="s">
        <v>669</v>
      </c>
      <c r="AAM92" s="98" t="s">
        <v>669</v>
      </c>
      <c r="AAN92" s="98" t="s">
        <v>669</v>
      </c>
      <c r="AAO92" s="98" t="s">
        <v>669</v>
      </c>
      <c r="AAP92" s="98" t="s">
        <v>669</v>
      </c>
      <c r="AAQ92" s="98" t="s">
        <v>669</v>
      </c>
      <c r="AAR92" s="98" t="s">
        <v>669</v>
      </c>
      <c r="AAS92" s="98" t="s">
        <v>669</v>
      </c>
      <c r="AAT92" s="98" t="s">
        <v>669</v>
      </c>
      <c r="AAU92" s="98" t="s">
        <v>669</v>
      </c>
      <c r="AAV92" s="98" t="s">
        <v>669</v>
      </c>
      <c r="AAW92" s="98" t="s">
        <v>669</v>
      </c>
      <c r="AAX92" s="98" t="s">
        <v>669</v>
      </c>
      <c r="AAY92" s="98" t="s">
        <v>669</v>
      </c>
      <c r="AAZ92" s="98" t="s">
        <v>669</v>
      </c>
      <c r="ABA92" s="98" t="s">
        <v>669</v>
      </c>
      <c r="ABB92" s="98" t="s">
        <v>669</v>
      </c>
      <c r="ABC92" s="98" t="s">
        <v>669</v>
      </c>
      <c r="ABD92" s="98" t="s">
        <v>669</v>
      </c>
      <c r="ABE92" s="98" t="s">
        <v>669</v>
      </c>
      <c r="ABF92" s="98" t="s">
        <v>669</v>
      </c>
      <c r="ABG92" s="98" t="s">
        <v>669</v>
      </c>
      <c r="ABH92" s="98" t="s">
        <v>669</v>
      </c>
      <c r="ABI92" s="98" t="s">
        <v>669</v>
      </c>
      <c r="ABJ92" s="98" t="s">
        <v>669</v>
      </c>
      <c r="ABK92" s="98" t="s">
        <v>669</v>
      </c>
      <c r="ABL92" s="98" t="s">
        <v>669</v>
      </c>
      <c r="ABM92" s="98" t="s">
        <v>669</v>
      </c>
      <c r="ABN92" s="98" t="s">
        <v>669</v>
      </c>
      <c r="ABO92" s="98" t="s">
        <v>669</v>
      </c>
      <c r="ABP92" s="98" t="s">
        <v>669</v>
      </c>
      <c r="ABQ92" s="98" t="s">
        <v>669</v>
      </c>
      <c r="ABR92" s="98" t="s">
        <v>669</v>
      </c>
      <c r="ABS92" s="98" t="s">
        <v>669</v>
      </c>
      <c r="ABT92" s="98" t="s">
        <v>669</v>
      </c>
      <c r="ABU92" s="98" t="s">
        <v>669</v>
      </c>
      <c r="ABV92" s="98" t="s">
        <v>669</v>
      </c>
      <c r="ABW92" s="98" t="s">
        <v>669</v>
      </c>
      <c r="ABX92" s="98" t="s">
        <v>669</v>
      </c>
      <c r="ABY92" s="98" t="s">
        <v>669</v>
      </c>
      <c r="ABZ92" s="98" t="s">
        <v>669</v>
      </c>
      <c r="ACA92" s="98" t="s">
        <v>669</v>
      </c>
      <c r="ACB92" s="98" t="s">
        <v>669</v>
      </c>
      <c r="ACC92" s="98" t="s">
        <v>669</v>
      </c>
      <c r="ACD92" s="98" t="s">
        <v>669</v>
      </c>
      <c r="ACE92" s="98" t="s">
        <v>669</v>
      </c>
      <c r="ACF92" s="98" t="s">
        <v>669</v>
      </c>
      <c r="ACG92" s="98" t="s">
        <v>669</v>
      </c>
      <c r="ACH92" s="98" t="s">
        <v>669</v>
      </c>
      <c r="ACI92" s="98" t="s">
        <v>669</v>
      </c>
      <c r="ACJ92" s="98" t="s">
        <v>669</v>
      </c>
      <c r="ACK92" s="98" t="s">
        <v>669</v>
      </c>
      <c r="ACL92" s="98" t="s">
        <v>669</v>
      </c>
      <c r="ACM92" s="98" t="s">
        <v>669</v>
      </c>
      <c r="ACN92" s="98" t="s">
        <v>669</v>
      </c>
      <c r="ACO92" s="98" t="s">
        <v>669</v>
      </c>
      <c r="ACP92" s="98" t="s">
        <v>669</v>
      </c>
      <c r="ACQ92" s="98" t="s">
        <v>669</v>
      </c>
      <c r="ACR92" s="98" t="s">
        <v>669</v>
      </c>
      <c r="ACS92" s="98" t="s">
        <v>669</v>
      </c>
      <c r="ACT92" s="98" t="s">
        <v>669</v>
      </c>
      <c r="ACU92" s="98" t="s">
        <v>669</v>
      </c>
      <c r="ACV92" s="98" t="s">
        <v>669</v>
      </c>
      <c r="ACW92" s="98" t="s">
        <v>669</v>
      </c>
      <c r="ACX92" s="98" t="s">
        <v>669</v>
      </c>
      <c r="ACY92" s="98" t="s">
        <v>669</v>
      </c>
      <c r="ACZ92" s="98" t="s">
        <v>669</v>
      </c>
      <c r="ADA92" s="98" t="s">
        <v>669</v>
      </c>
      <c r="ADB92" s="98" t="s">
        <v>669</v>
      </c>
      <c r="ADC92" s="98" t="s">
        <v>669</v>
      </c>
      <c r="ADD92" s="98" t="s">
        <v>669</v>
      </c>
      <c r="ADE92" s="98" t="s">
        <v>669</v>
      </c>
      <c r="ADF92" s="98" t="s">
        <v>669</v>
      </c>
      <c r="ADG92" s="98" t="s">
        <v>669</v>
      </c>
      <c r="ADH92" s="98" t="s">
        <v>669</v>
      </c>
      <c r="ADI92" s="98" t="s">
        <v>669</v>
      </c>
      <c r="ADJ92" s="98" t="s">
        <v>669</v>
      </c>
      <c r="ADK92" s="98" t="s">
        <v>669</v>
      </c>
      <c r="ADL92" s="98" t="s">
        <v>669</v>
      </c>
      <c r="ADM92" s="98" t="s">
        <v>669</v>
      </c>
      <c r="ADN92" s="98" t="s">
        <v>669</v>
      </c>
      <c r="ADO92" s="98" t="s">
        <v>669</v>
      </c>
      <c r="ADP92" s="98" t="s">
        <v>669</v>
      </c>
      <c r="ADQ92" s="98" t="s">
        <v>669</v>
      </c>
      <c r="ADR92" s="98" t="s">
        <v>669</v>
      </c>
      <c r="ADS92" s="98" t="s">
        <v>669</v>
      </c>
      <c r="ADT92" s="98" t="s">
        <v>669</v>
      </c>
      <c r="ADU92" s="98" t="s">
        <v>669</v>
      </c>
      <c r="ADV92" s="98" t="s">
        <v>669</v>
      </c>
      <c r="ADW92" s="98" t="s">
        <v>669</v>
      </c>
      <c r="ADX92" s="98" t="s">
        <v>669</v>
      </c>
      <c r="ADY92" s="98" t="s">
        <v>669</v>
      </c>
      <c r="ADZ92" s="98" t="s">
        <v>669</v>
      </c>
      <c r="AEA92" s="98" t="s">
        <v>669</v>
      </c>
      <c r="AEB92" s="98" t="s">
        <v>669</v>
      </c>
      <c r="AEC92" s="98" t="s">
        <v>669</v>
      </c>
      <c r="AED92" s="98" t="s">
        <v>669</v>
      </c>
      <c r="AEE92" s="98" t="s">
        <v>669</v>
      </c>
      <c r="AEF92" s="98" t="s">
        <v>669</v>
      </c>
      <c r="AEG92" s="98" t="s">
        <v>669</v>
      </c>
      <c r="AEH92" s="98" t="s">
        <v>669</v>
      </c>
      <c r="AEI92" s="98" t="s">
        <v>669</v>
      </c>
      <c r="AEJ92" s="98" t="s">
        <v>669</v>
      </c>
      <c r="AEK92" s="98" t="s">
        <v>669</v>
      </c>
      <c r="AEL92" s="98" t="s">
        <v>669</v>
      </c>
      <c r="AEM92" s="98" t="s">
        <v>669</v>
      </c>
      <c r="AEN92" s="98" t="s">
        <v>669</v>
      </c>
      <c r="AEO92" s="98" t="s">
        <v>669</v>
      </c>
      <c r="AEP92" s="98" t="s">
        <v>669</v>
      </c>
      <c r="AEQ92" s="98" t="s">
        <v>669</v>
      </c>
      <c r="AER92" s="98" t="s">
        <v>669</v>
      </c>
      <c r="AES92" s="98" t="s">
        <v>669</v>
      </c>
      <c r="AET92" s="98" t="s">
        <v>669</v>
      </c>
      <c r="AEU92" s="98" t="s">
        <v>669</v>
      </c>
      <c r="AEV92" s="98" t="s">
        <v>669</v>
      </c>
      <c r="AEW92" s="98" t="s">
        <v>669</v>
      </c>
      <c r="AEX92" s="98" t="s">
        <v>669</v>
      </c>
      <c r="AEY92" s="98" t="s">
        <v>669</v>
      </c>
      <c r="AEZ92" s="98" t="s">
        <v>669</v>
      </c>
      <c r="AFA92" s="98" t="s">
        <v>669</v>
      </c>
      <c r="AFB92" s="98" t="s">
        <v>669</v>
      </c>
      <c r="AFC92" s="98" t="s">
        <v>669</v>
      </c>
      <c r="AFD92" s="98" t="s">
        <v>669</v>
      </c>
      <c r="AFE92" s="98" t="s">
        <v>669</v>
      </c>
      <c r="AFF92" s="98" t="s">
        <v>669</v>
      </c>
      <c r="AFG92" s="98" t="s">
        <v>669</v>
      </c>
      <c r="AFH92" s="98" t="s">
        <v>669</v>
      </c>
      <c r="AFI92" s="98" t="s">
        <v>669</v>
      </c>
      <c r="AFJ92" s="98" t="s">
        <v>669</v>
      </c>
      <c r="AFK92" s="98" t="s">
        <v>669</v>
      </c>
      <c r="AFL92" s="98" t="s">
        <v>669</v>
      </c>
      <c r="AFM92" s="98" t="s">
        <v>669</v>
      </c>
      <c r="AFN92" s="98" t="s">
        <v>669</v>
      </c>
      <c r="AFO92" s="98" t="s">
        <v>669</v>
      </c>
      <c r="AFP92" s="98" t="s">
        <v>669</v>
      </c>
      <c r="AFQ92" s="98" t="s">
        <v>669</v>
      </c>
      <c r="AFR92" s="98" t="s">
        <v>669</v>
      </c>
      <c r="AFS92" s="98" t="s">
        <v>669</v>
      </c>
      <c r="AFT92" s="98" t="s">
        <v>669</v>
      </c>
      <c r="AFU92" s="98" t="s">
        <v>669</v>
      </c>
      <c r="AFV92" s="98" t="s">
        <v>669</v>
      </c>
      <c r="AFW92" s="98" t="s">
        <v>669</v>
      </c>
      <c r="AFX92" s="98" t="s">
        <v>669</v>
      </c>
      <c r="AFY92" s="98" t="s">
        <v>669</v>
      </c>
      <c r="AFZ92" s="98" t="s">
        <v>669</v>
      </c>
      <c r="AGA92" s="98" t="s">
        <v>669</v>
      </c>
      <c r="AGB92" s="98" t="s">
        <v>669</v>
      </c>
      <c r="AGC92" s="98" t="s">
        <v>669</v>
      </c>
      <c r="AGD92" s="98" t="s">
        <v>669</v>
      </c>
      <c r="AGE92" s="98" t="s">
        <v>669</v>
      </c>
      <c r="AGF92" s="98" t="s">
        <v>669</v>
      </c>
      <c r="AGG92" s="98" t="s">
        <v>669</v>
      </c>
      <c r="AGH92" s="98" t="s">
        <v>669</v>
      </c>
      <c r="AGI92" s="98" t="s">
        <v>669</v>
      </c>
      <c r="AGJ92" s="98" t="s">
        <v>669</v>
      </c>
      <c r="AGK92" s="98" t="s">
        <v>669</v>
      </c>
      <c r="AGL92" s="98" t="s">
        <v>669</v>
      </c>
      <c r="AGM92" s="98" t="s">
        <v>669</v>
      </c>
      <c r="AGN92" s="98" t="s">
        <v>669</v>
      </c>
      <c r="AGO92" s="98" t="s">
        <v>669</v>
      </c>
      <c r="AGP92" s="98" t="s">
        <v>669</v>
      </c>
      <c r="AGQ92" s="98" t="s">
        <v>669</v>
      </c>
      <c r="AGR92" s="98" t="s">
        <v>669</v>
      </c>
      <c r="AGS92" s="98" t="s">
        <v>669</v>
      </c>
      <c r="AGT92" s="98" t="s">
        <v>669</v>
      </c>
      <c r="AGU92" s="98" t="s">
        <v>669</v>
      </c>
      <c r="AGV92" s="98" t="s">
        <v>669</v>
      </c>
      <c r="AGW92" s="98" t="s">
        <v>669</v>
      </c>
      <c r="AGX92" s="98" t="s">
        <v>669</v>
      </c>
      <c r="AGY92" s="98" t="s">
        <v>669</v>
      </c>
      <c r="AGZ92" s="98" t="s">
        <v>669</v>
      </c>
      <c r="AHA92" s="98" t="s">
        <v>669</v>
      </c>
      <c r="AHB92" s="98" t="s">
        <v>669</v>
      </c>
      <c r="AHC92" s="98" t="s">
        <v>669</v>
      </c>
      <c r="AHD92" s="98" t="s">
        <v>669</v>
      </c>
      <c r="AHE92" s="98" t="s">
        <v>669</v>
      </c>
      <c r="AHF92" s="98" t="s">
        <v>669</v>
      </c>
      <c r="AHG92" s="98" t="s">
        <v>669</v>
      </c>
      <c r="AHH92" s="98" t="s">
        <v>669</v>
      </c>
      <c r="AHI92" s="98" t="s">
        <v>669</v>
      </c>
      <c r="AHJ92" s="98" t="s">
        <v>669</v>
      </c>
      <c r="AHK92" s="98" t="s">
        <v>669</v>
      </c>
      <c r="AHL92" s="98" t="s">
        <v>669</v>
      </c>
      <c r="AHM92" s="98" t="s">
        <v>669</v>
      </c>
      <c r="AHN92" s="98" t="s">
        <v>669</v>
      </c>
      <c r="AHO92" s="98" t="s">
        <v>669</v>
      </c>
      <c r="AHP92" s="98" t="s">
        <v>669</v>
      </c>
      <c r="AHQ92" s="98" t="s">
        <v>669</v>
      </c>
      <c r="AHR92" s="98" t="s">
        <v>669</v>
      </c>
      <c r="AHS92" s="98" t="s">
        <v>669</v>
      </c>
      <c r="AHT92" s="98" t="s">
        <v>669</v>
      </c>
      <c r="AHU92" s="98" t="s">
        <v>669</v>
      </c>
      <c r="AHV92" s="98" t="s">
        <v>669</v>
      </c>
      <c r="AHW92" s="98" t="s">
        <v>669</v>
      </c>
      <c r="AHX92" s="98" t="s">
        <v>669</v>
      </c>
      <c r="AHY92" s="98" t="s">
        <v>669</v>
      </c>
      <c r="AHZ92" s="98" t="s">
        <v>669</v>
      </c>
      <c r="AIA92" s="98" t="s">
        <v>669</v>
      </c>
      <c r="AIB92" s="98" t="s">
        <v>669</v>
      </c>
      <c r="AIC92" s="98" t="s">
        <v>669</v>
      </c>
      <c r="AID92" s="98" t="s">
        <v>669</v>
      </c>
      <c r="AIE92" s="98" t="s">
        <v>669</v>
      </c>
      <c r="AIF92" s="98" t="s">
        <v>669</v>
      </c>
      <c r="AIG92" s="98" t="s">
        <v>669</v>
      </c>
      <c r="AIH92" s="98" t="s">
        <v>669</v>
      </c>
      <c r="AII92" s="98" t="s">
        <v>669</v>
      </c>
      <c r="AIJ92" s="98" t="s">
        <v>669</v>
      </c>
      <c r="AIK92" s="98" t="s">
        <v>669</v>
      </c>
      <c r="AIL92" s="98" t="s">
        <v>669</v>
      </c>
      <c r="AIM92" s="98" t="s">
        <v>669</v>
      </c>
      <c r="AIN92" s="98" t="s">
        <v>669</v>
      </c>
      <c r="AIO92" s="98" t="s">
        <v>669</v>
      </c>
      <c r="AIP92" s="98" t="s">
        <v>669</v>
      </c>
      <c r="AIQ92" s="98" t="s">
        <v>669</v>
      </c>
      <c r="AIR92" s="98" t="s">
        <v>669</v>
      </c>
      <c r="AIS92" s="98" t="s">
        <v>669</v>
      </c>
      <c r="AIT92" s="98" t="s">
        <v>669</v>
      </c>
      <c r="AIU92" s="98" t="s">
        <v>669</v>
      </c>
      <c r="AIV92" s="98" t="s">
        <v>669</v>
      </c>
      <c r="AIW92" s="98" t="s">
        <v>669</v>
      </c>
      <c r="AIX92" s="98" t="s">
        <v>669</v>
      </c>
      <c r="AIY92" s="98" t="s">
        <v>669</v>
      </c>
      <c r="AIZ92" s="98" t="s">
        <v>669</v>
      </c>
      <c r="AJA92" s="98" t="s">
        <v>669</v>
      </c>
      <c r="AJB92" s="98" t="s">
        <v>669</v>
      </c>
      <c r="AJC92" s="98" t="s">
        <v>669</v>
      </c>
      <c r="AJD92" s="98" t="s">
        <v>669</v>
      </c>
      <c r="AJE92" s="98" t="s">
        <v>669</v>
      </c>
      <c r="AJF92" s="98" t="s">
        <v>669</v>
      </c>
      <c r="AJG92" s="98" t="s">
        <v>669</v>
      </c>
      <c r="AJH92" s="98" t="s">
        <v>669</v>
      </c>
      <c r="AJI92" s="98" t="s">
        <v>669</v>
      </c>
      <c r="AJJ92" s="98" t="s">
        <v>669</v>
      </c>
      <c r="AJK92" s="98" t="s">
        <v>669</v>
      </c>
      <c r="AJL92" s="98" t="s">
        <v>669</v>
      </c>
      <c r="AJM92" s="98" t="s">
        <v>669</v>
      </c>
      <c r="AJN92" s="98" t="s">
        <v>669</v>
      </c>
      <c r="AJO92" s="98" t="s">
        <v>669</v>
      </c>
      <c r="AJP92" s="98" t="s">
        <v>669</v>
      </c>
      <c r="AJQ92" s="98" t="s">
        <v>669</v>
      </c>
      <c r="AJR92" s="98" t="s">
        <v>669</v>
      </c>
      <c r="AJS92" s="98" t="s">
        <v>669</v>
      </c>
      <c r="AJT92" s="98" t="s">
        <v>669</v>
      </c>
      <c r="AJU92" s="98" t="s">
        <v>669</v>
      </c>
      <c r="AJV92" s="98" t="s">
        <v>669</v>
      </c>
      <c r="AJW92" s="98" t="s">
        <v>669</v>
      </c>
      <c r="AJX92" s="98" t="s">
        <v>669</v>
      </c>
      <c r="AJY92" s="98" t="s">
        <v>669</v>
      </c>
      <c r="AJZ92" s="98" t="s">
        <v>669</v>
      </c>
      <c r="AKA92" s="98" t="s">
        <v>669</v>
      </c>
      <c r="AKB92" s="98" t="s">
        <v>669</v>
      </c>
      <c r="AKC92" s="98" t="s">
        <v>669</v>
      </c>
      <c r="AKD92" s="98" t="s">
        <v>669</v>
      </c>
      <c r="AKE92" s="98" t="s">
        <v>669</v>
      </c>
      <c r="AKF92" s="98" t="s">
        <v>669</v>
      </c>
      <c r="AKG92" s="98" t="s">
        <v>669</v>
      </c>
      <c r="AKH92" s="98" t="s">
        <v>669</v>
      </c>
      <c r="AKI92" s="98" t="s">
        <v>669</v>
      </c>
      <c r="AKJ92" s="98" t="s">
        <v>669</v>
      </c>
      <c r="AKK92" s="98" t="s">
        <v>669</v>
      </c>
      <c r="AKL92" s="98" t="s">
        <v>669</v>
      </c>
      <c r="AKM92" s="98" t="s">
        <v>669</v>
      </c>
      <c r="AKN92" s="98" t="s">
        <v>669</v>
      </c>
      <c r="AKO92" s="98" t="s">
        <v>669</v>
      </c>
      <c r="AKP92" s="98" t="s">
        <v>669</v>
      </c>
      <c r="AKQ92" s="98" t="s">
        <v>669</v>
      </c>
      <c r="AKR92" s="98" t="s">
        <v>669</v>
      </c>
      <c r="AKS92" s="98" t="s">
        <v>669</v>
      </c>
      <c r="AKT92" s="98" t="s">
        <v>669</v>
      </c>
      <c r="AKU92" s="98" t="s">
        <v>669</v>
      </c>
      <c r="AKV92" s="98" t="s">
        <v>669</v>
      </c>
      <c r="AKW92" s="98" t="s">
        <v>669</v>
      </c>
      <c r="AKX92" s="98" t="s">
        <v>669</v>
      </c>
      <c r="AKY92" s="98" t="s">
        <v>669</v>
      </c>
      <c r="AKZ92" s="98" t="s">
        <v>669</v>
      </c>
      <c r="ALA92" s="98" t="s">
        <v>669</v>
      </c>
      <c r="ALB92" s="98" t="s">
        <v>669</v>
      </c>
      <c r="ALC92" s="98" t="s">
        <v>669</v>
      </c>
      <c r="ALD92" s="98" t="s">
        <v>669</v>
      </c>
      <c r="ALE92" s="98" t="s">
        <v>669</v>
      </c>
      <c r="ALF92" s="98" t="s">
        <v>669</v>
      </c>
      <c r="ALG92" s="98" t="s">
        <v>669</v>
      </c>
      <c r="ALH92" s="98" t="s">
        <v>669</v>
      </c>
      <c r="ALI92" s="98" t="s">
        <v>669</v>
      </c>
      <c r="ALJ92" s="98" t="s">
        <v>669</v>
      </c>
      <c r="ALK92" s="98" t="s">
        <v>669</v>
      </c>
      <c r="ALL92" s="98" t="s">
        <v>669</v>
      </c>
      <c r="ALM92" s="98" t="s">
        <v>669</v>
      </c>
      <c r="ALN92" s="98" t="s">
        <v>669</v>
      </c>
      <c r="ALO92" s="98" t="s">
        <v>669</v>
      </c>
      <c r="ALP92" s="98" t="s">
        <v>669</v>
      </c>
      <c r="ALQ92" s="98" t="s">
        <v>669</v>
      </c>
      <c r="ALR92" s="98" t="s">
        <v>669</v>
      </c>
      <c r="ALS92" s="98" t="s">
        <v>669</v>
      </c>
      <c r="ALT92" s="98" t="s">
        <v>669</v>
      </c>
      <c r="ALU92" s="98" t="s">
        <v>669</v>
      </c>
      <c r="ALV92" s="98" t="s">
        <v>669</v>
      </c>
      <c r="ALW92" s="98" t="s">
        <v>669</v>
      </c>
      <c r="ALX92" s="98" t="s">
        <v>669</v>
      </c>
      <c r="ALY92" s="98" t="s">
        <v>669</v>
      </c>
      <c r="ALZ92" s="98" t="s">
        <v>669</v>
      </c>
      <c r="AMA92" s="98" t="s">
        <v>669</v>
      </c>
      <c r="AMB92" s="98" t="s">
        <v>669</v>
      </c>
      <c r="AMC92" s="98" t="s">
        <v>669</v>
      </c>
      <c r="AMD92" s="98" t="s">
        <v>669</v>
      </c>
      <c r="AME92" s="98" t="s">
        <v>669</v>
      </c>
      <c r="AMF92" s="98" t="s">
        <v>669</v>
      </c>
      <c r="AMG92" s="98" t="s">
        <v>669</v>
      </c>
      <c r="AMH92" s="98" t="s">
        <v>669</v>
      </c>
      <c r="AMI92" s="98" t="s">
        <v>669</v>
      </c>
      <c r="AMJ92" s="98" t="s">
        <v>669</v>
      </c>
      <c r="AMK92" s="98" t="s">
        <v>669</v>
      </c>
      <c r="AML92" s="98" t="s">
        <v>669</v>
      </c>
      <c r="AMM92" s="98" t="s">
        <v>669</v>
      </c>
      <c r="AMN92" s="98" t="s">
        <v>669</v>
      </c>
      <c r="AMO92" s="98" t="s">
        <v>669</v>
      </c>
      <c r="AMP92" s="98" t="s">
        <v>669</v>
      </c>
      <c r="AMQ92" s="98" t="s">
        <v>669</v>
      </c>
      <c r="AMR92" s="98" t="s">
        <v>669</v>
      </c>
      <c r="AMS92" s="98" t="s">
        <v>669</v>
      </c>
      <c r="AMT92" s="98" t="s">
        <v>669</v>
      </c>
      <c r="AMU92" s="98" t="s">
        <v>669</v>
      </c>
      <c r="AMV92" s="98" t="s">
        <v>669</v>
      </c>
      <c r="AMW92" s="98" t="s">
        <v>669</v>
      </c>
      <c r="AMX92" s="98" t="s">
        <v>669</v>
      </c>
      <c r="AMY92" s="98" t="s">
        <v>669</v>
      </c>
      <c r="AMZ92" s="98" t="s">
        <v>669</v>
      </c>
      <c r="ANA92" s="98" t="s">
        <v>669</v>
      </c>
      <c r="ANB92" s="98" t="s">
        <v>669</v>
      </c>
      <c r="ANC92" s="98" t="s">
        <v>669</v>
      </c>
      <c r="AND92" s="98" t="s">
        <v>669</v>
      </c>
      <c r="ANE92" s="98" t="s">
        <v>669</v>
      </c>
      <c r="ANF92" s="98" t="s">
        <v>669</v>
      </c>
      <c r="ANG92" s="98" t="s">
        <v>669</v>
      </c>
      <c r="ANH92" s="98" t="s">
        <v>669</v>
      </c>
      <c r="ANI92" s="98" t="s">
        <v>669</v>
      </c>
      <c r="ANJ92" s="98" t="s">
        <v>669</v>
      </c>
      <c r="ANK92" s="98" t="s">
        <v>669</v>
      </c>
      <c r="ANL92" s="98" t="s">
        <v>669</v>
      </c>
      <c r="ANM92" s="98" t="s">
        <v>669</v>
      </c>
      <c r="ANN92" s="98" t="s">
        <v>669</v>
      </c>
      <c r="ANO92" s="98" t="s">
        <v>669</v>
      </c>
      <c r="ANP92" s="98" t="s">
        <v>669</v>
      </c>
      <c r="ANQ92" s="98" t="s">
        <v>669</v>
      </c>
      <c r="ANR92" s="98" t="s">
        <v>669</v>
      </c>
      <c r="ANS92" s="98" t="s">
        <v>669</v>
      </c>
      <c r="ANT92" s="98" t="s">
        <v>669</v>
      </c>
      <c r="ANU92" s="98" t="s">
        <v>669</v>
      </c>
      <c r="ANV92" s="98" t="s">
        <v>669</v>
      </c>
      <c r="ANW92" s="98" t="s">
        <v>669</v>
      </c>
      <c r="ANX92" s="98" t="s">
        <v>669</v>
      </c>
      <c r="ANY92" s="98" t="s">
        <v>669</v>
      </c>
      <c r="ANZ92" s="98" t="s">
        <v>669</v>
      </c>
      <c r="AOA92" s="98" t="s">
        <v>669</v>
      </c>
      <c r="AOB92" s="98" t="s">
        <v>669</v>
      </c>
      <c r="AOC92" s="98" t="s">
        <v>669</v>
      </c>
      <c r="AOD92" s="98" t="s">
        <v>669</v>
      </c>
      <c r="AOE92" s="98" t="s">
        <v>669</v>
      </c>
      <c r="AOF92" s="98" t="s">
        <v>669</v>
      </c>
      <c r="AOG92" s="98" t="s">
        <v>669</v>
      </c>
      <c r="AOH92" s="98" t="s">
        <v>669</v>
      </c>
      <c r="AOI92" s="98" t="s">
        <v>669</v>
      </c>
      <c r="AOJ92" s="98" t="s">
        <v>669</v>
      </c>
      <c r="AOK92" s="98" t="s">
        <v>669</v>
      </c>
      <c r="AOL92" s="98" t="s">
        <v>669</v>
      </c>
      <c r="AOM92" s="98" t="s">
        <v>669</v>
      </c>
      <c r="AON92" s="98" t="s">
        <v>669</v>
      </c>
      <c r="AOO92" s="98" t="s">
        <v>669</v>
      </c>
      <c r="AOP92" s="98" t="s">
        <v>669</v>
      </c>
      <c r="AOQ92" s="98" t="s">
        <v>669</v>
      </c>
      <c r="AOR92" s="98" t="s">
        <v>669</v>
      </c>
      <c r="AOS92" s="98" t="s">
        <v>669</v>
      </c>
      <c r="AOT92" s="98" t="s">
        <v>669</v>
      </c>
      <c r="AOU92" s="98" t="s">
        <v>669</v>
      </c>
      <c r="AOV92" s="98" t="s">
        <v>669</v>
      </c>
      <c r="AOW92" s="98" t="s">
        <v>669</v>
      </c>
      <c r="AOX92" s="98" t="s">
        <v>669</v>
      </c>
      <c r="AOY92" s="98" t="s">
        <v>669</v>
      </c>
      <c r="AOZ92" s="98" t="s">
        <v>669</v>
      </c>
      <c r="APA92" s="98" t="s">
        <v>669</v>
      </c>
      <c r="APB92" s="98" t="s">
        <v>669</v>
      </c>
      <c r="APC92" s="98" t="s">
        <v>669</v>
      </c>
      <c r="APD92" s="98" t="s">
        <v>669</v>
      </c>
      <c r="APE92" s="98" t="s">
        <v>669</v>
      </c>
      <c r="APF92" s="98" t="s">
        <v>669</v>
      </c>
      <c r="APG92" s="98" t="s">
        <v>669</v>
      </c>
      <c r="APH92" s="98" t="s">
        <v>669</v>
      </c>
      <c r="API92" s="98" t="s">
        <v>669</v>
      </c>
      <c r="APJ92" s="98" t="s">
        <v>669</v>
      </c>
      <c r="APK92" s="98" t="s">
        <v>669</v>
      </c>
      <c r="APL92" s="98" t="s">
        <v>669</v>
      </c>
      <c r="APM92" s="98" t="s">
        <v>669</v>
      </c>
      <c r="APN92" s="98" t="s">
        <v>669</v>
      </c>
      <c r="APO92" s="98" t="s">
        <v>669</v>
      </c>
      <c r="APP92" s="98" t="s">
        <v>669</v>
      </c>
      <c r="APQ92" s="98" t="s">
        <v>669</v>
      </c>
      <c r="APR92" s="98" t="s">
        <v>669</v>
      </c>
      <c r="APS92" s="98" t="s">
        <v>669</v>
      </c>
      <c r="APT92" s="98" t="s">
        <v>669</v>
      </c>
      <c r="APU92" s="98" t="s">
        <v>669</v>
      </c>
      <c r="APV92" s="98" t="s">
        <v>669</v>
      </c>
      <c r="APW92" s="98" t="s">
        <v>669</v>
      </c>
      <c r="APX92" s="98" t="s">
        <v>669</v>
      </c>
      <c r="APY92" s="98" t="s">
        <v>669</v>
      </c>
      <c r="APZ92" s="98" t="s">
        <v>669</v>
      </c>
      <c r="AQA92" s="98" t="s">
        <v>669</v>
      </c>
      <c r="AQB92" s="98" t="s">
        <v>669</v>
      </c>
      <c r="AQC92" s="98" t="s">
        <v>669</v>
      </c>
      <c r="AQD92" s="98" t="s">
        <v>669</v>
      </c>
      <c r="AQE92" s="98" t="s">
        <v>669</v>
      </c>
      <c r="AQF92" s="98" t="s">
        <v>669</v>
      </c>
      <c r="AQG92" s="98" t="s">
        <v>669</v>
      </c>
      <c r="AQH92" s="98" t="s">
        <v>669</v>
      </c>
      <c r="AQI92" s="98" t="s">
        <v>669</v>
      </c>
      <c r="AQJ92" s="98" t="s">
        <v>669</v>
      </c>
      <c r="AQK92" s="98" t="s">
        <v>669</v>
      </c>
      <c r="AQL92" s="98" t="s">
        <v>669</v>
      </c>
      <c r="AQM92" s="98" t="s">
        <v>669</v>
      </c>
      <c r="AQN92" s="98" t="s">
        <v>669</v>
      </c>
      <c r="AQO92" s="98" t="s">
        <v>669</v>
      </c>
      <c r="AQP92" s="98" t="s">
        <v>669</v>
      </c>
      <c r="AQQ92" s="98" t="s">
        <v>669</v>
      </c>
      <c r="AQR92" s="98" t="s">
        <v>669</v>
      </c>
      <c r="AQS92" s="98" t="s">
        <v>669</v>
      </c>
      <c r="AQT92" s="98" t="s">
        <v>669</v>
      </c>
      <c r="AQU92" s="98" t="s">
        <v>669</v>
      </c>
      <c r="AQV92" s="98" t="s">
        <v>669</v>
      </c>
      <c r="AQW92" s="98" t="s">
        <v>669</v>
      </c>
      <c r="AQX92" s="98" t="s">
        <v>669</v>
      </c>
      <c r="AQY92" s="98" t="s">
        <v>669</v>
      </c>
      <c r="AQZ92" s="98" t="s">
        <v>669</v>
      </c>
      <c r="ARA92" s="98" t="s">
        <v>669</v>
      </c>
      <c r="ARB92" s="98" t="s">
        <v>669</v>
      </c>
      <c r="ARC92" s="98" t="s">
        <v>669</v>
      </c>
      <c r="ARD92" s="98" t="s">
        <v>669</v>
      </c>
      <c r="ARE92" s="98" t="s">
        <v>669</v>
      </c>
      <c r="ARF92" s="98" t="s">
        <v>669</v>
      </c>
      <c r="ARG92" s="98" t="s">
        <v>669</v>
      </c>
      <c r="ARH92" s="98" t="s">
        <v>669</v>
      </c>
      <c r="ARI92" s="98" t="s">
        <v>669</v>
      </c>
      <c r="ARJ92" s="98" t="s">
        <v>669</v>
      </c>
      <c r="ARK92" s="98" t="s">
        <v>669</v>
      </c>
      <c r="ARL92" s="98" t="s">
        <v>669</v>
      </c>
      <c r="ARM92" s="98" t="s">
        <v>669</v>
      </c>
      <c r="ARN92" s="98" t="s">
        <v>669</v>
      </c>
      <c r="ARO92" s="98" t="s">
        <v>669</v>
      </c>
      <c r="ARP92" s="98" t="s">
        <v>669</v>
      </c>
      <c r="ARQ92" s="98" t="s">
        <v>669</v>
      </c>
      <c r="ARR92" s="98" t="s">
        <v>669</v>
      </c>
      <c r="ARS92" s="98" t="s">
        <v>669</v>
      </c>
      <c r="ART92" s="98" t="s">
        <v>669</v>
      </c>
      <c r="ARU92" s="98" t="s">
        <v>669</v>
      </c>
      <c r="ARV92" s="98" t="s">
        <v>669</v>
      </c>
      <c r="ARW92" s="98" t="s">
        <v>669</v>
      </c>
      <c r="ARX92" s="98" t="s">
        <v>669</v>
      </c>
      <c r="ARY92" s="98" t="s">
        <v>669</v>
      </c>
      <c r="ARZ92" s="98" t="s">
        <v>669</v>
      </c>
      <c r="ASA92" s="98" t="s">
        <v>669</v>
      </c>
      <c r="ASB92" s="98" t="s">
        <v>669</v>
      </c>
      <c r="ASC92" s="98" t="s">
        <v>669</v>
      </c>
      <c r="ASD92" s="98" t="s">
        <v>669</v>
      </c>
      <c r="ASE92" s="98" t="s">
        <v>669</v>
      </c>
      <c r="ASF92" s="98" t="s">
        <v>669</v>
      </c>
      <c r="ASG92" s="98" t="s">
        <v>669</v>
      </c>
      <c r="ASH92" s="98" t="s">
        <v>669</v>
      </c>
      <c r="ASI92" s="98" t="s">
        <v>669</v>
      </c>
      <c r="ASJ92" s="98" t="s">
        <v>669</v>
      </c>
      <c r="ASK92" s="98" t="s">
        <v>669</v>
      </c>
      <c r="ASL92" s="98" t="s">
        <v>669</v>
      </c>
      <c r="ASM92" s="98" t="s">
        <v>669</v>
      </c>
      <c r="ASN92" s="98" t="s">
        <v>669</v>
      </c>
      <c r="ASO92" s="98" t="s">
        <v>669</v>
      </c>
      <c r="ASP92" s="98" t="s">
        <v>669</v>
      </c>
      <c r="ASQ92" s="98" t="s">
        <v>669</v>
      </c>
      <c r="ASR92" s="98" t="s">
        <v>669</v>
      </c>
      <c r="ASS92" s="98" t="s">
        <v>669</v>
      </c>
      <c r="AST92" s="98" t="s">
        <v>669</v>
      </c>
      <c r="ASU92" s="98" t="s">
        <v>669</v>
      </c>
      <c r="ASV92" s="98" t="s">
        <v>669</v>
      </c>
      <c r="ASW92" s="98" t="s">
        <v>669</v>
      </c>
      <c r="ASX92" s="98" t="s">
        <v>669</v>
      </c>
      <c r="ASY92" s="98" t="s">
        <v>669</v>
      </c>
      <c r="ASZ92" s="98" t="s">
        <v>669</v>
      </c>
      <c r="ATA92" s="98" t="s">
        <v>669</v>
      </c>
      <c r="ATB92" s="98" t="s">
        <v>669</v>
      </c>
      <c r="ATC92" s="98" t="s">
        <v>669</v>
      </c>
      <c r="ATD92" s="98" t="s">
        <v>669</v>
      </c>
      <c r="ATE92" s="98" t="s">
        <v>669</v>
      </c>
      <c r="ATF92" s="98" t="s">
        <v>669</v>
      </c>
      <c r="ATG92" s="98" t="s">
        <v>669</v>
      </c>
      <c r="ATH92" s="98" t="s">
        <v>669</v>
      </c>
      <c r="ATI92" s="98" t="s">
        <v>669</v>
      </c>
      <c r="ATJ92" s="98" t="s">
        <v>669</v>
      </c>
      <c r="ATK92" s="98" t="s">
        <v>669</v>
      </c>
      <c r="ATL92" s="98" t="s">
        <v>669</v>
      </c>
      <c r="ATM92" s="98" t="s">
        <v>669</v>
      </c>
      <c r="ATN92" s="98" t="s">
        <v>669</v>
      </c>
      <c r="ATO92" s="98" t="s">
        <v>669</v>
      </c>
      <c r="ATP92" s="98" t="s">
        <v>669</v>
      </c>
      <c r="ATQ92" s="98" t="s">
        <v>669</v>
      </c>
      <c r="ATR92" s="98" t="s">
        <v>669</v>
      </c>
      <c r="ATS92" s="98" t="s">
        <v>669</v>
      </c>
      <c r="ATT92" s="98" t="s">
        <v>669</v>
      </c>
      <c r="ATU92" s="98" t="s">
        <v>669</v>
      </c>
      <c r="ATV92" s="98" t="s">
        <v>669</v>
      </c>
      <c r="ATW92" s="98" t="s">
        <v>669</v>
      </c>
      <c r="ATX92" s="98" t="s">
        <v>669</v>
      </c>
      <c r="ATY92" s="98" t="s">
        <v>669</v>
      </c>
      <c r="ATZ92" s="98" t="s">
        <v>669</v>
      </c>
      <c r="AUA92" s="98" t="s">
        <v>669</v>
      </c>
      <c r="AUB92" s="98" t="s">
        <v>669</v>
      </c>
      <c r="AUC92" s="98" t="s">
        <v>669</v>
      </c>
      <c r="AUD92" s="98" t="s">
        <v>669</v>
      </c>
      <c r="AUE92" s="98" t="s">
        <v>669</v>
      </c>
      <c r="AUF92" s="98" t="s">
        <v>669</v>
      </c>
      <c r="AUG92" s="98" t="s">
        <v>669</v>
      </c>
      <c r="AUH92" s="98" t="s">
        <v>669</v>
      </c>
      <c r="AUI92" s="98" t="s">
        <v>669</v>
      </c>
      <c r="AUJ92" s="98" t="s">
        <v>669</v>
      </c>
      <c r="AUK92" s="98" t="s">
        <v>669</v>
      </c>
      <c r="AUL92" s="98" t="s">
        <v>669</v>
      </c>
      <c r="AUM92" s="98" t="s">
        <v>669</v>
      </c>
      <c r="AUN92" s="98" t="s">
        <v>669</v>
      </c>
      <c r="AUO92" s="98" t="s">
        <v>669</v>
      </c>
      <c r="AUP92" s="98" t="s">
        <v>669</v>
      </c>
      <c r="AUQ92" s="98" t="s">
        <v>669</v>
      </c>
      <c r="AUR92" s="98" t="s">
        <v>669</v>
      </c>
      <c r="AUS92" s="98" t="s">
        <v>669</v>
      </c>
      <c r="AUT92" s="98" t="s">
        <v>669</v>
      </c>
      <c r="AUU92" s="98" t="s">
        <v>669</v>
      </c>
      <c r="AUV92" s="98" t="s">
        <v>669</v>
      </c>
      <c r="AUW92" s="98" t="s">
        <v>669</v>
      </c>
      <c r="AUX92" s="98" t="s">
        <v>669</v>
      </c>
      <c r="AUY92" s="98" t="s">
        <v>669</v>
      </c>
      <c r="AUZ92" s="98" t="s">
        <v>669</v>
      </c>
      <c r="AVA92" s="98" t="s">
        <v>669</v>
      </c>
      <c r="AVB92" s="98" t="s">
        <v>669</v>
      </c>
      <c r="AVC92" s="98" t="s">
        <v>669</v>
      </c>
      <c r="AVD92" s="98" t="s">
        <v>669</v>
      </c>
      <c r="AVE92" s="98" t="s">
        <v>669</v>
      </c>
      <c r="AVF92" s="98" t="s">
        <v>669</v>
      </c>
      <c r="AVG92" s="98" t="s">
        <v>669</v>
      </c>
      <c r="AVH92" s="98" t="s">
        <v>669</v>
      </c>
      <c r="AVI92" s="98" t="s">
        <v>669</v>
      </c>
      <c r="AVJ92" s="98" t="s">
        <v>669</v>
      </c>
      <c r="AVK92" s="98" t="s">
        <v>669</v>
      </c>
      <c r="AVL92" s="98" t="s">
        <v>669</v>
      </c>
      <c r="AVM92" s="98" t="s">
        <v>669</v>
      </c>
      <c r="AVN92" s="98" t="s">
        <v>669</v>
      </c>
      <c r="AVO92" s="98" t="s">
        <v>669</v>
      </c>
      <c r="AVP92" s="98" t="s">
        <v>669</v>
      </c>
      <c r="AVQ92" s="98" t="s">
        <v>669</v>
      </c>
      <c r="AVR92" s="98" t="s">
        <v>669</v>
      </c>
      <c r="AVS92" s="98" t="s">
        <v>669</v>
      </c>
      <c r="AVT92" s="98" t="s">
        <v>669</v>
      </c>
      <c r="AVU92" s="98" t="s">
        <v>669</v>
      </c>
      <c r="AVV92" s="98" t="s">
        <v>669</v>
      </c>
      <c r="AVW92" s="98" t="s">
        <v>669</v>
      </c>
      <c r="AVX92" s="98" t="s">
        <v>669</v>
      </c>
      <c r="AVY92" s="98" t="s">
        <v>669</v>
      </c>
      <c r="AVZ92" s="98" t="s">
        <v>669</v>
      </c>
      <c r="AWA92" s="98" t="s">
        <v>669</v>
      </c>
      <c r="AWB92" s="98" t="s">
        <v>669</v>
      </c>
      <c r="AWC92" s="98" t="s">
        <v>669</v>
      </c>
      <c r="AWD92" s="98" t="s">
        <v>669</v>
      </c>
      <c r="AWE92" s="98" t="s">
        <v>669</v>
      </c>
      <c r="AWF92" s="98" t="s">
        <v>669</v>
      </c>
      <c r="AWG92" s="98" t="s">
        <v>669</v>
      </c>
      <c r="AWH92" s="98" t="s">
        <v>669</v>
      </c>
      <c r="AWI92" s="98" t="s">
        <v>669</v>
      </c>
      <c r="AWJ92" s="98" t="s">
        <v>669</v>
      </c>
      <c r="AWK92" s="98" t="s">
        <v>669</v>
      </c>
      <c r="AWL92" s="98" t="s">
        <v>669</v>
      </c>
      <c r="AWM92" s="98" t="s">
        <v>669</v>
      </c>
      <c r="AWN92" s="98" t="s">
        <v>669</v>
      </c>
      <c r="AWO92" s="98" t="s">
        <v>669</v>
      </c>
      <c r="AWP92" s="98" t="s">
        <v>669</v>
      </c>
      <c r="AWQ92" s="98" t="s">
        <v>669</v>
      </c>
      <c r="AWR92" s="98" t="s">
        <v>669</v>
      </c>
      <c r="AWS92" s="98" t="s">
        <v>669</v>
      </c>
      <c r="AWT92" s="98" t="s">
        <v>669</v>
      </c>
      <c r="AWU92" s="98" t="s">
        <v>669</v>
      </c>
      <c r="AWV92" s="98" t="s">
        <v>669</v>
      </c>
      <c r="AWW92" s="98" t="s">
        <v>669</v>
      </c>
      <c r="AWX92" s="98" t="s">
        <v>669</v>
      </c>
      <c r="AWY92" s="98" t="s">
        <v>669</v>
      </c>
      <c r="AWZ92" s="98" t="s">
        <v>669</v>
      </c>
      <c r="AXA92" s="98" t="s">
        <v>669</v>
      </c>
      <c r="AXB92" s="98" t="s">
        <v>669</v>
      </c>
      <c r="AXC92" s="98" t="s">
        <v>669</v>
      </c>
      <c r="AXD92" s="98" t="s">
        <v>669</v>
      </c>
      <c r="AXE92" s="98" t="s">
        <v>669</v>
      </c>
      <c r="AXF92" s="98" t="s">
        <v>669</v>
      </c>
      <c r="AXG92" s="98" t="s">
        <v>669</v>
      </c>
      <c r="AXH92" s="98" t="s">
        <v>669</v>
      </c>
      <c r="AXI92" s="98" t="s">
        <v>669</v>
      </c>
      <c r="AXJ92" s="98" t="s">
        <v>669</v>
      </c>
      <c r="AXK92" s="98" t="s">
        <v>669</v>
      </c>
      <c r="AXL92" s="98" t="s">
        <v>669</v>
      </c>
      <c r="AXM92" s="98" t="s">
        <v>669</v>
      </c>
      <c r="AXN92" s="98" t="s">
        <v>669</v>
      </c>
      <c r="AXO92" s="98" t="s">
        <v>669</v>
      </c>
      <c r="AXP92" s="98" t="s">
        <v>669</v>
      </c>
      <c r="AXQ92" s="98" t="s">
        <v>669</v>
      </c>
      <c r="AXR92" s="98" t="s">
        <v>669</v>
      </c>
      <c r="AXS92" s="98" t="s">
        <v>669</v>
      </c>
      <c r="AXT92" s="98" t="s">
        <v>669</v>
      </c>
      <c r="AXU92" s="98" t="s">
        <v>669</v>
      </c>
      <c r="AXV92" s="98" t="s">
        <v>669</v>
      </c>
      <c r="AXW92" s="98" t="s">
        <v>669</v>
      </c>
      <c r="AXX92" s="98" t="s">
        <v>669</v>
      </c>
      <c r="AXY92" s="98" t="s">
        <v>669</v>
      </c>
      <c r="AXZ92" s="98" t="s">
        <v>669</v>
      </c>
      <c r="AYA92" s="98" t="s">
        <v>669</v>
      </c>
      <c r="AYB92" s="98" t="s">
        <v>669</v>
      </c>
      <c r="AYC92" s="98" t="s">
        <v>669</v>
      </c>
      <c r="AYD92" s="98" t="s">
        <v>669</v>
      </c>
      <c r="AYE92" s="98" t="s">
        <v>669</v>
      </c>
      <c r="AYF92" s="98" t="s">
        <v>669</v>
      </c>
      <c r="AYG92" s="98" t="s">
        <v>669</v>
      </c>
      <c r="AYH92" s="98" t="s">
        <v>669</v>
      </c>
      <c r="AYI92" s="98" t="s">
        <v>669</v>
      </c>
      <c r="AYJ92" s="98" t="s">
        <v>669</v>
      </c>
      <c r="AYK92" s="98" t="s">
        <v>669</v>
      </c>
      <c r="AYL92" s="98" t="s">
        <v>669</v>
      </c>
      <c r="AYM92" s="98" t="s">
        <v>669</v>
      </c>
      <c r="AYN92" s="98" t="s">
        <v>669</v>
      </c>
      <c r="AYO92" s="98" t="s">
        <v>669</v>
      </c>
      <c r="AYP92" s="98" t="s">
        <v>669</v>
      </c>
      <c r="AYQ92" s="98" t="s">
        <v>669</v>
      </c>
      <c r="AYR92" s="98" t="s">
        <v>669</v>
      </c>
      <c r="AYS92" s="98" t="s">
        <v>669</v>
      </c>
      <c r="AYT92" s="98" t="s">
        <v>669</v>
      </c>
      <c r="AYU92" s="98" t="s">
        <v>669</v>
      </c>
      <c r="AYV92" s="98" t="s">
        <v>669</v>
      </c>
      <c r="AYW92" s="98" t="s">
        <v>669</v>
      </c>
      <c r="AYX92" s="98" t="s">
        <v>669</v>
      </c>
      <c r="AYY92" s="98" t="s">
        <v>669</v>
      </c>
      <c r="AYZ92" s="98" t="s">
        <v>669</v>
      </c>
      <c r="AZA92" s="98" t="s">
        <v>669</v>
      </c>
      <c r="AZB92" s="98" t="s">
        <v>669</v>
      </c>
      <c r="AZC92" s="98" t="s">
        <v>669</v>
      </c>
      <c r="AZD92" s="98" t="s">
        <v>669</v>
      </c>
      <c r="AZE92" s="98" t="s">
        <v>669</v>
      </c>
      <c r="AZF92" s="98" t="s">
        <v>669</v>
      </c>
      <c r="AZG92" s="98" t="s">
        <v>669</v>
      </c>
      <c r="AZH92" s="98" t="s">
        <v>669</v>
      </c>
      <c r="AZI92" s="98" t="s">
        <v>669</v>
      </c>
      <c r="AZJ92" s="98" t="s">
        <v>669</v>
      </c>
      <c r="AZK92" s="98" t="s">
        <v>669</v>
      </c>
      <c r="AZL92" s="98" t="s">
        <v>669</v>
      </c>
      <c r="AZM92" s="98" t="s">
        <v>669</v>
      </c>
      <c r="AZN92" s="98" t="s">
        <v>669</v>
      </c>
      <c r="AZO92" s="98" t="s">
        <v>669</v>
      </c>
      <c r="AZP92" s="98" t="s">
        <v>669</v>
      </c>
      <c r="AZQ92" s="98" t="s">
        <v>669</v>
      </c>
      <c r="AZR92" s="98" t="s">
        <v>669</v>
      </c>
      <c r="AZS92" s="98" t="s">
        <v>669</v>
      </c>
      <c r="AZT92" s="98" t="s">
        <v>669</v>
      </c>
      <c r="AZU92" s="98" t="s">
        <v>669</v>
      </c>
      <c r="AZV92" s="98" t="s">
        <v>669</v>
      </c>
      <c r="AZW92" s="98" t="s">
        <v>669</v>
      </c>
      <c r="AZX92" s="98" t="s">
        <v>669</v>
      </c>
      <c r="AZY92" s="98" t="s">
        <v>669</v>
      </c>
      <c r="AZZ92" s="98" t="s">
        <v>669</v>
      </c>
      <c r="BAA92" s="98" t="s">
        <v>669</v>
      </c>
      <c r="BAB92" s="98" t="s">
        <v>669</v>
      </c>
      <c r="BAC92" s="98" t="s">
        <v>669</v>
      </c>
      <c r="BAD92" s="98" t="s">
        <v>669</v>
      </c>
      <c r="BAE92" s="98" t="s">
        <v>669</v>
      </c>
      <c r="BAF92" s="98" t="s">
        <v>669</v>
      </c>
      <c r="BAG92" s="98" t="s">
        <v>669</v>
      </c>
      <c r="BAH92" s="98" t="s">
        <v>669</v>
      </c>
      <c r="BAI92" s="98" t="s">
        <v>669</v>
      </c>
      <c r="BAJ92" s="98" t="s">
        <v>669</v>
      </c>
      <c r="BAK92" s="98" t="s">
        <v>669</v>
      </c>
      <c r="BAL92" s="98" t="s">
        <v>669</v>
      </c>
      <c r="BAM92" s="98" t="s">
        <v>669</v>
      </c>
      <c r="BAN92" s="98" t="s">
        <v>669</v>
      </c>
      <c r="BAO92" s="98" t="s">
        <v>669</v>
      </c>
      <c r="BAP92" s="98" t="s">
        <v>669</v>
      </c>
      <c r="BAQ92" s="98" t="s">
        <v>669</v>
      </c>
      <c r="BAR92" s="98" t="s">
        <v>669</v>
      </c>
      <c r="BAS92" s="98" t="s">
        <v>669</v>
      </c>
      <c r="BAT92" s="98" t="s">
        <v>669</v>
      </c>
      <c r="BAU92" s="98" t="s">
        <v>669</v>
      </c>
      <c r="BAV92" s="98" t="s">
        <v>669</v>
      </c>
      <c r="BAW92" s="98" t="s">
        <v>669</v>
      </c>
      <c r="BAX92" s="98" t="s">
        <v>669</v>
      </c>
      <c r="BAY92" s="98" t="s">
        <v>669</v>
      </c>
      <c r="BAZ92" s="98" t="s">
        <v>669</v>
      </c>
      <c r="BBA92" s="98" t="s">
        <v>669</v>
      </c>
      <c r="BBB92" s="98" t="s">
        <v>669</v>
      </c>
      <c r="BBC92" s="98" t="s">
        <v>669</v>
      </c>
      <c r="BBD92" s="98" t="s">
        <v>669</v>
      </c>
      <c r="BBE92" s="98" t="s">
        <v>669</v>
      </c>
      <c r="BBF92" s="98" t="s">
        <v>669</v>
      </c>
      <c r="BBG92" s="98" t="s">
        <v>669</v>
      </c>
      <c r="BBH92" s="98" t="s">
        <v>669</v>
      </c>
      <c r="BBI92" s="98" t="s">
        <v>669</v>
      </c>
      <c r="BBJ92" s="98" t="s">
        <v>669</v>
      </c>
      <c r="BBK92" s="98" t="s">
        <v>669</v>
      </c>
      <c r="BBL92" s="98" t="s">
        <v>669</v>
      </c>
      <c r="BBM92" s="98" t="s">
        <v>669</v>
      </c>
      <c r="BBN92" s="98" t="s">
        <v>669</v>
      </c>
      <c r="BBO92" s="98" t="s">
        <v>669</v>
      </c>
      <c r="BBP92" s="98" t="s">
        <v>669</v>
      </c>
      <c r="BBQ92" s="98" t="s">
        <v>669</v>
      </c>
      <c r="BBR92" s="98" t="s">
        <v>669</v>
      </c>
      <c r="BBS92" s="98" t="s">
        <v>669</v>
      </c>
      <c r="BBT92" s="98" t="s">
        <v>669</v>
      </c>
      <c r="BBU92" s="98" t="s">
        <v>669</v>
      </c>
      <c r="BBV92" s="98" t="s">
        <v>669</v>
      </c>
      <c r="BBW92" s="98" t="s">
        <v>669</v>
      </c>
      <c r="BBX92" s="98" t="s">
        <v>669</v>
      </c>
      <c r="BBY92" s="98" t="s">
        <v>669</v>
      </c>
      <c r="BBZ92" s="98" t="s">
        <v>669</v>
      </c>
      <c r="BCA92" s="98" t="s">
        <v>669</v>
      </c>
      <c r="BCB92" s="98" t="s">
        <v>669</v>
      </c>
      <c r="BCC92" s="98" t="s">
        <v>669</v>
      </c>
      <c r="BCD92" s="98" t="s">
        <v>669</v>
      </c>
      <c r="BCE92" s="98" t="s">
        <v>669</v>
      </c>
      <c r="BCF92" s="98" t="s">
        <v>669</v>
      </c>
      <c r="BCG92" s="98" t="s">
        <v>669</v>
      </c>
      <c r="BCH92" s="98" t="s">
        <v>669</v>
      </c>
      <c r="BCI92" s="98" t="s">
        <v>669</v>
      </c>
      <c r="BCJ92" s="98" t="s">
        <v>669</v>
      </c>
      <c r="BCK92" s="98" t="s">
        <v>669</v>
      </c>
      <c r="BCL92" s="98" t="s">
        <v>669</v>
      </c>
      <c r="BCM92" s="98" t="s">
        <v>669</v>
      </c>
      <c r="BCN92" s="98" t="s">
        <v>669</v>
      </c>
      <c r="BCO92" s="98" t="s">
        <v>669</v>
      </c>
      <c r="BCP92" s="98" t="s">
        <v>669</v>
      </c>
      <c r="BCQ92" s="98" t="s">
        <v>669</v>
      </c>
      <c r="BCR92" s="98" t="s">
        <v>669</v>
      </c>
      <c r="BCS92" s="98" t="s">
        <v>669</v>
      </c>
      <c r="BCT92" s="98" t="s">
        <v>669</v>
      </c>
      <c r="BCU92" s="98" t="s">
        <v>669</v>
      </c>
      <c r="BCV92" s="98" t="s">
        <v>669</v>
      </c>
      <c r="BCW92" s="98" t="s">
        <v>669</v>
      </c>
      <c r="BCX92" s="98" t="s">
        <v>669</v>
      </c>
      <c r="BCY92" s="98" t="s">
        <v>669</v>
      </c>
      <c r="BCZ92" s="98" t="s">
        <v>669</v>
      </c>
      <c r="BDA92" s="98" t="s">
        <v>669</v>
      </c>
      <c r="BDB92" s="98" t="s">
        <v>669</v>
      </c>
      <c r="BDC92" s="98" t="s">
        <v>669</v>
      </c>
      <c r="BDD92" s="98" t="s">
        <v>669</v>
      </c>
      <c r="BDE92" s="98" t="s">
        <v>669</v>
      </c>
      <c r="BDF92" s="98" t="s">
        <v>669</v>
      </c>
      <c r="BDG92" s="98" t="s">
        <v>669</v>
      </c>
      <c r="BDH92" s="98" t="s">
        <v>669</v>
      </c>
      <c r="BDI92" s="98" t="s">
        <v>669</v>
      </c>
      <c r="BDJ92" s="98" t="s">
        <v>669</v>
      </c>
      <c r="BDK92" s="98" t="s">
        <v>669</v>
      </c>
      <c r="BDL92" s="98" t="s">
        <v>669</v>
      </c>
      <c r="BDM92" s="98" t="s">
        <v>669</v>
      </c>
      <c r="BDN92" s="98" t="s">
        <v>669</v>
      </c>
      <c r="BDO92" s="98" t="s">
        <v>669</v>
      </c>
      <c r="BDP92" s="98" t="s">
        <v>669</v>
      </c>
      <c r="BDQ92" s="98" t="s">
        <v>669</v>
      </c>
      <c r="BDR92" s="98" t="s">
        <v>669</v>
      </c>
      <c r="BDS92" s="98" t="s">
        <v>669</v>
      </c>
      <c r="BDT92" s="98" t="s">
        <v>669</v>
      </c>
      <c r="BDU92" s="98" t="s">
        <v>669</v>
      </c>
      <c r="BDV92" s="98" t="s">
        <v>669</v>
      </c>
      <c r="BDW92" s="98" t="s">
        <v>669</v>
      </c>
      <c r="BDX92" s="98" t="s">
        <v>669</v>
      </c>
      <c r="BDY92" s="98" t="s">
        <v>669</v>
      </c>
      <c r="BDZ92" s="98" t="s">
        <v>669</v>
      </c>
      <c r="BEA92" s="98" t="s">
        <v>669</v>
      </c>
      <c r="BEB92" s="98" t="s">
        <v>669</v>
      </c>
      <c r="BEC92" s="98" t="s">
        <v>669</v>
      </c>
      <c r="BED92" s="98" t="s">
        <v>669</v>
      </c>
      <c r="BEE92" s="98" t="s">
        <v>669</v>
      </c>
      <c r="BEF92" s="98" t="s">
        <v>669</v>
      </c>
      <c r="BEG92" s="98" t="s">
        <v>669</v>
      </c>
      <c r="BEH92" s="98" t="s">
        <v>669</v>
      </c>
      <c r="BEI92" s="98" t="s">
        <v>669</v>
      </c>
      <c r="BEJ92" s="98" t="s">
        <v>669</v>
      </c>
      <c r="BEK92" s="98" t="s">
        <v>669</v>
      </c>
      <c r="BEL92" s="98" t="s">
        <v>669</v>
      </c>
      <c r="BEM92" s="98" t="s">
        <v>669</v>
      </c>
      <c r="BEN92" s="98" t="s">
        <v>669</v>
      </c>
      <c r="BEO92" s="98" t="s">
        <v>669</v>
      </c>
      <c r="BEP92" s="98" t="s">
        <v>669</v>
      </c>
      <c r="BEQ92" s="98" t="s">
        <v>669</v>
      </c>
      <c r="BER92" s="98" t="s">
        <v>669</v>
      </c>
      <c r="BES92" s="98" t="s">
        <v>669</v>
      </c>
      <c r="BET92" s="98" t="s">
        <v>669</v>
      </c>
      <c r="BEU92" s="98" t="s">
        <v>669</v>
      </c>
      <c r="BEV92" s="98" t="s">
        <v>669</v>
      </c>
      <c r="BEW92" s="98" t="s">
        <v>669</v>
      </c>
      <c r="BEX92" s="98" t="s">
        <v>669</v>
      </c>
      <c r="BEY92" s="98" t="s">
        <v>669</v>
      </c>
      <c r="BEZ92" s="98" t="s">
        <v>669</v>
      </c>
      <c r="BFA92" s="98" t="s">
        <v>669</v>
      </c>
      <c r="BFB92" s="98" t="s">
        <v>669</v>
      </c>
      <c r="BFC92" s="98" t="s">
        <v>669</v>
      </c>
      <c r="BFD92" s="98" t="s">
        <v>669</v>
      </c>
      <c r="BFE92" s="98" t="s">
        <v>669</v>
      </c>
      <c r="BFF92" s="98" t="s">
        <v>669</v>
      </c>
      <c r="BFG92" s="98" t="s">
        <v>669</v>
      </c>
      <c r="BFH92" s="98" t="s">
        <v>669</v>
      </c>
      <c r="BFI92" s="98" t="s">
        <v>669</v>
      </c>
      <c r="BFJ92" s="98" t="s">
        <v>669</v>
      </c>
      <c r="BFK92" s="98" t="s">
        <v>669</v>
      </c>
      <c r="BFL92" s="98" t="s">
        <v>669</v>
      </c>
      <c r="BFM92" s="98" t="s">
        <v>669</v>
      </c>
      <c r="BFN92" s="98" t="s">
        <v>669</v>
      </c>
      <c r="BFO92" s="98" t="s">
        <v>669</v>
      </c>
      <c r="BFP92" s="98" t="s">
        <v>669</v>
      </c>
      <c r="BFQ92" s="98" t="s">
        <v>669</v>
      </c>
      <c r="BFR92" s="98" t="s">
        <v>669</v>
      </c>
      <c r="BFS92" s="98" t="s">
        <v>669</v>
      </c>
      <c r="BFT92" s="98" t="s">
        <v>669</v>
      </c>
      <c r="BFU92" s="98" t="s">
        <v>669</v>
      </c>
      <c r="BFV92" s="98" t="s">
        <v>669</v>
      </c>
      <c r="BFW92" s="98" t="s">
        <v>669</v>
      </c>
      <c r="BFX92" s="98" t="s">
        <v>669</v>
      </c>
      <c r="BFY92" s="98" t="s">
        <v>669</v>
      </c>
      <c r="BFZ92" s="98" t="s">
        <v>669</v>
      </c>
      <c r="BGA92" s="98" t="s">
        <v>669</v>
      </c>
      <c r="BGB92" s="98" t="s">
        <v>669</v>
      </c>
      <c r="BGC92" s="98" t="s">
        <v>669</v>
      </c>
      <c r="BGD92" s="98" t="s">
        <v>669</v>
      </c>
      <c r="BGE92" s="98" t="s">
        <v>669</v>
      </c>
      <c r="BGF92" s="98" t="s">
        <v>669</v>
      </c>
      <c r="BGG92" s="98" t="s">
        <v>669</v>
      </c>
      <c r="BGH92" s="98" t="s">
        <v>669</v>
      </c>
      <c r="BGI92" s="98" t="s">
        <v>669</v>
      </c>
      <c r="BGJ92" s="98" t="s">
        <v>669</v>
      </c>
      <c r="BGK92" s="98" t="s">
        <v>669</v>
      </c>
      <c r="BGL92" s="98" t="s">
        <v>669</v>
      </c>
      <c r="BGM92" s="98" t="s">
        <v>669</v>
      </c>
      <c r="BGN92" s="98" t="s">
        <v>669</v>
      </c>
      <c r="BGO92" s="98" t="s">
        <v>669</v>
      </c>
      <c r="BGP92" s="98" t="s">
        <v>669</v>
      </c>
      <c r="BGQ92" s="98" t="s">
        <v>669</v>
      </c>
      <c r="BGR92" s="98" t="s">
        <v>669</v>
      </c>
      <c r="BGS92" s="98" t="s">
        <v>669</v>
      </c>
      <c r="BGT92" s="98" t="s">
        <v>669</v>
      </c>
      <c r="BGU92" s="98" t="s">
        <v>669</v>
      </c>
      <c r="BGV92" s="98" t="s">
        <v>669</v>
      </c>
      <c r="BGW92" s="98" t="s">
        <v>669</v>
      </c>
      <c r="BGX92" s="98" t="s">
        <v>669</v>
      </c>
      <c r="BGY92" s="98" t="s">
        <v>669</v>
      </c>
      <c r="BGZ92" s="98" t="s">
        <v>669</v>
      </c>
      <c r="BHA92" s="98" t="s">
        <v>669</v>
      </c>
      <c r="BHB92" s="98" t="s">
        <v>669</v>
      </c>
      <c r="BHC92" s="98" t="s">
        <v>669</v>
      </c>
      <c r="BHD92" s="98" t="s">
        <v>669</v>
      </c>
      <c r="BHE92" s="98" t="s">
        <v>669</v>
      </c>
      <c r="BHF92" s="98" t="s">
        <v>669</v>
      </c>
      <c r="BHG92" s="98" t="s">
        <v>669</v>
      </c>
      <c r="BHH92" s="98" t="s">
        <v>669</v>
      </c>
      <c r="BHI92" s="98" t="s">
        <v>669</v>
      </c>
      <c r="BHJ92" s="98" t="s">
        <v>669</v>
      </c>
      <c r="BHK92" s="98" t="s">
        <v>669</v>
      </c>
      <c r="BHL92" s="98" t="s">
        <v>669</v>
      </c>
      <c r="BHM92" s="98" t="s">
        <v>669</v>
      </c>
      <c r="BHN92" s="98" t="s">
        <v>669</v>
      </c>
      <c r="BHO92" s="98" t="s">
        <v>669</v>
      </c>
      <c r="BHP92" s="98" t="s">
        <v>669</v>
      </c>
      <c r="BHQ92" s="98" t="s">
        <v>669</v>
      </c>
      <c r="BHR92" s="98" t="s">
        <v>669</v>
      </c>
      <c r="BHS92" s="98" t="s">
        <v>669</v>
      </c>
      <c r="BHT92" s="98" t="s">
        <v>669</v>
      </c>
      <c r="BHU92" s="98" t="s">
        <v>669</v>
      </c>
      <c r="BHV92" s="98" t="s">
        <v>669</v>
      </c>
      <c r="BHW92" s="98" t="s">
        <v>669</v>
      </c>
      <c r="BHX92" s="98" t="s">
        <v>669</v>
      </c>
      <c r="BHY92" s="98" t="s">
        <v>669</v>
      </c>
      <c r="BHZ92" s="98" t="s">
        <v>669</v>
      </c>
      <c r="BIA92" s="98" t="s">
        <v>669</v>
      </c>
      <c r="BIB92" s="98" t="s">
        <v>669</v>
      </c>
      <c r="BIC92" s="98" t="s">
        <v>669</v>
      </c>
      <c r="BID92" s="98" t="s">
        <v>669</v>
      </c>
      <c r="BIE92" s="98" t="s">
        <v>669</v>
      </c>
      <c r="BIF92" s="98" t="s">
        <v>669</v>
      </c>
      <c r="BIG92" s="98" t="s">
        <v>669</v>
      </c>
      <c r="BIH92" s="98" t="s">
        <v>669</v>
      </c>
      <c r="BII92" s="98" t="s">
        <v>669</v>
      </c>
      <c r="BIJ92" s="98" t="s">
        <v>669</v>
      </c>
      <c r="BIK92" s="98" t="s">
        <v>669</v>
      </c>
      <c r="BIL92" s="98" t="s">
        <v>669</v>
      </c>
      <c r="BIM92" s="98" t="s">
        <v>669</v>
      </c>
      <c r="BIN92" s="98" t="s">
        <v>669</v>
      </c>
      <c r="BIO92" s="98" t="s">
        <v>669</v>
      </c>
      <c r="BIP92" s="98" t="s">
        <v>669</v>
      </c>
      <c r="BIQ92" s="98" t="s">
        <v>669</v>
      </c>
      <c r="BIR92" s="98" t="s">
        <v>669</v>
      </c>
      <c r="BIS92" s="98" t="s">
        <v>669</v>
      </c>
      <c r="BIT92" s="98" t="s">
        <v>669</v>
      </c>
      <c r="BIU92" s="98" t="s">
        <v>669</v>
      </c>
      <c r="BIV92" s="98" t="s">
        <v>669</v>
      </c>
      <c r="BIW92" s="98" t="s">
        <v>669</v>
      </c>
      <c r="BIX92" s="98" t="s">
        <v>669</v>
      </c>
      <c r="BIY92" s="98" t="s">
        <v>669</v>
      </c>
      <c r="BIZ92" s="98" t="s">
        <v>669</v>
      </c>
      <c r="BJA92" s="98" t="s">
        <v>669</v>
      </c>
      <c r="BJB92" s="98" t="s">
        <v>669</v>
      </c>
      <c r="BJC92" s="98" t="s">
        <v>669</v>
      </c>
      <c r="BJD92" s="98" t="s">
        <v>669</v>
      </c>
      <c r="BJE92" s="98" t="s">
        <v>669</v>
      </c>
      <c r="BJF92" s="98" t="s">
        <v>669</v>
      </c>
      <c r="BJG92" s="98" t="s">
        <v>669</v>
      </c>
      <c r="BJH92" s="98" t="s">
        <v>669</v>
      </c>
      <c r="BJI92" s="98" t="s">
        <v>669</v>
      </c>
      <c r="BJJ92" s="98" t="s">
        <v>669</v>
      </c>
      <c r="BJK92" s="98" t="s">
        <v>669</v>
      </c>
      <c r="BJL92" s="98" t="s">
        <v>669</v>
      </c>
      <c r="BJM92" s="98" t="s">
        <v>669</v>
      </c>
      <c r="BJN92" s="98" t="s">
        <v>669</v>
      </c>
      <c r="BJO92" s="98" t="s">
        <v>669</v>
      </c>
      <c r="BJP92" s="98" t="s">
        <v>669</v>
      </c>
      <c r="BJQ92" s="98" t="s">
        <v>669</v>
      </c>
      <c r="BJR92" s="98" t="s">
        <v>669</v>
      </c>
      <c r="BJS92" s="98" t="s">
        <v>669</v>
      </c>
      <c r="BJT92" s="98" t="s">
        <v>669</v>
      </c>
      <c r="BJU92" s="98" t="s">
        <v>669</v>
      </c>
      <c r="BJV92" s="98" t="s">
        <v>669</v>
      </c>
      <c r="BJW92" s="98" t="s">
        <v>669</v>
      </c>
      <c r="BJX92" s="98" t="s">
        <v>669</v>
      </c>
      <c r="BJY92" s="98" t="s">
        <v>669</v>
      </c>
      <c r="BJZ92" s="98" t="s">
        <v>669</v>
      </c>
      <c r="BKA92" s="98" t="s">
        <v>669</v>
      </c>
      <c r="BKB92" s="98" t="s">
        <v>669</v>
      </c>
      <c r="BKC92" s="98" t="s">
        <v>669</v>
      </c>
      <c r="BKD92" s="98" t="s">
        <v>669</v>
      </c>
      <c r="BKE92" s="98" t="s">
        <v>669</v>
      </c>
      <c r="BKF92" s="98" t="s">
        <v>669</v>
      </c>
      <c r="BKG92" s="98" t="s">
        <v>669</v>
      </c>
      <c r="BKH92" s="98" t="s">
        <v>669</v>
      </c>
      <c r="BKI92" s="98" t="s">
        <v>669</v>
      </c>
      <c r="BKJ92" s="98" t="s">
        <v>669</v>
      </c>
      <c r="BKK92" s="98" t="s">
        <v>669</v>
      </c>
      <c r="BKL92" s="98" t="s">
        <v>669</v>
      </c>
      <c r="BKM92" s="98" t="s">
        <v>669</v>
      </c>
      <c r="BKN92" s="98" t="s">
        <v>669</v>
      </c>
      <c r="BKO92" s="98" t="s">
        <v>669</v>
      </c>
      <c r="BKP92" s="98" t="s">
        <v>669</v>
      </c>
      <c r="BKQ92" s="98" t="s">
        <v>669</v>
      </c>
      <c r="BKR92" s="98" t="s">
        <v>669</v>
      </c>
      <c r="BKS92" s="98" t="s">
        <v>669</v>
      </c>
      <c r="BKT92" s="98" t="s">
        <v>669</v>
      </c>
      <c r="BKU92" s="98" t="s">
        <v>669</v>
      </c>
      <c r="BKV92" s="98" t="s">
        <v>669</v>
      </c>
      <c r="BKW92" s="98" t="s">
        <v>669</v>
      </c>
      <c r="BKX92" s="98" t="s">
        <v>669</v>
      </c>
      <c r="BKY92" s="98" t="s">
        <v>669</v>
      </c>
      <c r="BKZ92" s="98" t="s">
        <v>669</v>
      </c>
      <c r="BLA92" s="98" t="s">
        <v>669</v>
      </c>
      <c r="BLB92" s="98" t="s">
        <v>669</v>
      </c>
      <c r="BLC92" s="98" t="s">
        <v>669</v>
      </c>
      <c r="BLD92" s="98" t="s">
        <v>669</v>
      </c>
      <c r="BLE92" s="98" t="s">
        <v>669</v>
      </c>
      <c r="BLF92" s="98" t="s">
        <v>669</v>
      </c>
      <c r="BLG92" s="98" t="s">
        <v>669</v>
      </c>
      <c r="BLH92" s="98" t="s">
        <v>669</v>
      </c>
      <c r="BLI92" s="98" t="s">
        <v>669</v>
      </c>
      <c r="BLJ92" s="98" t="s">
        <v>669</v>
      </c>
      <c r="BLK92" s="98" t="s">
        <v>669</v>
      </c>
      <c r="BLL92" s="98" t="s">
        <v>669</v>
      </c>
      <c r="BLM92" s="98" t="s">
        <v>669</v>
      </c>
      <c r="BLN92" s="98" t="s">
        <v>669</v>
      </c>
      <c r="BLO92" s="98" t="s">
        <v>669</v>
      </c>
      <c r="BLP92" s="98" t="s">
        <v>669</v>
      </c>
      <c r="BLQ92" s="98" t="s">
        <v>669</v>
      </c>
      <c r="BLR92" s="98" t="s">
        <v>669</v>
      </c>
      <c r="BLS92" s="98" t="s">
        <v>669</v>
      </c>
      <c r="BLT92" s="98" t="s">
        <v>669</v>
      </c>
      <c r="BLU92" s="98" t="s">
        <v>669</v>
      </c>
      <c r="BLV92" s="98" t="s">
        <v>669</v>
      </c>
      <c r="BLW92" s="98" t="s">
        <v>669</v>
      </c>
      <c r="BLX92" s="98" t="s">
        <v>669</v>
      </c>
      <c r="BLY92" s="98" t="s">
        <v>669</v>
      </c>
      <c r="BLZ92" s="98" t="s">
        <v>669</v>
      </c>
      <c r="BMA92" s="98" t="s">
        <v>669</v>
      </c>
      <c r="BMB92" s="98" t="s">
        <v>669</v>
      </c>
      <c r="BMC92" s="98" t="s">
        <v>669</v>
      </c>
      <c r="BMD92" s="98" t="s">
        <v>669</v>
      </c>
      <c r="BME92" s="98" t="s">
        <v>669</v>
      </c>
      <c r="BMF92" s="98" t="s">
        <v>669</v>
      </c>
      <c r="BMG92" s="98" t="s">
        <v>669</v>
      </c>
      <c r="BMH92" s="98" t="s">
        <v>669</v>
      </c>
      <c r="BMI92" s="98" t="s">
        <v>669</v>
      </c>
      <c r="BMJ92" s="98" t="s">
        <v>669</v>
      </c>
      <c r="BMK92" s="98" t="s">
        <v>669</v>
      </c>
      <c r="BML92" s="98" t="s">
        <v>669</v>
      </c>
      <c r="BMM92" s="98" t="s">
        <v>669</v>
      </c>
      <c r="BMN92" s="98" t="s">
        <v>669</v>
      </c>
      <c r="BMO92" s="98" t="s">
        <v>669</v>
      </c>
      <c r="BMP92" s="98" t="s">
        <v>669</v>
      </c>
      <c r="BMQ92" s="98" t="s">
        <v>669</v>
      </c>
      <c r="BMR92" s="98" t="s">
        <v>669</v>
      </c>
      <c r="BMS92" s="98" t="s">
        <v>669</v>
      </c>
      <c r="BMT92" s="98" t="s">
        <v>669</v>
      </c>
      <c r="BMU92" s="98" t="s">
        <v>669</v>
      </c>
      <c r="BMV92" s="98" t="s">
        <v>669</v>
      </c>
      <c r="BMW92" s="98" t="s">
        <v>669</v>
      </c>
      <c r="BMX92" s="98" t="s">
        <v>669</v>
      </c>
      <c r="BMY92" s="98" t="s">
        <v>669</v>
      </c>
      <c r="BMZ92" s="98" t="s">
        <v>669</v>
      </c>
      <c r="BNA92" s="98" t="s">
        <v>669</v>
      </c>
      <c r="BNB92" s="98" t="s">
        <v>669</v>
      </c>
      <c r="BNC92" s="98" t="s">
        <v>669</v>
      </c>
      <c r="BND92" s="98" t="s">
        <v>669</v>
      </c>
      <c r="BNE92" s="98" t="s">
        <v>669</v>
      </c>
      <c r="BNF92" s="98" t="s">
        <v>669</v>
      </c>
      <c r="BNG92" s="98" t="s">
        <v>669</v>
      </c>
      <c r="BNH92" s="98" t="s">
        <v>669</v>
      </c>
      <c r="BNI92" s="98" t="s">
        <v>669</v>
      </c>
      <c r="BNJ92" s="98" t="s">
        <v>669</v>
      </c>
      <c r="BNK92" s="98" t="s">
        <v>669</v>
      </c>
      <c r="BNL92" s="98" t="s">
        <v>669</v>
      </c>
      <c r="BNM92" s="98" t="s">
        <v>669</v>
      </c>
      <c r="BNN92" s="98" t="s">
        <v>669</v>
      </c>
      <c r="BNO92" s="98" t="s">
        <v>669</v>
      </c>
      <c r="BNP92" s="98" t="s">
        <v>669</v>
      </c>
      <c r="BNQ92" s="98" t="s">
        <v>669</v>
      </c>
      <c r="BNR92" s="98" t="s">
        <v>669</v>
      </c>
      <c r="BNS92" s="98" t="s">
        <v>669</v>
      </c>
      <c r="BNT92" s="98" t="s">
        <v>669</v>
      </c>
      <c r="BNU92" s="98" t="s">
        <v>669</v>
      </c>
      <c r="BNV92" s="98" t="s">
        <v>669</v>
      </c>
      <c r="BNW92" s="98" t="s">
        <v>669</v>
      </c>
      <c r="BNX92" s="98" t="s">
        <v>669</v>
      </c>
      <c r="BNY92" s="98" t="s">
        <v>669</v>
      </c>
      <c r="BNZ92" s="98" t="s">
        <v>669</v>
      </c>
      <c r="BOA92" s="98" t="s">
        <v>669</v>
      </c>
      <c r="BOB92" s="98" t="s">
        <v>669</v>
      </c>
      <c r="BOC92" s="98" t="s">
        <v>669</v>
      </c>
      <c r="BOD92" s="98" t="s">
        <v>669</v>
      </c>
      <c r="BOE92" s="98" t="s">
        <v>669</v>
      </c>
      <c r="BOF92" s="98" t="s">
        <v>669</v>
      </c>
      <c r="BOG92" s="98" t="s">
        <v>669</v>
      </c>
      <c r="BOH92" s="98" t="s">
        <v>669</v>
      </c>
      <c r="BOI92" s="98" t="s">
        <v>669</v>
      </c>
      <c r="BOJ92" s="98" t="s">
        <v>669</v>
      </c>
      <c r="BOK92" s="98" t="s">
        <v>669</v>
      </c>
      <c r="BOL92" s="98" t="s">
        <v>669</v>
      </c>
      <c r="BOM92" s="98" t="s">
        <v>669</v>
      </c>
      <c r="BON92" s="98" t="s">
        <v>669</v>
      </c>
      <c r="BOO92" s="98" t="s">
        <v>669</v>
      </c>
      <c r="BOP92" s="98" t="s">
        <v>669</v>
      </c>
      <c r="BOQ92" s="98" t="s">
        <v>669</v>
      </c>
      <c r="BOR92" s="98" t="s">
        <v>669</v>
      </c>
      <c r="BOS92" s="98" t="s">
        <v>669</v>
      </c>
      <c r="BOT92" s="98" t="s">
        <v>669</v>
      </c>
      <c r="BOU92" s="98" t="s">
        <v>669</v>
      </c>
      <c r="BOV92" s="98" t="s">
        <v>669</v>
      </c>
      <c r="BOW92" s="98" t="s">
        <v>669</v>
      </c>
      <c r="BOX92" s="98" t="s">
        <v>669</v>
      </c>
      <c r="BOY92" s="98" t="s">
        <v>669</v>
      </c>
      <c r="BOZ92" s="98" t="s">
        <v>669</v>
      </c>
      <c r="BPA92" s="98" t="s">
        <v>669</v>
      </c>
      <c r="BPB92" s="98" t="s">
        <v>669</v>
      </c>
      <c r="BPC92" s="98" t="s">
        <v>669</v>
      </c>
      <c r="BPD92" s="98" t="s">
        <v>669</v>
      </c>
      <c r="BPE92" s="98" t="s">
        <v>669</v>
      </c>
      <c r="BPF92" s="98" t="s">
        <v>669</v>
      </c>
      <c r="BPG92" s="98" t="s">
        <v>669</v>
      </c>
      <c r="BPH92" s="98" t="s">
        <v>669</v>
      </c>
      <c r="BPI92" s="98" t="s">
        <v>669</v>
      </c>
      <c r="BPJ92" s="98" t="s">
        <v>669</v>
      </c>
      <c r="BPK92" s="98" t="s">
        <v>669</v>
      </c>
      <c r="BPL92" s="98" t="s">
        <v>669</v>
      </c>
      <c r="BPM92" s="98" t="s">
        <v>669</v>
      </c>
      <c r="BPN92" s="98" t="s">
        <v>669</v>
      </c>
      <c r="BPO92" s="98" t="s">
        <v>669</v>
      </c>
      <c r="BPP92" s="98" t="s">
        <v>669</v>
      </c>
      <c r="BPQ92" s="98" t="s">
        <v>669</v>
      </c>
      <c r="BPR92" s="98" t="s">
        <v>669</v>
      </c>
      <c r="BPS92" s="98" t="s">
        <v>669</v>
      </c>
      <c r="BPT92" s="98" t="s">
        <v>669</v>
      </c>
      <c r="BPU92" s="98" t="s">
        <v>669</v>
      </c>
      <c r="BPV92" s="98" t="s">
        <v>669</v>
      </c>
      <c r="BPW92" s="98" t="s">
        <v>669</v>
      </c>
      <c r="BPX92" s="98" t="s">
        <v>669</v>
      </c>
      <c r="BPY92" s="98" t="s">
        <v>669</v>
      </c>
      <c r="BPZ92" s="98" t="s">
        <v>669</v>
      </c>
      <c r="BQA92" s="98" t="s">
        <v>669</v>
      </c>
      <c r="BQB92" s="98" t="s">
        <v>669</v>
      </c>
      <c r="BQC92" s="98" t="s">
        <v>669</v>
      </c>
      <c r="BQD92" s="98" t="s">
        <v>669</v>
      </c>
      <c r="BQE92" s="98" t="s">
        <v>669</v>
      </c>
      <c r="BQF92" s="98" t="s">
        <v>669</v>
      </c>
      <c r="BQG92" s="98" t="s">
        <v>669</v>
      </c>
      <c r="BQH92" s="98" t="s">
        <v>669</v>
      </c>
      <c r="BQI92" s="98" t="s">
        <v>669</v>
      </c>
      <c r="BQJ92" s="98" t="s">
        <v>669</v>
      </c>
      <c r="BQK92" s="98" t="s">
        <v>669</v>
      </c>
      <c r="BQL92" s="98" t="s">
        <v>669</v>
      </c>
      <c r="BQM92" s="98" t="s">
        <v>669</v>
      </c>
      <c r="BQN92" s="98" t="s">
        <v>669</v>
      </c>
      <c r="BQO92" s="98" t="s">
        <v>669</v>
      </c>
      <c r="BQP92" s="98" t="s">
        <v>669</v>
      </c>
      <c r="BQQ92" s="98" t="s">
        <v>669</v>
      </c>
      <c r="BQR92" s="98" t="s">
        <v>669</v>
      </c>
      <c r="BQS92" s="98" t="s">
        <v>669</v>
      </c>
      <c r="BQT92" s="98" t="s">
        <v>669</v>
      </c>
      <c r="BQU92" s="98" t="s">
        <v>669</v>
      </c>
      <c r="BQV92" s="98" t="s">
        <v>669</v>
      </c>
      <c r="BQW92" s="98" t="s">
        <v>669</v>
      </c>
      <c r="BQX92" s="98" t="s">
        <v>669</v>
      </c>
      <c r="BQY92" s="98" t="s">
        <v>669</v>
      </c>
      <c r="BQZ92" s="98" t="s">
        <v>669</v>
      </c>
      <c r="BRA92" s="98" t="s">
        <v>669</v>
      </c>
      <c r="BRB92" s="98" t="s">
        <v>669</v>
      </c>
      <c r="BRC92" s="98" t="s">
        <v>669</v>
      </c>
      <c r="BRD92" s="98" t="s">
        <v>669</v>
      </c>
      <c r="BRE92" s="98" t="s">
        <v>669</v>
      </c>
      <c r="BRF92" s="98" t="s">
        <v>669</v>
      </c>
      <c r="BRG92" s="98" t="s">
        <v>669</v>
      </c>
      <c r="BRH92" s="98" t="s">
        <v>669</v>
      </c>
      <c r="BRI92" s="98" t="s">
        <v>669</v>
      </c>
      <c r="BRJ92" s="98" t="s">
        <v>669</v>
      </c>
      <c r="BRK92" s="98" t="s">
        <v>669</v>
      </c>
      <c r="BRL92" s="98" t="s">
        <v>669</v>
      </c>
      <c r="BRM92" s="98" t="s">
        <v>669</v>
      </c>
      <c r="BRN92" s="98" t="s">
        <v>669</v>
      </c>
      <c r="BRO92" s="98" t="s">
        <v>669</v>
      </c>
      <c r="BRP92" s="98" t="s">
        <v>669</v>
      </c>
      <c r="BRQ92" s="98" t="s">
        <v>669</v>
      </c>
      <c r="BRR92" s="98" t="s">
        <v>669</v>
      </c>
      <c r="BRS92" s="98" t="s">
        <v>669</v>
      </c>
      <c r="BRT92" s="98" t="s">
        <v>669</v>
      </c>
      <c r="BRU92" s="98" t="s">
        <v>669</v>
      </c>
      <c r="BRV92" s="98" t="s">
        <v>669</v>
      </c>
      <c r="BRW92" s="98" t="s">
        <v>669</v>
      </c>
      <c r="BRX92" s="98" t="s">
        <v>669</v>
      </c>
      <c r="BRY92" s="98" t="s">
        <v>669</v>
      </c>
      <c r="BRZ92" s="98" t="s">
        <v>669</v>
      </c>
      <c r="BSA92" s="98" t="s">
        <v>669</v>
      </c>
      <c r="BSB92" s="98" t="s">
        <v>669</v>
      </c>
      <c r="BSC92" s="98" t="s">
        <v>669</v>
      </c>
      <c r="BSD92" s="98" t="s">
        <v>669</v>
      </c>
      <c r="BSE92" s="98" t="s">
        <v>669</v>
      </c>
      <c r="BSF92" s="98" t="s">
        <v>669</v>
      </c>
      <c r="BSG92" s="98" t="s">
        <v>669</v>
      </c>
      <c r="BSH92" s="98" t="s">
        <v>669</v>
      </c>
      <c r="BSI92" s="98" t="s">
        <v>669</v>
      </c>
      <c r="BSJ92" s="98" t="s">
        <v>669</v>
      </c>
      <c r="BSK92" s="98" t="s">
        <v>669</v>
      </c>
      <c r="BSL92" s="98" t="s">
        <v>669</v>
      </c>
      <c r="BSM92" s="98" t="s">
        <v>669</v>
      </c>
      <c r="BSN92" s="98" t="s">
        <v>669</v>
      </c>
      <c r="BSO92" s="98" t="s">
        <v>669</v>
      </c>
      <c r="BSP92" s="98" t="s">
        <v>669</v>
      </c>
      <c r="BSQ92" s="98" t="s">
        <v>669</v>
      </c>
      <c r="BSR92" s="98" t="s">
        <v>669</v>
      </c>
      <c r="BSS92" s="98" t="s">
        <v>669</v>
      </c>
      <c r="BST92" s="98" t="s">
        <v>669</v>
      </c>
      <c r="BSU92" s="98" t="s">
        <v>669</v>
      </c>
      <c r="BSV92" s="98" t="s">
        <v>669</v>
      </c>
      <c r="BSW92" s="98" t="s">
        <v>669</v>
      </c>
      <c r="BSX92" s="98" t="s">
        <v>669</v>
      </c>
      <c r="BSY92" s="98" t="s">
        <v>669</v>
      </c>
      <c r="BSZ92" s="98" t="s">
        <v>669</v>
      </c>
      <c r="BTA92" s="98" t="s">
        <v>669</v>
      </c>
      <c r="BTB92" s="98" t="s">
        <v>669</v>
      </c>
      <c r="BTC92" s="98" t="s">
        <v>669</v>
      </c>
      <c r="BTD92" s="98" t="s">
        <v>669</v>
      </c>
      <c r="BTE92" s="98" t="s">
        <v>669</v>
      </c>
      <c r="BTF92" s="98" t="s">
        <v>669</v>
      </c>
      <c r="BTG92" s="98" t="s">
        <v>669</v>
      </c>
      <c r="BTH92" s="98" t="s">
        <v>669</v>
      </c>
      <c r="BTI92" s="98" t="s">
        <v>669</v>
      </c>
      <c r="BTJ92" s="98" t="s">
        <v>669</v>
      </c>
      <c r="BTK92" s="98" t="s">
        <v>669</v>
      </c>
      <c r="BTL92" s="98" t="s">
        <v>669</v>
      </c>
      <c r="BTM92" s="98" t="s">
        <v>669</v>
      </c>
      <c r="BTN92" s="98" t="s">
        <v>669</v>
      </c>
      <c r="BTO92" s="98" t="s">
        <v>669</v>
      </c>
      <c r="BTP92" s="98" t="s">
        <v>669</v>
      </c>
      <c r="BTQ92" s="98" t="s">
        <v>669</v>
      </c>
      <c r="BTR92" s="98" t="s">
        <v>669</v>
      </c>
      <c r="BTS92" s="98" t="s">
        <v>669</v>
      </c>
      <c r="BTT92" s="98" t="s">
        <v>669</v>
      </c>
      <c r="BTU92" s="98" t="s">
        <v>669</v>
      </c>
      <c r="BTV92" s="98" t="s">
        <v>669</v>
      </c>
      <c r="BTW92" s="98" t="s">
        <v>669</v>
      </c>
      <c r="BTX92" s="98" t="s">
        <v>669</v>
      </c>
      <c r="BTY92" s="98" t="s">
        <v>669</v>
      </c>
      <c r="BTZ92" s="98" t="s">
        <v>669</v>
      </c>
      <c r="BUA92" s="98" t="s">
        <v>669</v>
      </c>
      <c r="BUB92" s="98" t="s">
        <v>669</v>
      </c>
      <c r="BUC92" s="98" t="s">
        <v>669</v>
      </c>
      <c r="BUD92" s="98" t="s">
        <v>669</v>
      </c>
      <c r="BUE92" s="98" t="s">
        <v>669</v>
      </c>
      <c r="BUF92" s="98" t="s">
        <v>669</v>
      </c>
      <c r="BUG92" s="98" t="s">
        <v>669</v>
      </c>
      <c r="BUH92" s="98" t="s">
        <v>669</v>
      </c>
      <c r="BUI92" s="98" t="s">
        <v>669</v>
      </c>
      <c r="BUJ92" s="98" t="s">
        <v>669</v>
      </c>
      <c r="BUK92" s="98" t="s">
        <v>669</v>
      </c>
      <c r="BUL92" s="98" t="s">
        <v>669</v>
      </c>
      <c r="BUM92" s="98" t="s">
        <v>669</v>
      </c>
      <c r="BUN92" s="98" t="s">
        <v>669</v>
      </c>
      <c r="BUO92" s="98" t="s">
        <v>669</v>
      </c>
      <c r="BUP92" s="98" t="s">
        <v>669</v>
      </c>
      <c r="BUQ92" s="98" t="s">
        <v>669</v>
      </c>
      <c r="BUR92" s="98" t="s">
        <v>669</v>
      </c>
      <c r="BUS92" s="98" t="s">
        <v>669</v>
      </c>
      <c r="BUT92" s="98" t="s">
        <v>669</v>
      </c>
      <c r="BUU92" s="98" t="s">
        <v>669</v>
      </c>
      <c r="BUV92" s="98" t="s">
        <v>669</v>
      </c>
      <c r="BUW92" s="98" t="s">
        <v>669</v>
      </c>
      <c r="BUX92" s="98" t="s">
        <v>669</v>
      </c>
      <c r="BUY92" s="98" t="s">
        <v>669</v>
      </c>
      <c r="BUZ92" s="98" t="s">
        <v>669</v>
      </c>
      <c r="BVA92" s="98" t="s">
        <v>669</v>
      </c>
      <c r="BVB92" s="98" t="s">
        <v>669</v>
      </c>
      <c r="BVC92" s="98" t="s">
        <v>669</v>
      </c>
      <c r="BVD92" s="98" t="s">
        <v>669</v>
      </c>
      <c r="BVE92" s="98" t="s">
        <v>669</v>
      </c>
      <c r="BVF92" s="98" t="s">
        <v>669</v>
      </c>
      <c r="BVG92" s="98" t="s">
        <v>669</v>
      </c>
      <c r="BVH92" s="98" t="s">
        <v>669</v>
      </c>
      <c r="BVI92" s="98" t="s">
        <v>669</v>
      </c>
      <c r="BVJ92" s="98" t="s">
        <v>669</v>
      </c>
      <c r="BVK92" s="98" t="s">
        <v>669</v>
      </c>
      <c r="BVL92" s="98" t="s">
        <v>669</v>
      </c>
      <c r="BVM92" s="98" t="s">
        <v>669</v>
      </c>
      <c r="BVN92" s="98" t="s">
        <v>669</v>
      </c>
      <c r="BVO92" s="98" t="s">
        <v>669</v>
      </c>
      <c r="BVP92" s="98" t="s">
        <v>669</v>
      </c>
      <c r="BVQ92" s="98" t="s">
        <v>669</v>
      </c>
      <c r="BVR92" s="98" t="s">
        <v>669</v>
      </c>
      <c r="BVS92" s="98" t="s">
        <v>669</v>
      </c>
      <c r="BVT92" s="98" t="s">
        <v>669</v>
      </c>
      <c r="BVU92" s="98" t="s">
        <v>669</v>
      </c>
      <c r="BVV92" s="98" t="s">
        <v>669</v>
      </c>
      <c r="BVW92" s="98" t="s">
        <v>669</v>
      </c>
      <c r="BVX92" s="98" t="s">
        <v>669</v>
      </c>
      <c r="BVY92" s="98" t="s">
        <v>669</v>
      </c>
      <c r="BVZ92" s="98" t="s">
        <v>669</v>
      </c>
      <c r="BWA92" s="98" t="s">
        <v>669</v>
      </c>
      <c r="BWB92" s="98" t="s">
        <v>669</v>
      </c>
      <c r="BWC92" s="98" t="s">
        <v>669</v>
      </c>
      <c r="BWD92" s="98" t="s">
        <v>669</v>
      </c>
      <c r="BWE92" s="98" t="s">
        <v>669</v>
      </c>
      <c r="BWF92" s="98" t="s">
        <v>669</v>
      </c>
      <c r="BWG92" s="98" t="s">
        <v>669</v>
      </c>
      <c r="BWH92" s="98" t="s">
        <v>669</v>
      </c>
      <c r="BWI92" s="98" t="s">
        <v>669</v>
      </c>
      <c r="BWJ92" s="98" t="s">
        <v>669</v>
      </c>
      <c r="BWK92" s="98" t="s">
        <v>669</v>
      </c>
      <c r="BWL92" s="98" t="s">
        <v>669</v>
      </c>
      <c r="BWM92" s="98" t="s">
        <v>669</v>
      </c>
      <c r="BWN92" s="98" t="s">
        <v>669</v>
      </c>
      <c r="BWO92" s="98" t="s">
        <v>669</v>
      </c>
      <c r="BWP92" s="98" t="s">
        <v>669</v>
      </c>
      <c r="BWQ92" s="98" t="s">
        <v>669</v>
      </c>
      <c r="BWR92" s="98" t="s">
        <v>669</v>
      </c>
      <c r="BWS92" s="98" t="s">
        <v>669</v>
      </c>
      <c r="BWT92" s="98" t="s">
        <v>669</v>
      </c>
      <c r="BWU92" s="98" t="s">
        <v>669</v>
      </c>
      <c r="BWV92" s="98" t="s">
        <v>669</v>
      </c>
      <c r="BWW92" s="98" t="s">
        <v>669</v>
      </c>
      <c r="BWX92" s="98" t="s">
        <v>669</v>
      </c>
      <c r="BWY92" s="98" t="s">
        <v>669</v>
      </c>
      <c r="BWZ92" s="98" t="s">
        <v>669</v>
      </c>
      <c r="BXA92" s="98" t="s">
        <v>669</v>
      </c>
      <c r="BXB92" s="98" t="s">
        <v>669</v>
      </c>
      <c r="BXC92" s="98" t="s">
        <v>669</v>
      </c>
      <c r="BXD92" s="98" t="s">
        <v>669</v>
      </c>
      <c r="BXE92" s="98" t="s">
        <v>669</v>
      </c>
      <c r="BXF92" s="98" t="s">
        <v>669</v>
      </c>
      <c r="BXG92" s="98" t="s">
        <v>669</v>
      </c>
      <c r="BXH92" s="98" t="s">
        <v>669</v>
      </c>
      <c r="BXI92" s="98" t="s">
        <v>669</v>
      </c>
      <c r="BXJ92" s="98" t="s">
        <v>669</v>
      </c>
      <c r="BXK92" s="98" t="s">
        <v>669</v>
      </c>
      <c r="BXL92" s="98" t="s">
        <v>669</v>
      </c>
      <c r="BXM92" s="98" t="s">
        <v>669</v>
      </c>
      <c r="BXN92" s="98" t="s">
        <v>669</v>
      </c>
      <c r="BXO92" s="98" t="s">
        <v>669</v>
      </c>
      <c r="BXP92" s="98" t="s">
        <v>669</v>
      </c>
      <c r="BXQ92" s="98" t="s">
        <v>669</v>
      </c>
      <c r="BXR92" s="98" t="s">
        <v>669</v>
      </c>
      <c r="BXS92" s="98" t="s">
        <v>669</v>
      </c>
      <c r="BXT92" s="98" t="s">
        <v>669</v>
      </c>
      <c r="BXU92" s="98" t="s">
        <v>669</v>
      </c>
      <c r="BXV92" s="98" t="s">
        <v>669</v>
      </c>
      <c r="BXW92" s="98" t="s">
        <v>669</v>
      </c>
      <c r="BXX92" s="98" t="s">
        <v>669</v>
      </c>
      <c r="BXY92" s="98" t="s">
        <v>669</v>
      </c>
      <c r="BXZ92" s="98" t="s">
        <v>669</v>
      </c>
      <c r="BYA92" s="98" t="s">
        <v>669</v>
      </c>
      <c r="BYB92" s="98" t="s">
        <v>669</v>
      </c>
      <c r="BYC92" s="98" t="s">
        <v>669</v>
      </c>
      <c r="BYD92" s="98" t="s">
        <v>669</v>
      </c>
      <c r="BYE92" s="98" t="s">
        <v>669</v>
      </c>
      <c r="BYF92" s="98" t="s">
        <v>669</v>
      </c>
      <c r="BYG92" s="98" t="s">
        <v>669</v>
      </c>
      <c r="BYH92" s="98" t="s">
        <v>669</v>
      </c>
      <c r="BYI92" s="98" t="s">
        <v>669</v>
      </c>
      <c r="BYJ92" s="98" t="s">
        <v>669</v>
      </c>
      <c r="BYK92" s="98" t="s">
        <v>669</v>
      </c>
      <c r="BYL92" s="98" t="s">
        <v>669</v>
      </c>
      <c r="BYM92" s="98" t="s">
        <v>669</v>
      </c>
      <c r="BYN92" s="98" t="s">
        <v>669</v>
      </c>
      <c r="BYO92" s="98" t="s">
        <v>669</v>
      </c>
      <c r="BYP92" s="98" t="s">
        <v>669</v>
      </c>
      <c r="BYQ92" s="98" t="s">
        <v>669</v>
      </c>
      <c r="BYR92" s="98" t="s">
        <v>669</v>
      </c>
      <c r="BYS92" s="98" t="s">
        <v>669</v>
      </c>
      <c r="BYT92" s="98" t="s">
        <v>669</v>
      </c>
      <c r="BYU92" s="98" t="s">
        <v>669</v>
      </c>
      <c r="BYV92" s="98" t="s">
        <v>669</v>
      </c>
      <c r="BYW92" s="98" t="s">
        <v>669</v>
      </c>
      <c r="BYX92" s="98" t="s">
        <v>669</v>
      </c>
      <c r="BYY92" s="98" t="s">
        <v>669</v>
      </c>
      <c r="BYZ92" s="98" t="s">
        <v>669</v>
      </c>
      <c r="BZA92" s="98" t="s">
        <v>669</v>
      </c>
      <c r="BZB92" s="98" t="s">
        <v>669</v>
      </c>
      <c r="BZC92" s="98" t="s">
        <v>669</v>
      </c>
      <c r="BZD92" s="98" t="s">
        <v>669</v>
      </c>
      <c r="BZE92" s="98" t="s">
        <v>669</v>
      </c>
      <c r="BZF92" s="98" t="s">
        <v>669</v>
      </c>
      <c r="BZG92" s="98" t="s">
        <v>669</v>
      </c>
      <c r="BZH92" s="98" t="s">
        <v>669</v>
      </c>
      <c r="BZI92" s="98" t="s">
        <v>669</v>
      </c>
      <c r="BZJ92" s="98" t="s">
        <v>669</v>
      </c>
      <c r="BZK92" s="98" t="s">
        <v>669</v>
      </c>
      <c r="BZL92" s="98" t="s">
        <v>669</v>
      </c>
      <c r="BZM92" s="98" t="s">
        <v>669</v>
      </c>
      <c r="BZN92" s="98" t="s">
        <v>669</v>
      </c>
      <c r="BZO92" s="98" t="s">
        <v>669</v>
      </c>
      <c r="BZP92" s="98" t="s">
        <v>669</v>
      </c>
      <c r="BZQ92" s="98" t="s">
        <v>669</v>
      </c>
      <c r="BZR92" s="98" t="s">
        <v>669</v>
      </c>
      <c r="BZS92" s="98" t="s">
        <v>669</v>
      </c>
      <c r="BZT92" s="98" t="s">
        <v>669</v>
      </c>
      <c r="BZU92" s="98" t="s">
        <v>669</v>
      </c>
      <c r="BZV92" s="98" t="s">
        <v>669</v>
      </c>
      <c r="BZW92" s="98" t="s">
        <v>669</v>
      </c>
      <c r="BZX92" s="98" t="s">
        <v>669</v>
      </c>
      <c r="BZY92" s="98" t="s">
        <v>669</v>
      </c>
      <c r="BZZ92" s="98" t="s">
        <v>669</v>
      </c>
      <c r="CAA92" s="98" t="s">
        <v>669</v>
      </c>
      <c r="CAB92" s="98" t="s">
        <v>669</v>
      </c>
      <c r="CAC92" s="98" t="s">
        <v>669</v>
      </c>
      <c r="CAD92" s="98" t="s">
        <v>669</v>
      </c>
      <c r="CAE92" s="98" t="s">
        <v>669</v>
      </c>
      <c r="CAF92" s="98" t="s">
        <v>669</v>
      </c>
      <c r="CAG92" s="98" t="s">
        <v>669</v>
      </c>
      <c r="CAH92" s="98" t="s">
        <v>669</v>
      </c>
      <c r="CAI92" s="98" t="s">
        <v>669</v>
      </c>
      <c r="CAJ92" s="98" t="s">
        <v>669</v>
      </c>
      <c r="CAK92" s="98" t="s">
        <v>669</v>
      </c>
      <c r="CAL92" s="98" t="s">
        <v>669</v>
      </c>
      <c r="CAM92" s="98" t="s">
        <v>669</v>
      </c>
      <c r="CAN92" s="98" t="s">
        <v>669</v>
      </c>
      <c r="CAO92" s="98" t="s">
        <v>669</v>
      </c>
      <c r="CAP92" s="98" t="s">
        <v>669</v>
      </c>
      <c r="CAQ92" s="98" t="s">
        <v>669</v>
      </c>
      <c r="CAR92" s="98" t="s">
        <v>669</v>
      </c>
      <c r="CAS92" s="98" t="s">
        <v>669</v>
      </c>
      <c r="CAT92" s="98" t="s">
        <v>669</v>
      </c>
      <c r="CAU92" s="98" t="s">
        <v>669</v>
      </c>
      <c r="CAV92" s="98" t="s">
        <v>669</v>
      </c>
      <c r="CAW92" s="98" t="s">
        <v>669</v>
      </c>
      <c r="CAX92" s="98" t="s">
        <v>669</v>
      </c>
      <c r="CAY92" s="98" t="s">
        <v>669</v>
      </c>
      <c r="CAZ92" s="98" t="s">
        <v>669</v>
      </c>
      <c r="CBA92" s="98" t="s">
        <v>669</v>
      </c>
      <c r="CBB92" s="98" t="s">
        <v>669</v>
      </c>
      <c r="CBC92" s="98" t="s">
        <v>669</v>
      </c>
      <c r="CBD92" s="98" t="s">
        <v>669</v>
      </c>
      <c r="CBE92" s="98" t="s">
        <v>669</v>
      </c>
      <c r="CBF92" s="98" t="s">
        <v>669</v>
      </c>
      <c r="CBG92" s="98" t="s">
        <v>669</v>
      </c>
      <c r="CBH92" s="98" t="s">
        <v>669</v>
      </c>
      <c r="CBI92" s="98" t="s">
        <v>669</v>
      </c>
      <c r="CBJ92" s="98" t="s">
        <v>669</v>
      </c>
      <c r="CBK92" s="98" t="s">
        <v>669</v>
      </c>
      <c r="CBL92" s="98" t="s">
        <v>669</v>
      </c>
      <c r="CBM92" s="98" t="s">
        <v>669</v>
      </c>
      <c r="CBN92" s="98" t="s">
        <v>669</v>
      </c>
      <c r="CBO92" s="98" t="s">
        <v>669</v>
      </c>
      <c r="CBP92" s="98" t="s">
        <v>669</v>
      </c>
      <c r="CBQ92" s="98" t="s">
        <v>669</v>
      </c>
      <c r="CBR92" s="98" t="s">
        <v>669</v>
      </c>
      <c r="CBS92" s="98" t="s">
        <v>669</v>
      </c>
      <c r="CBT92" s="98" t="s">
        <v>669</v>
      </c>
      <c r="CBU92" s="98" t="s">
        <v>669</v>
      </c>
      <c r="CBV92" s="98" t="s">
        <v>669</v>
      </c>
      <c r="CBW92" s="98" t="s">
        <v>669</v>
      </c>
      <c r="CBX92" s="98" t="s">
        <v>669</v>
      </c>
      <c r="CBY92" s="98" t="s">
        <v>669</v>
      </c>
      <c r="CBZ92" s="98" t="s">
        <v>669</v>
      </c>
      <c r="CCA92" s="98" t="s">
        <v>669</v>
      </c>
      <c r="CCB92" s="98" t="s">
        <v>669</v>
      </c>
      <c r="CCC92" s="98" t="s">
        <v>669</v>
      </c>
      <c r="CCD92" s="98" t="s">
        <v>669</v>
      </c>
      <c r="CCE92" s="98" t="s">
        <v>669</v>
      </c>
      <c r="CCF92" s="98" t="s">
        <v>669</v>
      </c>
      <c r="CCG92" s="98" t="s">
        <v>669</v>
      </c>
      <c r="CCH92" s="98" t="s">
        <v>669</v>
      </c>
      <c r="CCI92" s="98" t="s">
        <v>669</v>
      </c>
      <c r="CCJ92" s="98" t="s">
        <v>669</v>
      </c>
      <c r="CCK92" s="98" t="s">
        <v>669</v>
      </c>
      <c r="CCL92" s="98" t="s">
        <v>669</v>
      </c>
      <c r="CCM92" s="98" t="s">
        <v>669</v>
      </c>
      <c r="CCN92" s="98" t="s">
        <v>669</v>
      </c>
      <c r="CCO92" s="98" t="s">
        <v>669</v>
      </c>
      <c r="CCP92" s="98" t="s">
        <v>669</v>
      </c>
      <c r="CCQ92" s="98" t="s">
        <v>669</v>
      </c>
      <c r="CCR92" s="98" t="s">
        <v>669</v>
      </c>
      <c r="CCS92" s="98" t="s">
        <v>669</v>
      </c>
      <c r="CCT92" s="98" t="s">
        <v>669</v>
      </c>
      <c r="CCU92" s="98" t="s">
        <v>669</v>
      </c>
      <c r="CCV92" s="98" t="s">
        <v>669</v>
      </c>
      <c r="CCW92" s="98" t="s">
        <v>669</v>
      </c>
      <c r="CCX92" s="98" t="s">
        <v>669</v>
      </c>
      <c r="CCY92" s="98" t="s">
        <v>669</v>
      </c>
      <c r="CCZ92" s="98" t="s">
        <v>669</v>
      </c>
      <c r="CDA92" s="98" t="s">
        <v>669</v>
      </c>
      <c r="CDB92" s="98" t="s">
        <v>669</v>
      </c>
      <c r="CDC92" s="98" t="s">
        <v>669</v>
      </c>
      <c r="CDD92" s="98" t="s">
        <v>669</v>
      </c>
      <c r="CDE92" s="98" t="s">
        <v>669</v>
      </c>
      <c r="CDF92" s="98" t="s">
        <v>669</v>
      </c>
      <c r="CDG92" s="98" t="s">
        <v>669</v>
      </c>
      <c r="CDH92" s="98" t="s">
        <v>669</v>
      </c>
      <c r="CDI92" s="98" t="s">
        <v>669</v>
      </c>
      <c r="CDJ92" s="98" t="s">
        <v>669</v>
      </c>
      <c r="CDK92" s="98" t="s">
        <v>669</v>
      </c>
      <c r="CDL92" s="98" t="s">
        <v>669</v>
      </c>
      <c r="CDM92" s="98" t="s">
        <v>669</v>
      </c>
      <c r="CDN92" s="98" t="s">
        <v>669</v>
      </c>
      <c r="CDO92" s="98" t="s">
        <v>669</v>
      </c>
      <c r="CDP92" s="98" t="s">
        <v>669</v>
      </c>
      <c r="CDQ92" s="98" t="s">
        <v>669</v>
      </c>
      <c r="CDR92" s="98" t="s">
        <v>669</v>
      </c>
      <c r="CDS92" s="98" t="s">
        <v>669</v>
      </c>
      <c r="CDT92" s="98" t="s">
        <v>669</v>
      </c>
      <c r="CDU92" s="98" t="s">
        <v>669</v>
      </c>
      <c r="CDV92" s="98" t="s">
        <v>669</v>
      </c>
      <c r="CDW92" s="98" t="s">
        <v>669</v>
      </c>
      <c r="CDX92" s="98" t="s">
        <v>669</v>
      </c>
      <c r="CDY92" s="98" t="s">
        <v>669</v>
      </c>
      <c r="CDZ92" s="98" t="s">
        <v>669</v>
      </c>
      <c r="CEA92" s="98" t="s">
        <v>669</v>
      </c>
      <c r="CEB92" s="98" t="s">
        <v>669</v>
      </c>
      <c r="CEC92" s="98" t="s">
        <v>669</v>
      </c>
      <c r="CED92" s="98" t="s">
        <v>669</v>
      </c>
      <c r="CEE92" s="98" t="s">
        <v>669</v>
      </c>
      <c r="CEF92" s="98" t="s">
        <v>669</v>
      </c>
      <c r="CEG92" s="98" t="s">
        <v>669</v>
      </c>
      <c r="CEH92" s="98" t="s">
        <v>669</v>
      </c>
      <c r="CEI92" s="98" t="s">
        <v>669</v>
      </c>
      <c r="CEJ92" s="98" t="s">
        <v>669</v>
      </c>
      <c r="CEK92" s="98" t="s">
        <v>669</v>
      </c>
      <c r="CEL92" s="98" t="s">
        <v>669</v>
      </c>
      <c r="CEM92" s="98" t="s">
        <v>669</v>
      </c>
      <c r="CEN92" s="98" t="s">
        <v>669</v>
      </c>
      <c r="CEO92" s="98" t="s">
        <v>669</v>
      </c>
      <c r="CEP92" s="98" t="s">
        <v>669</v>
      </c>
      <c r="CEQ92" s="98" t="s">
        <v>669</v>
      </c>
      <c r="CER92" s="98" t="s">
        <v>669</v>
      </c>
      <c r="CES92" s="98" t="s">
        <v>669</v>
      </c>
      <c r="CET92" s="98" t="s">
        <v>669</v>
      </c>
      <c r="CEU92" s="98" t="s">
        <v>669</v>
      </c>
      <c r="CEV92" s="98" t="s">
        <v>669</v>
      </c>
      <c r="CEW92" s="98" t="s">
        <v>669</v>
      </c>
      <c r="CEX92" s="98" t="s">
        <v>669</v>
      </c>
      <c r="CEY92" s="98" t="s">
        <v>669</v>
      </c>
      <c r="CEZ92" s="98" t="s">
        <v>669</v>
      </c>
      <c r="CFA92" s="98" t="s">
        <v>669</v>
      </c>
      <c r="CFB92" s="98" t="s">
        <v>669</v>
      </c>
      <c r="CFC92" s="98" t="s">
        <v>669</v>
      </c>
      <c r="CFD92" s="98" t="s">
        <v>669</v>
      </c>
      <c r="CFE92" s="98" t="s">
        <v>669</v>
      </c>
      <c r="CFF92" s="98" t="s">
        <v>669</v>
      </c>
      <c r="CFG92" s="98" t="s">
        <v>669</v>
      </c>
      <c r="CFH92" s="98" t="s">
        <v>669</v>
      </c>
      <c r="CFI92" s="98" t="s">
        <v>669</v>
      </c>
      <c r="CFJ92" s="98" t="s">
        <v>669</v>
      </c>
      <c r="CFK92" s="98" t="s">
        <v>669</v>
      </c>
      <c r="CFL92" s="98" t="s">
        <v>669</v>
      </c>
      <c r="CFM92" s="98" t="s">
        <v>669</v>
      </c>
      <c r="CFN92" s="98" t="s">
        <v>669</v>
      </c>
      <c r="CFO92" s="98" t="s">
        <v>669</v>
      </c>
      <c r="CFP92" s="98" t="s">
        <v>669</v>
      </c>
      <c r="CFQ92" s="98" t="s">
        <v>669</v>
      </c>
      <c r="CFR92" s="98" t="s">
        <v>669</v>
      </c>
      <c r="CFS92" s="98" t="s">
        <v>669</v>
      </c>
      <c r="CFT92" s="98" t="s">
        <v>669</v>
      </c>
      <c r="CFU92" s="98" t="s">
        <v>669</v>
      </c>
      <c r="CFV92" s="98" t="s">
        <v>669</v>
      </c>
      <c r="CFW92" s="98" t="s">
        <v>669</v>
      </c>
      <c r="CFX92" s="98" t="s">
        <v>669</v>
      </c>
      <c r="CFY92" s="98" t="s">
        <v>669</v>
      </c>
      <c r="CFZ92" s="98" t="s">
        <v>669</v>
      </c>
      <c r="CGA92" s="98" t="s">
        <v>669</v>
      </c>
      <c r="CGB92" s="98" t="s">
        <v>669</v>
      </c>
      <c r="CGC92" s="98" t="s">
        <v>669</v>
      </c>
      <c r="CGD92" s="98" t="s">
        <v>669</v>
      </c>
      <c r="CGE92" s="98" t="s">
        <v>669</v>
      </c>
      <c r="CGF92" s="98" t="s">
        <v>669</v>
      </c>
      <c r="CGG92" s="98" t="s">
        <v>669</v>
      </c>
      <c r="CGH92" s="98" t="s">
        <v>669</v>
      </c>
      <c r="CGI92" s="98" t="s">
        <v>669</v>
      </c>
      <c r="CGJ92" s="98" t="s">
        <v>669</v>
      </c>
      <c r="CGK92" s="98" t="s">
        <v>669</v>
      </c>
      <c r="CGL92" s="98" t="s">
        <v>669</v>
      </c>
      <c r="CGM92" s="98" t="s">
        <v>669</v>
      </c>
      <c r="CGN92" s="98" t="s">
        <v>669</v>
      </c>
      <c r="CGO92" s="98" t="s">
        <v>669</v>
      </c>
      <c r="CGP92" s="98" t="s">
        <v>669</v>
      </c>
      <c r="CGQ92" s="98" t="s">
        <v>669</v>
      </c>
      <c r="CGR92" s="98" t="s">
        <v>669</v>
      </c>
      <c r="CGS92" s="98" t="s">
        <v>669</v>
      </c>
      <c r="CGT92" s="98" t="s">
        <v>669</v>
      </c>
      <c r="CGU92" s="98" t="s">
        <v>669</v>
      </c>
      <c r="CGV92" s="98" t="s">
        <v>669</v>
      </c>
      <c r="CGW92" s="98" t="s">
        <v>669</v>
      </c>
      <c r="CGX92" s="98" t="s">
        <v>669</v>
      </c>
      <c r="CGY92" s="98" t="s">
        <v>669</v>
      </c>
      <c r="CGZ92" s="98" t="s">
        <v>669</v>
      </c>
      <c r="CHA92" s="98" t="s">
        <v>669</v>
      </c>
      <c r="CHB92" s="98" t="s">
        <v>669</v>
      </c>
      <c r="CHC92" s="98" t="s">
        <v>669</v>
      </c>
      <c r="CHD92" s="98" t="s">
        <v>669</v>
      </c>
      <c r="CHE92" s="98" t="s">
        <v>669</v>
      </c>
      <c r="CHF92" s="98" t="s">
        <v>669</v>
      </c>
      <c r="CHG92" s="98" t="s">
        <v>669</v>
      </c>
      <c r="CHH92" s="98" t="s">
        <v>669</v>
      </c>
      <c r="CHI92" s="98" t="s">
        <v>669</v>
      </c>
      <c r="CHJ92" s="98" t="s">
        <v>669</v>
      </c>
      <c r="CHK92" s="98" t="s">
        <v>669</v>
      </c>
      <c r="CHL92" s="98" t="s">
        <v>669</v>
      </c>
      <c r="CHM92" s="98" t="s">
        <v>669</v>
      </c>
      <c r="CHN92" s="98" t="s">
        <v>669</v>
      </c>
      <c r="CHO92" s="98" t="s">
        <v>669</v>
      </c>
      <c r="CHP92" s="98" t="s">
        <v>669</v>
      </c>
      <c r="CHQ92" s="98" t="s">
        <v>669</v>
      </c>
      <c r="CHR92" s="98" t="s">
        <v>669</v>
      </c>
      <c r="CHS92" s="98" t="s">
        <v>669</v>
      </c>
      <c r="CHT92" s="98" t="s">
        <v>669</v>
      </c>
      <c r="CHU92" s="98" t="s">
        <v>669</v>
      </c>
      <c r="CHV92" s="98" t="s">
        <v>669</v>
      </c>
      <c r="CHW92" s="98" t="s">
        <v>669</v>
      </c>
      <c r="CHX92" s="98" t="s">
        <v>669</v>
      </c>
      <c r="CHY92" s="98" t="s">
        <v>669</v>
      </c>
      <c r="CHZ92" s="98" t="s">
        <v>669</v>
      </c>
      <c r="CIA92" s="98" t="s">
        <v>669</v>
      </c>
      <c r="CIB92" s="98" t="s">
        <v>669</v>
      </c>
      <c r="CIC92" s="98" t="s">
        <v>669</v>
      </c>
      <c r="CID92" s="98" t="s">
        <v>669</v>
      </c>
      <c r="CIE92" s="98" t="s">
        <v>669</v>
      </c>
      <c r="CIF92" s="98" t="s">
        <v>669</v>
      </c>
      <c r="CIG92" s="98" t="s">
        <v>669</v>
      </c>
      <c r="CIH92" s="98" t="s">
        <v>669</v>
      </c>
      <c r="CII92" s="98" t="s">
        <v>669</v>
      </c>
      <c r="CIJ92" s="98" t="s">
        <v>669</v>
      </c>
      <c r="CIK92" s="98" t="s">
        <v>669</v>
      </c>
      <c r="CIL92" s="98" t="s">
        <v>669</v>
      </c>
      <c r="CIM92" s="98" t="s">
        <v>669</v>
      </c>
      <c r="CIN92" s="98" t="s">
        <v>669</v>
      </c>
      <c r="CIO92" s="98" t="s">
        <v>669</v>
      </c>
      <c r="CIP92" s="98" t="s">
        <v>669</v>
      </c>
      <c r="CIQ92" s="98" t="s">
        <v>669</v>
      </c>
      <c r="CIR92" s="98" t="s">
        <v>669</v>
      </c>
      <c r="CIS92" s="98" t="s">
        <v>669</v>
      </c>
      <c r="CIT92" s="98" t="s">
        <v>669</v>
      </c>
      <c r="CIU92" s="98" t="s">
        <v>669</v>
      </c>
      <c r="CIV92" s="98" t="s">
        <v>669</v>
      </c>
      <c r="CIW92" s="98" t="s">
        <v>669</v>
      </c>
      <c r="CIX92" s="98" t="s">
        <v>669</v>
      </c>
      <c r="CIY92" s="98" t="s">
        <v>669</v>
      </c>
      <c r="CIZ92" s="98" t="s">
        <v>669</v>
      </c>
      <c r="CJA92" s="98" t="s">
        <v>669</v>
      </c>
      <c r="CJB92" s="98" t="s">
        <v>669</v>
      </c>
      <c r="CJC92" s="98" t="s">
        <v>669</v>
      </c>
      <c r="CJD92" s="98" t="s">
        <v>669</v>
      </c>
      <c r="CJE92" s="98" t="s">
        <v>669</v>
      </c>
      <c r="CJF92" s="98" t="s">
        <v>669</v>
      </c>
      <c r="CJG92" s="98" t="s">
        <v>669</v>
      </c>
      <c r="CJH92" s="98" t="s">
        <v>669</v>
      </c>
      <c r="CJI92" s="98" t="s">
        <v>669</v>
      </c>
      <c r="CJJ92" s="98" t="s">
        <v>669</v>
      </c>
      <c r="CJK92" s="98" t="s">
        <v>669</v>
      </c>
      <c r="CJL92" s="98" t="s">
        <v>669</v>
      </c>
      <c r="CJM92" s="98" t="s">
        <v>669</v>
      </c>
      <c r="CJN92" s="98" t="s">
        <v>669</v>
      </c>
      <c r="CJO92" s="98" t="s">
        <v>669</v>
      </c>
      <c r="CJP92" s="98" t="s">
        <v>669</v>
      </c>
      <c r="CJQ92" s="98" t="s">
        <v>669</v>
      </c>
      <c r="CJR92" s="98" t="s">
        <v>669</v>
      </c>
      <c r="CJS92" s="98" t="s">
        <v>669</v>
      </c>
      <c r="CJT92" s="98" t="s">
        <v>669</v>
      </c>
      <c r="CJU92" s="98" t="s">
        <v>669</v>
      </c>
      <c r="CJV92" s="98" t="s">
        <v>669</v>
      </c>
      <c r="CJW92" s="98" t="s">
        <v>669</v>
      </c>
      <c r="CJX92" s="98" t="s">
        <v>669</v>
      </c>
      <c r="CJY92" s="98" t="s">
        <v>669</v>
      </c>
      <c r="CJZ92" s="98" t="s">
        <v>669</v>
      </c>
      <c r="CKA92" s="98" t="s">
        <v>669</v>
      </c>
      <c r="CKB92" s="98" t="s">
        <v>669</v>
      </c>
      <c r="CKC92" s="98" t="s">
        <v>669</v>
      </c>
      <c r="CKD92" s="98" t="s">
        <v>669</v>
      </c>
      <c r="CKE92" s="98" t="s">
        <v>669</v>
      </c>
      <c r="CKF92" s="98" t="s">
        <v>669</v>
      </c>
      <c r="CKG92" s="98" t="s">
        <v>669</v>
      </c>
      <c r="CKH92" s="98" t="s">
        <v>669</v>
      </c>
      <c r="CKI92" s="98" t="s">
        <v>669</v>
      </c>
      <c r="CKJ92" s="98" t="s">
        <v>669</v>
      </c>
      <c r="CKK92" s="98" t="s">
        <v>669</v>
      </c>
      <c r="CKL92" s="98" t="s">
        <v>669</v>
      </c>
      <c r="CKM92" s="98" t="s">
        <v>669</v>
      </c>
      <c r="CKN92" s="98" t="s">
        <v>669</v>
      </c>
      <c r="CKO92" s="98" t="s">
        <v>669</v>
      </c>
      <c r="CKP92" s="98" t="s">
        <v>669</v>
      </c>
      <c r="CKQ92" s="98" t="s">
        <v>669</v>
      </c>
      <c r="CKR92" s="98" t="s">
        <v>669</v>
      </c>
      <c r="CKS92" s="98" t="s">
        <v>669</v>
      </c>
      <c r="CKT92" s="98" t="s">
        <v>669</v>
      </c>
      <c r="CKU92" s="98" t="s">
        <v>669</v>
      </c>
      <c r="CKV92" s="98" t="s">
        <v>669</v>
      </c>
      <c r="CKW92" s="98" t="s">
        <v>669</v>
      </c>
      <c r="CKX92" s="98" t="s">
        <v>669</v>
      </c>
      <c r="CKY92" s="98" t="s">
        <v>669</v>
      </c>
      <c r="CKZ92" s="98" t="s">
        <v>669</v>
      </c>
      <c r="CLA92" s="98" t="s">
        <v>669</v>
      </c>
      <c r="CLB92" s="98" t="s">
        <v>669</v>
      </c>
      <c r="CLC92" s="98" t="s">
        <v>669</v>
      </c>
      <c r="CLD92" s="98" t="s">
        <v>669</v>
      </c>
      <c r="CLE92" s="98" t="s">
        <v>669</v>
      </c>
      <c r="CLF92" s="98" t="s">
        <v>669</v>
      </c>
      <c r="CLG92" s="98" t="s">
        <v>669</v>
      </c>
      <c r="CLH92" s="98" t="s">
        <v>669</v>
      </c>
      <c r="CLI92" s="98" t="s">
        <v>669</v>
      </c>
      <c r="CLJ92" s="98" t="s">
        <v>669</v>
      </c>
      <c r="CLK92" s="98" t="s">
        <v>669</v>
      </c>
      <c r="CLL92" s="98" t="s">
        <v>669</v>
      </c>
      <c r="CLM92" s="98" t="s">
        <v>669</v>
      </c>
      <c r="CLN92" s="98" t="s">
        <v>669</v>
      </c>
      <c r="CLO92" s="98" t="s">
        <v>669</v>
      </c>
      <c r="CLP92" s="98" t="s">
        <v>669</v>
      </c>
      <c r="CLQ92" s="98" t="s">
        <v>669</v>
      </c>
      <c r="CLR92" s="98" t="s">
        <v>669</v>
      </c>
      <c r="CLS92" s="98" t="s">
        <v>669</v>
      </c>
      <c r="CLT92" s="98" t="s">
        <v>669</v>
      </c>
      <c r="CLU92" s="98" t="s">
        <v>669</v>
      </c>
      <c r="CLV92" s="98" t="s">
        <v>669</v>
      </c>
      <c r="CLW92" s="98" t="s">
        <v>669</v>
      </c>
      <c r="CLX92" s="98" t="s">
        <v>669</v>
      </c>
      <c r="CLY92" s="98" t="s">
        <v>669</v>
      </c>
      <c r="CLZ92" s="98" t="s">
        <v>669</v>
      </c>
      <c r="CMA92" s="98" t="s">
        <v>669</v>
      </c>
      <c r="CMB92" s="98" t="s">
        <v>669</v>
      </c>
      <c r="CMC92" s="98" t="s">
        <v>669</v>
      </c>
      <c r="CMD92" s="98" t="s">
        <v>669</v>
      </c>
      <c r="CME92" s="98" t="s">
        <v>669</v>
      </c>
      <c r="CMF92" s="98" t="s">
        <v>669</v>
      </c>
      <c r="CMG92" s="98" t="s">
        <v>669</v>
      </c>
      <c r="CMH92" s="98" t="s">
        <v>669</v>
      </c>
      <c r="CMI92" s="98" t="s">
        <v>669</v>
      </c>
      <c r="CMJ92" s="98" t="s">
        <v>669</v>
      </c>
      <c r="CMK92" s="98" t="s">
        <v>669</v>
      </c>
      <c r="CML92" s="98" t="s">
        <v>669</v>
      </c>
      <c r="CMM92" s="98" t="s">
        <v>669</v>
      </c>
      <c r="CMN92" s="98" t="s">
        <v>669</v>
      </c>
      <c r="CMO92" s="98" t="s">
        <v>669</v>
      </c>
      <c r="CMP92" s="98" t="s">
        <v>669</v>
      </c>
      <c r="CMQ92" s="98" t="s">
        <v>669</v>
      </c>
      <c r="CMR92" s="98" t="s">
        <v>669</v>
      </c>
      <c r="CMS92" s="98" t="s">
        <v>669</v>
      </c>
      <c r="CMT92" s="98" t="s">
        <v>669</v>
      </c>
      <c r="CMU92" s="98" t="s">
        <v>669</v>
      </c>
      <c r="CMV92" s="98" t="s">
        <v>669</v>
      </c>
      <c r="CMW92" s="98" t="s">
        <v>669</v>
      </c>
      <c r="CMX92" s="98" t="s">
        <v>669</v>
      </c>
      <c r="CMY92" s="98" t="s">
        <v>669</v>
      </c>
      <c r="CMZ92" s="98" t="s">
        <v>669</v>
      </c>
      <c r="CNA92" s="98" t="s">
        <v>669</v>
      </c>
      <c r="CNB92" s="98" t="s">
        <v>669</v>
      </c>
      <c r="CNC92" s="98" t="s">
        <v>669</v>
      </c>
      <c r="CND92" s="98" t="s">
        <v>669</v>
      </c>
      <c r="CNE92" s="98" t="s">
        <v>669</v>
      </c>
      <c r="CNF92" s="98" t="s">
        <v>669</v>
      </c>
      <c r="CNG92" s="98" t="s">
        <v>669</v>
      </c>
      <c r="CNH92" s="98" t="s">
        <v>669</v>
      </c>
      <c r="CNI92" s="98" t="s">
        <v>669</v>
      </c>
      <c r="CNJ92" s="98" t="s">
        <v>669</v>
      </c>
      <c r="CNK92" s="98" t="s">
        <v>669</v>
      </c>
      <c r="CNL92" s="98" t="s">
        <v>669</v>
      </c>
      <c r="CNM92" s="98" t="s">
        <v>669</v>
      </c>
      <c r="CNN92" s="98" t="s">
        <v>669</v>
      </c>
      <c r="CNO92" s="98" t="s">
        <v>669</v>
      </c>
      <c r="CNP92" s="98" t="s">
        <v>669</v>
      </c>
      <c r="CNQ92" s="98" t="s">
        <v>669</v>
      </c>
      <c r="CNR92" s="98" t="s">
        <v>669</v>
      </c>
      <c r="CNS92" s="98" t="s">
        <v>669</v>
      </c>
      <c r="CNT92" s="98" t="s">
        <v>669</v>
      </c>
      <c r="CNU92" s="98" t="s">
        <v>669</v>
      </c>
      <c r="CNV92" s="98" t="s">
        <v>669</v>
      </c>
      <c r="CNW92" s="98" t="s">
        <v>669</v>
      </c>
      <c r="CNX92" s="98" t="s">
        <v>669</v>
      </c>
      <c r="CNY92" s="98" t="s">
        <v>669</v>
      </c>
      <c r="CNZ92" s="98" t="s">
        <v>669</v>
      </c>
      <c r="COA92" s="98" t="s">
        <v>669</v>
      </c>
      <c r="COB92" s="98" t="s">
        <v>669</v>
      </c>
      <c r="COC92" s="98" t="s">
        <v>669</v>
      </c>
      <c r="COD92" s="98" t="s">
        <v>669</v>
      </c>
      <c r="COE92" s="98" t="s">
        <v>669</v>
      </c>
      <c r="COF92" s="98" t="s">
        <v>669</v>
      </c>
      <c r="COG92" s="98" t="s">
        <v>669</v>
      </c>
      <c r="COH92" s="98" t="s">
        <v>669</v>
      </c>
      <c r="COI92" s="98" t="s">
        <v>669</v>
      </c>
      <c r="COJ92" s="98" t="s">
        <v>669</v>
      </c>
      <c r="COK92" s="98" t="s">
        <v>669</v>
      </c>
      <c r="COL92" s="98" t="s">
        <v>669</v>
      </c>
      <c r="COM92" s="98" t="s">
        <v>669</v>
      </c>
      <c r="CON92" s="98" t="s">
        <v>669</v>
      </c>
      <c r="COO92" s="98" t="s">
        <v>669</v>
      </c>
      <c r="COP92" s="98" t="s">
        <v>669</v>
      </c>
      <c r="COQ92" s="98" t="s">
        <v>669</v>
      </c>
      <c r="COR92" s="98" t="s">
        <v>669</v>
      </c>
      <c r="COS92" s="98" t="s">
        <v>669</v>
      </c>
      <c r="COT92" s="98" t="s">
        <v>669</v>
      </c>
      <c r="COU92" s="98" t="s">
        <v>669</v>
      </c>
      <c r="COV92" s="98" t="s">
        <v>669</v>
      </c>
      <c r="COW92" s="98" t="s">
        <v>669</v>
      </c>
      <c r="COX92" s="98" t="s">
        <v>669</v>
      </c>
      <c r="COY92" s="98" t="s">
        <v>669</v>
      </c>
      <c r="COZ92" s="98" t="s">
        <v>669</v>
      </c>
      <c r="CPA92" s="98" t="s">
        <v>669</v>
      </c>
      <c r="CPB92" s="98" t="s">
        <v>669</v>
      </c>
      <c r="CPC92" s="98" t="s">
        <v>669</v>
      </c>
      <c r="CPD92" s="98" t="s">
        <v>669</v>
      </c>
      <c r="CPE92" s="98" t="s">
        <v>669</v>
      </c>
      <c r="CPF92" s="98" t="s">
        <v>669</v>
      </c>
      <c r="CPG92" s="98" t="s">
        <v>669</v>
      </c>
      <c r="CPH92" s="98" t="s">
        <v>669</v>
      </c>
      <c r="CPI92" s="98" t="s">
        <v>669</v>
      </c>
      <c r="CPJ92" s="98" t="s">
        <v>669</v>
      </c>
      <c r="CPK92" s="98" t="s">
        <v>669</v>
      </c>
      <c r="CPL92" s="98" t="s">
        <v>669</v>
      </c>
      <c r="CPM92" s="98" t="s">
        <v>669</v>
      </c>
      <c r="CPN92" s="98" t="s">
        <v>669</v>
      </c>
      <c r="CPO92" s="98" t="s">
        <v>669</v>
      </c>
      <c r="CPP92" s="98" t="s">
        <v>669</v>
      </c>
      <c r="CPQ92" s="98" t="s">
        <v>669</v>
      </c>
      <c r="CPR92" s="98" t="s">
        <v>669</v>
      </c>
      <c r="CPS92" s="98" t="s">
        <v>669</v>
      </c>
      <c r="CPT92" s="98" t="s">
        <v>669</v>
      </c>
      <c r="CPU92" s="98" t="s">
        <v>669</v>
      </c>
      <c r="CPV92" s="98" t="s">
        <v>669</v>
      </c>
      <c r="CPW92" s="98" t="s">
        <v>669</v>
      </c>
      <c r="CPX92" s="98" t="s">
        <v>669</v>
      </c>
      <c r="CPY92" s="98" t="s">
        <v>669</v>
      </c>
      <c r="CPZ92" s="98" t="s">
        <v>669</v>
      </c>
      <c r="CQA92" s="98" t="s">
        <v>669</v>
      </c>
      <c r="CQB92" s="98" t="s">
        <v>669</v>
      </c>
      <c r="CQC92" s="98" t="s">
        <v>669</v>
      </c>
      <c r="CQD92" s="98" t="s">
        <v>669</v>
      </c>
      <c r="CQE92" s="98" t="s">
        <v>669</v>
      </c>
      <c r="CQF92" s="98" t="s">
        <v>669</v>
      </c>
      <c r="CQG92" s="98" t="s">
        <v>669</v>
      </c>
      <c r="CQH92" s="98" t="s">
        <v>669</v>
      </c>
      <c r="CQI92" s="98" t="s">
        <v>669</v>
      </c>
      <c r="CQJ92" s="98" t="s">
        <v>669</v>
      </c>
      <c r="CQK92" s="98" t="s">
        <v>669</v>
      </c>
      <c r="CQL92" s="98" t="s">
        <v>669</v>
      </c>
      <c r="CQM92" s="98" t="s">
        <v>669</v>
      </c>
      <c r="CQN92" s="98" t="s">
        <v>669</v>
      </c>
      <c r="CQO92" s="98" t="s">
        <v>669</v>
      </c>
      <c r="CQP92" s="98" t="s">
        <v>669</v>
      </c>
      <c r="CQQ92" s="98" t="s">
        <v>669</v>
      </c>
      <c r="CQR92" s="98" t="s">
        <v>669</v>
      </c>
      <c r="CQS92" s="98" t="s">
        <v>669</v>
      </c>
      <c r="CQT92" s="98" t="s">
        <v>669</v>
      </c>
      <c r="CQU92" s="98" t="s">
        <v>669</v>
      </c>
      <c r="CQV92" s="98" t="s">
        <v>669</v>
      </c>
      <c r="CQW92" s="98" t="s">
        <v>669</v>
      </c>
      <c r="CQX92" s="98" t="s">
        <v>669</v>
      </c>
      <c r="CQY92" s="98" t="s">
        <v>669</v>
      </c>
      <c r="CQZ92" s="98" t="s">
        <v>669</v>
      </c>
      <c r="CRA92" s="98" t="s">
        <v>669</v>
      </c>
      <c r="CRB92" s="98" t="s">
        <v>669</v>
      </c>
      <c r="CRC92" s="98" t="s">
        <v>669</v>
      </c>
      <c r="CRD92" s="98" t="s">
        <v>669</v>
      </c>
      <c r="CRE92" s="98" t="s">
        <v>669</v>
      </c>
      <c r="CRF92" s="98" t="s">
        <v>669</v>
      </c>
      <c r="CRG92" s="98" t="s">
        <v>669</v>
      </c>
      <c r="CRH92" s="98" t="s">
        <v>669</v>
      </c>
      <c r="CRI92" s="98" t="s">
        <v>669</v>
      </c>
      <c r="CRJ92" s="98" t="s">
        <v>669</v>
      </c>
      <c r="CRK92" s="98" t="s">
        <v>669</v>
      </c>
      <c r="CRL92" s="98" t="s">
        <v>669</v>
      </c>
      <c r="CRM92" s="98" t="s">
        <v>669</v>
      </c>
      <c r="CRN92" s="98" t="s">
        <v>669</v>
      </c>
      <c r="CRO92" s="98" t="s">
        <v>669</v>
      </c>
      <c r="CRP92" s="98" t="s">
        <v>669</v>
      </c>
      <c r="CRQ92" s="98" t="s">
        <v>669</v>
      </c>
      <c r="CRR92" s="98" t="s">
        <v>669</v>
      </c>
      <c r="CRS92" s="98" t="s">
        <v>669</v>
      </c>
      <c r="CRT92" s="98" t="s">
        <v>669</v>
      </c>
      <c r="CRU92" s="98" t="s">
        <v>669</v>
      </c>
      <c r="CRV92" s="98" t="s">
        <v>669</v>
      </c>
      <c r="CRW92" s="98" t="s">
        <v>669</v>
      </c>
      <c r="CRX92" s="98" t="s">
        <v>669</v>
      </c>
      <c r="CRY92" s="98" t="s">
        <v>669</v>
      </c>
      <c r="CRZ92" s="98" t="s">
        <v>669</v>
      </c>
      <c r="CSA92" s="98" t="s">
        <v>669</v>
      </c>
      <c r="CSB92" s="98" t="s">
        <v>669</v>
      </c>
      <c r="CSC92" s="98" t="s">
        <v>669</v>
      </c>
      <c r="CSD92" s="98" t="s">
        <v>669</v>
      </c>
      <c r="CSE92" s="98" t="s">
        <v>669</v>
      </c>
      <c r="CSF92" s="98" t="s">
        <v>669</v>
      </c>
      <c r="CSG92" s="98" t="s">
        <v>669</v>
      </c>
      <c r="CSH92" s="98" t="s">
        <v>669</v>
      </c>
      <c r="CSI92" s="98" t="s">
        <v>669</v>
      </c>
      <c r="CSJ92" s="98" t="s">
        <v>669</v>
      </c>
      <c r="CSK92" s="98" t="s">
        <v>669</v>
      </c>
      <c r="CSL92" s="98" t="s">
        <v>669</v>
      </c>
      <c r="CSM92" s="98" t="s">
        <v>669</v>
      </c>
      <c r="CSN92" s="98" t="s">
        <v>669</v>
      </c>
      <c r="CSO92" s="98" t="s">
        <v>669</v>
      </c>
      <c r="CSP92" s="98" t="s">
        <v>669</v>
      </c>
      <c r="CSQ92" s="98" t="s">
        <v>669</v>
      </c>
      <c r="CSR92" s="98" t="s">
        <v>669</v>
      </c>
      <c r="CSS92" s="98" t="s">
        <v>669</v>
      </c>
      <c r="CST92" s="98" t="s">
        <v>669</v>
      </c>
      <c r="CSU92" s="98" t="s">
        <v>669</v>
      </c>
      <c r="CSV92" s="98" t="s">
        <v>669</v>
      </c>
      <c r="CSW92" s="98" t="s">
        <v>669</v>
      </c>
      <c r="CSX92" s="98" t="s">
        <v>669</v>
      </c>
      <c r="CSY92" s="98" t="s">
        <v>669</v>
      </c>
      <c r="CSZ92" s="98" t="s">
        <v>669</v>
      </c>
      <c r="CTA92" s="98" t="s">
        <v>669</v>
      </c>
      <c r="CTB92" s="98" t="s">
        <v>669</v>
      </c>
      <c r="CTC92" s="98" t="s">
        <v>669</v>
      </c>
      <c r="CTD92" s="98" t="s">
        <v>669</v>
      </c>
      <c r="CTE92" s="98" t="s">
        <v>669</v>
      </c>
      <c r="CTF92" s="98" t="s">
        <v>669</v>
      </c>
      <c r="CTG92" s="98" t="s">
        <v>669</v>
      </c>
      <c r="CTH92" s="98" t="s">
        <v>669</v>
      </c>
      <c r="CTI92" s="98" t="s">
        <v>669</v>
      </c>
      <c r="CTJ92" s="98" t="s">
        <v>669</v>
      </c>
      <c r="CTK92" s="98" t="s">
        <v>669</v>
      </c>
      <c r="CTL92" s="98" t="s">
        <v>669</v>
      </c>
      <c r="CTM92" s="98" t="s">
        <v>669</v>
      </c>
      <c r="CTN92" s="98" t="s">
        <v>669</v>
      </c>
      <c r="CTO92" s="98" t="s">
        <v>669</v>
      </c>
      <c r="CTP92" s="98" t="s">
        <v>669</v>
      </c>
      <c r="CTQ92" s="98" t="s">
        <v>669</v>
      </c>
      <c r="CTR92" s="98" t="s">
        <v>669</v>
      </c>
      <c r="CTS92" s="98" t="s">
        <v>669</v>
      </c>
      <c r="CTT92" s="98" t="s">
        <v>669</v>
      </c>
      <c r="CTU92" s="98" t="s">
        <v>669</v>
      </c>
      <c r="CTV92" s="98" t="s">
        <v>669</v>
      </c>
      <c r="CTW92" s="98" t="s">
        <v>669</v>
      </c>
      <c r="CTX92" s="98" t="s">
        <v>669</v>
      </c>
      <c r="CTY92" s="98" t="s">
        <v>669</v>
      </c>
      <c r="CTZ92" s="98" t="s">
        <v>669</v>
      </c>
      <c r="CUA92" s="98" t="s">
        <v>669</v>
      </c>
      <c r="CUB92" s="98" t="s">
        <v>669</v>
      </c>
      <c r="CUC92" s="98" t="s">
        <v>669</v>
      </c>
      <c r="CUD92" s="98" t="s">
        <v>669</v>
      </c>
      <c r="CUE92" s="98" t="s">
        <v>669</v>
      </c>
      <c r="CUF92" s="98" t="s">
        <v>669</v>
      </c>
      <c r="CUG92" s="98" t="s">
        <v>669</v>
      </c>
      <c r="CUH92" s="98" t="s">
        <v>669</v>
      </c>
      <c r="CUI92" s="98" t="s">
        <v>669</v>
      </c>
      <c r="CUJ92" s="98" t="s">
        <v>669</v>
      </c>
      <c r="CUK92" s="98" t="s">
        <v>669</v>
      </c>
      <c r="CUL92" s="98" t="s">
        <v>669</v>
      </c>
      <c r="CUM92" s="98" t="s">
        <v>669</v>
      </c>
      <c r="CUN92" s="98" t="s">
        <v>669</v>
      </c>
      <c r="CUO92" s="98" t="s">
        <v>669</v>
      </c>
      <c r="CUP92" s="98" t="s">
        <v>669</v>
      </c>
      <c r="CUQ92" s="98" t="s">
        <v>669</v>
      </c>
      <c r="CUR92" s="98" t="s">
        <v>669</v>
      </c>
      <c r="CUS92" s="98" t="s">
        <v>669</v>
      </c>
      <c r="CUT92" s="98" t="s">
        <v>669</v>
      </c>
      <c r="CUU92" s="98" t="s">
        <v>669</v>
      </c>
      <c r="CUV92" s="98" t="s">
        <v>669</v>
      </c>
      <c r="CUW92" s="98" t="s">
        <v>669</v>
      </c>
      <c r="CUX92" s="98" t="s">
        <v>669</v>
      </c>
      <c r="CUY92" s="98" t="s">
        <v>669</v>
      </c>
      <c r="CUZ92" s="98" t="s">
        <v>669</v>
      </c>
      <c r="CVA92" s="98" t="s">
        <v>669</v>
      </c>
      <c r="CVB92" s="98" t="s">
        <v>669</v>
      </c>
      <c r="CVC92" s="98" t="s">
        <v>669</v>
      </c>
      <c r="CVD92" s="98" t="s">
        <v>669</v>
      </c>
      <c r="CVE92" s="98" t="s">
        <v>669</v>
      </c>
      <c r="CVF92" s="98" t="s">
        <v>669</v>
      </c>
      <c r="CVG92" s="98" t="s">
        <v>669</v>
      </c>
      <c r="CVH92" s="98" t="s">
        <v>669</v>
      </c>
      <c r="CVI92" s="98" t="s">
        <v>669</v>
      </c>
      <c r="CVJ92" s="98" t="s">
        <v>669</v>
      </c>
      <c r="CVK92" s="98" t="s">
        <v>669</v>
      </c>
      <c r="CVL92" s="98" t="s">
        <v>669</v>
      </c>
      <c r="CVM92" s="98" t="s">
        <v>669</v>
      </c>
      <c r="CVN92" s="98" t="s">
        <v>669</v>
      </c>
      <c r="CVO92" s="98" t="s">
        <v>669</v>
      </c>
      <c r="CVP92" s="98" t="s">
        <v>669</v>
      </c>
      <c r="CVQ92" s="98" t="s">
        <v>669</v>
      </c>
      <c r="CVR92" s="98" t="s">
        <v>669</v>
      </c>
      <c r="CVS92" s="98" t="s">
        <v>669</v>
      </c>
      <c r="CVT92" s="98" t="s">
        <v>669</v>
      </c>
      <c r="CVU92" s="98" t="s">
        <v>669</v>
      </c>
      <c r="CVV92" s="98" t="s">
        <v>669</v>
      </c>
      <c r="CVW92" s="98" t="s">
        <v>669</v>
      </c>
      <c r="CVX92" s="98" t="s">
        <v>669</v>
      </c>
      <c r="CVY92" s="98" t="s">
        <v>669</v>
      </c>
      <c r="CVZ92" s="98" t="s">
        <v>669</v>
      </c>
      <c r="CWA92" s="98" t="s">
        <v>669</v>
      </c>
      <c r="CWB92" s="98" t="s">
        <v>669</v>
      </c>
      <c r="CWC92" s="98" t="s">
        <v>669</v>
      </c>
      <c r="CWD92" s="98" t="s">
        <v>669</v>
      </c>
      <c r="CWE92" s="98" t="s">
        <v>669</v>
      </c>
      <c r="CWF92" s="98" t="s">
        <v>669</v>
      </c>
      <c r="CWG92" s="98" t="s">
        <v>669</v>
      </c>
      <c r="CWH92" s="98" t="s">
        <v>669</v>
      </c>
      <c r="CWI92" s="98" t="s">
        <v>669</v>
      </c>
      <c r="CWJ92" s="98" t="s">
        <v>669</v>
      </c>
      <c r="CWK92" s="98" t="s">
        <v>669</v>
      </c>
      <c r="CWL92" s="98" t="s">
        <v>669</v>
      </c>
      <c r="CWM92" s="98" t="s">
        <v>669</v>
      </c>
      <c r="CWN92" s="98" t="s">
        <v>669</v>
      </c>
      <c r="CWO92" s="98" t="s">
        <v>669</v>
      </c>
      <c r="CWP92" s="98" t="s">
        <v>669</v>
      </c>
      <c r="CWQ92" s="98" t="s">
        <v>669</v>
      </c>
      <c r="CWR92" s="98" t="s">
        <v>669</v>
      </c>
      <c r="CWS92" s="98" t="s">
        <v>669</v>
      </c>
      <c r="CWT92" s="98" t="s">
        <v>669</v>
      </c>
      <c r="CWU92" s="98" t="s">
        <v>669</v>
      </c>
      <c r="CWV92" s="98" t="s">
        <v>669</v>
      </c>
      <c r="CWW92" s="98" t="s">
        <v>669</v>
      </c>
      <c r="CWX92" s="98" t="s">
        <v>669</v>
      </c>
      <c r="CWY92" s="98" t="s">
        <v>669</v>
      </c>
      <c r="CWZ92" s="98" t="s">
        <v>669</v>
      </c>
      <c r="CXA92" s="98" t="s">
        <v>669</v>
      </c>
      <c r="CXB92" s="98" t="s">
        <v>669</v>
      </c>
      <c r="CXC92" s="98" t="s">
        <v>669</v>
      </c>
      <c r="CXD92" s="98" t="s">
        <v>669</v>
      </c>
      <c r="CXE92" s="98" t="s">
        <v>669</v>
      </c>
      <c r="CXF92" s="98" t="s">
        <v>669</v>
      </c>
      <c r="CXG92" s="98" t="s">
        <v>669</v>
      </c>
      <c r="CXH92" s="98" t="s">
        <v>669</v>
      </c>
      <c r="CXI92" s="98" t="s">
        <v>669</v>
      </c>
      <c r="CXJ92" s="98" t="s">
        <v>669</v>
      </c>
      <c r="CXK92" s="98" t="s">
        <v>669</v>
      </c>
      <c r="CXL92" s="98" t="s">
        <v>669</v>
      </c>
      <c r="CXM92" s="98" t="s">
        <v>669</v>
      </c>
      <c r="CXN92" s="98" t="s">
        <v>669</v>
      </c>
      <c r="CXO92" s="98" t="s">
        <v>669</v>
      </c>
      <c r="CXP92" s="98" t="s">
        <v>669</v>
      </c>
      <c r="CXQ92" s="98" t="s">
        <v>669</v>
      </c>
      <c r="CXR92" s="98" t="s">
        <v>669</v>
      </c>
      <c r="CXS92" s="98" t="s">
        <v>669</v>
      </c>
      <c r="CXT92" s="98" t="s">
        <v>669</v>
      </c>
      <c r="CXU92" s="98" t="s">
        <v>669</v>
      </c>
      <c r="CXV92" s="98" t="s">
        <v>669</v>
      </c>
      <c r="CXW92" s="98" t="s">
        <v>669</v>
      </c>
      <c r="CXX92" s="98" t="s">
        <v>669</v>
      </c>
      <c r="CXY92" s="98" t="s">
        <v>669</v>
      </c>
      <c r="CXZ92" s="98" t="s">
        <v>669</v>
      </c>
      <c r="CYA92" s="98" t="s">
        <v>669</v>
      </c>
      <c r="CYB92" s="98" t="s">
        <v>669</v>
      </c>
      <c r="CYC92" s="98" t="s">
        <v>669</v>
      </c>
      <c r="CYD92" s="98" t="s">
        <v>669</v>
      </c>
      <c r="CYE92" s="98" t="s">
        <v>669</v>
      </c>
      <c r="CYF92" s="98" t="s">
        <v>669</v>
      </c>
      <c r="CYG92" s="98" t="s">
        <v>669</v>
      </c>
      <c r="CYH92" s="98" t="s">
        <v>669</v>
      </c>
      <c r="CYI92" s="98" t="s">
        <v>669</v>
      </c>
      <c r="CYJ92" s="98" t="s">
        <v>669</v>
      </c>
      <c r="CYK92" s="98" t="s">
        <v>669</v>
      </c>
      <c r="CYL92" s="98" t="s">
        <v>669</v>
      </c>
      <c r="CYM92" s="98" t="s">
        <v>669</v>
      </c>
      <c r="CYN92" s="98" t="s">
        <v>669</v>
      </c>
      <c r="CYO92" s="98" t="s">
        <v>669</v>
      </c>
      <c r="CYP92" s="98" t="s">
        <v>669</v>
      </c>
      <c r="CYQ92" s="98" t="s">
        <v>669</v>
      </c>
      <c r="CYR92" s="98" t="s">
        <v>669</v>
      </c>
      <c r="CYS92" s="98" t="s">
        <v>669</v>
      </c>
      <c r="CYT92" s="98" t="s">
        <v>669</v>
      </c>
      <c r="CYU92" s="98" t="s">
        <v>669</v>
      </c>
      <c r="CYV92" s="98" t="s">
        <v>669</v>
      </c>
      <c r="CYW92" s="98" t="s">
        <v>669</v>
      </c>
      <c r="CYX92" s="98" t="s">
        <v>669</v>
      </c>
      <c r="CYY92" s="98" t="s">
        <v>669</v>
      </c>
      <c r="CYZ92" s="98" t="s">
        <v>669</v>
      </c>
      <c r="CZA92" s="98" t="s">
        <v>669</v>
      </c>
      <c r="CZB92" s="98" t="s">
        <v>669</v>
      </c>
      <c r="CZC92" s="98" t="s">
        <v>669</v>
      </c>
      <c r="CZD92" s="98" t="s">
        <v>669</v>
      </c>
      <c r="CZE92" s="98" t="s">
        <v>669</v>
      </c>
      <c r="CZF92" s="98" t="s">
        <v>669</v>
      </c>
      <c r="CZG92" s="98" t="s">
        <v>669</v>
      </c>
      <c r="CZH92" s="98" t="s">
        <v>669</v>
      </c>
      <c r="CZI92" s="98" t="s">
        <v>669</v>
      </c>
      <c r="CZJ92" s="98" t="s">
        <v>669</v>
      </c>
      <c r="CZK92" s="98" t="s">
        <v>669</v>
      </c>
      <c r="CZL92" s="98" t="s">
        <v>669</v>
      </c>
      <c r="CZM92" s="98" t="s">
        <v>669</v>
      </c>
      <c r="CZN92" s="98" t="s">
        <v>669</v>
      </c>
      <c r="CZO92" s="98" t="s">
        <v>669</v>
      </c>
      <c r="CZP92" s="98" t="s">
        <v>669</v>
      </c>
      <c r="CZQ92" s="98" t="s">
        <v>669</v>
      </c>
      <c r="CZR92" s="98" t="s">
        <v>669</v>
      </c>
      <c r="CZS92" s="98" t="s">
        <v>669</v>
      </c>
      <c r="CZT92" s="98" t="s">
        <v>669</v>
      </c>
      <c r="CZU92" s="98" t="s">
        <v>669</v>
      </c>
      <c r="CZV92" s="98" t="s">
        <v>669</v>
      </c>
      <c r="CZW92" s="98" t="s">
        <v>669</v>
      </c>
      <c r="CZX92" s="98" t="s">
        <v>669</v>
      </c>
      <c r="CZY92" s="98" t="s">
        <v>669</v>
      </c>
      <c r="CZZ92" s="98" t="s">
        <v>669</v>
      </c>
      <c r="DAA92" s="98" t="s">
        <v>669</v>
      </c>
      <c r="DAB92" s="98" t="s">
        <v>669</v>
      </c>
      <c r="DAC92" s="98" t="s">
        <v>669</v>
      </c>
      <c r="DAD92" s="98" t="s">
        <v>669</v>
      </c>
      <c r="DAE92" s="98" t="s">
        <v>669</v>
      </c>
      <c r="DAF92" s="98" t="s">
        <v>669</v>
      </c>
      <c r="DAG92" s="98" t="s">
        <v>669</v>
      </c>
      <c r="DAH92" s="98" t="s">
        <v>669</v>
      </c>
      <c r="DAI92" s="98" t="s">
        <v>669</v>
      </c>
      <c r="DAJ92" s="98" t="s">
        <v>669</v>
      </c>
      <c r="DAK92" s="98" t="s">
        <v>669</v>
      </c>
      <c r="DAL92" s="98" t="s">
        <v>669</v>
      </c>
      <c r="DAM92" s="98" t="s">
        <v>669</v>
      </c>
      <c r="DAN92" s="98" t="s">
        <v>669</v>
      </c>
      <c r="DAO92" s="98" t="s">
        <v>669</v>
      </c>
      <c r="DAP92" s="98" t="s">
        <v>669</v>
      </c>
      <c r="DAQ92" s="98" t="s">
        <v>669</v>
      </c>
      <c r="DAR92" s="98" t="s">
        <v>669</v>
      </c>
      <c r="DAS92" s="98" t="s">
        <v>669</v>
      </c>
      <c r="DAT92" s="98" t="s">
        <v>669</v>
      </c>
      <c r="DAU92" s="98" t="s">
        <v>669</v>
      </c>
      <c r="DAV92" s="98" t="s">
        <v>669</v>
      </c>
      <c r="DAW92" s="98" t="s">
        <v>669</v>
      </c>
      <c r="DAX92" s="98" t="s">
        <v>669</v>
      </c>
      <c r="DAY92" s="98" t="s">
        <v>669</v>
      </c>
      <c r="DAZ92" s="98" t="s">
        <v>669</v>
      </c>
      <c r="DBA92" s="98" t="s">
        <v>669</v>
      </c>
      <c r="DBB92" s="98" t="s">
        <v>669</v>
      </c>
      <c r="DBC92" s="98" t="s">
        <v>669</v>
      </c>
      <c r="DBD92" s="98" t="s">
        <v>669</v>
      </c>
      <c r="DBE92" s="98" t="s">
        <v>669</v>
      </c>
      <c r="DBF92" s="98" t="s">
        <v>669</v>
      </c>
      <c r="DBG92" s="98" t="s">
        <v>669</v>
      </c>
      <c r="DBH92" s="98" t="s">
        <v>669</v>
      </c>
      <c r="DBI92" s="98" t="s">
        <v>669</v>
      </c>
      <c r="DBJ92" s="98" t="s">
        <v>669</v>
      </c>
      <c r="DBK92" s="98" t="s">
        <v>669</v>
      </c>
      <c r="DBL92" s="98" t="s">
        <v>669</v>
      </c>
      <c r="DBM92" s="98" t="s">
        <v>669</v>
      </c>
      <c r="DBN92" s="98" t="s">
        <v>669</v>
      </c>
      <c r="DBO92" s="98" t="s">
        <v>669</v>
      </c>
      <c r="DBP92" s="98" t="s">
        <v>669</v>
      </c>
      <c r="DBQ92" s="98" t="s">
        <v>669</v>
      </c>
      <c r="DBR92" s="98" t="s">
        <v>669</v>
      </c>
      <c r="DBS92" s="98" t="s">
        <v>669</v>
      </c>
      <c r="DBT92" s="98" t="s">
        <v>669</v>
      </c>
      <c r="DBU92" s="98" t="s">
        <v>669</v>
      </c>
      <c r="DBV92" s="98" t="s">
        <v>669</v>
      </c>
      <c r="DBW92" s="98" t="s">
        <v>669</v>
      </c>
      <c r="DBX92" s="98" t="s">
        <v>669</v>
      </c>
      <c r="DBY92" s="98" t="s">
        <v>669</v>
      </c>
      <c r="DBZ92" s="98" t="s">
        <v>669</v>
      </c>
      <c r="DCA92" s="98" t="s">
        <v>669</v>
      </c>
      <c r="DCB92" s="98" t="s">
        <v>669</v>
      </c>
      <c r="DCC92" s="98" t="s">
        <v>669</v>
      </c>
      <c r="DCD92" s="98" t="s">
        <v>669</v>
      </c>
      <c r="DCE92" s="98" t="s">
        <v>669</v>
      </c>
      <c r="DCF92" s="98" t="s">
        <v>669</v>
      </c>
      <c r="DCG92" s="98" t="s">
        <v>669</v>
      </c>
      <c r="DCH92" s="98" t="s">
        <v>669</v>
      </c>
      <c r="DCI92" s="98" t="s">
        <v>669</v>
      </c>
      <c r="DCJ92" s="98" t="s">
        <v>669</v>
      </c>
      <c r="DCK92" s="98" t="s">
        <v>669</v>
      </c>
      <c r="DCL92" s="98" t="s">
        <v>669</v>
      </c>
      <c r="DCM92" s="98" t="s">
        <v>669</v>
      </c>
      <c r="DCN92" s="98" t="s">
        <v>669</v>
      </c>
      <c r="DCO92" s="98" t="s">
        <v>669</v>
      </c>
      <c r="DCP92" s="98" t="s">
        <v>669</v>
      </c>
      <c r="DCQ92" s="98" t="s">
        <v>669</v>
      </c>
      <c r="DCR92" s="98" t="s">
        <v>669</v>
      </c>
      <c r="DCS92" s="98" t="s">
        <v>669</v>
      </c>
      <c r="DCT92" s="98" t="s">
        <v>669</v>
      </c>
      <c r="DCU92" s="98" t="s">
        <v>669</v>
      </c>
      <c r="DCV92" s="98" t="s">
        <v>669</v>
      </c>
      <c r="DCW92" s="98" t="s">
        <v>669</v>
      </c>
      <c r="DCX92" s="98" t="s">
        <v>669</v>
      </c>
      <c r="DCY92" s="98" t="s">
        <v>669</v>
      </c>
      <c r="DCZ92" s="98" t="s">
        <v>669</v>
      </c>
      <c r="DDA92" s="98" t="s">
        <v>669</v>
      </c>
      <c r="DDB92" s="98" t="s">
        <v>669</v>
      </c>
      <c r="DDC92" s="98" t="s">
        <v>669</v>
      </c>
      <c r="DDD92" s="98" t="s">
        <v>669</v>
      </c>
      <c r="DDE92" s="98" t="s">
        <v>669</v>
      </c>
      <c r="DDF92" s="98" t="s">
        <v>669</v>
      </c>
      <c r="DDG92" s="98" t="s">
        <v>669</v>
      </c>
      <c r="DDH92" s="98" t="s">
        <v>669</v>
      </c>
      <c r="DDI92" s="98" t="s">
        <v>669</v>
      </c>
      <c r="DDJ92" s="98" t="s">
        <v>669</v>
      </c>
      <c r="DDK92" s="98" t="s">
        <v>669</v>
      </c>
      <c r="DDL92" s="98" t="s">
        <v>669</v>
      </c>
      <c r="DDM92" s="98" t="s">
        <v>669</v>
      </c>
      <c r="DDN92" s="98" t="s">
        <v>669</v>
      </c>
      <c r="DDO92" s="98" t="s">
        <v>669</v>
      </c>
      <c r="DDP92" s="98" t="s">
        <v>669</v>
      </c>
      <c r="DDQ92" s="98" t="s">
        <v>669</v>
      </c>
      <c r="DDR92" s="98" t="s">
        <v>669</v>
      </c>
      <c r="DDS92" s="98" t="s">
        <v>669</v>
      </c>
      <c r="DDT92" s="98" t="s">
        <v>669</v>
      </c>
      <c r="DDU92" s="98" t="s">
        <v>669</v>
      </c>
      <c r="DDV92" s="98" t="s">
        <v>669</v>
      </c>
      <c r="DDW92" s="98" t="s">
        <v>669</v>
      </c>
      <c r="DDX92" s="98" t="s">
        <v>669</v>
      </c>
      <c r="DDY92" s="98" t="s">
        <v>669</v>
      </c>
      <c r="DDZ92" s="98" t="s">
        <v>669</v>
      </c>
      <c r="DEA92" s="98" t="s">
        <v>669</v>
      </c>
      <c r="DEB92" s="98" t="s">
        <v>669</v>
      </c>
      <c r="DEC92" s="98" t="s">
        <v>669</v>
      </c>
      <c r="DED92" s="98" t="s">
        <v>669</v>
      </c>
      <c r="DEE92" s="98" t="s">
        <v>669</v>
      </c>
      <c r="DEF92" s="98" t="s">
        <v>669</v>
      </c>
      <c r="DEG92" s="98" t="s">
        <v>669</v>
      </c>
      <c r="DEH92" s="98" t="s">
        <v>669</v>
      </c>
      <c r="DEI92" s="98" t="s">
        <v>669</v>
      </c>
      <c r="DEJ92" s="98" t="s">
        <v>669</v>
      </c>
      <c r="DEK92" s="98" t="s">
        <v>669</v>
      </c>
      <c r="DEL92" s="98" t="s">
        <v>669</v>
      </c>
      <c r="DEM92" s="98" t="s">
        <v>669</v>
      </c>
      <c r="DEN92" s="98" t="s">
        <v>669</v>
      </c>
      <c r="DEO92" s="98" t="s">
        <v>669</v>
      </c>
      <c r="DEP92" s="98" t="s">
        <v>669</v>
      </c>
      <c r="DEQ92" s="98" t="s">
        <v>669</v>
      </c>
      <c r="DER92" s="98" t="s">
        <v>669</v>
      </c>
      <c r="DES92" s="98" t="s">
        <v>669</v>
      </c>
      <c r="DET92" s="98" t="s">
        <v>669</v>
      </c>
      <c r="DEU92" s="98" t="s">
        <v>669</v>
      </c>
      <c r="DEV92" s="98" t="s">
        <v>669</v>
      </c>
      <c r="DEW92" s="98" t="s">
        <v>669</v>
      </c>
      <c r="DEX92" s="98" t="s">
        <v>669</v>
      </c>
      <c r="DEY92" s="98" t="s">
        <v>669</v>
      </c>
      <c r="DEZ92" s="98" t="s">
        <v>669</v>
      </c>
      <c r="DFA92" s="98" t="s">
        <v>669</v>
      </c>
      <c r="DFB92" s="98" t="s">
        <v>669</v>
      </c>
      <c r="DFC92" s="98" t="s">
        <v>669</v>
      </c>
      <c r="DFD92" s="98" t="s">
        <v>669</v>
      </c>
      <c r="DFE92" s="98" t="s">
        <v>669</v>
      </c>
      <c r="DFF92" s="98" t="s">
        <v>669</v>
      </c>
      <c r="DFG92" s="98" t="s">
        <v>669</v>
      </c>
      <c r="DFH92" s="98" t="s">
        <v>669</v>
      </c>
      <c r="DFI92" s="98" t="s">
        <v>669</v>
      </c>
      <c r="DFJ92" s="98" t="s">
        <v>669</v>
      </c>
      <c r="DFK92" s="98" t="s">
        <v>669</v>
      </c>
      <c r="DFL92" s="98" t="s">
        <v>669</v>
      </c>
      <c r="DFM92" s="98" t="s">
        <v>669</v>
      </c>
      <c r="DFN92" s="98" t="s">
        <v>669</v>
      </c>
      <c r="DFO92" s="98" t="s">
        <v>669</v>
      </c>
      <c r="DFP92" s="98" t="s">
        <v>669</v>
      </c>
      <c r="DFQ92" s="98" t="s">
        <v>669</v>
      </c>
      <c r="DFR92" s="98" t="s">
        <v>669</v>
      </c>
      <c r="DFS92" s="98" t="s">
        <v>669</v>
      </c>
      <c r="DFT92" s="98" t="s">
        <v>669</v>
      </c>
      <c r="DFU92" s="98" t="s">
        <v>669</v>
      </c>
      <c r="DFV92" s="98" t="s">
        <v>669</v>
      </c>
      <c r="DFW92" s="98" t="s">
        <v>669</v>
      </c>
      <c r="DFX92" s="98" t="s">
        <v>669</v>
      </c>
      <c r="DFY92" s="98" t="s">
        <v>669</v>
      </c>
      <c r="DFZ92" s="98" t="s">
        <v>669</v>
      </c>
      <c r="DGA92" s="98" t="s">
        <v>669</v>
      </c>
      <c r="DGB92" s="98" t="s">
        <v>669</v>
      </c>
      <c r="DGC92" s="98" t="s">
        <v>669</v>
      </c>
      <c r="DGD92" s="98" t="s">
        <v>669</v>
      </c>
      <c r="DGE92" s="98" t="s">
        <v>669</v>
      </c>
      <c r="DGF92" s="98" t="s">
        <v>669</v>
      </c>
      <c r="DGG92" s="98" t="s">
        <v>669</v>
      </c>
      <c r="DGH92" s="98" t="s">
        <v>669</v>
      </c>
      <c r="DGI92" s="98" t="s">
        <v>669</v>
      </c>
      <c r="DGJ92" s="98" t="s">
        <v>669</v>
      </c>
      <c r="DGK92" s="98" t="s">
        <v>669</v>
      </c>
      <c r="DGL92" s="98" t="s">
        <v>669</v>
      </c>
      <c r="DGM92" s="98" t="s">
        <v>669</v>
      </c>
      <c r="DGN92" s="98" t="s">
        <v>669</v>
      </c>
      <c r="DGO92" s="98" t="s">
        <v>669</v>
      </c>
      <c r="DGP92" s="98" t="s">
        <v>669</v>
      </c>
      <c r="DGQ92" s="98" t="s">
        <v>669</v>
      </c>
      <c r="DGR92" s="98" t="s">
        <v>669</v>
      </c>
      <c r="DGS92" s="98" t="s">
        <v>669</v>
      </c>
      <c r="DGT92" s="98" t="s">
        <v>669</v>
      </c>
      <c r="DGU92" s="98" t="s">
        <v>669</v>
      </c>
      <c r="DGV92" s="98" t="s">
        <v>669</v>
      </c>
      <c r="DGW92" s="98" t="s">
        <v>669</v>
      </c>
      <c r="DGX92" s="98" t="s">
        <v>669</v>
      </c>
      <c r="DGY92" s="98" t="s">
        <v>669</v>
      </c>
      <c r="DGZ92" s="98" t="s">
        <v>669</v>
      </c>
      <c r="DHA92" s="98" t="s">
        <v>669</v>
      </c>
      <c r="DHB92" s="98" t="s">
        <v>669</v>
      </c>
      <c r="DHC92" s="98" t="s">
        <v>669</v>
      </c>
      <c r="DHD92" s="98" t="s">
        <v>669</v>
      </c>
      <c r="DHE92" s="98" t="s">
        <v>669</v>
      </c>
      <c r="DHF92" s="98" t="s">
        <v>669</v>
      </c>
      <c r="DHG92" s="98" t="s">
        <v>669</v>
      </c>
      <c r="DHH92" s="98" t="s">
        <v>669</v>
      </c>
      <c r="DHI92" s="98" t="s">
        <v>669</v>
      </c>
      <c r="DHJ92" s="98" t="s">
        <v>669</v>
      </c>
      <c r="DHK92" s="98" t="s">
        <v>669</v>
      </c>
      <c r="DHL92" s="98" t="s">
        <v>669</v>
      </c>
      <c r="DHM92" s="98" t="s">
        <v>669</v>
      </c>
      <c r="DHN92" s="98" t="s">
        <v>669</v>
      </c>
      <c r="DHO92" s="98" t="s">
        <v>669</v>
      </c>
      <c r="DHP92" s="98" t="s">
        <v>669</v>
      </c>
      <c r="DHQ92" s="98" t="s">
        <v>669</v>
      </c>
      <c r="DHR92" s="98" t="s">
        <v>669</v>
      </c>
      <c r="DHS92" s="98" t="s">
        <v>669</v>
      </c>
      <c r="DHT92" s="98" t="s">
        <v>669</v>
      </c>
      <c r="DHU92" s="98" t="s">
        <v>669</v>
      </c>
      <c r="DHV92" s="98" t="s">
        <v>669</v>
      </c>
      <c r="DHW92" s="98" t="s">
        <v>669</v>
      </c>
      <c r="DHX92" s="98" t="s">
        <v>669</v>
      </c>
      <c r="DHY92" s="98" t="s">
        <v>669</v>
      </c>
      <c r="DHZ92" s="98" t="s">
        <v>669</v>
      </c>
      <c r="DIA92" s="98" t="s">
        <v>669</v>
      </c>
      <c r="DIB92" s="98" t="s">
        <v>669</v>
      </c>
      <c r="DIC92" s="98" t="s">
        <v>669</v>
      </c>
      <c r="DID92" s="98" t="s">
        <v>669</v>
      </c>
      <c r="DIE92" s="98" t="s">
        <v>669</v>
      </c>
      <c r="DIF92" s="98" t="s">
        <v>669</v>
      </c>
      <c r="DIG92" s="98" t="s">
        <v>669</v>
      </c>
      <c r="DIH92" s="98" t="s">
        <v>669</v>
      </c>
      <c r="DII92" s="98" t="s">
        <v>669</v>
      </c>
      <c r="DIJ92" s="98" t="s">
        <v>669</v>
      </c>
      <c r="DIK92" s="98" t="s">
        <v>669</v>
      </c>
      <c r="DIL92" s="98" t="s">
        <v>669</v>
      </c>
      <c r="DIM92" s="98" t="s">
        <v>669</v>
      </c>
      <c r="DIN92" s="98" t="s">
        <v>669</v>
      </c>
      <c r="DIO92" s="98" t="s">
        <v>669</v>
      </c>
      <c r="DIP92" s="98" t="s">
        <v>669</v>
      </c>
      <c r="DIQ92" s="98" t="s">
        <v>669</v>
      </c>
      <c r="DIR92" s="98" t="s">
        <v>669</v>
      </c>
      <c r="DIS92" s="98" t="s">
        <v>669</v>
      </c>
      <c r="DIT92" s="98" t="s">
        <v>669</v>
      </c>
      <c r="DIU92" s="98" t="s">
        <v>669</v>
      </c>
      <c r="DIV92" s="98" t="s">
        <v>669</v>
      </c>
      <c r="DIW92" s="98" t="s">
        <v>669</v>
      </c>
      <c r="DIX92" s="98" t="s">
        <v>669</v>
      </c>
      <c r="DIY92" s="98" t="s">
        <v>669</v>
      </c>
      <c r="DIZ92" s="98" t="s">
        <v>669</v>
      </c>
      <c r="DJA92" s="98" t="s">
        <v>669</v>
      </c>
      <c r="DJB92" s="98" t="s">
        <v>669</v>
      </c>
      <c r="DJC92" s="98" t="s">
        <v>669</v>
      </c>
      <c r="DJD92" s="98" t="s">
        <v>669</v>
      </c>
      <c r="DJE92" s="98" t="s">
        <v>669</v>
      </c>
      <c r="DJF92" s="98" t="s">
        <v>669</v>
      </c>
      <c r="DJG92" s="98" t="s">
        <v>669</v>
      </c>
      <c r="DJH92" s="98" t="s">
        <v>669</v>
      </c>
      <c r="DJI92" s="98" t="s">
        <v>669</v>
      </c>
      <c r="DJJ92" s="98" t="s">
        <v>669</v>
      </c>
      <c r="DJK92" s="98" t="s">
        <v>669</v>
      </c>
      <c r="DJL92" s="98" t="s">
        <v>669</v>
      </c>
      <c r="DJM92" s="98" t="s">
        <v>669</v>
      </c>
      <c r="DJN92" s="98" t="s">
        <v>669</v>
      </c>
      <c r="DJO92" s="98" t="s">
        <v>669</v>
      </c>
      <c r="DJP92" s="98" t="s">
        <v>669</v>
      </c>
      <c r="DJQ92" s="98" t="s">
        <v>669</v>
      </c>
      <c r="DJR92" s="98" t="s">
        <v>669</v>
      </c>
      <c r="DJS92" s="98" t="s">
        <v>669</v>
      </c>
      <c r="DJT92" s="98" t="s">
        <v>669</v>
      </c>
      <c r="DJU92" s="98" t="s">
        <v>669</v>
      </c>
      <c r="DJV92" s="98" t="s">
        <v>669</v>
      </c>
      <c r="DJW92" s="98" t="s">
        <v>669</v>
      </c>
      <c r="DJX92" s="98" t="s">
        <v>669</v>
      </c>
      <c r="DJY92" s="98" t="s">
        <v>669</v>
      </c>
      <c r="DJZ92" s="98" t="s">
        <v>669</v>
      </c>
      <c r="DKA92" s="98" t="s">
        <v>669</v>
      </c>
      <c r="DKB92" s="98" t="s">
        <v>669</v>
      </c>
      <c r="DKC92" s="98" t="s">
        <v>669</v>
      </c>
      <c r="DKD92" s="98" t="s">
        <v>669</v>
      </c>
      <c r="DKE92" s="98" t="s">
        <v>669</v>
      </c>
      <c r="DKF92" s="98" t="s">
        <v>669</v>
      </c>
      <c r="DKG92" s="98" t="s">
        <v>669</v>
      </c>
      <c r="DKH92" s="98" t="s">
        <v>669</v>
      </c>
      <c r="DKI92" s="98" t="s">
        <v>669</v>
      </c>
      <c r="DKJ92" s="98" t="s">
        <v>669</v>
      </c>
      <c r="DKK92" s="98" t="s">
        <v>669</v>
      </c>
      <c r="DKL92" s="98" t="s">
        <v>669</v>
      </c>
      <c r="DKM92" s="98" t="s">
        <v>669</v>
      </c>
      <c r="DKN92" s="98" t="s">
        <v>669</v>
      </c>
      <c r="DKO92" s="98" t="s">
        <v>669</v>
      </c>
      <c r="DKP92" s="98" t="s">
        <v>669</v>
      </c>
      <c r="DKQ92" s="98" t="s">
        <v>669</v>
      </c>
      <c r="DKR92" s="98" t="s">
        <v>669</v>
      </c>
      <c r="DKS92" s="98" t="s">
        <v>669</v>
      </c>
      <c r="DKT92" s="98" t="s">
        <v>669</v>
      </c>
      <c r="DKU92" s="98" t="s">
        <v>669</v>
      </c>
      <c r="DKV92" s="98" t="s">
        <v>669</v>
      </c>
      <c r="DKW92" s="98" t="s">
        <v>669</v>
      </c>
      <c r="DKX92" s="98" t="s">
        <v>669</v>
      </c>
      <c r="DKY92" s="98" t="s">
        <v>669</v>
      </c>
      <c r="DKZ92" s="98" t="s">
        <v>669</v>
      </c>
      <c r="DLA92" s="98" t="s">
        <v>669</v>
      </c>
      <c r="DLB92" s="98" t="s">
        <v>669</v>
      </c>
      <c r="DLC92" s="98" t="s">
        <v>669</v>
      </c>
      <c r="DLD92" s="98" t="s">
        <v>669</v>
      </c>
      <c r="DLE92" s="98" t="s">
        <v>669</v>
      </c>
      <c r="DLF92" s="98" t="s">
        <v>669</v>
      </c>
      <c r="DLG92" s="98" t="s">
        <v>669</v>
      </c>
      <c r="DLH92" s="98" t="s">
        <v>669</v>
      </c>
      <c r="DLI92" s="98" t="s">
        <v>669</v>
      </c>
      <c r="DLJ92" s="98" t="s">
        <v>669</v>
      </c>
      <c r="DLK92" s="98" t="s">
        <v>669</v>
      </c>
      <c r="DLL92" s="98" t="s">
        <v>669</v>
      </c>
      <c r="DLM92" s="98" t="s">
        <v>669</v>
      </c>
      <c r="DLN92" s="98" t="s">
        <v>669</v>
      </c>
      <c r="DLO92" s="98" t="s">
        <v>669</v>
      </c>
      <c r="DLP92" s="98" t="s">
        <v>669</v>
      </c>
      <c r="DLQ92" s="98" t="s">
        <v>669</v>
      </c>
      <c r="DLR92" s="98" t="s">
        <v>669</v>
      </c>
      <c r="DLS92" s="98" t="s">
        <v>669</v>
      </c>
      <c r="DLT92" s="98" t="s">
        <v>669</v>
      </c>
      <c r="DLU92" s="98" t="s">
        <v>669</v>
      </c>
      <c r="DLV92" s="98" t="s">
        <v>669</v>
      </c>
      <c r="DLW92" s="98" t="s">
        <v>669</v>
      </c>
      <c r="DLX92" s="98" t="s">
        <v>669</v>
      </c>
      <c r="DLY92" s="98" t="s">
        <v>669</v>
      </c>
      <c r="DLZ92" s="98" t="s">
        <v>669</v>
      </c>
      <c r="DMA92" s="98" t="s">
        <v>669</v>
      </c>
      <c r="DMB92" s="98" t="s">
        <v>669</v>
      </c>
      <c r="DMC92" s="98" t="s">
        <v>669</v>
      </c>
      <c r="DMD92" s="98" t="s">
        <v>669</v>
      </c>
      <c r="DME92" s="98" t="s">
        <v>669</v>
      </c>
      <c r="DMF92" s="98" t="s">
        <v>669</v>
      </c>
      <c r="DMG92" s="98" t="s">
        <v>669</v>
      </c>
      <c r="DMH92" s="98" t="s">
        <v>669</v>
      </c>
      <c r="DMI92" s="98" t="s">
        <v>669</v>
      </c>
      <c r="DMJ92" s="98" t="s">
        <v>669</v>
      </c>
      <c r="DMK92" s="98" t="s">
        <v>669</v>
      </c>
      <c r="DML92" s="98" t="s">
        <v>669</v>
      </c>
      <c r="DMM92" s="98" t="s">
        <v>669</v>
      </c>
      <c r="DMN92" s="98" t="s">
        <v>669</v>
      </c>
      <c r="DMO92" s="98" t="s">
        <v>669</v>
      </c>
      <c r="DMP92" s="98" t="s">
        <v>669</v>
      </c>
      <c r="DMQ92" s="98" t="s">
        <v>669</v>
      </c>
      <c r="DMR92" s="98" t="s">
        <v>669</v>
      </c>
      <c r="DMS92" s="98" t="s">
        <v>669</v>
      </c>
      <c r="DMT92" s="98" t="s">
        <v>669</v>
      </c>
      <c r="DMU92" s="98" t="s">
        <v>669</v>
      </c>
      <c r="DMV92" s="98" t="s">
        <v>669</v>
      </c>
      <c r="DMW92" s="98" t="s">
        <v>669</v>
      </c>
      <c r="DMX92" s="98" t="s">
        <v>669</v>
      </c>
      <c r="DMY92" s="98" t="s">
        <v>669</v>
      </c>
      <c r="DMZ92" s="98" t="s">
        <v>669</v>
      </c>
      <c r="DNA92" s="98" t="s">
        <v>669</v>
      </c>
      <c r="DNB92" s="98" t="s">
        <v>669</v>
      </c>
      <c r="DNC92" s="98" t="s">
        <v>669</v>
      </c>
      <c r="DND92" s="98" t="s">
        <v>669</v>
      </c>
      <c r="DNE92" s="98" t="s">
        <v>669</v>
      </c>
      <c r="DNF92" s="98" t="s">
        <v>669</v>
      </c>
      <c r="DNG92" s="98" t="s">
        <v>669</v>
      </c>
      <c r="DNH92" s="98" t="s">
        <v>669</v>
      </c>
      <c r="DNI92" s="98" t="s">
        <v>669</v>
      </c>
      <c r="DNJ92" s="98" t="s">
        <v>669</v>
      </c>
      <c r="DNK92" s="98" t="s">
        <v>669</v>
      </c>
      <c r="DNL92" s="98" t="s">
        <v>669</v>
      </c>
      <c r="DNM92" s="98" t="s">
        <v>669</v>
      </c>
      <c r="DNN92" s="98" t="s">
        <v>669</v>
      </c>
      <c r="DNO92" s="98" t="s">
        <v>669</v>
      </c>
      <c r="DNP92" s="98" t="s">
        <v>669</v>
      </c>
      <c r="DNQ92" s="98" t="s">
        <v>669</v>
      </c>
      <c r="DNR92" s="98" t="s">
        <v>669</v>
      </c>
      <c r="DNS92" s="98" t="s">
        <v>669</v>
      </c>
      <c r="DNT92" s="98" t="s">
        <v>669</v>
      </c>
      <c r="DNU92" s="98" t="s">
        <v>669</v>
      </c>
      <c r="DNV92" s="98" t="s">
        <v>669</v>
      </c>
      <c r="DNW92" s="98" t="s">
        <v>669</v>
      </c>
      <c r="DNX92" s="98" t="s">
        <v>669</v>
      </c>
      <c r="DNY92" s="98" t="s">
        <v>669</v>
      </c>
      <c r="DNZ92" s="98" t="s">
        <v>669</v>
      </c>
      <c r="DOA92" s="98" t="s">
        <v>669</v>
      </c>
      <c r="DOB92" s="98" t="s">
        <v>669</v>
      </c>
      <c r="DOC92" s="98" t="s">
        <v>669</v>
      </c>
      <c r="DOD92" s="98" t="s">
        <v>669</v>
      </c>
      <c r="DOE92" s="98" t="s">
        <v>669</v>
      </c>
      <c r="DOF92" s="98" t="s">
        <v>669</v>
      </c>
      <c r="DOG92" s="98" t="s">
        <v>669</v>
      </c>
      <c r="DOH92" s="98" t="s">
        <v>669</v>
      </c>
      <c r="DOI92" s="98" t="s">
        <v>669</v>
      </c>
      <c r="DOJ92" s="98" t="s">
        <v>669</v>
      </c>
      <c r="DOK92" s="98" t="s">
        <v>669</v>
      </c>
      <c r="DOL92" s="98" t="s">
        <v>669</v>
      </c>
      <c r="DOM92" s="98" t="s">
        <v>669</v>
      </c>
      <c r="DON92" s="98" t="s">
        <v>669</v>
      </c>
      <c r="DOO92" s="98" t="s">
        <v>669</v>
      </c>
      <c r="DOP92" s="98" t="s">
        <v>669</v>
      </c>
      <c r="DOQ92" s="98" t="s">
        <v>669</v>
      </c>
      <c r="DOR92" s="98" t="s">
        <v>669</v>
      </c>
      <c r="DOS92" s="98" t="s">
        <v>669</v>
      </c>
      <c r="DOT92" s="98" t="s">
        <v>669</v>
      </c>
      <c r="DOU92" s="98" t="s">
        <v>669</v>
      </c>
      <c r="DOV92" s="98" t="s">
        <v>669</v>
      </c>
      <c r="DOW92" s="98" t="s">
        <v>669</v>
      </c>
      <c r="DOX92" s="98" t="s">
        <v>669</v>
      </c>
      <c r="DOY92" s="98" t="s">
        <v>669</v>
      </c>
      <c r="DOZ92" s="98" t="s">
        <v>669</v>
      </c>
      <c r="DPA92" s="98" t="s">
        <v>669</v>
      </c>
      <c r="DPB92" s="98" t="s">
        <v>669</v>
      </c>
      <c r="DPC92" s="98" t="s">
        <v>669</v>
      </c>
      <c r="DPD92" s="98" t="s">
        <v>669</v>
      </c>
      <c r="DPE92" s="98" t="s">
        <v>669</v>
      </c>
      <c r="DPF92" s="98" t="s">
        <v>669</v>
      </c>
      <c r="DPG92" s="98" t="s">
        <v>669</v>
      </c>
      <c r="DPH92" s="98" t="s">
        <v>669</v>
      </c>
      <c r="DPI92" s="98" t="s">
        <v>669</v>
      </c>
      <c r="DPJ92" s="98" t="s">
        <v>669</v>
      </c>
      <c r="DPK92" s="98" t="s">
        <v>669</v>
      </c>
      <c r="DPL92" s="98" t="s">
        <v>669</v>
      </c>
      <c r="DPM92" s="98" t="s">
        <v>669</v>
      </c>
      <c r="DPN92" s="98" t="s">
        <v>669</v>
      </c>
      <c r="DPO92" s="98" t="s">
        <v>669</v>
      </c>
      <c r="DPP92" s="98" t="s">
        <v>669</v>
      </c>
      <c r="DPQ92" s="98" t="s">
        <v>669</v>
      </c>
      <c r="DPR92" s="98" t="s">
        <v>669</v>
      </c>
      <c r="DPS92" s="98" t="s">
        <v>669</v>
      </c>
      <c r="DPT92" s="98" t="s">
        <v>669</v>
      </c>
      <c r="DPU92" s="98" t="s">
        <v>669</v>
      </c>
      <c r="DPV92" s="98" t="s">
        <v>669</v>
      </c>
      <c r="DPW92" s="98" t="s">
        <v>669</v>
      </c>
      <c r="DPX92" s="98" t="s">
        <v>669</v>
      </c>
      <c r="DPY92" s="98" t="s">
        <v>669</v>
      </c>
      <c r="DPZ92" s="98" t="s">
        <v>669</v>
      </c>
      <c r="DQA92" s="98" t="s">
        <v>669</v>
      </c>
      <c r="DQB92" s="98" t="s">
        <v>669</v>
      </c>
      <c r="DQC92" s="98" t="s">
        <v>669</v>
      </c>
      <c r="DQD92" s="98" t="s">
        <v>669</v>
      </c>
      <c r="DQE92" s="98" t="s">
        <v>669</v>
      </c>
      <c r="DQF92" s="98" t="s">
        <v>669</v>
      </c>
      <c r="DQG92" s="98" t="s">
        <v>669</v>
      </c>
      <c r="DQH92" s="98" t="s">
        <v>669</v>
      </c>
      <c r="DQI92" s="98" t="s">
        <v>669</v>
      </c>
      <c r="DQJ92" s="98" t="s">
        <v>669</v>
      </c>
      <c r="DQK92" s="98" t="s">
        <v>669</v>
      </c>
      <c r="DQL92" s="98" t="s">
        <v>669</v>
      </c>
      <c r="DQM92" s="98" t="s">
        <v>669</v>
      </c>
      <c r="DQN92" s="98" t="s">
        <v>669</v>
      </c>
      <c r="DQO92" s="98" t="s">
        <v>669</v>
      </c>
      <c r="DQP92" s="98" t="s">
        <v>669</v>
      </c>
      <c r="DQQ92" s="98" t="s">
        <v>669</v>
      </c>
      <c r="DQR92" s="98" t="s">
        <v>669</v>
      </c>
      <c r="DQS92" s="98" t="s">
        <v>669</v>
      </c>
      <c r="DQT92" s="98" t="s">
        <v>669</v>
      </c>
      <c r="DQU92" s="98" t="s">
        <v>669</v>
      </c>
      <c r="DQV92" s="98" t="s">
        <v>669</v>
      </c>
      <c r="DQW92" s="98" t="s">
        <v>669</v>
      </c>
      <c r="DQX92" s="98" t="s">
        <v>669</v>
      </c>
      <c r="DQY92" s="98" t="s">
        <v>669</v>
      </c>
      <c r="DQZ92" s="98" t="s">
        <v>669</v>
      </c>
      <c r="DRA92" s="98" t="s">
        <v>669</v>
      </c>
      <c r="DRB92" s="98" t="s">
        <v>669</v>
      </c>
      <c r="DRC92" s="98" t="s">
        <v>669</v>
      </c>
      <c r="DRD92" s="98" t="s">
        <v>669</v>
      </c>
      <c r="DRE92" s="98" t="s">
        <v>669</v>
      </c>
      <c r="DRF92" s="98" t="s">
        <v>669</v>
      </c>
      <c r="DRG92" s="98" t="s">
        <v>669</v>
      </c>
      <c r="DRH92" s="98" t="s">
        <v>669</v>
      </c>
      <c r="DRI92" s="98" t="s">
        <v>669</v>
      </c>
      <c r="DRJ92" s="98" t="s">
        <v>669</v>
      </c>
      <c r="DRK92" s="98" t="s">
        <v>669</v>
      </c>
      <c r="DRL92" s="98" t="s">
        <v>669</v>
      </c>
      <c r="DRM92" s="98" t="s">
        <v>669</v>
      </c>
      <c r="DRN92" s="98" t="s">
        <v>669</v>
      </c>
      <c r="DRO92" s="98" t="s">
        <v>669</v>
      </c>
      <c r="DRP92" s="98" t="s">
        <v>669</v>
      </c>
      <c r="DRQ92" s="98" t="s">
        <v>669</v>
      </c>
      <c r="DRR92" s="98" t="s">
        <v>669</v>
      </c>
      <c r="DRS92" s="98" t="s">
        <v>669</v>
      </c>
      <c r="DRT92" s="98" t="s">
        <v>669</v>
      </c>
      <c r="DRU92" s="98" t="s">
        <v>669</v>
      </c>
      <c r="DRV92" s="98" t="s">
        <v>669</v>
      </c>
      <c r="DRW92" s="98" t="s">
        <v>669</v>
      </c>
      <c r="DRX92" s="98" t="s">
        <v>669</v>
      </c>
      <c r="DRY92" s="98" t="s">
        <v>669</v>
      </c>
      <c r="DRZ92" s="98" t="s">
        <v>669</v>
      </c>
      <c r="DSA92" s="98" t="s">
        <v>669</v>
      </c>
      <c r="DSB92" s="98" t="s">
        <v>669</v>
      </c>
      <c r="DSC92" s="98" t="s">
        <v>669</v>
      </c>
      <c r="DSD92" s="98" t="s">
        <v>669</v>
      </c>
      <c r="DSE92" s="98" t="s">
        <v>669</v>
      </c>
      <c r="DSF92" s="98" t="s">
        <v>669</v>
      </c>
      <c r="DSG92" s="98" t="s">
        <v>669</v>
      </c>
      <c r="DSH92" s="98" t="s">
        <v>669</v>
      </c>
      <c r="DSI92" s="98" t="s">
        <v>669</v>
      </c>
      <c r="DSJ92" s="98" t="s">
        <v>669</v>
      </c>
      <c r="DSK92" s="98" t="s">
        <v>669</v>
      </c>
      <c r="DSL92" s="98" t="s">
        <v>669</v>
      </c>
      <c r="DSM92" s="98" t="s">
        <v>669</v>
      </c>
      <c r="DSN92" s="98" t="s">
        <v>669</v>
      </c>
      <c r="DSO92" s="98" t="s">
        <v>669</v>
      </c>
      <c r="DSP92" s="98" t="s">
        <v>669</v>
      </c>
      <c r="DSQ92" s="98" t="s">
        <v>669</v>
      </c>
      <c r="DSR92" s="98" t="s">
        <v>669</v>
      </c>
      <c r="DSS92" s="98" t="s">
        <v>669</v>
      </c>
      <c r="DST92" s="98" t="s">
        <v>669</v>
      </c>
      <c r="DSU92" s="98" t="s">
        <v>669</v>
      </c>
      <c r="DSV92" s="98" t="s">
        <v>669</v>
      </c>
      <c r="DSW92" s="98" t="s">
        <v>669</v>
      </c>
      <c r="DSX92" s="98" t="s">
        <v>669</v>
      </c>
      <c r="DSY92" s="98" t="s">
        <v>669</v>
      </c>
      <c r="DSZ92" s="98" t="s">
        <v>669</v>
      </c>
      <c r="DTA92" s="98" t="s">
        <v>669</v>
      </c>
      <c r="DTB92" s="98" t="s">
        <v>669</v>
      </c>
      <c r="DTC92" s="98" t="s">
        <v>669</v>
      </c>
      <c r="DTD92" s="98" t="s">
        <v>669</v>
      </c>
      <c r="DTE92" s="98" t="s">
        <v>669</v>
      </c>
      <c r="DTF92" s="98" t="s">
        <v>669</v>
      </c>
      <c r="DTG92" s="98" t="s">
        <v>669</v>
      </c>
      <c r="DTH92" s="98" t="s">
        <v>669</v>
      </c>
      <c r="DTI92" s="98" t="s">
        <v>669</v>
      </c>
      <c r="DTJ92" s="98" t="s">
        <v>669</v>
      </c>
      <c r="DTK92" s="98" t="s">
        <v>669</v>
      </c>
      <c r="DTL92" s="98" t="s">
        <v>669</v>
      </c>
      <c r="DTM92" s="98" t="s">
        <v>669</v>
      </c>
      <c r="DTN92" s="98" t="s">
        <v>669</v>
      </c>
      <c r="DTO92" s="98" t="s">
        <v>669</v>
      </c>
      <c r="DTP92" s="98" t="s">
        <v>669</v>
      </c>
      <c r="DTQ92" s="98" t="s">
        <v>669</v>
      </c>
      <c r="DTR92" s="98" t="s">
        <v>669</v>
      </c>
      <c r="DTS92" s="98" t="s">
        <v>669</v>
      </c>
      <c r="DTT92" s="98" t="s">
        <v>669</v>
      </c>
      <c r="DTU92" s="98" t="s">
        <v>669</v>
      </c>
      <c r="DTV92" s="98" t="s">
        <v>669</v>
      </c>
      <c r="DTW92" s="98" t="s">
        <v>669</v>
      </c>
      <c r="DTX92" s="98" t="s">
        <v>669</v>
      </c>
      <c r="DTY92" s="98" t="s">
        <v>669</v>
      </c>
      <c r="DTZ92" s="98" t="s">
        <v>669</v>
      </c>
      <c r="DUA92" s="98" t="s">
        <v>669</v>
      </c>
      <c r="DUB92" s="98" t="s">
        <v>669</v>
      </c>
      <c r="DUC92" s="98" t="s">
        <v>669</v>
      </c>
      <c r="DUD92" s="98" t="s">
        <v>669</v>
      </c>
      <c r="DUE92" s="98" t="s">
        <v>669</v>
      </c>
      <c r="DUF92" s="98" t="s">
        <v>669</v>
      </c>
      <c r="DUG92" s="98" t="s">
        <v>669</v>
      </c>
      <c r="DUH92" s="98" t="s">
        <v>669</v>
      </c>
      <c r="DUI92" s="98" t="s">
        <v>669</v>
      </c>
      <c r="DUJ92" s="98" t="s">
        <v>669</v>
      </c>
      <c r="DUK92" s="98" t="s">
        <v>669</v>
      </c>
      <c r="DUL92" s="98" t="s">
        <v>669</v>
      </c>
      <c r="DUM92" s="98" t="s">
        <v>669</v>
      </c>
      <c r="DUN92" s="98" t="s">
        <v>669</v>
      </c>
      <c r="DUO92" s="98" t="s">
        <v>669</v>
      </c>
      <c r="DUP92" s="98" t="s">
        <v>669</v>
      </c>
      <c r="DUQ92" s="98" t="s">
        <v>669</v>
      </c>
      <c r="DUR92" s="98" t="s">
        <v>669</v>
      </c>
      <c r="DUS92" s="98" t="s">
        <v>669</v>
      </c>
      <c r="DUT92" s="98" t="s">
        <v>669</v>
      </c>
      <c r="DUU92" s="98" t="s">
        <v>669</v>
      </c>
      <c r="DUV92" s="98" t="s">
        <v>669</v>
      </c>
      <c r="DUW92" s="98" t="s">
        <v>669</v>
      </c>
      <c r="DUX92" s="98" t="s">
        <v>669</v>
      </c>
      <c r="DUY92" s="98" t="s">
        <v>669</v>
      </c>
      <c r="DUZ92" s="98" t="s">
        <v>669</v>
      </c>
      <c r="DVA92" s="98" t="s">
        <v>669</v>
      </c>
      <c r="DVB92" s="98" t="s">
        <v>669</v>
      </c>
      <c r="DVC92" s="98" t="s">
        <v>669</v>
      </c>
      <c r="DVD92" s="98" t="s">
        <v>669</v>
      </c>
      <c r="DVE92" s="98" t="s">
        <v>669</v>
      </c>
      <c r="DVF92" s="98" t="s">
        <v>669</v>
      </c>
      <c r="DVG92" s="98" t="s">
        <v>669</v>
      </c>
      <c r="DVH92" s="98" t="s">
        <v>669</v>
      </c>
      <c r="DVI92" s="98" t="s">
        <v>669</v>
      </c>
      <c r="DVJ92" s="98" t="s">
        <v>669</v>
      </c>
      <c r="DVK92" s="98" t="s">
        <v>669</v>
      </c>
      <c r="DVL92" s="98" t="s">
        <v>669</v>
      </c>
      <c r="DVM92" s="98" t="s">
        <v>669</v>
      </c>
      <c r="DVN92" s="98" t="s">
        <v>669</v>
      </c>
      <c r="DVO92" s="98" t="s">
        <v>669</v>
      </c>
      <c r="DVP92" s="98" t="s">
        <v>669</v>
      </c>
      <c r="DVQ92" s="98" t="s">
        <v>669</v>
      </c>
      <c r="DVR92" s="98" t="s">
        <v>669</v>
      </c>
      <c r="DVS92" s="98" t="s">
        <v>669</v>
      </c>
      <c r="DVT92" s="98" t="s">
        <v>669</v>
      </c>
      <c r="DVU92" s="98" t="s">
        <v>669</v>
      </c>
      <c r="DVV92" s="98" t="s">
        <v>669</v>
      </c>
      <c r="DVW92" s="98" t="s">
        <v>669</v>
      </c>
      <c r="DVX92" s="98" t="s">
        <v>669</v>
      </c>
      <c r="DVY92" s="98" t="s">
        <v>669</v>
      </c>
      <c r="DVZ92" s="98" t="s">
        <v>669</v>
      </c>
      <c r="DWA92" s="98" t="s">
        <v>669</v>
      </c>
      <c r="DWB92" s="98" t="s">
        <v>669</v>
      </c>
      <c r="DWC92" s="98" t="s">
        <v>669</v>
      </c>
      <c r="DWD92" s="98" t="s">
        <v>669</v>
      </c>
      <c r="DWE92" s="98" t="s">
        <v>669</v>
      </c>
      <c r="DWF92" s="98" t="s">
        <v>669</v>
      </c>
      <c r="DWG92" s="98" t="s">
        <v>669</v>
      </c>
      <c r="DWH92" s="98" t="s">
        <v>669</v>
      </c>
      <c r="DWI92" s="98" t="s">
        <v>669</v>
      </c>
      <c r="DWJ92" s="98" t="s">
        <v>669</v>
      </c>
      <c r="DWK92" s="98" t="s">
        <v>669</v>
      </c>
      <c r="DWL92" s="98" t="s">
        <v>669</v>
      </c>
      <c r="DWM92" s="98" t="s">
        <v>669</v>
      </c>
      <c r="DWN92" s="98" t="s">
        <v>669</v>
      </c>
      <c r="DWO92" s="98" t="s">
        <v>669</v>
      </c>
      <c r="DWP92" s="98" t="s">
        <v>669</v>
      </c>
      <c r="DWQ92" s="98" t="s">
        <v>669</v>
      </c>
      <c r="DWR92" s="98" t="s">
        <v>669</v>
      </c>
      <c r="DWS92" s="98" t="s">
        <v>669</v>
      </c>
      <c r="DWT92" s="98" t="s">
        <v>669</v>
      </c>
      <c r="DWU92" s="98" t="s">
        <v>669</v>
      </c>
      <c r="DWV92" s="98" t="s">
        <v>669</v>
      </c>
      <c r="DWW92" s="98" t="s">
        <v>669</v>
      </c>
      <c r="DWX92" s="98" t="s">
        <v>669</v>
      </c>
      <c r="DWY92" s="98" t="s">
        <v>669</v>
      </c>
      <c r="DWZ92" s="98" t="s">
        <v>669</v>
      </c>
      <c r="DXA92" s="98" t="s">
        <v>669</v>
      </c>
      <c r="DXB92" s="98" t="s">
        <v>669</v>
      </c>
      <c r="DXC92" s="98" t="s">
        <v>669</v>
      </c>
      <c r="DXD92" s="98" t="s">
        <v>669</v>
      </c>
      <c r="DXE92" s="98" t="s">
        <v>669</v>
      </c>
      <c r="DXF92" s="98" t="s">
        <v>669</v>
      </c>
      <c r="DXG92" s="98" t="s">
        <v>669</v>
      </c>
      <c r="DXH92" s="98" t="s">
        <v>669</v>
      </c>
      <c r="DXI92" s="98" t="s">
        <v>669</v>
      </c>
      <c r="DXJ92" s="98" t="s">
        <v>669</v>
      </c>
      <c r="DXK92" s="98" t="s">
        <v>669</v>
      </c>
      <c r="DXL92" s="98" t="s">
        <v>669</v>
      </c>
      <c r="DXM92" s="98" t="s">
        <v>669</v>
      </c>
      <c r="DXN92" s="98" t="s">
        <v>669</v>
      </c>
      <c r="DXO92" s="98" t="s">
        <v>669</v>
      </c>
      <c r="DXP92" s="98" t="s">
        <v>669</v>
      </c>
      <c r="DXQ92" s="98" t="s">
        <v>669</v>
      </c>
      <c r="DXR92" s="98" t="s">
        <v>669</v>
      </c>
      <c r="DXS92" s="98" t="s">
        <v>669</v>
      </c>
      <c r="DXT92" s="98" t="s">
        <v>669</v>
      </c>
      <c r="DXU92" s="98" t="s">
        <v>669</v>
      </c>
      <c r="DXV92" s="98" t="s">
        <v>669</v>
      </c>
      <c r="DXW92" s="98" t="s">
        <v>669</v>
      </c>
      <c r="DXX92" s="98" t="s">
        <v>669</v>
      </c>
      <c r="DXY92" s="98" t="s">
        <v>669</v>
      </c>
      <c r="DXZ92" s="98" t="s">
        <v>669</v>
      </c>
      <c r="DYA92" s="98" t="s">
        <v>669</v>
      </c>
      <c r="DYB92" s="98" t="s">
        <v>669</v>
      </c>
      <c r="DYC92" s="98" t="s">
        <v>669</v>
      </c>
      <c r="DYD92" s="98" t="s">
        <v>669</v>
      </c>
      <c r="DYE92" s="98" t="s">
        <v>669</v>
      </c>
      <c r="DYF92" s="98" t="s">
        <v>669</v>
      </c>
      <c r="DYG92" s="98" t="s">
        <v>669</v>
      </c>
      <c r="DYH92" s="98" t="s">
        <v>669</v>
      </c>
      <c r="DYI92" s="98" t="s">
        <v>669</v>
      </c>
      <c r="DYJ92" s="98" t="s">
        <v>669</v>
      </c>
      <c r="DYK92" s="98" t="s">
        <v>669</v>
      </c>
      <c r="DYL92" s="98" t="s">
        <v>669</v>
      </c>
      <c r="DYM92" s="98" t="s">
        <v>669</v>
      </c>
      <c r="DYN92" s="98" t="s">
        <v>669</v>
      </c>
      <c r="DYO92" s="98" t="s">
        <v>669</v>
      </c>
      <c r="DYP92" s="98" t="s">
        <v>669</v>
      </c>
      <c r="DYQ92" s="98" t="s">
        <v>669</v>
      </c>
      <c r="DYR92" s="98" t="s">
        <v>669</v>
      </c>
      <c r="DYS92" s="98" t="s">
        <v>669</v>
      </c>
      <c r="DYT92" s="98" t="s">
        <v>669</v>
      </c>
      <c r="DYU92" s="98" t="s">
        <v>669</v>
      </c>
      <c r="DYV92" s="98" t="s">
        <v>669</v>
      </c>
      <c r="DYW92" s="98" t="s">
        <v>669</v>
      </c>
      <c r="DYX92" s="98" t="s">
        <v>669</v>
      </c>
      <c r="DYY92" s="98" t="s">
        <v>669</v>
      </c>
      <c r="DYZ92" s="98" t="s">
        <v>669</v>
      </c>
      <c r="DZA92" s="98" t="s">
        <v>669</v>
      </c>
      <c r="DZB92" s="98" t="s">
        <v>669</v>
      </c>
      <c r="DZC92" s="98" t="s">
        <v>669</v>
      </c>
      <c r="DZD92" s="98" t="s">
        <v>669</v>
      </c>
      <c r="DZE92" s="98" t="s">
        <v>669</v>
      </c>
      <c r="DZF92" s="98" t="s">
        <v>669</v>
      </c>
      <c r="DZG92" s="98" t="s">
        <v>669</v>
      </c>
      <c r="DZH92" s="98" t="s">
        <v>669</v>
      </c>
      <c r="DZI92" s="98" t="s">
        <v>669</v>
      </c>
      <c r="DZJ92" s="98" t="s">
        <v>669</v>
      </c>
      <c r="DZK92" s="98" t="s">
        <v>669</v>
      </c>
      <c r="DZL92" s="98" t="s">
        <v>669</v>
      </c>
      <c r="DZM92" s="98" t="s">
        <v>669</v>
      </c>
      <c r="DZN92" s="98" t="s">
        <v>669</v>
      </c>
      <c r="DZO92" s="98" t="s">
        <v>669</v>
      </c>
      <c r="DZP92" s="98" t="s">
        <v>669</v>
      </c>
      <c r="DZQ92" s="98" t="s">
        <v>669</v>
      </c>
      <c r="DZR92" s="98" t="s">
        <v>669</v>
      </c>
      <c r="DZS92" s="98" t="s">
        <v>669</v>
      </c>
      <c r="DZT92" s="98" t="s">
        <v>669</v>
      </c>
      <c r="DZU92" s="98" t="s">
        <v>669</v>
      </c>
      <c r="DZV92" s="98" t="s">
        <v>669</v>
      </c>
      <c r="DZW92" s="98" t="s">
        <v>669</v>
      </c>
      <c r="DZX92" s="98" t="s">
        <v>669</v>
      </c>
      <c r="DZY92" s="98" t="s">
        <v>669</v>
      </c>
      <c r="DZZ92" s="98" t="s">
        <v>669</v>
      </c>
      <c r="EAA92" s="98" t="s">
        <v>669</v>
      </c>
      <c r="EAB92" s="98" t="s">
        <v>669</v>
      </c>
      <c r="EAC92" s="98" t="s">
        <v>669</v>
      </c>
      <c r="EAD92" s="98" t="s">
        <v>669</v>
      </c>
      <c r="EAE92" s="98" t="s">
        <v>669</v>
      </c>
      <c r="EAF92" s="98" t="s">
        <v>669</v>
      </c>
      <c r="EAG92" s="98" t="s">
        <v>669</v>
      </c>
      <c r="EAH92" s="98" t="s">
        <v>669</v>
      </c>
      <c r="EAI92" s="98" t="s">
        <v>669</v>
      </c>
      <c r="EAJ92" s="98" t="s">
        <v>669</v>
      </c>
      <c r="EAK92" s="98" t="s">
        <v>669</v>
      </c>
      <c r="EAL92" s="98" t="s">
        <v>669</v>
      </c>
      <c r="EAM92" s="98" t="s">
        <v>669</v>
      </c>
      <c r="EAN92" s="98" t="s">
        <v>669</v>
      </c>
      <c r="EAO92" s="98" t="s">
        <v>669</v>
      </c>
      <c r="EAP92" s="98" t="s">
        <v>669</v>
      </c>
      <c r="EAQ92" s="98" t="s">
        <v>669</v>
      </c>
      <c r="EAR92" s="98" t="s">
        <v>669</v>
      </c>
      <c r="EAS92" s="98" t="s">
        <v>669</v>
      </c>
      <c r="EAT92" s="98" t="s">
        <v>669</v>
      </c>
      <c r="EAU92" s="98" t="s">
        <v>669</v>
      </c>
      <c r="EAV92" s="98" t="s">
        <v>669</v>
      </c>
      <c r="EAW92" s="98" t="s">
        <v>669</v>
      </c>
      <c r="EAX92" s="98" t="s">
        <v>669</v>
      </c>
      <c r="EAY92" s="98" t="s">
        <v>669</v>
      </c>
      <c r="EAZ92" s="98" t="s">
        <v>669</v>
      </c>
      <c r="EBA92" s="98" t="s">
        <v>669</v>
      </c>
      <c r="EBB92" s="98" t="s">
        <v>669</v>
      </c>
      <c r="EBC92" s="98" t="s">
        <v>669</v>
      </c>
      <c r="EBD92" s="98" t="s">
        <v>669</v>
      </c>
      <c r="EBE92" s="98" t="s">
        <v>669</v>
      </c>
      <c r="EBF92" s="98" t="s">
        <v>669</v>
      </c>
      <c r="EBG92" s="98" t="s">
        <v>669</v>
      </c>
      <c r="EBH92" s="98" t="s">
        <v>669</v>
      </c>
      <c r="EBI92" s="98" t="s">
        <v>669</v>
      </c>
      <c r="EBJ92" s="98" t="s">
        <v>669</v>
      </c>
      <c r="EBK92" s="98" t="s">
        <v>669</v>
      </c>
      <c r="EBL92" s="98" t="s">
        <v>669</v>
      </c>
      <c r="EBM92" s="98" t="s">
        <v>669</v>
      </c>
      <c r="EBN92" s="98" t="s">
        <v>669</v>
      </c>
      <c r="EBO92" s="98" t="s">
        <v>669</v>
      </c>
      <c r="EBP92" s="98" t="s">
        <v>669</v>
      </c>
      <c r="EBQ92" s="98" t="s">
        <v>669</v>
      </c>
      <c r="EBR92" s="98" t="s">
        <v>669</v>
      </c>
      <c r="EBS92" s="98" t="s">
        <v>669</v>
      </c>
      <c r="EBT92" s="98" t="s">
        <v>669</v>
      </c>
      <c r="EBU92" s="98" t="s">
        <v>669</v>
      </c>
      <c r="EBV92" s="98" t="s">
        <v>669</v>
      </c>
      <c r="EBW92" s="98" t="s">
        <v>669</v>
      </c>
      <c r="EBX92" s="98" t="s">
        <v>669</v>
      </c>
      <c r="EBY92" s="98" t="s">
        <v>669</v>
      </c>
      <c r="EBZ92" s="98" t="s">
        <v>669</v>
      </c>
      <c r="ECA92" s="98" t="s">
        <v>669</v>
      </c>
      <c r="ECB92" s="98" t="s">
        <v>669</v>
      </c>
      <c r="ECC92" s="98" t="s">
        <v>669</v>
      </c>
      <c r="ECD92" s="98" t="s">
        <v>669</v>
      </c>
      <c r="ECE92" s="98" t="s">
        <v>669</v>
      </c>
      <c r="ECF92" s="98" t="s">
        <v>669</v>
      </c>
      <c r="ECG92" s="98" t="s">
        <v>669</v>
      </c>
      <c r="ECH92" s="98" t="s">
        <v>669</v>
      </c>
      <c r="ECI92" s="98" t="s">
        <v>669</v>
      </c>
      <c r="ECJ92" s="98" t="s">
        <v>669</v>
      </c>
      <c r="ECK92" s="98" t="s">
        <v>669</v>
      </c>
      <c r="ECL92" s="98" t="s">
        <v>669</v>
      </c>
      <c r="ECM92" s="98" t="s">
        <v>669</v>
      </c>
      <c r="ECN92" s="98" t="s">
        <v>669</v>
      </c>
      <c r="ECO92" s="98" t="s">
        <v>669</v>
      </c>
      <c r="ECP92" s="98" t="s">
        <v>669</v>
      </c>
      <c r="ECQ92" s="98" t="s">
        <v>669</v>
      </c>
      <c r="ECR92" s="98" t="s">
        <v>669</v>
      </c>
      <c r="ECS92" s="98" t="s">
        <v>669</v>
      </c>
      <c r="ECT92" s="98" t="s">
        <v>669</v>
      </c>
      <c r="ECU92" s="98" t="s">
        <v>669</v>
      </c>
      <c r="ECV92" s="98" t="s">
        <v>669</v>
      </c>
      <c r="ECW92" s="98" t="s">
        <v>669</v>
      </c>
      <c r="ECX92" s="98" t="s">
        <v>669</v>
      </c>
      <c r="ECY92" s="98" t="s">
        <v>669</v>
      </c>
      <c r="ECZ92" s="98" t="s">
        <v>669</v>
      </c>
      <c r="EDA92" s="98" t="s">
        <v>669</v>
      </c>
      <c r="EDB92" s="98" t="s">
        <v>669</v>
      </c>
      <c r="EDC92" s="98" t="s">
        <v>669</v>
      </c>
      <c r="EDD92" s="98" t="s">
        <v>669</v>
      </c>
      <c r="EDE92" s="98" t="s">
        <v>669</v>
      </c>
      <c r="EDF92" s="98" t="s">
        <v>669</v>
      </c>
      <c r="EDG92" s="98" t="s">
        <v>669</v>
      </c>
      <c r="EDH92" s="98" t="s">
        <v>669</v>
      </c>
      <c r="EDI92" s="98" t="s">
        <v>669</v>
      </c>
      <c r="EDJ92" s="98" t="s">
        <v>669</v>
      </c>
      <c r="EDK92" s="98" t="s">
        <v>669</v>
      </c>
      <c r="EDL92" s="98" t="s">
        <v>669</v>
      </c>
      <c r="EDM92" s="98" t="s">
        <v>669</v>
      </c>
      <c r="EDN92" s="98" t="s">
        <v>669</v>
      </c>
      <c r="EDO92" s="98" t="s">
        <v>669</v>
      </c>
      <c r="EDP92" s="98" t="s">
        <v>669</v>
      </c>
      <c r="EDQ92" s="98" t="s">
        <v>669</v>
      </c>
      <c r="EDR92" s="98" t="s">
        <v>669</v>
      </c>
      <c r="EDS92" s="98" t="s">
        <v>669</v>
      </c>
      <c r="EDT92" s="98" t="s">
        <v>669</v>
      </c>
      <c r="EDU92" s="98" t="s">
        <v>669</v>
      </c>
      <c r="EDV92" s="98" t="s">
        <v>669</v>
      </c>
      <c r="EDW92" s="98" t="s">
        <v>669</v>
      </c>
      <c r="EDX92" s="98" t="s">
        <v>669</v>
      </c>
      <c r="EDY92" s="98" t="s">
        <v>669</v>
      </c>
      <c r="EDZ92" s="98" t="s">
        <v>669</v>
      </c>
      <c r="EEA92" s="98" t="s">
        <v>669</v>
      </c>
      <c r="EEB92" s="98" t="s">
        <v>669</v>
      </c>
      <c r="EEC92" s="98" t="s">
        <v>669</v>
      </c>
      <c r="EED92" s="98" t="s">
        <v>669</v>
      </c>
      <c r="EEE92" s="98" t="s">
        <v>669</v>
      </c>
      <c r="EEF92" s="98" t="s">
        <v>669</v>
      </c>
      <c r="EEG92" s="98" t="s">
        <v>669</v>
      </c>
      <c r="EEH92" s="98" t="s">
        <v>669</v>
      </c>
      <c r="EEI92" s="98" t="s">
        <v>669</v>
      </c>
      <c r="EEJ92" s="98" t="s">
        <v>669</v>
      </c>
      <c r="EEK92" s="98" t="s">
        <v>669</v>
      </c>
      <c r="EEL92" s="98" t="s">
        <v>669</v>
      </c>
      <c r="EEM92" s="98" t="s">
        <v>669</v>
      </c>
      <c r="EEN92" s="98" t="s">
        <v>669</v>
      </c>
      <c r="EEO92" s="98" t="s">
        <v>669</v>
      </c>
      <c r="EEP92" s="98" t="s">
        <v>669</v>
      </c>
      <c r="EEQ92" s="98" t="s">
        <v>669</v>
      </c>
      <c r="EER92" s="98" t="s">
        <v>669</v>
      </c>
      <c r="EES92" s="98" t="s">
        <v>669</v>
      </c>
      <c r="EET92" s="98" t="s">
        <v>669</v>
      </c>
      <c r="EEU92" s="98" t="s">
        <v>669</v>
      </c>
      <c r="EEV92" s="98" t="s">
        <v>669</v>
      </c>
      <c r="EEW92" s="98" t="s">
        <v>669</v>
      </c>
      <c r="EEX92" s="98" t="s">
        <v>669</v>
      </c>
      <c r="EEY92" s="98" t="s">
        <v>669</v>
      </c>
      <c r="EEZ92" s="98" t="s">
        <v>669</v>
      </c>
      <c r="EFA92" s="98" t="s">
        <v>669</v>
      </c>
      <c r="EFB92" s="98" t="s">
        <v>669</v>
      </c>
      <c r="EFC92" s="98" t="s">
        <v>669</v>
      </c>
      <c r="EFD92" s="98" t="s">
        <v>669</v>
      </c>
      <c r="EFE92" s="98" t="s">
        <v>669</v>
      </c>
      <c r="EFF92" s="98" t="s">
        <v>669</v>
      </c>
      <c r="EFG92" s="98" t="s">
        <v>669</v>
      </c>
      <c r="EFH92" s="98" t="s">
        <v>669</v>
      </c>
      <c r="EFI92" s="98" t="s">
        <v>669</v>
      </c>
      <c r="EFJ92" s="98" t="s">
        <v>669</v>
      </c>
      <c r="EFK92" s="98" t="s">
        <v>669</v>
      </c>
      <c r="EFL92" s="98" t="s">
        <v>669</v>
      </c>
      <c r="EFM92" s="98" t="s">
        <v>669</v>
      </c>
      <c r="EFN92" s="98" t="s">
        <v>669</v>
      </c>
      <c r="EFO92" s="98" t="s">
        <v>669</v>
      </c>
      <c r="EFP92" s="98" t="s">
        <v>669</v>
      </c>
      <c r="EFQ92" s="98" t="s">
        <v>669</v>
      </c>
      <c r="EFR92" s="98" t="s">
        <v>669</v>
      </c>
      <c r="EFS92" s="98" t="s">
        <v>669</v>
      </c>
      <c r="EFT92" s="98" t="s">
        <v>669</v>
      </c>
      <c r="EFU92" s="98" t="s">
        <v>669</v>
      </c>
      <c r="EFV92" s="98" t="s">
        <v>669</v>
      </c>
      <c r="EFW92" s="98" t="s">
        <v>669</v>
      </c>
      <c r="EFX92" s="98" t="s">
        <v>669</v>
      </c>
      <c r="EFY92" s="98" t="s">
        <v>669</v>
      </c>
      <c r="EFZ92" s="98" t="s">
        <v>669</v>
      </c>
      <c r="EGA92" s="98" t="s">
        <v>669</v>
      </c>
      <c r="EGB92" s="98" t="s">
        <v>669</v>
      </c>
      <c r="EGC92" s="98" t="s">
        <v>669</v>
      </c>
      <c r="EGD92" s="98" t="s">
        <v>669</v>
      </c>
      <c r="EGE92" s="98" t="s">
        <v>669</v>
      </c>
      <c r="EGF92" s="98" t="s">
        <v>669</v>
      </c>
      <c r="EGG92" s="98" t="s">
        <v>669</v>
      </c>
      <c r="EGH92" s="98" t="s">
        <v>669</v>
      </c>
      <c r="EGI92" s="98" t="s">
        <v>669</v>
      </c>
      <c r="EGJ92" s="98" t="s">
        <v>669</v>
      </c>
      <c r="EGK92" s="98" t="s">
        <v>669</v>
      </c>
      <c r="EGL92" s="98" t="s">
        <v>669</v>
      </c>
      <c r="EGM92" s="98" t="s">
        <v>669</v>
      </c>
      <c r="EGN92" s="98" t="s">
        <v>669</v>
      </c>
      <c r="EGO92" s="98" t="s">
        <v>669</v>
      </c>
      <c r="EGP92" s="98" t="s">
        <v>669</v>
      </c>
      <c r="EGQ92" s="98" t="s">
        <v>669</v>
      </c>
      <c r="EGR92" s="98" t="s">
        <v>669</v>
      </c>
      <c r="EGS92" s="98" t="s">
        <v>669</v>
      </c>
      <c r="EGT92" s="98" t="s">
        <v>669</v>
      </c>
      <c r="EGU92" s="98" t="s">
        <v>669</v>
      </c>
      <c r="EGV92" s="98" t="s">
        <v>669</v>
      </c>
      <c r="EGW92" s="98" t="s">
        <v>669</v>
      </c>
      <c r="EGX92" s="98" t="s">
        <v>669</v>
      </c>
      <c r="EGY92" s="98" t="s">
        <v>669</v>
      </c>
      <c r="EGZ92" s="98" t="s">
        <v>669</v>
      </c>
      <c r="EHA92" s="98" t="s">
        <v>669</v>
      </c>
      <c r="EHB92" s="98" t="s">
        <v>669</v>
      </c>
      <c r="EHC92" s="98" t="s">
        <v>669</v>
      </c>
      <c r="EHD92" s="98" t="s">
        <v>669</v>
      </c>
      <c r="EHE92" s="98" t="s">
        <v>669</v>
      </c>
      <c r="EHF92" s="98" t="s">
        <v>669</v>
      </c>
      <c r="EHG92" s="98" t="s">
        <v>669</v>
      </c>
      <c r="EHH92" s="98" t="s">
        <v>669</v>
      </c>
      <c r="EHI92" s="98" t="s">
        <v>669</v>
      </c>
      <c r="EHJ92" s="98" t="s">
        <v>669</v>
      </c>
      <c r="EHK92" s="98" t="s">
        <v>669</v>
      </c>
      <c r="EHL92" s="98" t="s">
        <v>669</v>
      </c>
      <c r="EHM92" s="98" t="s">
        <v>669</v>
      </c>
      <c r="EHN92" s="98" t="s">
        <v>669</v>
      </c>
      <c r="EHO92" s="98" t="s">
        <v>669</v>
      </c>
      <c r="EHP92" s="98" t="s">
        <v>669</v>
      </c>
      <c r="EHQ92" s="98" t="s">
        <v>669</v>
      </c>
      <c r="EHR92" s="98" t="s">
        <v>669</v>
      </c>
      <c r="EHS92" s="98" t="s">
        <v>669</v>
      </c>
      <c r="EHT92" s="98" t="s">
        <v>669</v>
      </c>
      <c r="EHU92" s="98" t="s">
        <v>669</v>
      </c>
      <c r="EHV92" s="98" t="s">
        <v>669</v>
      </c>
      <c r="EHW92" s="98" t="s">
        <v>669</v>
      </c>
      <c r="EHX92" s="98" t="s">
        <v>669</v>
      </c>
      <c r="EHY92" s="98" t="s">
        <v>669</v>
      </c>
      <c r="EHZ92" s="98" t="s">
        <v>669</v>
      </c>
      <c r="EIA92" s="98" t="s">
        <v>669</v>
      </c>
      <c r="EIB92" s="98" t="s">
        <v>669</v>
      </c>
      <c r="EIC92" s="98" t="s">
        <v>669</v>
      </c>
      <c r="EID92" s="98" t="s">
        <v>669</v>
      </c>
      <c r="EIE92" s="98" t="s">
        <v>669</v>
      </c>
      <c r="EIF92" s="98" t="s">
        <v>669</v>
      </c>
      <c r="EIG92" s="98" t="s">
        <v>669</v>
      </c>
      <c r="EIH92" s="98" t="s">
        <v>669</v>
      </c>
      <c r="EII92" s="98" t="s">
        <v>669</v>
      </c>
      <c r="EIJ92" s="98" t="s">
        <v>669</v>
      </c>
      <c r="EIK92" s="98" t="s">
        <v>669</v>
      </c>
      <c r="EIL92" s="98" t="s">
        <v>669</v>
      </c>
      <c r="EIM92" s="98" t="s">
        <v>669</v>
      </c>
      <c r="EIN92" s="98" t="s">
        <v>669</v>
      </c>
      <c r="EIO92" s="98" t="s">
        <v>669</v>
      </c>
      <c r="EIP92" s="98" t="s">
        <v>669</v>
      </c>
      <c r="EIQ92" s="98" t="s">
        <v>669</v>
      </c>
      <c r="EIR92" s="98" t="s">
        <v>669</v>
      </c>
      <c r="EIS92" s="98" t="s">
        <v>669</v>
      </c>
      <c r="EIT92" s="98" t="s">
        <v>669</v>
      </c>
      <c r="EIU92" s="98" t="s">
        <v>669</v>
      </c>
      <c r="EIV92" s="98" t="s">
        <v>669</v>
      </c>
      <c r="EIW92" s="98" t="s">
        <v>669</v>
      </c>
      <c r="EIX92" s="98" t="s">
        <v>669</v>
      </c>
      <c r="EIY92" s="98" t="s">
        <v>669</v>
      </c>
      <c r="EIZ92" s="98" t="s">
        <v>669</v>
      </c>
      <c r="EJA92" s="98" t="s">
        <v>669</v>
      </c>
      <c r="EJB92" s="98" t="s">
        <v>669</v>
      </c>
      <c r="EJC92" s="98" t="s">
        <v>669</v>
      </c>
      <c r="EJD92" s="98" t="s">
        <v>669</v>
      </c>
      <c r="EJE92" s="98" t="s">
        <v>669</v>
      </c>
      <c r="EJF92" s="98" t="s">
        <v>669</v>
      </c>
      <c r="EJG92" s="98" t="s">
        <v>669</v>
      </c>
      <c r="EJH92" s="98" t="s">
        <v>669</v>
      </c>
      <c r="EJI92" s="98" t="s">
        <v>669</v>
      </c>
      <c r="EJJ92" s="98" t="s">
        <v>669</v>
      </c>
      <c r="EJK92" s="98" t="s">
        <v>669</v>
      </c>
      <c r="EJL92" s="98" t="s">
        <v>669</v>
      </c>
      <c r="EJM92" s="98" t="s">
        <v>669</v>
      </c>
      <c r="EJN92" s="98" t="s">
        <v>669</v>
      </c>
      <c r="EJO92" s="98" t="s">
        <v>669</v>
      </c>
      <c r="EJP92" s="98" t="s">
        <v>669</v>
      </c>
      <c r="EJQ92" s="98" t="s">
        <v>669</v>
      </c>
      <c r="EJR92" s="98" t="s">
        <v>669</v>
      </c>
      <c r="EJS92" s="98" t="s">
        <v>669</v>
      </c>
      <c r="EJT92" s="98" t="s">
        <v>669</v>
      </c>
      <c r="EJU92" s="98" t="s">
        <v>669</v>
      </c>
      <c r="EJV92" s="98" t="s">
        <v>669</v>
      </c>
      <c r="EJW92" s="98" t="s">
        <v>669</v>
      </c>
      <c r="EJX92" s="98" t="s">
        <v>669</v>
      </c>
      <c r="EJY92" s="98" t="s">
        <v>669</v>
      </c>
      <c r="EJZ92" s="98" t="s">
        <v>669</v>
      </c>
      <c r="EKA92" s="98" t="s">
        <v>669</v>
      </c>
      <c r="EKB92" s="98" t="s">
        <v>669</v>
      </c>
      <c r="EKC92" s="98" t="s">
        <v>669</v>
      </c>
      <c r="EKD92" s="98" t="s">
        <v>669</v>
      </c>
      <c r="EKE92" s="98" t="s">
        <v>669</v>
      </c>
      <c r="EKF92" s="98" t="s">
        <v>669</v>
      </c>
      <c r="EKG92" s="98" t="s">
        <v>669</v>
      </c>
      <c r="EKH92" s="98" t="s">
        <v>669</v>
      </c>
      <c r="EKI92" s="98" t="s">
        <v>669</v>
      </c>
      <c r="EKJ92" s="98" t="s">
        <v>669</v>
      </c>
      <c r="EKK92" s="98" t="s">
        <v>669</v>
      </c>
      <c r="EKL92" s="98" t="s">
        <v>669</v>
      </c>
      <c r="EKM92" s="98" t="s">
        <v>669</v>
      </c>
      <c r="EKN92" s="98" t="s">
        <v>669</v>
      </c>
      <c r="EKO92" s="98" t="s">
        <v>669</v>
      </c>
      <c r="EKP92" s="98" t="s">
        <v>669</v>
      </c>
      <c r="EKQ92" s="98" t="s">
        <v>669</v>
      </c>
      <c r="EKR92" s="98" t="s">
        <v>669</v>
      </c>
      <c r="EKS92" s="98" t="s">
        <v>669</v>
      </c>
      <c r="EKT92" s="98" t="s">
        <v>669</v>
      </c>
      <c r="EKU92" s="98" t="s">
        <v>669</v>
      </c>
      <c r="EKV92" s="98" t="s">
        <v>669</v>
      </c>
      <c r="EKW92" s="98" t="s">
        <v>669</v>
      </c>
      <c r="EKX92" s="98" t="s">
        <v>669</v>
      </c>
      <c r="EKY92" s="98" t="s">
        <v>669</v>
      </c>
      <c r="EKZ92" s="98" t="s">
        <v>669</v>
      </c>
      <c r="ELA92" s="98" t="s">
        <v>669</v>
      </c>
      <c r="ELB92" s="98" t="s">
        <v>669</v>
      </c>
      <c r="ELC92" s="98" t="s">
        <v>669</v>
      </c>
      <c r="ELD92" s="98" t="s">
        <v>669</v>
      </c>
      <c r="ELE92" s="98" t="s">
        <v>669</v>
      </c>
      <c r="ELF92" s="98" t="s">
        <v>669</v>
      </c>
      <c r="ELG92" s="98" t="s">
        <v>669</v>
      </c>
      <c r="ELH92" s="98" t="s">
        <v>669</v>
      </c>
      <c r="ELI92" s="98" t="s">
        <v>669</v>
      </c>
      <c r="ELJ92" s="98" t="s">
        <v>669</v>
      </c>
      <c r="ELK92" s="98" t="s">
        <v>669</v>
      </c>
      <c r="ELL92" s="98" t="s">
        <v>669</v>
      </c>
      <c r="ELM92" s="98" t="s">
        <v>669</v>
      </c>
      <c r="ELN92" s="98" t="s">
        <v>669</v>
      </c>
      <c r="ELO92" s="98" t="s">
        <v>669</v>
      </c>
      <c r="ELP92" s="98" t="s">
        <v>669</v>
      </c>
      <c r="ELQ92" s="98" t="s">
        <v>669</v>
      </c>
      <c r="ELR92" s="98" t="s">
        <v>669</v>
      </c>
      <c r="ELS92" s="98" t="s">
        <v>669</v>
      </c>
      <c r="ELT92" s="98" t="s">
        <v>669</v>
      </c>
      <c r="ELU92" s="98" t="s">
        <v>669</v>
      </c>
      <c r="ELV92" s="98" t="s">
        <v>669</v>
      </c>
      <c r="ELW92" s="98" t="s">
        <v>669</v>
      </c>
      <c r="ELX92" s="98" t="s">
        <v>669</v>
      </c>
      <c r="ELY92" s="98" t="s">
        <v>669</v>
      </c>
      <c r="ELZ92" s="98" t="s">
        <v>669</v>
      </c>
      <c r="EMA92" s="98" t="s">
        <v>669</v>
      </c>
      <c r="EMB92" s="98" t="s">
        <v>669</v>
      </c>
      <c r="EMC92" s="98" t="s">
        <v>669</v>
      </c>
      <c r="EMD92" s="98" t="s">
        <v>669</v>
      </c>
      <c r="EME92" s="98" t="s">
        <v>669</v>
      </c>
      <c r="EMF92" s="98" t="s">
        <v>669</v>
      </c>
      <c r="EMG92" s="98" t="s">
        <v>669</v>
      </c>
      <c r="EMH92" s="98" t="s">
        <v>669</v>
      </c>
      <c r="EMI92" s="98" t="s">
        <v>669</v>
      </c>
      <c r="EMJ92" s="98" t="s">
        <v>669</v>
      </c>
      <c r="EMK92" s="98" t="s">
        <v>669</v>
      </c>
      <c r="EML92" s="98" t="s">
        <v>669</v>
      </c>
      <c r="EMM92" s="98" t="s">
        <v>669</v>
      </c>
      <c r="EMN92" s="98" t="s">
        <v>669</v>
      </c>
      <c r="EMO92" s="98" t="s">
        <v>669</v>
      </c>
      <c r="EMP92" s="98" t="s">
        <v>669</v>
      </c>
      <c r="EMQ92" s="98" t="s">
        <v>669</v>
      </c>
      <c r="EMR92" s="98" t="s">
        <v>669</v>
      </c>
      <c r="EMS92" s="98" t="s">
        <v>669</v>
      </c>
      <c r="EMT92" s="98" t="s">
        <v>669</v>
      </c>
      <c r="EMU92" s="98" t="s">
        <v>669</v>
      </c>
      <c r="EMV92" s="98" t="s">
        <v>669</v>
      </c>
      <c r="EMW92" s="98" t="s">
        <v>669</v>
      </c>
      <c r="EMX92" s="98" t="s">
        <v>669</v>
      </c>
      <c r="EMY92" s="98" t="s">
        <v>669</v>
      </c>
      <c r="EMZ92" s="98" t="s">
        <v>669</v>
      </c>
      <c r="ENA92" s="98" t="s">
        <v>669</v>
      </c>
      <c r="ENB92" s="98" t="s">
        <v>669</v>
      </c>
      <c r="ENC92" s="98" t="s">
        <v>669</v>
      </c>
      <c r="END92" s="98" t="s">
        <v>669</v>
      </c>
      <c r="ENE92" s="98" t="s">
        <v>669</v>
      </c>
      <c r="ENF92" s="98" t="s">
        <v>669</v>
      </c>
      <c r="ENG92" s="98" t="s">
        <v>669</v>
      </c>
      <c r="ENH92" s="98" t="s">
        <v>669</v>
      </c>
      <c r="ENI92" s="98" t="s">
        <v>669</v>
      </c>
      <c r="ENJ92" s="98" t="s">
        <v>669</v>
      </c>
      <c r="ENK92" s="98" t="s">
        <v>669</v>
      </c>
      <c r="ENL92" s="98" t="s">
        <v>669</v>
      </c>
      <c r="ENM92" s="98" t="s">
        <v>669</v>
      </c>
      <c r="ENN92" s="98" t="s">
        <v>669</v>
      </c>
      <c r="ENO92" s="98" t="s">
        <v>669</v>
      </c>
      <c r="ENP92" s="98" t="s">
        <v>669</v>
      </c>
      <c r="ENQ92" s="98" t="s">
        <v>669</v>
      </c>
      <c r="ENR92" s="98" t="s">
        <v>669</v>
      </c>
      <c r="ENS92" s="98" t="s">
        <v>669</v>
      </c>
      <c r="ENT92" s="98" t="s">
        <v>669</v>
      </c>
      <c r="ENU92" s="98" t="s">
        <v>669</v>
      </c>
      <c r="ENV92" s="98" t="s">
        <v>669</v>
      </c>
      <c r="ENW92" s="98" t="s">
        <v>669</v>
      </c>
      <c r="ENX92" s="98" t="s">
        <v>669</v>
      </c>
      <c r="ENY92" s="98" t="s">
        <v>669</v>
      </c>
      <c r="ENZ92" s="98" t="s">
        <v>669</v>
      </c>
      <c r="EOA92" s="98" t="s">
        <v>669</v>
      </c>
      <c r="EOB92" s="98" t="s">
        <v>669</v>
      </c>
      <c r="EOC92" s="98" t="s">
        <v>669</v>
      </c>
      <c r="EOD92" s="98" t="s">
        <v>669</v>
      </c>
      <c r="EOE92" s="98" t="s">
        <v>669</v>
      </c>
      <c r="EOF92" s="98" t="s">
        <v>669</v>
      </c>
      <c r="EOG92" s="98" t="s">
        <v>669</v>
      </c>
      <c r="EOH92" s="98" t="s">
        <v>669</v>
      </c>
      <c r="EOI92" s="98" t="s">
        <v>669</v>
      </c>
      <c r="EOJ92" s="98" t="s">
        <v>669</v>
      </c>
      <c r="EOK92" s="98" t="s">
        <v>669</v>
      </c>
      <c r="EOL92" s="98" t="s">
        <v>669</v>
      </c>
      <c r="EOM92" s="98" t="s">
        <v>669</v>
      </c>
      <c r="EON92" s="98" t="s">
        <v>669</v>
      </c>
      <c r="EOO92" s="98" t="s">
        <v>669</v>
      </c>
      <c r="EOP92" s="98" t="s">
        <v>669</v>
      </c>
      <c r="EOQ92" s="98" t="s">
        <v>669</v>
      </c>
      <c r="EOR92" s="98" t="s">
        <v>669</v>
      </c>
      <c r="EOS92" s="98" t="s">
        <v>669</v>
      </c>
      <c r="EOT92" s="98" t="s">
        <v>669</v>
      </c>
      <c r="EOU92" s="98" t="s">
        <v>669</v>
      </c>
      <c r="EOV92" s="98" t="s">
        <v>669</v>
      </c>
      <c r="EOW92" s="98" t="s">
        <v>669</v>
      </c>
      <c r="EOX92" s="98" t="s">
        <v>669</v>
      </c>
      <c r="EOY92" s="98" t="s">
        <v>669</v>
      </c>
      <c r="EOZ92" s="98" t="s">
        <v>669</v>
      </c>
      <c r="EPA92" s="98" t="s">
        <v>669</v>
      </c>
      <c r="EPB92" s="98" t="s">
        <v>669</v>
      </c>
      <c r="EPC92" s="98" t="s">
        <v>669</v>
      </c>
      <c r="EPD92" s="98" t="s">
        <v>669</v>
      </c>
      <c r="EPE92" s="98" t="s">
        <v>669</v>
      </c>
      <c r="EPF92" s="98" t="s">
        <v>669</v>
      </c>
      <c r="EPG92" s="98" t="s">
        <v>669</v>
      </c>
      <c r="EPH92" s="98" t="s">
        <v>669</v>
      </c>
      <c r="EPI92" s="98" t="s">
        <v>669</v>
      </c>
      <c r="EPJ92" s="98" t="s">
        <v>669</v>
      </c>
      <c r="EPK92" s="98" t="s">
        <v>669</v>
      </c>
      <c r="EPL92" s="98" t="s">
        <v>669</v>
      </c>
      <c r="EPM92" s="98" t="s">
        <v>669</v>
      </c>
      <c r="EPN92" s="98" t="s">
        <v>669</v>
      </c>
      <c r="EPO92" s="98" t="s">
        <v>669</v>
      </c>
      <c r="EPP92" s="98" t="s">
        <v>669</v>
      </c>
      <c r="EPQ92" s="98" t="s">
        <v>669</v>
      </c>
      <c r="EPR92" s="98" t="s">
        <v>669</v>
      </c>
      <c r="EPS92" s="98" t="s">
        <v>669</v>
      </c>
      <c r="EPT92" s="98" t="s">
        <v>669</v>
      </c>
      <c r="EPU92" s="98" t="s">
        <v>669</v>
      </c>
      <c r="EPV92" s="98" t="s">
        <v>669</v>
      </c>
      <c r="EPW92" s="98" t="s">
        <v>669</v>
      </c>
      <c r="EPX92" s="98" t="s">
        <v>669</v>
      </c>
      <c r="EPY92" s="98" t="s">
        <v>669</v>
      </c>
      <c r="EPZ92" s="98" t="s">
        <v>669</v>
      </c>
      <c r="EQA92" s="98" t="s">
        <v>669</v>
      </c>
      <c r="EQB92" s="98" t="s">
        <v>669</v>
      </c>
      <c r="EQC92" s="98" t="s">
        <v>669</v>
      </c>
      <c r="EQD92" s="98" t="s">
        <v>669</v>
      </c>
      <c r="EQE92" s="98" t="s">
        <v>669</v>
      </c>
      <c r="EQF92" s="98" t="s">
        <v>669</v>
      </c>
      <c r="EQG92" s="98" t="s">
        <v>669</v>
      </c>
      <c r="EQH92" s="98" t="s">
        <v>669</v>
      </c>
      <c r="EQI92" s="98" t="s">
        <v>669</v>
      </c>
      <c r="EQJ92" s="98" t="s">
        <v>669</v>
      </c>
      <c r="EQK92" s="98" t="s">
        <v>669</v>
      </c>
      <c r="EQL92" s="98" t="s">
        <v>669</v>
      </c>
      <c r="EQM92" s="98" t="s">
        <v>669</v>
      </c>
      <c r="EQN92" s="98" t="s">
        <v>669</v>
      </c>
      <c r="EQO92" s="98" t="s">
        <v>669</v>
      </c>
      <c r="EQP92" s="98" t="s">
        <v>669</v>
      </c>
      <c r="EQQ92" s="98" t="s">
        <v>669</v>
      </c>
      <c r="EQR92" s="98" t="s">
        <v>669</v>
      </c>
      <c r="EQS92" s="98" t="s">
        <v>669</v>
      </c>
      <c r="EQT92" s="98" t="s">
        <v>669</v>
      </c>
      <c r="EQU92" s="98" t="s">
        <v>669</v>
      </c>
      <c r="EQV92" s="98" t="s">
        <v>669</v>
      </c>
      <c r="EQW92" s="98" t="s">
        <v>669</v>
      </c>
      <c r="EQX92" s="98" t="s">
        <v>669</v>
      </c>
      <c r="EQY92" s="98" t="s">
        <v>669</v>
      </c>
      <c r="EQZ92" s="98" t="s">
        <v>669</v>
      </c>
      <c r="ERA92" s="98" t="s">
        <v>669</v>
      </c>
      <c r="ERB92" s="98" t="s">
        <v>669</v>
      </c>
      <c r="ERC92" s="98" t="s">
        <v>669</v>
      </c>
      <c r="ERD92" s="98" t="s">
        <v>669</v>
      </c>
      <c r="ERE92" s="98" t="s">
        <v>669</v>
      </c>
      <c r="ERF92" s="98" t="s">
        <v>669</v>
      </c>
      <c r="ERG92" s="98" t="s">
        <v>669</v>
      </c>
      <c r="ERH92" s="98" t="s">
        <v>669</v>
      </c>
      <c r="ERI92" s="98" t="s">
        <v>669</v>
      </c>
      <c r="ERJ92" s="98" t="s">
        <v>669</v>
      </c>
      <c r="ERK92" s="98" t="s">
        <v>669</v>
      </c>
      <c r="ERL92" s="98" t="s">
        <v>669</v>
      </c>
      <c r="ERM92" s="98" t="s">
        <v>669</v>
      </c>
      <c r="ERN92" s="98" t="s">
        <v>669</v>
      </c>
      <c r="ERO92" s="98" t="s">
        <v>669</v>
      </c>
      <c r="ERP92" s="98" t="s">
        <v>669</v>
      </c>
      <c r="ERQ92" s="98" t="s">
        <v>669</v>
      </c>
      <c r="ERR92" s="98" t="s">
        <v>669</v>
      </c>
      <c r="ERS92" s="98" t="s">
        <v>669</v>
      </c>
      <c r="ERT92" s="98" t="s">
        <v>669</v>
      </c>
      <c r="ERU92" s="98" t="s">
        <v>669</v>
      </c>
      <c r="ERV92" s="98" t="s">
        <v>669</v>
      </c>
      <c r="ERW92" s="98" t="s">
        <v>669</v>
      </c>
      <c r="ERX92" s="98" t="s">
        <v>669</v>
      </c>
      <c r="ERY92" s="98" t="s">
        <v>669</v>
      </c>
      <c r="ERZ92" s="98" t="s">
        <v>669</v>
      </c>
      <c r="ESA92" s="98" t="s">
        <v>669</v>
      </c>
      <c r="ESB92" s="98" t="s">
        <v>669</v>
      </c>
      <c r="ESC92" s="98" t="s">
        <v>669</v>
      </c>
      <c r="ESD92" s="98" t="s">
        <v>669</v>
      </c>
      <c r="ESE92" s="98" t="s">
        <v>669</v>
      </c>
      <c r="ESF92" s="98" t="s">
        <v>669</v>
      </c>
      <c r="ESG92" s="98" t="s">
        <v>669</v>
      </c>
      <c r="ESH92" s="98" t="s">
        <v>669</v>
      </c>
      <c r="ESI92" s="98" t="s">
        <v>669</v>
      </c>
      <c r="ESJ92" s="98" t="s">
        <v>669</v>
      </c>
      <c r="ESK92" s="98" t="s">
        <v>669</v>
      </c>
      <c r="ESL92" s="98" t="s">
        <v>669</v>
      </c>
      <c r="ESM92" s="98" t="s">
        <v>669</v>
      </c>
      <c r="ESN92" s="98" t="s">
        <v>669</v>
      </c>
      <c r="ESO92" s="98" t="s">
        <v>669</v>
      </c>
      <c r="ESP92" s="98" t="s">
        <v>669</v>
      </c>
      <c r="ESQ92" s="98" t="s">
        <v>669</v>
      </c>
      <c r="ESR92" s="98" t="s">
        <v>669</v>
      </c>
      <c r="ESS92" s="98" t="s">
        <v>669</v>
      </c>
      <c r="EST92" s="98" t="s">
        <v>669</v>
      </c>
      <c r="ESU92" s="98" t="s">
        <v>669</v>
      </c>
      <c r="ESV92" s="98" t="s">
        <v>669</v>
      </c>
      <c r="ESW92" s="98" t="s">
        <v>669</v>
      </c>
      <c r="ESX92" s="98" t="s">
        <v>669</v>
      </c>
      <c r="ESY92" s="98" t="s">
        <v>669</v>
      </c>
      <c r="ESZ92" s="98" t="s">
        <v>669</v>
      </c>
      <c r="ETA92" s="98" t="s">
        <v>669</v>
      </c>
      <c r="ETB92" s="98" t="s">
        <v>669</v>
      </c>
      <c r="ETC92" s="98" t="s">
        <v>669</v>
      </c>
      <c r="ETD92" s="98" t="s">
        <v>669</v>
      </c>
      <c r="ETE92" s="98" t="s">
        <v>669</v>
      </c>
      <c r="ETF92" s="98" t="s">
        <v>669</v>
      </c>
      <c r="ETG92" s="98" t="s">
        <v>669</v>
      </c>
      <c r="ETH92" s="98" t="s">
        <v>669</v>
      </c>
      <c r="ETI92" s="98" t="s">
        <v>669</v>
      </c>
      <c r="ETJ92" s="98" t="s">
        <v>669</v>
      </c>
      <c r="ETK92" s="98" t="s">
        <v>669</v>
      </c>
      <c r="ETL92" s="98" t="s">
        <v>669</v>
      </c>
      <c r="ETM92" s="98" t="s">
        <v>669</v>
      </c>
      <c r="ETN92" s="98" t="s">
        <v>669</v>
      </c>
      <c r="ETO92" s="98" t="s">
        <v>669</v>
      </c>
      <c r="ETP92" s="98" t="s">
        <v>669</v>
      </c>
      <c r="ETQ92" s="98" t="s">
        <v>669</v>
      </c>
      <c r="ETR92" s="98" t="s">
        <v>669</v>
      </c>
      <c r="ETS92" s="98" t="s">
        <v>669</v>
      </c>
      <c r="ETT92" s="98" t="s">
        <v>669</v>
      </c>
      <c r="ETU92" s="98" t="s">
        <v>669</v>
      </c>
      <c r="ETV92" s="98" t="s">
        <v>669</v>
      </c>
      <c r="ETW92" s="98" t="s">
        <v>669</v>
      </c>
      <c r="ETX92" s="98" t="s">
        <v>669</v>
      </c>
      <c r="ETY92" s="98" t="s">
        <v>669</v>
      </c>
      <c r="ETZ92" s="98" t="s">
        <v>669</v>
      </c>
      <c r="EUA92" s="98" t="s">
        <v>669</v>
      </c>
      <c r="EUB92" s="98" t="s">
        <v>669</v>
      </c>
      <c r="EUC92" s="98" t="s">
        <v>669</v>
      </c>
      <c r="EUD92" s="98" t="s">
        <v>669</v>
      </c>
      <c r="EUE92" s="98" t="s">
        <v>669</v>
      </c>
      <c r="EUF92" s="98" t="s">
        <v>669</v>
      </c>
      <c r="EUG92" s="98" t="s">
        <v>669</v>
      </c>
      <c r="EUH92" s="98" t="s">
        <v>669</v>
      </c>
      <c r="EUI92" s="98" t="s">
        <v>669</v>
      </c>
      <c r="EUJ92" s="98" t="s">
        <v>669</v>
      </c>
      <c r="EUK92" s="98" t="s">
        <v>669</v>
      </c>
      <c r="EUL92" s="98" t="s">
        <v>669</v>
      </c>
      <c r="EUM92" s="98" t="s">
        <v>669</v>
      </c>
      <c r="EUN92" s="98" t="s">
        <v>669</v>
      </c>
      <c r="EUO92" s="98" t="s">
        <v>669</v>
      </c>
      <c r="EUP92" s="98" t="s">
        <v>669</v>
      </c>
      <c r="EUQ92" s="98" t="s">
        <v>669</v>
      </c>
      <c r="EUR92" s="98" t="s">
        <v>669</v>
      </c>
      <c r="EUS92" s="98" t="s">
        <v>669</v>
      </c>
      <c r="EUT92" s="98" t="s">
        <v>669</v>
      </c>
      <c r="EUU92" s="98" t="s">
        <v>669</v>
      </c>
      <c r="EUV92" s="98" t="s">
        <v>669</v>
      </c>
      <c r="EUW92" s="98" t="s">
        <v>669</v>
      </c>
      <c r="EUX92" s="98" t="s">
        <v>669</v>
      </c>
      <c r="EUY92" s="98" t="s">
        <v>669</v>
      </c>
      <c r="EUZ92" s="98" t="s">
        <v>669</v>
      </c>
      <c r="EVA92" s="98" t="s">
        <v>669</v>
      </c>
      <c r="EVB92" s="98" t="s">
        <v>669</v>
      </c>
      <c r="EVC92" s="98" t="s">
        <v>669</v>
      </c>
      <c r="EVD92" s="98" t="s">
        <v>669</v>
      </c>
      <c r="EVE92" s="98" t="s">
        <v>669</v>
      </c>
      <c r="EVF92" s="98" t="s">
        <v>669</v>
      </c>
      <c r="EVG92" s="98" t="s">
        <v>669</v>
      </c>
      <c r="EVH92" s="98" t="s">
        <v>669</v>
      </c>
      <c r="EVI92" s="98" t="s">
        <v>669</v>
      </c>
      <c r="EVJ92" s="98" t="s">
        <v>669</v>
      </c>
      <c r="EVK92" s="98" t="s">
        <v>669</v>
      </c>
      <c r="EVL92" s="98" t="s">
        <v>669</v>
      </c>
      <c r="EVM92" s="98" t="s">
        <v>669</v>
      </c>
      <c r="EVN92" s="98" t="s">
        <v>669</v>
      </c>
      <c r="EVO92" s="98" t="s">
        <v>669</v>
      </c>
      <c r="EVP92" s="98" t="s">
        <v>669</v>
      </c>
      <c r="EVQ92" s="98" t="s">
        <v>669</v>
      </c>
      <c r="EVR92" s="98" t="s">
        <v>669</v>
      </c>
      <c r="EVS92" s="98" t="s">
        <v>669</v>
      </c>
      <c r="EVT92" s="98" t="s">
        <v>669</v>
      </c>
      <c r="EVU92" s="98" t="s">
        <v>669</v>
      </c>
      <c r="EVV92" s="98" t="s">
        <v>669</v>
      </c>
      <c r="EVW92" s="98" t="s">
        <v>669</v>
      </c>
      <c r="EVX92" s="98" t="s">
        <v>669</v>
      </c>
      <c r="EVY92" s="98" t="s">
        <v>669</v>
      </c>
      <c r="EVZ92" s="98" t="s">
        <v>669</v>
      </c>
      <c r="EWA92" s="98" t="s">
        <v>669</v>
      </c>
      <c r="EWB92" s="98" t="s">
        <v>669</v>
      </c>
      <c r="EWC92" s="98" t="s">
        <v>669</v>
      </c>
      <c r="EWD92" s="98" t="s">
        <v>669</v>
      </c>
      <c r="EWE92" s="98" t="s">
        <v>669</v>
      </c>
      <c r="EWF92" s="98" t="s">
        <v>669</v>
      </c>
      <c r="EWG92" s="98" t="s">
        <v>669</v>
      </c>
      <c r="EWH92" s="98" t="s">
        <v>669</v>
      </c>
      <c r="EWI92" s="98" t="s">
        <v>669</v>
      </c>
      <c r="EWJ92" s="98" t="s">
        <v>669</v>
      </c>
      <c r="EWK92" s="98" t="s">
        <v>669</v>
      </c>
      <c r="EWL92" s="98" t="s">
        <v>669</v>
      </c>
      <c r="EWM92" s="98" t="s">
        <v>669</v>
      </c>
      <c r="EWN92" s="98" t="s">
        <v>669</v>
      </c>
      <c r="EWO92" s="98" t="s">
        <v>669</v>
      </c>
      <c r="EWP92" s="98" t="s">
        <v>669</v>
      </c>
      <c r="EWQ92" s="98" t="s">
        <v>669</v>
      </c>
      <c r="EWR92" s="98" t="s">
        <v>669</v>
      </c>
      <c r="EWS92" s="98" t="s">
        <v>669</v>
      </c>
      <c r="EWT92" s="98" t="s">
        <v>669</v>
      </c>
      <c r="EWU92" s="98" t="s">
        <v>669</v>
      </c>
      <c r="EWV92" s="98" t="s">
        <v>669</v>
      </c>
      <c r="EWW92" s="98" t="s">
        <v>669</v>
      </c>
      <c r="EWX92" s="98" t="s">
        <v>669</v>
      </c>
      <c r="EWY92" s="98" t="s">
        <v>669</v>
      </c>
      <c r="EWZ92" s="98" t="s">
        <v>669</v>
      </c>
      <c r="EXA92" s="98" t="s">
        <v>669</v>
      </c>
      <c r="EXB92" s="98" t="s">
        <v>669</v>
      </c>
      <c r="EXC92" s="98" t="s">
        <v>669</v>
      </c>
      <c r="EXD92" s="98" t="s">
        <v>669</v>
      </c>
      <c r="EXE92" s="98" t="s">
        <v>669</v>
      </c>
      <c r="EXF92" s="98" t="s">
        <v>669</v>
      </c>
      <c r="EXG92" s="98" t="s">
        <v>669</v>
      </c>
      <c r="EXH92" s="98" t="s">
        <v>669</v>
      </c>
      <c r="EXI92" s="98" t="s">
        <v>669</v>
      </c>
      <c r="EXJ92" s="98" t="s">
        <v>669</v>
      </c>
      <c r="EXK92" s="98" t="s">
        <v>669</v>
      </c>
      <c r="EXL92" s="98" t="s">
        <v>669</v>
      </c>
      <c r="EXM92" s="98" t="s">
        <v>669</v>
      </c>
      <c r="EXN92" s="98" t="s">
        <v>669</v>
      </c>
      <c r="EXO92" s="98" t="s">
        <v>669</v>
      </c>
      <c r="EXP92" s="98" t="s">
        <v>669</v>
      </c>
      <c r="EXQ92" s="98" t="s">
        <v>669</v>
      </c>
      <c r="EXR92" s="98" t="s">
        <v>669</v>
      </c>
      <c r="EXS92" s="98" t="s">
        <v>669</v>
      </c>
      <c r="EXT92" s="98" t="s">
        <v>669</v>
      </c>
      <c r="EXU92" s="98" t="s">
        <v>669</v>
      </c>
      <c r="EXV92" s="98" t="s">
        <v>669</v>
      </c>
      <c r="EXW92" s="98" t="s">
        <v>669</v>
      </c>
      <c r="EXX92" s="98" t="s">
        <v>669</v>
      </c>
      <c r="EXY92" s="98" t="s">
        <v>669</v>
      </c>
      <c r="EXZ92" s="98" t="s">
        <v>669</v>
      </c>
      <c r="EYA92" s="98" t="s">
        <v>669</v>
      </c>
      <c r="EYB92" s="98" t="s">
        <v>669</v>
      </c>
      <c r="EYC92" s="98" t="s">
        <v>669</v>
      </c>
      <c r="EYD92" s="98" t="s">
        <v>669</v>
      </c>
      <c r="EYE92" s="98" t="s">
        <v>669</v>
      </c>
      <c r="EYF92" s="98" t="s">
        <v>669</v>
      </c>
      <c r="EYG92" s="98" t="s">
        <v>669</v>
      </c>
      <c r="EYH92" s="98" t="s">
        <v>669</v>
      </c>
      <c r="EYI92" s="98" t="s">
        <v>669</v>
      </c>
      <c r="EYJ92" s="98" t="s">
        <v>669</v>
      </c>
      <c r="EYK92" s="98" t="s">
        <v>669</v>
      </c>
      <c r="EYL92" s="98" t="s">
        <v>669</v>
      </c>
      <c r="EYM92" s="98" t="s">
        <v>669</v>
      </c>
      <c r="EYN92" s="98" t="s">
        <v>669</v>
      </c>
      <c r="EYO92" s="98" t="s">
        <v>669</v>
      </c>
      <c r="EYP92" s="98" t="s">
        <v>669</v>
      </c>
      <c r="EYQ92" s="98" t="s">
        <v>669</v>
      </c>
      <c r="EYR92" s="98" t="s">
        <v>669</v>
      </c>
      <c r="EYS92" s="98" t="s">
        <v>669</v>
      </c>
      <c r="EYT92" s="98" t="s">
        <v>669</v>
      </c>
      <c r="EYU92" s="98" t="s">
        <v>669</v>
      </c>
      <c r="EYV92" s="98" t="s">
        <v>669</v>
      </c>
      <c r="EYW92" s="98" t="s">
        <v>669</v>
      </c>
      <c r="EYX92" s="98" t="s">
        <v>669</v>
      </c>
      <c r="EYY92" s="98" t="s">
        <v>669</v>
      </c>
      <c r="EYZ92" s="98" t="s">
        <v>669</v>
      </c>
      <c r="EZA92" s="98" t="s">
        <v>669</v>
      </c>
      <c r="EZB92" s="98" t="s">
        <v>669</v>
      </c>
      <c r="EZC92" s="98" t="s">
        <v>669</v>
      </c>
      <c r="EZD92" s="98" t="s">
        <v>669</v>
      </c>
      <c r="EZE92" s="98" t="s">
        <v>669</v>
      </c>
      <c r="EZF92" s="98" t="s">
        <v>669</v>
      </c>
      <c r="EZG92" s="98" t="s">
        <v>669</v>
      </c>
      <c r="EZH92" s="98" t="s">
        <v>669</v>
      </c>
      <c r="EZI92" s="98" t="s">
        <v>669</v>
      </c>
      <c r="EZJ92" s="98" t="s">
        <v>669</v>
      </c>
      <c r="EZK92" s="98" t="s">
        <v>669</v>
      </c>
      <c r="EZL92" s="98" t="s">
        <v>669</v>
      </c>
      <c r="EZM92" s="98" t="s">
        <v>669</v>
      </c>
      <c r="EZN92" s="98" t="s">
        <v>669</v>
      </c>
      <c r="EZO92" s="98" t="s">
        <v>669</v>
      </c>
      <c r="EZP92" s="98" t="s">
        <v>669</v>
      </c>
      <c r="EZQ92" s="98" t="s">
        <v>669</v>
      </c>
      <c r="EZR92" s="98" t="s">
        <v>669</v>
      </c>
      <c r="EZS92" s="98" t="s">
        <v>669</v>
      </c>
      <c r="EZT92" s="98" t="s">
        <v>669</v>
      </c>
      <c r="EZU92" s="98" t="s">
        <v>669</v>
      </c>
      <c r="EZV92" s="98" t="s">
        <v>669</v>
      </c>
      <c r="EZW92" s="98" t="s">
        <v>669</v>
      </c>
      <c r="EZX92" s="98" t="s">
        <v>669</v>
      </c>
      <c r="EZY92" s="98" t="s">
        <v>669</v>
      </c>
      <c r="EZZ92" s="98" t="s">
        <v>669</v>
      </c>
      <c r="FAA92" s="98" t="s">
        <v>669</v>
      </c>
      <c r="FAB92" s="98" t="s">
        <v>669</v>
      </c>
      <c r="FAC92" s="98" t="s">
        <v>669</v>
      </c>
      <c r="FAD92" s="98" t="s">
        <v>669</v>
      </c>
      <c r="FAE92" s="98" t="s">
        <v>669</v>
      </c>
      <c r="FAF92" s="98" t="s">
        <v>669</v>
      </c>
      <c r="FAG92" s="98" t="s">
        <v>669</v>
      </c>
      <c r="FAH92" s="98" t="s">
        <v>669</v>
      </c>
      <c r="FAI92" s="98" t="s">
        <v>669</v>
      </c>
      <c r="FAJ92" s="98" t="s">
        <v>669</v>
      </c>
      <c r="FAK92" s="98" t="s">
        <v>669</v>
      </c>
      <c r="FAL92" s="98" t="s">
        <v>669</v>
      </c>
      <c r="FAM92" s="98" t="s">
        <v>669</v>
      </c>
      <c r="FAN92" s="98" t="s">
        <v>669</v>
      </c>
      <c r="FAO92" s="98" t="s">
        <v>669</v>
      </c>
      <c r="FAP92" s="98" t="s">
        <v>669</v>
      </c>
      <c r="FAQ92" s="98" t="s">
        <v>669</v>
      </c>
      <c r="FAR92" s="98" t="s">
        <v>669</v>
      </c>
      <c r="FAS92" s="98" t="s">
        <v>669</v>
      </c>
      <c r="FAT92" s="98" t="s">
        <v>669</v>
      </c>
      <c r="FAU92" s="98" t="s">
        <v>669</v>
      </c>
      <c r="FAV92" s="98" t="s">
        <v>669</v>
      </c>
      <c r="FAW92" s="98" t="s">
        <v>669</v>
      </c>
      <c r="FAX92" s="98" t="s">
        <v>669</v>
      </c>
      <c r="FAY92" s="98" t="s">
        <v>669</v>
      </c>
      <c r="FAZ92" s="98" t="s">
        <v>669</v>
      </c>
      <c r="FBA92" s="98" t="s">
        <v>669</v>
      </c>
      <c r="FBB92" s="98" t="s">
        <v>669</v>
      </c>
      <c r="FBC92" s="98" t="s">
        <v>669</v>
      </c>
      <c r="FBD92" s="98" t="s">
        <v>669</v>
      </c>
      <c r="FBE92" s="98" t="s">
        <v>669</v>
      </c>
      <c r="FBF92" s="98" t="s">
        <v>669</v>
      </c>
      <c r="FBG92" s="98" t="s">
        <v>669</v>
      </c>
      <c r="FBH92" s="98" t="s">
        <v>669</v>
      </c>
      <c r="FBI92" s="98" t="s">
        <v>669</v>
      </c>
      <c r="FBJ92" s="98" t="s">
        <v>669</v>
      </c>
      <c r="FBK92" s="98" t="s">
        <v>669</v>
      </c>
      <c r="FBL92" s="98" t="s">
        <v>669</v>
      </c>
      <c r="FBM92" s="98" t="s">
        <v>669</v>
      </c>
      <c r="FBN92" s="98" t="s">
        <v>669</v>
      </c>
      <c r="FBO92" s="98" t="s">
        <v>669</v>
      </c>
      <c r="FBP92" s="98" t="s">
        <v>669</v>
      </c>
      <c r="FBQ92" s="98" t="s">
        <v>669</v>
      </c>
      <c r="FBR92" s="98" t="s">
        <v>669</v>
      </c>
      <c r="FBS92" s="98" t="s">
        <v>669</v>
      </c>
      <c r="FBT92" s="98" t="s">
        <v>669</v>
      </c>
      <c r="FBU92" s="98" t="s">
        <v>669</v>
      </c>
      <c r="FBV92" s="98" t="s">
        <v>669</v>
      </c>
      <c r="FBW92" s="98" t="s">
        <v>669</v>
      </c>
      <c r="FBX92" s="98" t="s">
        <v>669</v>
      </c>
      <c r="FBY92" s="98" t="s">
        <v>669</v>
      </c>
      <c r="FBZ92" s="98" t="s">
        <v>669</v>
      </c>
      <c r="FCA92" s="98" t="s">
        <v>669</v>
      </c>
      <c r="FCB92" s="98" t="s">
        <v>669</v>
      </c>
      <c r="FCC92" s="98" t="s">
        <v>669</v>
      </c>
      <c r="FCD92" s="98" t="s">
        <v>669</v>
      </c>
      <c r="FCE92" s="98" t="s">
        <v>669</v>
      </c>
      <c r="FCF92" s="98" t="s">
        <v>669</v>
      </c>
      <c r="FCG92" s="98" t="s">
        <v>669</v>
      </c>
      <c r="FCH92" s="98" t="s">
        <v>669</v>
      </c>
      <c r="FCI92" s="98" t="s">
        <v>669</v>
      </c>
      <c r="FCJ92" s="98" t="s">
        <v>669</v>
      </c>
      <c r="FCK92" s="98" t="s">
        <v>669</v>
      </c>
      <c r="FCL92" s="98" t="s">
        <v>669</v>
      </c>
      <c r="FCM92" s="98" t="s">
        <v>669</v>
      </c>
      <c r="FCN92" s="98" t="s">
        <v>669</v>
      </c>
      <c r="FCO92" s="98" t="s">
        <v>669</v>
      </c>
      <c r="FCP92" s="98" t="s">
        <v>669</v>
      </c>
      <c r="FCQ92" s="98" t="s">
        <v>669</v>
      </c>
      <c r="FCR92" s="98" t="s">
        <v>669</v>
      </c>
      <c r="FCS92" s="98" t="s">
        <v>669</v>
      </c>
      <c r="FCT92" s="98" t="s">
        <v>669</v>
      </c>
      <c r="FCU92" s="98" t="s">
        <v>669</v>
      </c>
      <c r="FCV92" s="98" t="s">
        <v>669</v>
      </c>
      <c r="FCW92" s="98" t="s">
        <v>669</v>
      </c>
      <c r="FCX92" s="98" t="s">
        <v>669</v>
      </c>
      <c r="FCY92" s="98" t="s">
        <v>669</v>
      </c>
      <c r="FCZ92" s="98" t="s">
        <v>669</v>
      </c>
      <c r="FDA92" s="98" t="s">
        <v>669</v>
      </c>
      <c r="FDB92" s="98" t="s">
        <v>669</v>
      </c>
      <c r="FDC92" s="98" t="s">
        <v>669</v>
      </c>
      <c r="FDD92" s="98" t="s">
        <v>669</v>
      </c>
      <c r="FDE92" s="98" t="s">
        <v>669</v>
      </c>
      <c r="FDF92" s="98" t="s">
        <v>669</v>
      </c>
      <c r="FDG92" s="98" t="s">
        <v>669</v>
      </c>
      <c r="FDH92" s="98" t="s">
        <v>669</v>
      </c>
      <c r="FDI92" s="98" t="s">
        <v>669</v>
      </c>
      <c r="FDJ92" s="98" t="s">
        <v>669</v>
      </c>
      <c r="FDK92" s="98" t="s">
        <v>669</v>
      </c>
      <c r="FDL92" s="98" t="s">
        <v>669</v>
      </c>
      <c r="FDM92" s="98" t="s">
        <v>669</v>
      </c>
      <c r="FDN92" s="98" t="s">
        <v>669</v>
      </c>
      <c r="FDO92" s="98" t="s">
        <v>669</v>
      </c>
      <c r="FDP92" s="98" t="s">
        <v>669</v>
      </c>
      <c r="FDQ92" s="98" t="s">
        <v>669</v>
      </c>
      <c r="FDR92" s="98" t="s">
        <v>669</v>
      </c>
      <c r="FDS92" s="98" t="s">
        <v>669</v>
      </c>
      <c r="FDT92" s="98" t="s">
        <v>669</v>
      </c>
      <c r="FDU92" s="98" t="s">
        <v>669</v>
      </c>
      <c r="FDV92" s="98" t="s">
        <v>669</v>
      </c>
      <c r="FDW92" s="98" t="s">
        <v>669</v>
      </c>
      <c r="FDX92" s="98" t="s">
        <v>669</v>
      </c>
      <c r="FDY92" s="98" t="s">
        <v>669</v>
      </c>
      <c r="FDZ92" s="98" t="s">
        <v>669</v>
      </c>
      <c r="FEA92" s="98" t="s">
        <v>669</v>
      </c>
      <c r="FEB92" s="98" t="s">
        <v>669</v>
      </c>
      <c r="FEC92" s="98" t="s">
        <v>669</v>
      </c>
      <c r="FED92" s="98" t="s">
        <v>669</v>
      </c>
      <c r="FEE92" s="98" t="s">
        <v>669</v>
      </c>
      <c r="FEF92" s="98" t="s">
        <v>669</v>
      </c>
      <c r="FEG92" s="98" t="s">
        <v>669</v>
      </c>
      <c r="FEH92" s="98" t="s">
        <v>669</v>
      </c>
      <c r="FEI92" s="98" t="s">
        <v>669</v>
      </c>
      <c r="FEJ92" s="98" t="s">
        <v>669</v>
      </c>
      <c r="FEK92" s="98" t="s">
        <v>669</v>
      </c>
      <c r="FEL92" s="98" t="s">
        <v>669</v>
      </c>
      <c r="FEM92" s="98" t="s">
        <v>669</v>
      </c>
      <c r="FEN92" s="98" t="s">
        <v>669</v>
      </c>
      <c r="FEO92" s="98" t="s">
        <v>669</v>
      </c>
      <c r="FEP92" s="98" t="s">
        <v>669</v>
      </c>
      <c r="FEQ92" s="98" t="s">
        <v>669</v>
      </c>
      <c r="FER92" s="98" t="s">
        <v>669</v>
      </c>
      <c r="FES92" s="98" t="s">
        <v>669</v>
      </c>
      <c r="FET92" s="98" t="s">
        <v>669</v>
      </c>
      <c r="FEU92" s="98" t="s">
        <v>669</v>
      </c>
      <c r="FEV92" s="98" t="s">
        <v>669</v>
      </c>
      <c r="FEW92" s="98" t="s">
        <v>669</v>
      </c>
      <c r="FEX92" s="98" t="s">
        <v>669</v>
      </c>
      <c r="FEY92" s="98" t="s">
        <v>669</v>
      </c>
      <c r="FEZ92" s="98" t="s">
        <v>669</v>
      </c>
      <c r="FFA92" s="98" t="s">
        <v>669</v>
      </c>
      <c r="FFB92" s="98" t="s">
        <v>669</v>
      </c>
      <c r="FFC92" s="98" t="s">
        <v>669</v>
      </c>
      <c r="FFD92" s="98" t="s">
        <v>669</v>
      </c>
      <c r="FFE92" s="98" t="s">
        <v>669</v>
      </c>
      <c r="FFF92" s="98" t="s">
        <v>669</v>
      </c>
      <c r="FFG92" s="98" t="s">
        <v>669</v>
      </c>
      <c r="FFH92" s="98" t="s">
        <v>669</v>
      </c>
      <c r="FFI92" s="98" t="s">
        <v>669</v>
      </c>
      <c r="FFJ92" s="98" t="s">
        <v>669</v>
      </c>
      <c r="FFK92" s="98" t="s">
        <v>669</v>
      </c>
      <c r="FFL92" s="98" t="s">
        <v>669</v>
      </c>
      <c r="FFM92" s="98" t="s">
        <v>669</v>
      </c>
      <c r="FFN92" s="98" t="s">
        <v>669</v>
      </c>
      <c r="FFO92" s="98" t="s">
        <v>669</v>
      </c>
      <c r="FFP92" s="98" t="s">
        <v>669</v>
      </c>
      <c r="FFQ92" s="98" t="s">
        <v>669</v>
      </c>
      <c r="FFR92" s="98" t="s">
        <v>669</v>
      </c>
      <c r="FFS92" s="98" t="s">
        <v>669</v>
      </c>
      <c r="FFT92" s="98" t="s">
        <v>669</v>
      </c>
      <c r="FFU92" s="98" t="s">
        <v>669</v>
      </c>
      <c r="FFV92" s="98" t="s">
        <v>669</v>
      </c>
      <c r="FFW92" s="98" t="s">
        <v>669</v>
      </c>
      <c r="FFX92" s="98" t="s">
        <v>669</v>
      </c>
      <c r="FFY92" s="98" t="s">
        <v>669</v>
      </c>
      <c r="FFZ92" s="98" t="s">
        <v>669</v>
      </c>
      <c r="FGA92" s="98" t="s">
        <v>669</v>
      </c>
      <c r="FGB92" s="98" t="s">
        <v>669</v>
      </c>
      <c r="FGC92" s="98" t="s">
        <v>669</v>
      </c>
      <c r="FGD92" s="98" t="s">
        <v>669</v>
      </c>
      <c r="FGE92" s="98" t="s">
        <v>669</v>
      </c>
      <c r="FGF92" s="98" t="s">
        <v>669</v>
      </c>
      <c r="FGG92" s="98" t="s">
        <v>669</v>
      </c>
      <c r="FGH92" s="98" t="s">
        <v>669</v>
      </c>
      <c r="FGI92" s="98" t="s">
        <v>669</v>
      </c>
      <c r="FGJ92" s="98" t="s">
        <v>669</v>
      </c>
      <c r="FGK92" s="98" t="s">
        <v>669</v>
      </c>
      <c r="FGL92" s="98" t="s">
        <v>669</v>
      </c>
      <c r="FGM92" s="98" t="s">
        <v>669</v>
      </c>
      <c r="FGN92" s="98" t="s">
        <v>669</v>
      </c>
      <c r="FGO92" s="98" t="s">
        <v>669</v>
      </c>
      <c r="FGP92" s="98" t="s">
        <v>669</v>
      </c>
      <c r="FGQ92" s="98" t="s">
        <v>669</v>
      </c>
      <c r="FGR92" s="98" t="s">
        <v>669</v>
      </c>
      <c r="FGS92" s="98" t="s">
        <v>669</v>
      </c>
      <c r="FGT92" s="98" t="s">
        <v>669</v>
      </c>
      <c r="FGU92" s="98" t="s">
        <v>669</v>
      </c>
      <c r="FGV92" s="98" t="s">
        <v>669</v>
      </c>
      <c r="FGW92" s="98" t="s">
        <v>669</v>
      </c>
      <c r="FGX92" s="98" t="s">
        <v>669</v>
      </c>
      <c r="FGY92" s="98" t="s">
        <v>669</v>
      </c>
      <c r="FGZ92" s="98" t="s">
        <v>669</v>
      </c>
      <c r="FHA92" s="98" t="s">
        <v>669</v>
      </c>
      <c r="FHB92" s="98" t="s">
        <v>669</v>
      </c>
      <c r="FHC92" s="98" t="s">
        <v>669</v>
      </c>
      <c r="FHD92" s="98" t="s">
        <v>669</v>
      </c>
      <c r="FHE92" s="98" t="s">
        <v>669</v>
      </c>
      <c r="FHF92" s="98" t="s">
        <v>669</v>
      </c>
      <c r="FHG92" s="98" t="s">
        <v>669</v>
      </c>
      <c r="FHH92" s="98" t="s">
        <v>669</v>
      </c>
      <c r="FHI92" s="98" t="s">
        <v>669</v>
      </c>
      <c r="FHJ92" s="98" t="s">
        <v>669</v>
      </c>
      <c r="FHK92" s="98" t="s">
        <v>669</v>
      </c>
      <c r="FHL92" s="98" t="s">
        <v>669</v>
      </c>
      <c r="FHM92" s="98" t="s">
        <v>669</v>
      </c>
      <c r="FHN92" s="98" t="s">
        <v>669</v>
      </c>
      <c r="FHO92" s="98" t="s">
        <v>669</v>
      </c>
      <c r="FHP92" s="98" t="s">
        <v>669</v>
      </c>
      <c r="FHQ92" s="98" t="s">
        <v>669</v>
      </c>
      <c r="FHR92" s="98" t="s">
        <v>669</v>
      </c>
      <c r="FHS92" s="98" t="s">
        <v>669</v>
      </c>
      <c r="FHT92" s="98" t="s">
        <v>669</v>
      </c>
      <c r="FHU92" s="98" t="s">
        <v>669</v>
      </c>
      <c r="FHV92" s="98" t="s">
        <v>669</v>
      </c>
      <c r="FHW92" s="98" t="s">
        <v>669</v>
      </c>
      <c r="FHX92" s="98" t="s">
        <v>669</v>
      </c>
      <c r="FHY92" s="98" t="s">
        <v>669</v>
      </c>
      <c r="FHZ92" s="98" t="s">
        <v>669</v>
      </c>
      <c r="FIA92" s="98" t="s">
        <v>669</v>
      </c>
      <c r="FIB92" s="98" t="s">
        <v>669</v>
      </c>
      <c r="FIC92" s="98" t="s">
        <v>669</v>
      </c>
      <c r="FID92" s="98" t="s">
        <v>669</v>
      </c>
      <c r="FIE92" s="98" t="s">
        <v>669</v>
      </c>
      <c r="FIF92" s="98" t="s">
        <v>669</v>
      </c>
      <c r="FIG92" s="98" t="s">
        <v>669</v>
      </c>
      <c r="FIH92" s="98" t="s">
        <v>669</v>
      </c>
      <c r="FII92" s="98" t="s">
        <v>669</v>
      </c>
      <c r="FIJ92" s="98" t="s">
        <v>669</v>
      </c>
      <c r="FIK92" s="98" t="s">
        <v>669</v>
      </c>
      <c r="FIL92" s="98" t="s">
        <v>669</v>
      </c>
      <c r="FIM92" s="98" t="s">
        <v>669</v>
      </c>
      <c r="FIN92" s="98" t="s">
        <v>669</v>
      </c>
      <c r="FIO92" s="98" t="s">
        <v>669</v>
      </c>
      <c r="FIP92" s="98" t="s">
        <v>669</v>
      </c>
      <c r="FIQ92" s="98" t="s">
        <v>669</v>
      </c>
      <c r="FIR92" s="98" t="s">
        <v>669</v>
      </c>
      <c r="FIS92" s="98" t="s">
        <v>669</v>
      </c>
      <c r="FIT92" s="98" t="s">
        <v>669</v>
      </c>
      <c r="FIU92" s="98" t="s">
        <v>669</v>
      </c>
      <c r="FIV92" s="98" t="s">
        <v>669</v>
      </c>
      <c r="FIW92" s="98" t="s">
        <v>669</v>
      </c>
      <c r="FIX92" s="98" t="s">
        <v>669</v>
      </c>
      <c r="FIY92" s="98" t="s">
        <v>669</v>
      </c>
      <c r="FIZ92" s="98" t="s">
        <v>669</v>
      </c>
      <c r="FJA92" s="98" t="s">
        <v>669</v>
      </c>
      <c r="FJB92" s="98" t="s">
        <v>669</v>
      </c>
      <c r="FJC92" s="98" t="s">
        <v>669</v>
      </c>
      <c r="FJD92" s="98" t="s">
        <v>669</v>
      </c>
      <c r="FJE92" s="98" t="s">
        <v>669</v>
      </c>
      <c r="FJF92" s="98" t="s">
        <v>669</v>
      </c>
      <c r="FJG92" s="98" t="s">
        <v>669</v>
      </c>
      <c r="FJH92" s="98" t="s">
        <v>669</v>
      </c>
      <c r="FJI92" s="98" t="s">
        <v>669</v>
      </c>
      <c r="FJJ92" s="98" t="s">
        <v>669</v>
      </c>
      <c r="FJK92" s="98" t="s">
        <v>669</v>
      </c>
      <c r="FJL92" s="98" t="s">
        <v>669</v>
      </c>
      <c r="FJM92" s="98" t="s">
        <v>669</v>
      </c>
      <c r="FJN92" s="98" t="s">
        <v>669</v>
      </c>
      <c r="FJO92" s="98" t="s">
        <v>669</v>
      </c>
      <c r="FJP92" s="98" t="s">
        <v>669</v>
      </c>
      <c r="FJQ92" s="98" t="s">
        <v>669</v>
      </c>
      <c r="FJR92" s="98" t="s">
        <v>669</v>
      </c>
      <c r="FJS92" s="98" t="s">
        <v>669</v>
      </c>
      <c r="FJT92" s="98" t="s">
        <v>669</v>
      </c>
      <c r="FJU92" s="98" t="s">
        <v>669</v>
      </c>
      <c r="FJV92" s="98" t="s">
        <v>669</v>
      </c>
      <c r="FJW92" s="98" t="s">
        <v>669</v>
      </c>
      <c r="FJX92" s="98" t="s">
        <v>669</v>
      </c>
      <c r="FJY92" s="98" t="s">
        <v>669</v>
      </c>
      <c r="FJZ92" s="98" t="s">
        <v>669</v>
      </c>
      <c r="FKA92" s="98" t="s">
        <v>669</v>
      </c>
      <c r="FKB92" s="98" t="s">
        <v>669</v>
      </c>
      <c r="FKC92" s="98" t="s">
        <v>669</v>
      </c>
      <c r="FKD92" s="98" t="s">
        <v>669</v>
      </c>
      <c r="FKE92" s="98" t="s">
        <v>669</v>
      </c>
      <c r="FKF92" s="98" t="s">
        <v>669</v>
      </c>
      <c r="FKG92" s="98" t="s">
        <v>669</v>
      </c>
      <c r="FKH92" s="98" t="s">
        <v>669</v>
      </c>
      <c r="FKI92" s="98" t="s">
        <v>669</v>
      </c>
      <c r="FKJ92" s="98" t="s">
        <v>669</v>
      </c>
      <c r="FKK92" s="98" t="s">
        <v>669</v>
      </c>
      <c r="FKL92" s="98" t="s">
        <v>669</v>
      </c>
      <c r="FKM92" s="98" t="s">
        <v>669</v>
      </c>
      <c r="FKN92" s="98" t="s">
        <v>669</v>
      </c>
      <c r="FKO92" s="98" t="s">
        <v>669</v>
      </c>
      <c r="FKP92" s="98" t="s">
        <v>669</v>
      </c>
      <c r="FKQ92" s="98" t="s">
        <v>669</v>
      </c>
      <c r="FKR92" s="98" t="s">
        <v>669</v>
      </c>
      <c r="FKS92" s="98" t="s">
        <v>669</v>
      </c>
      <c r="FKT92" s="98" t="s">
        <v>669</v>
      </c>
      <c r="FKU92" s="98" t="s">
        <v>669</v>
      </c>
      <c r="FKV92" s="98" t="s">
        <v>669</v>
      </c>
      <c r="FKW92" s="98" t="s">
        <v>669</v>
      </c>
      <c r="FKX92" s="98" t="s">
        <v>669</v>
      </c>
      <c r="FKY92" s="98" t="s">
        <v>669</v>
      </c>
      <c r="FKZ92" s="98" t="s">
        <v>669</v>
      </c>
      <c r="FLA92" s="98" t="s">
        <v>669</v>
      </c>
      <c r="FLB92" s="98" t="s">
        <v>669</v>
      </c>
      <c r="FLC92" s="98" t="s">
        <v>669</v>
      </c>
      <c r="FLD92" s="98" t="s">
        <v>669</v>
      </c>
      <c r="FLE92" s="98" t="s">
        <v>669</v>
      </c>
      <c r="FLF92" s="98" t="s">
        <v>669</v>
      </c>
      <c r="FLG92" s="98" t="s">
        <v>669</v>
      </c>
      <c r="FLH92" s="98" t="s">
        <v>669</v>
      </c>
      <c r="FLI92" s="98" t="s">
        <v>669</v>
      </c>
      <c r="FLJ92" s="98" t="s">
        <v>669</v>
      </c>
      <c r="FLK92" s="98" t="s">
        <v>669</v>
      </c>
      <c r="FLL92" s="98" t="s">
        <v>669</v>
      </c>
      <c r="FLM92" s="98" t="s">
        <v>669</v>
      </c>
      <c r="FLN92" s="98" t="s">
        <v>669</v>
      </c>
      <c r="FLO92" s="98" t="s">
        <v>669</v>
      </c>
      <c r="FLP92" s="98" t="s">
        <v>669</v>
      </c>
      <c r="FLQ92" s="98" t="s">
        <v>669</v>
      </c>
      <c r="FLR92" s="98" t="s">
        <v>669</v>
      </c>
      <c r="FLS92" s="98" t="s">
        <v>669</v>
      </c>
      <c r="FLT92" s="98" t="s">
        <v>669</v>
      </c>
      <c r="FLU92" s="98" t="s">
        <v>669</v>
      </c>
      <c r="FLV92" s="98" t="s">
        <v>669</v>
      </c>
      <c r="FLW92" s="98" t="s">
        <v>669</v>
      </c>
      <c r="FLX92" s="98" t="s">
        <v>669</v>
      </c>
      <c r="FLY92" s="98" t="s">
        <v>669</v>
      </c>
      <c r="FLZ92" s="98" t="s">
        <v>669</v>
      </c>
      <c r="FMA92" s="98" t="s">
        <v>669</v>
      </c>
      <c r="FMB92" s="98" t="s">
        <v>669</v>
      </c>
      <c r="FMC92" s="98" t="s">
        <v>669</v>
      </c>
      <c r="FMD92" s="98" t="s">
        <v>669</v>
      </c>
      <c r="FME92" s="98" t="s">
        <v>669</v>
      </c>
      <c r="FMF92" s="98" t="s">
        <v>669</v>
      </c>
      <c r="FMG92" s="98" t="s">
        <v>669</v>
      </c>
      <c r="FMH92" s="98" t="s">
        <v>669</v>
      </c>
      <c r="FMI92" s="98" t="s">
        <v>669</v>
      </c>
      <c r="FMJ92" s="98" t="s">
        <v>669</v>
      </c>
      <c r="FMK92" s="98" t="s">
        <v>669</v>
      </c>
      <c r="FML92" s="98" t="s">
        <v>669</v>
      </c>
      <c r="FMM92" s="98" t="s">
        <v>669</v>
      </c>
      <c r="FMN92" s="98" t="s">
        <v>669</v>
      </c>
      <c r="FMO92" s="98" t="s">
        <v>669</v>
      </c>
      <c r="FMP92" s="98" t="s">
        <v>669</v>
      </c>
      <c r="FMQ92" s="98" t="s">
        <v>669</v>
      </c>
      <c r="FMR92" s="98" t="s">
        <v>669</v>
      </c>
      <c r="FMS92" s="98" t="s">
        <v>669</v>
      </c>
      <c r="FMT92" s="98" t="s">
        <v>669</v>
      </c>
      <c r="FMU92" s="98" t="s">
        <v>669</v>
      </c>
      <c r="FMV92" s="98" t="s">
        <v>669</v>
      </c>
      <c r="FMW92" s="98" t="s">
        <v>669</v>
      </c>
      <c r="FMX92" s="98" t="s">
        <v>669</v>
      </c>
      <c r="FMY92" s="98" t="s">
        <v>669</v>
      </c>
      <c r="FMZ92" s="98" t="s">
        <v>669</v>
      </c>
      <c r="FNA92" s="98" t="s">
        <v>669</v>
      </c>
      <c r="FNB92" s="98" t="s">
        <v>669</v>
      </c>
      <c r="FNC92" s="98" t="s">
        <v>669</v>
      </c>
      <c r="FND92" s="98" t="s">
        <v>669</v>
      </c>
      <c r="FNE92" s="98" t="s">
        <v>669</v>
      </c>
      <c r="FNF92" s="98" t="s">
        <v>669</v>
      </c>
      <c r="FNG92" s="98" t="s">
        <v>669</v>
      </c>
      <c r="FNH92" s="98" t="s">
        <v>669</v>
      </c>
      <c r="FNI92" s="98" t="s">
        <v>669</v>
      </c>
      <c r="FNJ92" s="98" t="s">
        <v>669</v>
      </c>
      <c r="FNK92" s="98" t="s">
        <v>669</v>
      </c>
      <c r="FNL92" s="98" t="s">
        <v>669</v>
      </c>
      <c r="FNM92" s="98" t="s">
        <v>669</v>
      </c>
      <c r="FNN92" s="98" t="s">
        <v>669</v>
      </c>
      <c r="FNO92" s="98" t="s">
        <v>669</v>
      </c>
      <c r="FNP92" s="98" t="s">
        <v>669</v>
      </c>
      <c r="FNQ92" s="98" t="s">
        <v>669</v>
      </c>
      <c r="FNR92" s="98" t="s">
        <v>669</v>
      </c>
      <c r="FNS92" s="98" t="s">
        <v>669</v>
      </c>
      <c r="FNT92" s="98" t="s">
        <v>669</v>
      </c>
      <c r="FNU92" s="98" t="s">
        <v>669</v>
      </c>
      <c r="FNV92" s="98" t="s">
        <v>669</v>
      </c>
      <c r="FNW92" s="98" t="s">
        <v>669</v>
      </c>
      <c r="FNX92" s="98" t="s">
        <v>669</v>
      </c>
      <c r="FNY92" s="98" t="s">
        <v>669</v>
      </c>
      <c r="FNZ92" s="98" t="s">
        <v>669</v>
      </c>
      <c r="FOA92" s="98" t="s">
        <v>669</v>
      </c>
      <c r="FOB92" s="98" t="s">
        <v>669</v>
      </c>
      <c r="FOC92" s="98" t="s">
        <v>669</v>
      </c>
      <c r="FOD92" s="98" t="s">
        <v>669</v>
      </c>
      <c r="FOE92" s="98" t="s">
        <v>669</v>
      </c>
      <c r="FOF92" s="98" t="s">
        <v>669</v>
      </c>
      <c r="FOG92" s="98" t="s">
        <v>669</v>
      </c>
      <c r="FOH92" s="98" t="s">
        <v>669</v>
      </c>
      <c r="FOI92" s="98" t="s">
        <v>669</v>
      </c>
      <c r="FOJ92" s="98" t="s">
        <v>669</v>
      </c>
      <c r="FOK92" s="98" t="s">
        <v>669</v>
      </c>
      <c r="FOL92" s="98" t="s">
        <v>669</v>
      </c>
      <c r="FOM92" s="98" t="s">
        <v>669</v>
      </c>
      <c r="FON92" s="98" t="s">
        <v>669</v>
      </c>
      <c r="FOO92" s="98" t="s">
        <v>669</v>
      </c>
      <c r="FOP92" s="98" t="s">
        <v>669</v>
      </c>
      <c r="FOQ92" s="98" t="s">
        <v>669</v>
      </c>
      <c r="FOR92" s="98" t="s">
        <v>669</v>
      </c>
      <c r="FOS92" s="98" t="s">
        <v>669</v>
      </c>
      <c r="FOT92" s="98" t="s">
        <v>669</v>
      </c>
      <c r="FOU92" s="98" t="s">
        <v>669</v>
      </c>
      <c r="FOV92" s="98" t="s">
        <v>669</v>
      </c>
      <c r="FOW92" s="98" t="s">
        <v>669</v>
      </c>
      <c r="FOX92" s="98" t="s">
        <v>669</v>
      </c>
      <c r="FOY92" s="98" t="s">
        <v>669</v>
      </c>
      <c r="FOZ92" s="98" t="s">
        <v>669</v>
      </c>
      <c r="FPA92" s="98" t="s">
        <v>669</v>
      </c>
      <c r="FPB92" s="98" t="s">
        <v>669</v>
      </c>
      <c r="FPC92" s="98" t="s">
        <v>669</v>
      </c>
      <c r="FPD92" s="98" t="s">
        <v>669</v>
      </c>
      <c r="FPE92" s="98" t="s">
        <v>669</v>
      </c>
      <c r="FPF92" s="98" t="s">
        <v>669</v>
      </c>
      <c r="FPG92" s="98" t="s">
        <v>669</v>
      </c>
      <c r="FPH92" s="98" t="s">
        <v>669</v>
      </c>
      <c r="FPI92" s="98" t="s">
        <v>669</v>
      </c>
      <c r="FPJ92" s="98" t="s">
        <v>669</v>
      </c>
      <c r="FPK92" s="98" t="s">
        <v>669</v>
      </c>
      <c r="FPL92" s="98" t="s">
        <v>669</v>
      </c>
      <c r="FPM92" s="98" t="s">
        <v>669</v>
      </c>
      <c r="FPN92" s="98" t="s">
        <v>669</v>
      </c>
      <c r="FPO92" s="98" t="s">
        <v>669</v>
      </c>
      <c r="FPP92" s="98" t="s">
        <v>669</v>
      </c>
      <c r="FPQ92" s="98" t="s">
        <v>669</v>
      </c>
      <c r="FPR92" s="98" t="s">
        <v>669</v>
      </c>
      <c r="FPS92" s="98" t="s">
        <v>669</v>
      </c>
      <c r="FPT92" s="98" t="s">
        <v>669</v>
      </c>
      <c r="FPU92" s="98" t="s">
        <v>669</v>
      </c>
      <c r="FPV92" s="98" t="s">
        <v>669</v>
      </c>
      <c r="FPW92" s="98" t="s">
        <v>669</v>
      </c>
      <c r="FPX92" s="98" t="s">
        <v>669</v>
      </c>
      <c r="FPY92" s="98" t="s">
        <v>669</v>
      </c>
      <c r="FPZ92" s="98" t="s">
        <v>669</v>
      </c>
      <c r="FQA92" s="98" t="s">
        <v>669</v>
      </c>
      <c r="FQB92" s="98" t="s">
        <v>669</v>
      </c>
      <c r="FQC92" s="98" t="s">
        <v>669</v>
      </c>
      <c r="FQD92" s="98" t="s">
        <v>669</v>
      </c>
      <c r="FQE92" s="98" t="s">
        <v>669</v>
      </c>
      <c r="FQF92" s="98" t="s">
        <v>669</v>
      </c>
      <c r="FQG92" s="98" t="s">
        <v>669</v>
      </c>
      <c r="FQH92" s="98" t="s">
        <v>669</v>
      </c>
      <c r="FQI92" s="98" t="s">
        <v>669</v>
      </c>
      <c r="FQJ92" s="98" t="s">
        <v>669</v>
      </c>
      <c r="FQK92" s="98" t="s">
        <v>669</v>
      </c>
      <c r="FQL92" s="98" t="s">
        <v>669</v>
      </c>
      <c r="FQM92" s="98" t="s">
        <v>669</v>
      </c>
      <c r="FQN92" s="98" t="s">
        <v>669</v>
      </c>
      <c r="FQO92" s="98" t="s">
        <v>669</v>
      </c>
      <c r="FQP92" s="98" t="s">
        <v>669</v>
      </c>
      <c r="FQQ92" s="98" t="s">
        <v>669</v>
      </c>
      <c r="FQR92" s="98" t="s">
        <v>669</v>
      </c>
      <c r="FQS92" s="98" t="s">
        <v>669</v>
      </c>
      <c r="FQT92" s="98" t="s">
        <v>669</v>
      </c>
      <c r="FQU92" s="98" t="s">
        <v>669</v>
      </c>
      <c r="FQV92" s="98" t="s">
        <v>669</v>
      </c>
      <c r="FQW92" s="98" t="s">
        <v>669</v>
      </c>
      <c r="FQX92" s="98" t="s">
        <v>669</v>
      </c>
      <c r="FQY92" s="98" t="s">
        <v>669</v>
      </c>
      <c r="FQZ92" s="98" t="s">
        <v>669</v>
      </c>
      <c r="FRA92" s="98" t="s">
        <v>669</v>
      </c>
      <c r="FRB92" s="98" t="s">
        <v>669</v>
      </c>
      <c r="FRC92" s="98" t="s">
        <v>669</v>
      </c>
      <c r="FRD92" s="98" t="s">
        <v>669</v>
      </c>
      <c r="FRE92" s="98" t="s">
        <v>669</v>
      </c>
      <c r="FRF92" s="98" t="s">
        <v>669</v>
      </c>
      <c r="FRG92" s="98" t="s">
        <v>669</v>
      </c>
      <c r="FRH92" s="98" t="s">
        <v>669</v>
      </c>
      <c r="FRI92" s="98" t="s">
        <v>669</v>
      </c>
      <c r="FRJ92" s="98" t="s">
        <v>669</v>
      </c>
      <c r="FRK92" s="98" t="s">
        <v>669</v>
      </c>
      <c r="FRL92" s="98" t="s">
        <v>669</v>
      </c>
      <c r="FRM92" s="98" t="s">
        <v>669</v>
      </c>
      <c r="FRN92" s="98" t="s">
        <v>669</v>
      </c>
      <c r="FRO92" s="98" t="s">
        <v>669</v>
      </c>
      <c r="FRP92" s="98" t="s">
        <v>669</v>
      </c>
      <c r="FRQ92" s="98" t="s">
        <v>669</v>
      </c>
      <c r="FRR92" s="98" t="s">
        <v>669</v>
      </c>
      <c r="FRS92" s="98" t="s">
        <v>669</v>
      </c>
      <c r="FRT92" s="98" t="s">
        <v>669</v>
      </c>
      <c r="FRU92" s="98" t="s">
        <v>669</v>
      </c>
      <c r="FRV92" s="98" t="s">
        <v>669</v>
      </c>
      <c r="FRW92" s="98" t="s">
        <v>669</v>
      </c>
      <c r="FRX92" s="98" t="s">
        <v>669</v>
      </c>
      <c r="FRY92" s="98" t="s">
        <v>669</v>
      </c>
      <c r="FRZ92" s="98" t="s">
        <v>669</v>
      </c>
      <c r="FSA92" s="98" t="s">
        <v>669</v>
      </c>
      <c r="FSB92" s="98" t="s">
        <v>669</v>
      </c>
      <c r="FSC92" s="98" t="s">
        <v>669</v>
      </c>
      <c r="FSD92" s="98" t="s">
        <v>669</v>
      </c>
      <c r="FSE92" s="98" t="s">
        <v>669</v>
      </c>
      <c r="FSF92" s="98" t="s">
        <v>669</v>
      </c>
      <c r="FSG92" s="98" t="s">
        <v>669</v>
      </c>
      <c r="FSH92" s="98" t="s">
        <v>669</v>
      </c>
      <c r="FSI92" s="98" t="s">
        <v>669</v>
      </c>
      <c r="FSJ92" s="98" t="s">
        <v>669</v>
      </c>
      <c r="FSK92" s="98" t="s">
        <v>669</v>
      </c>
      <c r="FSL92" s="98" t="s">
        <v>669</v>
      </c>
      <c r="FSM92" s="98" t="s">
        <v>669</v>
      </c>
      <c r="FSN92" s="98" t="s">
        <v>669</v>
      </c>
      <c r="FSO92" s="98" t="s">
        <v>669</v>
      </c>
      <c r="FSP92" s="98" t="s">
        <v>669</v>
      </c>
      <c r="FSQ92" s="98" t="s">
        <v>669</v>
      </c>
      <c r="FSR92" s="98" t="s">
        <v>669</v>
      </c>
      <c r="FSS92" s="98" t="s">
        <v>669</v>
      </c>
      <c r="FST92" s="98" t="s">
        <v>669</v>
      </c>
      <c r="FSU92" s="98" t="s">
        <v>669</v>
      </c>
      <c r="FSV92" s="98" t="s">
        <v>669</v>
      </c>
      <c r="FSW92" s="98" t="s">
        <v>669</v>
      </c>
      <c r="FSX92" s="98" t="s">
        <v>669</v>
      </c>
      <c r="FSY92" s="98" t="s">
        <v>669</v>
      </c>
      <c r="FSZ92" s="98" t="s">
        <v>669</v>
      </c>
      <c r="FTA92" s="98" t="s">
        <v>669</v>
      </c>
      <c r="FTB92" s="98" t="s">
        <v>669</v>
      </c>
      <c r="FTC92" s="98" t="s">
        <v>669</v>
      </c>
      <c r="FTD92" s="98" t="s">
        <v>669</v>
      </c>
      <c r="FTE92" s="98" t="s">
        <v>669</v>
      </c>
      <c r="FTF92" s="98" t="s">
        <v>669</v>
      </c>
      <c r="FTG92" s="98" t="s">
        <v>669</v>
      </c>
      <c r="FTH92" s="98" t="s">
        <v>669</v>
      </c>
      <c r="FTI92" s="98" t="s">
        <v>669</v>
      </c>
      <c r="FTJ92" s="98" t="s">
        <v>669</v>
      </c>
      <c r="FTK92" s="98" t="s">
        <v>669</v>
      </c>
      <c r="FTL92" s="98" t="s">
        <v>669</v>
      </c>
      <c r="FTM92" s="98" t="s">
        <v>669</v>
      </c>
      <c r="FTN92" s="98" t="s">
        <v>669</v>
      </c>
      <c r="FTO92" s="98" t="s">
        <v>669</v>
      </c>
      <c r="FTP92" s="98" t="s">
        <v>669</v>
      </c>
      <c r="FTQ92" s="98" t="s">
        <v>669</v>
      </c>
      <c r="FTR92" s="98" t="s">
        <v>669</v>
      </c>
      <c r="FTS92" s="98" t="s">
        <v>669</v>
      </c>
      <c r="FTT92" s="98" t="s">
        <v>669</v>
      </c>
      <c r="FTU92" s="98" t="s">
        <v>669</v>
      </c>
      <c r="FTV92" s="98" t="s">
        <v>669</v>
      </c>
      <c r="FTW92" s="98" t="s">
        <v>669</v>
      </c>
      <c r="FTX92" s="98" t="s">
        <v>669</v>
      </c>
      <c r="FTY92" s="98" t="s">
        <v>669</v>
      </c>
      <c r="FTZ92" s="98" t="s">
        <v>669</v>
      </c>
      <c r="FUA92" s="98" t="s">
        <v>669</v>
      </c>
      <c r="FUB92" s="98" t="s">
        <v>669</v>
      </c>
      <c r="FUC92" s="98" t="s">
        <v>669</v>
      </c>
      <c r="FUD92" s="98" t="s">
        <v>669</v>
      </c>
      <c r="FUE92" s="98" t="s">
        <v>669</v>
      </c>
      <c r="FUF92" s="98" t="s">
        <v>669</v>
      </c>
      <c r="FUG92" s="98" t="s">
        <v>669</v>
      </c>
      <c r="FUH92" s="98" t="s">
        <v>669</v>
      </c>
      <c r="FUI92" s="98" t="s">
        <v>669</v>
      </c>
      <c r="FUJ92" s="98" t="s">
        <v>669</v>
      </c>
      <c r="FUK92" s="98" t="s">
        <v>669</v>
      </c>
      <c r="FUL92" s="98" t="s">
        <v>669</v>
      </c>
      <c r="FUM92" s="98" t="s">
        <v>669</v>
      </c>
      <c r="FUN92" s="98" t="s">
        <v>669</v>
      </c>
      <c r="FUO92" s="98" t="s">
        <v>669</v>
      </c>
      <c r="FUP92" s="98" t="s">
        <v>669</v>
      </c>
      <c r="FUQ92" s="98" t="s">
        <v>669</v>
      </c>
      <c r="FUR92" s="98" t="s">
        <v>669</v>
      </c>
      <c r="FUS92" s="98" t="s">
        <v>669</v>
      </c>
      <c r="FUT92" s="98" t="s">
        <v>669</v>
      </c>
      <c r="FUU92" s="98" t="s">
        <v>669</v>
      </c>
      <c r="FUV92" s="98" t="s">
        <v>669</v>
      </c>
      <c r="FUW92" s="98" t="s">
        <v>669</v>
      </c>
      <c r="FUX92" s="98" t="s">
        <v>669</v>
      </c>
      <c r="FUY92" s="98" t="s">
        <v>669</v>
      </c>
      <c r="FUZ92" s="98" t="s">
        <v>669</v>
      </c>
      <c r="FVA92" s="98" t="s">
        <v>669</v>
      </c>
      <c r="FVB92" s="98" t="s">
        <v>669</v>
      </c>
      <c r="FVC92" s="98" t="s">
        <v>669</v>
      </c>
      <c r="FVD92" s="98" t="s">
        <v>669</v>
      </c>
      <c r="FVE92" s="98" t="s">
        <v>669</v>
      </c>
      <c r="FVF92" s="98" t="s">
        <v>669</v>
      </c>
      <c r="FVG92" s="98" t="s">
        <v>669</v>
      </c>
      <c r="FVH92" s="98" t="s">
        <v>669</v>
      </c>
      <c r="FVI92" s="98" t="s">
        <v>669</v>
      </c>
      <c r="FVJ92" s="98" t="s">
        <v>669</v>
      </c>
      <c r="FVK92" s="98" t="s">
        <v>669</v>
      </c>
      <c r="FVL92" s="98" t="s">
        <v>669</v>
      </c>
      <c r="FVM92" s="98" t="s">
        <v>669</v>
      </c>
      <c r="FVN92" s="98" t="s">
        <v>669</v>
      </c>
      <c r="FVO92" s="98" t="s">
        <v>669</v>
      </c>
      <c r="FVP92" s="98" t="s">
        <v>669</v>
      </c>
      <c r="FVQ92" s="98" t="s">
        <v>669</v>
      </c>
      <c r="FVR92" s="98" t="s">
        <v>669</v>
      </c>
      <c r="FVS92" s="98" t="s">
        <v>669</v>
      </c>
      <c r="FVT92" s="98" t="s">
        <v>669</v>
      </c>
      <c r="FVU92" s="98" t="s">
        <v>669</v>
      </c>
      <c r="FVV92" s="98" t="s">
        <v>669</v>
      </c>
      <c r="FVW92" s="98" t="s">
        <v>669</v>
      </c>
      <c r="FVX92" s="98" t="s">
        <v>669</v>
      </c>
      <c r="FVY92" s="98" t="s">
        <v>669</v>
      </c>
      <c r="FVZ92" s="98" t="s">
        <v>669</v>
      </c>
      <c r="FWA92" s="98" t="s">
        <v>669</v>
      </c>
      <c r="FWB92" s="98" t="s">
        <v>669</v>
      </c>
      <c r="FWC92" s="98" t="s">
        <v>669</v>
      </c>
      <c r="FWD92" s="98" t="s">
        <v>669</v>
      </c>
      <c r="FWE92" s="98" t="s">
        <v>669</v>
      </c>
      <c r="FWF92" s="98" t="s">
        <v>669</v>
      </c>
      <c r="FWG92" s="98" t="s">
        <v>669</v>
      </c>
      <c r="FWH92" s="98" t="s">
        <v>669</v>
      </c>
      <c r="FWI92" s="98" t="s">
        <v>669</v>
      </c>
      <c r="FWJ92" s="98" t="s">
        <v>669</v>
      </c>
      <c r="FWK92" s="98" t="s">
        <v>669</v>
      </c>
      <c r="FWL92" s="98" t="s">
        <v>669</v>
      </c>
      <c r="FWM92" s="98" t="s">
        <v>669</v>
      </c>
      <c r="FWN92" s="98" t="s">
        <v>669</v>
      </c>
      <c r="FWO92" s="98" t="s">
        <v>669</v>
      </c>
      <c r="FWP92" s="98" t="s">
        <v>669</v>
      </c>
      <c r="FWQ92" s="98" t="s">
        <v>669</v>
      </c>
      <c r="FWR92" s="98" t="s">
        <v>669</v>
      </c>
      <c r="FWS92" s="98" t="s">
        <v>669</v>
      </c>
      <c r="FWT92" s="98" t="s">
        <v>669</v>
      </c>
      <c r="FWU92" s="98" t="s">
        <v>669</v>
      </c>
      <c r="FWV92" s="98" t="s">
        <v>669</v>
      </c>
      <c r="FWW92" s="98" t="s">
        <v>669</v>
      </c>
      <c r="FWX92" s="98" t="s">
        <v>669</v>
      </c>
      <c r="FWY92" s="98" t="s">
        <v>669</v>
      </c>
      <c r="FWZ92" s="98" t="s">
        <v>669</v>
      </c>
      <c r="FXA92" s="98" t="s">
        <v>669</v>
      </c>
      <c r="FXB92" s="98" t="s">
        <v>669</v>
      </c>
      <c r="FXC92" s="98" t="s">
        <v>669</v>
      </c>
      <c r="FXD92" s="98" t="s">
        <v>669</v>
      </c>
      <c r="FXE92" s="98" t="s">
        <v>669</v>
      </c>
      <c r="FXF92" s="98" t="s">
        <v>669</v>
      </c>
      <c r="FXG92" s="98" t="s">
        <v>669</v>
      </c>
      <c r="FXH92" s="98" t="s">
        <v>669</v>
      </c>
      <c r="FXI92" s="98" t="s">
        <v>669</v>
      </c>
      <c r="FXJ92" s="98" t="s">
        <v>669</v>
      </c>
      <c r="FXK92" s="98" t="s">
        <v>669</v>
      </c>
      <c r="FXL92" s="98" t="s">
        <v>669</v>
      </c>
      <c r="FXM92" s="98" t="s">
        <v>669</v>
      </c>
      <c r="FXN92" s="98" t="s">
        <v>669</v>
      </c>
      <c r="FXO92" s="98" t="s">
        <v>669</v>
      </c>
      <c r="FXP92" s="98" t="s">
        <v>669</v>
      </c>
      <c r="FXQ92" s="98" t="s">
        <v>669</v>
      </c>
      <c r="FXR92" s="98" t="s">
        <v>669</v>
      </c>
      <c r="FXS92" s="98" t="s">
        <v>669</v>
      </c>
      <c r="FXT92" s="98" t="s">
        <v>669</v>
      </c>
      <c r="FXU92" s="98" t="s">
        <v>669</v>
      </c>
      <c r="FXV92" s="98" t="s">
        <v>669</v>
      </c>
      <c r="FXW92" s="98" t="s">
        <v>669</v>
      </c>
      <c r="FXX92" s="98" t="s">
        <v>669</v>
      </c>
      <c r="FXY92" s="98" t="s">
        <v>669</v>
      </c>
      <c r="FXZ92" s="98" t="s">
        <v>669</v>
      </c>
      <c r="FYA92" s="98" t="s">
        <v>669</v>
      </c>
      <c r="FYB92" s="98" t="s">
        <v>669</v>
      </c>
      <c r="FYC92" s="98" t="s">
        <v>669</v>
      </c>
      <c r="FYD92" s="98" t="s">
        <v>669</v>
      </c>
      <c r="FYE92" s="98" t="s">
        <v>669</v>
      </c>
      <c r="FYF92" s="98" t="s">
        <v>669</v>
      </c>
      <c r="FYG92" s="98" t="s">
        <v>669</v>
      </c>
      <c r="FYH92" s="98" t="s">
        <v>669</v>
      </c>
      <c r="FYI92" s="98" t="s">
        <v>669</v>
      </c>
      <c r="FYJ92" s="98" t="s">
        <v>669</v>
      </c>
      <c r="FYK92" s="98" t="s">
        <v>669</v>
      </c>
      <c r="FYL92" s="98" t="s">
        <v>669</v>
      </c>
      <c r="FYM92" s="98" t="s">
        <v>669</v>
      </c>
      <c r="FYN92" s="98" t="s">
        <v>669</v>
      </c>
      <c r="FYO92" s="98" t="s">
        <v>669</v>
      </c>
      <c r="FYP92" s="98" t="s">
        <v>669</v>
      </c>
      <c r="FYQ92" s="98" t="s">
        <v>669</v>
      </c>
      <c r="FYR92" s="98" t="s">
        <v>669</v>
      </c>
      <c r="FYS92" s="98" t="s">
        <v>669</v>
      </c>
      <c r="FYT92" s="98" t="s">
        <v>669</v>
      </c>
      <c r="FYU92" s="98" t="s">
        <v>669</v>
      </c>
      <c r="FYV92" s="98" t="s">
        <v>669</v>
      </c>
      <c r="FYW92" s="98" t="s">
        <v>669</v>
      </c>
      <c r="FYX92" s="98" t="s">
        <v>669</v>
      </c>
      <c r="FYY92" s="98" t="s">
        <v>669</v>
      </c>
      <c r="FYZ92" s="98" t="s">
        <v>669</v>
      </c>
      <c r="FZA92" s="98" t="s">
        <v>669</v>
      </c>
      <c r="FZB92" s="98" t="s">
        <v>669</v>
      </c>
      <c r="FZC92" s="98" t="s">
        <v>669</v>
      </c>
      <c r="FZD92" s="98" t="s">
        <v>669</v>
      </c>
      <c r="FZE92" s="98" t="s">
        <v>669</v>
      </c>
      <c r="FZF92" s="98" t="s">
        <v>669</v>
      </c>
      <c r="FZG92" s="98" t="s">
        <v>669</v>
      </c>
      <c r="FZH92" s="98" t="s">
        <v>669</v>
      </c>
      <c r="FZI92" s="98" t="s">
        <v>669</v>
      </c>
      <c r="FZJ92" s="98" t="s">
        <v>669</v>
      </c>
      <c r="FZK92" s="98" t="s">
        <v>669</v>
      </c>
      <c r="FZL92" s="98" t="s">
        <v>669</v>
      </c>
      <c r="FZM92" s="98" t="s">
        <v>669</v>
      </c>
      <c r="FZN92" s="98" t="s">
        <v>669</v>
      </c>
      <c r="FZO92" s="98" t="s">
        <v>669</v>
      </c>
      <c r="FZP92" s="98" t="s">
        <v>669</v>
      </c>
      <c r="FZQ92" s="98" t="s">
        <v>669</v>
      </c>
      <c r="FZR92" s="98" t="s">
        <v>669</v>
      </c>
      <c r="FZS92" s="98" t="s">
        <v>669</v>
      </c>
      <c r="FZT92" s="98" t="s">
        <v>669</v>
      </c>
      <c r="FZU92" s="98" t="s">
        <v>669</v>
      </c>
      <c r="FZV92" s="98" t="s">
        <v>669</v>
      </c>
      <c r="FZW92" s="98" t="s">
        <v>669</v>
      </c>
      <c r="FZX92" s="98" t="s">
        <v>669</v>
      </c>
      <c r="FZY92" s="98" t="s">
        <v>669</v>
      </c>
      <c r="FZZ92" s="98" t="s">
        <v>669</v>
      </c>
      <c r="GAA92" s="98" t="s">
        <v>669</v>
      </c>
      <c r="GAB92" s="98" t="s">
        <v>669</v>
      </c>
      <c r="GAC92" s="98" t="s">
        <v>669</v>
      </c>
      <c r="GAD92" s="98" t="s">
        <v>669</v>
      </c>
      <c r="GAE92" s="98" t="s">
        <v>669</v>
      </c>
      <c r="GAF92" s="98" t="s">
        <v>669</v>
      </c>
      <c r="GAG92" s="98" t="s">
        <v>669</v>
      </c>
      <c r="GAH92" s="98" t="s">
        <v>669</v>
      </c>
      <c r="GAI92" s="98" t="s">
        <v>669</v>
      </c>
      <c r="GAJ92" s="98" t="s">
        <v>669</v>
      </c>
      <c r="GAK92" s="98" t="s">
        <v>669</v>
      </c>
      <c r="GAL92" s="98" t="s">
        <v>669</v>
      </c>
      <c r="GAM92" s="98" t="s">
        <v>669</v>
      </c>
      <c r="GAN92" s="98" t="s">
        <v>669</v>
      </c>
      <c r="GAO92" s="98" t="s">
        <v>669</v>
      </c>
      <c r="GAP92" s="98" t="s">
        <v>669</v>
      </c>
      <c r="GAQ92" s="98" t="s">
        <v>669</v>
      </c>
      <c r="GAR92" s="98" t="s">
        <v>669</v>
      </c>
      <c r="GAS92" s="98" t="s">
        <v>669</v>
      </c>
      <c r="GAT92" s="98" t="s">
        <v>669</v>
      </c>
      <c r="GAU92" s="98" t="s">
        <v>669</v>
      </c>
      <c r="GAV92" s="98" t="s">
        <v>669</v>
      </c>
      <c r="GAW92" s="98" t="s">
        <v>669</v>
      </c>
      <c r="GAX92" s="98" t="s">
        <v>669</v>
      </c>
      <c r="GAY92" s="98" t="s">
        <v>669</v>
      </c>
      <c r="GAZ92" s="98" t="s">
        <v>669</v>
      </c>
      <c r="GBA92" s="98" t="s">
        <v>669</v>
      </c>
      <c r="GBB92" s="98" t="s">
        <v>669</v>
      </c>
      <c r="GBC92" s="98" t="s">
        <v>669</v>
      </c>
      <c r="GBD92" s="98" t="s">
        <v>669</v>
      </c>
      <c r="GBE92" s="98" t="s">
        <v>669</v>
      </c>
      <c r="GBF92" s="98" t="s">
        <v>669</v>
      </c>
      <c r="GBG92" s="98" t="s">
        <v>669</v>
      </c>
      <c r="GBH92" s="98" t="s">
        <v>669</v>
      </c>
      <c r="GBI92" s="98" t="s">
        <v>669</v>
      </c>
      <c r="GBJ92" s="98" t="s">
        <v>669</v>
      </c>
      <c r="GBK92" s="98" t="s">
        <v>669</v>
      </c>
      <c r="GBL92" s="98" t="s">
        <v>669</v>
      </c>
      <c r="GBM92" s="98" t="s">
        <v>669</v>
      </c>
      <c r="GBN92" s="98" t="s">
        <v>669</v>
      </c>
      <c r="GBO92" s="98" t="s">
        <v>669</v>
      </c>
      <c r="GBP92" s="98" t="s">
        <v>669</v>
      </c>
      <c r="GBQ92" s="98" t="s">
        <v>669</v>
      </c>
      <c r="GBR92" s="98" t="s">
        <v>669</v>
      </c>
      <c r="GBS92" s="98" t="s">
        <v>669</v>
      </c>
      <c r="GBT92" s="98" t="s">
        <v>669</v>
      </c>
      <c r="GBU92" s="98" t="s">
        <v>669</v>
      </c>
      <c r="GBV92" s="98" t="s">
        <v>669</v>
      </c>
      <c r="GBW92" s="98" t="s">
        <v>669</v>
      </c>
      <c r="GBX92" s="98" t="s">
        <v>669</v>
      </c>
      <c r="GBY92" s="98" t="s">
        <v>669</v>
      </c>
      <c r="GBZ92" s="98" t="s">
        <v>669</v>
      </c>
      <c r="GCA92" s="98" t="s">
        <v>669</v>
      </c>
      <c r="GCB92" s="98" t="s">
        <v>669</v>
      </c>
      <c r="GCC92" s="98" t="s">
        <v>669</v>
      </c>
      <c r="GCD92" s="98" t="s">
        <v>669</v>
      </c>
      <c r="GCE92" s="98" t="s">
        <v>669</v>
      </c>
      <c r="GCF92" s="98" t="s">
        <v>669</v>
      </c>
      <c r="GCG92" s="98" t="s">
        <v>669</v>
      </c>
      <c r="GCH92" s="98" t="s">
        <v>669</v>
      </c>
      <c r="GCI92" s="98" t="s">
        <v>669</v>
      </c>
      <c r="GCJ92" s="98" t="s">
        <v>669</v>
      </c>
      <c r="GCK92" s="98" t="s">
        <v>669</v>
      </c>
      <c r="GCL92" s="98" t="s">
        <v>669</v>
      </c>
      <c r="GCM92" s="98" t="s">
        <v>669</v>
      </c>
      <c r="GCN92" s="98" t="s">
        <v>669</v>
      </c>
      <c r="GCO92" s="98" t="s">
        <v>669</v>
      </c>
      <c r="GCP92" s="98" t="s">
        <v>669</v>
      </c>
      <c r="GCQ92" s="98" t="s">
        <v>669</v>
      </c>
      <c r="GCR92" s="98" t="s">
        <v>669</v>
      </c>
      <c r="GCS92" s="98" t="s">
        <v>669</v>
      </c>
      <c r="GCT92" s="98" t="s">
        <v>669</v>
      </c>
      <c r="GCU92" s="98" t="s">
        <v>669</v>
      </c>
      <c r="GCV92" s="98" t="s">
        <v>669</v>
      </c>
      <c r="GCW92" s="98" t="s">
        <v>669</v>
      </c>
      <c r="GCX92" s="98" t="s">
        <v>669</v>
      </c>
      <c r="GCY92" s="98" t="s">
        <v>669</v>
      </c>
      <c r="GCZ92" s="98" t="s">
        <v>669</v>
      </c>
      <c r="GDA92" s="98" t="s">
        <v>669</v>
      </c>
      <c r="GDB92" s="98" t="s">
        <v>669</v>
      </c>
      <c r="GDC92" s="98" t="s">
        <v>669</v>
      </c>
      <c r="GDD92" s="98" t="s">
        <v>669</v>
      </c>
      <c r="GDE92" s="98" t="s">
        <v>669</v>
      </c>
      <c r="GDF92" s="98" t="s">
        <v>669</v>
      </c>
      <c r="GDG92" s="98" t="s">
        <v>669</v>
      </c>
      <c r="GDH92" s="98" t="s">
        <v>669</v>
      </c>
      <c r="GDI92" s="98" t="s">
        <v>669</v>
      </c>
      <c r="GDJ92" s="98" t="s">
        <v>669</v>
      </c>
      <c r="GDK92" s="98" t="s">
        <v>669</v>
      </c>
      <c r="GDL92" s="98" t="s">
        <v>669</v>
      </c>
      <c r="GDM92" s="98" t="s">
        <v>669</v>
      </c>
      <c r="GDN92" s="98" t="s">
        <v>669</v>
      </c>
      <c r="GDO92" s="98" t="s">
        <v>669</v>
      </c>
      <c r="GDP92" s="98" t="s">
        <v>669</v>
      </c>
      <c r="GDQ92" s="98" t="s">
        <v>669</v>
      </c>
      <c r="GDR92" s="98" t="s">
        <v>669</v>
      </c>
      <c r="GDS92" s="98" t="s">
        <v>669</v>
      </c>
      <c r="GDT92" s="98" t="s">
        <v>669</v>
      </c>
      <c r="GDU92" s="98" t="s">
        <v>669</v>
      </c>
      <c r="GDV92" s="98" t="s">
        <v>669</v>
      </c>
      <c r="GDW92" s="98" t="s">
        <v>669</v>
      </c>
      <c r="GDX92" s="98" t="s">
        <v>669</v>
      </c>
      <c r="GDY92" s="98" t="s">
        <v>669</v>
      </c>
      <c r="GDZ92" s="98" t="s">
        <v>669</v>
      </c>
      <c r="GEA92" s="98" t="s">
        <v>669</v>
      </c>
      <c r="GEB92" s="98" t="s">
        <v>669</v>
      </c>
      <c r="GEC92" s="98" t="s">
        <v>669</v>
      </c>
      <c r="GED92" s="98" t="s">
        <v>669</v>
      </c>
      <c r="GEE92" s="98" t="s">
        <v>669</v>
      </c>
      <c r="GEF92" s="98" t="s">
        <v>669</v>
      </c>
      <c r="GEG92" s="98" t="s">
        <v>669</v>
      </c>
      <c r="GEH92" s="98" t="s">
        <v>669</v>
      </c>
      <c r="GEI92" s="98" t="s">
        <v>669</v>
      </c>
      <c r="GEJ92" s="98" t="s">
        <v>669</v>
      </c>
      <c r="GEK92" s="98" t="s">
        <v>669</v>
      </c>
      <c r="GEL92" s="98" t="s">
        <v>669</v>
      </c>
      <c r="GEM92" s="98" t="s">
        <v>669</v>
      </c>
      <c r="GEN92" s="98" t="s">
        <v>669</v>
      </c>
      <c r="GEO92" s="98" t="s">
        <v>669</v>
      </c>
      <c r="GEP92" s="98" t="s">
        <v>669</v>
      </c>
      <c r="GEQ92" s="98" t="s">
        <v>669</v>
      </c>
      <c r="GER92" s="98" t="s">
        <v>669</v>
      </c>
      <c r="GES92" s="98" t="s">
        <v>669</v>
      </c>
      <c r="GET92" s="98" t="s">
        <v>669</v>
      </c>
      <c r="GEU92" s="98" t="s">
        <v>669</v>
      </c>
      <c r="GEV92" s="98" t="s">
        <v>669</v>
      </c>
      <c r="GEW92" s="98" t="s">
        <v>669</v>
      </c>
      <c r="GEX92" s="98" t="s">
        <v>669</v>
      </c>
      <c r="GEY92" s="98" t="s">
        <v>669</v>
      </c>
      <c r="GEZ92" s="98" t="s">
        <v>669</v>
      </c>
      <c r="GFA92" s="98" t="s">
        <v>669</v>
      </c>
      <c r="GFB92" s="98" t="s">
        <v>669</v>
      </c>
      <c r="GFC92" s="98" t="s">
        <v>669</v>
      </c>
      <c r="GFD92" s="98" t="s">
        <v>669</v>
      </c>
      <c r="GFE92" s="98" t="s">
        <v>669</v>
      </c>
      <c r="GFF92" s="98" t="s">
        <v>669</v>
      </c>
      <c r="GFG92" s="98" t="s">
        <v>669</v>
      </c>
      <c r="GFH92" s="98" t="s">
        <v>669</v>
      </c>
      <c r="GFI92" s="98" t="s">
        <v>669</v>
      </c>
      <c r="GFJ92" s="98" t="s">
        <v>669</v>
      </c>
      <c r="GFK92" s="98" t="s">
        <v>669</v>
      </c>
      <c r="GFL92" s="98" t="s">
        <v>669</v>
      </c>
      <c r="GFM92" s="98" t="s">
        <v>669</v>
      </c>
      <c r="GFN92" s="98" t="s">
        <v>669</v>
      </c>
      <c r="GFO92" s="98" t="s">
        <v>669</v>
      </c>
      <c r="GFP92" s="98" t="s">
        <v>669</v>
      </c>
      <c r="GFQ92" s="98" t="s">
        <v>669</v>
      </c>
      <c r="GFR92" s="98" t="s">
        <v>669</v>
      </c>
      <c r="GFS92" s="98" t="s">
        <v>669</v>
      </c>
      <c r="GFT92" s="98" t="s">
        <v>669</v>
      </c>
      <c r="GFU92" s="98" t="s">
        <v>669</v>
      </c>
      <c r="GFV92" s="98" t="s">
        <v>669</v>
      </c>
      <c r="GFW92" s="98" t="s">
        <v>669</v>
      </c>
      <c r="GFX92" s="98" t="s">
        <v>669</v>
      </c>
      <c r="GFY92" s="98" t="s">
        <v>669</v>
      </c>
      <c r="GFZ92" s="98" t="s">
        <v>669</v>
      </c>
      <c r="GGA92" s="98" t="s">
        <v>669</v>
      </c>
      <c r="GGB92" s="98" t="s">
        <v>669</v>
      </c>
      <c r="GGC92" s="98" t="s">
        <v>669</v>
      </c>
      <c r="GGD92" s="98" t="s">
        <v>669</v>
      </c>
      <c r="GGE92" s="98" t="s">
        <v>669</v>
      </c>
      <c r="GGF92" s="98" t="s">
        <v>669</v>
      </c>
      <c r="GGG92" s="98" t="s">
        <v>669</v>
      </c>
      <c r="GGH92" s="98" t="s">
        <v>669</v>
      </c>
      <c r="GGI92" s="98" t="s">
        <v>669</v>
      </c>
      <c r="GGJ92" s="98" t="s">
        <v>669</v>
      </c>
      <c r="GGK92" s="98" t="s">
        <v>669</v>
      </c>
      <c r="GGL92" s="98" t="s">
        <v>669</v>
      </c>
      <c r="GGM92" s="98" t="s">
        <v>669</v>
      </c>
      <c r="GGN92" s="98" t="s">
        <v>669</v>
      </c>
      <c r="GGO92" s="98" t="s">
        <v>669</v>
      </c>
      <c r="GGP92" s="98" t="s">
        <v>669</v>
      </c>
      <c r="GGQ92" s="98" t="s">
        <v>669</v>
      </c>
      <c r="GGR92" s="98" t="s">
        <v>669</v>
      </c>
      <c r="GGS92" s="98" t="s">
        <v>669</v>
      </c>
      <c r="GGT92" s="98" t="s">
        <v>669</v>
      </c>
      <c r="GGU92" s="98" t="s">
        <v>669</v>
      </c>
      <c r="GGV92" s="98" t="s">
        <v>669</v>
      </c>
      <c r="GGW92" s="98" t="s">
        <v>669</v>
      </c>
      <c r="GGX92" s="98" t="s">
        <v>669</v>
      </c>
      <c r="GGY92" s="98" t="s">
        <v>669</v>
      </c>
      <c r="GGZ92" s="98" t="s">
        <v>669</v>
      </c>
      <c r="GHA92" s="98" t="s">
        <v>669</v>
      </c>
      <c r="GHB92" s="98" t="s">
        <v>669</v>
      </c>
      <c r="GHC92" s="98" t="s">
        <v>669</v>
      </c>
      <c r="GHD92" s="98" t="s">
        <v>669</v>
      </c>
      <c r="GHE92" s="98" t="s">
        <v>669</v>
      </c>
      <c r="GHF92" s="98" t="s">
        <v>669</v>
      </c>
      <c r="GHG92" s="98" t="s">
        <v>669</v>
      </c>
      <c r="GHH92" s="98" t="s">
        <v>669</v>
      </c>
      <c r="GHI92" s="98" t="s">
        <v>669</v>
      </c>
      <c r="GHJ92" s="98" t="s">
        <v>669</v>
      </c>
      <c r="GHK92" s="98" t="s">
        <v>669</v>
      </c>
      <c r="GHL92" s="98" t="s">
        <v>669</v>
      </c>
      <c r="GHM92" s="98" t="s">
        <v>669</v>
      </c>
      <c r="GHN92" s="98" t="s">
        <v>669</v>
      </c>
      <c r="GHO92" s="98" t="s">
        <v>669</v>
      </c>
      <c r="GHP92" s="98" t="s">
        <v>669</v>
      </c>
      <c r="GHQ92" s="98" t="s">
        <v>669</v>
      </c>
      <c r="GHR92" s="98" t="s">
        <v>669</v>
      </c>
      <c r="GHS92" s="98" t="s">
        <v>669</v>
      </c>
      <c r="GHT92" s="98" t="s">
        <v>669</v>
      </c>
      <c r="GHU92" s="98" t="s">
        <v>669</v>
      </c>
      <c r="GHV92" s="98" t="s">
        <v>669</v>
      </c>
      <c r="GHW92" s="98" t="s">
        <v>669</v>
      </c>
      <c r="GHX92" s="98" t="s">
        <v>669</v>
      </c>
      <c r="GHY92" s="98" t="s">
        <v>669</v>
      </c>
      <c r="GHZ92" s="98" t="s">
        <v>669</v>
      </c>
      <c r="GIA92" s="98" t="s">
        <v>669</v>
      </c>
      <c r="GIB92" s="98" t="s">
        <v>669</v>
      </c>
      <c r="GIC92" s="98" t="s">
        <v>669</v>
      </c>
      <c r="GID92" s="98" t="s">
        <v>669</v>
      </c>
      <c r="GIE92" s="98" t="s">
        <v>669</v>
      </c>
      <c r="GIF92" s="98" t="s">
        <v>669</v>
      </c>
      <c r="GIG92" s="98" t="s">
        <v>669</v>
      </c>
      <c r="GIH92" s="98" t="s">
        <v>669</v>
      </c>
      <c r="GII92" s="98" t="s">
        <v>669</v>
      </c>
      <c r="GIJ92" s="98" t="s">
        <v>669</v>
      </c>
      <c r="GIK92" s="98" t="s">
        <v>669</v>
      </c>
      <c r="GIL92" s="98" t="s">
        <v>669</v>
      </c>
      <c r="GIM92" s="98" t="s">
        <v>669</v>
      </c>
      <c r="GIN92" s="98" t="s">
        <v>669</v>
      </c>
      <c r="GIO92" s="98" t="s">
        <v>669</v>
      </c>
      <c r="GIP92" s="98" t="s">
        <v>669</v>
      </c>
      <c r="GIQ92" s="98" t="s">
        <v>669</v>
      </c>
      <c r="GIR92" s="98" t="s">
        <v>669</v>
      </c>
      <c r="GIS92" s="98" t="s">
        <v>669</v>
      </c>
      <c r="GIT92" s="98" t="s">
        <v>669</v>
      </c>
      <c r="GIU92" s="98" t="s">
        <v>669</v>
      </c>
      <c r="GIV92" s="98" t="s">
        <v>669</v>
      </c>
      <c r="GIW92" s="98" t="s">
        <v>669</v>
      </c>
      <c r="GIX92" s="98" t="s">
        <v>669</v>
      </c>
      <c r="GIY92" s="98" t="s">
        <v>669</v>
      </c>
      <c r="GIZ92" s="98" t="s">
        <v>669</v>
      </c>
      <c r="GJA92" s="98" t="s">
        <v>669</v>
      </c>
      <c r="GJB92" s="98" t="s">
        <v>669</v>
      </c>
      <c r="GJC92" s="98" t="s">
        <v>669</v>
      </c>
      <c r="GJD92" s="98" t="s">
        <v>669</v>
      </c>
      <c r="GJE92" s="98" t="s">
        <v>669</v>
      </c>
      <c r="GJF92" s="98" t="s">
        <v>669</v>
      </c>
      <c r="GJG92" s="98" t="s">
        <v>669</v>
      </c>
      <c r="GJH92" s="98" t="s">
        <v>669</v>
      </c>
      <c r="GJI92" s="98" t="s">
        <v>669</v>
      </c>
      <c r="GJJ92" s="98" t="s">
        <v>669</v>
      </c>
      <c r="GJK92" s="98" t="s">
        <v>669</v>
      </c>
      <c r="GJL92" s="98" t="s">
        <v>669</v>
      </c>
      <c r="GJM92" s="98" t="s">
        <v>669</v>
      </c>
      <c r="GJN92" s="98" t="s">
        <v>669</v>
      </c>
      <c r="GJO92" s="98" t="s">
        <v>669</v>
      </c>
      <c r="GJP92" s="98" t="s">
        <v>669</v>
      </c>
      <c r="GJQ92" s="98" t="s">
        <v>669</v>
      </c>
      <c r="GJR92" s="98" t="s">
        <v>669</v>
      </c>
      <c r="GJS92" s="98" t="s">
        <v>669</v>
      </c>
      <c r="GJT92" s="98" t="s">
        <v>669</v>
      </c>
      <c r="GJU92" s="98" t="s">
        <v>669</v>
      </c>
      <c r="GJV92" s="98" t="s">
        <v>669</v>
      </c>
      <c r="GJW92" s="98" t="s">
        <v>669</v>
      </c>
      <c r="GJX92" s="98" t="s">
        <v>669</v>
      </c>
      <c r="GJY92" s="98" t="s">
        <v>669</v>
      </c>
      <c r="GJZ92" s="98" t="s">
        <v>669</v>
      </c>
      <c r="GKA92" s="98" t="s">
        <v>669</v>
      </c>
      <c r="GKB92" s="98" t="s">
        <v>669</v>
      </c>
      <c r="GKC92" s="98" t="s">
        <v>669</v>
      </c>
      <c r="GKD92" s="98" t="s">
        <v>669</v>
      </c>
      <c r="GKE92" s="98" t="s">
        <v>669</v>
      </c>
      <c r="GKF92" s="98" t="s">
        <v>669</v>
      </c>
      <c r="GKG92" s="98" t="s">
        <v>669</v>
      </c>
      <c r="GKH92" s="98" t="s">
        <v>669</v>
      </c>
      <c r="GKI92" s="98" t="s">
        <v>669</v>
      </c>
      <c r="GKJ92" s="98" t="s">
        <v>669</v>
      </c>
      <c r="GKK92" s="98" t="s">
        <v>669</v>
      </c>
      <c r="GKL92" s="98" t="s">
        <v>669</v>
      </c>
      <c r="GKM92" s="98" t="s">
        <v>669</v>
      </c>
      <c r="GKN92" s="98" t="s">
        <v>669</v>
      </c>
      <c r="GKO92" s="98" t="s">
        <v>669</v>
      </c>
      <c r="GKP92" s="98" t="s">
        <v>669</v>
      </c>
      <c r="GKQ92" s="98" t="s">
        <v>669</v>
      </c>
      <c r="GKR92" s="98" t="s">
        <v>669</v>
      </c>
      <c r="GKS92" s="98" t="s">
        <v>669</v>
      </c>
      <c r="GKT92" s="98" t="s">
        <v>669</v>
      </c>
      <c r="GKU92" s="98" t="s">
        <v>669</v>
      </c>
      <c r="GKV92" s="98" t="s">
        <v>669</v>
      </c>
      <c r="GKW92" s="98" t="s">
        <v>669</v>
      </c>
      <c r="GKX92" s="98" t="s">
        <v>669</v>
      </c>
      <c r="GKY92" s="98" t="s">
        <v>669</v>
      </c>
      <c r="GKZ92" s="98" t="s">
        <v>669</v>
      </c>
      <c r="GLA92" s="98" t="s">
        <v>669</v>
      </c>
      <c r="GLB92" s="98" t="s">
        <v>669</v>
      </c>
      <c r="GLC92" s="98" t="s">
        <v>669</v>
      </c>
      <c r="GLD92" s="98" t="s">
        <v>669</v>
      </c>
      <c r="GLE92" s="98" t="s">
        <v>669</v>
      </c>
      <c r="GLF92" s="98" t="s">
        <v>669</v>
      </c>
      <c r="GLG92" s="98" t="s">
        <v>669</v>
      </c>
      <c r="GLH92" s="98" t="s">
        <v>669</v>
      </c>
      <c r="GLI92" s="98" t="s">
        <v>669</v>
      </c>
      <c r="GLJ92" s="98" t="s">
        <v>669</v>
      </c>
      <c r="GLK92" s="98" t="s">
        <v>669</v>
      </c>
      <c r="GLL92" s="98" t="s">
        <v>669</v>
      </c>
      <c r="GLM92" s="98" t="s">
        <v>669</v>
      </c>
      <c r="GLN92" s="98" t="s">
        <v>669</v>
      </c>
      <c r="GLO92" s="98" t="s">
        <v>669</v>
      </c>
      <c r="GLP92" s="98" t="s">
        <v>669</v>
      </c>
      <c r="GLQ92" s="98" t="s">
        <v>669</v>
      </c>
      <c r="GLR92" s="98" t="s">
        <v>669</v>
      </c>
      <c r="GLS92" s="98" t="s">
        <v>669</v>
      </c>
      <c r="GLT92" s="98" t="s">
        <v>669</v>
      </c>
      <c r="GLU92" s="98" t="s">
        <v>669</v>
      </c>
      <c r="GLV92" s="98" t="s">
        <v>669</v>
      </c>
      <c r="GLW92" s="98" t="s">
        <v>669</v>
      </c>
      <c r="GLX92" s="98" t="s">
        <v>669</v>
      </c>
      <c r="GLY92" s="98" t="s">
        <v>669</v>
      </c>
      <c r="GLZ92" s="98" t="s">
        <v>669</v>
      </c>
      <c r="GMA92" s="98" t="s">
        <v>669</v>
      </c>
      <c r="GMB92" s="98" t="s">
        <v>669</v>
      </c>
      <c r="GMC92" s="98" t="s">
        <v>669</v>
      </c>
      <c r="GMD92" s="98" t="s">
        <v>669</v>
      </c>
      <c r="GME92" s="98" t="s">
        <v>669</v>
      </c>
      <c r="GMF92" s="98" t="s">
        <v>669</v>
      </c>
      <c r="GMG92" s="98" t="s">
        <v>669</v>
      </c>
      <c r="GMH92" s="98" t="s">
        <v>669</v>
      </c>
      <c r="GMI92" s="98" t="s">
        <v>669</v>
      </c>
      <c r="GMJ92" s="98" t="s">
        <v>669</v>
      </c>
      <c r="GMK92" s="98" t="s">
        <v>669</v>
      </c>
      <c r="GML92" s="98" t="s">
        <v>669</v>
      </c>
      <c r="GMM92" s="98" t="s">
        <v>669</v>
      </c>
      <c r="GMN92" s="98" t="s">
        <v>669</v>
      </c>
      <c r="GMO92" s="98" t="s">
        <v>669</v>
      </c>
      <c r="GMP92" s="98" t="s">
        <v>669</v>
      </c>
      <c r="GMQ92" s="98" t="s">
        <v>669</v>
      </c>
      <c r="GMR92" s="98" t="s">
        <v>669</v>
      </c>
      <c r="GMS92" s="98" t="s">
        <v>669</v>
      </c>
      <c r="GMT92" s="98" t="s">
        <v>669</v>
      </c>
      <c r="GMU92" s="98" t="s">
        <v>669</v>
      </c>
      <c r="GMV92" s="98" t="s">
        <v>669</v>
      </c>
      <c r="GMW92" s="98" t="s">
        <v>669</v>
      </c>
      <c r="GMX92" s="98" t="s">
        <v>669</v>
      </c>
      <c r="GMY92" s="98" t="s">
        <v>669</v>
      </c>
      <c r="GMZ92" s="98" t="s">
        <v>669</v>
      </c>
      <c r="GNA92" s="98" t="s">
        <v>669</v>
      </c>
      <c r="GNB92" s="98" t="s">
        <v>669</v>
      </c>
      <c r="GNC92" s="98" t="s">
        <v>669</v>
      </c>
      <c r="GND92" s="98" t="s">
        <v>669</v>
      </c>
      <c r="GNE92" s="98" t="s">
        <v>669</v>
      </c>
      <c r="GNF92" s="98" t="s">
        <v>669</v>
      </c>
      <c r="GNG92" s="98" t="s">
        <v>669</v>
      </c>
      <c r="GNH92" s="98" t="s">
        <v>669</v>
      </c>
      <c r="GNI92" s="98" t="s">
        <v>669</v>
      </c>
      <c r="GNJ92" s="98" t="s">
        <v>669</v>
      </c>
      <c r="GNK92" s="98" t="s">
        <v>669</v>
      </c>
      <c r="GNL92" s="98" t="s">
        <v>669</v>
      </c>
      <c r="GNM92" s="98" t="s">
        <v>669</v>
      </c>
      <c r="GNN92" s="98" t="s">
        <v>669</v>
      </c>
      <c r="GNO92" s="98" t="s">
        <v>669</v>
      </c>
      <c r="GNP92" s="98" t="s">
        <v>669</v>
      </c>
      <c r="GNQ92" s="98" t="s">
        <v>669</v>
      </c>
      <c r="GNR92" s="98" t="s">
        <v>669</v>
      </c>
      <c r="GNS92" s="98" t="s">
        <v>669</v>
      </c>
      <c r="GNT92" s="98" t="s">
        <v>669</v>
      </c>
      <c r="GNU92" s="98" t="s">
        <v>669</v>
      </c>
      <c r="GNV92" s="98" t="s">
        <v>669</v>
      </c>
      <c r="GNW92" s="98" t="s">
        <v>669</v>
      </c>
      <c r="GNX92" s="98" t="s">
        <v>669</v>
      </c>
      <c r="GNY92" s="98" t="s">
        <v>669</v>
      </c>
      <c r="GNZ92" s="98" t="s">
        <v>669</v>
      </c>
      <c r="GOA92" s="98" t="s">
        <v>669</v>
      </c>
      <c r="GOB92" s="98" t="s">
        <v>669</v>
      </c>
      <c r="GOC92" s="98" t="s">
        <v>669</v>
      </c>
      <c r="GOD92" s="98" t="s">
        <v>669</v>
      </c>
      <c r="GOE92" s="98" t="s">
        <v>669</v>
      </c>
      <c r="GOF92" s="98" t="s">
        <v>669</v>
      </c>
      <c r="GOG92" s="98" t="s">
        <v>669</v>
      </c>
      <c r="GOH92" s="98" t="s">
        <v>669</v>
      </c>
      <c r="GOI92" s="98" t="s">
        <v>669</v>
      </c>
      <c r="GOJ92" s="98" t="s">
        <v>669</v>
      </c>
      <c r="GOK92" s="98" t="s">
        <v>669</v>
      </c>
      <c r="GOL92" s="98" t="s">
        <v>669</v>
      </c>
      <c r="GOM92" s="98" t="s">
        <v>669</v>
      </c>
      <c r="GON92" s="98" t="s">
        <v>669</v>
      </c>
      <c r="GOO92" s="98" t="s">
        <v>669</v>
      </c>
      <c r="GOP92" s="98" t="s">
        <v>669</v>
      </c>
      <c r="GOQ92" s="98" t="s">
        <v>669</v>
      </c>
      <c r="GOR92" s="98" t="s">
        <v>669</v>
      </c>
      <c r="GOS92" s="98" t="s">
        <v>669</v>
      </c>
      <c r="GOT92" s="98" t="s">
        <v>669</v>
      </c>
      <c r="GOU92" s="98" t="s">
        <v>669</v>
      </c>
      <c r="GOV92" s="98" t="s">
        <v>669</v>
      </c>
      <c r="GOW92" s="98" t="s">
        <v>669</v>
      </c>
      <c r="GOX92" s="98" t="s">
        <v>669</v>
      </c>
      <c r="GOY92" s="98" t="s">
        <v>669</v>
      </c>
      <c r="GOZ92" s="98" t="s">
        <v>669</v>
      </c>
      <c r="GPA92" s="98" t="s">
        <v>669</v>
      </c>
      <c r="GPB92" s="98" t="s">
        <v>669</v>
      </c>
      <c r="GPC92" s="98" t="s">
        <v>669</v>
      </c>
      <c r="GPD92" s="98" t="s">
        <v>669</v>
      </c>
      <c r="GPE92" s="98" t="s">
        <v>669</v>
      </c>
      <c r="GPF92" s="98" t="s">
        <v>669</v>
      </c>
      <c r="GPG92" s="98" t="s">
        <v>669</v>
      </c>
      <c r="GPH92" s="98" t="s">
        <v>669</v>
      </c>
      <c r="GPI92" s="98" t="s">
        <v>669</v>
      </c>
      <c r="GPJ92" s="98" t="s">
        <v>669</v>
      </c>
      <c r="GPK92" s="98" t="s">
        <v>669</v>
      </c>
      <c r="GPL92" s="98" t="s">
        <v>669</v>
      </c>
      <c r="GPM92" s="98" t="s">
        <v>669</v>
      </c>
      <c r="GPN92" s="98" t="s">
        <v>669</v>
      </c>
      <c r="GPO92" s="98" t="s">
        <v>669</v>
      </c>
      <c r="GPP92" s="98" t="s">
        <v>669</v>
      </c>
      <c r="GPQ92" s="98" t="s">
        <v>669</v>
      </c>
      <c r="GPR92" s="98" t="s">
        <v>669</v>
      </c>
      <c r="GPS92" s="98" t="s">
        <v>669</v>
      </c>
      <c r="GPT92" s="98" t="s">
        <v>669</v>
      </c>
      <c r="GPU92" s="98" t="s">
        <v>669</v>
      </c>
      <c r="GPV92" s="98" t="s">
        <v>669</v>
      </c>
      <c r="GPW92" s="98" t="s">
        <v>669</v>
      </c>
      <c r="GPX92" s="98" t="s">
        <v>669</v>
      </c>
      <c r="GPY92" s="98" t="s">
        <v>669</v>
      </c>
      <c r="GPZ92" s="98" t="s">
        <v>669</v>
      </c>
      <c r="GQA92" s="98" t="s">
        <v>669</v>
      </c>
      <c r="GQB92" s="98" t="s">
        <v>669</v>
      </c>
      <c r="GQC92" s="98" t="s">
        <v>669</v>
      </c>
      <c r="GQD92" s="98" t="s">
        <v>669</v>
      </c>
      <c r="GQE92" s="98" t="s">
        <v>669</v>
      </c>
      <c r="GQF92" s="98" t="s">
        <v>669</v>
      </c>
      <c r="GQG92" s="98" t="s">
        <v>669</v>
      </c>
      <c r="GQH92" s="98" t="s">
        <v>669</v>
      </c>
      <c r="GQI92" s="98" t="s">
        <v>669</v>
      </c>
      <c r="GQJ92" s="98" t="s">
        <v>669</v>
      </c>
      <c r="GQK92" s="98" t="s">
        <v>669</v>
      </c>
      <c r="GQL92" s="98" t="s">
        <v>669</v>
      </c>
      <c r="GQM92" s="98" t="s">
        <v>669</v>
      </c>
      <c r="GQN92" s="98" t="s">
        <v>669</v>
      </c>
      <c r="GQO92" s="98" t="s">
        <v>669</v>
      </c>
      <c r="GQP92" s="98" t="s">
        <v>669</v>
      </c>
      <c r="GQQ92" s="98" t="s">
        <v>669</v>
      </c>
      <c r="GQR92" s="98" t="s">
        <v>669</v>
      </c>
      <c r="GQS92" s="98" t="s">
        <v>669</v>
      </c>
      <c r="GQT92" s="98" t="s">
        <v>669</v>
      </c>
      <c r="GQU92" s="98" t="s">
        <v>669</v>
      </c>
      <c r="GQV92" s="98" t="s">
        <v>669</v>
      </c>
      <c r="GQW92" s="98" t="s">
        <v>669</v>
      </c>
      <c r="GQX92" s="98" t="s">
        <v>669</v>
      </c>
      <c r="GQY92" s="98" t="s">
        <v>669</v>
      </c>
      <c r="GQZ92" s="98" t="s">
        <v>669</v>
      </c>
      <c r="GRA92" s="98" t="s">
        <v>669</v>
      </c>
      <c r="GRB92" s="98" t="s">
        <v>669</v>
      </c>
      <c r="GRC92" s="98" t="s">
        <v>669</v>
      </c>
      <c r="GRD92" s="98" t="s">
        <v>669</v>
      </c>
      <c r="GRE92" s="98" t="s">
        <v>669</v>
      </c>
      <c r="GRF92" s="98" t="s">
        <v>669</v>
      </c>
      <c r="GRG92" s="98" t="s">
        <v>669</v>
      </c>
      <c r="GRH92" s="98" t="s">
        <v>669</v>
      </c>
      <c r="GRI92" s="98" t="s">
        <v>669</v>
      </c>
      <c r="GRJ92" s="98" t="s">
        <v>669</v>
      </c>
      <c r="GRK92" s="98" t="s">
        <v>669</v>
      </c>
      <c r="GRL92" s="98" t="s">
        <v>669</v>
      </c>
      <c r="GRM92" s="98" t="s">
        <v>669</v>
      </c>
      <c r="GRN92" s="98" t="s">
        <v>669</v>
      </c>
      <c r="GRO92" s="98" t="s">
        <v>669</v>
      </c>
      <c r="GRP92" s="98" t="s">
        <v>669</v>
      </c>
      <c r="GRQ92" s="98" t="s">
        <v>669</v>
      </c>
      <c r="GRR92" s="98" t="s">
        <v>669</v>
      </c>
      <c r="GRS92" s="98" t="s">
        <v>669</v>
      </c>
      <c r="GRT92" s="98" t="s">
        <v>669</v>
      </c>
      <c r="GRU92" s="98" t="s">
        <v>669</v>
      </c>
      <c r="GRV92" s="98" t="s">
        <v>669</v>
      </c>
      <c r="GRW92" s="98" t="s">
        <v>669</v>
      </c>
      <c r="GRX92" s="98" t="s">
        <v>669</v>
      </c>
      <c r="GRY92" s="98" t="s">
        <v>669</v>
      </c>
      <c r="GRZ92" s="98" t="s">
        <v>669</v>
      </c>
      <c r="GSA92" s="98" t="s">
        <v>669</v>
      </c>
      <c r="GSB92" s="98" t="s">
        <v>669</v>
      </c>
      <c r="GSC92" s="98" t="s">
        <v>669</v>
      </c>
      <c r="GSD92" s="98" t="s">
        <v>669</v>
      </c>
      <c r="GSE92" s="98" t="s">
        <v>669</v>
      </c>
      <c r="GSF92" s="98" t="s">
        <v>669</v>
      </c>
      <c r="GSG92" s="98" t="s">
        <v>669</v>
      </c>
      <c r="GSH92" s="98" t="s">
        <v>669</v>
      </c>
      <c r="GSI92" s="98" t="s">
        <v>669</v>
      </c>
      <c r="GSJ92" s="98" t="s">
        <v>669</v>
      </c>
      <c r="GSK92" s="98" t="s">
        <v>669</v>
      </c>
      <c r="GSL92" s="98" t="s">
        <v>669</v>
      </c>
      <c r="GSM92" s="98" t="s">
        <v>669</v>
      </c>
      <c r="GSN92" s="98" t="s">
        <v>669</v>
      </c>
      <c r="GSO92" s="98" t="s">
        <v>669</v>
      </c>
      <c r="GSP92" s="98" t="s">
        <v>669</v>
      </c>
      <c r="GSQ92" s="98" t="s">
        <v>669</v>
      </c>
      <c r="GSR92" s="98" t="s">
        <v>669</v>
      </c>
      <c r="GSS92" s="98" t="s">
        <v>669</v>
      </c>
      <c r="GST92" s="98" t="s">
        <v>669</v>
      </c>
      <c r="GSU92" s="98" t="s">
        <v>669</v>
      </c>
      <c r="GSV92" s="98" t="s">
        <v>669</v>
      </c>
      <c r="GSW92" s="98" t="s">
        <v>669</v>
      </c>
      <c r="GSX92" s="98" t="s">
        <v>669</v>
      </c>
      <c r="GSY92" s="98" t="s">
        <v>669</v>
      </c>
      <c r="GSZ92" s="98" t="s">
        <v>669</v>
      </c>
      <c r="GTA92" s="98" t="s">
        <v>669</v>
      </c>
      <c r="GTB92" s="98" t="s">
        <v>669</v>
      </c>
      <c r="GTC92" s="98" t="s">
        <v>669</v>
      </c>
      <c r="GTD92" s="98" t="s">
        <v>669</v>
      </c>
      <c r="GTE92" s="98" t="s">
        <v>669</v>
      </c>
      <c r="GTF92" s="98" t="s">
        <v>669</v>
      </c>
      <c r="GTG92" s="98" t="s">
        <v>669</v>
      </c>
      <c r="GTH92" s="98" t="s">
        <v>669</v>
      </c>
      <c r="GTI92" s="98" t="s">
        <v>669</v>
      </c>
      <c r="GTJ92" s="98" t="s">
        <v>669</v>
      </c>
      <c r="GTK92" s="98" t="s">
        <v>669</v>
      </c>
      <c r="GTL92" s="98" t="s">
        <v>669</v>
      </c>
      <c r="GTM92" s="98" t="s">
        <v>669</v>
      </c>
      <c r="GTN92" s="98" t="s">
        <v>669</v>
      </c>
      <c r="GTO92" s="98" t="s">
        <v>669</v>
      </c>
      <c r="GTP92" s="98" t="s">
        <v>669</v>
      </c>
      <c r="GTQ92" s="98" t="s">
        <v>669</v>
      </c>
      <c r="GTR92" s="98" t="s">
        <v>669</v>
      </c>
      <c r="GTS92" s="98" t="s">
        <v>669</v>
      </c>
      <c r="GTT92" s="98" t="s">
        <v>669</v>
      </c>
      <c r="GTU92" s="98" t="s">
        <v>669</v>
      </c>
      <c r="GTV92" s="98" t="s">
        <v>669</v>
      </c>
      <c r="GTW92" s="98" t="s">
        <v>669</v>
      </c>
      <c r="GTX92" s="98" t="s">
        <v>669</v>
      </c>
      <c r="GTY92" s="98" t="s">
        <v>669</v>
      </c>
      <c r="GTZ92" s="98" t="s">
        <v>669</v>
      </c>
      <c r="GUA92" s="98" t="s">
        <v>669</v>
      </c>
      <c r="GUB92" s="98" t="s">
        <v>669</v>
      </c>
      <c r="GUC92" s="98" t="s">
        <v>669</v>
      </c>
      <c r="GUD92" s="98" t="s">
        <v>669</v>
      </c>
      <c r="GUE92" s="98" t="s">
        <v>669</v>
      </c>
      <c r="GUF92" s="98" t="s">
        <v>669</v>
      </c>
      <c r="GUG92" s="98" t="s">
        <v>669</v>
      </c>
      <c r="GUH92" s="98" t="s">
        <v>669</v>
      </c>
      <c r="GUI92" s="98" t="s">
        <v>669</v>
      </c>
      <c r="GUJ92" s="98" t="s">
        <v>669</v>
      </c>
      <c r="GUK92" s="98" t="s">
        <v>669</v>
      </c>
      <c r="GUL92" s="98" t="s">
        <v>669</v>
      </c>
      <c r="GUM92" s="98" t="s">
        <v>669</v>
      </c>
      <c r="GUN92" s="98" t="s">
        <v>669</v>
      </c>
      <c r="GUO92" s="98" t="s">
        <v>669</v>
      </c>
      <c r="GUP92" s="98" t="s">
        <v>669</v>
      </c>
      <c r="GUQ92" s="98" t="s">
        <v>669</v>
      </c>
      <c r="GUR92" s="98" t="s">
        <v>669</v>
      </c>
      <c r="GUS92" s="98" t="s">
        <v>669</v>
      </c>
      <c r="GUT92" s="98" t="s">
        <v>669</v>
      </c>
      <c r="GUU92" s="98" t="s">
        <v>669</v>
      </c>
      <c r="GUV92" s="98" t="s">
        <v>669</v>
      </c>
      <c r="GUW92" s="98" t="s">
        <v>669</v>
      </c>
      <c r="GUX92" s="98" t="s">
        <v>669</v>
      </c>
      <c r="GUY92" s="98" t="s">
        <v>669</v>
      </c>
      <c r="GUZ92" s="98" t="s">
        <v>669</v>
      </c>
      <c r="GVA92" s="98" t="s">
        <v>669</v>
      </c>
      <c r="GVB92" s="98" t="s">
        <v>669</v>
      </c>
      <c r="GVC92" s="98" t="s">
        <v>669</v>
      </c>
      <c r="GVD92" s="98" t="s">
        <v>669</v>
      </c>
      <c r="GVE92" s="98" t="s">
        <v>669</v>
      </c>
      <c r="GVF92" s="98" t="s">
        <v>669</v>
      </c>
      <c r="GVG92" s="98" t="s">
        <v>669</v>
      </c>
      <c r="GVH92" s="98" t="s">
        <v>669</v>
      </c>
      <c r="GVI92" s="98" t="s">
        <v>669</v>
      </c>
      <c r="GVJ92" s="98" t="s">
        <v>669</v>
      </c>
      <c r="GVK92" s="98" t="s">
        <v>669</v>
      </c>
      <c r="GVL92" s="98" t="s">
        <v>669</v>
      </c>
      <c r="GVM92" s="98" t="s">
        <v>669</v>
      </c>
      <c r="GVN92" s="98" t="s">
        <v>669</v>
      </c>
      <c r="GVO92" s="98" t="s">
        <v>669</v>
      </c>
      <c r="GVP92" s="98" t="s">
        <v>669</v>
      </c>
      <c r="GVQ92" s="98" t="s">
        <v>669</v>
      </c>
      <c r="GVR92" s="98" t="s">
        <v>669</v>
      </c>
      <c r="GVS92" s="98" t="s">
        <v>669</v>
      </c>
      <c r="GVT92" s="98" t="s">
        <v>669</v>
      </c>
      <c r="GVU92" s="98" t="s">
        <v>669</v>
      </c>
      <c r="GVV92" s="98" t="s">
        <v>669</v>
      </c>
      <c r="GVW92" s="98" t="s">
        <v>669</v>
      </c>
      <c r="GVX92" s="98" t="s">
        <v>669</v>
      </c>
      <c r="GVY92" s="98" t="s">
        <v>669</v>
      </c>
      <c r="GVZ92" s="98" t="s">
        <v>669</v>
      </c>
      <c r="GWA92" s="98" t="s">
        <v>669</v>
      </c>
      <c r="GWB92" s="98" t="s">
        <v>669</v>
      </c>
      <c r="GWC92" s="98" t="s">
        <v>669</v>
      </c>
      <c r="GWD92" s="98" t="s">
        <v>669</v>
      </c>
      <c r="GWE92" s="98" t="s">
        <v>669</v>
      </c>
      <c r="GWF92" s="98" t="s">
        <v>669</v>
      </c>
      <c r="GWG92" s="98" t="s">
        <v>669</v>
      </c>
      <c r="GWH92" s="98" t="s">
        <v>669</v>
      </c>
      <c r="GWI92" s="98" t="s">
        <v>669</v>
      </c>
      <c r="GWJ92" s="98" t="s">
        <v>669</v>
      </c>
      <c r="GWK92" s="98" t="s">
        <v>669</v>
      </c>
      <c r="GWL92" s="98" t="s">
        <v>669</v>
      </c>
      <c r="GWM92" s="98" t="s">
        <v>669</v>
      </c>
      <c r="GWN92" s="98" t="s">
        <v>669</v>
      </c>
      <c r="GWO92" s="98" t="s">
        <v>669</v>
      </c>
      <c r="GWP92" s="98" t="s">
        <v>669</v>
      </c>
      <c r="GWQ92" s="98" t="s">
        <v>669</v>
      </c>
      <c r="GWR92" s="98" t="s">
        <v>669</v>
      </c>
      <c r="GWS92" s="98" t="s">
        <v>669</v>
      </c>
      <c r="GWT92" s="98" t="s">
        <v>669</v>
      </c>
      <c r="GWU92" s="98" t="s">
        <v>669</v>
      </c>
      <c r="GWV92" s="98" t="s">
        <v>669</v>
      </c>
      <c r="GWW92" s="98" t="s">
        <v>669</v>
      </c>
      <c r="GWX92" s="98" t="s">
        <v>669</v>
      </c>
      <c r="GWY92" s="98" t="s">
        <v>669</v>
      </c>
      <c r="GWZ92" s="98" t="s">
        <v>669</v>
      </c>
      <c r="GXA92" s="98" t="s">
        <v>669</v>
      </c>
      <c r="GXB92" s="98" t="s">
        <v>669</v>
      </c>
      <c r="GXC92" s="98" t="s">
        <v>669</v>
      </c>
      <c r="GXD92" s="98" t="s">
        <v>669</v>
      </c>
      <c r="GXE92" s="98" t="s">
        <v>669</v>
      </c>
      <c r="GXF92" s="98" t="s">
        <v>669</v>
      </c>
      <c r="GXG92" s="98" t="s">
        <v>669</v>
      </c>
      <c r="GXH92" s="98" t="s">
        <v>669</v>
      </c>
      <c r="GXI92" s="98" t="s">
        <v>669</v>
      </c>
      <c r="GXJ92" s="98" t="s">
        <v>669</v>
      </c>
      <c r="GXK92" s="98" t="s">
        <v>669</v>
      </c>
      <c r="GXL92" s="98" t="s">
        <v>669</v>
      </c>
      <c r="GXM92" s="98" t="s">
        <v>669</v>
      </c>
      <c r="GXN92" s="98" t="s">
        <v>669</v>
      </c>
      <c r="GXO92" s="98" t="s">
        <v>669</v>
      </c>
      <c r="GXP92" s="98" t="s">
        <v>669</v>
      </c>
      <c r="GXQ92" s="98" t="s">
        <v>669</v>
      </c>
      <c r="GXR92" s="98" t="s">
        <v>669</v>
      </c>
      <c r="GXS92" s="98" t="s">
        <v>669</v>
      </c>
      <c r="GXT92" s="98" t="s">
        <v>669</v>
      </c>
      <c r="GXU92" s="98" t="s">
        <v>669</v>
      </c>
      <c r="GXV92" s="98" t="s">
        <v>669</v>
      </c>
      <c r="GXW92" s="98" t="s">
        <v>669</v>
      </c>
      <c r="GXX92" s="98" t="s">
        <v>669</v>
      </c>
      <c r="GXY92" s="98" t="s">
        <v>669</v>
      </c>
      <c r="GXZ92" s="98" t="s">
        <v>669</v>
      </c>
      <c r="GYA92" s="98" t="s">
        <v>669</v>
      </c>
      <c r="GYB92" s="98" t="s">
        <v>669</v>
      </c>
      <c r="GYC92" s="98" t="s">
        <v>669</v>
      </c>
      <c r="GYD92" s="98" t="s">
        <v>669</v>
      </c>
      <c r="GYE92" s="98" t="s">
        <v>669</v>
      </c>
      <c r="GYF92" s="98" t="s">
        <v>669</v>
      </c>
      <c r="GYG92" s="98" t="s">
        <v>669</v>
      </c>
      <c r="GYH92" s="98" t="s">
        <v>669</v>
      </c>
      <c r="GYI92" s="98" t="s">
        <v>669</v>
      </c>
      <c r="GYJ92" s="98" t="s">
        <v>669</v>
      </c>
      <c r="GYK92" s="98" t="s">
        <v>669</v>
      </c>
      <c r="GYL92" s="98" t="s">
        <v>669</v>
      </c>
      <c r="GYM92" s="98" t="s">
        <v>669</v>
      </c>
      <c r="GYN92" s="98" t="s">
        <v>669</v>
      </c>
      <c r="GYO92" s="98" t="s">
        <v>669</v>
      </c>
      <c r="GYP92" s="98" t="s">
        <v>669</v>
      </c>
      <c r="GYQ92" s="98" t="s">
        <v>669</v>
      </c>
      <c r="GYR92" s="98" t="s">
        <v>669</v>
      </c>
      <c r="GYS92" s="98" t="s">
        <v>669</v>
      </c>
      <c r="GYT92" s="98" t="s">
        <v>669</v>
      </c>
      <c r="GYU92" s="98" t="s">
        <v>669</v>
      </c>
      <c r="GYV92" s="98" t="s">
        <v>669</v>
      </c>
      <c r="GYW92" s="98" t="s">
        <v>669</v>
      </c>
      <c r="GYX92" s="98" t="s">
        <v>669</v>
      </c>
      <c r="GYY92" s="98" t="s">
        <v>669</v>
      </c>
      <c r="GYZ92" s="98" t="s">
        <v>669</v>
      </c>
      <c r="GZA92" s="98" t="s">
        <v>669</v>
      </c>
      <c r="GZB92" s="98" t="s">
        <v>669</v>
      </c>
      <c r="GZC92" s="98" t="s">
        <v>669</v>
      </c>
      <c r="GZD92" s="98" t="s">
        <v>669</v>
      </c>
      <c r="GZE92" s="98" t="s">
        <v>669</v>
      </c>
      <c r="GZF92" s="98" t="s">
        <v>669</v>
      </c>
      <c r="GZG92" s="98" t="s">
        <v>669</v>
      </c>
      <c r="GZH92" s="98" t="s">
        <v>669</v>
      </c>
      <c r="GZI92" s="98" t="s">
        <v>669</v>
      </c>
      <c r="GZJ92" s="98" t="s">
        <v>669</v>
      </c>
      <c r="GZK92" s="98" t="s">
        <v>669</v>
      </c>
      <c r="GZL92" s="98" t="s">
        <v>669</v>
      </c>
      <c r="GZM92" s="98" t="s">
        <v>669</v>
      </c>
      <c r="GZN92" s="98" t="s">
        <v>669</v>
      </c>
      <c r="GZO92" s="98" t="s">
        <v>669</v>
      </c>
      <c r="GZP92" s="98" t="s">
        <v>669</v>
      </c>
      <c r="GZQ92" s="98" t="s">
        <v>669</v>
      </c>
      <c r="GZR92" s="98" t="s">
        <v>669</v>
      </c>
      <c r="GZS92" s="98" t="s">
        <v>669</v>
      </c>
      <c r="GZT92" s="98" t="s">
        <v>669</v>
      </c>
      <c r="GZU92" s="98" t="s">
        <v>669</v>
      </c>
      <c r="GZV92" s="98" t="s">
        <v>669</v>
      </c>
      <c r="GZW92" s="98" t="s">
        <v>669</v>
      </c>
      <c r="GZX92" s="98" t="s">
        <v>669</v>
      </c>
      <c r="GZY92" s="98" t="s">
        <v>669</v>
      </c>
      <c r="GZZ92" s="98" t="s">
        <v>669</v>
      </c>
      <c r="HAA92" s="98" t="s">
        <v>669</v>
      </c>
      <c r="HAB92" s="98" t="s">
        <v>669</v>
      </c>
      <c r="HAC92" s="98" t="s">
        <v>669</v>
      </c>
      <c r="HAD92" s="98" t="s">
        <v>669</v>
      </c>
      <c r="HAE92" s="98" t="s">
        <v>669</v>
      </c>
      <c r="HAF92" s="98" t="s">
        <v>669</v>
      </c>
      <c r="HAG92" s="98" t="s">
        <v>669</v>
      </c>
      <c r="HAH92" s="98" t="s">
        <v>669</v>
      </c>
      <c r="HAI92" s="98" t="s">
        <v>669</v>
      </c>
      <c r="HAJ92" s="98" t="s">
        <v>669</v>
      </c>
      <c r="HAK92" s="98" t="s">
        <v>669</v>
      </c>
      <c r="HAL92" s="98" t="s">
        <v>669</v>
      </c>
      <c r="HAM92" s="98" t="s">
        <v>669</v>
      </c>
      <c r="HAN92" s="98" t="s">
        <v>669</v>
      </c>
      <c r="HAO92" s="98" t="s">
        <v>669</v>
      </c>
      <c r="HAP92" s="98" t="s">
        <v>669</v>
      </c>
      <c r="HAQ92" s="98" t="s">
        <v>669</v>
      </c>
      <c r="HAR92" s="98" t="s">
        <v>669</v>
      </c>
      <c r="HAS92" s="98" t="s">
        <v>669</v>
      </c>
      <c r="HAT92" s="98" t="s">
        <v>669</v>
      </c>
      <c r="HAU92" s="98" t="s">
        <v>669</v>
      </c>
      <c r="HAV92" s="98" t="s">
        <v>669</v>
      </c>
      <c r="HAW92" s="98" t="s">
        <v>669</v>
      </c>
      <c r="HAX92" s="98" t="s">
        <v>669</v>
      </c>
      <c r="HAY92" s="98" t="s">
        <v>669</v>
      </c>
      <c r="HAZ92" s="98" t="s">
        <v>669</v>
      </c>
      <c r="HBA92" s="98" t="s">
        <v>669</v>
      </c>
      <c r="HBB92" s="98" t="s">
        <v>669</v>
      </c>
      <c r="HBC92" s="98" t="s">
        <v>669</v>
      </c>
      <c r="HBD92" s="98" t="s">
        <v>669</v>
      </c>
      <c r="HBE92" s="98" t="s">
        <v>669</v>
      </c>
      <c r="HBF92" s="98" t="s">
        <v>669</v>
      </c>
      <c r="HBG92" s="98" t="s">
        <v>669</v>
      </c>
      <c r="HBH92" s="98" t="s">
        <v>669</v>
      </c>
      <c r="HBI92" s="98" t="s">
        <v>669</v>
      </c>
      <c r="HBJ92" s="98" t="s">
        <v>669</v>
      </c>
      <c r="HBK92" s="98" t="s">
        <v>669</v>
      </c>
      <c r="HBL92" s="98" t="s">
        <v>669</v>
      </c>
      <c r="HBM92" s="98" t="s">
        <v>669</v>
      </c>
      <c r="HBN92" s="98" t="s">
        <v>669</v>
      </c>
      <c r="HBO92" s="98" t="s">
        <v>669</v>
      </c>
      <c r="HBP92" s="98" t="s">
        <v>669</v>
      </c>
      <c r="HBQ92" s="98" t="s">
        <v>669</v>
      </c>
      <c r="HBR92" s="98" t="s">
        <v>669</v>
      </c>
      <c r="HBS92" s="98" t="s">
        <v>669</v>
      </c>
      <c r="HBT92" s="98" t="s">
        <v>669</v>
      </c>
      <c r="HBU92" s="98" t="s">
        <v>669</v>
      </c>
      <c r="HBV92" s="98" t="s">
        <v>669</v>
      </c>
      <c r="HBW92" s="98" t="s">
        <v>669</v>
      </c>
      <c r="HBX92" s="98" t="s">
        <v>669</v>
      </c>
      <c r="HBY92" s="98" t="s">
        <v>669</v>
      </c>
      <c r="HBZ92" s="98" t="s">
        <v>669</v>
      </c>
      <c r="HCA92" s="98" t="s">
        <v>669</v>
      </c>
      <c r="HCB92" s="98" t="s">
        <v>669</v>
      </c>
      <c r="HCC92" s="98" t="s">
        <v>669</v>
      </c>
      <c r="HCD92" s="98" t="s">
        <v>669</v>
      </c>
      <c r="HCE92" s="98" t="s">
        <v>669</v>
      </c>
      <c r="HCF92" s="98" t="s">
        <v>669</v>
      </c>
      <c r="HCG92" s="98" t="s">
        <v>669</v>
      </c>
      <c r="HCH92" s="98" t="s">
        <v>669</v>
      </c>
      <c r="HCI92" s="98" t="s">
        <v>669</v>
      </c>
      <c r="HCJ92" s="98" t="s">
        <v>669</v>
      </c>
      <c r="HCK92" s="98" t="s">
        <v>669</v>
      </c>
      <c r="HCL92" s="98" t="s">
        <v>669</v>
      </c>
      <c r="HCM92" s="98" t="s">
        <v>669</v>
      </c>
      <c r="HCN92" s="98" t="s">
        <v>669</v>
      </c>
      <c r="HCO92" s="98" t="s">
        <v>669</v>
      </c>
      <c r="HCP92" s="98" t="s">
        <v>669</v>
      </c>
      <c r="HCQ92" s="98" t="s">
        <v>669</v>
      </c>
      <c r="HCR92" s="98" t="s">
        <v>669</v>
      </c>
      <c r="HCS92" s="98" t="s">
        <v>669</v>
      </c>
      <c r="HCT92" s="98" t="s">
        <v>669</v>
      </c>
      <c r="HCU92" s="98" t="s">
        <v>669</v>
      </c>
      <c r="HCV92" s="98" t="s">
        <v>669</v>
      </c>
      <c r="HCW92" s="98" t="s">
        <v>669</v>
      </c>
      <c r="HCX92" s="98" t="s">
        <v>669</v>
      </c>
      <c r="HCY92" s="98" t="s">
        <v>669</v>
      </c>
      <c r="HCZ92" s="98" t="s">
        <v>669</v>
      </c>
      <c r="HDA92" s="98" t="s">
        <v>669</v>
      </c>
      <c r="HDB92" s="98" t="s">
        <v>669</v>
      </c>
      <c r="HDC92" s="98" t="s">
        <v>669</v>
      </c>
      <c r="HDD92" s="98" t="s">
        <v>669</v>
      </c>
      <c r="HDE92" s="98" t="s">
        <v>669</v>
      </c>
      <c r="HDF92" s="98" t="s">
        <v>669</v>
      </c>
      <c r="HDG92" s="98" t="s">
        <v>669</v>
      </c>
      <c r="HDH92" s="98" t="s">
        <v>669</v>
      </c>
      <c r="HDI92" s="98" t="s">
        <v>669</v>
      </c>
      <c r="HDJ92" s="98" t="s">
        <v>669</v>
      </c>
      <c r="HDK92" s="98" t="s">
        <v>669</v>
      </c>
      <c r="HDL92" s="98" t="s">
        <v>669</v>
      </c>
      <c r="HDM92" s="98" t="s">
        <v>669</v>
      </c>
      <c r="HDN92" s="98" t="s">
        <v>669</v>
      </c>
      <c r="HDO92" s="98" t="s">
        <v>669</v>
      </c>
      <c r="HDP92" s="98" t="s">
        <v>669</v>
      </c>
      <c r="HDQ92" s="98" t="s">
        <v>669</v>
      </c>
      <c r="HDR92" s="98" t="s">
        <v>669</v>
      </c>
      <c r="HDS92" s="98" t="s">
        <v>669</v>
      </c>
      <c r="HDT92" s="98" t="s">
        <v>669</v>
      </c>
      <c r="HDU92" s="98" t="s">
        <v>669</v>
      </c>
      <c r="HDV92" s="98" t="s">
        <v>669</v>
      </c>
      <c r="HDW92" s="98" t="s">
        <v>669</v>
      </c>
      <c r="HDX92" s="98" t="s">
        <v>669</v>
      </c>
      <c r="HDY92" s="98" t="s">
        <v>669</v>
      </c>
      <c r="HDZ92" s="98" t="s">
        <v>669</v>
      </c>
      <c r="HEA92" s="98" t="s">
        <v>669</v>
      </c>
      <c r="HEB92" s="98" t="s">
        <v>669</v>
      </c>
      <c r="HEC92" s="98" t="s">
        <v>669</v>
      </c>
      <c r="HED92" s="98" t="s">
        <v>669</v>
      </c>
      <c r="HEE92" s="98" t="s">
        <v>669</v>
      </c>
      <c r="HEF92" s="98" t="s">
        <v>669</v>
      </c>
      <c r="HEG92" s="98" t="s">
        <v>669</v>
      </c>
      <c r="HEH92" s="98" t="s">
        <v>669</v>
      </c>
      <c r="HEI92" s="98" t="s">
        <v>669</v>
      </c>
      <c r="HEJ92" s="98" t="s">
        <v>669</v>
      </c>
      <c r="HEK92" s="98" t="s">
        <v>669</v>
      </c>
      <c r="HEL92" s="98" t="s">
        <v>669</v>
      </c>
      <c r="HEM92" s="98" t="s">
        <v>669</v>
      </c>
      <c r="HEN92" s="98" t="s">
        <v>669</v>
      </c>
      <c r="HEO92" s="98" t="s">
        <v>669</v>
      </c>
      <c r="HEP92" s="98" t="s">
        <v>669</v>
      </c>
      <c r="HEQ92" s="98" t="s">
        <v>669</v>
      </c>
      <c r="HER92" s="98" t="s">
        <v>669</v>
      </c>
      <c r="HES92" s="98" t="s">
        <v>669</v>
      </c>
      <c r="HET92" s="98" t="s">
        <v>669</v>
      </c>
      <c r="HEU92" s="98" t="s">
        <v>669</v>
      </c>
      <c r="HEV92" s="98" t="s">
        <v>669</v>
      </c>
      <c r="HEW92" s="98" t="s">
        <v>669</v>
      </c>
      <c r="HEX92" s="98" t="s">
        <v>669</v>
      </c>
      <c r="HEY92" s="98" t="s">
        <v>669</v>
      </c>
      <c r="HEZ92" s="98" t="s">
        <v>669</v>
      </c>
      <c r="HFA92" s="98" t="s">
        <v>669</v>
      </c>
      <c r="HFB92" s="98" t="s">
        <v>669</v>
      </c>
      <c r="HFC92" s="98" t="s">
        <v>669</v>
      </c>
      <c r="HFD92" s="98" t="s">
        <v>669</v>
      </c>
      <c r="HFE92" s="98" t="s">
        <v>669</v>
      </c>
      <c r="HFF92" s="98" t="s">
        <v>669</v>
      </c>
      <c r="HFG92" s="98" t="s">
        <v>669</v>
      </c>
      <c r="HFH92" s="98" t="s">
        <v>669</v>
      </c>
      <c r="HFI92" s="98" t="s">
        <v>669</v>
      </c>
      <c r="HFJ92" s="98" t="s">
        <v>669</v>
      </c>
      <c r="HFK92" s="98" t="s">
        <v>669</v>
      </c>
      <c r="HFL92" s="98" t="s">
        <v>669</v>
      </c>
      <c r="HFM92" s="98" t="s">
        <v>669</v>
      </c>
      <c r="HFN92" s="98" t="s">
        <v>669</v>
      </c>
      <c r="HFO92" s="98" t="s">
        <v>669</v>
      </c>
      <c r="HFP92" s="98" t="s">
        <v>669</v>
      </c>
      <c r="HFQ92" s="98" t="s">
        <v>669</v>
      </c>
      <c r="HFR92" s="98" t="s">
        <v>669</v>
      </c>
      <c r="HFS92" s="98" t="s">
        <v>669</v>
      </c>
      <c r="HFT92" s="98" t="s">
        <v>669</v>
      </c>
      <c r="HFU92" s="98" t="s">
        <v>669</v>
      </c>
      <c r="HFV92" s="98" t="s">
        <v>669</v>
      </c>
      <c r="HFW92" s="98" t="s">
        <v>669</v>
      </c>
      <c r="HFX92" s="98" t="s">
        <v>669</v>
      </c>
      <c r="HFY92" s="98" t="s">
        <v>669</v>
      </c>
      <c r="HFZ92" s="98" t="s">
        <v>669</v>
      </c>
      <c r="HGA92" s="98" t="s">
        <v>669</v>
      </c>
      <c r="HGB92" s="98" t="s">
        <v>669</v>
      </c>
      <c r="HGC92" s="98" t="s">
        <v>669</v>
      </c>
      <c r="HGD92" s="98" t="s">
        <v>669</v>
      </c>
      <c r="HGE92" s="98" t="s">
        <v>669</v>
      </c>
      <c r="HGF92" s="98" t="s">
        <v>669</v>
      </c>
      <c r="HGG92" s="98" t="s">
        <v>669</v>
      </c>
      <c r="HGH92" s="98" t="s">
        <v>669</v>
      </c>
      <c r="HGI92" s="98" t="s">
        <v>669</v>
      </c>
      <c r="HGJ92" s="98" t="s">
        <v>669</v>
      </c>
      <c r="HGK92" s="98" t="s">
        <v>669</v>
      </c>
      <c r="HGL92" s="98" t="s">
        <v>669</v>
      </c>
      <c r="HGM92" s="98" t="s">
        <v>669</v>
      </c>
      <c r="HGN92" s="98" t="s">
        <v>669</v>
      </c>
      <c r="HGO92" s="98" t="s">
        <v>669</v>
      </c>
      <c r="HGP92" s="98" t="s">
        <v>669</v>
      </c>
      <c r="HGQ92" s="98" t="s">
        <v>669</v>
      </c>
      <c r="HGR92" s="98" t="s">
        <v>669</v>
      </c>
      <c r="HGS92" s="98" t="s">
        <v>669</v>
      </c>
      <c r="HGT92" s="98" t="s">
        <v>669</v>
      </c>
      <c r="HGU92" s="98" t="s">
        <v>669</v>
      </c>
      <c r="HGV92" s="98" t="s">
        <v>669</v>
      </c>
      <c r="HGW92" s="98" t="s">
        <v>669</v>
      </c>
      <c r="HGX92" s="98" t="s">
        <v>669</v>
      </c>
      <c r="HGY92" s="98" t="s">
        <v>669</v>
      </c>
      <c r="HGZ92" s="98" t="s">
        <v>669</v>
      </c>
      <c r="HHA92" s="98" t="s">
        <v>669</v>
      </c>
      <c r="HHB92" s="98" t="s">
        <v>669</v>
      </c>
      <c r="HHC92" s="98" t="s">
        <v>669</v>
      </c>
      <c r="HHD92" s="98" t="s">
        <v>669</v>
      </c>
      <c r="HHE92" s="98" t="s">
        <v>669</v>
      </c>
      <c r="HHF92" s="98" t="s">
        <v>669</v>
      </c>
      <c r="HHG92" s="98" t="s">
        <v>669</v>
      </c>
      <c r="HHH92" s="98" t="s">
        <v>669</v>
      </c>
      <c r="HHI92" s="98" t="s">
        <v>669</v>
      </c>
      <c r="HHJ92" s="98" t="s">
        <v>669</v>
      </c>
      <c r="HHK92" s="98" t="s">
        <v>669</v>
      </c>
      <c r="HHL92" s="98" t="s">
        <v>669</v>
      </c>
      <c r="HHM92" s="98" t="s">
        <v>669</v>
      </c>
      <c r="HHN92" s="98" t="s">
        <v>669</v>
      </c>
      <c r="HHO92" s="98" t="s">
        <v>669</v>
      </c>
      <c r="HHP92" s="98" t="s">
        <v>669</v>
      </c>
      <c r="HHQ92" s="98" t="s">
        <v>669</v>
      </c>
      <c r="HHR92" s="98" t="s">
        <v>669</v>
      </c>
      <c r="HHS92" s="98" t="s">
        <v>669</v>
      </c>
      <c r="HHT92" s="98" t="s">
        <v>669</v>
      </c>
      <c r="HHU92" s="98" t="s">
        <v>669</v>
      </c>
      <c r="HHV92" s="98" t="s">
        <v>669</v>
      </c>
      <c r="HHW92" s="98" t="s">
        <v>669</v>
      </c>
      <c r="HHX92" s="98" t="s">
        <v>669</v>
      </c>
      <c r="HHY92" s="98" t="s">
        <v>669</v>
      </c>
      <c r="HHZ92" s="98" t="s">
        <v>669</v>
      </c>
      <c r="HIA92" s="98" t="s">
        <v>669</v>
      </c>
      <c r="HIB92" s="98" t="s">
        <v>669</v>
      </c>
      <c r="HIC92" s="98" t="s">
        <v>669</v>
      </c>
      <c r="HID92" s="98" t="s">
        <v>669</v>
      </c>
      <c r="HIE92" s="98" t="s">
        <v>669</v>
      </c>
      <c r="HIF92" s="98" t="s">
        <v>669</v>
      </c>
      <c r="HIG92" s="98" t="s">
        <v>669</v>
      </c>
      <c r="HIH92" s="98" t="s">
        <v>669</v>
      </c>
      <c r="HII92" s="98" t="s">
        <v>669</v>
      </c>
      <c r="HIJ92" s="98" t="s">
        <v>669</v>
      </c>
      <c r="HIK92" s="98" t="s">
        <v>669</v>
      </c>
      <c r="HIL92" s="98" t="s">
        <v>669</v>
      </c>
      <c r="HIM92" s="98" t="s">
        <v>669</v>
      </c>
      <c r="HIN92" s="98" t="s">
        <v>669</v>
      </c>
      <c r="HIO92" s="98" t="s">
        <v>669</v>
      </c>
      <c r="HIP92" s="98" t="s">
        <v>669</v>
      </c>
      <c r="HIQ92" s="98" t="s">
        <v>669</v>
      </c>
      <c r="HIR92" s="98" t="s">
        <v>669</v>
      </c>
      <c r="HIS92" s="98" t="s">
        <v>669</v>
      </c>
      <c r="HIT92" s="98" t="s">
        <v>669</v>
      </c>
      <c r="HIU92" s="98" t="s">
        <v>669</v>
      </c>
      <c r="HIV92" s="98" t="s">
        <v>669</v>
      </c>
      <c r="HIW92" s="98" t="s">
        <v>669</v>
      </c>
      <c r="HIX92" s="98" t="s">
        <v>669</v>
      </c>
      <c r="HIY92" s="98" t="s">
        <v>669</v>
      </c>
      <c r="HIZ92" s="98" t="s">
        <v>669</v>
      </c>
      <c r="HJA92" s="98" t="s">
        <v>669</v>
      </c>
      <c r="HJB92" s="98" t="s">
        <v>669</v>
      </c>
      <c r="HJC92" s="98" t="s">
        <v>669</v>
      </c>
      <c r="HJD92" s="98" t="s">
        <v>669</v>
      </c>
      <c r="HJE92" s="98" t="s">
        <v>669</v>
      </c>
      <c r="HJF92" s="98" t="s">
        <v>669</v>
      </c>
      <c r="HJG92" s="98" t="s">
        <v>669</v>
      </c>
      <c r="HJH92" s="98" t="s">
        <v>669</v>
      </c>
      <c r="HJI92" s="98" t="s">
        <v>669</v>
      </c>
      <c r="HJJ92" s="98" t="s">
        <v>669</v>
      </c>
      <c r="HJK92" s="98" t="s">
        <v>669</v>
      </c>
      <c r="HJL92" s="98" t="s">
        <v>669</v>
      </c>
      <c r="HJM92" s="98" t="s">
        <v>669</v>
      </c>
      <c r="HJN92" s="98" t="s">
        <v>669</v>
      </c>
      <c r="HJO92" s="98" t="s">
        <v>669</v>
      </c>
      <c r="HJP92" s="98" t="s">
        <v>669</v>
      </c>
      <c r="HJQ92" s="98" t="s">
        <v>669</v>
      </c>
      <c r="HJR92" s="98" t="s">
        <v>669</v>
      </c>
      <c r="HJS92" s="98" t="s">
        <v>669</v>
      </c>
      <c r="HJT92" s="98" t="s">
        <v>669</v>
      </c>
      <c r="HJU92" s="98" t="s">
        <v>669</v>
      </c>
      <c r="HJV92" s="98" t="s">
        <v>669</v>
      </c>
      <c r="HJW92" s="98" t="s">
        <v>669</v>
      </c>
      <c r="HJX92" s="98" t="s">
        <v>669</v>
      </c>
      <c r="HJY92" s="98" t="s">
        <v>669</v>
      </c>
      <c r="HJZ92" s="98" t="s">
        <v>669</v>
      </c>
      <c r="HKA92" s="98" t="s">
        <v>669</v>
      </c>
      <c r="HKB92" s="98" t="s">
        <v>669</v>
      </c>
      <c r="HKC92" s="98" t="s">
        <v>669</v>
      </c>
      <c r="HKD92" s="98" t="s">
        <v>669</v>
      </c>
      <c r="HKE92" s="98" t="s">
        <v>669</v>
      </c>
      <c r="HKF92" s="98" t="s">
        <v>669</v>
      </c>
      <c r="HKG92" s="98" t="s">
        <v>669</v>
      </c>
      <c r="HKH92" s="98" t="s">
        <v>669</v>
      </c>
      <c r="HKI92" s="98" t="s">
        <v>669</v>
      </c>
      <c r="HKJ92" s="98" t="s">
        <v>669</v>
      </c>
      <c r="HKK92" s="98" t="s">
        <v>669</v>
      </c>
      <c r="HKL92" s="98" t="s">
        <v>669</v>
      </c>
      <c r="HKM92" s="98" t="s">
        <v>669</v>
      </c>
      <c r="HKN92" s="98" t="s">
        <v>669</v>
      </c>
      <c r="HKO92" s="98" t="s">
        <v>669</v>
      </c>
      <c r="HKP92" s="98" t="s">
        <v>669</v>
      </c>
      <c r="HKQ92" s="98" t="s">
        <v>669</v>
      </c>
      <c r="HKR92" s="98" t="s">
        <v>669</v>
      </c>
      <c r="HKS92" s="98" t="s">
        <v>669</v>
      </c>
      <c r="HKT92" s="98" t="s">
        <v>669</v>
      </c>
      <c r="HKU92" s="98" t="s">
        <v>669</v>
      </c>
      <c r="HKV92" s="98" t="s">
        <v>669</v>
      </c>
      <c r="HKW92" s="98" t="s">
        <v>669</v>
      </c>
      <c r="HKX92" s="98" t="s">
        <v>669</v>
      </c>
      <c r="HKY92" s="98" t="s">
        <v>669</v>
      </c>
      <c r="HKZ92" s="98" t="s">
        <v>669</v>
      </c>
      <c r="HLA92" s="98" t="s">
        <v>669</v>
      </c>
      <c r="HLB92" s="98" t="s">
        <v>669</v>
      </c>
      <c r="HLC92" s="98" t="s">
        <v>669</v>
      </c>
      <c r="HLD92" s="98" t="s">
        <v>669</v>
      </c>
      <c r="HLE92" s="98" t="s">
        <v>669</v>
      </c>
      <c r="HLF92" s="98" t="s">
        <v>669</v>
      </c>
      <c r="HLG92" s="98" t="s">
        <v>669</v>
      </c>
      <c r="HLH92" s="98" t="s">
        <v>669</v>
      </c>
      <c r="HLI92" s="98" t="s">
        <v>669</v>
      </c>
      <c r="HLJ92" s="98" t="s">
        <v>669</v>
      </c>
      <c r="HLK92" s="98" t="s">
        <v>669</v>
      </c>
      <c r="HLL92" s="98" t="s">
        <v>669</v>
      </c>
      <c r="HLM92" s="98" t="s">
        <v>669</v>
      </c>
      <c r="HLN92" s="98" t="s">
        <v>669</v>
      </c>
      <c r="HLO92" s="98" t="s">
        <v>669</v>
      </c>
      <c r="HLP92" s="98" t="s">
        <v>669</v>
      </c>
      <c r="HLQ92" s="98" t="s">
        <v>669</v>
      </c>
      <c r="HLR92" s="98" t="s">
        <v>669</v>
      </c>
      <c r="HLS92" s="98" t="s">
        <v>669</v>
      </c>
      <c r="HLT92" s="98" t="s">
        <v>669</v>
      </c>
      <c r="HLU92" s="98" t="s">
        <v>669</v>
      </c>
      <c r="HLV92" s="98" t="s">
        <v>669</v>
      </c>
      <c r="HLW92" s="98" t="s">
        <v>669</v>
      </c>
      <c r="HLX92" s="98" t="s">
        <v>669</v>
      </c>
      <c r="HLY92" s="98" t="s">
        <v>669</v>
      </c>
      <c r="HLZ92" s="98" t="s">
        <v>669</v>
      </c>
      <c r="HMA92" s="98" t="s">
        <v>669</v>
      </c>
      <c r="HMB92" s="98" t="s">
        <v>669</v>
      </c>
      <c r="HMC92" s="98" t="s">
        <v>669</v>
      </c>
      <c r="HMD92" s="98" t="s">
        <v>669</v>
      </c>
      <c r="HME92" s="98" t="s">
        <v>669</v>
      </c>
      <c r="HMF92" s="98" t="s">
        <v>669</v>
      </c>
      <c r="HMG92" s="98" t="s">
        <v>669</v>
      </c>
      <c r="HMH92" s="98" t="s">
        <v>669</v>
      </c>
      <c r="HMI92" s="98" t="s">
        <v>669</v>
      </c>
      <c r="HMJ92" s="98" t="s">
        <v>669</v>
      </c>
      <c r="HMK92" s="98" t="s">
        <v>669</v>
      </c>
      <c r="HML92" s="98" t="s">
        <v>669</v>
      </c>
      <c r="HMM92" s="98" t="s">
        <v>669</v>
      </c>
      <c r="HMN92" s="98" t="s">
        <v>669</v>
      </c>
      <c r="HMO92" s="98" t="s">
        <v>669</v>
      </c>
      <c r="HMP92" s="98" t="s">
        <v>669</v>
      </c>
      <c r="HMQ92" s="98" t="s">
        <v>669</v>
      </c>
      <c r="HMR92" s="98" t="s">
        <v>669</v>
      </c>
      <c r="HMS92" s="98" t="s">
        <v>669</v>
      </c>
      <c r="HMT92" s="98" t="s">
        <v>669</v>
      </c>
      <c r="HMU92" s="98" t="s">
        <v>669</v>
      </c>
      <c r="HMV92" s="98" t="s">
        <v>669</v>
      </c>
      <c r="HMW92" s="98" t="s">
        <v>669</v>
      </c>
      <c r="HMX92" s="98" t="s">
        <v>669</v>
      </c>
      <c r="HMY92" s="98" t="s">
        <v>669</v>
      </c>
      <c r="HMZ92" s="98" t="s">
        <v>669</v>
      </c>
      <c r="HNA92" s="98" t="s">
        <v>669</v>
      </c>
      <c r="HNB92" s="98" t="s">
        <v>669</v>
      </c>
      <c r="HNC92" s="98" t="s">
        <v>669</v>
      </c>
      <c r="HND92" s="98" t="s">
        <v>669</v>
      </c>
      <c r="HNE92" s="98" t="s">
        <v>669</v>
      </c>
      <c r="HNF92" s="98" t="s">
        <v>669</v>
      </c>
      <c r="HNG92" s="98" t="s">
        <v>669</v>
      </c>
      <c r="HNH92" s="98" t="s">
        <v>669</v>
      </c>
      <c r="HNI92" s="98" t="s">
        <v>669</v>
      </c>
      <c r="HNJ92" s="98" t="s">
        <v>669</v>
      </c>
      <c r="HNK92" s="98" t="s">
        <v>669</v>
      </c>
      <c r="HNL92" s="98" t="s">
        <v>669</v>
      </c>
      <c r="HNM92" s="98" t="s">
        <v>669</v>
      </c>
      <c r="HNN92" s="98" t="s">
        <v>669</v>
      </c>
      <c r="HNO92" s="98" t="s">
        <v>669</v>
      </c>
      <c r="HNP92" s="98" t="s">
        <v>669</v>
      </c>
      <c r="HNQ92" s="98" t="s">
        <v>669</v>
      </c>
      <c r="HNR92" s="98" t="s">
        <v>669</v>
      </c>
      <c r="HNS92" s="98" t="s">
        <v>669</v>
      </c>
      <c r="HNT92" s="98" t="s">
        <v>669</v>
      </c>
      <c r="HNU92" s="98" t="s">
        <v>669</v>
      </c>
      <c r="HNV92" s="98" t="s">
        <v>669</v>
      </c>
      <c r="HNW92" s="98" t="s">
        <v>669</v>
      </c>
      <c r="HNX92" s="98" t="s">
        <v>669</v>
      </c>
      <c r="HNY92" s="98" t="s">
        <v>669</v>
      </c>
      <c r="HNZ92" s="98" t="s">
        <v>669</v>
      </c>
      <c r="HOA92" s="98" t="s">
        <v>669</v>
      </c>
      <c r="HOB92" s="98" t="s">
        <v>669</v>
      </c>
      <c r="HOC92" s="98" t="s">
        <v>669</v>
      </c>
      <c r="HOD92" s="98" t="s">
        <v>669</v>
      </c>
      <c r="HOE92" s="98" t="s">
        <v>669</v>
      </c>
      <c r="HOF92" s="98" t="s">
        <v>669</v>
      </c>
      <c r="HOG92" s="98" t="s">
        <v>669</v>
      </c>
      <c r="HOH92" s="98" t="s">
        <v>669</v>
      </c>
      <c r="HOI92" s="98" t="s">
        <v>669</v>
      </c>
      <c r="HOJ92" s="98" t="s">
        <v>669</v>
      </c>
      <c r="HOK92" s="98" t="s">
        <v>669</v>
      </c>
      <c r="HOL92" s="98" t="s">
        <v>669</v>
      </c>
      <c r="HOM92" s="98" t="s">
        <v>669</v>
      </c>
      <c r="HON92" s="98" t="s">
        <v>669</v>
      </c>
      <c r="HOO92" s="98" t="s">
        <v>669</v>
      </c>
      <c r="HOP92" s="98" t="s">
        <v>669</v>
      </c>
      <c r="HOQ92" s="98" t="s">
        <v>669</v>
      </c>
      <c r="HOR92" s="98" t="s">
        <v>669</v>
      </c>
      <c r="HOS92" s="98" t="s">
        <v>669</v>
      </c>
      <c r="HOT92" s="98" t="s">
        <v>669</v>
      </c>
      <c r="HOU92" s="98" t="s">
        <v>669</v>
      </c>
      <c r="HOV92" s="98" t="s">
        <v>669</v>
      </c>
      <c r="HOW92" s="98" t="s">
        <v>669</v>
      </c>
      <c r="HOX92" s="98" t="s">
        <v>669</v>
      </c>
      <c r="HOY92" s="98" t="s">
        <v>669</v>
      </c>
      <c r="HOZ92" s="98" t="s">
        <v>669</v>
      </c>
      <c r="HPA92" s="98" t="s">
        <v>669</v>
      </c>
      <c r="HPB92" s="98" t="s">
        <v>669</v>
      </c>
      <c r="HPC92" s="98" t="s">
        <v>669</v>
      </c>
      <c r="HPD92" s="98" t="s">
        <v>669</v>
      </c>
      <c r="HPE92" s="98" t="s">
        <v>669</v>
      </c>
      <c r="HPF92" s="98" t="s">
        <v>669</v>
      </c>
      <c r="HPG92" s="98" t="s">
        <v>669</v>
      </c>
      <c r="HPH92" s="98" t="s">
        <v>669</v>
      </c>
      <c r="HPI92" s="98" t="s">
        <v>669</v>
      </c>
      <c r="HPJ92" s="98" t="s">
        <v>669</v>
      </c>
      <c r="HPK92" s="98" t="s">
        <v>669</v>
      </c>
      <c r="HPL92" s="98" t="s">
        <v>669</v>
      </c>
      <c r="HPM92" s="98" t="s">
        <v>669</v>
      </c>
      <c r="HPN92" s="98" t="s">
        <v>669</v>
      </c>
      <c r="HPO92" s="98" t="s">
        <v>669</v>
      </c>
      <c r="HPP92" s="98" t="s">
        <v>669</v>
      </c>
      <c r="HPQ92" s="98" t="s">
        <v>669</v>
      </c>
      <c r="HPR92" s="98" t="s">
        <v>669</v>
      </c>
      <c r="HPS92" s="98" t="s">
        <v>669</v>
      </c>
      <c r="HPT92" s="98" t="s">
        <v>669</v>
      </c>
      <c r="HPU92" s="98" t="s">
        <v>669</v>
      </c>
      <c r="HPV92" s="98" t="s">
        <v>669</v>
      </c>
      <c r="HPW92" s="98" t="s">
        <v>669</v>
      </c>
      <c r="HPX92" s="98" t="s">
        <v>669</v>
      </c>
      <c r="HPY92" s="98" t="s">
        <v>669</v>
      </c>
      <c r="HPZ92" s="98" t="s">
        <v>669</v>
      </c>
      <c r="HQA92" s="98" t="s">
        <v>669</v>
      </c>
      <c r="HQB92" s="98" t="s">
        <v>669</v>
      </c>
      <c r="HQC92" s="98" t="s">
        <v>669</v>
      </c>
      <c r="HQD92" s="98" t="s">
        <v>669</v>
      </c>
      <c r="HQE92" s="98" t="s">
        <v>669</v>
      </c>
      <c r="HQF92" s="98" t="s">
        <v>669</v>
      </c>
      <c r="HQG92" s="98" t="s">
        <v>669</v>
      </c>
      <c r="HQH92" s="98" t="s">
        <v>669</v>
      </c>
      <c r="HQI92" s="98" t="s">
        <v>669</v>
      </c>
      <c r="HQJ92" s="98" t="s">
        <v>669</v>
      </c>
      <c r="HQK92" s="98" t="s">
        <v>669</v>
      </c>
      <c r="HQL92" s="98" t="s">
        <v>669</v>
      </c>
      <c r="HQM92" s="98" t="s">
        <v>669</v>
      </c>
      <c r="HQN92" s="98" t="s">
        <v>669</v>
      </c>
      <c r="HQO92" s="98" t="s">
        <v>669</v>
      </c>
      <c r="HQP92" s="98" t="s">
        <v>669</v>
      </c>
      <c r="HQQ92" s="98" t="s">
        <v>669</v>
      </c>
      <c r="HQR92" s="98" t="s">
        <v>669</v>
      </c>
      <c r="HQS92" s="98" t="s">
        <v>669</v>
      </c>
      <c r="HQT92" s="98" t="s">
        <v>669</v>
      </c>
      <c r="HQU92" s="98" t="s">
        <v>669</v>
      </c>
      <c r="HQV92" s="98" t="s">
        <v>669</v>
      </c>
      <c r="HQW92" s="98" t="s">
        <v>669</v>
      </c>
      <c r="HQX92" s="98" t="s">
        <v>669</v>
      </c>
      <c r="HQY92" s="98" t="s">
        <v>669</v>
      </c>
      <c r="HQZ92" s="98" t="s">
        <v>669</v>
      </c>
      <c r="HRA92" s="98" t="s">
        <v>669</v>
      </c>
      <c r="HRB92" s="98" t="s">
        <v>669</v>
      </c>
      <c r="HRC92" s="98" t="s">
        <v>669</v>
      </c>
      <c r="HRD92" s="98" t="s">
        <v>669</v>
      </c>
      <c r="HRE92" s="98" t="s">
        <v>669</v>
      </c>
      <c r="HRF92" s="98" t="s">
        <v>669</v>
      </c>
      <c r="HRG92" s="98" t="s">
        <v>669</v>
      </c>
      <c r="HRH92" s="98" t="s">
        <v>669</v>
      </c>
      <c r="HRI92" s="98" t="s">
        <v>669</v>
      </c>
      <c r="HRJ92" s="98" t="s">
        <v>669</v>
      </c>
      <c r="HRK92" s="98" t="s">
        <v>669</v>
      </c>
      <c r="HRL92" s="98" t="s">
        <v>669</v>
      </c>
      <c r="HRM92" s="98" t="s">
        <v>669</v>
      </c>
      <c r="HRN92" s="98" t="s">
        <v>669</v>
      </c>
      <c r="HRO92" s="98" t="s">
        <v>669</v>
      </c>
      <c r="HRP92" s="98" t="s">
        <v>669</v>
      </c>
      <c r="HRQ92" s="98" t="s">
        <v>669</v>
      </c>
      <c r="HRR92" s="98" t="s">
        <v>669</v>
      </c>
      <c r="HRS92" s="98" t="s">
        <v>669</v>
      </c>
      <c r="HRT92" s="98" t="s">
        <v>669</v>
      </c>
      <c r="HRU92" s="98" t="s">
        <v>669</v>
      </c>
      <c r="HRV92" s="98" t="s">
        <v>669</v>
      </c>
      <c r="HRW92" s="98" t="s">
        <v>669</v>
      </c>
      <c r="HRX92" s="98" t="s">
        <v>669</v>
      </c>
      <c r="HRY92" s="98" t="s">
        <v>669</v>
      </c>
      <c r="HRZ92" s="98" t="s">
        <v>669</v>
      </c>
      <c r="HSA92" s="98" t="s">
        <v>669</v>
      </c>
      <c r="HSB92" s="98" t="s">
        <v>669</v>
      </c>
      <c r="HSC92" s="98" t="s">
        <v>669</v>
      </c>
      <c r="HSD92" s="98" t="s">
        <v>669</v>
      </c>
      <c r="HSE92" s="98" t="s">
        <v>669</v>
      </c>
      <c r="HSF92" s="98" t="s">
        <v>669</v>
      </c>
      <c r="HSG92" s="98" t="s">
        <v>669</v>
      </c>
      <c r="HSH92" s="98" t="s">
        <v>669</v>
      </c>
      <c r="HSI92" s="98" t="s">
        <v>669</v>
      </c>
      <c r="HSJ92" s="98" t="s">
        <v>669</v>
      </c>
      <c r="HSK92" s="98" t="s">
        <v>669</v>
      </c>
      <c r="HSL92" s="98" t="s">
        <v>669</v>
      </c>
      <c r="HSM92" s="98" t="s">
        <v>669</v>
      </c>
      <c r="HSN92" s="98" t="s">
        <v>669</v>
      </c>
      <c r="HSO92" s="98" t="s">
        <v>669</v>
      </c>
      <c r="HSP92" s="98" t="s">
        <v>669</v>
      </c>
      <c r="HSQ92" s="98" t="s">
        <v>669</v>
      </c>
      <c r="HSR92" s="98" t="s">
        <v>669</v>
      </c>
      <c r="HSS92" s="98" t="s">
        <v>669</v>
      </c>
      <c r="HST92" s="98" t="s">
        <v>669</v>
      </c>
      <c r="HSU92" s="98" t="s">
        <v>669</v>
      </c>
      <c r="HSV92" s="98" t="s">
        <v>669</v>
      </c>
      <c r="HSW92" s="98" t="s">
        <v>669</v>
      </c>
      <c r="HSX92" s="98" t="s">
        <v>669</v>
      </c>
      <c r="HSY92" s="98" t="s">
        <v>669</v>
      </c>
      <c r="HSZ92" s="98" t="s">
        <v>669</v>
      </c>
      <c r="HTA92" s="98" t="s">
        <v>669</v>
      </c>
      <c r="HTB92" s="98" t="s">
        <v>669</v>
      </c>
      <c r="HTC92" s="98" t="s">
        <v>669</v>
      </c>
      <c r="HTD92" s="98" t="s">
        <v>669</v>
      </c>
      <c r="HTE92" s="98" t="s">
        <v>669</v>
      </c>
      <c r="HTF92" s="98" t="s">
        <v>669</v>
      </c>
      <c r="HTG92" s="98" t="s">
        <v>669</v>
      </c>
      <c r="HTH92" s="98" t="s">
        <v>669</v>
      </c>
      <c r="HTI92" s="98" t="s">
        <v>669</v>
      </c>
      <c r="HTJ92" s="98" t="s">
        <v>669</v>
      </c>
      <c r="HTK92" s="98" t="s">
        <v>669</v>
      </c>
      <c r="HTL92" s="98" t="s">
        <v>669</v>
      </c>
      <c r="HTM92" s="98" t="s">
        <v>669</v>
      </c>
      <c r="HTN92" s="98" t="s">
        <v>669</v>
      </c>
      <c r="HTO92" s="98" t="s">
        <v>669</v>
      </c>
      <c r="HTP92" s="98" t="s">
        <v>669</v>
      </c>
      <c r="HTQ92" s="98" t="s">
        <v>669</v>
      </c>
      <c r="HTR92" s="98" t="s">
        <v>669</v>
      </c>
      <c r="HTS92" s="98" t="s">
        <v>669</v>
      </c>
      <c r="HTT92" s="98" t="s">
        <v>669</v>
      </c>
      <c r="HTU92" s="98" t="s">
        <v>669</v>
      </c>
      <c r="HTV92" s="98" t="s">
        <v>669</v>
      </c>
      <c r="HTW92" s="98" t="s">
        <v>669</v>
      </c>
      <c r="HTX92" s="98" t="s">
        <v>669</v>
      </c>
      <c r="HTY92" s="98" t="s">
        <v>669</v>
      </c>
      <c r="HTZ92" s="98" t="s">
        <v>669</v>
      </c>
      <c r="HUA92" s="98" t="s">
        <v>669</v>
      </c>
      <c r="HUB92" s="98" t="s">
        <v>669</v>
      </c>
      <c r="HUC92" s="98" t="s">
        <v>669</v>
      </c>
      <c r="HUD92" s="98" t="s">
        <v>669</v>
      </c>
      <c r="HUE92" s="98" t="s">
        <v>669</v>
      </c>
      <c r="HUF92" s="98" t="s">
        <v>669</v>
      </c>
      <c r="HUG92" s="98" t="s">
        <v>669</v>
      </c>
      <c r="HUH92" s="98" t="s">
        <v>669</v>
      </c>
      <c r="HUI92" s="98" t="s">
        <v>669</v>
      </c>
      <c r="HUJ92" s="98" t="s">
        <v>669</v>
      </c>
      <c r="HUK92" s="98" t="s">
        <v>669</v>
      </c>
      <c r="HUL92" s="98" t="s">
        <v>669</v>
      </c>
      <c r="HUM92" s="98" t="s">
        <v>669</v>
      </c>
      <c r="HUN92" s="98" t="s">
        <v>669</v>
      </c>
      <c r="HUO92" s="98" t="s">
        <v>669</v>
      </c>
      <c r="HUP92" s="98" t="s">
        <v>669</v>
      </c>
      <c r="HUQ92" s="98" t="s">
        <v>669</v>
      </c>
      <c r="HUR92" s="98" t="s">
        <v>669</v>
      </c>
      <c r="HUS92" s="98" t="s">
        <v>669</v>
      </c>
      <c r="HUT92" s="98" t="s">
        <v>669</v>
      </c>
      <c r="HUU92" s="98" t="s">
        <v>669</v>
      </c>
      <c r="HUV92" s="98" t="s">
        <v>669</v>
      </c>
      <c r="HUW92" s="98" t="s">
        <v>669</v>
      </c>
      <c r="HUX92" s="98" t="s">
        <v>669</v>
      </c>
      <c r="HUY92" s="98" t="s">
        <v>669</v>
      </c>
      <c r="HUZ92" s="98" t="s">
        <v>669</v>
      </c>
      <c r="HVA92" s="98" t="s">
        <v>669</v>
      </c>
      <c r="HVB92" s="98" t="s">
        <v>669</v>
      </c>
      <c r="HVC92" s="98" t="s">
        <v>669</v>
      </c>
      <c r="HVD92" s="98" t="s">
        <v>669</v>
      </c>
      <c r="HVE92" s="98" t="s">
        <v>669</v>
      </c>
      <c r="HVF92" s="98" t="s">
        <v>669</v>
      </c>
      <c r="HVG92" s="98" t="s">
        <v>669</v>
      </c>
      <c r="HVH92" s="98" t="s">
        <v>669</v>
      </c>
      <c r="HVI92" s="98" t="s">
        <v>669</v>
      </c>
      <c r="HVJ92" s="98" t="s">
        <v>669</v>
      </c>
      <c r="HVK92" s="98" t="s">
        <v>669</v>
      </c>
      <c r="HVL92" s="98" t="s">
        <v>669</v>
      </c>
      <c r="HVM92" s="98" t="s">
        <v>669</v>
      </c>
      <c r="HVN92" s="98" t="s">
        <v>669</v>
      </c>
      <c r="HVO92" s="98" t="s">
        <v>669</v>
      </c>
      <c r="HVP92" s="98" t="s">
        <v>669</v>
      </c>
      <c r="HVQ92" s="98" t="s">
        <v>669</v>
      </c>
      <c r="HVR92" s="98" t="s">
        <v>669</v>
      </c>
      <c r="HVS92" s="98" t="s">
        <v>669</v>
      </c>
      <c r="HVT92" s="98" t="s">
        <v>669</v>
      </c>
      <c r="HVU92" s="98" t="s">
        <v>669</v>
      </c>
      <c r="HVV92" s="98" t="s">
        <v>669</v>
      </c>
      <c r="HVW92" s="98" t="s">
        <v>669</v>
      </c>
      <c r="HVX92" s="98" t="s">
        <v>669</v>
      </c>
      <c r="HVY92" s="98" t="s">
        <v>669</v>
      </c>
      <c r="HVZ92" s="98" t="s">
        <v>669</v>
      </c>
      <c r="HWA92" s="98" t="s">
        <v>669</v>
      </c>
      <c r="HWB92" s="98" t="s">
        <v>669</v>
      </c>
      <c r="HWC92" s="98" t="s">
        <v>669</v>
      </c>
      <c r="HWD92" s="98" t="s">
        <v>669</v>
      </c>
      <c r="HWE92" s="98" t="s">
        <v>669</v>
      </c>
      <c r="HWF92" s="98" t="s">
        <v>669</v>
      </c>
      <c r="HWG92" s="98" t="s">
        <v>669</v>
      </c>
      <c r="HWH92" s="98" t="s">
        <v>669</v>
      </c>
      <c r="HWI92" s="98" t="s">
        <v>669</v>
      </c>
      <c r="HWJ92" s="98" t="s">
        <v>669</v>
      </c>
      <c r="HWK92" s="98" t="s">
        <v>669</v>
      </c>
      <c r="HWL92" s="98" t="s">
        <v>669</v>
      </c>
      <c r="HWM92" s="98" t="s">
        <v>669</v>
      </c>
      <c r="HWN92" s="98" t="s">
        <v>669</v>
      </c>
      <c r="HWO92" s="98" t="s">
        <v>669</v>
      </c>
      <c r="HWP92" s="98" t="s">
        <v>669</v>
      </c>
      <c r="HWQ92" s="98" t="s">
        <v>669</v>
      </c>
      <c r="HWR92" s="98" t="s">
        <v>669</v>
      </c>
      <c r="HWS92" s="98" t="s">
        <v>669</v>
      </c>
      <c r="HWT92" s="98" t="s">
        <v>669</v>
      </c>
      <c r="HWU92" s="98" t="s">
        <v>669</v>
      </c>
      <c r="HWV92" s="98" t="s">
        <v>669</v>
      </c>
      <c r="HWW92" s="98" t="s">
        <v>669</v>
      </c>
      <c r="HWX92" s="98" t="s">
        <v>669</v>
      </c>
      <c r="HWY92" s="98" t="s">
        <v>669</v>
      </c>
      <c r="HWZ92" s="98" t="s">
        <v>669</v>
      </c>
      <c r="HXA92" s="98" t="s">
        <v>669</v>
      </c>
      <c r="HXB92" s="98" t="s">
        <v>669</v>
      </c>
      <c r="HXC92" s="98" t="s">
        <v>669</v>
      </c>
      <c r="HXD92" s="98" t="s">
        <v>669</v>
      </c>
      <c r="HXE92" s="98" t="s">
        <v>669</v>
      </c>
      <c r="HXF92" s="98" t="s">
        <v>669</v>
      </c>
      <c r="HXG92" s="98" t="s">
        <v>669</v>
      </c>
      <c r="HXH92" s="98" t="s">
        <v>669</v>
      </c>
      <c r="HXI92" s="98" t="s">
        <v>669</v>
      </c>
      <c r="HXJ92" s="98" t="s">
        <v>669</v>
      </c>
      <c r="HXK92" s="98" t="s">
        <v>669</v>
      </c>
      <c r="HXL92" s="98" t="s">
        <v>669</v>
      </c>
      <c r="HXM92" s="98" t="s">
        <v>669</v>
      </c>
      <c r="HXN92" s="98" t="s">
        <v>669</v>
      </c>
      <c r="HXO92" s="98" t="s">
        <v>669</v>
      </c>
      <c r="HXP92" s="98" t="s">
        <v>669</v>
      </c>
      <c r="HXQ92" s="98" t="s">
        <v>669</v>
      </c>
      <c r="HXR92" s="98" t="s">
        <v>669</v>
      </c>
      <c r="HXS92" s="98" t="s">
        <v>669</v>
      </c>
      <c r="HXT92" s="98" t="s">
        <v>669</v>
      </c>
      <c r="HXU92" s="98" t="s">
        <v>669</v>
      </c>
      <c r="HXV92" s="98" t="s">
        <v>669</v>
      </c>
      <c r="HXW92" s="98" t="s">
        <v>669</v>
      </c>
      <c r="HXX92" s="98" t="s">
        <v>669</v>
      </c>
      <c r="HXY92" s="98" t="s">
        <v>669</v>
      </c>
      <c r="HXZ92" s="98" t="s">
        <v>669</v>
      </c>
      <c r="HYA92" s="98" t="s">
        <v>669</v>
      </c>
      <c r="HYB92" s="98" t="s">
        <v>669</v>
      </c>
      <c r="HYC92" s="98" t="s">
        <v>669</v>
      </c>
      <c r="HYD92" s="98" t="s">
        <v>669</v>
      </c>
      <c r="HYE92" s="98" t="s">
        <v>669</v>
      </c>
      <c r="HYF92" s="98" t="s">
        <v>669</v>
      </c>
      <c r="HYG92" s="98" t="s">
        <v>669</v>
      </c>
      <c r="HYH92" s="98" t="s">
        <v>669</v>
      </c>
      <c r="HYI92" s="98" t="s">
        <v>669</v>
      </c>
      <c r="HYJ92" s="98" t="s">
        <v>669</v>
      </c>
      <c r="HYK92" s="98" t="s">
        <v>669</v>
      </c>
      <c r="HYL92" s="98" t="s">
        <v>669</v>
      </c>
      <c r="HYM92" s="98" t="s">
        <v>669</v>
      </c>
      <c r="HYN92" s="98" t="s">
        <v>669</v>
      </c>
      <c r="HYO92" s="98" t="s">
        <v>669</v>
      </c>
      <c r="HYP92" s="98" t="s">
        <v>669</v>
      </c>
      <c r="HYQ92" s="98" t="s">
        <v>669</v>
      </c>
      <c r="HYR92" s="98" t="s">
        <v>669</v>
      </c>
      <c r="HYS92" s="98" t="s">
        <v>669</v>
      </c>
      <c r="HYT92" s="98" t="s">
        <v>669</v>
      </c>
      <c r="HYU92" s="98" t="s">
        <v>669</v>
      </c>
      <c r="HYV92" s="98" t="s">
        <v>669</v>
      </c>
      <c r="HYW92" s="98" t="s">
        <v>669</v>
      </c>
      <c r="HYX92" s="98" t="s">
        <v>669</v>
      </c>
      <c r="HYY92" s="98" t="s">
        <v>669</v>
      </c>
      <c r="HYZ92" s="98" t="s">
        <v>669</v>
      </c>
      <c r="HZA92" s="98" t="s">
        <v>669</v>
      </c>
      <c r="HZB92" s="98" t="s">
        <v>669</v>
      </c>
      <c r="HZC92" s="98" t="s">
        <v>669</v>
      </c>
      <c r="HZD92" s="98" t="s">
        <v>669</v>
      </c>
      <c r="HZE92" s="98" t="s">
        <v>669</v>
      </c>
      <c r="HZF92" s="98" t="s">
        <v>669</v>
      </c>
      <c r="HZG92" s="98" t="s">
        <v>669</v>
      </c>
      <c r="HZH92" s="98" t="s">
        <v>669</v>
      </c>
      <c r="HZI92" s="98" t="s">
        <v>669</v>
      </c>
      <c r="HZJ92" s="98" t="s">
        <v>669</v>
      </c>
      <c r="HZK92" s="98" t="s">
        <v>669</v>
      </c>
      <c r="HZL92" s="98" t="s">
        <v>669</v>
      </c>
      <c r="HZM92" s="98" t="s">
        <v>669</v>
      </c>
      <c r="HZN92" s="98" t="s">
        <v>669</v>
      </c>
      <c r="HZO92" s="98" t="s">
        <v>669</v>
      </c>
      <c r="HZP92" s="98" t="s">
        <v>669</v>
      </c>
      <c r="HZQ92" s="98" t="s">
        <v>669</v>
      </c>
      <c r="HZR92" s="98" t="s">
        <v>669</v>
      </c>
      <c r="HZS92" s="98" t="s">
        <v>669</v>
      </c>
      <c r="HZT92" s="98" t="s">
        <v>669</v>
      </c>
      <c r="HZU92" s="98" t="s">
        <v>669</v>
      </c>
      <c r="HZV92" s="98" t="s">
        <v>669</v>
      </c>
      <c r="HZW92" s="98" t="s">
        <v>669</v>
      </c>
      <c r="HZX92" s="98" t="s">
        <v>669</v>
      </c>
      <c r="HZY92" s="98" t="s">
        <v>669</v>
      </c>
      <c r="HZZ92" s="98" t="s">
        <v>669</v>
      </c>
      <c r="IAA92" s="98" t="s">
        <v>669</v>
      </c>
      <c r="IAB92" s="98" t="s">
        <v>669</v>
      </c>
      <c r="IAC92" s="98" t="s">
        <v>669</v>
      </c>
      <c r="IAD92" s="98" t="s">
        <v>669</v>
      </c>
      <c r="IAE92" s="98" t="s">
        <v>669</v>
      </c>
      <c r="IAF92" s="98" t="s">
        <v>669</v>
      </c>
      <c r="IAG92" s="98" t="s">
        <v>669</v>
      </c>
      <c r="IAH92" s="98" t="s">
        <v>669</v>
      </c>
      <c r="IAI92" s="98" t="s">
        <v>669</v>
      </c>
      <c r="IAJ92" s="98" t="s">
        <v>669</v>
      </c>
      <c r="IAK92" s="98" t="s">
        <v>669</v>
      </c>
      <c r="IAL92" s="98" t="s">
        <v>669</v>
      </c>
      <c r="IAM92" s="98" t="s">
        <v>669</v>
      </c>
      <c r="IAN92" s="98" t="s">
        <v>669</v>
      </c>
      <c r="IAO92" s="98" t="s">
        <v>669</v>
      </c>
      <c r="IAP92" s="98" t="s">
        <v>669</v>
      </c>
      <c r="IAQ92" s="98" t="s">
        <v>669</v>
      </c>
      <c r="IAR92" s="98" t="s">
        <v>669</v>
      </c>
      <c r="IAS92" s="98" t="s">
        <v>669</v>
      </c>
      <c r="IAT92" s="98" t="s">
        <v>669</v>
      </c>
      <c r="IAU92" s="98" t="s">
        <v>669</v>
      </c>
      <c r="IAV92" s="98" t="s">
        <v>669</v>
      </c>
      <c r="IAW92" s="98" t="s">
        <v>669</v>
      </c>
      <c r="IAX92" s="98" t="s">
        <v>669</v>
      </c>
      <c r="IAY92" s="98" t="s">
        <v>669</v>
      </c>
      <c r="IAZ92" s="98" t="s">
        <v>669</v>
      </c>
      <c r="IBA92" s="98" t="s">
        <v>669</v>
      </c>
      <c r="IBB92" s="98" t="s">
        <v>669</v>
      </c>
      <c r="IBC92" s="98" t="s">
        <v>669</v>
      </c>
      <c r="IBD92" s="98" t="s">
        <v>669</v>
      </c>
      <c r="IBE92" s="98" t="s">
        <v>669</v>
      </c>
      <c r="IBF92" s="98" t="s">
        <v>669</v>
      </c>
      <c r="IBG92" s="98" t="s">
        <v>669</v>
      </c>
      <c r="IBH92" s="98" t="s">
        <v>669</v>
      </c>
      <c r="IBI92" s="98" t="s">
        <v>669</v>
      </c>
      <c r="IBJ92" s="98" t="s">
        <v>669</v>
      </c>
      <c r="IBK92" s="98" t="s">
        <v>669</v>
      </c>
      <c r="IBL92" s="98" t="s">
        <v>669</v>
      </c>
      <c r="IBM92" s="98" t="s">
        <v>669</v>
      </c>
      <c r="IBN92" s="98" t="s">
        <v>669</v>
      </c>
      <c r="IBO92" s="98" t="s">
        <v>669</v>
      </c>
      <c r="IBP92" s="98" t="s">
        <v>669</v>
      </c>
      <c r="IBQ92" s="98" t="s">
        <v>669</v>
      </c>
      <c r="IBR92" s="98" t="s">
        <v>669</v>
      </c>
      <c r="IBS92" s="98" t="s">
        <v>669</v>
      </c>
      <c r="IBT92" s="98" t="s">
        <v>669</v>
      </c>
      <c r="IBU92" s="98" t="s">
        <v>669</v>
      </c>
      <c r="IBV92" s="98" t="s">
        <v>669</v>
      </c>
      <c r="IBW92" s="98" t="s">
        <v>669</v>
      </c>
      <c r="IBX92" s="98" t="s">
        <v>669</v>
      </c>
      <c r="IBY92" s="98" t="s">
        <v>669</v>
      </c>
      <c r="IBZ92" s="98" t="s">
        <v>669</v>
      </c>
      <c r="ICA92" s="98" t="s">
        <v>669</v>
      </c>
      <c r="ICB92" s="98" t="s">
        <v>669</v>
      </c>
      <c r="ICC92" s="98" t="s">
        <v>669</v>
      </c>
      <c r="ICD92" s="98" t="s">
        <v>669</v>
      </c>
      <c r="ICE92" s="98" t="s">
        <v>669</v>
      </c>
      <c r="ICF92" s="98" t="s">
        <v>669</v>
      </c>
      <c r="ICG92" s="98" t="s">
        <v>669</v>
      </c>
      <c r="ICH92" s="98" t="s">
        <v>669</v>
      </c>
      <c r="ICI92" s="98" t="s">
        <v>669</v>
      </c>
      <c r="ICJ92" s="98" t="s">
        <v>669</v>
      </c>
      <c r="ICK92" s="98" t="s">
        <v>669</v>
      </c>
      <c r="ICL92" s="98" t="s">
        <v>669</v>
      </c>
      <c r="ICM92" s="98" t="s">
        <v>669</v>
      </c>
      <c r="ICN92" s="98" t="s">
        <v>669</v>
      </c>
      <c r="ICO92" s="98" t="s">
        <v>669</v>
      </c>
      <c r="ICP92" s="98" t="s">
        <v>669</v>
      </c>
      <c r="ICQ92" s="98" t="s">
        <v>669</v>
      </c>
      <c r="ICR92" s="98" t="s">
        <v>669</v>
      </c>
      <c r="ICS92" s="98" t="s">
        <v>669</v>
      </c>
      <c r="ICT92" s="98" t="s">
        <v>669</v>
      </c>
      <c r="ICU92" s="98" t="s">
        <v>669</v>
      </c>
      <c r="ICV92" s="98" t="s">
        <v>669</v>
      </c>
      <c r="ICW92" s="98" t="s">
        <v>669</v>
      </c>
      <c r="ICX92" s="98" t="s">
        <v>669</v>
      </c>
      <c r="ICY92" s="98" t="s">
        <v>669</v>
      </c>
      <c r="ICZ92" s="98" t="s">
        <v>669</v>
      </c>
      <c r="IDA92" s="98" t="s">
        <v>669</v>
      </c>
      <c r="IDB92" s="98" t="s">
        <v>669</v>
      </c>
      <c r="IDC92" s="98" t="s">
        <v>669</v>
      </c>
      <c r="IDD92" s="98" t="s">
        <v>669</v>
      </c>
      <c r="IDE92" s="98" t="s">
        <v>669</v>
      </c>
      <c r="IDF92" s="98" t="s">
        <v>669</v>
      </c>
      <c r="IDG92" s="98" t="s">
        <v>669</v>
      </c>
      <c r="IDH92" s="98" t="s">
        <v>669</v>
      </c>
      <c r="IDI92" s="98" t="s">
        <v>669</v>
      </c>
      <c r="IDJ92" s="98" t="s">
        <v>669</v>
      </c>
      <c r="IDK92" s="98" t="s">
        <v>669</v>
      </c>
      <c r="IDL92" s="98" t="s">
        <v>669</v>
      </c>
      <c r="IDM92" s="98" t="s">
        <v>669</v>
      </c>
      <c r="IDN92" s="98" t="s">
        <v>669</v>
      </c>
      <c r="IDO92" s="98" t="s">
        <v>669</v>
      </c>
      <c r="IDP92" s="98" t="s">
        <v>669</v>
      </c>
      <c r="IDQ92" s="98" t="s">
        <v>669</v>
      </c>
      <c r="IDR92" s="98" t="s">
        <v>669</v>
      </c>
      <c r="IDS92" s="98" t="s">
        <v>669</v>
      </c>
      <c r="IDT92" s="98" t="s">
        <v>669</v>
      </c>
      <c r="IDU92" s="98" t="s">
        <v>669</v>
      </c>
      <c r="IDV92" s="98" t="s">
        <v>669</v>
      </c>
      <c r="IDW92" s="98" t="s">
        <v>669</v>
      </c>
      <c r="IDX92" s="98" t="s">
        <v>669</v>
      </c>
      <c r="IDY92" s="98" t="s">
        <v>669</v>
      </c>
      <c r="IDZ92" s="98" t="s">
        <v>669</v>
      </c>
      <c r="IEA92" s="98" t="s">
        <v>669</v>
      </c>
      <c r="IEB92" s="98" t="s">
        <v>669</v>
      </c>
      <c r="IEC92" s="98" t="s">
        <v>669</v>
      </c>
      <c r="IED92" s="98" t="s">
        <v>669</v>
      </c>
      <c r="IEE92" s="98" t="s">
        <v>669</v>
      </c>
      <c r="IEF92" s="98" t="s">
        <v>669</v>
      </c>
      <c r="IEG92" s="98" t="s">
        <v>669</v>
      </c>
      <c r="IEH92" s="98" t="s">
        <v>669</v>
      </c>
      <c r="IEI92" s="98" t="s">
        <v>669</v>
      </c>
      <c r="IEJ92" s="98" t="s">
        <v>669</v>
      </c>
      <c r="IEK92" s="98" t="s">
        <v>669</v>
      </c>
      <c r="IEL92" s="98" t="s">
        <v>669</v>
      </c>
      <c r="IEM92" s="98" t="s">
        <v>669</v>
      </c>
      <c r="IEN92" s="98" t="s">
        <v>669</v>
      </c>
      <c r="IEO92" s="98" t="s">
        <v>669</v>
      </c>
      <c r="IEP92" s="98" t="s">
        <v>669</v>
      </c>
      <c r="IEQ92" s="98" t="s">
        <v>669</v>
      </c>
      <c r="IER92" s="98" t="s">
        <v>669</v>
      </c>
      <c r="IES92" s="98" t="s">
        <v>669</v>
      </c>
      <c r="IET92" s="98" t="s">
        <v>669</v>
      </c>
      <c r="IEU92" s="98" t="s">
        <v>669</v>
      </c>
      <c r="IEV92" s="98" t="s">
        <v>669</v>
      </c>
      <c r="IEW92" s="98" t="s">
        <v>669</v>
      </c>
      <c r="IEX92" s="98" t="s">
        <v>669</v>
      </c>
      <c r="IEY92" s="98" t="s">
        <v>669</v>
      </c>
      <c r="IEZ92" s="98" t="s">
        <v>669</v>
      </c>
      <c r="IFA92" s="98" t="s">
        <v>669</v>
      </c>
      <c r="IFB92" s="98" t="s">
        <v>669</v>
      </c>
      <c r="IFC92" s="98" t="s">
        <v>669</v>
      </c>
      <c r="IFD92" s="98" t="s">
        <v>669</v>
      </c>
      <c r="IFE92" s="98" t="s">
        <v>669</v>
      </c>
      <c r="IFF92" s="98" t="s">
        <v>669</v>
      </c>
      <c r="IFG92" s="98" t="s">
        <v>669</v>
      </c>
      <c r="IFH92" s="98" t="s">
        <v>669</v>
      </c>
      <c r="IFI92" s="98" t="s">
        <v>669</v>
      </c>
      <c r="IFJ92" s="98" t="s">
        <v>669</v>
      </c>
      <c r="IFK92" s="98" t="s">
        <v>669</v>
      </c>
      <c r="IFL92" s="98" t="s">
        <v>669</v>
      </c>
      <c r="IFM92" s="98" t="s">
        <v>669</v>
      </c>
      <c r="IFN92" s="98" t="s">
        <v>669</v>
      </c>
      <c r="IFO92" s="98" t="s">
        <v>669</v>
      </c>
      <c r="IFP92" s="98" t="s">
        <v>669</v>
      </c>
      <c r="IFQ92" s="98" t="s">
        <v>669</v>
      </c>
      <c r="IFR92" s="98" t="s">
        <v>669</v>
      </c>
      <c r="IFS92" s="98" t="s">
        <v>669</v>
      </c>
      <c r="IFT92" s="98" t="s">
        <v>669</v>
      </c>
      <c r="IFU92" s="98" t="s">
        <v>669</v>
      </c>
      <c r="IFV92" s="98" t="s">
        <v>669</v>
      </c>
      <c r="IFW92" s="98" t="s">
        <v>669</v>
      </c>
      <c r="IFX92" s="98" t="s">
        <v>669</v>
      </c>
      <c r="IFY92" s="98" t="s">
        <v>669</v>
      </c>
      <c r="IFZ92" s="98" t="s">
        <v>669</v>
      </c>
      <c r="IGA92" s="98" t="s">
        <v>669</v>
      </c>
      <c r="IGB92" s="98" t="s">
        <v>669</v>
      </c>
      <c r="IGC92" s="98" t="s">
        <v>669</v>
      </c>
      <c r="IGD92" s="98" t="s">
        <v>669</v>
      </c>
      <c r="IGE92" s="98" t="s">
        <v>669</v>
      </c>
      <c r="IGF92" s="98" t="s">
        <v>669</v>
      </c>
      <c r="IGG92" s="98" t="s">
        <v>669</v>
      </c>
      <c r="IGH92" s="98" t="s">
        <v>669</v>
      </c>
      <c r="IGI92" s="98" t="s">
        <v>669</v>
      </c>
      <c r="IGJ92" s="98" t="s">
        <v>669</v>
      </c>
      <c r="IGK92" s="98" t="s">
        <v>669</v>
      </c>
      <c r="IGL92" s="98" t="s">
        <v>669</v>
      </c>
      <c r="IGM92" s="98" t="s">
        <v>669</v>
      </c>
      <c r="IGN92" s="98" t="s">
        <v>669</v>
      </c>
      <c r="IGO92" s="98" t="s">
        <v>669</v>
      </c>
      <c r="IGP92" s="98" t="s">
        <v>669</v>
      </c>
      <c r="IGQ92" s="98" t="s">
        <v>669</v>
      </c>
      <c r="IGR92" s="98" t="s">
        <v>669</v>
      </c>
      <c r="IGS92" s="98" t="s">
        <v>669</v>
      </c>
      <c r="IGT92" s="98" t="s">
        <v>669</v>
      </c>
      <c r="IGU92" s="98" t="s">
        <v>669</v>
      </c>
      <c r="IGV92" s="98" t="s">
        <v>669</v>
      </c>
      <c r="IGW92" s="98" t="s">
        <v>669</v>
      </c>
      <c r="IGX92" s="98" t="s">
        <v>669</v>
      </c>
      <c r="IGY92" s="98" t="s">
        <v>669</v>
      </c>
      <c r="IGZ92" s="98" t="s">
        <v>669</v>
      </c>
      <c r="IHA92" s="98" t="s">
        <v>669</v>
      </c>
      <c r="IHB92" s="98" t="s">
        <v>669</v>
      </c>
      <c r="IHC92" s="98" t="s">
        <v>669</v>
      </c>
      <c r="IHD92" s="98" t="s">
        <v>669</v>
      </c>
      <c r="IHE92" s="98" t="s">
        <v>669</v>
      </c>
      <c r="IHF92" s="98" t="s">
        <v>669</v>
      </c>
      <c r="IHG92" s="98" t="s">
        <v>669</v>
      </c>
      <c r="IHH92" s="98" t="s">
        <v>669</v>
      </c>
      <c r="IHI92" s="98" t="s">
        <v>669</v>
      </c>
      <c r="IHJ92" s="98" t="s">
        <v>669</v>
      </c>
      <c r="IHK92" s="98" t="s">
        <v>669</v>
      </c>
      <c r="IHL92" s="98" t="s">
        <v>669</v>
      </c>
      <c r="IHM92" s="98" t="s">
        <v>669</v>
      </c>
      <c r="IHN92" s="98" t="s">
        <v>669</v>
      </c>
      <c r="IHO92" s="98" t="s">
        <v>669</v>
      </c>
      <c r="IHP92" s="98" t="s">
        <v>669</v>
      </c>
      <c r="IHQ92" s="98" t="s">
        <v>669</v>
      </c>
      <c r="IHR92" s="98" t="s">
        <v>669</v>
      </c>
      <c r="IHS92" s="98" t="s">
        <v>669</v>
      </c>
      <c r="IHT92" s="98" t="s">
        <v>669</v>
      </c>
      <c r="IHU92" s="98" t="s">
        <v>669</v>
      </c>
      <c r="IHV92" s="98" t="s">
        <v>669</v>
      </c>
      <c r="IHW92" s="98" t="s">
        <v>669</v>
      </c>
      <c r="IHX92" s="98" t="s">
        <v>669</v>
      </c>
      <c r="IHY92" s="98" t="s">
        <v>669</v>
      </c>
      <c r="IHZ92" s="98" t="s">
        <v>669</v>
      </c>
      <c r="IIA92" s="98" t="s">
        <v>669</v>
      </c>
      <c r="IIB92" s="98" t="s">
        <v>669</v>
      </c>
      <c r="IIC92" s="98" t="s">
        <v>669</v>
      </c>
      <c r="IID92" s="98" t="s">
        <v>669</v>
      </c>
      <c r="IIE92" s="98" t="s">
        <v>669</v>
      </c>
      <c r="IIF92" s="98" t="s">
        <v>669</v>
      </c>
      <c r="IIG92" s="98" t="s">
        <v>669</v>
      </c>
      <c r="IIH92" s="98" t="s">
        <v>669</v>
      </c>
      <c r="III92" s="98" t="s">
        <v>669</v>
      </c>
      <c r="IIJ92" s="98" t="s">
        <v>669</v>
      </c>
      <c r="IIK92" s="98" t="s">
        <v>669</v>
      </c>
      <c r="IIL92" s="98" t="s">
        <v>669</v>
      </c>
      <c r="IIM92" s="98" t="s">
        <v>669</v>
      </c>
      <c r="IIN92" s="98" t="s">
        <v>669</v>
      </c>
      <c r="IIO92" s="98" t="s">
        <v>669</v>
      </c>
      <c r="IIP92" s="98" t="s">
        <v>669</v>
      </c>
      <c r="IIQ92" s="98" t="s">
        <v>669</v>
      </c>
      <c r="IIR92" s="98" t="s">
        <v>669</v>
      </c>
      <c r="IIS92" s="98" t="s">
        <v>669</v>
      </c>
      <c r="IIT92" s="98" t="s">
        <v>669</v>
      </c>
      <c r="IIU92" s="98" t="s">
        <v>669</v>
      </c>
      <c r="IIV92" s="98" t="s">
        <v>669</v>
      </c>
      <c r="IIW92" s="98" t="s">
        <v>669</v>
      </c>
      <c r="IIX92" s="98" t="s">
        <v>669</v>
      </c>
      <c r="IIY92" s="98" t="s">
        <v>669</v>
      </c>
      <c r="IIZ92" s="98" t="s">
        <v>669</v>
      </c>
      <c r="IJA92" s="98" t="s">
        <v>669</v>
      </c>
      <c r="IJB92" s="98" t="s">
        <v>669</v>
      </c>
      <c r="IJC92" s="98" t="s">
        <v>669</v>
      </c>
      <c r="IJD92" s="98" t="s">
        <v>669</v>
      </c>
      <c r="IJE92" s="98" t="s">
        <v>669</v>
      </c>
      <c r="IJF92" s="98" t="s">
        <v>669</v>
      </c>
      <c r="IJG92" s="98" t="s">
        <v>669</v>
      </c>
      <c r="IJH92" s="98" t="s">
        <v>669</v>
      </c>
      <c r="IJI92" s="98" t="s">
        <v>669</v>
      </c>
      <c r="IJJ92" s="98" t="s">
        <v>669</v>
      </c>
      <c r="IJK92" s="98" t="s">
        <v>669</v>
      </c>
      <c r="IJL92" s="98" t="s">
        <v>669</v>
      </c>
      <c r="IJM92" s="98" t="s">
        <v>669</v>
      </c>
      <c r="IJN92" s="98" t="s">
        <v>669</v>
      </c>
      <c r="IJO92" s="98" t="s">
        <v>669</v>
      </c>
      <c r="IJP92" s="98" t="s">
        <v>669</v>
      </c>
      <c r="IJQ92" s="98" t="s">
        <v>669</v>
      </c>
      <c r="IJR92" s="98" t="s">
        <v>669</v>
      </c>
      <c r="IJS92" s="98" t="s">
        <v>669</v>
      </c>
      <c r="IJT92" s="98" t="s">
        <v>669</v>
      </c>
      <c r="IJU92" s="98" t="s">
        <v>669</v>
      </c>
      <c r="IJV92" s="98" t="s">
        <v>669</v>
      </c>
      <c r="IJW92" s="98" t="s">
        <v>669</v>
      </c>
      <c r="IJX92" s="98" t="s">
        <v>669</v>
      </c>
      <c r="IJY92" s="98" t="s">
        <v>669</v>
      </c>
      <c r="IJZ92" s="98" t="s">
        <v>669</v>
      </c>
      <c r="IKA92" s="98" t="s">
        <v>669</v>
      </c>
      <c r="IKB92" s="98" t="s">
        <v>669</v>
      </c>
      <c r="IKC92" s="98" t="s">
        <v>669</v>
      </c>
      <c r="IKD92" s="98" t="s">
        <v>669</v>
      </c>
      <c r="IKE92" s="98" t="s">
        <v>669</v>
      </c>
      <c r="IKF92" s="98" t="s">
        <v>669</v>
      </c>
      <c r="IKG92" s="98" t="s">
        <v>669</v>
      </c>
      <c r="IKH92" s="98" t="s">
        <v>669</v>
      </c>
      <c r="IKI92" s="98" t="s">
        <v>669</v>
      </c>
      <c r="IKJ92" s="98" t="s">
        <v>669</v>
      </c>
      <c r="IKK92" s="98" t="s">
        <v>669</v>
      </c>
      <c r="IKL92" s="98" t="s">
        <v>669</v>
      </c>
      <c r="IKM92" s="98" t="s">
        <v>669</v>
      </c>
      <c r="IKN92" s="98" t="s">
        <v>669</v>
      </c>
      <c r="IKO92" s="98" t="s">
        <v>669</v>
      </c>
      <c r="IKP92" s="98" t="s">
        <v>669</v>
      </c>
      <c r="IKQ92" s="98" t="s">
        <v>669</v>
      </c>
      <c r="IKR92" s="98" t="s">
        <v>669</v>
      </c>
      <c r="IKS92" s="98" t="s">
        <v>669</v>
      </c>
      <c r="IKT92" s="98" t="s">
        <v>669</v>
      </c>
      <c r="IKU92" s="98" t="s">
        <v>669</v>
      </c>
      <c r="IKV92" s="98" t="s">
        <v>669</v>
      </c>
      <c r="IKW92" s="98" t="s">
        <v>669</v>
      </c>
      <c r="IKX92" s="98" t="s">
        <v>669</v>
      </c>
      <c r="IKY92" s="98" t="s">
        <v>669</v>
      </c>
      <c r="IKZ92" s="98" t="s">
        <v>669</v>
      </c>
      <c r="ILA92" s="98" t="s">
        <v>669</v>
      </c>
      <c r="ILB92" s="98" t="s">
        <v>669</v>
      </c>
      <c r="ILC92" s="98" t="s">
        <v>669</v>
      </c>
      <c r="ILD92" s="98" t="s">
        <v>669</v>
      </c>
      <c r="ILE92" s="98" t="s">
        <v>669</v>
      </c>
      <c r="ILF92" s="98" t="s">
        <v>669</v>
      </c>
      <c r="ILG92" s="98" t="s">
        <v>669</v>
      </c>
      <c r="ILH92" s="98" t="s">
        <v>669</v>
      </c>
      <c r="ILI92" s="98" t="s">
        <v>669</v>
      </c>
      <c r="ILJ92" s="98" t="s">
        <v>669</v>
      </c>
      <c r="ILK92" s="98" t="s">
        <v>669</v>
      </c>
      <c r="ILL92" s="98" t="s">
        <v>669</v>
      </c>
      <c r="ILM92" s="98" t="s">
        <v>669</v>
      </c>
      <c r="ILN92" s="98" t="s">
        <v>669</v>
      </c>
      <c r="ILO92" s="98" t="s">
        <v>669</v>
      </c>
      <c r="ILP92" s="98" t="s">
        <v>669</v>
      </c>
      <c r="ILQ92" s="98" t="s">
        <v>669</v>
      </c>
      <c r="ILR92" s="98" t="s">
        <v>669</v>
      </c>
      <c r="ILS92" s="98" t="s">
        <v>669</v>
      </c>
      <c r="ILT92" s="98" t="s">
        <v>669</v>
      </c>
      <c r="ILU92" s="98" t="s">
        <v>669</v>
      </c>
      <c r="ILV92" s="98" t="s">
        <v>669</v>
      </c>
      <c r="ILW92" s="98" t="s">
        <v>669</v>
      </c>
      <c r="ILX92" s="98" t="s">
        <v>669</v>
      </c>
      <c r="ILY92" s="98" t="s">
        <v>669</v>
      </c>
      <c r="ILZ92" s="98" t="s">
        <v>669</v>
      </c>
      <c r="IMA92" s="98" t="s">
        <v>669</v>
      </c>
      <c r="IMB92" s="98" t="s">
        <v>669</v>
      </c>
      <c r="IMC92" s="98" t="s">
        <v>669</v>
      </c>
      <c r="IMD92" s="98" t="s">
        <v>669</v>
      </c>
      <c r="IME92" s="98" t="s">
        <v>669</v>
      </c>
      <c r="IMF92" s="98" t="s">
        <v>669</v>
      </c>
      <c r="IMG92" s="98" t="s">
        <v>669</v>
      </c>
      <c r="IMH92" s="98" t="s">
        <v>669</v>
      </c>
      <c r="IMI92" s="98" t="s">
        <v>669</v>
      </c>
      <c r="IMJ92" s="98" t="s">
        <v>669</v>
      </c>
      <c r="IMK92" s="98" t="s">
        <v>669</v>
      </c>
      <c r="IML92" s="98" t="s">
        <v>669</v>
      </c>
      <c r="IMM92" s="98" t="s">
        <v>669</v>
      </c>
      <c r="IMN92" s="98" t="s">
        <v>669</v>
      </c>
      <c r="IMO92" s="98" t="s">
        <v>669</v>
      </c>
      <c r="IMP92" s="98" t="s">
        <v>669</v>
      </c>
      <c r="IMQ92" s="98" t="s">
        <v>669</v>
      </c>
      <c r="IMR92" s="98" t="s">
        <v>669</v>
      </c>
      <c r="IMS92" s="98" t="s">
        <v>669</v>
      </c>
      <c r="IMT92" s="98" t="s">
        <v>669</v>
      </c>
      <c r="IMU92" s="98" t="s">
        <v>669</v>
      </c>
      <c r="IMV92" s="98" t="s">
        <v>669</v>
      </c>
      <c r="IMW92" s="98" t="s">
        <v>669</v>
      </c>
      <c r="IMX92" s="98" t="s">
        <v>669</v>
      </c>
      <c r="IMY92" s="98" t="s">
        <v>669</v>
      </c>
      <c r="IMZ92" s="98" t="s">
        <v>669</v>
      </c>
      <c r="INA92" s="98" t="s">
        <v>669</v>
      </c>
      <c r="INB92" s="98" t="s">
        <v>669</v>
      </c>
      <c r="INC92" s="98" t="s">
        <v>669</v>
      </c>
      <c r="IND92" s="98" t="s">
        <v>669</v>
      </c>
      <c r="INE92" s="98" t="s">
        <v>669</v>
      </c>
      <c r="INF92" s="98" t="s">
        <v>669</v>
      </c>
      <c r="ING92" s="98" t="s">
        <v>669</v>
      </c>
      <c r="INH92" s="98" t="s">
        <v>669</v>
      </c>
      <c r="INI92" s="98" t="s">
        <v>669</v>
      </c>
      <c r="INJ92" s="98" t="s">
        <v>669</v>
      </c>
      <c r="INK92" s="98" t="s">
        <v>669</v>
      </c>
      <c r="INL92" s="98" t="s">
        <v>669</v>
      </c>
      <c r="INM92" s="98" t="s">
        <v>669</v>
      </c>
      <c r="INN92" s="98" t="s">
        <v>669</v>
      </c>
      <c r="INO92" s="98" t="s">
        <v>669</v>
      </c>
      <c r="INP92" s="98" t="s">
        <v>669</v>
      </c>
      <c r="INQ92" s="98" t="s">
        <v>669</v>
      </c>
      <c r="INR92" s="98" t="s">
        <v>669</v>
      </c>
      <c r="INS92" s="98" t="s">
        <v>669</v>
      </c>
      <c r="INT92" s="98" t="s">
        <v>669</v>
      </c>
      <c r="INU92" s="98" t="s">
        <v>669</v>
      </c>
      <c r="INV92" s="98" t="s">
        <v>669</v>
      </c>
      <c r="INW92" s="98" t="s">
        <v>669</v>
      </c>
      <c r="INX92" s="98" t="s">
        <v>669</v>
      </c>
      <c r="INY92" s="98" t="s">
        <v>669</v>
      </c>
      <c r="INZ92" s="98" t="s">
        <v>669</v>
      </c>
      <c r="IOA92" s="98" t="s">
        <v>669</v>
      </c>
      <c r="IOB92" s="98" t="s">
        <v>669</v>
      </c>
      <c r="IOC92" s="98" t="s">
        <v>669</v>
      </c>
      <c r="IOD92" s="98" t="s">
        <v>669</v>
      </c>
      <c r="IOE92" s="98" t="s">
        <v>669</v>
      </c>
      <c r="IOF92" s="98" t="s">
        <v>669</v>
      </c>
      <c r="IOG92" s="98" t="s">
        <v>669</v>
      </c>
      <c r="IOH92" s="98" t="s">
        <v>669</v>
      </c>
      <c r="IOI92" s="98" t="s">
        <v>669</v>
      </c>
      <c r="IOJ92" s="98" t="s">
        <v>669</v>
      </c>
      <c r="IOK92" s="98" t="s">
        <v>669</v>
      </c>
      <c r="IOL92" s="98" t="s">
        <v>669</v>
      </c>
      <c r="IOM92" s="98" t="s">
        <v>669</v>
      </c>
      <c r="ION92" s="98" t="s">
        <v>669</v>
      </c>
      <c r="IOO92" s="98" t="s">
        <v>669</v>
      </c>
      <c r="IOP92" s="98" t="s">
        <v>669</v>
      </c>
      <c r="IOQ92" s="98" t="s">
        <v>669</v>
      </c>
      <c r="IOR92" s="98" t="s">
        <v>669</v>
      </c>
      <c r="IOS92" s="98" t="s">
        <v>669</v>
      </c>
      <c r="IOT92" s="98" t="s">
        <v>669</v>
      </c>
      <c r="IOU92" s="98" t="s">
        <v>669</v>
      </c>
      <c r="IOV92" s="98" t="s">
        <v>669</v>
      </c>
      <c r="IOW92" s="98" t="s">
        <v>669</v>
      </c>
      <c r="IOX92" s="98" t="s">
        <v>669</v>
      </c>
      <c r="IOY92" s="98" t="s">
        <v>669</v>
      </c>
      <c r="IOZ92" s="98" t="s">
        <v>669</v>
      </c>
      <c r="IPA92" s="98" t="s">
        <v>669</v>
      </c>
      <c r="IPB92" s="98" t="s">
        <v>669</v>
      </c>
      <c r="IPC92" s="98" t="s">
        <v>669</v>
      </c>
      <c r="IPD92" s="98" t="s">
        <v>669</v>
      </c>
      <c r="IPE92" s="98" t="s">
        <v>669</v>
      </c>
      <c r="IPF92" s="98" t="s">
        <v>669</v>
      </c>
      <c r="IPG92" s="98" t="s">
        <v>669</v>
      </c>
      <c r="IPH92" s="98" t="s">
        <v>669</v>
      </c>
      <c r="IPI92" s="98" t="s">
        <v>669</v>
      </c>
      <c r="IPJ92" s="98" t="s">
        <v>669</v>
      </c>
      <c r="IPK92" s="98" t="s">
        <v>669</v>
      </c>
      <c r="IPL92" s="98" t="s">
        <v>669</v>
      </c>
      <c r="IPM92" s="98" t="s">
        <v>669</v>
      </c>
      <c r="IPN92" s="98" t="s">
        <v>669</v>
      </c>
      <c r="IPO92" s="98" t="s">
        <v>669</v>
      </c>
      <c r="IPP92" s="98" t="s">
        <v>669</v>
      </c>
      <c r="IPQ92" s="98" t="s">
        <v>669</v>
      </c>
      <c r="IPR92" s="98" t="s">
        <v>669</v>
      </c>
      <c r="IPS92" s="98" t="s">
        <v>669</v>
      </c>
      <c r="IPT92" s="98" t="s">
        <v>669</v>
      </c>
      <c r="IPU92" s="98" t="s">
        <v>669</v>
      </c>
      <c r="IPV92" s="98" t="s">
        <v>669</v>
      </c>
      <c r="IPW92" s="98" t="s">
        <v>669</v>
      </c>
      <c r="IPX92" s="98" t="s">
        <v>669</v>
      </c>
      <c r="IPY92" s="98" t="s">
        <v>669</v>
      </c>
      <c r="IPZ92" s="98" t="s">
        <v>669</v>
      </c>
      <c r="IQA92" s="98" t="s">
        <v>669</v>
      </c>
      <c r="IQB92" s="98" t="s">
        <v>669</v>
      </c>
      <c r="IQC92" s="98" t="s">
        <v>669</v>
      </c>
      <c r="IQD92" s="98" t="s">
        <v>669</v>
      </c>
      <c r="IQE92" s="98" t="s">
        <v>669</v>
      </c>
      <c r="IQF92" s="98" t="s">
        <v>669</v>
      </c>
      <c r="IQG92" s="98" t="s">
        <v>669</v>
      </c>
      <c r="IQH92" s="98" t="s">
        <v>669</v>
      </c>
      <c r="IQI92" s="98" t="s">
        <v>669</v>
      </c>
      <c r="IQJ92" s="98" t="s">
        <v>669</v>
      </c>
      <c r="IQK92" s="98" t="s">
        <v>669</v>
      </c>
      <c r="IQL92" s="98" t="s">
        <v>669</v>
      </c>
      <c r="IQM92" s="98" t="s">
        <v>669</v>
      </c>
      <c r="IQN92" s="98" t="s">
        <v>669</v>
      </c>
      <c r="IQO92" s="98" t="s">
        <v>669</v>
      </c>
      <c r="IQP92" s="98" t="s">
        <v>669</v>
      </c>
      <c r="IQQ92" s="98" t="s">
        <v>669</v>
      </c>
      <c r="IQR92" s="98" t="s">
        <v>669</v>
      </c>
      <c r="IQS92" s="98" t="s">
        <v>669</v>
      </c>
      <c r="IQT92" s="98" t="s">
        <v>669</v>
      </c>
      <c r="IQU92" s="98" t="s">
        <v>669</v>
      </c>
      <c r="IQV92" s="98" t="s">
        <v>669</v>
      </c>
      <c r="IQW92" s="98" t="s">
        <v>669</v>
      </c>
      <c r="IQX92" s="98" t="s">
        <v>669</v>
      </c>
      <c r="IQY92" s="98" t="s">
        <v>669</v>
      </c>
      <c r="IQZ92" s="98" t="s">
        <v>669</v>
      </c>
      <c r="IRA92" s="98" t="s">
        <v>669</v>
      </c>
      <c r="IRB92" s="98" t="s">
        <v>669</v>
      </c>
      <c r="IRC92" s="98" t="s">
        <v>669</v>
      </c>
      <c r="IRD92" s="98" t="s">
        <v>669</v>
      </c>
      <c r="IRE92" s="98" t="s">
        <v>669</v>
      </c>
      <c r="IRF92" s="98" t="s">
        <v>669</v>
      </c>
      <c r="IRG92" s="98" t="s">
        <v>669</v>
      </c>
      <c r="IRH92" s="98" t="s">
        <v>669</v>
      </c>
      <c r="IRI92" s="98" t="s">
        <v>669</v>
      </c>
      <c r="IRJ92" s="98" t="s">
        <v>669</v>
      </c>
      <c r="IRK92" s="98" t="s">
        <v>669</v>
      </c>
      <c r="IRL92" s="98" t="s">
        <v>669</v>
      </c>
      <c r="IRM92" s="98" t="s">
        <v>669</v>
      </c>
      <c r="IRN92" s="98" t="s">
        <v>669</v>
      </c>
      <c r="IRO92" s="98" t="s">
        <v>669</v>
      </c>
      <c r="IRP92" s="98" t="s">
        <v>669</v>
      </c>
      <c r="IRQ92" s="98" t="s">
        <v>669</v>
      </c>
      <c r="IRR92" s="98" t="s">
        <v>669</v>
      </c>
      <c r="IRS92" s="98" t="s">
        <v>669</v>
      </c>
      <c r="IRT92" s="98" t="s">
        <v>669</v>
      </c>
      <c r="IRU92" s="98" t="s">
        <v>669</v>
      </c>
      <c r="IRV92" s="98" t="s">
        <v>669</v>
      </c>
      <c r="IRW92" s="98" t="s">
        <v>669</v>
      </c>
      <c r="IRX92" s="98" t="s">
        <v>669</v>
      </c>
      <c r="IRY92" s="98" t="s">
        <v>669</v>
      </c>
      <c r="IRZ92" s="98" t="s">
        <v>669</v>
      </c>
      <c r="ISA92" s="98" t="s">
        <v>669</v>
      </c>
      <c r="ISB92" s="98" t="s">
        <v>669</v>
      </c>
      <c r="ISC92" s="98" t="s">
        <v>669</v>
      </c>
      <c r="ISD92" s="98" t="s">
        <v>669</v>
      </c>
      <c r="ISE92" s="98" t="s">
        <v>669</v>
      </c>
      <c r="ISF92" s="98" t="s">
        <v>669</v>
      </c>
      <c r="ISG92" s="98" t="s">
        <v>669</v>
      </c>
      <c r="ISH92" s="98" t="s">
        <v>669</v>
      </c>
      <c r="ISI92" s="98" t="s">
        <v>669</v>
      </c>
      <c r="ISJ92" s="98" t="s">
        <v>669</v>
      </c>
      <c r="ISK92" s="98" t="s">
        <v>669</v>
      </c>
      <c r="ISL92" s="98" t="s">
        <v>669</v>
      </c>
      <c r="ISM92" s="98" t="s">
        <v>669</v>
      </c>
      <c r="ISN92" s="98" t="s">
        <v>669</v>
      </c>
      <c r="ISO92" s="98" t="s">
        <v>669</v>
      </c>
      <c r="ISP92" s="98" t="s">
        <v>669</v>
      </c>
      <c r="ISQ92" s="98" t="s">
        <v>669</v>
      </c>
      <c r="ISR92" s="98" t="s">
        <v>669</v>
      </c>
      <c r="ISS92" s="98" t="s">
        <v>669</v>
      </c>
      <c r="IST92" s="98" t="s">
        <v>669</v>
      </c>
      <c r="ISU92" s="98" t="s">
        <v>669</v>
      </c>
      <c r="ISV92" s="98" t="s">
        <v>669</v>
      </c>
      <c r="ISW92" s="98" t="s">
        <v>669</v>
      </c>
      <c r="ISX92" s="98" t="s">
        <v>669</v>
      </c>
      <c r="ISY92" s="98" t="s">
        <v>669</v>
      </c>
      <c r="ISZ92" s="98" t="s">
        <v>669</v>
      </c>
      <c r="ITA92" s="98" t="s">
        <v>669</v>
      </c>
      <c r="ITB92" s="98" t="s">
        <v>669</v>
      </c>
      <c r="ITC92" s="98" t="s">
        <v>669</v>
      </c>
      <c r="ITD92" s="98" t="s">
        <v>669</v>
      </c>
      <c r="ITE92" s="98" t="s">
        <v>669</v>
      </c>
      <c r="ITF92" s="98" t="s">
        <v>669</v>
      </c>
      <c r="ITG92" s="98" t="s">
        <v>669</v>
      </c>
      <c r="ITH92" s="98" t="s">
        <v>669</v>
      </c>
      <c r="ITI92" s="98" t="s">
        <v>669</v>
      </c>
      <c r="ITJ92" s="98" t="s">
        <v>669</v>
      </c>
      <c r="ITK92" s="98" t="s">
        <v>669</v>
      </c>
      <c r="ITL92" s="98" t="s">
        <v>669</v>
      </c>
      <c r="ITM92" s="98" t="s">
        <v>669</v>
      </c>
      <c r="ITN92" s="98" t="s">
        <v>669</v>
      </c>
      <c r="ITO92" s="98" t="s">
        <v>669</v>
      </c>
      <c r="ITP92" s="98" t="s">
        <v>669</v>
      </c>
      <c r="ITQ92" s="98" t="s">
        <v>669</v>
      </c>
      <c r="ITR92" s="98" t="s">
        <v>669</v>
      </c>
      <c r="ITS92" s="98" t="s">
        <v>669</v>
      </c>
      <c r="ITT92" s="98" t="s">
        <v>669</v>
      </c>
      <c r="ITU92" s="98" t="s">
        <v>669</v>
      </c>
      <c r="ITV92" s="98" t="s">
        <v>669</v>
      </c>
      <c r="ITW92" s="98" t="s">
        <v>669</v>
      </c>
      <c r="ITX92" s="98" t="s">
        <v>669</v>
      </c>
      <c r="ITY92" s="98" t="s">
        <v>669</v>
      </c>
      <c r="ITZ92" s="98" t="s">
        <v>669</v>
      </c>
      <c r="IUA92" s="98" t="s">
        <v>669</v>
      </c>
      <c r="IUB92" s="98" t="s">
        <v>669</v>
      </c>
      <c r="IUC92" s="98" t="s">
        <v>669</v>
      </c>
      <c r="IUD92" s="98" t="s">
        <v>669</v>
      </c>
      <c r="IUE92" s="98" t="s">
        <v>669</v>
      </c>
      <c r="IUF92" s="98" t="s">
        <v>669</v>
      </c>
      <c r="IUG92" s="98" t="s">
        <v>669</v>
      </c>
      <c r="IUH92" s="98" t="s">
        <v>669</v>
      </c>
      <c r="IUI92" s="98" t="s">
        <v>669</v>
      </c>
      <c r="IUJ92" s="98" t="s">
        <v>669</v>
      </c>
      <c r="IUK92" s="98" t="s">
        <v>669</v>
      </c>
      <c r="IUL92" s="98" t="s">
        <v>669</v>
      </c>
      <c r="IUM92" s="98" t="s">
        <v>669</v>
      </c>
      <c r="IUN92" s="98" t="s">
        <v>669</v>
      </c>
      <c r="IUO92" s="98" t="s">
        <v>669</v>
      </c>
      <c r="IUP92" s="98" t="s">
        <v>669</v>
      </c>
      <c r="IUQ92" s="98" t="s">
        <v>669</v>
      </c>
      <c r="IUR92" s="98" t="s">
        <v>669</v>
      </c>
      <c r="IUS92" s="98" t="s">
        <v>669</v>
      </c>
      <c r="IUT92" s="98" t="s">
        <v>669</v>
      </c>
      <c r="IUU92" s="98" t="s">
        <v>669</v>
      </c>
      <c r="IUV92" s="98" t="s">
        <v>669</v>
      </c>
      <c r="IUW92" s="98" t="s">
        <v>669</v>
      </c>
      <c r="IUX92" s="98" t="s">
        <v>669</v>
      </c>
      <c r="IUY92" s="98" t="s">
        <v>669</v>
      </c>
      <c r="IUZ92" s="98" t="s">
        <v>669</v>
      </c>
      <c r="IVA92" s="98" t="s">
        <v>669</v>
      </c>
      <c r="IVB92" s="98" t="s">
        <v>669</v>
      </c>
      <c r="IVC92" s="98" t="s">
        <v>669</v>
      </c>
      <c r="IVD92" s="98" t="s">
        <v>669</v>
      </c>
      <c r="IVE92" s="98" t="s">
        <v>669</v>
      </c>
      <c r="IVF92" s="98" t="s">
        <v>669</v>
      </c>
      <c r="IVG92" s="98" t="s">
        <v>669</v>
      </c>
      <c r="IVH92" s="98" t="s">
        <v>669</v>
      </c>
      <c r="IVI92" s="98" t="s">
        <v>669</v>
      </c>
      <c r="IVJ92" s="98" t="s">
        <v>669</v>
      </c>
      <c r="IVK92" s="98" t="s">
        <v>669</v>
      </c>
      <c r="IVL92" s="98" t="s">
        <v>669</v>
      </c>
      <c r="IVM92" s="98" t="s">
        <v>669</v>
      </c>
      <c r="IVN92" s="98" t="s">
        <v>669</v>
      </c>
      <c r="IVO92" s="98" t="s">
        <v>669</v>
      </c>
      <c r="IVP92" s="98" t="s">
        <v>669</v>
      </c>
      <c r="IVQ92" s="98" t="s">
        <v>669</v>
      </c>
      <c r="IVR92" s="98" t="s">
        <v>669</v>
      </c>
      <c r="IVS92" s="98" t="s">
        <v>669</v>
      </c>
      <c r="IVT92" s="98" t="s">
        <v>669</v>
      </c>
      <c r="IVU92" s="98" t="s">
        <v>669</v>
      </c>
      <c r="IVV92" s="98" t="s">
        <v>669</v>
      </c>
      <c r="IVW92" s="98" t="s">
        <v>669</v>
      </c>
      <c r="IVX92" s="98" t="s">
        <v>669</v>
      </c>
      <c r="IVY92" s="98" t="s">
        <v>669</v>
      </c>
      <c r="IVZ92" s="98" t="s">
        <v>669</v>
      </c>
      <c r="IWA92" s="98" t="s">
        <v>669</v>
      </c>
      <c r="IWB92" s="98" t="s">
        <v>669</v>
      </c>
      <c r="IWC92" s="98" t="s">
        <v>669</v>
      </c>
      <c r="IWD92" s="98" t="s">
        <v>669</v>
      </c>
      <c r="IWE92" s="98" t="s">
        <v>669</v>
      </c>
      <c r="IWF92" s="98" t="s">
        <v>669</v>
      </c>
      <c r="IWG92" s="98" t="s">
        <v>669</v>
      </c>
      <c r="IWH92" s="98" t="s">
        <v>669</v>
      </c>
      <c r="IWI92" s="98" t="s">
        <v>669</v>
      </c>
      <c r="IWJ92" s="98" t="s">
        <v>669</v>
      </c>
      <c r="IWK92" s="98" t="s">
        <v>669</v>
      </c>
      <c r="IWL92" s="98" t="s">
        <v>669</v>
      </c>
      <c r="IWM92" s="98" t="s">
        <v>669</v>
      </c>
      <c r="IWN92" s="98" t="s">
        <v>669</v>
      </c>
      <c r="IWO92" s="98" t="s">
        <v>669</v>
      </c>
      <c r="IWP92" s="98" t="s">
        <v>669</v>
      </c>
      <c r="IWQ92" s="98" t="s">
        <v>669</v>
      </c>
      <c r="IWR92" s="98" t="s">
        <v>669</v>
      </c>
      <c r="IWS92" s="98" t="s">
        <v>669</v>
      </c>
      <c r="IWT92" s="98" t="s">
        <v>669</v>
      </c>
      <c r="IWU92" s="98" t="s">
        <v>669</v>
      </c>
      <c r="IWV92" s="98" t="s">
        <v>669</v>
      </c>
      <c r="IWW92" s="98" t="s">
        <v>669</v>
      </c>
      <c r="IWX92" s="98" t="s">
        <v>669</v>
      </c>
      <c r="IWY92" s="98" t="s">
        <v>669</v>
      </c>
      <c r="IWZ92" s="98" t="s">
        <v>669</v>
      </c>
      <c r="IXA92" s="98" t="s">
        <v>669</v>
      </c>
      <c r="IXB92" s="98" t="s">
        <v>669</v>
      </c>
      <c r="IXC92" s="98" t="s">
        <v>669</v>
      </c>
      <c r="IXD92" s="98" t="s">
        <v>669</v>
      </c>
      <c r="IXE92" s="98" t="s">
        <v>669</v>
      </c>
      <c r="IXF92" s="98" t="s">
        <v>669</v>
      </c>
      <c r="IXG92" s="98" t="s">
        <v>669</v>
      </c>
      <c r="IXH92" s="98" t="s">
        <v>669</v>
      </c>
      <c r="IXI92" s="98" t="s">
        <v>669</v>
      </c>
      <c r="IXJ92" s="98" t="s">
        <v>669</v>
      </c>
      <c r="IXK92" s="98" t="s">
        <v>669</v>
      </c>
      <c r="IXL92" s="98" t="s">
        <v>669</v>
      </c>
      <c r="IXM92" s="98" t="s">
        <v>669</v>
      </c>
      <c r="IXN92" s="98" t="s">
        <v>669</v>
      </c>
      <c r="IXO92" s="98" t="s">
        <v>669</v>
      </c>
      <c r="IXP92" s="98" t="s">
        <v>669</v>
      </c>
      <c r="IXQ92" s="98" t="s">
        <v>669</v>
      </c>
      <c r="IXR92" s="98" t="s">
        <v>669</v>
      </c>
      <c r="IXS92" s="98" t="s">
        <v>669</v>
      </c>
      <c r="IXT92" s="98" t="s">
        <v>669</v>
      </c>
      <c r="IXU92" s="98" t="s">
        <v>669</v>
      </c>
      <c r="IXV92" s="98" t="s">
        <v>669</v>
      </c>
      <c r="IXW92" s="98" t="s">
        <v>669</v>
      </c>
      <c r="IXX92" s="98" t="s">
        <v>669</v>
      </c>
      <c r="IXY92" s="98" t="s">
        <v>669</v>
      </c>
      <c r="IXZ92" s="98" t="s">
        <v>669</v>
      </c>
      <c r="IYA92" s="98" t="s">
        <v>669</v>
      </c>
      <c r="IYB92" s="98" t="s">
        <v>669</v>
      </c>
      <c r="IYC92" s="98" t="s">
        <v>669</v>
      </c>
      <c r="IYD92" s="98" t="s">
        <v>669</v>
      </c>
      <c r="IYE92" s="98" t="s">
        <v>669</v>
      </c>
      <c r="IYF92" s="98" t="s">
        <v>669</v>
      </c>
      <c r="IYG92" s="98" t="s">
        <v>669</v>
      </c>
      <c r="IYH92" s="98" t="s">
        <v>669</v>
      </c>
      <c r="IYI92" s="98" t="s">
        <v>669</v>
      </c>
      <c r="IYJ92" s="98" t="s">
        <v>669</v>
      </c>
      <c r="IYK92" s="98" t="s">
        <v>669</v>
      </c>
      <c r="IYL92" s="98" t="s">
        <v>669</v>
      </c>
      <c r="IYM92" s="98" t="s">
        <v>669</v>
      </c>
      <c r="IYN92" s="98" t="s">
        <v>669</v>
      </c>
      <c r="IYO92" s="98" t="s">
        <v>669</v>
      </c>
      <c r="IYP92" s="98" t="s">
        <v>669</v>
      </c>
      <c r="IYQ92" s="98" t="s">
        <v>669</v>
      </c>
      <c r="IYR92" s="98" t="s">
        <v>669</v>
      </c>
      <c r="IYS92" s="98" t="s">
        <v>669</v>
      </c>
      <c r="IYT92" s="98" t="s">
        <v>669</v>
      </c>
      <c r="IYU92" s="98" t="s">
        <v>669</v>
      </c>
      <c r="IYV92" s="98" t="s">
        <v>669</v>
      </c>
      <c r="IYW92" s="98" t="s">
        <v>669</v>
      </c>
      <c r="IYX92" s="98" t="s">
        <v>669</v>
      </c>
      <c r="IYY92" s="98" t="s">
        <v>669</v>
      </c>
      <c r="IYZ92" s="98" t="s">
        <v>669</v>
      </c>
      <c r="IZA92" s="98" t="s">
        <v>669</v>
      </c>
      <c r="IZB92" s="98" t="s">
        <v>669</v>
      </c>
      <c r="IZC92" s="98" t="s">
        <v>669</v>
      </c>
      <c r="IZD92" s="98" t="s">
        <v>669</v>
      </c>
      <c r="IZE92" s="98" t="s">
        <v>669</v>
      </c>
      <c r="IZF92" s="98" t="s">
        <v>669</v>
      </c>
      <c r="IZG92" s="98" t="s">
        <v>669</v>
      </c>
      <c r="IZH92" s="98" t="s">
        <v>669</v>
      </c>
      <c r="IZI92" s="98" t="s">
        <v>669</v>
      </c>
      <c r="IZJ92" s="98" t="s">
        <v>669</v>
      </c>
      <c r="IZK92" s="98" t="s">
        <v>669</v>
      </c>
      <c r="IZL92" s="98" t="s">
        <v>669</v>
      </c>
      <c r="IZM92" s="98" t="s">
        <v>669</v>
      </c>
      <c r="IZN92" s="98" t="s">
        <v>669</v>
      </c>
      <c r="IZO92" s="98" t="s">
        <v>669</v>
      </c>
      <c r="IZP92" s="98" t="s">
        <v>669</v>
      </c>
      <c r="IZQ92" s="98" t="s">
        <v>669</v>
      </c>
      <c r="IZR92" s="98" t="s">
        <v>669</v>
      </c>
      <c r="IZS92" s="98" t="s">
        <v>669</v>
      </c>
      <c r="IZT92" s="98" t="s">
        <v>669</v>
      </c>
      <c r="IZU92" s="98" t="s">
        <v>669</v>
      </c>
      <c r="IZV92" s="98" t="s">
        <v>669</v>
      </c>
      <c r="IZW92" s="98" t="s">
        <v>669</v>
      </c>
      <c r="IZX92" s="98" t="s">
        <v>669</v>
      </c>
      <c r="IZY92" s="98" t="s">
        <v>669</v>
      </c>
      <c r="IZZ92" s="98" t="s">
        <v>669</v>
      </c>
      <c r="JAA92" s="98" t="s">
        <v>669</v>
      </c>
      <c r="JAB92" s="98" t="s">
        <v>669</v>
      </c>
      <c r="JAC92" s="98" t="s">
        <v>669</v>
      </c>
      <c r="JAD92" s="98" t="s">
        <v>669</v>
      </c>
      <c r="JAE92" s="98" t="s">
        <v>669</v>
      </c>
      <c r="JAF92" s="98" t="s">
        <v>669</v>
      </c>
      <c r="JAG92" s="98" t="s">
        <v>669</v>
      </c>
      <c r="JAH92" s="98" t="s">
        <v>669</v>
      </c>
      <c r="JAI92" s="98" t="s">
        <v>669</v>
      </c>
      <c r="JAJ92" s="98" t="s">
        <v>669</v>
      </c>
      <c r="JAK92" s="98" t="s">
        <v>669</v>
      </c>
      <c r="JAL92" s="98" t="s">
        <v>669</v>
      </c>
      <c r="JAM92" s="98" t="s">
        <v>669</v>
      </c>
      <c r="JAN92" s="98" t="s">
        <v>669</v>
      </c>
      <c r="JAO92" s="98" t="s">
        <v>669</v>
      </c>
      <c r="JAP92" s="98" t="s">
        <v>669</v>
      </c>
      <c r="JAQ92" s="98" t="s">
        <v>669</v>
      </c>
      <c r="JAR92" s="98" t="s">
        <v>669</v>
      </c>
      <c r="JAS92" s="98" t="s">
        <v>669</v>
      </c>
      <c r="JAT92" s="98" t="s">
        <v>669</v>
      </c>
      <c r="JAU92" s="98" t="s">
        <v>669</v>
      </c>
      <c r="JAV92" s="98" t="s">
        <v>669</v>
      </c>
      <c r="JAW92" s="98" t="s">
        <v>669</v>
      </c>
      <c r="JAX92" s="98" t="s">
        <v>669</v>
      </c>
      <c r="JAY92" s="98" t="s">
        <v>669</v>
      </c>
      <c r="JAZ92" s="98" t="s">
        <v>669</v>
      </c>
      <c r="JBA92" s="98" t="s">
        <v>669</v>
      </c>
      <c r="JBB92" s="98" t="s">
        <v>669</v>
      </c>
      <c r="JBC92" s="98" t="s">
        <v>669</v>
      </c>
      <c r="JBD92" s="98" t="s">
        <v>669</v>
      </c>
      <c r="JBE92" s="98" t="s">
        <v>669</v>
      </c>
      <c r="JBF92" s="98" t="s">
        <v>669</v>
      </c>
      <c r="JBG92" s="98" t="s">
        <v>669</v>
      </c>
      <c r="JBH92" s="98" t="s">
        <v>669</v>
      </c>
      <c r="JBI92" s="98" t="s">
        <v>669</v>
      </c>
      <c r="JBJ92" s="98" t="s">
        <v>669</v>
      </c>
      <c r="JBK92" s="98" t="s">
        <v>669</v>
      </c>
      <c r="JBL92" s="98" t="s">
        <v>669</v>
      </c>
      <c r="JBM92" s="98" t="s">
        <v>669</v>
      </c>
      <c r="JBN92" s="98" t="s">
        <v>669</v>
      </c>
      <c r="JBO92" s="98" t="s">
        <v>669</v>
      </c>
      <c r="JBP92" s="98" t="s">
        <v>669</v>
      </c>
      <c r="JBQ92" s="98" t="s">
        <v>669</v>
      </c>
      <c r="JBR92" s="98" t="s">
        <v>669</v>
      </c>
      <c r="JBS92" s="98" t="s">
        <v>669</v>
      </c>
      <c r="JBT92" s="98" t="s">
        <v>669</v>
      </c>
      <c r="JBU92" s="98" t="s">
        <v>669</v>
      </c>
      <c r="JBV92" s="98" t="s">
        <v>669</v>
      </c>
      <c r="JBW92" s="98" t="s">
        <v>669</v>
      </c>
      <c r="JBX92" s="98" t="s">
        <v>669</v>
      </c>
      <c r="JBY92" s="98" t="s">
        <v>669</v>
      </c>
      <c r="JBZ92" s="98" t="s">
        <v>669</v>
      </c>
      <c r="JCA92" s="98" t="s">
        <v>669</v>
      </c>
      <c r="JCB92" s="98" t="s">
        <v>669</v>
      </c>
      <c r="JCC92" s="98" t="s">
        <v>669</v>
      </c>
      <c r="JCD92" s="98" t="s">
        <v>669</v>
      </c>
      <c r="JCE92" s="98" t="s">
        <v>669</v>
      </c>
      <c r="JCF92" s="98" t="s">
        <v>669</v>
      </c>
      <c r="JCG92" s="98" t="s">
        <v>669</v>
      </c>
      <c r="JCH92" s="98" t="s">
        <v>669</v>
      </c>
      <c r="JCI92" s="98" t="s">
        <v>669</v>
      </c>
      <c r="JCJ92" s="98" t="s">
        <v>669</v>
      </c>
      <c r="JCK92" s="98" t="s">
        <v>669</v>
      </c>
      <c r="JCL92" s="98" t="s">
        <v>669</v>
      </c>
      <c r="JCM92" s="98" t="s">
        <v>669</v>
      </c>
      <c r="JCN92" s="98" t="s">
        <v>669</v>
      </c>
      <c r="JCO92" s="98" t="s">
        <v>669</v>
      </c>
      <c r="JCP92" s="98" t="s">
        <v>669</v>
      </c>
      <c r="JCQ92" s="98" t="s">
        <v>669</v>
      </c>
      <c r="JCR92" s="98" t="s">
        <v>669</v>
      </c>
      <c r="JCS92" s="98" t="s">
        <v>669</v>
      </c>
      <c r="JCT92" s="98" t="s">
        <v>669</v>
      </c>
      <c r="JCU92" s="98" t="s">
        <v>669</v>
      </c>
      <c r="JCV92" s="98" t="s">
        <v>669</v>
      </c>
      <c r="JCW92" s="98" t="s">
        <v>669</v>
      </c>
      <c r="JCX92" s="98" t="s">
        <v>669</v>
      </c>
      <c r="JCY92" s="98" t="s">
        <v>669</v>
      </c>
      <c r="JCZ92" s="98" t="s">
        <v>669</v>
      </c>
      <c r="JDA92" s="98" t="s">
        <v>669</v>
      </c>
      <c r="JDB92" s="98" t="s">
        <v>669</v>
      </c>
      <c r="JDC92" s="98" t="s">
        <v>669</v>
      </c>
      <c r="JDD92" s="98" t="s">
        <v>669</v>
      </c>
      <c r="JDE92" s="98" t="s">
        <v>669</v>
      </c>
      <c r="JDF92" s="98" t="s">
        <v>669</v>
      </c>
      <c r="JDG92" s="98" t="s">
        <v>669</v>
      </c>
      <c r="JDH92" s="98" t="s">
        <v>669</v>
      </c>
      <c r="JDI92" s="98" t="s">
        <v>669</v>
      </c>
      <c r="JDJ92" s="98" t="s">
        <v>669</v>
      </c>
      <c r="JDK92" s="98" t="s">
        <v>669</v>
      </c>
      <c r="JDL92" s="98" t="s">
        <v>669</v>
      </c>
      <c r="JDM92" s="98" t="s">
        <v>669</v>
      </c>
      <c r="JDN92" s="98" t="s">
        <v>669</v>
      </c>
      <c r="JDO92" s="98" t="s">
        <v>669</v>
      </c>
      <c r="JDP92" s="98" t="s">
        <v>669</v>
      </c>
      <c r="JDQ92" s="98" t="s">
        <v>669</v>
      </c>
      <c r="JDR92" s="98" t="s">
        <v>669</v>
      </c>
      <c r="JDS92" s="98" t="s">
        <v>669</v>
      </c>
      <c r="JDT92" s="98" t="s">
        <v>669</v>
      </c>
      <c r="JDU92" s="98" t="s">
        <v>669</v>
      </c>
      <c r="JDV92" s="98" t="s">
        <v>669</v>
      </c>
      <c r="JDW92" s="98" t="s">
        <v>669</v>
      </c>
      <c r="JDX92" s="98" t="s">
        <v>669</v>
      </c>
      <c r="JDY92" s="98" t="s">
        <v>669</v>
      </c>
      <c r="JDZ92" s="98" t="s">
        <v>669</v>
      </c>
      <c r="JEA92" s="98" t="s">
        <v>669</v>
      </c>
      <c r="JEB92" s="98" t="s">
        <v>669</v>
      </c>
      <c r="JEC92" s="98" t="s">
        <v>669</v>
      </c>
      <c r="JED92" s="98" t="s">
        <v>669</v>
      </c>
      <c r="JEE92" s="98" t="s">
        <v>669</v>
      </c>
      <c r="JEF92" s="98" t="s">
        <v>669</v>
      </c>
      <c r="JEG92" s="98" t="s">
        <v>669</v>
      </c>
      <c r="JEH92" s="98" t="s">
        <v>669</v>
      </c>
      <c r="JEI92" s="98" t="s">
        <v>669</v>
      </c>
      <c r="JEJ92" s="98" t="s">
        <v>669</v>
      </c>
      <c r="JEK92" s="98" t="s">
        <v>669</v>
      </c>
      <c r="JEL92" s="98" t="s">
        <v>669</v>
      </c>
      <c r="JEM92" s="98" t="s">
        <v>669</v>
      </c>
      <c r="JEN92" s="98" t="s">
        <v>669</v>
      </c>
      <c r="JEO92" s="98" t="s">
        <v>669</v>
      </c>
      <c r="JEP92" s="98" t="s">
        <v>669</v>
      </c>
      <c r="JEQ92" s="98" t="s">
        <v>669</v>
      </c>
      <c r="JER92" s="98" t="s">
        <v>669</v>
      </c>
      <c r="JES92" s="98" t="s">
        <v>669</v>
      </c>
      <c r="JET92" s="98" t="s">
        <v>669</v>
      </c>
      <c r="JEU92" s="98" t="s">
        <v>669</v>
      </c>
      <c r="JEV92" s="98" t="s">
        <v>669</v>
      </c>
      <c r="JEW92" s="98" t="s">
        <v>669</v>
      </c>
      <c r="JEX92" s="98" t="s">
        <v>669</v>
      </c>
      <c r="JEY92" s="98" t="s">
        <v>669</v>
      </c>
      <c r="JEZ92" s="98" t="s">
        <v>669</v>
      </c>
      <c r="JFA92" s="98" t="s">
        <v>669</v>
      </c>
      <c r="JFB92" s="98" t="s">
        <v>669</v>
      </c>
      <c r="JFC92" s="98" t="s">
        <v>669</v>
      </c>
      <c r="JFD92" s="98" t="s">
        <v>669</v>
      </c>
      <c r="JFE92" s="98" t="s">
        <v>669</v>
      </c>
      <c r="JFF92" s="98" t="s">
        <v>669</v>
      </c>
      <c r="JFG92" s="98" t="s">
        <v>669</v>
      </c>
      <c r="JFH92" s="98" t="s">
        <v>669</v>
      </c>
      <c r="JFI92" s="98" t="s">
        <v>669</v>
      </c>
      <c r="JFJ92" s="98" t="s">
        <v>669</v>
      </c>
      <c r="JFK92" s="98" t="s">
        <v>669</v>
      </c>
      <c r="JFL92" s="98" t="s">
        <v>669</v>
      </c>
      <c r="JFM92" s="98" t="s">
        <v>669</v>
      </c>
      <c r="JFN92" s="98" t="s">
        <v>669</v>
      </c>
      <c r="JFO92" s="98" t="s">
        <v>669</v>
      </c>
      <c r="JFP92" s="98" t="s">
        <v>669</v>
      </c>
      <c r="JFQ92" s="98" t="s">
        <v>669</v>
      </c>
      <c r="JFR92" s="98" t="s">
        <v>669</v>
      </c>
      <c r="JFS92" s="98" t="s">
        <v>669</v>
      </c>
      <c r="JFT92" s="98" t="s">
        <v>669</v>
      </c>
      <c r="JFU92" s="98" t="s">
        <v>669</v>
      </c>
      <c r="JFV92" s="98" t="s">
        <v>669</v>
      </c>
      <c r="JFW92" s="98" t="s">
        <v>669</v>
      </c>
      <c r="JFX92" s="98" t="s">
        <v>669</v>
      </c>
      <c r="JFY92" s="98" t="s">
        <v>669</v>
      </c>
      <c r="JFZ92" s="98" t="s">
        <v>669</v>
      </c>
      <c r="JGA92" s="98" t="s">
        <v>669</v>
      </c>
      <c r="JGB92" s="98" t="s">
        <v>669</v>
      </c>
      <c r="JGC92" s="98" t="s">
        <v>669</v>
      </c>
      <c r="JGD92" s="98" t="s">
        <v>669</v>
      </c>
      <c r="JGE92" s="98" t="s">
        <v>669</v>
      </c>
      <c r="JGF92" s="98" t="s">
        <v>669</v>
      </c>
      <c r="JGG92" s="98" t="s">
        <v>669</v>
      </c>
      <c r="JGH92" s="98" t="s">
        <v>669</v>
      </c>
      <c r="JGI92" s="98" t="s">
        <v>669</v>
      </c>
      <c r="JGJ92" s="98" t="s">
        <v>669</v>
      </c>
      <c r="JGK92" s="98" t="s">
        <v>669</v>
      </c>
      <c r="JGL92" s="98" t="s">
        <v>669</v>
      </c>
      <c r="JGM92" s="98" t="s">
        <v>669</v>
      </c>
      <c r="JGN92" s="98" t="s">
        <v>669</v>
      </c>
      <c r="JGO92" s="98" t="s">
        <v>669</v>
      </c>
      <c r="JGP92" s="98" t="s">
        <v>669</v>
      </c>
      <c r="JGQ92" s="98" t="s">
        <v>669</v>
      </c>
      <c r="JGR92" s="98" t="s">
        <v>669</v>
      </c>
      <c r="JGS92" s="98" t="s">
        <v>669</v>
      </c>
      <c r="JGT92" s="98" t="s">
        <v>669</v>
      </c>
      <c r="JGU92" s="98" t="s">
        <v>669</v>
      </c>
      <c r="JGV92" s="98" t="s">
        <v>669</v>
      </c>
      <c r="JGW92" s="98" t="s">
        <v>669</v>
      </c>
      <c r="JGX92" s="98" t="s">
        <v>669</v>
      </c>
      <c r="JGY92" s="98" t="s">
        <v>669</v>
      </c>
      <c r="JGZ92" s="98" t="s">
        <v>669</v>
      </c>
      <c r="JHA92" s="98" t="s">
        <v>669</v>
      </c>
      <c r="JHB92" s="98" t="s">
        <v>669</v>
      </c>
      <c r="JHC92" s="98" t="s">
        <v>669</v>
      </c>
      <c r="JHD92" s="98" t="s">
        <v>669</v>
      </c>
      <c r="JHE92" s="98" t="s">
        <v>669</v>
      </c>
      <c r="JHF92" s="98" t="s">
        <v>669</v>
      </c>
      <c r="JHG92" s="98" t="s">
        <v>669</v>
      </c>
      <c r="JHH92" s="98" t="s">
        <v>669</v>
      </c>
      <c r="JHI92" s="98" t="s">
        <v>669</v>
      </c>
      <c r="JHJ92" s="98" t="s">
        <v>669</v>
      </c>
      <c r="JHK92" s="98" t="s">
        <v>669</v>
      </c>
      <c r="JHL92" s="98" t="s">
        <v>669</v>
      </c>
      <c r="JHM92" s="98" t="s">
        <v>669</v>
      </c>
      <c r="JHN92" s="98" t="s">
        <v>669</v>
      </c>
      <c r="JHO92" s="98" t="s">
        <v>669</v>
      </c>
      <c r="JHP92" s="98" t="s">
        <v>669</v>
      </c>
      <c r="JHQ92" s="98" t="s">
        <v>669</v>
      </c>
      <c r="JHR92" s="98" t="s">
        <v>669</v>
      </c>
      <c r="JHS92" s="98" t="s">
        <v>669</v>
      </c>
      <c r="JHT92" s="98" t="s">
        <v>669</v>
      </c>
      <c r="JHU92" s="98" t="s">
        <v>669</v>
      </c>
      <c r="JHV92" s="98" t="s">
        <v>669</v>
      </c>
      <c r="JHW92" s="98" t="s">
        <v>669</v>
      </c>
      <c r="JHX92" s="98" t="s">
        <v>669</v>
      </c>
      <c r="JHY92" s="98" t="s">
        <v>669</v>
      </c>
      <c r="JHZ92" s="98" t="s">
        <v>669</v>
      </c>
      <c r="JIA92" s="98" t="s">
        <v>669</v>
      </c>
      <c r="JIB92" s="98" t="s">
        <v>669</v>
      </c>
      <c r="JIC92" s="98" t="s">
        <v>669</v>
      </c>
      <c r="JID92" s="98" t="s">
        <v>669</v>
      </c>
      <c r="JIE92" s="98" t="s">
        <v>669</v>
      </c>
      <c r="JIF92" s="98" t="s">
        <v>669</v>
      </c>
      <c r="JIG92" s="98" t="s">
        <v>669</v>
      </c>
      <c r="JIH92" s="98" t="s">
        <v>669</v>
      </c>
      <c r="JII92" s="98" t="s">
        <v>669</v>
      </c>
      <c r="JIJ92" s="98" t="s">
        <v>669</v>
      </c>
      <c r="JIK92" s="98" t="s">
        <v>669</v>
      </c>
      <c r="JIL92" s="98" t="s">
        <v>669</v>
      </c>
      <c r="JIM92" s="98" t="s">
        <v>669</v>
      </c>
      <c r="JIN92" s="98" t="s">
        <v>669</v>
      </c>
      <c r="JIO92" s="98" t="s">
        <v>669</v>
      </c>
      <c r="JIP92" s="98" t="s">
        <v>669</v>
      </c>
      <c r="JIQ92" s="98" t="s">
        <v>669</v>
      </c>
      <c r="JIR92" s="98" t="s">
        <v>669</v>
      </c>
      <c r="JIS92" s="98" t="s">
        <v>669</v>
      </c>
      <c r="JIT92" s="98" t="s">
        <v>669</v>
      </c>
      <c r="JIU92" s="98" t="s">
        <v>669</v>
      </c>
      <c r="JIV92" s="98" t="s">
        <v>669</v>
      </c>
      <c r="JIW92" s="98" t="s">
        <v>669</v>
      </c>
      <c r="JIX92" s="98" t="s">
        <v>669</v>
      </c>
      <c r="JIY92" s="98" t="s">
        <v>669</v>
      </c>
      <c r="JIZ92" s="98" t="s">
        <v>669</v>
      </c>
      <c r="JJA92" s="98" t="s">
        <v>669</v>
      </c>
      <c r="JJB92" s="98" t="s">
        <v>669</v>
      </c>
      <c r="JJC92" s="98" t="s">
        <v>669</v>
      </c>
      <c r="JJD92" s="98" t="s">
        <v>669</v>
      </c>
      <c r="JJE92" s="98" t="s">
        <v>669</v>
      </c>
      <c r="JJF92" s="98" t="s">
        <v>669</v>
      </c>
      <c r="JJG92" s="98" t="s">
        <v>669</v>
      </c>
      <c r="JJH92" s="98" t="s">
        <v>669</v>
      </c>
      <c r="JJI92" s="98" t="s">
        <v>669</v>
      </c>
      <c r="JJJ92" s="98" t="s">
        <v>669</v>
      </c>
      <c r="JJK92" s="98" t="s">
        <v>669</v>
      </c>
      <c r="JJL92" s="98" t="s">
        <v>669</v>
      </c>
      <c r="JJM92" s="98" t="s">
        <v>669</v>
      </c>
      <c r="JJN92" s="98" t="s">
        <v>669</v>
      </c>
      <c r="JJO92" s="98" t="s">
        <v>669</v>
      </c>
      <c r="JJP92" s="98" t="s">
        <v>669</v>
      </c>
      <c r="JJQ92" s="98" t="s">
        <v>669</v>
      </c>
      <c r="JJR92" s="98" t="s">
        <v>669</v>
      </c>
      <c r="JJS92" s="98" t="s">
        <v>669</v>
      </c>
      <c r="JJT92" s="98" t="s">
        <v>669</v>
      </c>
      <c r="JJU92" s="98" t="s">
        <v>669</v>
      </c>
      <c r="JJV92" s="98" t="s">
        <v>669</v>
      </c>
      <c r="JJW92" s="98" t="s">
        <v>669</v>
      </c>
      <c r="JJX92" s="98" t="s">
        <v>669</v>
      </c>
      <c r="JJY92" s="98" t="s">
        <v>669</v>
      </c>
      <c r="JJZ92" s="98" t="s">
        <v>669</v>
      </c>
      <c r="JKA92" s="98" t="s">
        <v>669</v>
      </c>
      <c r="JKB92" s="98" t="s">
        <v>669</v>
      </c>
      <c r="JKC92" s="98" t="s">
        <v>669</v>
      </c>
      <c r="JKD92" s="98" t="s">
        <v>669</v>
      </c>
      <c r="JKE92" s="98" t="s">
        <v>669</v>
      </c>
      <c r="JKF92" s="98" t="s">
        <v>669</v>
      </c>
      <c r="JKG92" s="98" t="s">
        <v>669</v>
      </c>
      <c r="JKH92" s="98" t="s">
        <v>669</v>
      </c>
      <c r="JKI92" s="98" t="s">
        <v>669</v>
      </c>
      <c r="JKJ92" s="98" t="s">
        <v>669</v>
      </c>
      <c r="JKK92" s="98" t="s">
        <v>669</v>
      </c>
      <c r="JKL92" s="98" t="s">
        <v>669</v>
      </c>
      <c r="JKM92" s="98" t="s">
        <v>669</v>
      </c>
      <c r="JKN92" s="98" t="s">
        <v>669</v>
      </c>
      <c r="JKO92" s="98" t="s">
        <v>669</v>
      </c>
      <c r="JKP92" s="98" t="s">
        <v>669</v>
      </c>
      <c r="JKQ92" s="98" t="s">
        <v>669</v>
      </c>
      <c r="JKR92" s="98" t="s">
        <v>669</v>
      </c>
      <c r="JKS92" s="98" t="s">
        <v>669</v>
      </c>
      <c r="JKT92" s="98" t="s">
        <v>669</v>
      </c>
      <c r="JKU92" s="98" t="s">
        <v>669</v>
      </c>
      <c r="JKV92" s="98" t="s">
        <v>669</v>
      </c>
      <c r="JKW92" s="98" t="s">
        <v>669</v>
      </c>
      <c r="JKX92" s="98" t="s">
        <v>669</v>
      </c>
      <c r="JKY92" s="98" t="s">
        <v>669</v>
      </c>
      <c r="JKZ92" s="98" t="s">
        <v>669</v>
      </c>
      <c r="JLA92" s="98" t="s">
        <v>669</v>
      </c>
      <c r="JLB92" s="98" t="s">
        <v>669</v>
      </c>
      <c r="JLC92" s="98" t="s">
        <v>669</v>
      </c>
      <c r="JLD92" s="98" t="s">
        <v>669</v>
      </c>
      <c r="JLE92" s="98" t="s">
        <v>669</v>
      </c>
      <c r="JLF92" s="98" t="s">
        <v>669</v>
      </c>
      <c r="JLG92" s="98" t="s">
        <v>669</v>
      </c>
      <c r="JLH92" s="98" t="s">
        <v>669</v>
      </c>
      <c r="JLI92" s="98" t="s">
        <v>669</v>
      </c>
      <c r="JLJ92" s="98" t="s">
        <v>669</v>
      </c>
      <c r="JLK92" s="98" t="s">
        <v>669</v>
      </c>
      <c r="JLL92" s="98" t="s">
        <v>669</v>
      </c>
      <c r="JLM92" s="98" t="s">
        <v>669</v>
      </c>
      <c r="JLN92" s="98" t="s">
        <v>669</v>
      </c>
      <c r="JLO92" s="98" t="s">
        <v>669</v>
      </c>
      <c r="JLP92" s="98" t="s">
        <v>669</v>
      </c>
      <c r="JLQ92" s="98" t="s">
        <v>669</v>
      </c>
      <c r="JLR92" s="98" t="s">
        <v>669</v>
      </c>
      <c r="JLS92" s="98" t="s">
        <v>669</v>
      </c>
      <c r="JLT92" s="98" t="s">
        <v>669</v>
      </c>
      <c r="JLU92" s="98" t="s">
        <v>669</v>
      </c>
      <c r="JLV92" s="98" t="s">
        <v>669</v>
      </c>
      <c r="JLW92" s="98" t="s">
        <v>669</v>
      </c>
      <c r="JLX92" s="98" t="s">
        <v>669</v>
      </c>
      <c r="JLY92" s="98" t="s">
        <v>669</v>
      </c>
      <c r="JLZ92" s="98" t="s">
        <v>669</v>
      </c>
      <c r="JMA92" s="98" t="s">
        <v>669</v>
      </c>
      <c r="JMB92" s="98" t="s">
        <v>669</v>
      </c>
      <c r="JMC92" s="98" t="s">
        <v>669</v>
      </c>
      <c r="JMD92" s="98" t="s">
        <v>669</v>
      </c>
      <c r="JME92" s="98" t="s">
        <v>669</v>
      </c>
      <c r="JMF92" s="98" t="s">
        <v>669</v>
      </c>
      <c r="JMG92" s="98" t="s">
        <v>669</v>
      </c>
      <c r="JMH92" s="98" t="s">
        <v>669</v>
      </c>
      <c r="JMI92" s="98" t="s">
        <v>669</v>
      </c>
      <c r="JMJ92" s="98" t="s">
        <v>669</v>
      </c>
      <c r="JMK92" s="98" t="s">
        <v>669</v>
      </c>
      <c r="JML92" s="98" t="s">
        <v>669</v>
      </c>
      <c r="JMM92" s="98" t="s">
        <v>669</v>
      </c>
      <c r="JMN92" s="98" t="s">
        <v>669</v>
      </c>
      <c r="JMO92" s="98" t="s">
        <v>669</v>
      </c>
      <c r="JMP92" s="98" t="s">
        <v>669</v>
      </c>
      <c r="JMQ92" s="98" t="s">
        <v>669</v>
      </c>
      <c r="JMR92" s="98" t="s">
        <v>669</v>
      </c>
      <c r="JMS92" s="98" t="s">
        <v>669</v>
      </c>
      <c r="JMT92" s="98" t="s">
        <v>669</v>
      </c>
      <c r="JMU92" s="98" t="s">
        <v>669</v>
      </c>
      <c r="JMV92" s="98" t="s">
        <v>669</v>
      </c>
      <c r="JMW92" s="98" t="s">
        <v>669</v>
      </c>
      <c r="JMX92" s="98" t="s">
        <v>669</v>
      </c>
      <c r="JMY92" s="98" t="s">
        <v>669</v>
      </c>
      <c r="JMZ92" s="98" t="s">
        <v>669</v>
      </c>
      <c r="JNA92" s="98" t="s">
        <v>669</v>
      </c>
      <c r="JNB92" s="98" t="s">
        <v>669</v>
      </c>
      <c r="JNC92" s="98" t="s">
        <v>669</v>
      </c>
      <c r="JND92" s="98" t="s">
        <v>669</v>
      </c>
      <c r="JNE92" s="98" t="s">
        <v>669</v>
      </c>
      <c r="JNF92" s="98" t="s">
        <v>669</v>
      </c>
      <c r="JNG92" s="98" t="s">
        <v>669</v>
      </c>
      <c r="JNH92" s="98" t="s">
        <v>669</v>
      </c>
      <c r="JNI92" s="98" t="s">
        <v>669</v>
      </c>
      <c r="JNJ92" s="98" t="s">
        <v>669</v>
      </c>
      <c r="JNK92" s="98" t="s">
        <v>669</v>
      </c>
      <c r="JNL92" s="98" t="s">
        <v>669</v>
      </c>
      <c r="JNM92" s="98" t="s">
        <v>669</v>
      </c>
      <c r="JNN92" s="98" t="s">
        <v>669</v>
      </c>
      <c r="JNO92" s="98" t="s">
        <v>669</v>
      </c>
      <c r="JNP92" s="98" t="s">
        <v>669</v>
      </c>
      <c r="JNQ92" s="98" t="s">
        <v>669</v>
      </c>
      <c r="JNR92" s="98" t="s">
        <v>669</v>
      </c>
      <c r="JNS92" s="98" t="s">
        <v>669</v>
      </c>
      <c r="JNT92" s="98" t="s">
        <v>669</v>
      </c>
      <c r="JNU92" s="98" t="s">
        <v>669</v>
      </c>
      <c r="JNV92" s="98" t="s">
        <v>669</v>
      </c>
      <c r="JNW92" s="98" t="s">
        <v>669</v>
      </c>
      <c r="JNX92" s="98" t="s">
        <v>669</v>
      </c>
      <c r="JNY92" s="98" t="s">
        <v>669</v>
      </c>
      <c r="JNZ92" s="98" t="s">
        <v>669</v>
      </c>
      <c r="JOA92" s="98" t="s">
        <v>669</v>
      </c>
      <c r="JOB92" s="98" t="s">
        <v>669</v>
      </c>
      <c r="JOC92" s="98" t="s">
        <v>669</v>
      </c>
      <c r="JOD92" s="98" t="s">
        <v>669</v>
      </c>
      <c r="JOE92" s="98" t="s">
        <v>669</v>
      </c>
      <c r="JOF92" s="98" t="s">
        <v>669</v>
      </c>
      <c r="JOG92" s="98" t="s">
        <v>669</v>
      </c>
      <c r="JOH92" s="98" t="s">
        <v>669</v>
      </c>
      <c r="JOI92" s="98" t="s">
        <v>669</v>
      </c>
      <c r="JOJ92" s="98" t="s">
        <v>669</v>
      </c>
      <c r="JOK92" s="98" t="s">
        <v>669</v>
      </c>
      <c r="JOL92" s="98" t="s">
        <v>669</v>
      </c>
      <c r="JOM92" s="98" t="s">
        <v>669</v>
      </c>
      <c r="JON92" s="98" t="s">
        <v>669</v>
      </c>
      <c r="JOO92" s="98" t="s">
        <v>669</v>
      </c>
      <c r="JOP92" s="98" t="s">
        <v>669</v>
      </c>
      <c r="JOQ92" s="98" t="s">
        <v>669</v>
      </c>
      <c r="JOR92" s="98" t="s">
        <v>669</v>
      </c>
      <c r="JOS92" s="98" t="s">
        <v>669</v>
      </c>
      <c r="JOT92" s="98" t="s">
        <v>669</v>
      </c>
      <c r="JOU92" s="98" t="s">
        <v>669</v>
      </c>
      <c r="JOV92" s="98" t="s">
        <v>669</v>
      </c>
      <c r="JOW92" s="98" t="s">
        <v>669</v>
      </c>
      <c r="JOX92" s="98" t="s">
        <v>669</v>
      </c>
      <c r="JOY92" s="98" t="s">
        <v>669</v>
      </c>
      <c r="JOZ92" s="98" t="s">
        <v>669</v>
      </c>
      <c r="JPA92" s="98" t="s">
        <v>669</v>
      </c>
      <c r="JPB92" s="98" t="s">
        <v>669</v>
      </c>
      <c r="JPC92" s="98" t="s">
        <v>669</v>
      </c>
      <c r="JPD92" s="98" t="s">
        <v>669</v>
      </c>
      <c r="JPE92" s="98" t="s">
        <v>669</v>
      </c>
      <c r="JPF92" s="98" t="s">
        <v>669</v>
      </c>
      <c r="JPG92" s="98" t="s">
        <v>669</v>
      </c>
      <c r="JPH92" s="98" t="s">
        <v>669</v>
      </c>
      <c r="JPI92" s="98" t="s">
        <v>669</v>
      </c>
      <c r="JPJ92" s="98" t="s">
        <v>669</v>
      </c>
      <c r="JPK92" s="98" t="s">
        <v>669</v>
      </c>
      <c r="JPL92" s="98" t="s">
        <v>669</v>
      </c>
      <c r="JPM92" s="98" t="s">
        <v>669</v>
      </c>
      <c r="JPN92" s="98" t="s">
        <v>669</v>
      </c>
      <c r="JPO92" s="98" t="s">
        <v>669</v>
      </c>
      <c r="JPP92" s="98" t="s">
        <v>669</v>
      </c>
      <c r="JPQ92" s="98" t="s">
        <v>669</v>
      </c>
      <c r="JPR92" s="98" t="s">
        <v>669</v>
      </c>
      <c r="JPS92" s="98" t="s">
        <v>669</v>
      </c>
      <c r="JPT92" s="98" t="s">
        <v>669</v>
      </c>
      <c r="JPU92" s="98" t="s">
        <v>669</v>
      </c>
      <c r="JPV92" s="98" t="s">
        <v>669</v>
      </c>
      <c r="JPW92" s="98" t="s">
        <v>669</v>
      </c>
      <c r="JPX92" s="98" t="s">
        <v>669</v>
      </c>
      <c r="JPY92" s="98" t="s">
        <v>669</v>
      </c>
      <c r="JPZ92" s="98" t="s">
        <v>669</v>
      </c>
      <c r="JQA92" s="98" t="s">
        <v>669</v>
      </c>
      <c r="JQB92" s="98" t="s">
        <v>669</v>
      </c>
      <c r="JQC92" s="98" t="s">
        <v>669</v>
      </c>
      <c r="JQD92" s="98" t="s">
        <v>669</v>
      </c>
      <c r="JQE92" s="98" t="s">
        <v>669</v>
      </c>
      <c r="JQF92" s="98" t="s">
        <v>669</v>
      </c>
      <c r="JQG92" s="98" t="s">
        <v>669</v>
      </c>
      <c r="JQH92" s="98" t="s">
        <v>669</v>
      </c>
      <c r="JQI92" s="98" t="s">
        <v>669</v>
      </c>
      <c r="JQJ92" s="98" t="s">
        <v>669</v>
      </c>
      <c r="JQK92" s="98" t="s">
        <v>669</v>
      </c>
      <c r="JQL92" s="98" t="s">
        <v>669</v>
      </c>
      <c r="JQM92" s="98" t="s">
        <v>669</v>
      </c>
      <c r="JQN92" s="98" t="s">
        <v>669</v>
      </c>
      <c r="JQO92" s="98" t="s">
        <v>669</v>
      </c>
      <c r="JQP92" s="98" t="s">
        <v>669</v>
      </c>
      <c r="JQQ92" s="98" t="s">
        <v>669</v>
      </c>
      <c r="JQR92" s="98" t="s">
        <v>669</v>
      </c>
      <c r="JQS92" s="98" t="s">
        <v>669</v>
      </c>
      <c r="JQT92" s="98" t="s">
        <v>669</v>
      </c>
      <c r="JQU92" s="98" t="s">
        <v>669</v>
      </c>
      <c r="JQV92" s="98" t="s">
        <v>669</v>
      </c>
      <c r="JQW92" s="98" t="s">
        <v>669</v>
      </c>
      <c r="JQX92" s="98" t="s">
        <v>669</v>
      </c>
      <c r="JQY92" s="98" t="s">
        <v>669</v>
      </c>
      <c r="JQZ92" s="98" t="s">
        <v>669</v>
      </c>
      <c r="JRA92" s="98" t="s">
        <v>669</v>
      </c>
      <c r="JRB92" s="98" t="s">
        <v>669</v>
      </c>
      <c r="JRC92" s="98" t="s">
        <v>669</v>
      </c>
      <c r="JRD92" s="98" t="s">
        <v>669</v>
      </c>
      <c r="JRE92" s="98" t="s">
        <v>669</v>
      </c>
      <c r="JRF92" s="98" t="s">
        <v>669</v>
      </c>
      <c r="JRG92" s="98" t="s">
        <v>669</v>
      </c>
      <c r="JRH92" s="98" t="s">
        <v>669</v>
      </c>
      <c r="JRI92" s="98" t="s">
        <v>669</v>
      </c>
      <c r="JRJ92" s="98" t="s">
        <v>669</v>
      </c>
      <c r="JRK92" s="98" t="s">
        <v>669</v>
      </c>
      <c r="JRL92" s="98" t="s">
        <v>669</v>
      </c>
      <c r="JRM92" s="98" t="s">
        <v>669</v>
      </c>
      <c r="JRN92" s="98" t="s">
        <v>669</v>
      </c>
      <c r="JRO92" s="98" t="s">
        <v>669</v>
      </c>
      <c r="JRP92" s="98" t="s">
        <v>669</v>
      </c>
      <c r="JRQ92" s="98" t="s">
        <v>669</v>
      </c>
      <c r="JRR92" s="98" t="s">
        <v>669</v>
      </c>
      <c r="JRS92" s="98" t="s">
        <v>669</v>
      </c>
      <c r="JRT92" s="98" t="s">
        <v>669</v>
      </c>
      <c r="JRU92" s="98" t="s">
        <v>669</v>
      </c>
      <c r="JRV92" s="98" t="s">
        <v>669</v>
      </c>
      <c r="JRW92" s="98" t="s">
        <v>669</v>
      </c>
      <c r="JRX92" s="98" t="s">
        <v>669</v>
      </c>
      <c r="JRY92" s="98" t="s">
        <v>669</v>
      </c>
      <c r="JRZ92" s="98" t="s">
        <v>669</v>
      </c>
      <c r="JSA92" s="98" t="s">
        <v>669</v>
      </c>
      <c r="JSB92" s="98" t="s">
        <v>669</v>
      </c>
      <c r="JSC92" s="98" t="s">
        <v>669</v>
      </c>
      <c r="JSD92" s="98" t="s">
        <v>669</v>
      </c>
      <c r="JSE92" s="98" t="s">
        <v>669</v>
      </c>
      <c r="JSF92" s="98" t="s">
        <v>669</v>
      </c>
      <c r="JSG92" s="98" t="s">
        <v>669</v>
      </c>
      <c r="JSH92" s="98" t="s">
        <v>669</v>
      </c>
      <c r="JSI92" s="98" t="s">
        <v>669</v>
      </c>
      <c r="JSJ92" s="98" t="s">
        <v>669</v>
      </c>
      <c r="JSK92" s="98" t="s">
        <v>669</v>
      </c>
      <c r="JSL92" s="98" t="s">
        <v>669</v>
      </c>
      <c r="JSM92" s="98" t="s">
        <v>669</v>
      </c>
      <c r="JSN92" s="98" t="s">
        <v>669</v>
      </c>
      <c r="JSO92" s="98" t="s">
        <v>669</v>
      </c>
      <c r="JSP92" s="98" t="s">
        <v>669</v>
      </c>
      <c r="JSQ92" s="98" t="s">
        <v>669</v>
      </c>
      <c r="JSR92" s="98" t="s">
        <v>669</v>
      </c>
      <c r="JSS92" s="98" t="s">
        <v>669</v>
      </c>
      <c r="JST92" s="98" t="s">
        <v>669</v>
      </c>
      <c r="JSU92" s="98" t="s">
        <v>669</v>
      </c>
      <c r="JSV92" s="98" t="s">
        <v>669</v>
      </c>
      <c r="JSW92" s="98" t="s">
        <v>669</v>
      </c>
      <c r="JSX92" s="98" t="s">
        <v>669</v>
      </c>
      <c r="JSY92" s="98" t="s">
        <v>669</v>
      </c>
      <c r="JSZ92" s="98" t="s">
        <v>669</v>
      </c>
      <c r="JTA92" s="98" t="s">
        <v>669</v>
      </c>
      <c r="JTB92" s="98" t="s">
        <v>669</v>
      </c>
      <c r="JTC92" s="98" t="s">
        <v>669</v>
      </c>
      <c r="JTD92" s="98" t="s">
        <v>669</v>
      </c>
      <c r="JTE92" s="98" t="s">
        <v>669</v>
      </c>
      <c r="JTF92" s="98" t="s">
        <v>669</v>
      </c>
      <c r="JTG92" s="98" t="s">
        <v>669</v>
      </c>
      <c r="JTH92" s="98" t="s">
        <v>669</v>
      </c>
      <c r="JTI92" s="98" t="s">
        <v>669</v>
      </c>
      <c r="JTJ92" s="98" t="s">
        <v>669</v>
      </c>
      <c r="JTK92" s="98" t="s">
        <v>669</v>
      </c>
      <c r="JTL92" s="98" t="s">
        <v>669</v>
      </c>
      <c r="JTM92" s="98" t="s">
        <v>669</v>
      </c>
      <c r="JTN92" s="98" t="s">
        <v>669</v>
      </c>
      <c r="JTO92" s="98" t="s">
        <v>669</v>
      </c>
      <c r="JTP92" s="98" t="s">
        <v>669</v>
      </c>
      <c r="JTQ92" s="98" t="s">
        <v>669</v>
      </c>
      <c r="JTR92" s="98" t="s">
        <v>669</v>
      </c>
      <c r="JTS92" s="98" t="s">
        <v>669</v>
      </c>
      <c r="JTT92" s="98" t="s">
        <v>669</v>
      </c>
      <c r="JTU92" s="98" t="s">
        <v>669</v>
      </c>
      <c r="JTV92" s="98" t="s">
        <v>669</v>
      </c>
      <c r="JTW92" s="98" t="s">
        <v>669</v>
      </c>
      <c r="JTX92" s="98" t="s">
        <v>669</v>
      </c>
      <c r="JTY92" s="98" t="s">
        <v>669</v>
      </c>
      <c r="JTZ92" s="98" t="s">
        <v>669</v>
      </c>
      <c r="JUA92" s="98" t="s">
        <v>669</v>
      </c>
      <c r="JUB92" s="98" t="s">
        <v>669</v>
      </c>
      <c r="JUC92" s="98" t="s">
        <v>669</v>
      </c>
      <c r="JUD92" s="98" t="s">
        <v>669</v>
      </c>
      <c r="JUE92" s="98" t="s">
        <v>669</v>
      </c>
      <c r="JUF92" s="98" t="s">
        <v>669</v>
      </c>
      <c r="JUG92" s="98" t="s">
        <v>669</v>
      </c>
      <c r="JUH92" s="98" t="s">
        <v>669</v>
      </c>
      <c r="JUI92" s="98" t="s">
        <v>669</v>
      </c>
      <c r="JUJ92" s="98" t="s">
        <v>669</v>
      </c>
      <c r="JUK92" s="98" t="s">
        <v>669</v>
      </c>
      <c r="JUL92" s="98" t="s">
        <v>669</v>
      </c>
      <c r="JUM92" s="98" t="s">
        <v>669</v>
      </c>
      <c r="JUN92" s="98" t="s">
        <v>669</v>
      </c>
      <c r="JUO92" s="98" t="s">
        <v>669</v>
      </c>
      <c r="JUP92" s="98" t="s">
        <v>669</v>
      </c>
      <c r="JUQ92" s="98" t="s">
        <v>669</v>
      </c>
      <c r="JUR92" s="98" t="s">
        <v>669</v>
      </c>
      <c r="JUS92" s="98" t="s">
        <v>669</v>
      </c>
      <c r="JUT92" s="98" t="s">
        <v>669</v>
      </c>
      <c r="JUU92" s="98" t="s">
        <v>669</v>
      </c>
      <c r="JUV92" s="98" t="s">
        <v>669</v>
      </c>
      <c r="JUW92" s="98" t="s">
        <v>669</v>
      </c>
      <c r="JUX92" s="98" t="s">
        <v>669</v>
      </c>
      <c r="JUY92" s="98" t="s">
        <v>669</v>
      </c>
      <c r="JUZ92" s="98" t="s">
        <v>669</v>
      </c>
      <c r="JVA92" s="98" t="s">
        <v>669</v>
      </c>
      <c r="JVB92" s="98" t="s">
        <v>669</v>
      </c>
      <c r="JVC92" s="98" t="s">
        <v>669</v>
      </c>
      <c r="JVD92" s="98" t="s">
        <v>669</v>
      </c>
      <c r="JVE92" s="98" t="s">
        <v>669</v>
      </c>
      <c r="JVF92" s="98" t="s">
        <v>669</v>
      </c>
      <c r="JVG92" s="98" t="s">
        <v>669</v>
      </c>
      <c r="JVH92" s="98" t="s">
        <v>669</v>
      </c>
      <c r="JVI92" s="98" t="s">
        <v>669</v>
      </c>
      <c r="JVJ92" s="98" t="s">
        <v>669</v>
      </c>
      <c r="JVK92" s="98" t="s">
        <v>669</v>
      </c>
      <c r="JVL92" s="98" t="s">
        <v>669</v>
      </c>
      <c r="JVM92" s="98" t="s">
        <v>669</v>
      </c>
      <c r="JVN92" s="98" t="s">
        <v>669</v>
      </c>
      <c r="JVO92" s="98" t="s">
        <v>669</v>
      </c>
      <c r="JVP92" s="98" t="s">
        <v>669</v>
      </c>
      <c r="JVQ92" s="98" t="s">
        <v>669</v>
      </c>
      <c r="JVR92" s="98" t="s">
        <v>669</v>
      </c>
      <c r="JVS92" s="98" t="s">
        <v>669</v>
      </c>
      <c r="JVT92" s="98" t="s">
        <v>669</v>
      </c>
      <c r="JVU92" s="98" t="s">
        <v>669</v>
      </c>
      <c r="JVV92" s="98" t="s">
        <v>669</v>
      </c>
      <c r="JVW92" s="98" t="s">
        <v>669</v>
      </c>
      <c r="JVX92" s="98" t="s">
        <v>669</v>
      </c>
      <c r="JVY92" s="98" t="s">
        <v>669</v>
      </c>
      <c r="JVZ92" s="98" t="s">
        <v>669</v>
      </c>
      <c r="JWA92" s="98" t="s">
        <v>669</v>
      </c>
      <c r="JWB92" s="98" t="s">
        <v>669</v>
      </c>
      <c r="JWC92" s="98" t="s">
        <v>669</v>
      </c>
      <c r="JWD92" s="98" t="s">
        <v>669</v>
      </c>
      <c r="JWE92" s="98" t="s">
        <v>669</v>
      </c>
      <c r="JWF92" s="98" t="s">
        <v>669</v>
      </c>
      <c r="JWG92" s="98" t="s">
        <v>669</v>
      </c>
      <c r="JWH92" s="98" t="s">
        <v>669</v>
      </c>
      <c r="JWI92" s="98" t="s">
        <v>669</v>
      </c>
      <c r="JWJ92" s="98" t="s">
        <v>669</v>
      </c>
      <c r="JWK92" s="98" t="s">
        <v>669</v>
      </c>
      <c r="JWL92" s="98" t="s">
        <v>669</v>
      </c>
      <c r="JWM92" s="98" t="s">
        <v>669</v>
      </c>
      <c r="JWN92" s="98" t="s">
        <v>669</v>
      </c>
      <c r="JWO92" s="98" t="s">
        <v>669</v>
      </c>
      <c r="JWP92" s="98" t="s">
        <v>669</v>
      </c>
      <c r="JWQ92" s="98" t="s">
        <v>669</v>
      </c>
      <c r="JWR92" s="98" t="s">
        <v>669</v>
      </c>
      <c r="JWS92" s="98" t="s">
        <v>669</v>
      </c>
      <c r="JWT92" s="98" t="s">
        <v>669</v>
      </c>
      <c r="JWU92" s="98" t="s">
        <v>669</v>
      </c>
      <c r="JWV92" s="98" t="s">
        <v>669</v>
      </c>
      <c r="JWW92" s="98" t="s">
        <v>669</v>
      </c>
      <c r="JWX92" s="98" t="s">
        <v>669</v>
      </c>
      <c r="JWY92" s="98" t="s">
        <v>669</v>
      </c>
      <c r="JWZ92" s="98" t="s">
        <v>669</v>
      </c>
      <c r="JXA92" s="98" t="s">
        <v>669</v>
      </c>
      <c r="JXB92" s="98" t="s">
        <v>669</v>
      </c>
      <c r="JXC92" s="98" t="s">
        <v>669</v>
      </c>
      <c r="JXD92" s="98" t="s">
        <v>669</v>
      </c>
      <c r="JXE92" s="98" t="s">
        <v>669</v>
      </c>
      <c r="JXF92" s="98" t="s">
        <v>669</v>
      </c>
      <c r="JXG92" s="98" t="s">
        <v>669</v>
      </c>
      <c r="JXH92" s="98" t="s">
        <v>669</v>
      </c>
      <c r="JXI92" s="98" t="s">
        <v>669</v>
      </c>
      <c r="JXJ92" s="98" t="s">
        <v>669</v>
      </c>
      <c r="JXK92" s="98" t="s">
        <v>669</v>
      </c>
      <c r="JXL92" s="98" t="s">
        <v>669</v>
      </c>
      <c r="JXM92" s="98" t="s">
        <v>669</v>
      </c>
      <c r="JXN92" s="98" t="s">
        <v>669</v>
      </c>
      <c r="JXO92" s="98" t="s">
        <v>669</v>
      </c>
      <c r="JXP92" s="98" t="s">
        <v>669</v>
      </c>
      <c r="JXQ92" s="98" t="s">
        <v>669</v>
      </c>
      <c r="JXR92" s="98" t="s">
        <v>669</v>
      </c>
      <c r="JXS92" s="98" t="s">
        <v>669</v>
      </c>
      <c r="JXT92" s="98" t="s">
        <v>669</v>
      </c>
      <c r="JXU92" s="98" t="s">
        <v>669</v>
      </c>
      <c r="JXV92" s="98" t="s">
        <v>669</v>
      </c>
      <c r="JXW92" s="98" t="s">
        <v>669</v>
      </c>
      <c r="JXX92" s="98" t="s">
        <v>669</v>
      </c>
      <c r="JXY92" s="98" t="s">
        <v>669</v>
      </c>
      <c r="JXZ92" s="98" t="s">
        <v>669</v>
      </c>
      <c r="JYA92" s="98" t="s">
        <v>669</v>
      </c>
      <c r="JYB92" s="98" t="s">
        <v>669</v>
      </c>
      <c r="JYC92" s="98" t="s">
        <v>669</v>
      </c>
      <c r="JYD92" s="98" t="s">
        <v>669</v>
      </c>
      <c r="JYE92" s="98" t="s">
        <v>669</v>
      </c>
      <c r="JYF92" s="98" t="s">
        <v>669</v>
      </c>
      <c r="JYG92" s="98" t="s">
        <v>669</v>
      </c>
      <c r="JYH92" s="98" t="s">
        <v>669</v>
      </c>
      <c r="JYI92" s="98" t="s">
        <v>669</v>
      </c>
      <c r="JYJ92" s="98" t="s">
        <v>669</v>
      </c>
      <c r="JYK92" s="98" t="s">
        <v>669</v>
      </c>
      <c r="JYL92" s="98" t="s">
        <v>669</v>
      </c>
      <c r="JYM92" s="98" t="s">
        <v>669</v>
      </c>
      <c r="JYN92" s="98" t="s">
        <v>669</v>
      </c>
      <c r="JYO92" s="98" t="s">
        <v>669</v>
      </c>
      <c r="JYP92" s="98" t="s">
        <v>669</v>
      </c>
      <c r="JYQ92" s="98" t="s">
        <v>669</v>
      </c>
      <c r="JYR92" s="98" t="s">
        <v>669</v>
      </c>
      <c r="JYS92" s="98" t="s">
        <v>669</v>
      </c>
      <c r="JYT92" s="98" t="s">
        <v>669</v>
      </c>
      <c r="JYU92" s="98" t="s">
        <v>669</v>
      </c>
      <c r="JYV92" s="98" t="s">
        <v>669</v>
      </c>
      <c r="JYW92" s="98" t="s">
        <v>669</v>
      </c>
      <c r="JYX92" s="98" t="s">
        <v>669</v>
      </c>
      <c r="JYY92" s="98" t="s">
        <v>669</v>
      </c>
      <c r="JYZ92" s="98" t="s">
        <v>669</v>
      </c>
      <c r="JZA92" s="98" t="s">
        <v>669</v>
      </c>
      <c r="JZB92" s="98" t="s">
        <v>669</v>
      </c>
      <c r="JZC92" s="98" t="s">
        <v>669</v>
      </c>
      <c r="JZD92" s="98" t="s">
        <v>669</v>
      </c>
      <c r="JZE92" s="98" t="s">
        <v>669</v>
      </c>
      <c r="JZF92" s="98" t="s">
        <v>669</v>
      </c>
      <c r="JZG92" s="98" t="s">
        <v>669</v>
      </c>
      <c r="JZH92" s="98" t="s">
        <v>669</v>
      </c>
      <c r="JZI92" s="98" t="s">
        <v>669</v>
      </c>
      <c r="JZJ92" s="98" t="s">
        <v>669</v>
      </c>
      <c r="JZK92" s="98" t="s">
        <v>669</v>
      </c>
      <c r="JZL92" s="98" t="s">
        <v>669</v>
      </c>
      <c r="JZM92" s="98" t="s">
        <v>669</v>
      </c>
      <c r="JZN92" s="98" t="s">
        <v>669</v>
      </c>
      <c r="JZO92" s="98" t="s">
        <v>669</v>
      </c>
      <c r="JZP92" s="98" t="s">
        <v>669</v>
      </c>
      <c r="JZQ92" s="98" t="s">
        <v>669</v>
      </c>
      <c r="JZR92" s="98" t="s">
        <v>669</v>
      </c>
      <c r="JZS92" s="98" t="s">
        <v>669</v>
      </c>
      <c r="JZT92" s="98" t="s">
        <v>669</v>
      </c>
      <c r="JZU92" s="98" t="s">
        <v>669</v>
      </c>
      <c r="JZV92" s="98" t="s">
        <v>669</v>
      </c>
      <c r="JZW92" s="98" t="s">
        <v>669</v>
      </c>
      <c r="JZX92" s="98" t="s">
        <v>669</v>
      </c>
      <c r="JZY92" s="98" t="s">
        <v>669</v>
      </c>
      <c r="JZZ92" s="98" t="s">
        <v>669</v>
      </c>
      <c r="KAA92" s="98" t="s">
        <v>669</v>
      </c>
      <c r="KAB92" s="98" t="s">
        <v>669</v>
      </c>
      <c r="KAC92" s="98" t="s">
        <v>669</v>
      </c>
      <c r="KAD92" s="98" t="s">
        <v>669</v>
      </c>
      <c r="KAE92" s="98" t="s">
        <v>669</v>
      </c>
      <c r="KAF92" s="98" t="s">
        <v>669</v>
      </c>
      <c r="KAG92" s="98" t="s">
        <v>669</v>
      </c>
      <c r="KAH92" s="98" t="s">
        <v>669</v>
      </c>
      <c r="KAI92" s="98" t="s">
        <v>669</v>
      </c>
      <c r="KAJ92" s="98" t="s">
        <v>669</v>
      </c>
      <c r="KAK92" s="98" t="s">
        <v>669</v>
      </c>
      <c r="KAL92" s="98" t="s">
        <v>669</v>
      </c>
      <c r="KAM92" s="98" t="s">
        <v>669</v>
      </c>
      <c r="KAN92" s="98" t="s">
        <v>669</v>
      </c>
      <c r="KAO92" s="98" t="s">
        <v>669</v>
      </c>
      <c r="KAP92" s="98" t="s">
        <v>669</v>
      </c>
      <c r="KAQ92" s="98" t="s">
        <v>669</v>
      </c>
      <c r="KAR92" s="98" t="s">
        <v>669</v>
      </c>
      <c r="KAS92" s="98" t="s">
        <v>669</v>
      </c>
      <c r="KAT92" s="98" t="s">
        <v>669</v>
      </c>
      <c r="KAU92" s="98" t="s">
        <v>669</v>
      </c>
      <c r="KAV92" s="98" t="s">
        <v>669</v>
      </c>
      <c r="KAW92" s="98" t="s">
        <v>669</v>
      </c>
      <c r="KAX92" s="98" t="s">
        <v>669</v>
      </c>
      <c r="KAY92" s="98" t="s">
        <v>669</v>
      </c>
      <c r="KAZ92" s="98" t="s">
        <v>669</v>
      </c>
      <c r="KBA92" s="98" t="s">
        <v>669</v>
      </c>
      <c r="KBB92" s="98" t="s">
        <v>669</v>
      </c>
      <c r="KBC92" s="98" t="s">
        <v>669</v>
      </c>
      <c r="KBD92" s="98" t="s">
        <v>669</v>
      </c>
      <c r="KBE92" s="98" t="s">
        <v>669</v>
      </c>
      <c r="KBF92" s="98" t="s">
        <v>669</v>
      </c>
      <c r="KBG92" s="98" t="s">
        <v>669</v>
      </c>
      <c r="KBH92" s="98" t="s">
        <v>669</v>
      </c>
      <c r="KBI92" s="98" t="s">
        <v>669</v>
      </c>
      <c r="KBJ92" s="98" t="s">
        <v>669</v>
      </c>
      <c r="KBK92" s="98" t="s">
        <v>669</v>
      </c>
      <c r="KBL92" s="98" t="s">
        <v>669</v>
      </c>
      <c r="KBM92" s="98" t="s">
        <v>669</v>
      </c>
      <c r="KBN92" s="98" t="s">
        <v>669</v>
      </c>
      <c r="KBO92" s="98" t="s">
        <v>669</v>
      </c>
      <c r="KBP92" s="98" t="s">
        <v>669</v>
      </c>
      <c r="KBQ92" s="98" t="s">
        <v>669</v>
      </c>
      <c r="KBR92" s="98" t="s">
        <v>669</v>
      </c>
      <c r="KBS92" s="98" t="s">
        <v>669</v>
      </c>
      <c r="KBT92" s="98" t="s">
        <v>669</v>
      </c>
      <c r="KBU92" s="98" t="s">
        <v>669</v>
      </c>
      <c r="KBV92" s="98" t="s">
        <v>669</v>
      </c>
      <c r="KBW92" s="98" t="s">
        <v>669</v>
      </c>
      <c r="KBX92" s="98" t="s">
        <v>669</v>
      </c>
      <c r="KBY92" s="98" t="s">
        <v>669</v>
      </c>
      <c r="KBZ92" s="98" t="s">
        <v>669</v>
      </c>
      <c r="KCA92" s="98" t="s">
        <v>669</v>
      </c>
      <c r="KCB92" s="98" t="s">
        <v>669</v>
      </c>
      <c r="KCC92" s="98" t="s">
        <v>669</v>
      </c>
      <c r="KCD92" s="98" t="s">
        <v>669</v>
      </c>
      <c r="KCE92" s="98" t="s">
        <v>669</v>
      </c>
      <c r="KCF92" s="98" t="s">
        <v>669</v>
      </c>
      <c r="KCG92" s="98" t="s">
        <v>669</v>
      </c>
      <c r="KCH92" s="98" t="s">
        <v>669</v>
      </c>
      <c r="KCI92" s="98" t="s">
        <v>669</v>
      </c>
      <c r="KCJ92" s="98" t="s">
        <v>669</v>
      </c>
      <c r="KCK92" s="98" t="s">
        <v>669</v>
      </c>
      <c r="KCL92" s="98" t="s">
        <v>669</v>
      </c>
      <c r="KCM92" s="98" t="s">
        <v>669</v>
      </c>
      <c r="KCN92" s="98" t="s">
        <v>669</v>
      </c>
      <c r="KCO92" s="98" t="s">
        <v>669</v>
      </c>
      <c r="KCP92" s="98" t="s">
        <v>669</v>
      </c>
      <c r="KCQ92" s="98" t="s">
        <v>669</v>
      </c>
      <c r="KCR92" s="98" t="s">
        <v>669</v>
      </c>
      <c r="KCS92" s="98" t="s">
        <v>669</v>
      </c>
      <c r="KCT92" s="98" t="s">
        <v>669</v>
      </c>
      <c r="KCU92" s="98" t="s">
        <v>669</v>
      </c>
      <c r="KCV92" s="98" t="s">
        <v>669</v>
      </c>
      <c r="KCW92" s="98" t="s">
        <v>669</v>
      </c>
      <c r="KCX92" s="98" t="s">
        <v>669</v>
      </c>
      <c r="KCY92" s="98" t="s">
        <v>669</v>
      </c>
      <c r="KCZ92" s="98" t="s">
        <v>669</v>
      </c>
      <c r="KDA92" s="98" t="s">
        <v>669</v>
      </c>
      <c r="KDB92" s="98" t="s">
        <v>669</v>
      </c>
      <c r="KDC92" s="98" t="s">
        <v>669</v>
      </c>
      <c r="KDD92" s="98" t="s">
        <v>669</v>
      </c>
      <c r="KDE92" s="98" t="s">
        <v>669</v>
      </c>
      <c r="KDF92" s="98" t="s">
        <v>669</v>
      </c>
      <c r="KDG92" s="98" t="s">
        <v>669</v>
      </c>
      <c r="KDH92" s="98" t="s">
        <v>669</v>
      </c>
      <c r="KDI92" s="98" t="s">
        <v>669</v>
      </c>
      <c r="KDJ92" s="98" t="s">
        <v>669</v>
      </c>
      <c r="KDK92" s="98" t="s">
        <v>669</v>
      </c>
      <c r="KDL92" s="98" t="s">
        <v>669</v>
      </c>
      <c r="KDM92" s="98" t="s">
        <v>669</v>
      </c>
      <c r="KDN92" s="98" t="s">
        <v>669</v>
      </c>
      <c r="KDO92" s="98" t="s">
        <v>669</v>
      </c>
      <c r="KDP92" s="98" t="s">
        <v>669</v>
      </c>
      <c r="KDQ92" s="98" t="s">
        <v>669</v>
      </c>
      <c r="KDR92" s="98" t="s">
        <v>669</v>
      </c>
      <c r="KDS92" s="98" t="s">
        <v>669</v>
      </c>
      <c r="KDT92" s="98" t="s">
        <v>669</v>
      </c>
      <c r="KDU92" s="98" t="s">
        <v>669</v>
      </c>
      <c r="KDV92" s="98" t="s">
        <v>669</v>
      </c>
      <c r="KDW92" s="98" t="s">
        <v>669</v>
      </c>
      <c r="KDX92" s="98" t="s">
        <v>669</v>
      </c>
      <c r="KDY92" s="98" t="s">
        <v>669</v>
      </c>
      <c r="KDZ92" s="98" t="s">
        <v>669</v>
      </c>
      <c r="KEA92" s="98" t="s">
        <v>669</v>
      </c>
      <c r="KEB92" s="98" t="s">
        <v>669</v>
      </c>
      <c r="KEC92" s="98" t="s">
        <v>669</v>
      </c>
      <c r="KED92" s="98" t="s">
        <v>669</v>
      </c>
      <c r="KEE92" s="98" t="s">
        <v>669</v>
      </c>
      <c r="KEF92" s="98" t="s">
        <v>669</v>
      </c>
      <c r="KEG92" s="98" t="s">
        <v>669</v>
      </c>
      <c r="KEH92" s="98" t="s">
        <v>669</v>
      </c>
      <c r="KEI92" s="98" t="s">
        <v>669</v>
      </c>
      <c r="KEJ92" s="98" t="s">
        <v>669</v>
      </c>
      <c r="KEK92" s="98" t="s">
        <v>669</v>
      </c>
      <c r="KEL92" s="98" t="s">
        <v>669</v>
      </c>
      <c r="KEM92" s="98" t="s">
        <v>669</v>
      </c>
      <c r="KEN92" s="98" t="s">
        <v>669</v>
      </c>
      <c r="KEO92" s="98" t="s">
        <v>669</v>
      </c>
      <c r="KEP92" s="98" t="s">
        <v>669</v>
      </c>
      <c r="KEQ92" s="98" t="s">
        <v>669</v>
      </c>
      <c r="KER92" s="98" t="s">
        <v>669</v>
      </c>
      <c r="KES92" s="98" t="s">
        <v>669</v>
      </c>
      <c r="KET92" s="98" t="s">
        <v>669</v>
      </c>
      <c r="KEU92" s="98" t="s">
        <v>669</v>
      </c>
      <c r="KEV92" s="98" t="s">
        <v>669</v>
      </c>
      <c r="KEW92" s="98" t="s">
        <v>669</v>
      </c>
      <c r="KEX92" s="98" t="s">
        <v>669</v>
      </c>
      <c r="KEY92" s="98" t="s">
        <v>669</v>
      </c>
      <c r="KEZ92" s="98" t="s">
        <v>669</v>
      </c>
      <c r="KFA92" s="98" t="s">
        <v>669</v>
      </c>
      <c r="KFB92" s="98" t="s">
        <v>669</v>
      </c>
      <c r="KFC92" s="98" t="s">
        <v>669</v>
      </c>
      <c r="KFD92" s="98" t="s">
        <v>669</v>
      </c>
      <c r="KFE92" s="98" t="s">
        <v>669</v>
      </c>
      <c r="KFF92" s="98" t="s">
        <v>669</v>
      </c>
      <c r="KFG92" s="98" t="s">
        <v>669</v>
      </c>
      <c r="KFH92" s="98" t="s">
        <v>669</v>
      </c>
      <c r="KFI92" s="98" t="s">
        <v>669</v>
      </c>
      <c r="KFJ92" s="98" t="s">
        <v>669</v>
      </c>
      <c r="KFK92" s="98" t="s">
        <v>669</v>
      </c>
      <c r="KFL92" s="98" t="s">
        <v>669</v>
      </c>
      <c r="KFM92" s="98" t="s">
        <v>669</v>
      </c>
      <c r="KFN92" s="98" t="s">
        <v>669</v>
      </c>
      <c r="KFO92" s="98" t="s">
        <v>669</v>
      </c>
      <c r="KFP92" s="98" t="s">
        <v>669</v>
      </c>
      <c r="KFQ92" s="98" t="s">
        <v>669</v>
      </c>
      <c r="KFR92" s="98" t="s">
        <v>669</v>
      </c>
      <c r="KFS92" s="98" t="s">
        <v>669</v>
      </c>
      <c r="KFT92" s="98" t="s">
        <v>669</v>
      </c>
      <c r="KFU92" s="98" t="s">
        <v>669</v>
      </c>
      <c r="KFV92" s="98" t="s">
        <v>669</v>
      </c>
      <c r="KFW92" s="98" t="s">
        <v>669</v>
      </c>
      <c r="KFX92" s="98" t="s">
        <v>669</v>
      </c>
      <c r="KFY92" s="98" t="s">
        <v>669</v>
      </c>
      <c r="KFZ92" s="98" t="s">
        <v>669</v>
      </c>
      <c r="KGA92" s="98" t="s">
        <v>669</v>
      </c>
      <c r="KGB92" s="98" t="s">
        <v>669</v>
      </c>
      <c r="KGC92" s="98" t="s">
        <v>669</v>
      </c>
      <c r="KGD92" s="98" t="s">
        <v>669</v>
      </c>
      <c r="KGE92" s="98" t="s">
        <v>669</v>
      </c>
      <c r="KGF92" s="98" t="s">
        <v>669</v>
      </c>
      <c r="KGG92" s="98" t="s">
        <v>669</v>
      </c>
      <c r="KGH92" s="98" t="s">
        <v>669</v>
      </c>
      <c r="KGI92" s="98" t="s">
        <v>669</v>
      </c>
      <c r="KGJ92" s="98" t="s">
        <v>669</v>
      </c>
      <c r="KGK92" s="98" t="s">
        <v>669</v>
      </c>
      <c r="KGL92" s="98" t="s">
        <v>669</v>
      </c>
      <c r="KGM92" s="98" t="s">
        <v>669</v>
      </c>
      <c r="KGN92" s="98" t="s">
        <v>669</v>
      </c>
      <c r="KGO92" s="98" t="s">
        <v>669</v>
      </c>
      <c r="KGP92" s="98" t="s">
        <v>669</v>
      </c>
      <c r="KGQ92" s="98" t="s">
        <v>669</v>
      </c>
      <c r="KGR92" s="98" t="s">
        <v>669</v>
      </c>
      <c r="KGS92" s="98" t="s">
        <v>669</v>
      </c>
      <c r="KGT92" s="98" t="s">
        <v>669</v>
      </c>
      <c r="KGU92" s="98" t="s">
        <v>669</v>
      </c>
      <c r="KGV92" s="98" t="s">
        <v>669</v>
      </c>
      <c r="KGW92" s="98" t="s">
        <v>669</v>
      </c>
      <c r="KGX92" s="98" t="s">
        <v>669</v>
      </c>
      <c r="KGY92" s="98" t="s">
        <v>669</v>
      </c>
      <c r="KGZ92" s="98" t="s">
        <v>669</v>
      </c>
      <c r="KHA92" s="98" t="s">
        <v>669</v>
      </c>
      <c r="KHB92" s="98" t="s">
        <v>669</v>
      </c>
      <c r="KHC92" s="98" t="s">
        <v>669</v>
      </c>
      <c r="KHD92" s="98" t="s">
        <v>669</v>
      </c>
      <c r="KHE92" s="98" t="s">
        <v>669</v>
      </c>
      <c r="KHF92" s="98" t="s">
        <v>669</v>
      </c>
      <c r="KHG92" s="98" t="s">
        <v>669</v>
      </c>
      <c r="KHH92" s="98" t="s">
        <v>669</v>
      </c>
      <c r="KHI92" s="98" t="s">
        <v>669</v>
      </c>
      <c r="KHJ92" s="98" t="s">
        <v>669</v>
      </c>
      <c r="KHK92" s="98" t="s">
        <v>669</v>
      </c>
      <c r="KHL92" s="98" t="s">
        <v>669</v>
      </c>
      <c r="KHM92" s="98" t="s">
        <v>669</v>
      </c>
      <c r="KHN92" s="98" t="s">
        <v>669</v>
      </c>
      <c r="KHO92" s="98" t="s">
        <v>669</v>
      </c>
      <c r="KHP92" s="98" t="s">
        <v>669</v>
      </c>
      <c r="KHQ92" s="98" t="s">
        <v>669</v>
      </c>
      <c r="KHR92" s="98" t="s">
        <v>669</v>
      </c>
      <c r="KHS92" s="98" t="s">
        <v>669</v>
      </c>
      <c r="KHT92" s="98" t="s">
        <v>669</v>
      </c>
      <c r="KHU92" s="98" t="s">
        <v>669</v>
      </c>
      <c r="KHV92" s="98" t="s">
        <v>669</v>
      </c>
      <c r="KHW92" s="98" t="s">
        <v>669</v>
      </c>
      <c r="KHX92" s="98" t="s">
        <v>669</v>
      </c>
      <c r="KHY92" s="98" t="s">
        <v>669</v>
      </c>
      <c r="KHZ92" s="98" t="s">
        <v>669</v>
      </c>
      <c r="KIA92" s="98" t="s">
        <v>669</v>
      </c>
      <c r="KIB92" s="98" t="s">
        <v>669</v>
      </c>
      <c r="KIC92" s="98" t="s">
        <v>669</v>
      </c>
      <c r="KID92" s="98" t="s">
        <v>669</v>
      </c>
      <c r="KIE92" s="98" t="s">
        <v>669</v>
      </c>
      <c r="KIF92" s="98" t="s">
        <v>669</v>
      </c>
      <c r="KIG92" s="98" t="s">
        <v>669</v>
      </c>
      <c r="KIH92" s="98" t="s">
        <v>669</v>
      </c>
      <c r="KII92" s="98" t="s">
        <v>669</v>
      </c>
      <c r="KIJ92" s="98" t="s">
        <v>669</v>
      </c>
      <c r="KIK92" s="98" t="s">
        <v>669</v>
      </c>
      <c r="KIL92" s="98" t="s">
        <v>669</v>
      </c>
      <c r="KIM92" s="98" t="s">
        <v>669</v>
      </c>
      <c r="KIN92" s="98" t="s">
        <v>669</v>
      </c>
      <c r="KIO92" s="98" t="s">
        <v>669</v>
      </c>
      <c r="KIP92" s="98" t="s">
        <v>669</v>
      </c>
      <c r="KIQ92" s="98" t="s">
        <v>669</v>
      </c>
      <c r="KIR92" s="98" t="s">
        <v>669</v>
      </c>
      <c r="KIS92" s="98" t="s">
        <v>669</v>
      </c>
      <c r="KIT92" s="98" t="s">
        <v>669</v>
      </c>
      <c r="KIU92" s="98" t="s">
        <v>669</v>
      </c>
      <c r="KIV92" s="98" t="s">
        <v>669</v>
      </c>
      <c r="KIW92" s="98" t="s">
        <v>669</v>
      </c>
      <c r="KIX92" s="98" t="s">
        <v>669</v>
      </c>
      <c r="KIY92" s="98" t="s">
        <v>669</v>
      </c>
      <c r="KIZ92" s="98" t="s">
        <v>669</v>
      </c>
      <c r="KJA92" s="98" t="s">
        <v>669</v>
      </c>
      <c r="KJB92" s="98" t="s">
        <v>669</v>
      </c>
      <c r="KJC92" s="98" t="s">
        <v>669</v>
      </c>
      <c r="KJD92" s="98" t="s">
        <v>669</v>
      </c>
      <c r="KJE92" s="98" t="s">
        <v>669</v>
      </c>
      <c r="KJF92" s="98" t="s">
        <v>669</v>
      </c>
      <c r="KJG92" s="98" t="s">
        <v>669</v>
      </c>
      <c r="KJH92" s="98" t="s">
        <v>669</v>
      </c>
      <c r="KJI92" s="98" t="s">
        <v>669</v>
      </c>
      <c r="KJJ92" s="98" t="s">
        <v>669</v>
      </c>
      <c r="KJK92" s="98" t="s">
        <v>669</v>
      </c>
      <c r="KJL92" s="98" t="s">
        <v>669</v>
      </c>
      <c r="KJM92" s="98" t="s">
        <v>669</v>
      </c>
      <c r="KJN92" s="98" t="s">
        <v>669</v>
      </c>
      <c r="KJO92" s="98" t="s">
        <v>669</v>
      </c>
      <c r="KJP92" s="98" t="s">
        <v>669</v>
      </c>
      <c r="KJQ92" s="98" t="s">
        <v>669</v>
      </c>
      <c r="KJR92" s="98" t="s">
        <v>669</v>
      </c>
      <c r="KJS92" s="98" t="s">
        <v>669</v>
      </c>
      <c r="KJT92" s="98" t="s">
        <v>669</v>
      </c>
      <c r="KJU92" s="98" t="s">
        <v>669</v>
      </c>
      <c r="KJV92" s="98" t="s">
        <v>669</v>
      </c>
      <c r="KJW92" s="98" t="s">
        <v>669</v>
      </c>
      <c r="KJX92" s="98" t="s">
        <v>669</v>
      </c>
      <c r="KJY92" s="98" t="s">
        <v>669</v>
      </c>
      <c r="KJZ92" s="98" t="s">
        <v>669</v>
      </c>
      <c r="KKA92" s="98" t="s">
        <v>669</v>
      </c>
      <c r="KKB92" s="98" t="s">
        <v>669</v>
      </c>
      <c r="KKC92" s="98" t="s">
        <v>669</v>
      </c>
      <c r="KKD92" s="98" t="s">
        <v>669</v>
      </c>
      <c r="KKE92" s="98" t="s">
        <v>669</v>
      </c>
      <c r="KKF92" s="98" t="s">
        <v>669</v>
      </c>
      <c r="KKG92" s="98" t="s">
        <v>669</v>
      </c>
      <c r="KKH92" s="98" t="s">
        <v>669</v>
      </c>
      <c r="KKI92" s="98" t="s">
        <v>669</v>
      </c>
      <c r="KKJ92" s="98" t="s">
        <v>669</v>
      </c>
      <c r="KKK92" s="98" t="s">
        <v>669</v>
      </c>
      <c r="KKL92" s="98" t="s">
        <v>669</v>
      </c>
      <c r="KKM92" s="98" t="s">
        <v>669</v>
      </c>
      <c r="KKN92" s="98" t="s">
        <v>669</v>
      </c>
      <c r="KKO92" s="98" t="s">
        <v>669</v>
      </c>
      <c r="KKP92" s="98" t="s">
        <v>669</v>
      </c>
      <c r="KKQ92" s="98" t="s">
        <v>669</v>
      </c>
      <c r="KKR92" s="98" t="s">
        <v>669</v>
      </c>
      <c r="KKS92" s="98" t="s">
        <v>669</v>
      </c>
      <c r="KKT92" s="98" t="s">
        <v>669</v>
      </c>
      <c r="KKU92" s="98" t="s">
        <v>669</v>
      </c>
      <c r="KKV92" s="98" t="s">
        <v>669</v>
      </c>
      <c r="KKW92" s="98" t="s">
        <v>669</v>
      </c>
      <c r="KKX92" s="98" t="s">
        <v>669</v>
      </c>
      <c r="KKY92" s="98" t="s">
        <v>669</v>
      </c>
      <c r="KKZ92" s="98" t="s">
        <v>669</v>
      </c>
      <c r="KLA92" s="98" t="s">
        <v>669</v>
      </c>
      <c r="KLB92" s="98" t="s">
        <v>669</v>
      </c>
      <c r="KLC92" s="98" t="s">
        <v>669</v>
      </c>
      <c r="KLD92" s="98" t="s">
        <v>669</v>
      </c>
      <c r="KLE92" s="98" t="s">
        <v>669</v>
      </c>
      <c r="KLF92" s="98" t="s">
        <v>669</v>
      </c>
      <c r="KLG92" s="98" t="s">
        <v>669</v>
      </c>
      <c r="KLH92" s="98" t="s">
        <v>669</v>
      </c>
      <c r="KLI92" s="98" t="s">
        <v>669</v>
      </c>
      <c r="KLJ92" s="98" t="s">
        <v>669</v>
      </c>
      <c r="KLK92" s="98" t="s">
        <v>669</v>
      </c>
      <c r="KLL92" s="98" t="s">
        <v>669</v>
      </c>
      <c r="KLM92" s="98" t="s">
        <v>669</v>
      </c>
      <c r="KLN92" s="98" t="s">
        <v>669</v>
      </c>
      <c r="KLO92" s="98" t="s">
        <v>669</v>
      </c>
      <c r="KLP92" s="98" t="s">
        <v>669</v>
      </c>
      <c r="KLQ92" s="98" t="s">
        <v>669</v>
      </c>
      <c r="KLR92" s="98" t="s">
        <v>669</v>
      </c>
      <c r="KLS92" s="98" t="s">
        <v>669</v>
      </c>
      <c r="KLT92" s="98" t="s">
        <v>669</v>
      </c>
      <c r="KLU92" s="98" t="s">
        <v>669</v>
      </c>
      <c r="KLV92" s="98" t="s">
        <v>669</v>
      </c>
      <c r="KLW92" s="98" t="s">
        <v>669</v>
      </c>
      <c r="KLX92" s="98" t="s">
        <v>669</v>
      </c>
      <c r="KLY92" s="98" t="s">
        <v>669</v>
      </c>
      <c r="KLZ92" s="98" t="s">
        <v>669</v>
      </c>
      <c r="KMA92" s="98" t="s">
        <v>669</v>
      </c>
      <c r="KMB92" s="98" t="s">
        <v>669</v>
      </c>
      <c r="KMC92" s="98" t="s">
        <v>669</v>
      </c>
      <c r="KMD92" s="98" t="s">
        <v>669</v>
      </c>
      <c r="KME92" s="98" t="s">
        <v>669</v>
      </c>
      <c r="KMF92" s="98" t="s">
        <v>669</v>
      </c>
      <c r="KMG92" s="98" t="s">
        <v>669</v>
      </c>
      <c r="KMH92" s="98" t="s">
        <v>669</v>
      </c>
      <c r="KMI92" s="98" t="s">
        <v>669</v>
      </c>
      <c r="KMJ92" s="98" t="s">
        <v>669</v>
      </c>
      <c r="KMK92" s="98" t="s">
        <v>669</v>
      </c>
      <c r="KML92" s="98" t="s">
        <v>669</v>
      </c>
      <c r="KMM92" s="98" t="s">
        <v>669</v>
      </c>
      <c r="KMN92" s="98" t="s">
        <v>669</v>
      </c>
      <c r="KMO92" s="98" t="s">
        <v>669</v>
      </c>
      <c r="KMP92" s="98" t="s">
        <v>669</v>
      </c>
      <c r="KMQ92" s="98" t="s">
        <v>669</v>
      </c>
      <c r="KMR92" s="98" t="s">
        <v>669</v>
      </c>
      <c r="KMS92" s="98" t="s">
        <v>669</v>
      </c>
      <c r="KMT92" s="98" t="s">
        <v>669</v>
      </c>
      <c r="KMU92" s="98" t="s">
        <v>669</v>
      </c>
      <c r="KMV92" s="98" t="s">
        <v>669</v>
      </c>
      <c r="KMW92" s="98" t="s">
        <v>669</v>
      </c>
      <c r="KMX92" s="98" t="s">
        <v>669</v>
      </c>
      <c r="KMY92" s="98" t="s">
        <v>669</v>
      </c>
      <c r="KMZ92" s="98" t="s">
        <v>669</v>
      </c>
      <c r="KNA92" s="98" t="s">
        <v>669</v>
      </c>
      <c r="KNB92" s="98" t="s">
        <v>669</v>
      </c>
      <c r="KNC92" s="98" t="s">
        <v>669</v>
      </c>
      <c r="KND92" s="98" t="s">
        <v>669</v>
      </c>
      <c r="KNE92" s="98" t="s">
        <v>669</v>
      </c>
      <c r="KNF92" s="98" t="s">
        <v>669</v>
      </c>
      <c r="KNG92" s="98" t="s">
        <v>669</v>
      </c>
      <c r="KNH92" s="98" t="s">
        <v>669</v>
      </c>
      <c r="KNI92" s="98" t="s">
        <v>669</v>
      </c>
      <c r="KNJ92" s="98" t="s">
        <v>669</v>
      </c>
      <c r="KNK92" s="98" t="s">
        <v>669</v>
      </c>
      <c r="KNL92" s="98" t="s">
        <v>669</v>
      </c>
      <c r="KNM92" s="98" t="s">
        <v>669</v>
      </c>
      <c r="KNN92" s="98" t="s">
        <v>669</v>
      </c>
      <c r="KNO92" s="98" t="s">
        <v>669</v>
      </c>
      <c r="KNP92" s="98" t="s">
        <v>669</v>
      </c>
      <c r="KNQ92" s="98" t="s">
        <v>669</v>
      </c>
      <c r="KNR92" s="98" t="s">
        <v>669</v>
      </c>
      <c r="KNS92" s="98" t="s">
        <v>669</v>
      </c>
      <c r="KNT92" s="98" t="s">
        <v>669</v>
      </c>
      <c r="KNU92" s="98" t="s">
        <v>669</v>
      </c>
      <c r="KNV92" s="98" t="s">
        <v>669</v>
      </c>
      <c r="KNW92" s="98" t="s">
        <v>669</v>
      </c>
      <c r="KNX92" s="98" t="s">
        <v>669</v>
      </c>
      <c r="KNY92" s="98" t="s">
        <v>669</v>
      </c>
      <c r="KNZ92" s="98" t="s">
        <v>669</v>
      </c>
      <c r="KOA92" s="98" t="s">
        <v>669</v>
      </c>
      <c r="KOB92" s="98" t="s">
        <v>669</v>
      </c>
      <c r="KOC92" s="98" t="s">
        <v>669</v>
      </c>
      <c r="KOD92" s="98" t="s">
        <v>669</v>
      </c>
      <c r="KOE92" s="98" t="s">
        <v>669</v>
      </c>
      <c r="KOF92" s="98" t="s">
        <v>669</v>
      </c>
      <c r="KOG92" s="98" t="s">
        <v>669</v>
      </c>
      <c r="KOH92" s="98" t="s">
        <v>669</v>
      </c>
      <c r="KOI92" s="98" t="s">
        <v>669</v>
      </c>
      <c r="KOJ92" s="98" t="s">
        <v>669</v>
      </c>
      <c r="KOK92" s="98" t="s">
        <v>669</v>
      </c>
      <c r="KOL92" s="98" t="s">
        <v>669</v>
      </c>
      <c r="KOM92" s="98" t="s">
        <v>669</v>
      </c>
      <c r="KON92" s="98" t="s">
        <v>669</v>
      </c>
      <c r="KOO92" s="98" t="s">
        <v>669</v>
      </c>
      <c r="KOP92" s="98" t="s">
        <v>669</v>
      </c>
      <c r="KOQ92" s="98" t="s">
        <v>669</v>
      </c>
      <c r="KOR92" s="98" t="s">
        <v>669</v>
      </c>
      <c r="KOS92" s="98" t="s">
        <v>669</v>
      </c>
      <c r="KOT92" s="98" t="s">
        <v>669</v>
      </c>
      <c r="KOU92" s="98" t="s">
        <v>669</v>
      </c>
      <c r="KOV92" s="98" t="s">
        <v>669</v>
      </c>
      <c r="KOW92" s="98" t="s">
        <v>669</v>
      </c>
      <c r="KOX92" s="98" t="s">
        <v>669</v>
      </c>
      <c r="KOY92" s="98" t="s">
        <v>669</v>
      </c>
      <c r="KOZ92" s="98" t="s">
        <v>669</v>
      </c>
      <c r="KPA92" s="98" t="s">
        <v>669</v>
      </c>
      <c r="KPB92" s="98" t="s">
        <v>669</v>
      </c>
      <c r="KPC92" s="98" t="s">
        <v>669</v>
      </c>
      <c r="KPD92" s="98" t="s">
        <v>669</v>
      </c>
      <c r="KPE92" s="98" t="s">
        <v>669</v>
      </c>
      <c r="KPF92" s="98" t="s">
        <v>669</v>
      </c>
      <c r="KPG92" s="98" t="s">
        <v>669</v>
      </c>
      <c r="KPH92" s="98" t="s">
        <v>669</v>
      </c>
      <c r="KPI92" s="98" t="s">
        <v>669</v>
      </c>
      <c r="KPJ92" s="98" t="s">
        <v>669</v>
      </c>
      <c r="KPK92" s="98" t="s">
        <v>669</v>
      </c>
      <c r="KPL92" s="98" t="s">
        <v>669</v>
      </c>
      <c r="KPM92" s="98" t="s">
        <v>669</v>
      </c>
      <c r="KPN92" s="98" t="s">
        <v>669</v>
      </c>
      <c r="KPO92" s="98" t="s">
        <v>669</v>
      </c>
      <c r="KPP92" s="98" t="s">
        <v>669</v>
      </c>
      <c r="KPQ92" s="98" t="s">
        <v>669</v>
      </c>
      <c r="KPR92" s="98" t="s">
        <v>669</v>
      </c>
      <c r="KPS92" s="98" t="s">
        <v>669</v>
      </c>
      <c r="KPT92" s="98" t="s">
        <v>669</v>
      </c>
      <c r="KPU92" s="98" t="s">
        <v>669</v>
      </c>
      <c r="KPV92" s="98" t="s">
        <v>669</v>
      </c>
      <c r="KPW92" s="98" t="s">
        <v>669</v>
      </c>
      <c r="KPX92" s="98" t="s">
        <v>669</v>
      </c>
      <c r="KPY92" s="98" t="s">
        <v>669</v>
      </c>
      <c r="KPZ92" s="98" t="s">
        <v>669</v>
      </c>
      <c r="KQA92" s="98" t="s">
        <v>669</v>
      </c>
      <c r="KQB92" s="98" t="s">
        <v>669</v>
      </c>
      <c r="KQC92" s="98" t="s">
        <v>669</v>
      </c>
      <c r="KQD92" s="98" t="s">
        <v>669</v>
      </c>
      <c r="KQE92" s="98" t="s">
        <v>669</v>
      </c>
      <c r="KQF92" s="98" t="s">
        <v>669</v>
      </c>
      <c r="KQG92" s="98" t="s">
        <v>669</v>
      </c>
      <c r="KQH92" s="98" t="s">
        <v>669</v>
      </c>
      <c r="KQI92" s="98" t="s">
        <v>669</v>
      </c>
      <c r="KQJ92" s="98" t="s">
        <v>669</v>
      </c>
      <c r="KQK92" s="98" t="s">
        <v>669</v>
      </c>
      <c r="KQL92" s="98" t="s">
        <v>669</v>
      </c>
      <c r="KQM92" s="98" t="s">
        <v>669</v>
      </c>
      <c r="KQN92" s="98" t="s">
        <v>669</v>
      </c>
      <c r="KQO92" s="98" t="s">
        <v>669</v>
      </c>
      <c r="KQP92" s="98" t="s">
        <v>669</v>
      </c>
      <c r="KQQ92" s="98" t="s">
        <v>669</v>
      </c>
      <c r="KQR92" s="98" t="s">
        <v>669</v>
      </c>
      <c r="KQS92" s="98" t="s">
        <v>669</v>
      </c>
      <c r="KQT92" s="98" t="s">
        <v>669</v>
      </c>
      <c r="KQU92" s="98" t="s">
        <v>669</v>
      </c>
      <c r="KQV92" s="98" t="s">
        <v>669</v>
      </c>
      <c r="KQW92" s="98" t="s">
        <v>669</v>
      </c>
      <c r="KQX92" s="98" t="s">
        <v>669</v>
      </c>
      <c r="KQY92" s="98" t="s">
        <v>669</v>
      </c>
      <c r="KQZ92" s="98" t="s">
        <v>669</v>
      </c>
      <c r="KRA92" s="98" t="s">
        <v>669</v>
      </c>
      <c r="KRB92" s="98" t="s">
        <v>669</v>
      </c>
      <c r="KRC92" s="98" t="s">
        <v>669</v>
      </c>
      <c r="KRD92" s="98" t="s">
        <v>669</v>
      </c>
      <c r="KRE92" s="98" t="s">
        <v>669</v>
      </c>
      <c r="KRF92" s="98" t="s">
        <v>669</v>
      </c>
      <c r="KRG92" s="98" t="s">
        <v>669</v>
      </c>
      <c r="KRH92" s="98" t="s">
        <v>669</v>
      </c>
      <c r="KRI92" s="98" t="s">
        <v>669</v>
      </c>
      <c r="KRJ92" s="98" t="s">
        <v>669</v>
      </c>
      <c r="KRK92" s="98" t="s">
        <v>669</v>
      </c>
      <c r="KRL92" s="98" t="s">
        <v>669</v>
      </c>
      <c r="KRM92" s="98" t="s">
        <v>669</v>
      </c>
      <c r="KRN92" s="98" t="s">
        <v>669</v>
      </c>
      <c r="KRO92" s="98" t="s">
        <v>669</v>
      </c>
      <c r="KRP92" s="98" t="s">
        <v>669</v>
      </c>
      <c r="KRQ92" s="98" t="s">
        <v>669</v>
      </c>
      <c r="KRR92" s="98" t="s">
        <v>669</v>
      </c>
      <c r="KRS92" s="98" t="s">
        <v>669</v>
      </c>
      <c r="KRT92" s="98" t="s">
        <v>669</v>
      </c>
      <c r="KRU92" s="98" t="s">
        <v>669</v>
      </c>
      <c r="KRV92" s="98" t="s">
        <v>669</v>
      </c>
      <c r="KRW92" s="98" t="s">
        <v>669</v>
      </c>
      <c r="KRX92" s="98" t="s">
        <v>669</v>
      </c>
      <c r="KRY92" s="98" t="s">
        <v>669</v>
      </c>
      <c r="KRZ92" s="98" t="s">
        <v>669</v>
      </c>
      <c r="KSA92" s="98" t="s">
        <v>669</v>
      </c>
      <c r="KSB92" s="98" t="s">
        <v>669</v>
      </c>
      <c r="KSC92" s="98" t="s">
        <v>669</v>
      </c>
      <c r="KSD92" s="98" t="s">
        <v>669</v>
      </c>
      <c r="KSE92" s="98" t="s">
        <v>669</v>
      </c>
      <c r="KSF92" s="98" t="s">
        <v>669</v>
      </c>
      <c r="KSG92" s="98" t="s">
        <v>669</v>
      </c>
      <c r="KSH92" s="98" t="s">
        <v>669</v>
      </c>
      <c r="KSI92" s="98" t="s">
        <v>669</v>
      </c>
      <c r="KSJ92" s="98" t="s">
        <v>669</v>
      </c>
      <c r="KSK92" s="98" t="s">
        <v>669</v>
      </c>
      <c r="KSL92" s="98" t="s">
        <v>669</v>
      </c>
      <c r="KSM92" s="98" t="s">
        <v>669</v>
      </c>
      <c r="KSN92" s="98" t="s">
        <v>669</v>
      </c>
      <c r="KSO92" s="98" t="s">
        <v>669</v>
      </c>
      <c r="KSP92" s="98" t="s">
        <v>669</v>
      </c>
      <c r="KSQ92" s="98" t="s">
        <v>669</v>
      </c>
      <c r="KSR92" s="98" t="s">
        <v>669</v>
      </c>
      <c r="KSS92" s="98" t="s">
        <v>669</v>
      </c>
      <c r="KST92" s="98" t="s">
        <v>669</v>
      </c>
      <c r="KSU92" s="98" t="s">
        <v>669</v>
      </c>
      <c r="KSV92" s="98" t="s">
        <v>669</v>
      </c>
      <c r="KSW92" s="98" t="s">
        <v>669</v>
      </c>
      <c r="KSX92" s="98" t="s">
        <v>669</v>
      </c>
      <c r="KSY92" s="98" t="s">
        <v>669</v>
      </c>
      <c r="KSZ92" s="98" t="s">
        <v>669</v>
      </c>
      <c r="KTA92" s="98" t="s">
        <v>669</v>
      </c>
      <c r="KTB92" s="98" t="s">
        <v>669</v>
      </c>
      <c r="KTC92" s="98" t="s">
        <v>669</v>
      </c>
      <c r="KTD92" s="98" t="s">
        <v>669</v>
      </c>
      <c r="KTE92" s="98" t="s">
        <v>669</v>
      </c>
      <c r="KTF92" s="98" t="s">
        <v>669</v>
      </c>
      <c r="KTG92" s="98" t="s">
        <v>669</v>
      </c>
      <c r="KTH92" s="98" t="s">
        <v>669</v>
      </c>
      <c r="KTI92" s="98" t="s">
        <v>669</v>
      </c>
      <c r="KTJ92" s="98" t="s">
        <v>669</v>
      </c>
      <c r="KTK92" s="98" t="s">
        <v>669</v>
      </c>
      <c r="KTL92" s="98" t="s">
        <v>669</v>
      </c>
      <c r="KTM92" s="98" t="s">
        <v>669</v>
      </c>
      <c r="KTN92" s="98" t="s">
        <v>669</v>
      </c>
      <c r="KTO92" s="98" t="s">
        <v>669</v>
      </c>
      <c r="KTP92" s="98" t="s">
        <v>669</v>
      </c>
      <c r="KTQ92" s="98" t="s">
        <v>669</v>
      </c>
      <c r="KTR92" s="98" t="s">
        <v>669</v>
      </c>
      <c r="KTS92" s="98" t="s">
        <v>669</v>
      </c>
      <c r="KTT92" s="98" t="s">
        <v>669</v>
      </c>
      <c r="KTU92" s="98" t="s">
        <v>669</v>
      </c>
      <c r="KTV92" s="98" t="s">
        <v>669</v>
      </c>
      <c r="KTW92" s="98" t="s">
        <v>669</v>
      </c>
      <c r="KTX92" s="98" t="s">
        <v>669</v>
      </c>
      <c r="KTY92" s="98" t="s">
        <v>669</v>
      </c>
      <c r="KTZ92" s="98" t="s">
        <v>669</v>
      </c>
      <c r="KUA92" s="98" t="s">
        <v>669</v>
      </c>
      <c r="KUB92" s="98" t="s">
        <v>669</v>
      </c>
      <c r="KUC92" s="98" t="s">
        <v>669</v>
      </c>
      <c r="KUD92" s="98" t="s">
        <v>669</v>
      </c>
      <c r="KUE92" s="98" t="s">
        <v>669</v>
      </c>
      <c r="KUF92" s="98" t="s">
        <v>669</v>
      </c>
      <c r="KUG92" s="98" t="s">
        <v>669</v>
      </c>
      <c r="KUH92" s="98" t="s">
        <v>669</v>
      </c>
      <c r="KUI92" s="98" t="s">
        <v>669</v>
      </c>
      <c r="KUJ92" s="98" t="s">
        <v>669</v>
      </c>
      <c r="KUK92" s="98" t="s">
        <v>669</v>
      </c>
      <c r="KUL92" s="98" t="s">
        <v>669</v>
      </c>
      <c r="KUM92" s="98" t="s">
        <v>669</v>
      </c>
      <c r="KUN92" s="98" t="s">
        <v>669</v>
      </c>
      <c r="KUO92" s="98" t="s">
        <v>669</v>
      </c>
      <c r="KUP92" s="98" t="s">
        <v>669</v>
      </c>
      <c r="KUQ92" s="98" t="s">
        <v>669</v>
      </c>
      <c r="KUR92" s="98" t="s">
        <v>669</v>
      </c>
      <c r="KUS92" s="98" t="s">
        <v>669</v>
      </c>
      <c r="KUT92" s="98" t="s">
        <v>669</v>
      </c>
      <c r="KUU92" s="98" t="s">
        <v>669</v>
      </c>
      <c r="KUV92" s="98" t="s">
        <v>669</v>
      </c>
      <c r="KUW92" s="98" t="s">
        <v>669</v>
      </c>
      <c r="KUX92" s="98" t="s">
        <v>669</v>
      </c>
      <c r="KUY92" s="98" t="s">
        <v>669</v>
      </c>
      <c r="KUZ92" s="98" t="s">
        <v>669</v>
      </c>
      <c r="KVA92" s="98" t="s">
        <v>669</v>
      </c>
      <c r="KVB92" s="98" t="s">
        <v>669</v>
      </c>
      <c r="KVC92" s="98" t="s">
        <v>669</v>
      </c>
      <c r="KVD92" s="98" t="s">
        <v>669</v>
      </c>
      <c r="KVE92" s="98" t="s">
        <v>669</v>
      </c>
      <c r="KVF92" s="98" t="s">
        <v>669</v>
      </c>
      <c r="KVG92" s="98" t="s">
        <v>669</v>
      </c>
      <c r="KVH92" s="98" t="s">
        <v>669</v>
      </c>
      <c r="KVI92" s="98" t="s">
        <v>669</v>
      </c>
      <c r="KVJ92" s="98" t="s">
        <v>669</v>
      </c>
      <c r="KVK92" s="98" t="s">
        <v>669</v>
      </c>
      <c r="KVL92" s="98" t="s">
        <v>669</v>
      </c>
      <c r="KVM92" s="98" t="s">
        <v>669</v>
      </c>
      <c r="KVN92" s="98" t="s">
        <v>669</v>
      </c>
      <c r="KVO92" s="98" t="s">
        <v>669</v>
      </c>
      <c r="KVP92" s="98" t="s">
        <v>669</v>
      </c>
      <c r="KVQ92" s="98" t="s">
        <v>669</v>
      </c>
      <c r="KVR92" s="98" t="s">
        <v>669</v>
      </c>
      <c r="KVS92" s="98" t="s">
        <v>669</v>
      </c>
      <c r="KVT92" s="98" t="s">
        <v>669</v>
      </c>
      <c r="KVU92" s="98" t="s">
        <v>669</v>
      </c>
      <c r="KVV92" s="98" t="s">
        <v>669</v>
      </c>
      <c r="KVW92" s="98" t="s">
        <v>669</v>
      </c>
      <c r="KVX92" s="98" t="s">
        <v>669</v>
      </c>
      <c r="KVY92" s="98" t="s">
        <v>669</v>
      </c>
      <c r="KVZ92" s="98" t="s">
        <v>669</v>
      </c>
      <c r="KWA92" s="98" t="s">
        <v>669</v>
      </c>
      <c r="KWB92" s="98" t="s">
        <v>669</v>
      </c>
      <c r="KWC92" s="98" t="s">
        <v>669</v>
      </c>
      <c r="KWD92" s="98" t="s">
        <v>669</v>
      </c>
      <c r="KWE92" s="98" t="s">
        <v>669</v>
      </c>
      <c r="KWF92" s="98" t="s">
        <v>669</v>
      </c>
      <c r="KWG92" s="98" t="s">
        <v>669</v>
      </c>
      <c r="KWH92" s="98" t="s">
        <v>669</v>
      </c>
      <c r="KWI92" s="98" t="s">
        <v>669</v>
      </c>
      <c r="KWJ92" s="98" t="s">
        <v>669</v>
      </c>
      <c r="KWK92" s="98" t="s">
        <v>669</v>
      </c>
      <c r="KWL92" s="98" t="s">
        <v>669</v>
      </c>
      <c r="KWM92" s="98" t="s">
        <v>669</v>
      </c>
      <c r="KWN92" s="98" t="s">
        <v>669</v>
      </c>
      <c r="KWO92" s="98" t="s">
        <v>669</v>
      </c>
      <c r="KWP92" s="98" t="s">
        <v>669</v>
      </c>
      <c r="KWQ92" s="98" t="s">
        <v>669</v>
      </c>
      <c r="KWR92" s="98" t="s">
        <v>669</v>
      </c>
      <c r="KWS92" s="98" t="s">
        <v>669</v>
      </c>
      <c r="KWT92" s="98" t="s">
        <v>669</v>
      </c>
      <c r="KWU92" s="98" t="s">
        <v>669</v>
      </c>
      <c r="KWV92" s="98" t="s">
        <v>669</v>
      </c>
      <c r="KWW92" s="98" t="s">
        <v>669</v>
      </c>
      <c r="KWX92" s="98" t="s">
        <v>669</v>
      </c>
      <c r="KWY92" s="98" t="s">
        <v>669</v>
      </c>
      <c r="KWZ92" s="98" t="s">
        <v>669</v>
      </c>
      <c r="KXA92" s="98" t="s">
        <v>669</v>
      </c>
      <c r="KXB92" s="98" t="s">
        <v>669</v>
      </c>
      <c r="KXC92" s="98" t="s">
        <v>669</v>
      </c>
      <c r="KXD92" s="98" t="s">
        <v>669</v>
      </c>
      <c r="KXE92" s="98" t="s">
        <v>669</v>
      </c>
      <c r="KXF92" s="98" t="s">
        <v>669</v>
      </c>
      <c r="KXG92" s="98" t="s">
        <v>669</v>
      </c>
      <c r="KXH92" s="98" t="s">
        <v>669</v>
      </c>
      <c r="KXI92" s="98" t="s">
        <v>669</v>
      </c>
      <c r="KXJ92" s="98" t="s">
        <v>669</v>
      </c>
      <c r="KXK92" s="98" t="s">
        <v>669</v>
      </c>
      <c r="KXL92" s="98" t="s">
        <v>669</v>
      </c>
      <c r="KXM92" s="98" t="s">
        <v>669</v>
      </c>
      <c r="KXN92" s="98" t="s">
        <v>669</v>
      </c>
      <c r="KXO92" s="98" t="s">
        <v>669</v>
      </c>
      <c r="KXP92" s="98" t="s">
        <v>669</v>
      </c>
      <c r="KXQ92" s="98" t="s">
        <v>669</v>
      </c>
      <c r="KXR92" s="98" t="s">
        <v>669</v>
      </c>
      <c r="KXS92" s="98" t="s">
        <v>669</v>
      </c>
      <c r="KXT92" s="98" t="s">
        <v>669</v>
      </c>
      <c r="KXU92" s="98" t="s">
        <v>669</v>
      </c>
      <c r="KXV92" s="98" t="s">
        <v>669</v>
      </c>
      <c r="KXW92" s="98" t="s">
        <v>669</v>
      </c>
      <c r="KXX92" s="98" t="s">
        <v>669</v>
      </c>
      <c r="KXY92" s="98" t="s">
        <v>669</v>
      </c>
      <c r="KXZ92" s="98" t="s">
        <v>669</v>
      </c>
      <c r="KYA92" s="98" t="s">
        <v>669</v>
      </c>
      <c r="KYB92" s="98" t="s">
        <v>669</v>
      </c>
      <c r="KYC92" s="98" t="s">
        <v>669</v>
      </c>
      <c r="KYD92" s="98" t="s">
        <v>669</v>
      </c>
      <c r="KYE92" s="98" t="s">
        <v>669</v>
      </c>
      <c r="KYF92" s="98" t="s">
        <v>669</v>
      </c>
      <c r="KYG92" s="98" t="s">
        <v>669</v>
      </c>
      <c r="KYH92" s="98" t="s">
        <v>669</v>
      </c>
      <c r="KYI92" s="98" t="s">
        <v>669</v>
      </c>
      <c r="KYJ92" s="98" t="s">
        <v>669</v>
      </c>
      <c r="KYK92" s="98" t="s">
        <v>669</v>
      </c>
      <c r="KYL92" s="98" t="s">
        <v>669</v>
      </c>
      <c r="KYM92" s="98" t="s">
        <v>669</v>
      </c>
      <c r="KYN92" s="98" t="s">
        <v>669</v>
      </c>
      <c r="KYO92" s="98" t="s">
        <v>669</v>
      </c>
      <c r="KYP92" s="98" t="s">
        <v>669</v>
      </c>
      <c r="KYQ92" s="98" t="s">
        <v>669</v>
      </c>
      <c r="KYR92" s="98" t="s">
        <v>669</v>
      </c>
      <c r="KYS92" s="98" t="s">
        <v>669</v>
      </c>
      <c r="KYT92" s="98" t="s">
        <v>669</v>
      </c>
      <c r="KYU92" s="98" t="s">
        <v>669</v>
      </c>
      <c r="KYV92" s="98" t="s">
        <v>669</v>
      </c>
      <c r="KYW92" s="98" t="s">
        <v>669</v>
      </c>
      <c r="KYX92" s="98" t="s">
        <v>669</v>
      </c>
      <c r="KYY92" s="98" t="s">
        <v>669</v>
      </c>
      <c r="KYZ92" s="98" t="s">
        <v>669</v>
      </c>
      <c r="KZA92" s="98" t="s">
        <v>669</v>
      </c>
      <c r="KZB92" s="98" t="s">
        <v>669</v>
      </c>
      <c r="KZC92" s="98" t="s">
        <v>669</v>
      </c>
      <c r="KZD92" s="98" t="s">
        <v>669</v>
      </c>
      <c r="KZE92" s="98" t="s">
        <v>669</v>
      </c>
      <c r="KZF92" s="98" t="s">
        <v>669</v>
      </c>
      <c r="KZG92" s="98" t="s">
        <v>669</v>
      </c>
      <c r="KZH92" s="98" t="s">
        <v>669</v>
      </c>
      <c r="KZI92" s="98" t="s">
        <v>669</v>
      </c>
      <c r="KZJ92" s="98" t="s">
        <v>669</v>
      </c>
      <c r="KZK92" s="98" t="s">
        <v>669</v>
      </c>
      <c r="KZL92" s="98" t="s">
        <v>669</v>
      </c>
      <c r="KZM92" s="98" t="s">
        <v>669</v>
      </c>
      <c r="KZN92" s="98" t="s">
        <v>669</v>
      </c>
      <c r="KZO92" s="98" t="s">
        <v>669</v>
      </c>
      <c r="KZP92" s="98" t="s">
        <v>669</v>
      </c>
      <c r="KZQ92" s="98" t="s">
        <v>669</v>
      </c>
      <c r="KZR92" s="98" t="s">
        <v>669</v>
      </c>
      <c r="KZS92" s="98" t="s">
        <v>669</v>
      </c>
      <c r="KZT92" s="98" t="s">
        <v>669</v>
      </c>
      <c r="KZU92" s="98" t="s">
        <v>669</v>
      </c>
      <c r="KZV92" s="98" t="s">
        <v>669</v>
      </c>
      <c r="KZW92" s="98" t="s">
        <v>669</v>
      </c>
      <c r="KZX92" s="98" t="s">
        <v>669</v>
      </c>
      <c r="KZY92" s="98" t="s">
        <v>669</v>
      </c>
      <c r="KZZ92" s="98" t="s">
        <v>669</v>
      </c>
      <c r="LAA92" s="98" t="s">
        <v>669</v>
      </c>
      <c r="LAB92" s="98" t="s">
        <v>669</v>
      </c>
      <c r="LAC92" s="98" t="s">
        <v>669</v>
      </c>
      <c r="LAD92" s="98" t="s">
        <v>669</v>
      </c>
      <c r="LAE92" s="98" t="s">
        <v>669</v>
      </c>
      <c r="LAF92" s="98" t="s">
        <v>669</v>
      </c>
      <c r="LAG92" s="98" t="s">
        <v>669</v>
      </c>
      <c r="LAH92" s="98" t="s">
        <v>669</v>
      </c>
      <c r="LAI92" s="98" t="s">
        <v>669</v>
      </c>
      <c r="LAJ92" s="98" t="s">
        <v>669</v>
      </c>
      <c r="LAK92" s="98" t="s">
        <v>669</v>
      </c>
      <c r="LAL92" s="98" t="s">
        <v>669</v>
      </c>
      <c r="LAM92" s="98" t="s">
        <v>669</v>
      </c>
      <c r="LAN92" s="98" t="s">
        <v>669</v>
      </c>
      <c r="LAO92" s="98" t="s">
        <v>669</v>
      </c>
      <c r="LAP92" s="98" t="s">
        <v>669</v>
      </c>
      <c r="LAQ92" s="98" t="s">
        <v>669</v>
      </c>
      <c r="LAR92" s="98" t="s">
        <v>669</v>
      </c>
      <c r="LAS92" s="98" t="s">
        <v>669</v>
      </c>
      <c r="LAT92" s="98" t="s">
        <v>669</v>
      </c>
      <c r="LAU92" s="98" t="s">
        <v>669</v>
      </c>
      <c r="LAV92" s="98" t="s">
        <v>669</v>
      </c>
      <c r="LAW92" s="98" t="s">
        <v>669</v>
      </c>
      <c r="LAX92" s="98" t="s">
        <v>669</v>
      </c>
      <c r="LAY92" s="98" t="s">
        <v>669</v>
      </c>
      <c r="LAZ92" s="98" t="s">
        <v>669</v>
      </c>
      <c r="LBA92" s="98" t="s">
        <v>669</v>
      </c>
      <c r="LBB92" s="98" t="s">
        <v>669</v>
      </c>
      <c r="LBC92" s="98" t="s">
        <v>669</v>
      </c>
      <c r="LBD92" s="98" t="s">
        <v>669</v>
      </c>
      <c r="LBE92" s="98" t="s">
        <v>669</v>
      </c>
      <c r="LBF92" s="98" t="s">
        <v>669</v>
      </c>
      <c r="LBG92" s="98" t="s">
        <v>669</v>
      </c>
      <c r="LBH92" s="98" t="s">
        <v>669</v>
      </c>
      <c r="LBI92" s="98" t="s">
        <v>669</v>
      </c>
      <c r="LBJ92" s="98" t="s">
        <v>669</v>
      </c>
      <c r="LBK92" s="98" t="s">
        <v>669</v>
      </c>
      <c r="LBL92" s="98" t="s">
        <v>669</v>
      </c>
      <c r="LBM92" s="98" t="s">
        <v>669</v>
      </c>
      <c r="LBN92" s="98" t="s">
        <v>669</v>
      </c>
      <c r="LBO92" s="98" t="s">
        <v>669</v>
      </c>
      <c r="LBP92" s="98" t="s">
        <v>669</v>
      </c>
      <c r="LBQ92" s="98" t="s">
        <v>669</v>
      </c>
      <c r="LBR92" s="98" t="s">
        <v>669</v>
      </c>
      <c r="LBS92" s="98" t="s">
        <v>669</v>
      </c>
      <c r="LBT92" s="98" t="s">
        <v>669</v>
      </c>
      <c r="LBU92" s="98" t="s">
        <v>669</v>
      </c>
      <c r="LBV92" s="98" t="s">
        <v>669</v>
      </c>
      <c r="LBW92" s="98" t="s">
        <v>669</v>
      </c>
      <c r="LBX92" s="98" t="s">
        <v>669</v>
      </c>
      <c r="LBY92" s="98" t="s">
        <v>669</v>
      </c>
      <c r="LBZ92" s="98" t="s">
        <v>669</v>
      </c>
      <c r="LCA92" s="98" t="s">
        <v>669</v>
      </c>
      <c r="LCB92" s="98" t="s">
        <v>669</v>
      </c>
      <c r="LCC92" s="98" t="s">
        <v>669</v>
      </c>
      <c r="LCD92" s="98" t="s">
        <v>669</v>
      </c>
      <c r="LCE92" s="98" t="s">
        <v>669</v>
      </c>
      <c r="LCF92" s="98" t="s">
        <v>669</v>
      </c>
      <c r="LCG92" s="98" t="s">
        <v>669</v>
      </c>
      <c r="LCH92" s="98" t="s">
        <v>669</v>
      </c>
      <c r="LCI92" s="98" t="s">
        <v>669</v>
      </c>
      <c r="LCJ92" s="98" t="s">
        <v>669</v>
      </c>
      <c r="LCK92" s="98" t="s">
        <v>669</v>
      </c>
      <c r="LCL92" s="98" t="s">
        <v>669</v>
      </c>
      <c r="LCM92" s="98" t="s">
        <v>669</v>
      </c>
      <c r="LCN92" s="98" t="s">
        <v>669</v>
      </c>
      <c r="LCO92" s="98" t="s">
        <v>669</v>
      </c>
      <c r="LCP92" s="98" t="s">
        <v>669</v>
      </c>
      <c r="LCQ92" s="98" t="s">
        <v>669</v>
      </c>
      <c r="LCR92" s="98" t="s">
        <v>669</v>
      </c>
      <c r="LCS92" s="98" t="s">
        <v>669</v>
      </c>
      <c r="LCT92" s="98" t="s">
        <v>669</v>
      </c>
      <c r="LCU92" s="98" t="s">
        <v>669</v>
      </c>
      <c r="LCV92" s="98" t="s">
        <v>669</v>
      </c>
      <c r="LCW92" s="98" t="s">
        <v>669</v>
      </c>
      <c r="LCX92" s="98" t="s">
        <v>669</v>
      </c>
      <c r="LCY92" s="98" t="s">
        <v>669</v>
      </c>
      <c r="LCZ92" s="98" t="s">
        <v>669</v>
      </c>
      <c r="LDA92" s="98" t="s">
        <v>669</v>
      </c>
      <c r="LDB92" s="98" t="s">
        <v>669</v>
      </c>
      <c r="LDC92" s="98" t="s">
        <v>669</v>
      </c>
      <c r="LDD92" s="98" t="s">
        <v>669</v>
      </c>
      <c r="LDE92" s="98" t="s">
        <v>669</v>
      </c>
      <c r="LDF92" s="98" t="s">
        <v>669</v>
      </c>
      <c r="LDG92" s="98" t="s">
        <v>669</v>
      </c>
      <c r="LDH92" s="98" t="s">
        <v>669</v>
      </c>
      <c r="LDI92" s="98" t="s">
        <v>669</v>
      </c>
      <c r="LDJ92" s="98" t="s">
        <v>669</v>
      </c>
      <c r="LDK92" s="98" t="s">
        <v>669</v>
      </c>
      <c r="LDL92" s="98" t="s">
        <v>669</v>
      </c>
      <c r="LDM92" s="98" t="s">
        <v>669</v>
      </c>
      <c r="LDN92" s="98" t="s">
        <v>669</v>
      </c>
      <c r="LDO92" s="98" t="s">
        <v>669</v>
      </c>
      <c r="LDP92" s="98" t="s">
        <v>669</v>
      </c>
      <c r="LDQ92" s="98" t="s">
        <v>669</v>
      </c>
      <c r="LDR92" s="98" t="s">
        <v>669</v>
      </c>
      <c r="LDS92" s="98" t="s">
        <v>669</v>
      </c>
      <c r="LDT92" s="98" t="s">
        <v>669</v>
      </c>
      <c r="LDU92" s="98" t="s">
        <v>669</v>
      </c>
      <c r="LDV92" s="98" t="s">
        <v>669</v>
      </c>
      <c r="LDW92" s="98" t="s">
        <v>669</v>
      </c>
      <c r="LDX92" s="98" t="s">
        <v>669</v>
      </c>
      <c r="LDY92" s="98" t="s">
        <v>669</v>
      </c>
      <c r="LDZ92" s="98" t="s">
        <v>669</v>
      </c>
      <c r="LEA92" s="98" t="s">
        <v>669</v>
      </c>
      <c r="LEB92" s="98" t="s">
        <v>669</v>
      </c>
      <c r="LEC92" s="98" t="s">
        <v>669</v>
      </c>
      <c r="LED92" s="98" t="s">
        <v>669</v>
      </c>
      <c r="LEE92" s="98" t="s">
        <v>669</v>
      </c>
      <c r="LEF92" s="98" t="s">
        <v>669</v>
      </c>
      <c r="LEG92" s="98" t="s">
        <v>669</v>
      </c>
      <c r="LEH92" s="98" t="s">
        <v>669</v>
      </c>
      <c r="LEI92" s="98" t="s">
        <v>669</v>
      </c>
      <c r="LEJ92" s="98" t="s">
        <v>669</v>
      </c>
      <c r="LEK92" s="98" t="s">
        <v>669</v>
      </c>
      <c r="LEL92" s="98" t="s">
        <v>669</v>
      </c>
      <c r="LEM92" s="98" t="s">
        <v>669</v>
      </c>
      <c r="LEN92" s="98" t="s">
        <v>669</v>
      </c>
      <c r="LEO92" s="98" t="s">
        <v>669</v>
      </c>
      <c r="LEP92" s="98" t="s">
        <v>669</v>
      </c>
      <c r="LEQ92" s="98" t="s">
        <v>669</v>
      </c>
      <c r="LER92" s="98" t="s">
        <v>669</v>
      </c>
      <c r="LES92" s="98" t="s">
        <v>669</v>
      </c>
      <c r="LET92" s="98" t="s">
        <v>669</v>
      </c>
      <c r="LEU92" s="98" t="s">
        <v>669</v>
      </c>
      <c r="LEV92" s="98" t="s">
        <v>669</v>
      </c>
      <c r="LEW92" s="98" t="s">
        <v>669</v>
      </c>
      <c r="LEX92" s="98" t="s">
        <v>669</v>
      </c>
      <c r="LEY92" s="98" t="s">
        <v>669</v>
      </c>
      <c r="LEZ92" s="98" t="s">
        <v>669</v>
      </c>
      <c r="LFA92" s="98" t="s">
        <v>669</v>
      </c>
      <c r="LFB92" s="98" t="s">
        <v>669</v>
      </c>
      <c r="LFC92" s="98" t="s">
        <v>669</v>
      </c>
      <c r="LFD92" s="98" t="s">
        <v>669</v>
      </c>
      <c r="LFE92" s="98" t="s">
        <v>669</v>
      </c>
      <c r="LFF92" s="98" t="s">
        <v>669</v>
      </c>
      <c r="LFG92" s="98" t="s">
        <v>669</v>
      </c>
      <c r="LFH92" s="98" t="s">
        <v>669</v>
      </c>
      <c r="LFI92" s="98" t="s">
        <v>669</v>
      </c>
      <c r="LFJ92" s="98" t="s">
        <v>669</v>
      </c>
      <c r="LFK92" s="98" t="s">
        <v>669</v>
      </c>
      <c r="LFL92" s="98" t="s">
        <v>669</v>
      </c>
      <c r="LFM92" s="98" t="s">
        <v>669</v>
      </c>
      <c r="LFN92" s="98" t="s">
        <v>669</v>
      </c>
      <c r="LFO92" s="98" t="s">
        <v>669</v>
      </c>
      <c r="LFP92" s="98" t="s">
        <v>669</v>
      </c>
      <c r="LFQ92" s="98" t="s">
        <v>669</v>
      </c>
      <c r="LFR92" s="98" t="s">
        <v>669</v>
      </c>
      <c r="LFS92" s="98" t="s">
        <v>669</v>
      </c>
      <c r="LFT92" s="98" t="s">
        <v>669</v>
      </c>
      <c r="LFU92" s="98" t="s">
        <v>669</v>
      </c>
      <c r="LFV92" s="98" t="s">
        <v>669</v>
      </c>
      <c r="LFW92" s="98" t="s">
        <v>669</v>
      </c>
      <c r="LFX92" s="98" t="s">
        <v>669</v>
      </c>
      <c r="LFY92" s="98" t="s">
        <v>669</v>
      </c>
      <c r="LFZ92" s="98" t="s">
        <v>669</v>
      </c>
      <c r="LGA92" s="98" t="s">
        <v>669</v>
      </c>
      <c r="LGB92" s="98" t="s">
        <v>669</v>
      </c>
      <c r="LGC92" s="98" t="s">
        <v>669</v>
      </c>
      <c r="LGD92" s="98" t="s">
        <v>669</v>
      </c>
      <c r="LGE92" s="98" t="s">
        <v>669</v>
      </c>
      <c r="LGF92" s="98" t="s">
        <v>669</v>
      </c>
      <c r="LGG92" s="98" t="s">
        <v>669</v>
      </c>
      <c r="LGH92" s="98" t="s">
        <v>669</v>
      </c>
      <c r="LGI92" s="98" t="s">
        <v>669</v>
      </c>
      <c r="LGJ92" s="98" t="s">
        <v>669</v>
      </c>
      <c r="LGK92" s="98" t="s">
        <v>669</v>
      </c>
      <c r="LGL92" s="98" t="s">
        <v>669</v>
      </c>
      <c r="LGM92" s="98" t="s">
        <v>669</v>
      </c>
      <c r="LGN92" s="98" t="s">
        <v>669</v>
      </c>
      <c r="LGO92" s="98" t="s">
        <v>669</v>
      </c>
      <c r="LGP92" s="98" t="s">
        <v>669</v>
      </c>
      <c r="LGQ92" s="98" t="s">
        <v>669</v>
      </c>
      <c r="LGR92" s="98" t="s">
        <v>669</v>
      </c>
      <c r="LGS92" s="98" t="s">
        <v>669</v>
      </c>
      <c r="LGT92" s="98" t="s">
        <v>669</v>
      </c>
      <c r="LGU92" s="98" t="s">
        <v>669</v>
      </c>
      <c r="LGV92" s="98" t="s">
        <v>669</v>
      </c>
      <c r="LGW92" s="98" t="s">
        <v>669</v>
      </c>
      <c r="LGX92" s="98" t="s">
        <v>669</v>
      </c>
      <c r="LGY92" s="98" t="s">
        <v>669</v>
      </c>
      <c r="LGZ92" s="98" t="s">
        <v>669</v>
      </c>
      <c r="LHA92" s="98" t="s">
        <v>669</v>
      </c>
      <c r="LHB92" s="98" t="s">
        <v>669</v>
      </c>
      <c r="LHC92" s="98" t="s">
        <v>669</v>
      </c>
      <c r="LHD92" s="98" t="s">
        <v>669</v>
      </c>
      <c r="LHE92" s="98" t="s">
        <v>669</v>
      </c>
      <c r="LHF92" s="98" t="s">
        <v>669</v>
      </c>
      <c r="LHG92" s="98" t="s">
        <v>669</v>
      </c>
      <c r="LHH92" s="98" t="s">
        <v>669</v>
      </c>
      <c r="LHI92" s="98" t="s">
        <v>669</v>
      </c>
      <c r="LHJ92" s="98" t="s">
        <v>669</v>
      </c>
      <c r="LHK92" s="98" t="s">
        <v>669</v>
      </c>
      <c r="LHL92" s="98" t="s">
        <v>669</v>
      </c>
      <c r="LHM92" s="98" t="s">
        <v>669</v>
      </c>
      <c r="LHN92" s="98" t="s">
        <v>669</v>
      </c>
      <c r="LHO92" s="98" t="s">
        <v>669</v>
      </c>
      <c r="LHP92" s="98" t="s">
        <v>669</v>
      </c>
      <c r="LHQ92" s="98" t="s">
        <v>669</v>
      </c>
      <c r="LHR92" s="98" t="s">
        <v>669</v>
      </c>
      <c r="LHS92" s="98" t="s">
        <v>669</v>
      </c>
      <c r="LHT92" s="98" t="s">
        <v>669</v>
      </c>
      <c r="LHU92" s="98" t="s">
        <v>669</v>
      </c>
      <c r="LHV92" s="98" t="s">
        <v>669</v>
      </c>
      <c r="LHW92" s="98" t="s">
        <v>669</v>
      </c>
      <c r="LHX92" s="98" t="s">
        <v>669</v>
      </c>
      <c r="LHY92" s="98" t="s">
        <v>669</v>
      </c>
      <c r="LHZ92" s="98" t="s">
        <v>669</v>
      </c>
      <c r="LIA92" s="98" t="s">
        <v>669</v>
      </c>
      <c r="LIB92" s="98" t="s">
        <v>669</v>
      </c>
      <c r="LIC92" s="98" t="s">
        <v>669</v>
      </c>
      <c r="LID92" s="98" t="s">
        <v>669</v>
      </c>
      <c r="LIE92" s="98" t="s">
        <v>669</v>
      </c>
      <c r="LIF92" s="98" t="s">
        <v>669</v>
      </c>
      <c r="LIG92" s="98" t="s">
        <v>669</v>
      </c>
      <c r="LIH92" s="98" t="s">
        <v>669</v>
      </c>
      <c r="LII92" s="98" t="s">
        <v>669</v>
      </c>
      <c r="LIJ92" s="98" t="s">
        <v>669</v>
      </c>
      <c r="LIK92" s="98" t="s">
        <v>669</v>
      </c>
      <c r="LIL92" s="98" t="s">
        <v>669</v>
      </c>
      <c r="LIM92" s="98" t="s">
        <v>669</v>
      </c>
      <c r="LIN92" s="98" t="s">
        <v>669</v>
      </c>
      <c r="LIO92" s="98" t="s">
        <v>669</v>
      </c>
      <c r="LIP92" s="98" t="s">
        <v>669</v>
      </c>
      <c r="LIQ92" s="98" t="s">
        <v>669</v>
      </c>
      <c r="LIR92" s="98" t="s">
        <v>669</v>
      </c>
      <c r="LIS92" s="98" t="s">
        <v>669</v>
      </c>
      <c r="LIT92" s="98" t="s">
        <v>669</v>
      </c>
      <c r="LIU92" s="98" t="s">
        <v>669</v>
      </c>
      <c r="LIV92" s="98" t="s">
        <v>669</v>
      </c>
      <c r="LIW92" s="98" t="s">
        <v>669</v>
      </c>
      <c r="LIX92" s="98" t="s">
        <v>669</v>
      </c>
      <c r="LIY92" s="98" t="s">
        <v>669</v>
      </c>
      <c r="LIZ92" s="98" t="s">
        <v>669</v>
      </c>
      <c r="LJA92" s="98" t="s">
        <v>669</v>
      </c>
      <c r="LJB92" s="98" t="s">
        <v>669</v>
      </c>
      <c r="LJC92" s="98" t="s">
        <v>669</v>
      </c>
      <c r="LJD92" s="98" t="s">
        <v>669</v>
      </c>
      <c r="LJE92" s="98" t="s">
        <v>669</v>
      </c>
      <c r="LJF92" s="98" t="s">
        <v>669</v>
      </c>
      <c r="LJG92" s="98" t="s">
        <v>669</v>
      </c>
      <c r="LJH92" s="98" t="s">
        <v>669</v>
      </c>
      <c r="LJI92" s="98" t="s">
        <v>669</v>
      </c>
      <c r="LJJ92" s="98" t="s">
        <v>669</v>
      </c>
      <c r="LJK92" s="98" t="s">
        <v>669</v>
      </c>
      <c r="LJL92" s="98" t="s">
        <v>669</v>
      </c>
      <c r="LJM92" s="98" t="s">
        <v>669</v>
      </c>
      <c r="LJN92" s="98" t="s">
        <v>669</v>
      </c>
      <c r="LJO92" s="98" t="s">
        <v>669</v>
      </c>
      <c r="LJP92" s="98" t="s">
        <v>669</v>
      </c>
      <c r="LJQ92" s="98" t="s">
        <v>669</v>
      </c>
      <c r="LJR92" s="98" t="s">
        <v>669</v>
      </c>
      <c r="LJS92" s="98" t="s">
        <v>669</v>
      </c>
      <c r="LJT92" s="98" t="s">
        <v>669</v>
      </c>
      <c r="LJU92" s="98" t="s">
        <v>669</v>
      </c>
      <c r="LJV92" s="98" t="s">
        <v>669</v>
      </c>
      <c r="LJW92" s="98" t="s">
        <v>669</v>
      </c>
      <c r="LJX92" s="98" t="s">
        <v>669</v>
      </c>
      <c r="LJY92" s="98" t="s">
        <v>669</v>
      </c>
      <c r="LJZ92" s="98" t="s">
        <v>669</v>
      </c>
      <c r="LKA92" s="98" t="s">
        <v>669</v>
      </c>
      <c r="LKB92" s="98" t="s">
        <v>669</v>
      </c>
      <c r="LKC92" s="98" t="s">
        <v>669</v>
      </c>
      <c r="LKD92" s="98" t="s">
        <v>669</v>
      </c>
      <c r="LKE92" s="98" t="s">
        <v>669</v>
      </c>
      <c r="LKF92" s="98" t="s">
        <v>669</v>
      </c>
      <c r="LKG92" s="98" t="s">
        <v>669</v>
      </c>
      <c r="LKH92" s="98" t="s">
        <v>669</v>
      </c>
      <c r="LKI92" s="98" t="s">
        <v>669</v>
      </c>
      <c r="LKJ92" s="98" t="s">
        <v>669</v>
      </c>
      <c r="LKK92" s="98" t="s">
        <v>669</v>
      </c>
      <c r="LKL92" s="98" t="s">
        <v>669</v>
      </c>
      <c r="LKM92" s="98" t="s">
        <v>669</v>
      </c>
      <c r="LKN92" s="98" t="s">
        <v>669</v>
      </c>
      <c r="LKO92" s="98" t="s">
        <v>669</v>
      </c>
      <c r="LKP92" s="98" t="s">
        <v>669</v>
      </c>
      <c r="LKQ92" s="98" t="s">
        <v>669</v>
      </c>
      <c r="LKR92" s="98" t="s">
        <v>669</v>
      </c>
      <c r="LKS92" s="98" t="s">
        <v>669</v>
      </c>
      <c r="LKT92" s="98" t="s">
        <v>669</v>
      </c>
      <c r="LKU92" s="98" t="s">
        <v>669</v>
      </c>
      <c r="LKV92" s="98" t="s">
        <v>669</v>
      </c>
      <c r="LKW92" s="98" t="s">
        <v>669</v>
      </c>
      <c r="LKX92" s="98" t="s">
        <v>669</v>
      </c>
      <c r="LKY92" s="98" t="s">
        <v>669</v>
      </c>
      <c r="LKZ92" s="98" t="s">
        <v>669</v>
      </c>
      <c r="LLA92" s="98" t="s">
        <v>669</v>
      </c>
      <c r="LLB92" s="98" t="s">
        <v>669</v>
      </c>
      <c r="LLC92" s="98" t="s">
        <v>669</v>
      </c>
      <c r="LLD92" s="98" t="s">
        <v>669</v>
      </c>
      <c r="LLE92" s="98" t="s">
        <v>669</v>
      </c>
      <c r="LLF92" s="98" t="s">
        <v>669</v>
      </c>
      <c r="LLG92" s="98" t="s">
        <v>669</v>
      </c>
      <c r="LLH92" s="98" t="s">
        <v>669</v>
      </c>
      <c r="LLI92" s="98" t="s">
        <v>669</v>
      </c>
      <c r="LLJ92" s="98" t="s">
        <v>669</v>
      </c>
      <c r="LLK92" s="98" t="s">
        <v>669</v>
      </c>
      <c r="LLL92" s="98" t="s">
        <v>669</v>
      </c>
      <c r="LLM92" s="98" t="s">
        <v>669</v>
      </c>
      <c r="LLN92" s="98" t="s">
        <v>669</v>
      </c>
      <c r="LLO92" s="98" t="s">
        <v>669</v>
      </c>
      <c r="LLP92" s="98" t="s">
        <v>669</v>
      </c>
      <c r="LLQ92" s="98" t="s">
        <v>669</v>
      </c>
      <c r="LLR92" s="98" t="s">
        <v>669</v>
      </c>
      <c r="LLS92" s="98" t="s">
        <v>669</v>
      </c>
      <c r="LLT92" s="98" t="s">
        <v>669</v>
      </c>
      <c r="LLU92" s="98" t="s">
        <v>669</v>
      </c>
      <c r="LLV92" s="98" t="s">
        <v>669</v>
      </c>
      <c r="LLW92" s="98" t="s">
        <v>669</v>
      </c>
      <c r="LLX92" s="98" t="s">
        <v>669</v>
      </c>
      <c r="LLY92" s="98" t="s">
        <v>669</v>
      </c>
      <c r="LLZ92" s="98" t="s">
        <v>669</v>
      </c>
      <c r="LMA92" s="98" t="s">
        <v>669</v>
      </c>
      <c r="LMB92" s="98" t="s">
        <v>669</v>
      </c>
      <c r="LMC92" s="98" t="s">
        <v>669</v>
      </c>
      <c r="LMD92" s="98" t="s">
        <v>669</v>
      </c>
      <c r="LME92" s="98" t="s">
        <v>669</v>
      </c>
      <c r="LMF92" s="98" t="s">
        <v>669</v>
      </c>
      <c r="LMG92" s="98" t="s">
        <v>669</v>
      </c>
      <c r="LMH92" s="98" t="s">
        <v>669</v>
      </c>
      <c r="LMI92" s="98" t="s">
        <v>669</v>
      </c>
      <c r="LMJ92" s="98" t="s">
        <v>669</v>
      </c>
      <c r="LMK92" s="98" t="s">
        <v>669</v>
      </c>
      <c r="LML92" s="98" t="s">
        <v>669</v>
      </c>
      <c r="LMM92" s="98" t="s">
        <v>669</v>
      </c>
      <c r="LMN92" s="98" t="s">
        <v>669</v>
      </c>
      <c r="LMO92" s="98" t="s">
        <v>669</v>
      </c>
      <c r="LMP92" s="98" t="s">
        <v>669</v>
      </c>
      <c r="LMQ92" s="98" t="s">
        <v>669</v>
      </c>
      <c r="LMR92" s="98" t="s">
        <v>669</v>
      </c>
      <c r="LMS92" s="98" t="s">
        <v>669</v>
      </c>
      <c r="LMT92" s="98" t="s">
        <v>669</v>
      </c>
      <c r="LMU92" s="98" t="s">
        <v>669</v>
      </c>
      <c r="LMV92" s="98" t="s">
        <v>669</v>
      </c>
      <c r="LMW92" s="98" t="s">
        <v>669</v>
      </c>
      <c r="LMX92" s="98" t="s">
        <v>669</v>
      </c>
      <c r="LMY92" s="98" t="s">
        <v>669</v>
      </c>
      <c r="LMZ92" s="98" t="s">
        <v>669</v>
      </c>
      <c r="LNA92" s="98" t="s">
        <v>669</v>
      </c>
      <c r="LNB92" s="98" t="s">
        <v>669</v>
      </c>
      <c r="LNC92" s="98" t="s">
        <v>669</v>
      </c>
      <c r="LND92" s="98" t="s">
        <v>669</v>
      </c>
      <c r="LNE92" s="98" t="s">
        <v>669</v>
      </c>
      <c r="LNF92" s="98" t="s">
        <v>669</v>
      </c>
      <c r="LNG92" s="98" t="s">
        <v>669</v>
      </c>
      <c r="LNH92" s="98" t="s">
        <v>669</v>
      </c>
      <c r="LNI92" s="98" t="s">
        <v>669</v>
      </c>
      <c r="LNJ92" s="98" t="s">
        <v>669</v>
      </c>
      <c r="LNK92" s="98" t="s">
        <v>669</v>
      </c>
      <c r="LNL92" s="98" t="s">
        <v>669</v>
      </c>
      <c r="LNM92" s="98" t="s">
        <v>669</v>
      </c>
      <c r="LNN92" s="98" t="s">
        <v>669</v>
      </c>
      <c r="LNO92" s="98" t="s">
        <v>669</v>
      </c>
      <c r="LNP92" s="98" t="s">
        <v>669</v>
      </c>
      <c r="LNQ92" s="98" t="s">
        <v>669</v>
      </c>
      <c r="LNR92" s="98" t="s">
        <v>669</v>
      </c>
      <c r="LNS92" s="98" t="s">
        <v>669</v>
      </c>
      <c r="LNT92" s="98" t="s">
        <v>669</v>
      </c>
      <c r="LNU92" s="98" t="s">
        <v>669</v>
      </c>
      <c r="LNV92" s="98" t="s">
        <v>669</v>
      </c>
      <c r="LNW92" s="98" t="s">
        <v>669</v>
      </c>
      <c r="LNX92" s="98" t="s">
        <v>669</v>
      </c>
      <c r="LNY92" s="98" t="s">
        <v>669</v>
      </c>
      <c r="LNZ92" s="98" t="s">
        <v>669</v>
      </c>
      <c r="LOA92" s="98" t="s">
        <v>669</v>
      </c>
      <c r="LOB92" s="98" t="s">
        <v>669</v>
      </c>
      <c r="LOC92" s="98" t="s">
        <v>669</v>
      </c>
      <c r="LOD92" s="98" t="s">
        <v>669</v>
      </c>
      <c r="LOE92" s="98" t="s">
        <v>669</v>
      </c>
      <c r="LOF92" s="98" t="s">
        <v>669</v>
      </c>
      <c r="LOG92" s="98" t="s">
        <v>669</v>
      </c>
      <c r="LOH92" s="98" t="s">
        <v>669</v>
      </c>
      <c r="LOI92" s="98" t="s">
        <v>669</v>
      </c>
      <c r="LOJ92" s="98" t="s">
        <v>669</v>
      </c>
      <c r="LOK92" s="98" t="s">
        <v>669</v>
      </c>
      <c r="LOL92" s="98" t="s">
        <v>669</v>
      </c>
      <c r="LOM92" s="98" t="s">
        <v>669</v>
      </c>
      <c r="LON92" s="98" t="s">
        <v>669</v>
      </c>
      <c r="LOO92" s="98" t="s">
        <v>669</v>
      </c>
      <c r="LOP92" s="98" t="s">
        <v>669</v>
      </c>
      <c r="LOQ92" s="98" t="s">
        <v>669</v>
      </c>
      <c r="LOR92" s="98" t="s">
        <v>669</v>
      </c>
      <c r="LOS92" s="98" t="s">
        <v>669</v>
      </c>
      <c r="LOT92" s="98" t="s">
        <v>669</v>
      </c>
      <c r="LOU92" s="98" t="s">
        <v>669</v>
      </c>
      <c r="LOV92" s="98" t="s">
        <v>669</v>
      </c>
      <c r="LOW92" s="98" t="s">
        <v>669</v>
      </c>
      <c r="LOX92" s="98" t="s">
        <v>669</v>
      </c>
      <c r="LOY92" s="98" t="s">
        <v>669</v>
      </c>
      <c r="LOZ92" s="98" t="s">
        <v>669</v>
      </c>
      <c r="LPA92" s="98" t="s">
        <v>669</v>
      </c>
      <c r="LPB92" s="98" t="s">
        <v>669</v>
      </c>
      <c r="LPC92" s="98" t="s">
        <v>669</v>
      </c>
      <c r="LPD92" s="98" t="s">
        <v>669</v>
      </c>
      <c r="LPE92" s="98" t="s">
        <v>669</v>
      </c>
      <c r="LPF92" s="98" t="s">
        <v>669</v>
      </c>
      <c r="LPG92" s="98" t="s">
        <v>669</v>
      </c>
      <c r="LPH92" s="98" t="s">
        <v>669</v>
      </c>
      <c r="LPI92" s="98" t="s">
        <v>669</v>
      </c>
      <c r="LPJ92" s="98" t="s">
        <v>669</v>
      </c>
      <c r="LPK92" s="98" t="s">
        <v>669</v>
      </c>
      <c r="LPL92" s="98" t="s">
        <v>669</v>
      </c>
      <c r="LPM92" s="98" t="s">
        <v>669</v>
      </c>
      <c r="LPN92" s="98" t="s">
        <v>669</v>
      </c>
      <c r="LPO92" s="98" t="s">
        <v>669</v>
      </c>
      <c r="LPP92" s="98" t="s">
        <v>669</v>
      </c>
      <c r="LPQ92" s="98" t="s">
        <v>669</v>
      </c>
      <c r="LPR92" s="98" t="s">
        <v>669</v>
      </c>
      <c r="LPS92" s="98" t="s">
        <v>669</v>
      </c>
      <c r="LPT92" s="98" t="s">
        <v>669</v>
      </c>
      <c r="LPU92" s="98" t="s">
        <v>669</v>
      </c>
      <c r="LPV92" s="98" t="s">
        <v>669</v>
      </c>
      <c r="LPW92" s="98" t="s">
        <v>669</v>
      </c>
      <c r="LPX92" s="98" t="s">
        <v>669</v>
      </c>
      <c r="LPY92" s="98" t="s">
        <v>669</v>
      </c>
      <c r="LPZ92" s="98" t="s">
        <v>669</v>
      </c>
      <c r="LQA92" s="98" t="s">
        <v>669</v>
      </c>
      <c r="LQB92" s="98" t="s">
        <v>669</v>
      </c>
      <c r="LQC92" s="98" t="s">
        <v>669</v>
      </c>
      <c r="LQD92" s="98" t="s">
        <v>669</v>
      </c>
      <c r="LQE92" s="98" t="s">
        <v>669</v>
      </c>
      <c r="LQF92" s="98" t="s">
        <v>669</v>
      </c>
      <c r="LQG92" s="98" t="s">
        <v>669</v>
      </c>
      <c r="LQH92" s="98" t="s">
        <v>669</v>
      </c>
      <c r="LQI92" s="98" t="s">
        <v>669</v>
      </c>
      <c r="LQJ92" s="98" t="s">
        <v>669</v>
      </c>
      <c r="LQK92" s="98" t="s">
        <v>669</v>
      </c>
      <c r="LQL92" s="98" t="s">
        <v>669</v>
      </c>
      <c r="LQM92" s="98" t="s">
        <v>669</v>
      </c>
      <c r="LQN92" s="98" t="s">
        <v>669</v>
      </c>
      <c r="LQO92" s="98" t="s">
        <v>669</v>
      </c>
      <c r="LQP92" s="98" t="s">
        <v>669</v>
      </c>
      <c r="LQQ92" s="98" t="s">
        <v>669</v>
      </c>
      <c r="LQR92" s="98" t="s">
        <v>669</v>
      </c>
      <c r="LQS92" s="98" t="s">
        <v>669</v>
      </c>
      <c r="LQT92" s="98" t="s">
        <v>669</v>
      </c>
      <c r="LQU92" s="98" t="s">
        <v>669</v>
      </c>
      <c r="LQV92" s="98" t="s">
        <v>669</v>
      </c>
      <c r="LQW92" s="98" t="s">
        <v>669</v>
      </c>
      <c r="LQX92" s="98" t="s">
        <v>669</v>
      </c>
      <c r="LQY92" s="98" t="s">
        <v>669</v>
      </c>
      <c r="LQZ92" s="98" t="s">
        <v>669</v>
      </c>
      <c r="LRA92" s="98" t="s">
        <v>669</v>
      </c>
      <c r="LRB92" s="98" t="s">
        <v>669</v>
      </c>
      <c r="LRC92" s="98" t="s">
        <v>669</v>
      </c>
      <c r="LRD92" s="98" t="s">
        <v>669</v>
      </c>
      <c r="LRE92" s="98" t="s">
        <v>669</v>
      </c>
      <c r="LRF92" s="98" t="s">
        <v>669</v>
      </c>
      <c r="LRG92" s="98" t="s">
        <v>669</v>
      </c>
      <c r="LRH92" s="98" t="s">
        <v>669</v>
      </c>
      <c r="LRI92" s="98" t="s">
        <v>669</v>
      </c>
      <c r="LRJ92" s="98" t="s">
        <v>669</v>
      </c>
      <c r="LRK92" s="98" t="s">
        <v>669</v>
      </c>
      <c r="LRL92" s="98" t="s">
        <v>669</v>
      </c>
      <c r="LRM92" s="98" t="s">
        <v>669</v>
      </c>
      <c r="LRN92" s="98" t="s">
        <v>669</v>
      </c>
      <c r="LRO92" s="98" t="s">
        <v>669</v>
      </c>
      <c r="LRP92" s="98" t="s">
        <v>669</v>
      </c>
      <c r="LRQ92" s="98" t="s">
        <v>669</v>
      </c>
      <c r="LRR92" s="98" t="s">
        <v>669</v>
      </c>
      <c r="LRS92" s="98" t="s">
        <v>669</v>
      </c>
      <c r="LRT92" s="98" t="s">
        <v>669</v>
      </c>
      <c r="LRU92" s="98" t="s">
        <v>669</v>
      </c>
      <c r="LRV92" s="98" t="s">
        <v>669</v>
      </c>
      <c r="LRW92" s="98" t="s">
        <v>669</v>
      </c>
      <c r="LRX92" s="98" t="s">
        <v>669</v>
      </c>
      <c r="LRY92" s="98" t="s">
        <v>669</v>
      </c>
      <c r="LRZ92" s="98" t="s">
        <v>669</v>
      </c>
      <c r="LSA92" s="98" t="s">
        <v>669</v>
      </c>
      <c r="LSB92" s="98" t="s">
        <v>669</v>
      </c>
      <c r="LSC92" s="98" t="s">
        <v>669</v>
      </c>
      <c r="LSD92" s="98" t="s">
        <v>669</v>
      </c>
      <c r="LSE92" s="98" t="s">
        <v>669</v>
      </c>
      <c r="LSF92" s="98" t="s">
        <v>669</v>
      </c>
      <c r="LSG92" s="98" t="s">
        <v>669</v>
      </c>
      <c r="LSH92" s="98" t="s">
        <v>669</v>
      </c>
      <c r="LSI92" s="98" t="s">
        <v>669</v>
      </c>
      <c r="LSJ92" s="98" t="s">
        <v>669</v>
      </c>
      <c r="LSK92" s="98" t="s">
        <v>669</v>
      </c>
      <c r="LSL92" s="98" t="s">
        <v>669</v>
      </c>
      <c r="LSM92" s="98" t="s">
        <v>669</v>
      </c>
      <c r="LSN92" s="98" t="s">
        <v>669</v>
      </c>
      <c r="LSO92" s="98" t="s">
        <v>669</v>
      </c>
      <c r="LSP92" s="98" t="s">
        <v>669</v>
      </c>
      <c r="LSQ92" s="98" t="s">
        <v>669</v>
      </c>
      <c r="LSR92" s="98" t="s">
        <v>669</v>
      </c>
      <c r="LSS92" s="98" t="s">
        <v>669</v>
      </c>
      <c r="LST92" s="98" t="s">
        <v>669</v>
      </c>
      <c r="LSU92" s="98" t="s">
        <v>669</v>
      </c>
      <c r="LSV92" s="98" t="s">
        <v>669</v>
      </c>
      <c r="LSW92" s="98" t="s">
        <v>669</v>
      </c>
      <c r="LSX92" s="98" t="s">
        <v>669</v>
      </c>
      <c r="LSY92" s="98" t="s">
        <v>669</v>
      </c>
      <c r="LSZ92" s="98" t="s">
        <v>669</v>
      </c>
      <c r="LTA92" s="98" t="s">
        <v>669</v>
      </c>
      <c r="LTB92" s="98" t="s">
        <v>669</v>
      </c>
      <c r="LTC92" s="98" t="s">
        <v>669</v>
      </c>
      <c r="LTD92" s="98" t="s">
        <v>669</v>
      </c>
      <c r="LTE92" s="98" t="s">
        <v>669</v>
      </c>
      <c r="LTF92" s="98" t="s">
        <v>669</v>
      </c>
      <c r="LTG92" s="98" t="s">
        <v>669</v>
      </c>
      <c r="LTH92" s="98" t="s">
        <v>669</v>
      </c>
      <c r="LTI92" s="98" t="s">
        <v>669</v>
      </c>
      <c r="LTJ92" s="98" t="s">
        <v>669</v>
      </c>
      <c r="LTK92" s="98" t="s">
        <v>669</v>
      </c>
      <c r="LTL92" s="98" t="s">
        <v>669</v>
      </c>
      <c r="LTM92" s="98" t="s">
        <v>669</v>
      </c>
      <c r="LTN92" s="98" t="s">
        <v>669</v>
      </c>
      <c r="LTO92" s="98" t="s">
        <v>669</v>
      </c>
      <c r="LTP92" s="98" t="s">
        <v>669</v>
      </c>
      <c r="LTQ92" s="98" t="s">
        <v>669</v>
      </c>
      <c r="LTR92" s="98" t="s">
        <v>669</v>
      </c>
      <c r="LTS92" s="98" t="s">
        <v>669</v>
      </c>
      <c r="LTT92" s="98" t="s">
        <v>669</v>
      </c>
      <c r="LTU92" s="98" t="s">
        <v>669</v>
      </c>
      <c r="LTV92" s="98" t="s">
        <v>669</v>
      </c>
      <c r="LTW92" s="98" t="s">
        <v>669</v>
      </c>
      <c r="LTX92" s="98" t="s">
        <v>669</v>
      </c>
      <c r="LTY92" s="98" t="s">
        <v>669</v>
      </c>
      <c r="LTZ92" s="98" t="s">
        <v>669</v>
      </c>
      <c r="LUA92" s="98" t="s">
        <v>669</v>
      </c>
      <c r="LUB92" s="98" t="s">
        <v>669</v>
      </c>
      <c r="LUC92" s="98" t="s">
        <v>669</v>
      </c>
      <c r="LUD92" s="98" t="s">
        <v>669</v>
      </c>
      <c r="LUE92" s="98" t="s">
        <v>669</v>
      </c>
      <c r="LUF92" s="98" t="s">
        <v>669</v>
      </c>
      <c r="LUG92" s="98" t="s">
        <v>669</v>
      </c>
      <c r="LUH92" s="98" t="s">
        <v>669</v>
      </c>
      <c r="LUI92" s="98" t="s">
        <v>669</v>
      </c>
      <c r="LUJ92" s="98" t="s">
        <v>669</v>
      </c>
      <c r="LUK92" s="98" t="s">
        <v>669</v>
      </c>
      <c r="LUL92" s="98" t="s">
        <v>669</v>
      </c>
      <c r="LUM92" s="98" t="s">
        <v>669</v>
      </c>
      <c r="LUN92" s="98" t="s">
        <v>669</v>
      </c>
      <c r="LUO92" s="98" t="s">
        <v>669</v>
      </c>
      <c r="LUP92" s="98" t="s">
        <v>669</v>
      </c>
      <c r="LUQ92" s="98" t="s">
        <v>669</v>
      </c>
      <c r="LUR92" s="98" t="s">
        <v>669</v>
      </c>
      <c r="LUS92" s="98" t="s">
        <v>669</v>
      </c>
      <c r="LUT92" s="98" t="s">
        <v>669</v>
      </c>
      <c r="LUU92" s="98" t="s">
        <v>669</v>
      </c>
      <c r="LUV92" s="98" t="s">
        <v>669</v>
      </c>
      <c r="LUW92" s="98" t="s">
        <v>669</v>
      </c>
      <c r="LUX92" s="98" t="s">
        <v>669</v>
      </c>
      <c r="LUY92" s="98" t="s">
        <v>669</v>
      </c>
      <c r="LUZ92" s="98" t="s">
        <v>669</v>
      </c>
      <c r="LVA92" s="98" t="s">
        <v>669</v>
      </c>
      <c r="LVB92" s="98" t="s">
        <v>669</v>
      </c>
      <c r="LVC92" s="98" t="s">
        <v>669</v>
      </c>
      <c r="LVD92" s="98" t="s">
        <v>669</v>
      </c>
      <c r="LVE92" s="98" t="s">
        <v>669</v>
      </c>
      <c r="LVF92" s="98" t="s">
        <v>669</v>
      </c>
      <c r="LVG92" s="98" t="s">
        <v>669</v>
      </c>
      <c r="LVH92" s="98" t="s">
        <v>669</v>
      </c>
      <c r="LVI92" s="98" t="s">
        <v>669</v>
      </c>
      <c r="LVJ92" s="98" t="s">
        <v>669</v>
      </c>
      <c r="LVK92" s="98" t="s">
        <v>669</v>
      </c>
      <c r="LVL92" s="98" t="s">
        <v>669</v>
      </c>
      <c r="LVM92" s="98" t="s">
        <v>669</v>
      </c>
      <c r="LVN92" s="98" t="s">
        <v>669</v>
      </c>
      <c r="LVO92" s="98" t="s">
        <v>669</v>
      </c>
      <c r="LVP92" s="98" t="s">
        <v>669</v>
      </c>
      <c r="LVQ92" s="98" t="s">
        <v>669</v>
      </c>
      <c r="LVR92" s="98" t="s">
        <v>669</v>
      </c>
      <c r="LVS92" s="98" t="s">
        <v>669</v>
      </c>
      <c r="LVT92" s="98" t="s">
        <v>669</v>
      </c>
      <c r="LVU92" s="98" t="s">
        <v>669</v>
      </c>
      <c r="LVV92" s="98" t="s">
        <v>669</v>
      </c>
      <c r="LVW92" s="98" t="s">
        <v>669</v>
      </c>
      <c r="LVX92" s="98" t="s">
        <v>669</v>
      </c>
      <c r="LVY92" s="98" t="s">
        <v>669</v>
      </c>
      <c r="LVZ92" s="98" t="s">
        <v>669</v>
      </c>
      <c r="LWA92" s="98" t="s">
        <v>669</v>
      </c>
      <c r="LWB92" s="98" t="s">
        <v>669</v>
      </c>
      <c r="LWC92" s="98" t="s">
        <v>669</v>
      </c>
      <c r="LWD92" s="98" t="s">
        <v>669</v>
      </c>
      <c r="LWE92" s="98" t="s">
        <v>669</v>
      </c>
      <c r="LWF92" s="98" t="s">
        <v>669</v>
      </c>
      <c r="LWG92" s="98" t="s">
        <v>669</v>
      </c>
      <c r="LWH92" s="98" t="s">
        <v>669</v>
      </c>
      <c r="LWI92" s="98" t="s">
        <v>669</v>
      </c>
      <c r="LWJ92" s="98" t="s">
        <v>669</v>
      </c>
      <c r="LWK92" s="98" t="s">
        <v>669</v>
      </c>
      <c r="LWL92" s="98" t="s">
        <v>669</v>
      </c>
      <c r="LWM92" s="98" t="s">
        <v>669</v>
      </c>
      <c r="LWN92" s="98" t="s">
        <v>669</v>
      </c>
      <c r="LWO92" s="98" t="s">
        <v>669</v>
      </c>
      <c r="LWP92" s="98" t="s">
        <v>669</v>
      </c>
      <c r="LWQ92" s="98" t="s">
        <v>669</v>
      </c>
      <c r="LWR92" s="98" t="s">
        <v>669</v>
      </c>
      <c r="LWS92" s="98" t="s">
        <v>669</v>
      </c>
      <c r="LWT92" s="98" t="s">
        <v>669</v>
      </c>
      <c r="LWU92" s="98" t="s">
        <v>669</v>
      </c>
      <c r="LWV92" s="98" t="s">
        <v>669</v>
      </c>
      <c r="LWW92" s="98" t="s">
        <v>669</v>
      </c>
      <c r="LWX92" s="98" t="s">
        <v>669</v>
      </c>
      <c r="LWY92" s="98" t="s">
        <v>669</v>
      </c>
      <c r="LWZ92" s="98" t="s">
        <v>669</v>
      </c>
      <c r="LXA92" s="98" t="s">
        <v>669</v>
      </c>
      <c r="LXB92" s="98" t="s">
        <v>669</v>
      </c>
      <c r="LXC92" s="98" t="s">
        <v>669</v>
      </c>
      <c r="LXD92" s="98" t="s">
        <v>669</v>
      </c>
      <c r="LXE92" s="98" t="s">
        <v>669</v>
      </c>
      <c r="LXF92" s="98" t="s">
        <v>669</v>
      </c>
      <c r="LXG92" s="98" t="s">
        <v>669</v>
      </c>
      <c r="LXH92" s="98" t="s">
        <v>669</v>
      </c>
      <c r="LXI92" s="98" t="s">
        <v>669</v>
      </c>
      <c r="LXJ92" s="98" t="s">
        <v>669</v>
      </c>
      <c r="LXK92" s="98" t="s">
        <v>669</v>
      </c>
      <c r="LXL92" s="98" t="s">
        <v>669</v>
      </c>
      <c r="LXM92" s="98" t="s">
        <v>669</v>
      </c>
      <c r="LXN92" s="98" t="s">
        <v>669</v>
      </c>
      <c r="LXO92" s="98" t="s">
        <v>669</v>
      </c>
      <c r="LXP92" s="98" t="s">
        <v>669</v>
      </c>
      <c r="LXQ92" s="98" t="s">
        <v>669</v>
      </c>
      <c r="LXR92" s="98" t="s">
        <v>669</v>
      </c>
      <c r="LXS92" s="98" t="s">
        <v>669</v>
      </c>
      <c r="LXT92" s="98" t="s">
        <v>669</v>
      </c>
      <c r="LXU92" s="98" t="s">
        <v>669</v>
      </c>
      <c r="LXV92" s="98" t="s">
        <v>669</v>
      </c>
      <c r="LXW92" s="98" t="s">
        <v>669</v>
      </c>
      <c r="LXX92" s="98" t="s">
        <v>669</v>
      </c>
      <c r="LXY92" s="98" t="s">
        <v>669</v>
      </c>
      <c r="LXZ92" s="98" t="s">
        <v>669</v>
      </c>
      <c r="LYA92" s="98" t="s">
        <v>669</v>
      </c>
      <c r="LYB92" s="98" t="s">
        <v>669</v>
      </c>
      <c r="LYC92" s="98" t="s">
        <v>669</v>
      </c>
      <c r="LYD92" s="98" t="s">
        <v>669</v>
      </c>
      <c r="LYE92" s="98" t="s">
        <v>669</v>
      </c>
      <c r="LYF92" s="98" t="s">
        <v>669</v>
      </c>
      <c r="LYG92" s="98" t="s">
        <v>669</v>
      </c>
      <c r="LYH92" s="98" t="s">
        <v>669</v>
      </c>
      <c r="LYI92" s="98" t="s">
        <v>669</v>
      </c>
      <c r="LYJ92" s="98" t="s">
        <v>669</v>
      </c>
      <c r="LYK92" s="98" t="s">
        <v>669</v>
      </c>
      <c r="LYL92" s="98" t="s">
        <v>669</v>
      </c>
      <c r="LYM92" s="98" t="s">
        <v>669</v>
      </c>
      <c r="LYN92" s="98" t="s">
        <v>669</v>
      </c>
      <c r="LYO92" s="98" t="s">
        <v>669</v>
      </c>
      <c r="LYP92" s="98" t="s">
        <v>669</v>
      </c>
      <c r="LYQ92" s="98" t="s">
        <v>669</v>
      </c>
      <c r="LYR92" s="98" t="s">
        <v>669</v>
      </c>
      <c r="LYS92" s="98" t="s">
        <v>669</v>
      </c>
      <c r="LYT92" s="98" t="s">
        <v>669</v>
      </c>
      <c r="LYU92" s="98" t="s">
        <v>669</v>
      </c>
      <c r="LYV92" s="98" t="s">
        <v>669</v>
      </c>
      <c r="LYW92" s="98" t="s">
        <v>669</v>
      </c>
      <c r="LYX92" s="98" t="s">
        <v>669</v>
      </c>
      <c r="LYY92" s="98" t="s">
        <v>669</v>
      </c>
      <c r="LYZ92" s="98" t="s">
        <v>669</v>
      </c>
      <c r="LZA92" s="98" t="s">
        <v>669</v>
      </c>
      <c r="LZB92" s="98" t="s">
        <v>669</v>
      </c>
      <c r="LZC92" s="98" t="s">
        <v>669</v>
      </c>
      <c r="LZD92" s="98" t="s">
        <v>669</v>
      </c>
      <c r="LZE92" s="98" t="s">
        <v>669</v>
      </c>
      <c r="LZF92" s="98" t="s">
        <v>669</v>
      </c>
      <c r="LZG92" s="98" t="s">
        <v>669</v>
      </c>
      <c r="LZH92" s="98" t="s">
        <v>669</v>
      </c>
      <c r="LZI92" s="98" t="s">
        <v>669</v>
      </c>
      <c r="LZJ92" s="98" t="s">
        <v>669</v>
      </c>
      <c r="LZK92" s="98" t="s">
        <v>669</v>
      </c>
      <c r="LZL92" s="98" t="s">
        <v>669</v>
      </c>
      <c r="LZM92" s="98" t="s">
        <v>669</v>
      </c>
      <c r="LZN92" s="98" t="s">
        <v>669</v>
      </c>
      <c r="LZO92" s="98" t="s">
        <v>669</v>
      </c>
      <c r="LZP92" s="98" t="s">
        <v>669</v>
      </c>
      <c r="LZQ92" s="98" t="s">
        <v>669</v>
      </c>
      <c r="LZR92" s="98" t="s">
        <v>669</v>
      </c>
      <c r="LZS92" s="98" t="s">
        <v>669</v>
      </c>
      <c r="LZT92" s="98" t="s">
        <v>669</v>
      </c>
      <c r="LZU92" s="98" t="s">
        <v>669</v>
      </c>
      <c r="LZV92" s="98" t="s">
        <v>669</v>
      </c>
      <c r="LZW92" s="98" t="s">
        <v>669</v>
      </c>
      <c r="LZX92" s="98" t="s">
        <v>669</v>
      </c>
      <c r="LZY92" s="98" t="s">
        <v>669</v>
      </c>
      <c r="LZZ92" s="98" t="s">
        <v>669</v>
      </c>
      <c r="MAA92" s="98" t="s">
        <v>669</v>
      </c>
      <c r="MAB92" s="98" t="s">
        <v>669</v>
      </c>
      <c r="MAC92" s="98" t="s">
        <v>669</v>
      </c>
      <c r="MAD92" s="98" t="s">
        <v>669</v>
      </c>
      <c r="MAE92" s="98" t="s">
        <v>669</v>
      </c>
      <c r="MAF92" s="98" t="s">
        <v>669</v>
      </c>
      <c r="MAG92" s="98" t="s">
        <v>669</v>
      </c>
      <c r="MAH92" s="98" t="s">
        <v>669</v>
      </c>
      <c r="MAI92" s="98" t="s">
        <v>669</v>
      </c>
      <c r="MAJ92" s="98" t="s">
        <v>669</v>
      </c>
      <c r="MAK92" s="98" t="s">
        <v>669</v>
      </c>
      <c r="MAL92" s="98" t="s">
        <v>669</v>
      </c>
      <c r="MAM92" s="98" t="s">
        <v>669</v>
      </c>
      <c r="MAN92" s="98" t="s">
        <v>669</v>
      </c>
      <c r="MAO92" s="98" t="s">
        <v>669</v>
      </c>
      <c r="MAP92" s="98" t="s">
        <v>669</v>
      </c>
      <c r="MAQ92" s="98" t="s">
        <v>669</v>
      </c>
      <c r="MAR92" s="98" t="s">
        <v>669</v>
      </c>
      <c r="MAS92" s="98" t="s">
        <v>669</v>
      </c>
      <c r="MAT92" s="98" t="s">
        <v>669</v>
      </c>
      <c r="MAU92" s="98" t="s">
        <v>669</v>
      </c>
      <c r="MAV92" s="98" t="s">
        <v>669</v>
      </c>
      <c r="MAW92" s="98" t="s">
        <v>669</v>
      </c>
      <c r="MAX92" s="98" t="s">
        <v>669</v>
      </c>
      <c r="MAY92" s="98" t="s">
        <v>669</v>
      </c>
      <c r="MAZ92" s="98" t="s">
        <v>669</v>
      </c>
      <c r="MBA92" s="98" t="s">
        <v>669</v>
      </c>
      <c r="MBB92" s="98" t="s">
        <v>669</v>
      </c>
      <c r="MBC92" s="98" t="s">
        <v>669</v>
      </c>
      <c r="MBD92" s="98" t="s">
        <v>669</v>
      </c>
      <c r="MBE92" s="98" t="s">
        <v>669</v>
      </c>
      <c r="MBF92" s="98" t="s">
        <v>669</v>
      </c>
      <c r="MBG92" s="98" t="s">
        <v>669</v>
      </c>
      <c r="MBH92" s="98" t="s">
        <v>669</v>
      </c>
      <c r="MBI92" s="98" t="s">
        <v>669</v>
      </c>
      <c r="MBJ92" s="98" t="s">
        <v>669</v>
      </c>
      <c r="MBK92" s="98" t="s">
        <v>669</v>
      </c>
      <c r="MBL92" s="98" t="s">
        <v>669</v>
      </c>
      <c r="MBM92" s="98" t="s">
        <v>669</v>
      </c>
      <c r="MBN92" s="98" t="s">
        <v>669</v>
      </c>
      <c r="MBO92" s="98" t="s">
        <v>669</v>
      </c>
      <c r="MBP92" s="98" t="s">
        <v>669</v>
      </c>
      <c r="MBQ92" s="98" t="s">
        <v>669</v>
      </c>
      <c r="MBR92" s="98" t="s">
        <v>669</v>
      </c>
      <c r="MBS92" s="98" t="s">
        <v>669</v>
      </c>
      <c r="MBT92" s="98" t="s">
        <v>669</v>
      </c>
      <c r="MBU92" s="98" t="s">
        <v>669</v>
      </c>
      <c r="MBV92" s="98" t="s">
        <v>669</v>
      </c>
      <c r="MBW92" s="98" t="s">
        <v>669</v>
      </c>
      <c r="MBX92" s="98" t="s">
        <v>669</v>
      </c>
      <c r="MBY92" s="98" t="s">
        <v>669</v>
      </c>
      <c r="MBZ92" s="98" t="s">
        <v>669</v>
      </c>
      <c r="MCA92" s="98" t="s">
        <v>669</v>
      </c>
      <c r="MCB92" s="98" t="s">
        <v>669</v>
      </c>
      <c r="MCC92" s="98" t="s">
        <v>669</v>
      </c>
      <c r="MCD92" s="98" t="s">
        <v>669</v>
      </c>
      <c r="MCE92" s="98" t="s">
        <v>669</v>
      </c>
      <c r="MCF92" s="98" t="s">
        <v>669</v>
      </c>
      <c r="MCG92" s="98" t="s">
        <v>669</v>
      </c>
      <c r="MCH92" s="98" t="s">
        <v>669</v>
      </c>
      <c r="MCI92" s="98" t="s">
        <v>669</v>
      </c>
      <c r="MCJ92" s="98" t="s">
        <v>669</v>
      </c>
      <c r="MCK92" s="98" t="s">
        <v>669</v>
      </c>
      <c r="MCL92" s="98" t="s">
        <v>669</v>
      </c>
      <c r="MCM92" s="98" t="s">
        <v>669</v>
      </c>
      <c r="MCN92" s="98" t="s">
        <v>669</v>
      </c>
      <c r="MCO92" s="98" t="s">
        <v>669</v>
      </c>
      <c r="MCP92" s="98" t="s">
        <v>669</v>
      </c>
      <c r="MCQ92" s="98" t="s">
        <v>669</v>
      </c>
      <c r="MCR92" s="98" t="s">
        <v>669</v>
      </c>
      <c r="MCS92" s="98" t="s">
        <v>669</v>
      </c>
      <c r="MCT92" s="98" t="s">
        <v>669</v>
      </c>
      <c r="MCU92" s="98" t="s">
        <v>669</v>
      </c>
      <c r="MCV92" s="98" t="s">
        <v>669</v>
      </c>
      <c r="MCW92" s="98" t="s">
        <v>669</v>
      </c>
      <c r="MCX92" s="98" t="s">
        <v>669</v>
      </c>
      <c r="MCY92" s="98" t="s">
        <v>669</v>
      </c>
      <c r="MCZ92" s="98" t="s">
        <v>669</v>
      </c>
      <c r="MDA92" s="98" t="s">
        <v>669</v>
      </c>
      <c r="MDB92" s="98" t="s">
        <v>669</v>
      </c>
      <c r="MDC92" s="98" t="s">
        <v>669</v>
      </c>
      <c r="MDD92" s="98" t="s">
        <v>669</v>
      </c>
      <c r="MDE92" s="98" t="s">
        <v>669</v>
      </c>
      <c r="MDF92" s="98" t="s">
        <v>669</v>
      </c>
      <c r="MDG92" s="98" t="s">
        <v>669</v>
      </c>
      <c r="MDH92" s="98" t="s">
        <v>669</v>
      </c>
      <c r="MDI92" s="98" t="s">
        <v>669</v>
      </c>
      <c r="MDJ92" s="98" t="s">
        <v>669</v>
      </c>
      <c r="MDK92" s="98" t="s">
        <v>669</v>
      </c>
      <c r="MDL92" s="98" t="s">
        <v>669</v>
      </c>
      <c r="MDM92" s="98" t="s">
        <v>669</v>
      </c>
      <c r="MDN92" s="98" t="s">
        <v>669</v>
      </c>
      <c r="MDO92" s="98" t="s">
        <v>669</v>
      </c>
      <c r="MDP92" s="98" t="s">
        <v>669</v>
      </c>
      <c r="MDQ92" s="98" t="s">
        <v>669</v>
      </c>
      <c r="MDR92" s="98" t="s">
        <v>669</v>
      </c>
      <c r="MDS92" s="98" t="s">
        <v>669</v>
      </c>
      <c r="MDT92" s="98" t="s">
        <v>669</v>
      </c>
      <c r="MDU92" s="98" t="s">
        <v>669</v>
      </c>
      <c r="MDV92" s="98" t="s">
        <v>669</v>
      </c>
      <c r="MDW92" s="98" t="s">
        <v>669</v>
      </c>
      <c r="MDX92" s="98" t="s">
        <v>669</v>
      </c>
      <c r="MDY92" s="98" t="s">
        <v>669</v>
      </c>
      <c r="MDZ92" s="98" t="s">
        <v>669</v>
      </c>
      <c r="MEA92" s="98" t="s">
        <v>669</v>
      </c>
      <c r="MEB92" s="98" t="s">
        <v>669</v>
      </c>
      <c r="MEC92" s="98" t="s">
        <v>669</v>
      </c>
      <c r="MED92" s="98" t="s">
        <v>669</v>
      </c>
      <c r="MEE92" s="98" t="s">
        <v>669</v>
      </c>
      <c r="MEF92" s="98" t="s">
        <v>669</v>
      </c>
      <c r="MEG92" s="98" t="s">
        <v>669</v>
      </c>
      <c r="MEH92" s="98" t="s">
        <v>669</v>
      </c>
      <c r="MEI92" s="98" t="s">
        <v>669</v>
      </c>
      <c r="MEJ92" s="98" t="s">
        <v>669</v>
      </c>
      <c r="MEK92" s="98" t="s">
        <v>669</v>
      </c>
      <c r="MEL92" s="98" t="s">
        <v>669</v>
      </c>
      <c r="MEM92" s="98" t="s">
        <v>669</v>
      </c>
      <c r="MEN92" s="98" t="s">
        <v>669</v>
      </c>
      <c r="MEO92" s="98" t="s">
        <v>669</v>
      </c>
      <c r="MEP92" s="98" t="s">
        <v>669</v>
      </c>
      <c r="MEQ92" s="98" t="s">
        <v>669</v>
      </c>
      <c r="MER92" s="98" t="s">
        <v>669</v>
      </c>
      <c r="MES92" s="98" t="s">
        <v>669</v>
      </c>
      <c r="MET92" s="98" t="s">
        <v>669</v>
      </c>
      <c r="MEU92" s="98" t="s">
        <v>669</v>
      </c>
      <c r="MEV92" s="98" t="s">
        <v>669</v>
      </c>
      <c r="MEW92" s="98" t="s">
        <v>669</v>
      </c>
      <c r="MEX92" s="98" t="s">
        <v>669</v>
      </c>
      <c r="MEY92" s="98" t="s">
        <v>669</v>
      </c>
      <c r="MEZ92" s="98" t="s">
        <v>669</v>
      </c>
      <c r="MFA92" s="98" t="s">
        <v>669</v>
      </c>
      <c r="MFB92" s="98" t="s">
        <v>669</v>
      </c>
      <c r="MFC92" s="98" t="s">
        <v>669</v>
      </c>
      <c r="MFD92" s="98" t="s">
        <v>669</v>
      </c>
      <c r="MFE92" s="98" t="s">
        <v>669</v>
      </c>
      <c r="MFF92" s="98" t="s">
        <v>669</v>
      </c>
      <c r="MFG92" s="98" t="s">
        <v>669</v>
      </c>
      <c r="MFH92" s="98" t="s">
        <v>669</v>
      </c>
      <c r="MFI92" s="98" t="s">
        <v>669</v>
      </c>
      <c r="MFJ92" s="98" t="s">
        <v>669</v>
      </c>
      <c r="MFK92" s="98" t="s">
        <v>669</v>
      </c>
      <c r="MFL92" s="98" t="s">
        <v>669</v>
      </c>
      <c r="MFM92" s="98" t="s">
        <v>669</v>
      </c>
      <c r="MFN92" s="98" t="s">
        <v>669</v>
      </c>
      <c r="MFO92" s="98" t="s">
        <v>669</v>
      </c>
      <c r="MFP92" s="98" t="s">
        <v>669</v>
      </c>
      <c r="MFQ92" s="98" t="s">
        <v>669</v>
      </c>
      <c r="MFR92" s="98" t="s">
        <v>669</v>
      </c>
      <c r="MFS92" s="98" t="s">
        <v>669</v>
      </c>
      <c r="MFT92" s="98" t="s">
        <v>669</v>
      </c>
      <c r="MFU92" s="98" t="s">
        <v>669</v>
      </c>
      <c r="MFV92" s="98" t="s">
        <v>669</v>
      </c>
      <c r="MFW92" s="98" t="s">
        <v>669</v>
      </c>
      <c r="MFX92" s="98" t="s">
        <v>669</v>
      </c>
      <c r="MFY92" s="98" t="s">
        <v>669</v>
      </c>
      <c r="MFZ92" s="98" t="s">
        <v>669</v>
      </c>
      <c r="MGA92" s="98" t="s">
        <v>669</v>
      </c>
      <c r="MGB92" s="98" t="s">
        <v>669</v>
      </c>
      <c r="MGC92" s="98" t="s">
        <v>669</v>
      </c>
      <c r="MGD92" s="98" t="s">
        <v>669</v>
      </c>
      <c r="MGE92" s="98" t="s">
        <v>669</v>
      </c>
      <c r="MGF92" s="98" t="s">
        <v>669</v>
      </c>
      <c r="MGG92" s="98" t="s">
        <v>669</v>
      </c>
      <c r="MGH92" s="98" t="s">
        <v>669</v>
      </c>
      <c r="MGI92" s="98" t="s">
        <v>669</v>
      </c>
      <c r="MGJ92" s="98" t="s">
        <v>669</v>
      </c>
      <c r="MGK92" s="98" t="s">
        <v>669</v>
      </c>
      <c r="MGL92" s="98" t="s">
        <v>669</v>
      </c>
      <c r="MGM92" s="98" t="s">
        <v>669</v>
      </c>
      <c r="MGN92" s="98" t="s">
        <v>669</v>
      </c>
      <c r="MGO92" s="98" t="s">
        <v>669</v>
      </c>
      <c r="MGP92" s="98" t="s">
        <v>669</v>
      </c>
      <c r="MGQ92" s="98" t="s">
        <v>669</v>
      </c>
      <c r="MGR92" s="98" t="s">
        <v>669</v>
      </c>
      <c r="MGS92" s="98" t="s">
        <v>669</v>
      </c>
      <c r="MGT92" s="98" t="s">
        <v>669</v>
      </c>
      <c r="MGU92" s="98" t="s">
        <v>669</v>
      </c>
      <c r="MGV92" s="98" t="s">
        <v>669</v>
      </c>
      <c r="MGW92" s="98" t="s">
        <v>669</v>
      </c>
      <c r="MGX92" s="98" t="s">
        <v>669</v>
      </c>
      <c r="MGY92" s="98" t="s">
        <v>669</v>
      </c>
      <c r="MGZ92" s="98" t="s">
        <v>669</v>
      </c>
      <c r="MHA92" s="98" t="s">
        <v>669</v>
      </c>
      <c r="MHB92" s="98" t="s">
        <v>669</v>
      </c>
      <c r="MHC92" s="98" t="s">
        <v>669</v>
      </c>
      <c r="MHD92" s="98" t="s">
        <v>669</v>
      </c>
      <c r="MHE92" s="98" t="s">
        <v>669</v>
      </c>
      <c r="MHF92" s="98" t="s">
        <v>669</v>
      </c>
      <c r="MHG92" s="98" t="s">
        <v>669</v>
      </c>
      <c r="MHH92" s="98" t="s">
        <v>669</v>
      </c>
      <c r="MHI92" s="98" t="s">
        <v>669</v>
      </c>
      <c r="MHJ92" s="98" t="s">
        <v>669</v>
      </c>
      <c r="MHK92" s="98" t="s">
        <v>669</v>
      </c>
      <c r="MHL92" s="98" t="s">
        <v>669</v>
      </c>
      <c r="MHM92" s="98" t="s">
        <v>669</v>
      </c>
      <c r="MHN92" s="98" t="s">
        <v>669</v>
      </c>
      <c r="MHO92" s="98" t="s">
        <v>669</v>
      </c>
      <c r="MHP92" s="98" t="s">
        <v>669</v>
      </c>
      <c r="MHQ92" s="98" t="s">
        <v>669</v>
      </c>
      <c r="MHR92" s="98" t="s">
        <v>669</v>
      </c>
      <c r="MHS92" s="98" t="s">
        <v>669</v>
      </c>
      <c r="MHT92" s="98" t="s">
        <v>669</v>
      </c>
      <c r="MHU92" s="98" t="s">
        <v>669</v>
      </c>
      <c r="MHV92" s="98" t="s">
        <v>669</v>
      </c>
      <c r="MHW92" s="98" t="s">
        <v>669</v>
      </c>
      <c r="MHX92" s="98" t="s">
        <v>669</v>
      </c>
      <c r="MHY92" s="98" t="s">
        <v>669</v>
      </c>
      <c r="MHZ92" s="98" t="s">
        <v>669</v>
      </c>
      <c r="MIA92" s="98" t="s">
        <v>669</v>
      </c>
      <c r="MIB92" s="98" t="s">
        <v>669</v>
      </c>
      <c r="MIC92" s="98" t="s">
        <v>669</v>
      </c>
      <c r="MID92" s="98" t="s">
        <v>669</v>
      </c>
      <c r="MIE92" s="98" t="s">
        <v>669</v>
      </c>
      <c r="MIF92" s="98" t="s">
        <v>669</v>
      </c>
      <c r="MIG92" s="98" t="s">
        <v>669</v>
      </c>
      <c r="MIH92" s="98" t="s">
        <v>669</v>
      </c>
      <c r="MII92" s="98" t="s">
        <v>669</v>
      </c>
      <c r="MIJ92" s="98" t="s">
        <v>669</v>
      </c>
      <c r="MIK92" s="98" t="s">
        <v>669</v>
      </c>
      <c r="MIL92" s="98" t="s">
        <v>669</v>
      </c>
      <c r="MIM92" s="98" t="s">
        <v>669</v>
      </c>
      <c r="MIN92" s="98" t="s">
        <v>669</v>
      </c>
      <c r="MIO92" s="98" t="s">
        <v>669</v>
      </c>
      <c r="MIP92" s="98" t="s">
        <v>669</v>
      </c>
      <c r="MIQ92" s="98" t="s">
        <v>669</v>
      </c>
      <c r="MIR92" s="98" t="s">
        <v>669</v>
      </c>
      <c r="MIS92" s="98" t="s">
        <v>669</v>
      </c>
      <c r="MIT92" s="98" t="s">
        <v>669</v>
      </c>
      <c r="MIU92" s="98" t="s">
        <v>669</v>
      </c>
      <c r="MIV92" s="98" t="s">
        <v>669</v>
      </c>
      <c r="MIW92" s="98" t="s">
        <v>669</v>
      </c>
      <c r="MIX92" s="98" t="s">
        <v>669</v>
      </c>
      <c r="MIY92" s="98" t="s">
        <v>669</v>
      </c>
      <c r="MIZ92" s="98" t="s">
        <v>669</v>
      </c>
      <c r="MJA92" s="98" t="s">
        <v>669</v>
      </c>
      <c r="MJB92" s="98" t="s">
        <v>669</v>
      </c>
      <c r="MJC92" s="98" t="s">
        <v>669</v>
      </c>
      <c r="MJD92" s="98" t="s">
        <v>669</v>
      </c>
      <c r="MJE92" s="98" t="s">
        <v>669</v>
      </c>
      <c r="MJF92" s="98" t="s">
        <v>669</v>
      </c>
      <c r="MJG92" s="98" t="s">
        <v>669</v>
      </c>
      <c r="MJH92" s="98" t="s">
        <v>669</v>
      </c>
      <c r="MJI92" s="98" t="s">
        <v>669</v>
      </c>
      <c r="MJJ92" s="98" t="s">
        <v>669</v>
      </c>
      <c r="MJK92" s="98" t="s">
        <v>669</v>
      </c>
      <c r="MJL92" s="98" t="s">
        <v>669</v>
      </c>
      <c r="MJM92" s="98" t="s">
        <v>669</v>
      </c>
      <c r="MJN92" s="98" t="s">
        <v>669</v>
      </c>
      <c r="MJO92" s="98" t="s">
        <v>669</v>
      </c>
      <c r="MJP92" s="98" t="s">
        <v>669</v>
      </c>
      <c r="MJQ92" s="98" t="s">
        <v>669</v>
      </c>
      <c r="MJR92" s="98" t="s">
        <v>669</v>
      </c>
      <c r="MJS92" s="98" t="s">
        <v>669</v>
      </c>
      <c r="MJT92" s="98" t="s">
        <v>669</v>
      </c>
      <c r="MJU92" s="98" t="s">
        <v>669</v>
      </c>
      <c r="MJV92" s="98" t="s">
        <v>669</v>
      </c>
      <c r="MJW92" s="98" t="s">
        <v>669</v>
      </c>
      <c r="MJX92" s="98" t="s">
        <v>669</v>
      </c>
      <c r="MJY92" s="98" t="s">
        <v>669</v>
      </c>
      <c r="MJZ92" s="98" t="s">
        <v>669</v>
      </c>
      <c r="MKA92" s="98" t="s">
        <v>669</v>
      </c>
      <c r="MKB92" s="98" t="s">
        <v>669</v>
      </c>
      <c r="MKC92" s="98" t="s">
        <v>669</v>
      </c>
      <c r="MKD92" s="98" t="s">
        <v>669</v>
      </c>
      <c r="MKE92" s="98" t="s">
        <v>669</v>
      </c>
      <c r="MKF92" s="98" t="s">
        <v>669</v>
      </c>
      <c r="MKG92" s="98" t="s">
        <v>669</v>
      </c>
      <c r="MKH92" s="98" t="s">
        <v>669</v>
      </c>
      <c r="MKI92" s="98" t="s">
        <v>669</v>
      </c>
      <c r="MKJ92" s="98" t="s">
        <v>669</v>
      </c>
      <c r="MKK92" s="98" t="s">
        <v>669</v>
      </c>
      <c r="MKL92" s="98" t="s">
        <v>669</v>
      </c>
      <c r="MKM92" s="98" t="s">
        <v>669</v>
      </c>
      <c r="MKN92" s="98" t="s">
        <v>669</v>
      </c>
      <c r="MKO92" s="98" t="s">
        <v>669</v>
      </c>
      <c r="MKP92" s="98" t="s">
        <v>669</v>
      </c>
      <c r="MKQ92" s="98" t="s">
        <v>669</v>
      </c>
      <c r="MKR92" s="98" t="s">
        <v>669</v>
      </c>
      <c r="MKS92" s="98" t="s">
        <v>669</v>
      </c>
      <c r="MKT92" s="98" t="s">
        <v>669</v>
      </c>
      <c r="MKU92" s="98" t="s">
        <v>669</v>
      </c>
      <c r="MKV92" s="98" t="s">
        <v>669</v>
      </c>
      <c r="MKW92" s="98" t="s">
        <v>669</v>
      </c>
      <c r="MKX92" s="98" t="s">
        <v>669</v>
      </c>
      <c r="MKY92" s="98" t="s">
        <v>669</v>
      </c>
      <c r="MKZ92" s="98" t="s">
        <v>669</v>
      </c>
      <c r="MLA92" s="98" t="s">
        <v>669</v>
      </c>
      <c r="MLB92" s="98" t="s">
        <v>669</v>
      </c>
      <c r="MLC92" s="98" t="s">
        <v>669</v>
      </c>
      <c r="MLD92" s="98" t="s">
        <v>669</v>
      </c>
      <c r="MLE92" s="98" t="s">
        <v>669</v>
      </c>
      <c r="MLF92" s="98" t="s">
        <v>669</v>
      </c>
      <c r="MLG92" s="98" t="s">
        <v>669</v>
      </c>
      <c r="MLH92" s="98" t="s">
        <v>669</v>
      </c>
      <c r="MLI92" s="98" t="s">
        <v>669</v>
      </c>
      <c r="MLJ92" s="98" t="s">
        <v>669</v>
      </c>
      <c r="MLK92" s="98" t="s">
        <v>669</v>
      </c>
      <c r="MLL92" s="98" t="s">
        <v>669</v>
      </c>
      <c r="MLM92" s="98" t="s">
        <v>669</v>
      </c>
      <c r="MLN92" s="98" t="s">
        <v>669</v>
      </c>
      <c r="MLO92" s="98" t="s">
        <v>669</v>
      </c>
      <c r="MLP92" s="98" t="s">
        <v>669</v>
      </c>
      <c r="MLQ92" s="98" t="s">
        <v>669</v>
      </c>
      <c r="MLR92" s="98" t="s">
        <v>669</v>
      </c>
      <c r="MLS92" s="98" t="s">
        <v>669</v>
      </c>
      <c r="MLT92" s="98" t="s">
        <v>669</v>
      </c>
      <c r="MLU92" s="98" t="s">
        <v>669</v>
      </c>
      <c r="MLV92" s="98" t="s">
        <v>669</v>
      </c>
      <c r="MLW92" s="98" t="s">
        <v>669</v>
      </c>
      <c r="MLX92" s="98" t="s">
        <v>669</v>
      </c>
      <c r="MLY92" s="98" t="s">
        <v>669</v>
      </c>
      <c r="MLZ92" s="98" t="s">
        <v>669</v>
      </c>
      <c r="MMA92" s="98" t="s">
        <v>669</v>
      </c>
      <c r="MMB92" s="98" t="s">
        <v>669</v>
      </c>
      <c r="MMC92" s="98" t="s">
        <v>669</v>
      </c>
      <c r="MMD92" s="98" t="s">
        <v>669</v>
      </c>
      <c r="MME92" s="98" t="s">
        <v>669</v>
      </c>
      <c r="MMF92" s="98" t="s">
        <v>669</v>
      </c>
      <c r="MMG92" s="98" t="s">
        <v>669</v>
      </c>
      <c r="MMH92" s="98" t="s">
        <v>669</v>
      </c>
      <c r="MMI92" s="98" t="s">
        <v>669</v>
      </c>
      <c r="MMJ92" s="98" t="s">
        <v>669</v>
      </c>
      <c r="MMK92" s="98" t="s">
        <v>669</v>
      </c>
      <c r="MML92" s="98" t="s">
        <v>669</v>
      </c>
      <c r="MMM92" s="98" t="s">
        <v>669</v>
      </c>
      <c r="MMN92" s="98" t="s">
        <v>669</v>
      </c>
      <c r="MMO92" s="98" t="s">
        <v>669</v>
      </c>
      <c r="MMP92" s="98" t="s">
        <v>669</v>
      </c>
      <c r="MMQ92" s="98" t="s">
        <v>669</v>
      </c>
      <c r="MMR92" s="98" t="s">
        <v>669</v>
      </c>
      <c r="MMS92" s="98" t="s">
        <v>669</v>
      </c>
      <c r="MMT92" s="98" t="s">
        <v>669</v>
      </c>
      <c r="MMU92" s="98" t="s">
        <v>669</v>
      </c>
      <c r="MMV92" s="98" t="s">
        <v>669</v>
      </c>
      <c r="MMW92" s="98" t="s">
        <v>669</v>
      </c>
      <c r="MMX92" s="98" t="s">
        <v>669</v>
      </c>
      <c r="MMY92" s="98" t="s">
        <v>669</v>
      </c>
      <c r="MMZ92" s="98" t="s">
        <v>669</v>
      </c>
      <c r="MNA92" s="98" t="s">
        <v>669</v>
      </c>
      <c r="MNB92" s="98" t="s">
        <v>669</v>
      </c>
      <c r="MNC92" s="98" t="s">
        <v>669</v>
      </c>
      <c r="MND92" s="98" t="s">
        <v>669</v>
      </c>
      <c r="MNE92" s="98" t="s">
        <v>669</v>
      </c>
      <c r="MNF92" s="98" t="s">
        <v>669</v>
      </c>
      <c r="MNG92" s="98" t="s">
        <v>669</v>
      </c>
      <c r="MNH92" s="98" t="s">
        <v>669</v>
      </c>
      <c r="MNI92" s="98" t="s">
        <v>669</v>
      </c>
      <c r="MNJ92" s="98" t="s">
        <v>669</v>
      </c>
      <c r="MNK92" s="98" t="s">
        <v>669</v>
      </c>
      <c r="MNL92" s="98" t="s">
        <v>669</v>
      </c>
      <c r="MNM92" s="98" t="s">
        <v>669</v>
      </c>
      <c r="MNN92" s="98" t="s">
        <v>669</v>
      </c>
      <c r="MNO92" s="98" t="s">
        <v>669</v>
      </c>
      <c r="MNP92" s="98" t="s">
        <v>669</v>
      </c>
      <c r="MNQ92" s="98" t="s">
        <v>669</v>
      </c>
      <c r="MNR92" s="98" t="s">
        <v>669</v>
      </c>
      <c r="MNS92" s="98" t="s">
        <v>669</v>
      </c>
      <c r="MNT92" s="98" t="s">
        <v>669</v>
      </c>
      <c r="MNU92" s="98" t="s">
        <v>669</v>
      </c>
      <c r="MNV92" s="98" t="s">
        <v>669</v>
      </c>
      <c r="MNW92" s="98" t="s">
        <v>669</v>
      </c>
      <c r="MNX92" s="98" t="s">
        <v>669</v>
      </c>
      <c r="MNY92" s="98" t="s">
        <v>669</v>
      </c>
      <c r="MNZ92" s="98" t="s">
        <v>669</v>
      </c>
      <c r="MOA92" s="98" t="s">
        <v>669</v>
      </c>
      <c r="MOB92" s="98" t="s">
        <v>669</v>
      </c>
      <c r="MOC92" s="98" t="s">
        <v>669</v>
      </c>
      <c r="MOD92" s="98" t="s">
        <v>669</v>
      </c>
      <c r="MOE92" s="98" t="s">
        <v>669</v>
      </c>
      <c r="MOF92" s="98" t="s">
        <v>669</v>
      </c>
      <c r="MOG92" s="98" t="s">
        <v>669</v>
      </c>
      <c r="MOH92" s="98" t="s">
        <v>669</v>
      </c>
      <c r="MOI92" s="98" t="s">
        <v>669</v>
      </c>
      <c r="MOJ92" s="98" t="s">
        <v>669</v>
      </c>
      <c r="MOK92" s="98" t="s">
        <v>669</v>
      </c>
      <c r="MOL92" s="98" t="s">
        <v>669</v>
      </c>
      <c r="MOM92" s="98" t="s">
        <v>669</v>
      </c>
      <c r="MON92" s="98" t="s">
        <v>669</v>
      </c>
      <c r="MOO92" s="98" t="s">
        <v>669</v>
      </c>
      <c r="MOP92" s="98" t="s">
        <v>669</v>
      </c>
      <c r="MOQ92" s="98" t="s">
        <v>669</v>
      </c>
      <c r="MOR92" s="98" t="s">
        <v>669</v>
      </c>
      <c r="MOS92" s="98" t="s">
        <v>669</v>
      </c>
      <c r="MOT92" s="98" t="s">
        <v>669</v>
      </c>
      <c r="MOU92" s="98" t="s">
        <v>669</v>
      </c>
      <c r="MOV92" s="98" t="s">
        <v>669</v>
      </c>
      <c r="MOW92" s="98" t="s">
        <v>669</v>
      </c>
      <c r="MOX92" s="98" t="s">
        <v>669</v>
      </c>
      <c r="MOY92" s="98" t="s">
        <v>669</v>
      </c>
      <c r="MOZ92" s="98" t="s">
        <v>669</v>
      </c>
      <c r="MPA92" s="98" t="s">
        <v>669</v>
      </c>
      <c r="MPB92" s="98" t="s">
        <v>669</v>
      </c>
      <c r="MPC92" s="98" t="s">
        <v>669</v>
      </c>
      <c r="MPD92" s="98" t="s">
        <v>669</v>
      </c>
      <c r="MPE92" s="98" t="s">
        <v>669</v>
      </c>
      <c r="MPF92" s="98" t="s">
        <v>669</v>
      </c>
      <c r="MPG92" s="98" t="s">
        <v>669</v>
      </c>
      <c r="MPH92" s="98" t="s">
        <v>669</v>
      </c>
      <c r="MPI92" s="98" t="s">
        <v>669</v>
      </c>
      <c r="MPJ92" s="98" t="s">
        <v>669</v>
      </c>
      <c r="MPK92" s="98" t="s">
        <v>669</v>
      </c>
      <c r="MPL92" s="98" t="s">
        <v>669</v>
      </c>
      <c r="MPM92" s="98" t="s">
        <v>669</v>
      </c>
      <c r="MPN92" s="98" t="s">
        <v>669</v>
      </c>
      <c r="MPO92" s="98" t="s">
        <v>669</v>
      </c>
      <c r="MPP92" s="98" t="s">
        <v>669</v>
      </c>
      <c r="MPQ92" s="98" t="s">
        <v>669</v>
      </c>
      <c r="MPR92" s="98" t="s">
        <v>669</v>
      </c>
      <c r="MPS92" s="98" t="s">
        <v>669</v>
      </c>
      <c r="MPT92" s="98" t="s">
        <v>669</v>
      </c>
      <c r="MPU92" s="98" t="s">
        <v>669</v>
      </c>
      <c r="MPV92" s="98" t="s">
        <v>669</v>
      </c>
      <c r="MPW92" s="98" t="s">
        <v>669</v>
      </c>
      <c r="MPX92" s="98" t="s">
        <v>669</v>
      </c>
      <c r="MPY92" s="98" t="s">
        <v>669</v>
      </c>
      <c r="MPZ92" s="98" t="s">
        <v>669</v>
      </c>
      <c r="MQA92" s="98" t="s">
        <v>669</v>
      </c>
      <c r="MQB92" s="98" t="s">
        <v>669</v>
      </c>
      <c r="MQC92" s="98" t="s">
        <v>669</v>
      </c>
      <c r="MQD92" s="98" t="s">
        <v>669</v>
      </c>
      <c r="MQE92" s="98" t="s">
        <v>669</v>
      </c>
      <c r="MQF92" s="98" t="s">
        <v>669</v>
      </c>
      <c r="MQG92" s="98" t="s">
        <v>669</v>
      </c>
      <c r="MQH92" s="98" t="s">
        <v>669</v>
      </c>
      <c r="MQI92" s="98" t="s">
        <v>669</v>
      </c>
      <c r="MQJ92" s="98" t="s">
        <v>669</v>
      </c>
      <c r="MQK92" s="98" t="s">
        <v>669</v>
      </c>
      <c r="MQL92" s="98" t="s">
        <v>669</v>
      </c>
      <c r="MQM92" s="98" t="s">
        <v>669</v>
      </c>
      <c r="MQN92" s="98" t="s">
        <v>669</v>
      </c>
      <c r="MQO92" s="98" t="s">
        <v>669</v>
      </c>
      <c r="MQP92" s="98" t="s">
        <v>669</v>
      </c>
      <c r="MQQ92" s="98" t="s">
        <v>669</v>
      </c>
      <c r="MQR92" s="98" t="s">
        <v>669</v>
      </c>
      <c r="MQS92" s="98" t="s">
        <v>669</v>
      </c>
      <c r="MQT92" s="98" t="s">
        <v>669</v>
      </c>
      <c r="MQU92" s="98" t="s">
        <v>669</v>
      </c>
      <c r="MQV92" s="98" t="s">
        <v>669</v>
      </c>
      <c r="MQW92" s="98" t="s">
        <v>669</v>
      </c>
      <c r="MQX92" s="98" t="s">
        <v>669</v>
      </c>
      <c r="MQY92" s="98" t="s">
        <v>669</v>
      </c>
      <c r="MQZ92" s="98" t="s">
        <v>669</v>
      </c>
      <c r="MRA92" s="98" t="s">
        <v>669</v>
      </c>
      <c r="MRB92" s="98" t="s">
        <v>669</v>
      </c>
      <c r="MRC92" s="98" t="s">
        <v>669</v>
      </c>
      <c r="MRD92" s="98" t="s">
        <v>669</v>
      </c>
      <c r="MRE92" s="98" t="s">
        <v>669</v>
      </c>
      <c r="MRF92" s="98" t="s">
        <v>669</v>
      </c>
      <c r="MRG92" s="98" t="s">
        <v>669</v>
      </c>
      <c r="MRH92" s="98" t="s">
        <v>669</v>
      </c>
      <c r="MRI92" s="98" t="s">
        <v>669</v>
      </c>
      <c r="MRJ92" s="98" t="s">
        <v>669</v>
      </c>
      <c r="MRK92" s="98" t="s">
        <v>669</v>
      </c>
      <c r="MRL92" s="98" t="s">
        <v>669</v>
      </c>
      <c r="MRM92" s="98" t="s">
        <v>669</v>
      </c>
      <c r="MRN92" s="98" t="s">
        <v>669</v>
      </c>
      <c r="MRO92" s="98" t="s">
        <v>669</v>
      </c>
      <c r="MRP92" s="98" t="s">
        <v>669</v>
      </c>
      <c r="MRQ92" s="98" t="s">
        <v>669</v>
      </c>
      <c r="MRR92" s="98" t="s">
        <v>669</v>
      </c>
      <c r="MRS92" s="98" t="s">
        <v>669</v>
      </c>
      <c r="MRT92" s="98" t="s">
        <v>669</v>
      </c>
      <c r="MRU92" s="98" t="s">
        <v>669</v>
      </c>
      <c r="MRV92" s="98" t="s">
        <v>669</v>
      </c>
      <c r="MRW92" s="98" t="s">
        <v>669</v>
      </c>
      <c r="MRX92" s="98" t="s">
        <v>669</v>
      </c>
      <c r="MRY92" s="98" t="s">
        <v>669</v>
      </c>
      <c r="MRZ92" s="98" t="s">
        <v>669</v>
      </c>
      <c r="MSA92" s="98" t="s">
        <v>669</v>
      </c>
      <c r="MSB92" s="98" t="s">
        <v>669</v>
      </c>
      <c r="MSC92" s="98" t="s">
        <v>669</v>
      </c>
      <c r="MSD92" s="98" t="s">
        <v>669</v>
      </c>
      <c r="MSE92" s="98" t="s">
        <v>669</v>
      </c>
      <c r="MSF92" s="98" t="s">
        <v>669</v>
      </c>
      <c r="MSG92" s="98" t="s">
        <v>669</v>
      </c>
      <c r="MSH92" s="98" t="s">
        <v>669</v>
      </c>
      <c r="MSI92" s="98" t="s">
        <v>669</v>
      </c>
      <c r="MSJ92" s="98" t="s">
        <v>669</v>
      </c>
      <c r="MSK92" s="98" t="s">
        <v>669</v>
      </c>
      <c r="MSL92" s="98" t="s">
        <v>669</v>
      </c>
      <c r="MSM92" s="98" t="s">
        <v>669</v>
      </c>
      <c r="MSN92" s="98" t="s">
        <v>669</v>
      </c>
      <c r="MSO92" s="98" t="s">
        <v>669</v>
      </c>
      <c r="MSP92" s="98" t="s">
        <v>669</v>
      </c>
      <c r="MSQ92" s="98" t="s">
        <v>669</v>
      </c>
      <c r="MSR92" s="98" t="s">
        <v>669</v>
      </c>
      <c r="MSS92" s="98" t="s">
        <v>669</v>
      </c>
      <c r="MST92" s="98" t="s">
        <v>669</v>
      </c>
      <c r="MSU92" s="98" t="s">
        <v>669</v>
      </c>
      <c r="MSV92" s="98" t="s">
        <v>669</v>
      </c>
      <c r="MSW92" s="98" t="s">
        <v>669</v>
      </c>
      <c r="MSX92" s="98" t="s">
        <v>669</v>
      </c>
      <c r="MSY92" s="98" t="s">
        <v>669</v>
      </c>
      <c r="MSZ92" s="98" t="s">
        <v>669</v>
      </c>
      <c r="MTA92" s="98" t="s">
        <v>669</v>
      </c>
      <c r="MTB92" s="98" t="s">
        <v>669</v>
      </c>
      <c r="MTC92" s="98" t="s">
        <v>669</v>
      </c>
      <c r="MTD92" s="98" t="s">
        <v>669</v>
      </c>
      <c r="MTE92" s="98" t="s">
        <v>669</v>
      </c>
      <c r="MTF92" s="98" t="s">
        <v>669</v>
      </c>
      <c r="MTG92" s="98" t="s">
        <v>669</v>
      </c>
      <c r="MTH92" s="98" t="s">
        <v>669</v>
      </c>
      <c r="MTI92" s="98" t="s">
        <v>669</v>
      </c>
      <c r="MTJ92" s="98" t="s">
        <v>669</v>
      </c>
      <c r="MTK92" s="98" t="s">
        <v>669</v>
      </c>
      <c r="MTL92" s="98" t="s">
        <v>669</v>
      </c>
      <c r="MTM92" s="98" t="s">
        <v>669</v>
      </c>
      <c r="MTN92" s="98" t="s">
        <v>669</v>
      </c>
      <c r="MTO92" s="98" t="s">
        <v>669</v>
      </c>
      <c r="MTP92" s="98" t="s">
        <v>669</v>
      </c>
      <c r="MTQ92" s="98" t="s">
        <v>669</v>
      </c>
      <c r="MTR92" s="98" t="s">
        <v>669</v>
      </c>
      <c r="MTS92" s="98" t="s">
        <v>669</v>
      </c>
      <c r="MTT92" s="98" t="s">
        <v>669</v>
      </c>
      <c r="MTU92" s="98" t="s">
        <v>669</v>
      </c>
      <c r="MTV92" s="98" t="s">
        <v>669</v>
      </c>
      <c r="MTW92" s="98" t="s">
        <v>669</v>
      </c>
      <c r="MTX92" s="98" t="s">
        <v>669</v>
      </c>
      <c r="MTY92" s="98" t="s">
        <v>669</v>
      </c>
      <c r="MTZ92" s="98" t="s">
        <v>669</v>
      </c>
      <c r="MUA92" s="98" t="s">
        <v>669</v>
      </c>
      <c r="MUB92" s="98" t="s">
        <v>669</v>
      </c>
      <c r="MUC92" s="98" t="s">
        <v>669</v>
      </c>
      <c r="MUD92" s="98" t="s">
        <v>669</v>
      </c>
      <c r="MUE92" s="98" t="s">
        <v>669</v>
      </c>
      <c r="MUF92" s="98" t="s">
        <v>669</v>
      </c>
      <c r="MUG92" s="98" t="s">
        <v>669</v>
      </c>
      <c r="MUH92" s="98" t="s">
        <v>669</v>
      </c>
      <c r="MUI92" s="98" t="s">
        <v>669</v>
      </c>
      <c r="MUJ92" s="98" t="s">
        <v>669</v>
      </c>
      <c r="MUK92" s="98" t="s">
        <v>669</v>
      </c>
      <c r="MUL92" s="98" t="s">
        <v>669</v>
      </c>
      <c r="MUM92" s="98" t="s">
        <v>669</v>
      </c>
      <c r="MUN92" s="98" t="s">
        <v>669</v>
      </c>
      <c r="MUO92" s="98" t="s">
        <v>669</v>
      </c>
      <c r="MUP92" s="98" t="s">
        <v>669</v>
      </c>
      <c r="MUQ92" s="98" t="s">
        <v>669</v>
      </c>
      <c r="MUR92" s="98" t="s">
        <v>669</v>
      </c>
      <c r="MUS92" s="98" t="s">
        <v>669</v>
      </c>
      <c r="MUT92" s="98" t="s">
        <v>669</v>
      </c>
      <c r="MUU92" s="98" t="s">
        <v>669</v>
      </c>
      <c r="MUV92" s="98" t="s">
        <v>669</v>
      </c>
      <c r="MUW92" s="98" t="s">
        <v>669</v>
      </c>
      <c r="MUX92" s="98" t="s">
        <v>669</v>
      </c>
      <c r="MUY92" s="98" t="s">
        <v>669</v>
      </c>
      <c r="MUZ92" s="98" t="s">
        <v>669</v>
      </c>
      <c r="MVA92" s="98" t="s">
        <v>669</v>
      </c>
      <c r="MVB92" s="98" t="s">
        <v>669</v>
      </c>
      <c r="MVC92" s="98" t="s">
        <v>669</v>
      </c>
      <c r="MVD92" s="98" t="s">
        <v>669</v>
      </c>
      <c r="MVE92" s="98" t="s">
        <v>669</v>
      </c>
      <c r="MVF92" s="98" t="s">
        <v>669</v>
      </c>
      <c r="MVG92" s="98" t="s">
        <v>669</v>
      </c>
      <c r="MVH92" s="98" t="s">
        <v>669</v>
      </c>
      <c r="MVI92" s="98" t="s">
        <v>669</v>
      </c>
      <c r="MVJ92" s="98" t="s">
        <v>669</v>
      </c>
      <c r="MVK92" s="98" t="s">
        <v>669</v>
      </c>
      <c r="MVL92" s="98" t="s">
        <v>669</v>
      </c>
      <c r="MVM92" s="98" t="s">
        <v>669</v>
      </c>
      <c r="MVN92" s="98" t="s">
        <v>669</v>
      </c>
      <c r="MVO92" s="98" t="s">
        <v>669</v>
      </c>
      <c r="MVP92" s="98" t="s">
        <v>669</v>
      </c>
      <c r="MVQ92" s="98" t="s">
        <v>669</v>
      </c>
      <c r="MVR92" s="98" t="s">
        <v>669</v>
      </c>
      <c r="MVS92" s="98" t="s">
        <v>669</v>
      </c>
      <c r="MVT92" s="98" t="s">
        <v>669</v>
      </c>
      <c r="MVU92" s="98" t="s">
        <v>669</v>
      </c>
      <c r="MVV92" s="98" t="s">
        <v>669</v>
      </c>
      <c r="MVW92" s="98" t="s">
        <v>669</v>
      </c>
      <c r="MVX92" s="98" t="s">
        <v>669</v>
      </c>
      <c r="MVY92" s="98" t="s">
        <v>669</v>
      </c>
      <c r="MVZ92" s="98" t="s">
        <v>669</v>
      </c>
      <c r="MWA92" s="98" t="s">
        <v>669</v>
      </c>
      <c r="MWB92" s="98" t="s">
        <v>669</v>
      </c>
      <c r="MWC92" s="98" t="s">
        <v>669</v>
      </c>
      <c r="MWD92" s="98" t="s">
        <v>669</v>
      </c>
      <c r="MWE92" s="98" t="s">
        <v>669</v>
      </c>
      <c r="MWF92" s="98" t="s">
        <v>669</v>
      </c>
      <c r="MWG92" s="98" t="s">
        <v>669</v>
      </c>
      <c r="MWH92" s="98" t="s">
        <v>669</v>
      </c>
      <c r="MWI92" s="98" t="s">
        <v>669</v>
      </c>
      <c r="MWJ92" s="98" t="s">
        <v>669</v>
      </c>
      <c r="MWK92" s="98" t="s">
        <v>669</v>
      </c>
      <c r="MWL92" s="98" t="s">
        <v>669</v>
      </c>
      <c r="MWM92" s="98" t="s">
        <v>669</v>
      </c>
      <c r="MWN92" s="98" t="s">
        <v>669</v>
      </c>
      <c r="MWO92" s="98" t="s">
        <v>669</v>
      </c>
      <c r="MWP92" s="98" t="s">
        <v>669</v>
      </c>
      <c r="MWQ92" s="98" t="s">
        <v>669</v>
      </c>
      <c r="MWR92" s="98" t="s">
        <v>669</v>
      </c>
      <c r="MWS92" s="98" t="s">
        <v>669</v>
      </c>
      <c r="MWT92" s="98" t="s">
        <v>669</v>
      </c>
      <c r="MWU92" s="98" t="s">
        <v>669</v>
      </c>
      <c r="MWV92" s="98" t="s">
        <v>669</v>
      </c>
      <c r="MWW92" s="98" t="s">
        <v>669</v>
      </c>
      <c r="MWX92" s="98" t="s">
        <v>669</v>
      </c>
      <c r="MWY92" s="98" t="s">
        <v>669</v>
      </c>
      <c r="MWZ92" s="98" t="s">
        <v>669</v>
      </c>
      <c r="MXA92" s="98" t="s">
        <v>669</v>
      </c>
      <c r="MXB92" s="98" t="s">
        <v>669</v>
      </c>
      <c r="MXC92" s="98" t="s">
        <v>669</v>
      </c>
      <c r="MXD92" s="98" t="s">
        <v>669</v>
      </c>
      <c r="MXE92" s="98" t="s">
        <v>669</v>
      </c>
      <c r="MXF92" s="98" t="s">
        <v>669</v>
      </c>
      <c r="MXG92" s="98" t="s">
        <v>669</v>
      </c>
      <c r="MXH92" s="98" t="s">
        <v>669</v>
      </c>
      <c r="MXI92" s="98" t="s">
        <v>669</v>
      </c>
      <c r="MXJ92" s="98" t="s">
        <v>669</v>
      </c>
      <c r="MXK92" s="98" t="s">
        <v>669</v>
      </c>
      <c r="MXL92" s="98" t="s">
        <v>669</v>
      </c>
      <c r="MXM92" s="98" t="s">
        <v>669</v>
      </c>
      <c r="MXN92" s="98" t="s">
        <v>669</v>
      </c>
      <c r="MXO92" s="98" t="s">
        <v>669</v>
      </c>
      <c r="MXP92" s="98" t="s">
        <v>669</v>
      </c>
      <c r="MXQ92" s="98" t="s">
        <v>669</v>
      </c>
      <c r="MXR92" s="98" t="s">
        <v>669</v>
      </c>
      <c r="MXS92" s="98" t="s">
        <v>669</v>
      </c>
      <c r="MXT92" s="98" t="s">
        <v>669</v>
      </c>
      <c r="MXU92" s="98" t="s">
        <v>669</v>
      </c>
      <c r="MXV92" s="98" t="s">
        <v>669</v>
      </c>
      <c r="MXW92" s="98" t="s">
        <v>669</v>
      </c>
      <c r="MXX92" s="98" t="s">
        <v>669</v>
      </c>
      <c r="MXY92" s="98" t="s">
        <v>669</v>
      </c>
      <c r="MXZ92" s="98" t="s">
        <v>669</v>
      </c>
      <c r="MYA92" s="98" t="s">
        <v>669</v>
      </c>
      <c r="MYB92" s="98" t="s">
        <v>669</v>
      </c>
      <c r="MYC92" s="98" t="s">
        <v>669</v>
      </c>
      <c r="MYD92" s="98" t="s">
        <v>669</v>
      </c>
      <c r="MYE92" s="98" t="s">
        <v>669</v>
      </c>
      <c r="MYF92" s="98" t="s">
        <v>669</v>
      </c>
      <c r="MYG92" s="98" t="s">
        <v>669</v>
      </c>
      <c r="MYH92" s="98" t="s">
        <v>669</v>
      </c>
      <c r="MYI92" s="98" t="s">
        <v>669</v>
      </c>
      <c r="MYJ92" s="98" t="s">
        <v>669</v>
      </c>
      <c r="MYK92" s="98" t="s">
        <v>669</v>
      </c>
      <c r="MYL92" s="98" t="s">
        <v>669</v>
      </c>
      <c r="MYM92" s="98" t="s">
        <v>669</v>
      </c>
      <c r="MYN92" s="98" t="s">
        <v>669</v>
      </c>
      <c r="MYO92" s="98" t="s">
        <v>669</v>
      </c>
      <c r="MYP92" s="98" t="s">
        <v>669</v>
      </c>
      <c r="MYQ92" s="98" t="s">
        <v>669</v>
      </c>
      <c r="MYR92" s="98" t="s">
        <v>669</v>
      </c>
      <c r="MYS92" s="98" t="s">
        <v>669</v>
      </c>
      <c r="MYT92" s="98" t="s">
        <v>669</v>
      </c>
      <c r="MYU92" s="98" t="s">
        <v>669</v>
      </c>
      <c r="MYV92" s="98" t="s">
        <v>669</v>
      </c>
      <c r="MYW92" s="98" t="s">
        <v>669</v>
      </c>
      <c r="MYX92" s="98" t="s">
        <v>669</v>
      </c>
      <c r="MYY92" s="98" t="s">
        <v>669</v>
      </c>
      <c r="MYZ92" s="98" t="s">
        <v>669</v>
      </c>
      <c r="MZA92" s="98" t="s">
        <v>669</v>
      </c>
      <c r="MZB92" s="98" t="s">
        <v>669</v>
      </c>
      <c r="MZC92" s="98" t="s">
        <v>669</v>
      </c>
      <c r="MZD92" s="98" t="s">
        <v>669</v>
      </c>
      <c r="MZE92" s="98" t="s">
        <v>669</v>
      </c>
      <c r="MZF92" s="98" t="s">
        <v>669</v>
      </c>
      <c r="MZG92" s="98" t="s">
        <v>669</v>
      </c>
      <c r="MZH92" s="98" t="s">
        <v>669</v>
      </c>
      <c r="MZI92" s="98" t="s">
        <v>669</v>
      </c>
      <c r="MZJ92" s="98" t="s">
        <v>669</v>
      </c>
      <c r="MZK92" s="98" t="s">
        <v>669</v>
      </c>
      <c r="MZL92" s="98" t="s">
        <v>669</v>
      </c>
      <c r="MZM92" s="98" t="s">
        <v>669</v>
      </c>
      <c r="MZN92" s="98" t="s">
        <v>669</v>
      </c>
      <c r="MZO92" s="98" t="s">
        <v>669</v>
      </c>
      <c r="MZP92" s="98" t="s">
        <v>669</v>
      </c>
      <c r="MZQ92" s="98" t="s">
        <v>669</v>
      </c>
      <c r="MZR92" s="98" t="s">
        <v>669</v>
      </c>
      <c r="MZS92" s="98" t="s">
        <v>669</v>
      </c>
      <c r="MZT92" s="98" t="s">
        <v>669</v>
      </c>
      <c r="MZU92" s="98" t="s">
        <v>669</v>
      </c>
      <c r="MZV92" s="98" t="s">
        <v>669</v>
      </c>
      <c r="MZW92" s="98" t="s">
        <v>669</v>
      </c>
      <c r="MZX92" s="98" t="s">
        <v>669</v>
      </c>
      <c r="MZY92" s="98" t="s">
        <v>669</v>
      </c>
      <c r="MZZ92" s="98" t="s">
        <v>669</v>
      </c>
      <c r="NAA92" s="98" t="s">
        <v>669</v>
      </c>
      <c r="NAB92" s="98" t="s">
        <v>669</v>
      </c>
      <c r="NAC92" s="98" t="s">
        <v>669</v>
      </c>
      <c r="NAD92" s="98" t="s">
        <v>669</v>
      </c>
      <c r="NAE92" s="98" t="s">
        <v>669</v>
      </c>
      <c r="NAF92" s="98" t="s">
        <v>669</v>
      </c>
      <c r="NAG92" s="98" t="s">
        <v>669</v>
      </c>
      <c r="NAH92" s="98" t="s">
        <v>669</v>
      </c>
      <c r="NAI92" s="98" t="s">
        <v>669</v>
      </c>
      <c r="NAJ92" s="98" t="s">
        <v>669</v>
      </c>
      <c r="NAK92" s="98" t="s">
        <v>669</v>
      </c>
      <c r="NAL92" s="98" t="s">
        <v>669</v>
      </c>
      <c r="NAM92" s="98" t="s">
        <v>669</v>
      </c>
      <c r="NAN92" s="98" t="s">
        <v>669</v>
      </c>
      <c r="NAO92" s="98" t="s">
        <v>669</v>
      </c>
      <c r="NAP92" s="98" t="s">
        <v>669</v>
      </c>
      <c r="NAQ92" s="98" t="s">
        <v>669</v>
      </c>
      <c r="NAR92" s="98" t="s">
        <v>669</v>
      </c>
      <c r="NAS92" s="98" t="s">
        <v>669</v>
      </c>
      <c r="NAT92" s="98" t="s">
        <v>669</v>
      </c>
      <c r="NAU92" s="98" t="s">
        <v>669</v>
      </c>
      <c r="NAV92" s="98" t="s">
        <v>669</v>
      </c>
      <c r="NAW92" s="98" t="s">
        <v>669</v>
      </c>
      <c r="NAX92" s="98" t="s">
        <v>669</v>
      </c>
      <c r="NAY92" s="98" t="s">
        <v>669</v>
      </c>
      <c r="NAZ92" s="98" t="s">
        <v>669</v>
      </c>
      <c r="NBA92" s="98" t="s">
        <v>669</v>
      </c>
      <c r="NBB92" s="98" t="s">
        <v>669</v>
      </c>
      <c r="NBC92" s="98" t="s">
        <v>669</v>
      </c>
      <c r="NBD92" s="98" t="s">
        <v>669</v>
      </c>
      <c r="NBE92" s="98" t="s">
        <v>669</v>
      </c>
      <c r="NBF92" s="98" t="s">
        <v>669</v>
      </c>
      <c r="NBG92" s="98" t="s">
        <v>669</v>
      </c>
      <c r="NBH92" s="98" t="s">
        <v>669</v>
      </c>
      <c r="NBI92" s="98" t="s">
        <v>669</v>
      </c>
      <c r="NBJ92" s="98" t="s">
        <v>669</v>
      </c>
      <c r="NBK92" s="98" t="s">
        <v>669</v>
      </c>
      <c r="NBL92" s="98" t="s">
        <v>669</v>
      </c>
      <c r="NBM92" s="98" t="s">
        <v>669</v>
      </c>
      <c r="NBN92" s="98" t="s">
        <v>669</v>
      </c>
      <c r="NBO92" s="98" t="s">
        <v>669</v>
      </c>
      <c r="NBP92" s="98" t="s">
        <v>669</v>
      </c>
      <c r="NBQ92" s="98" t="s">
        <v>669</v>
      </c>
      <c r="NBR92" s="98" t="s">
        <v>669</v>
      </c>
      <c r="NBS92" s="98" t="s">
        <v>669</v>
      </c>
      <c r="NBT92" s="98" t="s">
        <v>669</v>
      </c>
      <c r="NBU92" s="98" t="s">
        <v>669</v>
      </c>
      <c r="NBV92" s="98" t="s">
        <v>669</v>
      </c>
      <c r="NBW92" s="98" t="s">
        <v>669</v>
      </c>
      <c r="NBX92" s="98" t="s">
        <v>669</v>
      </c>
      <c r="NBY92" s="98" t="s">
        <v>669</v>
      </c>
      <c r="NBZ92" s="98" t="s">
        <v>669</v>
      </c>
      <c r="NCA92" s="98" t="s">
        <v>669</v>
      </c>
      <c r="NCB92" s="98" t="s">
        <v>669</v>
      </c>
      <c r="NCC92" s="98" t="s">
        <v>669</v>
      </c>
      <c r="NCD92" s="98" t="s">
        <v>669</v>
      </c>
      <c r="NCE92" s="98" t="s">
        <v>669</v>
      </c>
      <c r="NCF92" s="98" t="s">
        <v>669</v>
      </c>
      <c r="NCG92" s="98" t="s">
        <v>669</v>
      </c>
      <c r="NCH92" s="98" t="s">
        <v>669</v>
      </c>
      <c r="NCI92" s="98" t="s">
        <v>669</v>
      </c>
      <c r="NCJ92" s="98" t="s">
        <v>669</v>
      </c>
      <c r="NCK92" s="98" t="s">
        <v>669</v>
      </c>
      <c r="NCL92" s="98" t="s">
        <v>669</v>
      </c>
      <c r="NCM92" s="98" t="s">
        <v>669</v>
      </c>
      <c r="NCN92" s="98" t="s">
        <v>669</v>
      </c>
      <c r="NCO92" s="98" t="s">
        <v>669</v>
      </c>
      <c r="NCP92" s="98" t="s">
        <v>669</v>
      </c>
      <c r="NCQ92" s="98" t="s">
        <v>669</v>
      </c>
      <c r="NCR92" s="98" t="s">
        <v>669</v>
      </c>
      <c r="NCS92" s="98" t="s">
        <v>669</v>
      </c>
      <c r="NCT92" s="98" t="s">
        <v>669</v>
      </c>
      <c r="NCU92" s="98" t="s">
        <v>669</v>
      </c>
      <c r="NCV92" s="98" t="s">
        <v>669</v>
      </c>
      <c r="NCW92" s="98" t="s">
        <v>669</v>
      </c>
      <c r="NCX92" s="98" t="s">
        <v>669</v>
      </c>
      <c r="NCY92" s="98" t="s">
        <v>669</v>
      </c>
      <c r="NCZ92" s="98" t="s">
        <v>669</v>
      </c>
      <c r="NDA92" s="98" t="s">
        <v>669</v>
      </c>
      <c r="NDB92" s="98" t="s">
        <v>669</v>
      </c>
      <c r="NDC92" s="98" t="s">
        <v>669</v>
      </c>
      <c r="NDD92" s="98" t="s">
        <v>669</v>
      </c>
      <c r="NDE92" s="98" t="s">
        <v>669</v>
      </c>
      <c r="NDF92" s="98" t="s">
        <v>669</v>
      </c>
      <c r="NDG92" s="98" t="s">
        <v>669</v>
      </c>
      <c r="NDH92" s="98" t="s">
        <v>669</v>
      </c>
      <c r="NDI92" s="98" t="s">
        <v>669</v>
      </c>
      <c r="NDJ92" s="98" t="s">
        <v>669</v>
      </c>
      <c r="NDK92" s="98" t="s">
        <v>669</v>
      </c>
      <c r="NDL92" s="98" t="s">
        <v>669</v>
      </c>
      <c r="NDM92" s="98" t="s">
        <v>669</v>
      </c>
      <c r="NDN92" s="98" t="s">
        <v>669</v>
      </c>
      <c r="NDO92" s="98" t="s">
        <v>669</v>
      </c>
      <c r="NDP92" s="98" t="s">
        <v>669</v>
      </c>
      <c r="NDQ92" s="98" t="s">
        <v>669</v>
      </c>
      <c r="NDR92" s="98" t="s">
        <v>669</v>
      </c>
      <c r="NDS92" s="98" t="s">
        <v>669</v>
      </c>
      <c r="NDT92" s="98" t="s">
        <v>669</v>
      </c>
      <c r="NDU92" s="98" t="s">
        <v>669</v>
      </c>
      <c r="NDV92" s="98" t="s">
        <v>669</v>
      </c>
      <c r="NDW92" s="98" t="s">
        <v>669</v>
      </c>
      <c r="NDX92" s="98" t="s">
        <v>669</v>
      </c>
      <c r="NDY92" s="98" t="s">
        <v>669</v>
      </c>
      <c r="NDZ92" s="98" t="s">
        <v>669</v>
      </c>
      <c r="NEA92" s="98" t="s">
        <v>669</v>
      </c>
      <c r="NEB92" s="98" t="s">
        <v>669</v>
      </c>
      <c r="NEC92" s="98" t="s">
        <v>669</v>
      </c>
      <c r="NED92" s="98" t="s">
        <v>669</v>
      </c>
      <c r="NEE92" s="98" t="s">
        <v>669</v>
      </c>
      <c r="NEF92" s="98" t="s">
        <v>669</v>
      </c>
      <c r="NEG92" s="98" t="s">
        <v>669</v>
      </c>
      <c r="NEH92" s="98" t="s">
        <v>669</v>
      </c>
      <c r="NEI92" s="98" t="s">
        <v>669</v>
      </c>
      <c r="NEJ92" s="98" t="s">
        <v>669</v>
      </c>
      <c r="NEK92" s="98" t="s">
        <v>669</v>
      </c>
      <c r="NEL92" s="98" t="s">
        <v>669</v>
      </c>
      <c r="NEM92" s="98" t="s">
        <v>669</v>
      </c>
      <c r="NEN92" s="98" t="s">
        <v>669</v>
      </c>
      <c r="NEO92" s="98" t="s">
        <v>669</v>
      </c>
      <c r="NEP92" s="98" t="s">
        <v>669</v>
      </c>
      <c r="NEQ92" s="98" t="s">
        <v>669</v>
      </c>
      <c r="NER92" s="98" t="s">
        <v>669</v>
      </c>
      <c r="NES92" s="98" t="s">
        <v>669</v>
      </c>
      <c r="NET92" s="98" t="s">
        <v>669</v>
      </c>
      <c r="NEU92" s="98" t="s">
        <v>669</v>
      </c>
      <c r="NEV92" s="98" t="s">
        <v>669</v>
      </c>
      <c r="NEW92" s="98" t="s">
        <v>669</v>
      </c>
      <c r="NEX92" s="98" t="s">
        <v>669</v>
      </c>
      <c r="NEY92" s="98" t="s">
        <v>669</v>
      </c>
      <c r="NEZ92" s="98" t="s">
        <v>669</v>
      </c>
      <c r="NFA92" s="98" t="s">
        <v>669</v>
      </c>
      <c r="NFB92" s="98" t="s">
        <v>669</v>
      </c>
      <c r="NFC92" s="98" t="s">
        <v>669</v>
      </c>
      <c r="NFD92" s="98" t="s">
        <v>669</v>
      </c>
      <c r="NFE92" s="98" t="s">
        <v>669</v>
      </c>
      <c r="NFF92" s="98" t="s">
        <v>669</v>
      </c>
      <c r="NFG92" s="98" t="s">
        <v>669</v>
      </c>
      <c r="NFH92" s="98" t="s">
        <v>669</v>
      </c>
      <c r="NFI92" s="98" t="s">
        <v>669</v>
      </c>
      <c r="NFJ92" s="98" t="s">
        <v>669</v>
      </c>
      <c r="NFK92" s="98" t="s">
        <v>669</v>
      </c>
      <c r="NFL92" s="98" t="s">
        <v>669</v>
      </c>
      <c r="NFM92" s="98" t="s">
        <v>669</v>
      </c>
      <c r="NFN92" s="98" t="s">
        <v>669</v>
      </c>
      <c r="NFO92" s="98" t="s">
        <v>669</v>
      </c>
      <c r="NFP92" s="98" t="s">
        <v>669</v>
      </c>
      <c r="NFQ92" s="98" t="s">
        <v>669</v>
      </c>
      <c r="NFR92" s="98" t="s">
        <v>669</v>
      </c>
      <c r="NFS92" s="98" t="s">
        <v>669</v>
      </c>
      <c r="NFT92" s="98" t="s">
        <v>669</v>
      </c>
      <c r="NFU92" s="98" t="s">
        <v>669</v>
      </c>
      <c r="NFV92" s="98" t="s">
        <v>669</v>
      </c>
      <c r="NFW92" s="98" t="s">
        <v>669</v>
      </c>
      <c r="NFX92" s="98" t="s">
        <v>669</v>
      </c>
      <c r="NFY92" s="98" t="s">
        <v>669</v>
      </c>
      <c r="NFZ92" s="98" t="s">
        <v>669</v>
      </c>
      <c r="NGA92" s="98" t="s">
        <v>669</v>
      </c>
      <c r="NGB92" s="98" t="s">
        <v>669</v>
      </c>
      <c r="NGC92" s="98" t="s">
        <v>669</v>
      </c>
      <c r="NGD92" s="98" t="s">
        <v>669</v>
      </c>
      <c r="NGE92" s="98" t="s">
        <v>669</v>
      </c>
      <c r="NGF92" s="98" t="s">
        <v>669</v>
      </c>
      <c r="NGG92" s="98" t="s">
        <v>669</v>
      </c>
      <c r="NGH92" s="98" t="s">
        <v>669</v>
      </c>
      <c r="NGI92" s="98" t="s">
        <v>669</v>
      </c>
      <c r="NGJ92" s="98" t="s">
        <v>669</v>
      </c>
      <c r="NGK92" s="98" t="s">
        <v>669</v>
      </c>
      <c r="NGL92" s="98" t="s">
        <v>669</v>
      </c>
      <c r="NGM92" s="98" t="s">
        <v>669</v>
      </c>
      <c r="NGN92" s="98" t="s">
        <v>669</v>
      </c>
      <c r="NGO92" s="98" t="s">
        <v>669</v>
      </c>
      <c r="NGP92" s="98" t="s">
        <v>669</v>
      </c>
      <c r="NGQ92" s="98" t="s">
        <v>669</v>
      </c>
      <c r="NGR92" s="98" t="s">
        <v>669</v>
      </c>
      <c r="NGS92" s="98" t="s">
        <v>669</v>
      </c>
      <c r="NGT92" s="98" t="s">
        <v>669</v>
      </c>
      <c r="NGU92" s="98" t="s">
        <v>669</v>
      </c>
      <c r="NGV92" s="98" t="s">
        <v>669</v>
      </c>
      <c r="NGW92" s="98" t="s">
        <v>669</v>
      </c>
      <c r="NGX92" s="98" t="s">
        <v>669</v>
      </c>
      <c r="NGY92" s="98" t="s">
        <v>669</v>
      </c>
      <c r="NGZ92" s="98" t="s">
        <v>669</v>
      </c>
      <c r="NHA92" s="98" t="s">
        <v>669</v>
      </c>
      <c r="NHB92" s="98" t="s">
        <v>669</v>
      </c>
      <c r="NHC92" s="98" t="s">
        <v>669</v>
      </c>
      <c r="NHD92" s="98" t="s">
        <v>669</v>
      </c>
      <c r="NHE92" s="98" t="s">
        <v>669</v>
      </c>
      <c r="NHF92" s="98" t="s">
        <v>669</v>
      </c>
      <c r="NHG92" s="98" t="s">
        <v>669</v>
      </c>
      <c r="NHH92" s="98" t="s">
        <v>669</v>
      </c>
      <c r="NHI92" s="98" t="s">
        <v>669</v>
      </c>
      <c r="NHJ92" s="98" t="s">
        <v>669</v>
      </c>
      <c r="NHK92" s="98" t="s">
        <v>669</v>
      </c>
      <c r="NHL92" s="98" t="s">
        <v>669</v>
      </c>
      <c r="NHM92" s="98" t="s">
        <v>669</v>
      </c>
      <c r="NHN92" s="98" t="s">
        <v>669</v>
      </c>
      <c r="NHO92" s="98" t="s">
        <v>669</v>
      </c>
      <c r="NHP92" s="98" t="s">
        <v>669</v>
      </c>
      <c r="NHQ92" s="98" t="s">
        <v>669</v>
      </c>
      <c r="NHR92" s="98" t="s">
        <v>669</v>
      </c>
      <c r="NHS92" s="98" t="s">
        <v>669</v>
      </c>
      <c r="NHT92" s="98" t="s">
        <v>669</v>
      </c>
      <c r="NHU92" s="98" t="s">
        <v>669</v>
      </c>
      <c r="NHV92" s="98" t="s">
        <v>669</v>
      </c>
      <c r="NHW92" s="98" t="s">
        <v>669</v>
      </c>
      <c r="NHX92" s="98" t="s">
        <v>669</v>
      </c>
      <c r="NHY92" s="98" t="s">
        <v>669</v>
      </c>
      <c r="NHZ92" s="98" t="s">
        <v>669</v>
      </c>
      <c r="NIA92" s="98" t="s">
        <v>669</v>
      </c>
      <c r="NIB92" s="98" t="s">
        <v>669</v>
      </c>
      <c r="NIC92" s="98" t="s">
        <v>669</v>
      </c>
      <c r="NID92" s="98" t="s">
        <v>669</v>
      </c>
      <c r="NIE92" s="98" t="s">
        <v>669</v>
      </c>
      <c r="NIF92" s="98" t="s">
        <v>669</v>
      </c>
      <c r="NIG92" s="98" t="s">
        <v>669</v>
      </c>
      <c r="NIH92" s="98" t="s">
        <v>669</v>
      </c>
      <c r="NII92" s="98" t="s">
        <v>669</v>
      </c>
      <c r="NIJ92" s="98" t="s">
        <v>669</v>
      </c>
      <c r="NIK92" s="98" t="s">
        <v>669</v>
      </c>
      <c r="NIL92" s="98" t="s">
        <v>669</v>
      </c>
      <c r="NIM92" s="98" t="s">
        <v>669</v>
      </c>
      <c r="NIN92" s="98" t="s">
        <v>669</v>
      </c>
      <c r="NIO92" s="98" t="s">
        <v>669</v>
      </c>
      <c r="NIP92" s="98" t="s">
        <v>669</v>
      </c>
      <c r="NIQ92" s="98" t="s">
        <v>669</v>
      </c>
      <c r="NIR92" s="98" t="s">
        <v>669</v>
      </c>
      <c r="NIS92" s="98" t="s">
        <v>669</v>
      </c>
      <c r="NIT92" s="98" t="s">
        <v>669</v>
      </c>
      <c r="NIU92" s="98" t="s">
        <v>669</v>
      </c>
      <c r="NIV92" s="98" t="s">
        <v>669</v>
      </c>
      <c r="NIW92" s="98" t="s">
        <v>669</v>
      </c>
      <c r="NIX92" s="98" t="s">
        <v>669</v>
      </c>
      <c r="NIY92" s="98" t="s">
        <v>669</v>
      </c>
      <c r="NIZ92" s="98" t="s">
        <v>669</v>
      </c>
      <c r="NJA92" s="98" t="s">
        <v>669</v>
      </c>
      <c r="NJB92" s="98" t="s">
        <v>669</v>
      </c>
      <c r="NJC92" s="98" t="s">
        <v>669</v>
      </c>
      <c r="NJD92" s="98" t="s">
        <v>669</v>
      </c>
      <c r="NJE92" s="98" t="s">
        <v>669</v>
      </c>
      <c r="NJF92" s="98" t="s">
        <v>669</v>
      </c>
      <c r="NJG92" s="98" t="s">
        <v>669</v>
      </c>
      <c r="NJH92" s="98" t="s">
        <v>669</v>
      </c>
      <c r="NJI92" s="98" t="s">
        <v>669</v>
      </c>
      <c r="NJJ92" s="98" t="s">
        <v>669</v>
      </c>
      <c r="NJK92" s="98" t="s">
        <v>669</v>
      </c>
      <c r="NJL92" s="98" t="s">
        <v>669</v>
      </c>
      <c r="NJM92" s="98" t="s">
        <v>669</v>
      </c>
      <c r="NJN92" s="98" t="s">
        <v>669</v>
      </c>
      <c r="NJO92" s="98" t="s">
        <v>669</v>
      </c>
      <c r="NJP92" s="98" t="s">
        <v>669</v>
      </c>
      <c r="NJQ92" s="98" t="s">
        <v>669</v>
      </c>
      <c r="NJR92" s="98" t="s">
        <v>669</v>
      </c>
      <c r="NJS92" s="98" t="s">
        <v>669</v>
      </c>
      <c r="NJT92" s="98" t="s">
        <v>669</v>
      </c>
      <c r="NJU92" s="98" t="s">
        <v>669</v>
      </c>
      <c r="NJV92" s="98" t="s">
        <v>669</v>
      </c>
      <c r="NJW92" s="98" t="s">
        <v>669</v>
      </c>
      <c r="NJX92" s="98" t="s">
        <v>669</v>
      </c>
      <c r="NJY92" s="98" t="s">
        <v>669</v>
      </c>
      <c r="NJZ92" s="98" t="s">
        <v>669</v>
      </c>
      <c r="NKA92" s="98" t="s">
        <v>669</v>
      </c>
      <c r="NKB92" s="98" t="s">
        <v>669</v>
      </c>
      <c r="NKC92" s="98" t="s">
        <v>669</v>
      </c>
      <c r="NKD92" s="98" t="s">
        <v>669</v>
      </c>
      <c r="NKE92" s="98" t="s">
        <v>669</v>
      </c>
      <c r="NKF92" s="98" t="s">
        <v>669</v>
      </c>
      <c r="NKG92" s="98" t="s">
        <v>669</v>
      </c>
      <c r="NKH92" s="98" t="s">
        <v>669</v>
      </c>
      <c r="NKI92" s="98" t="s">
        <v>669</v>
      </c>
      <c r="NKJ92" s="98" t="s">
        <v>669</v>
      </c>
      <c r="NKK92" s="98" t="s">
        <v>669</v>
      </c>
      <c r="NKL92" s="98" t="s">
        <v>669</v>
      </c>
      <c r="NKM92" s="98" t="s">
        <v>669</v>
      </c>
      <c r="NKN92" s="98" t="s">
        <v>669</v>
      </c>
      <c r="NKO92" s="98" t="s">
        <v>669</v>
      </c>
      <c r="NKP92" s="98" t="s">
        <v>669</v>
      </c>
      <c r="NKQ92" s="98" t="s">
        <v>669</v>
      </c>
      <c r="NKR92" s="98" t="s">
        <v>669</v>
      </c>
      <c r="NKS92" s="98" t="s">
        <v>669</v>
      </c>
      <c r="NKT92" s="98" t="s">
        <v>669</v>
      </c>
      <c r="NKU92" s="98" t="s">
        <v>669</v>
      </c>
      <c r="NKV92" s="98" t="s">
        <v>669</v>
      </c>
      <c r="NKW92" s="98" t="s">
        <v>669</v>
      </c>
      <c r="NKX92" s="98" t="s">
        <v>669</v>
      </c>
      <c r="NKY92" s="98" t="s">
        <v>669</v>
      </c>
      <c r="NKZ92" s="98" t="s">
        <v>669</v>
      </c>
      <c r="NLA92" s="98" t="s">
        <v>669</v>
      </c>
      <c r="NLB92" s="98" t="s">
        <v>669</v>
      </c>
      <c r="NLC92" s="98" t="s">
        <v>669</v>
      </c>
      <c r="NLD92" s="98" t="s">
        <v>669</v>
      </c>
      <c r="NLE92" s="98" t="s">
        <v>669</v>
      </c>
      <c r="NLF92" s="98" t="s">
        <v>669</v>
      </c>
      <c r="NLG92" s="98" t="s">
        <v>669</v>
      </c>
      <c r="NLH92" s="98" t="s">
        <v>669</v>
      </c>
      <c r="NLI92" s="98" t="s">
        <v>669</v>
      </c>
      <c r="NLJ92" s="98" t="s">
        <v>669</v>
      </c>
      <c r="NLK92" s="98" t="s">
        <v>669</v>
      </c>
      <c r="NLL92" s="98" t="s">
        <v>669</v>
      </c>
      <c r="NLM92" s="98" t="s">
        <v>669</v>
      </c>
      <c r="NLN92" s="98" t="s">
        <v>669</v>
      </c>
      <c r="NLO92" s="98" t="s">
        <v>669</v>
      </c>
      <c r="NLP92" s="98" t="s">
        <v>669</v>
      </c>
      <c r="NLQ92" s="98" t="s">
        <v>669</v>
      </c>
      <c r="NLR92" s="98" t="s">
        <v>669</v>
      </c>
      <c r="NLS92" s="98" t="s">
        <v>669</v>
      </c>
      <c r="NLT92" s="98" t="s">
        <v>669</v>
      </c>
      <c r="NLU92" s="98" t="s">
        <v>669</v>
      </c>
      <c r="NLV92" s="98" t="s">
        <v>669</v>
      </c>
      <c r="NLW92" s="98" t="s">
        <v>669</v>
      </c>
      <c r="NLX92" s="98" t="s">
        <v>669</v>
      </c>
      <c r="NLY92" s="98" t="s">
        <v>669</v>
      </c>
      <c r="NLZ92" s="98" t="s">
        <v>669</v>
      </c>
      <c r="NMA92" s="98" t="s">
        <v>669</v>
      </c>
      <c r="NMB92" s="98" t="s">
        <v>669</v>
      </c>
      <c r="NMC92" s="98" t="s">
        <v>669</v>
      </c>
      <c r="NMD92" s="98" t="s">
        <v>669</v>
      </c>
      <c r="NME92" s="98" t="s">
        <v>669</v>
      </c>
      <c r="NMF92" s="98" t="s">
        <v>669</v>
      </c>
      <c r="NMG92" s="98" t="s">
        <v>669</v>
      </c>
      <c r="NMH92" s="98" t="s">
        <v>669</v>
      </c>
      <c r="NMI92" s="98" t="s">
        <v>669</v>
      </c>
      <c r="NMJ92" s="98" t="s">
        <v>669</v>
      </c>
      <c r="NMK92" s="98" t="s">
        <v>669</v>
      </c>
      <c r="NML92" s="98" t="s">
        <v>669</v>
      </c>
      <c r="NMM92" s="98" t="s">
        <v>669</v>
      </c>
      <c r="NMN92" s="98" t="s">
        <v>669</v>
      </c>
      <c r="NMO92" s="98" t="s">
        <v>669</v>
      </c>
      <c r="NMP92" s="98" t="s">
        <v>669</v>
      </c>
      <c r="NMQ92" s="98" t="s">
        <v>669</v>
      </c>
      <c r="NMR92" s="98" t="s">
        <v>669</v>
      </c>
      <c r="NMS92" s="98" t="s">
        <v>669</v>
      </c>
      <c r="NMT92" s="98" t="s">
        <v>669</v>
      </c>
      <c r="NMU92" s="98" t="s">
        <v>669</v>
      </c>
      <c r="NMV92" s="98" t="s">
        <v>669</v>
      </c>
      <c r="NMW92" s="98" t="s">
        <v>669</v>
      </c>
      <c r="NMX92" s="98" t="s">
        <v>669</v>
      </c>
      <c r="NMY92" s="98" t="s">
        <v>669</v>
      </c>
      <c r="NMZ92" s="98" t="s">
        <v>669</v>
      </c>
      <c r="NNA92" s="98" t="s">
        <v>669</v>
      </c>
      <c r="NNB92" s="98" t="s">
        <v>669</v>
      </c>
      <c r="NNC92" s="98" t="s">
        <v>669</v>
      </c>
      <c r="NND92" s="98" t="s">
        <v>669</v>
      </c>
      <c r="NNE92" s="98" t="s">
        <v>669</v>
      </c>
      <c r="NNF92" s="98" t="s">
        <v>669</v>
      </c>
      <c r="NNG92" s="98" t="s">
        <v>669</v>
      </c>
      <c r="NNH92" s="98" t="s">
        <v>669</v>
      </c>
      <c r="NNI92" s="98" t="s">
        <v>669</v>
      </c>
      <c r="NNJ92" s="98" t="s">
        <v>669</v>
      </c>
      <c r="NNK92" s="98" t="s">
        <v>669</v>
      </c>
      <c r="NNL92" s="98" t="s">
        <v>669</v>
      </c>
      <c r="NNM92" s="98" t="s">
        <v>669</v>
      </c>
      <c r="NNN92" s="98" t="s">
        <v>669</v>
      </c>
      <c r="NNO92" s="98" t="s">
        <v>669</v>
      </c>
      <c r="NNP92" s="98" t="s">
        <v>669</v>
      </c>
      <c r="NNQ92" s="98" t="s">
        <v>669</v>
      </c>
      <c r="NNR92" s="98" t="s">
        <v>669</v>
      </c>
      <c r="NNS92" s="98" t="s">
        <v>669</v>
      </c>
      <c r="NNT92" s="98" t="s">
        <v>669</v>
      </c>
      <c r="NNU92" s="98" t="s">
        <v>669</v>
      </c>
      <c r="NNV92" s="98" t="s">
        <v>669</v>
      </c>
      <c r="NNW92" s="98" t="s">
        <v>669</v>
      </c>
      <c r="NNX92" s="98" t="s">
        <v>669</v>
      </c>
      <c r="NNY92" s="98" t="s">
        <v>669</v>
      </c>
      <c r="NNZ92" s="98" t="s">
        <v>669</v>
      </c>
      <c r="NOA92" s="98" t="s">
        <v>669</v>
      </c>
      <c r="NOB92" s="98" t="s">
        <v>669</v>
      </c>
      <c r="NOC92" s="98" t="s">
        <v>669</v>
      </c>
      <c r="NOD92" s="98" t="s">
        <v>669</v>
      </c>
      <c r="NOE92" s="98" t="s">
        <v>669</v>
      </c>
      <c r="NOF92" s="98" t="s">
        <v>669</v>
      </c>
      <c r="NOG92" s="98" t="s">
        <v>669</v>
      </c>
      <c r="NOH92" s="98" t="s">
        <v>669</v>
      </c>
      <c r="NOI92" s="98" t="s">
        <v>669</v>
      </c>
      <c r="NOJ92" s="98" t="s">
        <v>669</v>
      </c>
      <c r="NOK92" s="98" t="s">
        <v>669</v>
      </c>
      <c r="NOL92" s="98" t="s">
        <v>669</v>
      </c>
      <c r="NOM92" s="98" t="s">
        <v>669</v>
      </c>
      <c r="NON92" s="98" t="s">
        <v>669</v>
      </c>
      <c r="NOO92" s="98" t="s">
        <v>669</v>
      </c>
      <c r="NOP92" s="98" t="s">
        <v>669</v>
      </c>
      <c r="NOQ92" s="98" t="s">
        <v>669</v>
      </c>
      <c r="NOR92" s="98" t="s">
        <v>669</v>
      </c>
      <c r="NOS92" s="98" t="s">
        <v>669</v>
      </c>
      <c r="NOT92" s="98" t="s">
        <v>669</v>
      </c>
      <c r="NOU92" s="98" t="s">
        <v>669</v>
      </c>
      <c r="NOV92" s="98" t="s">
        <v>669</v>
      </c>
      <c r="NOW92" s="98" t="s">
        <v>669</v>
      </c>
      <c r="NOX92" s="98" t="s">
        <v>669</v>
      </c>
      <c r="NOY92" s="98" t="s">
        <v>669</v>
      </c>
      <c r="NOZ92" s="98" t="s">
        <v>669</v>
      </c>
      <c r="NPA92" s="98" t="s">
        <v>669</v>
      </c>
      <c r="NPB92" s="98" t="s">
        <v>669</v>
      </c>
      <c r="NPC92" s="98" t="s">
        <v>669</v>
      </c>
      <c r="NPD92" s="98" t="s">
        <v>669</v>
      </c>
      <c r="NPE92" s="98" t="s">
        <v>669</v>
      </c>
      <c r="NPF92" s="98" t="s">
        <v>669</v>
      </c>
      <c r="NPG92" s="98" t="s">
        <v>669</v>
      </c>
      <c r="NPH92" s="98" t="s">
        <v>669</v>
      </c>
      <c r="NPI92" s="98" t="s">
        <v>669</v>
      </c>
      <c r="NPJ92" s="98" t="s">
        <v>669</v>
      </c>
      <c r="NPK92" s="98" t="s">
        <v>669</v>
      </c>
      <c r="NPL92" s="98" t="s">
        <v>669</v>
      </c>
      <c r="NPM92" s="98" t="s">
        <v>669</v>
      </c>
      <c r="NPN92" s="98" t="s">
        <v>669</v>
      </c>
      <c r="NPO92" s="98" t="s">
        <v>669</v>
      </c>
      <c r="NPP92" s="98" t="s">
        <v>669</v>
      </c>
      <c r="NPQ92" s="98" t="s">
        <v>669</v>
      </c>
      <c r="NPR92" s="98" t="s">
        <v>669</v>
      </c>
      <c r="NPS92" s="98" t="s">
        <v>669</v>
      </c>
      <c r="NPT92" s="98" t="s">
        <v>669</v>
      </c>
      <c r="NPU92" s="98" t="s">
        <v>669</v>
      </c>
      <c r="NPV92" s="98" t="s">
        <v>669</v>
      </c>
      <c r="NPW92" s="98" t="s">
        <v>669</v>
      </c>
      <c r="NPX92" s="98" t="s">
        <v>669</v>
      </c>
      <c r="NPY92" s="98" t="s">
        <v>669</v>
      </c>
      <c r="NPZ92" s="98" t="s">
        <v>669</v>
      </c>
      <c r="NQA92" s="98" t="s">
        <v>669</v>
      </c>
      <c r="NQB92" s="98" t="s">
        <v>669</v>
      </c>
      <c r="NQC92" s="98" t="s">
        <v>669</v>
      </c>
      <c r="NQD92" s="98" t="s">
        <v>669</v>
      </c>
      <c r="NQE92" s="98" t="s">
        <v>669</v>
      </c>
      <c r="NQF92" s="98" t="s">
        <v>669</v>
      </c>
      <c r="NQG92" s="98" t="s">
        <v>669</v>
      </c>
      <c r="NQH92" s="98" t="s">
        <v>669</v>
      </c>
      <c r="NQI92" s="98" t="s">
        <v>669</v>
      </c>
      <c r="NQJ92" s="98" t="s">
        <v>669</v>
      </c>
      <c r="NQK92" s="98" t="s">
        <v>669</v>
      </c>
      <c r="NQL92" s="98" t="s">
        <v>669</v>
      </c>
      <c r="NQM92" s="98" t="s">
        <v>669</v>
      </c>
      <c r="NQN92" s="98" t="s">
        <v>669</v>
      </c>
      <c r="NQO92" s="98" t="s">
        <v>669</v>
      </c>
      <c r="NQP92" s="98" t="s">
        <v>669</v>
      </c>
      <c r="NQQ92" s="98" t="s">
        <v>669</v>
      </c>
      <c r="NQR92" s="98" t="s">
        <v>669</v>
      </c>
      <c r="NQS92" s="98" t="s">
        <v>669</v>
      </c>
      <c r="NQT92" s="98" t="s">
        <v>669</v>
      </c>
      <c r="NQU92" s="98" t="s">
        <v>669</v>
      </c>
      <c r="NQV92" s="98" t="s">
        <v>669</v>
      </c>
      <c r="NQW92" s="98" t="s">
        <v>669</v>
      </c>
      <c r="NQX92" s="98" t="s">
        <v>669</v>
      </c>
      <c r="NQY92" s="98" t="s">
        <v>669</v>
      </c>
      <c r="NQZ92" s="98" t="s">
        <v>669</v>
      </c>
      <c r="NRA92" s="98" t="s">
        <v>669</v>
      </c>
      <c r="NRB92" s="98" t="s">
        <v>669</v>
      </c>
      <c r="NRC92" s="98" t="s">
        <v>669</v>
      </c>
      <c r="NRD92" s="98" t="s">
        <v>669</v>
      </c>
      <c r="NRE92" s="98" t="s">
        <v>669</v>
      </c>
      <c r="NRF92" s="98" t="s">
        <v>669</v>
      </c>
      <c r="NRG92" s="98" t="s">
        <v>669</v>
      </c>
      <c r="NRH92" s="98" t="s">
        <v>669</v>
      </c>
      <c r="NRI92" s="98" t="s">
        <v>669</v>
      </c>
      <c r="NRJ92" s="98" t="s">
        <v>669</v>
      </c>
      <c r="NRK92" s="98" t="s">
        <v>669</v>
      </c>
      <c r="NRL92" s="98" t="s">
        <v>669</v>
      </c>
      <c r="NRM92" s="98" t="s">
        <v>669</v>
      </c>
      <c r="NRN92" s="98" t="s">
        <v>669</v>
      </c>
      <c r="NRO92" s="98" t="s">
        <v>669</v>
      </c>
      <c r="NRP92" s="98" t="s">
        <v>669</v>
      </c>
      <c r="NRQ92" s="98" t="s">
        <v>669</v>
      </c>
      <c r="NRR92" s="98" t="s">
        <v>669</v>
      </c>
      <c r="NRS92" s="98" t="s">
        <v>669</v>
      </c>
      <c r="NRT92" s="98" t="s">
        <v>669</v>
      </c>
      <c r="NRU92" s="98" t="s">
        <v>669</v>
      </c>
      <c r="NRV92" s="98" t="s">
        <v>669</v>
      </c>
      <c r="NRW92" s="98" t="s">
        <v>669</v>
      </c>
      <c r="NRX92" s="98" t="s">
        <v>669</v>
      </c>
      <c r="NRY92" s="98" t="s">
        <v>669</v>
      </c>
      <c r="NRZ92" s="98" t="s">
        <v>669</v>
      </c>
      <c r="NSA92" s="98" t="s">
        <v>669</v>
      </c>
      <c r="NSB92" s="98" t="s">
        <v>669</v>
      </c>
      <c r="NSC92" s="98" t="s">
        <v>669</v>
      </c>
      <c r="NSD92" s="98" t="s">
        <v>669</v>
      </c>
      <c r="NSE92" s="98" t="s">
        <v>669</v>
      </c>
      <c r="NSF92" s="98" t="s">
        <v>669</v>
      </c>
      <c r="NSG92" s="98" t="s">
        <v>669</v>
      </c>
      <c r="NSH92" s="98" t="s">
        <v>669</v>
      </c>
      <c r="NSI92" s="98" t="s">
        <v>669</v>
      </c>
      <c r="NSJ92" s="98" t="s">
        <v>669</v>
      </c>
      <c r="NSK92" s="98" t="s">
        <v>669</v>
      </c>
      <c r="NSL92" s="98" t="s">
        <v>669</v>
      </c>
      <c r="NSM92" s="98" t="s">
        <v>669</v>
      </c>
      <c r="NSN92" s="98" t="s">
        <v>669</v>
      </c>
      <c r="NSO92" s="98" t="s">
        <v>669</v>
      </c>
      <c r="NSP92" s="98" t="s">
        <v>669</v>
      </c>
      <c r="NSQ92" s="98" t="s">
        <v>669</v>
      </c>
      <c r="NSR92" s="98" t="s">
        <v>669</v>
      </c>
      <c r="NSS92" s="98" t="s">
        <v>669</v>
      </c>
      <c r="NST92" s="98" t="s">
        <v>669</v>
      </c>
      <c r="NSU92" s="98" t="s">
        <v>669</v>
      </c>
      <c r="NSV92" s="98" t="s">
        <v>669</v>
      </c>
      <c r="NSW92" s="98" t="s">
        <v>669</v>
      </c>
      <c r="NSX92" s="98" t="s">
        <v>669</v>
      </c>
      <c r="NSY92" s="98" t="s">
        <v>669</v>
      </c>
      <c r="NSZ92" s="98" t="s">
        <v>669</v>
      </c>
      <c r="NTA92" s="98" t="s">
        <v>669</v>
      </c>
      <c r="NTB92" s="98" t="s">
        <v>669</v>
      </c>
      <c r="NTC92" s="98" t="s">
        <v>669</v>
      </c>
      <c r="NTD92" s="98" t="s">
        <v>669</v>
      </c>
      <c r="NTE92" s="98" t="s">
        <v>669</v>
      </c>
      <c r="NTF92" s="98" t="s">
        <v>669</v>
      </c>
      <c r="NTG92" s="98" t="s">
        <v>669</v>
      </c>
      <c r="NTH92" s="98" t="s">
        <v>669</v>
      </c>
      <c r="NTI92" s="98" t="s">
        <v>669</v>
      </c>
      <c r="NTJ92" s="98" t="s">
        <v>669</v>
      </c>
      <c r="NTK92" s="98" t="s">
        <v>669</v>
      </c>
      <c r="NTL92" s="98" t="s">
        <v>669</v>
      </c>
      <c r="NTM92" s="98" t="s">
        <v>669</v>
      </c>
      <c r="NTN92" s="98" t="s">
        <v>669</v>
      </c>
      <c r="NTO92" s="98" t="s">
        <v>669</v>
      </c>
      <c r="NTP92" s="98" t="s">
        <v>669</v>
      </c>
      <c r="NTQ92" s="98" t="s">
        <v>669</v>
      </c>
      <c r="NTR92" s="98" t="s">
        <v>669</v>
      </c>
      <c r="NTS92" s="98" t="s">
        <v>669</v>
      </c>
      <c r="NTT92" s="98" t="s">
        <v>669</v>
      </c>
      <c r="NTU92" s="98" t="s">
        <v>669</v>
      </c>
      <c r="NTV92" s="98" t="s">
        <v>669</v>
      </c>
      <c r="NTW92" s="98" t="s">
        <v>669</v>
      </c>
      <c r="NTX92" s="98" t="s">
        <v>669</v>
      </c>
      <c r="NTY92" s="98" t="s">
        <v>669</v>
      </c>
      <c r="NTZ92" s="98" t="s">
        <v>669</v>
      </c>
      <c r="NUA92" s="98" t="s">
        <v>669</v>
      </c>
      <c r="NUB92" s="98" t="s">
        <v>669</v>
      </c>
      <c r="NUC92" s="98" t="s">
        <v>669</v>
      </c>
      <c r="NUD92" s="98" t="s">
        <v>669</v>
      </c>
      <c r="NUE92" s="98" t="s">
        <v>669</v>
      </c>
      <c r="NUF92" s="98" t="s">
        <v>669</v>
      </c>
      <c r="NUG92" s="98" t="s">
        <v>669</v>
      </c>
      <c r="NUH92" s="98" t="s">
        <v>669</v>
      </c>
      <c r="NUI92" s="98" t="s">
        <v>669</v>
      </c>
      <c r="NUJ92" s="98" t="s">
        <v>669</v>
      </c>
      <c r="NUK92" s="98" t="s">
        <v>669</v>
      </c>
      <c r="NUL92" s="98" t="s">
        <v>669</v>
      </c>
      <c r="NUM92" s="98" t="s">
        <v>669</v>
      </c>
      <c r="NUN92" s="98" t="s">
        <v>669</v>
      </c>
      <c r="NUO92" s="98" t="s">
        <v>669</v>
      </c>
      <c r="NUP92" s="98" t="s">
        <v>669</v>
      </c>
      <c r="NUQ92" s="98" t="s">
        <v>669</v>
      </c>
      <c r="NUR92" s="98" t="s">
        <v>669</v>
      </c>
      <c r="NUS92" s="98" t="s">
        <v>669</v>
      </c>
      <c r="NUT92" s="98" t="s">
        <v>669</v>
      </c>
      <c r="NUU92" s="98" t="s">
        <v>669</v>
      </c>
      <c r="NUV92" s="98" t="s">
        <v>669</v>
      </c>
      <c r="NUW92" s="98" t="s">
        <v>669</v>
      </c>
      <c r="NUX92" s="98" t="s">
        <v>669</v>
      </c>
      <c r="NUY92" s="98" t="s">
        <v>669</v>
      </c>
      <c r="NUZ92" s="98" t="s">
        <v>669</v>
      </c>
      <c r="NVA92" s="98" t="s">
        <v>669</v>
      </c>
      <c r="NVB92" s="98" t="s">
        <v>669</v>
      </c>
      <c r="NVC92" s="98" t="s">
        <v>669</v>
      </c>
      <c r="NVD92" s="98" t="s">
        <v>669</v>
      </c>
      <c r="NVE92" s="98" t="s">
        <v>669</v>
      </c>
      <c r="NVF92" s="98" t="s">
        <v>669</v>
      </c>
      <c r="NVG92" s="98" t="s">
        <v>669</v>
      </c>
      <c r="NVH92" s="98" t="s">
        <v>669</v>
      </c>
      <c r="NVI92" s="98" t="s">
        <v>669</v>
      </c>
      <c r="NVJ92" s="98" t="s">
        <v>669</v>
      </c>
      <c r="NVK92" s="98" t="s">
        <v>669</v>
      </c>
      <c r="NVL92" s="98" t="s">
        <v>669</v>
      </c>
      <c r="NVM92" s="98" t="s">
        <v>669</v>
      </c>
      <c r="NVN92" s="98" t="s">
        <v>669</v>
      </c>
      <c r="NVO92" s="98" t="s">
        <v>669</v>
      </c>
      <c r="NVP92" s="98" t="s">
        <v>669</v>
      </c>
      <c r="NVQ92" s="98" t="s">
        <v>669</v>
      </c>
      <c r="NVR92" s="98" t="s">
        <v>669</v>
      </c>
      <c r="NVS92" s="98" t="s">
        <v>669</v>
      </c>
      <c r="NVT92" s="98" t="s">
        <v>669</v>
      </c>
      <c r="NVU92" s="98" t="s">
        <v>669</v>
      </c>
      <c r="NVV92" s="98" t="s">
        <v>669</v>
      </c>
      <c r="NVW92" s="98" t="s">
        <v>669</v>
      </c>
      <c r="NVX92" s="98" t="s">
        <v>669</v>
      </c>
      <c r="NVY92" s="98" t="s">
        <v>669</v>
      </c>
      <c r="NVZ92" s="98" t="s">
        <v>669</v>
      </c>
      <c r="NWA92" s="98" t="s">
        <v>669</v>
      </c>
      <c r="NWB92" s="98" t="s">
        <v>669</v>
      </c>
      <c r="NWC92" s="98" t="s">
        <v>669</v>
      </c>
      <c r="NWD92" s="98" t="s">
        <v>669</v>
      </c>
      <c r="NWE92" s="98" t="s">
        <v>669</v>
      </c>
      <c r="NWF92" s="98" t="s">
        <v>669</v>
      </c>
      <c r="NWG92" s="98" t="s">
        <v>669</v>
      </c>
      <c r="NWH92" s="98" t="s">
        <v>669</v>
      </c>
      <c r="NWI92" s="98" t="s">
        <v>669</v>
      </c>
      <c r="NWJ92" s="98" t="s">
        <v>669</v>
      </c>
      <c r="NWK92" s="98" t="s">
        <v>669</v>
      </c>
      <c r="NWL92" s="98" t="s">
        <v>669</v>
      </c>
      <c r="NWM92" s="98" t="s">
        <v>669</v>
      </c>
      <c r="NWN92" s="98" t="s">
        <v>669</v>
      </c>
      <c r="NWO92" s="98" t="s">
        <v>669</v>
      </c>
      <c r="NWP92" s="98" t="s">
        <v>669</v>
      </c>
      <c r="NWQ92" s="98" t="s">
        <v>669</v>
      </c>
      <c r="NWR92" s="98" t="s">
        <v>669</v>
      </c>
      <c r="NWS92" s="98" t="s">
        <v>669</v>
      </c>
      <c r="NWT92" s="98" t="s">
        <v>669</v>
      </c>
      <c r="NWU92" s="98" t="s">
        <v>669</v>
      </c>
      <c r="NWV92" s="98" t="s">
        <v>669</v>
      </c>
      <c r="NWW92" s="98" t="s">
        <v>669</v>
      </c>
      <c r="NWX92" s="98" t="s">
        <v>669</v>
      </c>
      <c r="NWY92" s="98" t="s">
        <v>669</v>
      </c>
      <c r="NWZ92" s="98" t="s">
        <v>669</v>
      </c>
      <c r="NXA92" s="98" t="s">
        <v>669</v>
      </c>
      <c r="NXB92" s="98" t="s">
        <v>669</v>
      </c>
      <c r="NXC92" s="98" t="s">
        <v>669</v>
      </c>
      <c r="NXD92" s="98" t="s">
        <v>669</v>
      </c>
      <c r="NXE92" s="98" t="s">
        <v>669</v>
      </c>
      <c r="NXF92" s="98" t="s">
        <v>669</v>
      </c>
      <c r="NXG92" s="98" t="s">
        <v>669</v>
      </c>
      <c r="NXH92" s="98" t="s">
        <v>669</v>
      </c>
      <c r="NXI92" s="98" t="s">
        <v>669</v>
      </c>
      <c r="NXJ92" s="98" t="s">
        <v>669</v>
      </c>
      <c r="NXK92" s="98" t="s">
        <v>669</v>
      </c>
      <c r="NXL92" s="98" t="s">
        <v>669</v>
      </c>
      <c r="NXM92" s="98" t="s">
        <v>669</v>
      </c>
      <c r="NXN92" s="98" t="s">
        <v>669</v>
      </c>
      <c r="NXO92" s="98" t="s">
        <v>669</v>
      </c>
      <c r="NXP92" s="98" t="s">
        <v>669</v>
      </c>
      <c r="NXQ92" s="98" t="s">
        <v>669</v>
      </c>
      <c r="NXR92" s="98" t="s">
        <v>669</v>
      </c>
      <c r="NXS92" s="98" t="s">
        <v>669</v>
      </c>
      <c r="NXT92" s="98" t="s">
        <v>669</v>
      </c>
      <c r="NXU92" s="98" t="s">
        <v>669</v>
      </c>
      <c r="NXV92" s="98" t="s">
        <v>669</v>
      </c>
      <c r="NXW92" s="98" t="s">
        <v>669</v>
      </c>
      <c r="NXX92" s="98" t="s">
        <v>669</v>
      </c>
      <c r="NXY92" s="98" t="s">
        <v>669</v>
      </c>
      <c r="NXZ92" s="98" t="s">
        <v>669</v>
      </c>
      <c r="NYA92" s="98" t="s">
        <v>669</v>
      </c>
      <c r="NYB92" s="98" t="s">
        <v>669</v>
      </c>
      <c r="NYC92" s="98" t="s">
        <v>669</v>
      </c>
      <c r="NYD92" s="98" t="s">
        <v>669</v>
      </c>
      <c r="NYE92" s="98" t="s">
        <v>669</v>
      </c>
      <c r="NYF92" s="98" t="s">
        <v>669</v>
      </c>
      <c r="NYG92" s="98" t="s">
        <v>669</v>
      </c>
      <c r="NYH92" s="98" t="s">
        <v>669</v>
      </c>
      <c r="NYI92" s="98" t="s">
        <v>669</v>
      </c>
      <c r="NYJ92" s="98" t="s">
        <v>669</v>
      </c>
      <c r="NYK92" s="98" t="s">
        <v>669</v>
      </c>
      <c r="NYL92" s="98" t="s">
        <v>669</v>
      </c>
      <c r="NYM92" s="98" t="s">
        <v>669</v>
      </c>
      <c r="NYN92" s="98" t="s">
        <v>669</v>
      </c>
      <c r="NYO92" s="98" t="s">
        <v>669</v>
      </c>
      <c r="NYP92" s="98" t="s">
        <v>669</v>
      </c>
      <c r="NYQ92" s="98" t="s">
        <v>669</v>
      </c>
      <c r="NYR92" s="98" t="s">
        <v>669</v>
      </c>
      <c r="NYS92" s="98" t="s">
        <v>669</v>
      </c>
      <c r="NYT92" s="98" t="s">
        <v>669</v>
      </c>
      <c r="NYU92" s="98" t="s">
        <v>669</v>
      </c>
      <c r="NYV92" s="98" t="s">
        <v>669</v>
      </c>
      <c r="NYW92" s="98" t="s">
        <v>669</v>
      </c>
      <c r="NYX92" s="98" t="s">
        <v>669</v>
      </c>
      <c r="NYY92" s="98" t="s">
        <v>669</v>
      </c>
      <c r="NYZ92" s="98" t="s">
        <v>669</v>
      </c>
      <c r="NZA92" s="98" t="s">
        <v>669</v>
      </c>
      <c r="NZB92" s="98" t="s">
        <v>669</v>
      </c>
      <c r="NZC92" s="98" t="s">
        <v>669</v>
      </c>
      <c r="NZD92" s="98" t="s">
        <v>669</v>
      </c>
      <c r="NZE92" s="98" t="s">
        <v>669</v>
      </c>
      <c r="NZF92" s="98" t="s">
        <v>669</v>
      </c>
      <c r="NZG92" s="98" t="s">
        <v>669</v>
      </c>
      <c r="NZH92" s="98" t="s">
        <v>669</v>
      </c>
      <c r="NZI92" s="98" t="s">
        <v>669</v>
      </c>
      <c r="NZJ92" s="98" t="s">
        <v>669</v>
      </c>
      <c r="NZK92" s="98" t="s">
        <v>669</v>
      </c>
      <c r="NZL92" s="98" t="s">
        <v>669</v>
      </c>
      <c r="NZM92" s="98" t="s">
        <v>669</v>
      </c>
      <c r="NZN92" s="98" t="s">
        <v>669</v>
      </c>
      <c r="NZO92" s="98" t="s">
        <v>669</v>
      </c>
      <c r="NZP92" s="98" t="s">
        <v>669</v>
      </c>
      <c r="NZQ92" s="98" t="s">
        <v>669</v>
      </c>
      <c r="NZR92" s="98" t="s">
        <v>669</v>
      </c>
      <c r="NZS92" s="98" t="s">
        <v>669</v>
      </c>
      <c r="NZT92" s="98" t="s">
        <v>669</v>
      </c>
      <c r="NZU92" s="98" t="s">
        <v>669</v>
      </c>
      <c r="NZV92" s="98" t="s">
        <v>669</v>
      </c>
      <c r="NZW92" s="98" t="s">
        <v>669</v>
      </c>
      <c r="NZX92" s="98" t="s">
        <v>669</v>
      </c>
      <c r="NZY92" s="98" t="s">
        <v>669</v>
      </c>
      <c r="NZZ92" s="98" t="s">
        <v>669</v>
      </c>
      <c r="OAA92" s="98" t="s">
        <v>669</v>
      </c>
      <c r="OAB92" s="98" t="s">
        <v>669</v>
      </c>
      <c r="OAC92" s="98" t="s">
        <v>669</v>
      </c>
      <c r="OAD92" s="98" t="s">
        <v>669</v>
      </c>
      <c r="OAE92" s="98" t="s">
        <v>669</v>
      </c>
      <c r="OAF92" s="98" t="s">
        <v>669</v>
      </c>
      <c r="OAG92" s="98" t="s">
        <v>669</v>
      </c>
      <c r="OAH92" s="98" t="s">
        <v>669</v>
      </c>
      <c r="OAI92" s="98" t="s">
        <v>669</v>
      </c>
      <c r="OAJ92" s="98" t="s">
        <v>669</v>
      </c>
      <c r="OAK92" s="98" t="s">
        <v>669</v>
      </c>
      <c r="OAL92" s="98" t="s">
        <v>669</v>
      </c>
      <c r="OAM92" s="98" t="s">
        <v>669</v>
      </c>
      <c r="OAN92" s="98" t="s">
        <v>669</v>
      </c>
      <c r="OAO92" s="98" t="s">
        <v>669</v>
      </c>
      <c r="OAP92" s="98" t="s">
        <v>669</v>
      </c>
      <c r="OAQ92" s="98" t="s">
        <v>669</v>
      </c>
      <c r="OAR92" s="98" t="s">
        <v>669</v>
      </c>
      <c r="OAS92" s="98" t="s">
        <v>669</v>
      </c>
      <c r="OAT92" s="98" t="s">
        <v>669</v>
      </c>
      <c r="OAU92" s="98" t="s">
        <v>669</v>
      </c>
      <c r="OAV92" s="98" t="s">
        <v>669</v>
      </c>
      <c r="OAW92" s="98" t="s">
        <v>669</v>
      </c>
      <c r="OAX92" s="98" t="s">
        <v>669</v>
      </c>
      <c r="OAY92" s="98" t="s">
        <v>669</v>
      </c>
      <c r="OAZ92" s="98" t="s">
        <v>669</v>
      </c>
      <c r="OBA92" s="98" t="s">
        <v>669</v>
      </c>
      <c r="OBB92" s="98" t="s">
        <v>669</v>
      </c>
      <c r="OBC92" s="98" t="s">
        <v>669</v>
      </c>
      <c r="OBD92" s="98" t="s">
        <v>669</v>
      </c>
      <c r="OBE92" s="98" t="s">
        <v>669</v>
      </c>
      <c r="OBF92" s="98" t="s">
        <v>669</v>
      </c>
      <c r="OBG92" s="98" t="s">
        <v>669</v>
      </c>
      <c r="OBH92" s="98" t="s">
        <v>669</v>
      </c>
      <c r="OBI92" s="98" t="s">
        <v>669</v>
      </c>
      <c r="OBJ92" s="98" t="s">
        <v>669</v>
      </c>
      <c r="OBK92" s="98" t="s">
        <v>669</v>
      </c>
      <c r="OBL92" s="98" t="s">
        <v>669</v>
      </c>
      <c r="OBM92" s="98" t="s">
        <v>669</v>
      </c>
      <c r="OBN92" s="98" t="s">
        <v>669</v>
      </c>
      <c r="OBO92" s="98" t="s">
        <v>669</v>
      </c>
      <c r="OBP92" s="98" t="s">
        <v>669</v>
      </c>
      <c r="OBQ92" s="98" t="s">
        <v>669</v>
      </c>
      <c r="OBR92" s="98" t="s">
        <v>669</v>
      </c>
      <c r="OBS92" s="98" t="s">
        <v>669</v>
      </c>
      <c r="OBT92" s="98" t="s">
        <v>669</v>
      </c>
      <c r="OBU92" s="98" t="s">
        <v>669</v>
      </c>
      <c r="OBV92" s="98" t="s">
        <v>669</v>
      </c>
      <c r="OBW92" s="98" t="s">
        <v>669</v>
      </c>
      <c r="OBX92" s="98" t="s">
        <v>669</v>
      </c>
      <c r="OBY92" s="98" t="s">
        <v>669</v>
      </c>
      <c r="OBZ92" s="98" t="s">
        <v>669</v>
      </c>
      <c r="OCA92" s="98" t="s">
        <v>669</v>
      </c>
      <c r="OCB92" s="98" t="s">
        <v>669</v>
      </c>
      <c r="OCC92" s="98" t="s">
        <v>669</v>
      </c>
      <c r="OCD92" s="98" t="s">
        <v>669</v>
      </c>
      <c r="OCE92" s="98" t="s">
        <v>669</v>
      </c>
      <c r="OCF92" s="98" t="s">
        <v>669</v>
      </c>
      <c r="OCG92" s="98" t="s">
        <v>669</v>
      </c>
      <c r="OCH92" s="98" t="s">
        <v>669</v>
      </c>
      <c r="OCI92" s="98" t="s">
        <v>669</v>
      </c>
      <c r="OCJ92" s="98" t="s">
        <v>669</v>
      </c>
      <c r="OCK92" s="98" t="s">
        <v>669</v>
      </c>
      <c r="OCL92" s="98" t="s">
        <v>669</v>
      </c>
      <c r="OCM92" s="98" t="s">
        <v>669</v>
      </c>
      <c r="OCN92" s="98" t="s">
        <v>669</v>
      </c>
      <c r="OCO92" s="98" t="s">
        <v>669</v>
      </c>
      <c r="OCP92" s="98" t="s">
        <v>669</v>
      </c>
      <c r="OCQ92" s="98" t="s">
        <v>669</v>
      </c>
      <c r="OCR92" s="98" t="s">
        <v>669</v>
      </c>
      <c r="OCS92" s="98" t="s">
        <v>669</v>
      </c>
      <c r="OCT92" s="98" t="s">
        <v>669</v>
      </c>
      <c r="OCU92" s="98" t="s">
        <v>669</v>
      </c>
      <c r="OCV92" s="98" t="s">
        <v>669</v>
      </c>
      <c r="OCW92" s="98" t="s">
        <v>669</v>
      </c>
      <c r="OCX92" s="98" t="s">
        <v>669</v>
      </c>
      <c r="OCY92" s="98" t="s">
        <v>669</v>
      </c>
      <c r="OCZ92" s="98" t="s">
        <v>669</v>
      </c>
      <c r="ODA92" s="98" t="s">
        <v>669</v>
      </c>
      <c r="ODB92" s="98" t="s">
        <v>669</v>
      </c>
      <c r="ODC92" s="98" t="s">
        <v>669</v>
      </c>
      <c r="ODD92" s="98" t="s">
        <v>669</v>
      </c>
      <c r="ODE92" s="98" t="s">
        <v>669</v>
      </c>
      <c r="ODF92" s="98" t="s">
        <v>669</v>
      </c>
      <c r="ODG92" s="98" t="s">
        <v>669</v>
      </c>
      <c r="ODH92" s="98" t="s">
        <v>669</v>
      </c>
      <c r="ODI92" s="98" t="s">
        <v>669</v>
      </c>
      <c r="ODJ92" s="98" t="s">
        <v>669</v>
      </c>
      <c r="ODK92" s="98" t="s">
        <v>669</v>
      </c>
      <c r="ODL92" s="98" t="s">
        <v>669</v>
      </c>
      <c r="ODM92" s="98" t="s">
        <v>669</v>
      </c>
      <c r="ODN92" s="98" t="s">
        <v>669</v>
      </c>
      <c r="ODO92" s="98" t="s">
        <v>669</v>
      </c>
      <c r="ODP92" s="98" t="s">
        <v>669</v>
      </c>
      <c r="ODQ92" s="98" t="s">
        <v>669</v>
      </c>
      <c r="ODR92" s="98" t="s">
        <v>669</v>
      </c>
      <c r="ODS92" s="98" t="s">
        <v>669</v>
      </c>
      <c r="ODT92" s="98" t="s">
        <v>669</v>
      </c>
      <c r="ODU92" s="98" t="s">
        <v>669</v>
      </c>
      <c r="ODV92" s="98" t="s">
        <v>669</v>
      </c>
      <c r="ODW92" s="98" t="s">
        <v>669</v>
      </c>
      <c r="ODX92" s="98" t="s">
        <v>669</v>
      </c>
      <c r="ODY92" s="98" t="s">
        <v>669</v>
      </c>
      <c r="ODZ92" s="98" t="s">
        <v>669</v>
      </c>
      <c r="OEA92" s="98" t="s">
        <v>669</v>
      </c>
      <c r="OEB92" s="98" t="s">
        <v>669</v>
      </c>
      <c r="OEC92" s="98" t="s">
        <v>669</v>
      </c>
      <c r="OED92" s="98" t="s">
        <v>669</v>
      </c>
      <c r="OEE92" s="98" t="s">
        <v>669</v>
      </c>
      <c r="OEF92" s="98" t="s">
        <v>669</v>
      </c>
      <c r="OEG92" s="98" t="s">
        <v>669</v>
      </c>
      <c r="OEH92" s="98" t="s">
        <v>669</v>
      </c>
      <c r="OEI92" s="98" t="s">
        <v>669</v>
      </c>
      <c r="OEJ92" s="98" t="s">
        <v>669</v>
      </c>
      <c r="OEK92" s="98" t="s">
        <v>669</v>
      </c>
      <c r="OEL92" s="98" t="s">
        <v>669</v>
      </c>
      <c r="OEM92" s="98" t="s">
        <v>669</v>
      </c>
      <c r="OEN92" s="98" t="s">
        <v>669</v>
      </c>
      <c r="OEO92" s="98" t="s">
        <v>669</v>
      </c>
      <c r="OEP92" s="98" t="s">
        <v>669</v>
      </c>
      <c r="OEQ92" s="98" t="s">
        <v>669</v>
      </c>
      <c r="OER92" s="98" t="s">
        <v>669</v>
      </c>
      <c r="OES92" s="98" t="s">
        <v>669</v>
      </c>
      <c r="OET92" s="98" t="s">
        <v>669</v>
      </c>
      <c r="OEU92" s="98" t="s">
        <v>669</v>
      </c>
      <c r="OEV92" s="98" t="s">
        <v>669</v>
      </c>
      <c r="OEW92" s="98" t="s">
        <v>669</v>
      </c>
      <c r="OEX92" s="98" t="s">
        <v>669</v>
      </c>
      <c r="OEY92" s="98" t="s">
        <v>669</v>
      </c>
      <c r="OEZ92" s="98" t="s">
        <v>669</v>
      </c>
      <c r="OFA92" s="98" t="s">
        <v>669</v>
      </c>
      <c r="OFB92" s="98" t="s">
        <v>669</v>
      </c>
      <c r="OFC92" s="98" t="s">
        <v>669</v>
      </c>
      <c r="OFD92" s="98" t="s">
        <v>669</v>
      </c>
      <c r="OFE92" s="98" t="s">
        <v>669</v>
      </c>
      <c r="OFF92" s="98" t="s">
        <v>669</v>
      </c>
      <c r="OFG92" s="98" t="s">
        <v>669</v>
      </c>
      <c r="OFH92" s="98" t="s">
        <v>669</v>
      </c>
      <c r="OFI92" s="98" t="s">
        <v>669</v>
      </c>
      <c r="OFJ92" s="98" t="s">
        <v>669</v>
      </c>
      <c r="OFK92" s="98" t="s">
        <v>669</v>
      </c>
      <c r="OFL92" s="98" t="s">
        <v>669</v>
      </c>
      <c r="OFM92" s="98" t="s">
        <v>669</v>
      </c>
      <c r="OFN92" s="98" t="s">
        <v>669</v>
      </c>
      <c r="OFO92" s="98" t="s">
        <v>669</v>
      </c>
      <c r="OFP92" s="98" t="s">
        <v>669</v>
      </c>
      <c r="OFQ92" s="98" t="s">
        <v>669</v>
      </c>
      <c r="OFR92" s="98" t="s">
        <v>669</v>
      </c>
      <c r="OFS92" s="98" t="s">
        <v>669</v>
      </c>
      <c r="OFT92" s="98" t="s">
        <v>669</v>
      </c>
      <c r="OFU92" s="98" t="s">
        <v>669</v>
      </c>
      <c r="OFV92" s="98" t="s">
        <v>669</v>
      </c>
      <c r="OFW92" s="98" t="s">
        <v>669</v>
      </c>
      <c r="OFX92" s="98" t="s">
        <v>669</v>
      </c>
      <c r="OFY92" s="98" t="s">
        <v>669</v>
      </c>
      <c r="OFZ92" s="98" t="s">
        <v>669</v>
      </c>
      <c r="OGA92" s="98" t="s">
        <v>669</v>
      </c>
      <c r="OGB92" s="98" t="s">
        <v>669</v>
      </c>
      <c r="OGC92" s="98" t="s">
        <v>669</v>
      </c>
      <c r="OGD92" s="98" t="s">
        <v>669</v>
      </c>
      <c r="OGE92" s="98" t="s">
        <v>669</v>
      </c>
      <c r="OGF92" s="98" t="s">
        <v>669</v>
      </c>
      <c r="OGG92" s="98" t="s">
        <v>669</v>
      </c>
      <c r="OGH92" s="98" t="s">
        <v>669</v>
      </c>
      <c r="OGI92" s="98" t="s">
        <v>669</v>
      </c>
      <c r="OGJ92" s="98" t="s">
        <v>669</v>
      </c>
      <c r="OGK92" s="98" t="s">
        <v>669</v>
      </c>
      <c r="OGL92" s="98" t="s">
        <v>669</v>
      </c>
      <c r="OGM92" s="98" t="s">
        <v>669</v>
      </c>
      <c r="OGN92" s="98" t="s">
        <v>669</v>
      </c>
      <c r="OGO92" s="98" t="s">
        <v>669</v>
      </c>
      <c r="OGP92" s="98" t="s">
        <v>669</v>
      </c>
      <c r="OGQ92" s="98" t="s">
        <v>669</v>
      </c>
      <c r="OGR92" s="98" t="s">
        <v>669</v>
      </c>
      <c r="OGS92" s="98" t="s">
        <v>669</v>
      </c>
      <c r="OGT92" s="98" t="s">
        <v>669</v>
      </c>
      <c r="OGU92" s="98" t="s">
        <v>669</v>
      </c>
      <c r="OGV92" s="98" t="s">
        <v>669</v>
      </c>
      <c r="OGW92" s="98" t="s">
        <v>669</v>
      </c>
      <c r="OGX92" s="98" t="s">
        <v>669</v>
      </c>
      <c r="OGY92" s="98" t="s">
        <v>669</v>
      </c>
      <c r="OGZ92" s="98" t="s">
        <v>669</v>
      </c>
      <c r="OHA92" s="98" t="s">
        <v>669</v>
      </c>
      <c r="OHB92" s="98" t="s">
        <v>669</v>
      </c>
      <c r="OHC92" s="98" t="s">
        <v>669</v>
      </c>
      <c r="OHD92" s="98" t="s">
        <v>669</v>
      </c>
      <c r="OHE92" s="98" t="s">
        <v>669</v>
      </c>
      <c r="OHF92" s="98" t="s">
        <v>669</v>
      </c>
      <c r="OHG92" s="98" t="s">
        <v>669</v>
      </c>
      <c r="OHH92" s="98" t="s">
        <v>669</v>
      </c>
      <c r="OHI92" s="98" t="s">
        <v>669</v>
      </c>
      <c r="OHJ92" s="98" t="s">
        <v>669</v>
      </c>
      <c r="OHK92" s="98" t="s">
        <v>669</v>
      </c>
      <c r="OHL92" s="98" t="s">
        <v>669</v>
      </c>
      <c r="OHM92" s="98" t="s">
        <v>669</v>
      </c>
      <c r="OHN92" s="98" t="s">
        <v>669</v>
      </c>
      <c r="OHO92" s="98" t="s">
        <v>669</v>
      </c>
      <c r="OHP92" s="98" t="s">
        <v>669</v>
      </c>
      <c r="OHQ92" s="98" t="s">
        <v>669</v>
      </c>
      <c r="OHR92" s="98" t="s">
        <v>669</v>
      </c>
      <c r="OHS92" s="98" t="s">
        <v>669</v>
      </c>
      <c r="OHT92" s="98" t="s">
        <v>669</v>
      </c>
      <c r="OHU92" s="98" t="s">
        <v>669</v>
      </c>
      <c r="OHV92" s="98" t="s">
        <v>669</v>
      </c>
      <c r="OHW92" s="98" t="s">
        <v>669</v>
      </c>
      <c r="OHX92" s="98" t="s">
        <v>669</v>
      </c>
      <c r="OHY92" s="98" t="s">
        <v>669</v>
      </c>
      <c r="OHZ92" s="98" t="s">
        <v>669</v>
      </c>
      <c r="OIA92" s="98" t="s">
        <v>669</v>
      </c>
      <c r="OIB92" s="98" t="s">
        <v>669</v>
      </c>
      <c r="OIC92" s="98" t="s">
        <v>669</v>
      </c>
      <c r="OID92" s="98" t="s">
        <v>669</v>
      </c>
      <c r="OIE92" s="98" t="s">
        <v>669</v>
      </c>
      <c r="OIF92" s="98" t="s">
        <v>669</v>
      </c>
      <c r="OIG92" s="98" t="s">
        <v>669</v>
      </c>
      <c r="OIH92" s="98" t="s">
        <v>669</v>
      </c>
      <c r="OII92" s="98" t="s">
        <v>669</v>
      </c>
      <c r="OIJ92" s="98" t="s">
        <v>669</v>
      </c>
      <c r="OIK92" s="98" t="s">
        <v>669</v>
      </c>
      <c r="OIL92" s="98" t="s">
        <v>669</v>
      </c>
      <c r="OIM92" s="98" t="s">
        <v>669</v>
      </c>
      <c r="OIN92" s="98" t="s">
        <v>669</v>
      </c>
      <c r="OIO92" s="98" t="s">
        <v>669</v>
      </c>
      <c r="OIP92" s="98" t="s">
        <v>669</v>
      </c>
      <c r="OIQ92" s="98" t="s">
        <v>669</v>
      </c>
      <c r="OIR92" s="98" t="s">
        <v>669</v>
      </c>
      <c r="OIS92" s="98" t="s">
        <v>669</v>
      </c>
      <c r="OIT92" s="98" t="s">
        <v>669</v>
      </c>
      <c r="OIU92" s="98" t="s">
        <v>669</v>
      </c>
      <c r="OIV92" s="98" t="s">
        <v>669</v>
      </c>
      <c r="OIW92" s="98" t="s">
        <v>669</v>
      </c>
      <c r="OIX92" s="98" t="s">
        <v>669</v>
      </c>
      <c r="OIY92" s="98" t="s">
        <v>669</v>
      </c>
      <c r="OIZ92" s="98" t="s">
        <v>669</v>
      </c>
      <c r="OJA92" s="98" t="s">
        <v>669</v>
      </c>
      <c r="OJB92" s="98" t="s">
        <v>669</v>
      </c>
      <c r="OJC92" s="98" t="s">
        <v>669</v>
      </c>
      <c r="OJD92" s="98" t="s">
        <v>669</v>
      </c>
      <c r="OJE92" s="98" t="s">
        <v>669</v>
      </c>
      <c r="OJF92" s="98" t="s">
        <v>669</v>
      </c>
      <c r="OJG92" s="98" t="s">
        <v>669</v>
      </c>
      <c r="OJH92" s="98" t="s">
        <v>669</v>
      </c>
      <c r="OJI92" s="98" t="s">
        <v>669</v>
      </c>
      <c r="OJJ92" s="98" t="s">
        <v>669</v>
      </c>
      <c r="OJK92" s="98" t="s">
        <v>669</v>
      </c>
      <c r="OJL92" s="98" t="s">
        <v>669</v>
      </c>
      <c r="OJM92" s="98" t="s">
        <v>669</v>
      </c>
      <c r="OJN92" s="98" t="s">
        <v>669</v>
      </c>
      <c r="OJO92" s="98" t="s">
        <v>669</v>
      </c>
      <c r="OJP92" s="98" t="s">
        <v>669</v>
      </c>
      <c r="OJQ92" s="98" t="s">
        <v>669</v>
      </c>
      <c r="OJR92" s="98" t="s">
        <v>669</v>
      </c>
      <c r="OJS92" s="98" t="s">
        <v>669</v>
      </c>
      <c r="OJT92" s="98" t="s">
        <v>669</v>
      </c>
      <c r="OJU92" s="98" t="s">
        <v>669</v>
      </c>
      <c r="OJV92" s="98" t="s">
        <v>669</v>
      </c>
      <c r="OJW92" s="98" t="s">
        <v>669</v>
      </c>
      <c r="OJX92" s="98" t="s">
        <v>669</v>
      </c>
      <c r="OJY92" s="98" t="s">
        <v>669</v>
      </c>
      <c r="OJZ92" s="98" t="s">
        <v>669</v>
      </c>
      <c r="OKA92" s="98" t="s">
        <v>669</v>
      </c>
      <c r="OKB92" s="98" t="s">
        <v>669</v>
      </c>
      <c r="OKC92" s="98" t="s">
        <v>669</v>
      </c>
      <c r="OKD92" s="98" t="s">
        <v>669</v>
      </c>
      <c r="OKE92" s="98" t="s">
        <v>669</v>
      </c>
      <c r="OKF92" s="98" t="s">
        <v>669</v>
      </c>
      <c r="OKG92" s="98" t="s">
        <v>669</v>
      </c>
      <c r="OKH92" s="98" t="s">
        <v>669</v>
      </c>
      <c r="OKI92" s="98" t="s">
        <v>669</v>
      </c>
      <c r="OKJ92" s="98" t="s">
        <v>669</v>
      </c>
      <c r="OKK92" s="98" t="s">
        <v>669</v>
      </c>
      <c r="OKL92" s="98" t="s">
        <v>669</v>
      </c>
      <c r="OKM92" s="98" t="s">
        <v>669</v>
      </c>
      <c r="OKN92" s="98" t="s">
        <v>669</v>
      </c>
      <c r="OKO92" s="98" t="s">
        <v>669</v>
      </c>
      <c r="OKP92" s="98" t="s">
        <v>669</v>
      </c>
      <c r="OKQ92" s="98" t="s">
        <v>669</v>
      </c>
      <c r="OKR92" s="98" t="s">
        <v>669</v>
      </c>
      <c r="OKS92" s="98" t="s">
        <v>669</v>
      </c>
      <c r="OKT92" s="98" t="s">
        <v>669</v>
      </c>
      <c r="OKU92" s="98" t="s">
        <v>669</v>
      </c>
      <c r="OKV92" s="98" t="s">
        <v>669</v>
      </c>
      <c r="OKW92" s="98" t="s">
        <v>669</v>
      </c>
      <c r="OKX92" s="98" t="s">
        <v>669</v>
      </c>
      <c r="OKY92" s="98" t="s">
        <v>669</v>
      </c>
      <c r="OKZ92" s="98" t="s">
        <v>669</v>
      </c>
      <c r="OLA92" s="98" t="s">
        <v>669</v>
      </c>
      <c r="OLB92" s="98" t="s">
        <v>669</v>
      </c>
      <c r="OLC92" s="98" t="s">
        <v>669</v>
      </c>
      <c r="OLD92" s="98" t="s">
        <v>669</v>
      </c>
      <c r="OLE92" s="98" t="s">
        <v>669</v>
      </c>
      <c r="OLF92" s="98" t="s">
        <v>669</v>
      </c>
      <c r="OLG92" s="98" t="s">
        <v>669</v>
      </c>
      <c r="OLH92" s="98" t="s">
        <v>669</v>
      </c>
      <c r="OLI92" s="98" t="s">
        <v>669</v>
      </c>
      <c r="OLJ92" s="98" t="s">
        <v>669</v>
      </c>
      <c r="OLK92" s="98" t="s">
        <v>669</v>
      </c>
      <c r="OLL92" s="98" t="s">
        <v>669</v>
      </c>
      <c r="OLM92" s="98" t="s">
        <v>669</v>
      </c>
      <c r="OLN92" s="98" t="s">
        <v>669</v>
      </c>
      <c r="OLO92" s="98" t="s">
        <v>669</v>
      </c>
      <c r="OLP92" s="98" t="s">
        <v>669</v>
      </c>
      <c r="OLQ92" s="98" t="s">
        <v>669</v>
      </c>
      <c r="OLR92" s="98" t="s">
        <v>669</v>
      </c>
      <c r="OLS92" s="98" t="s">
        <v>669</v>
      </c>
      <c r="OLT92" s="98" t="s">
        <v>669</v>
      </c>
      <c r="OLU92" s="98" t="s">
        <v>669</v>
      </c>
      <c r="OLV92" s="98" t="s">
        <v>669</v>
      </c>
      <c r="OLW92" s="98" t="s">
        <v>669</v>
      </c>
      <c r="OLX92" s="98" t="s">
        <v>669</v>
      </c>
      <c r="OLY92" s="98" t="s">
        <v>669</v>
      </c>
      <c r="OLZ92" s="98" t="s">
        <v>669</v>
      </c>
      <c r="OMA92" s="98" t="s">
        <v>669</v>
      </c>
      <c r="OMB92" s="98" t="s">
        <v>669</v>
      </c>
      <c r="OMC92" s="98" t="s">
        <v>669</v>
      </c>
      <c r="OMD92" s="98" t="s">
        <v>669</v>
      </c>
      <c r="OME92" s="98" t="s">
        <v>669</v>
      </c>
      <c r="OMF92" s="98" t="s">
        <v>669</v>
      </c>
      <c r="OMG92" s="98" t="s">
        <v>669</v>
      </c>
      <c r="OMH92" s="98" t="s">
        <v>669</v>
      </c>
      <c r="OMI92" s="98" t="s">
        <v>669</v>
      </c>
      <c r="OMJ92" s="98" t="s">
        <v>669</v>
      </c>
      <c r="OMK92" s="98" t="s">
        <v>669</v>
      </c>
      <c r="OML92" s="98" t="s">
        <v>669</v>
      </c>
      <c r="OMM92" s="98" t="s">
        <v>669</v>
      </c>
      <c r="OMN92" s="98" t="s">
        <v>669</v>
      </c>
      <c r="OMO92" s="98" t="s">
        <v>669</v>
      </c>
      <c r="OMP92" s="98" t="s">
        <v>669</v>
      </c>
      <c r="OMQ92" s="98" t="s">
        <v>669</v>
      </c>
      <c r="OMR92" s="98" t="s">
        <v>669</v>
      </c>
      <c r="OMS92" s="98" t="s">
        <v>669</v>
      </c>
      <c r="OMT92" s="98" t="s">
        <v>669</v>
      </c>
      <c r="OMU92" s="98" t="s">
        <v>669</v>
      </c>
      <c r="OMV92" s="98" t="s">
        <v>669</v>
      </c>
      <c r="OMW92" s="98" t="s">
        <v>669</v>
      </c>
      <c r="OMX92" s="98" t="s">
        <v>669</v>
      </c>
      <c r="OMY92" s="98" t="s">
        <v>669</v>
      </c>
      <c r="OMZ92" s="98" t="s">
        <v>669</v>
      </c>
      <c r="ONA92" s="98" t="s">
        <v>669</v>
      </c>
      <c r="ONB92" s="98" t="s">
        <v>669</v>
      </c>
      <c r="ONC92" s="98" t="s">
        <v>669</v>
      </c>
      <c r="OND92" s="98" t="s">
        <v>669</v>
      </c>
      <c r="ONE92" s="98" t="s">
        <v>669</v>
      </c>
      <c r="ONF92" s="98" t="s">
        <v>669</v>
      </c>
      <c r="ONG92" s="98" t="s">
        <v>669</v>
      </c>
      <c r="ONH92" s="98" t="s">
        <v>669</v>
      </c>
      <c r="ONI92" s="98" t="s">
        <v>669</v>
      </c>
      <c r="ONJ92" s="98" t="s">
        <v>669</v>
      </c>
      <c r="ONK92" s="98" t="s">
        <v>669</v>
      </c>
      <c r="ONL92" s="98" t="s">
        <v>669</v>
      </c>
      <c r="ONM92" s="98" t="s">
        <v>669</v>
      </c>
      <c r="ONN92" s="98" t="s">
        <v>669</v>
      </c>
      <c r="ONO92" s="98" t="s">
        <v>669</v>
      </c>
      <c r="ONP92" s="98" t="s">
        <v>669</v>
      </c>
      <c r="ONQ92" s="98" t="s">
        <v>669</v>
      </c>
      <c r="ONR92" s="98" t="s">
        <v>669</v>
      </c>
      <c r="ONS92" s="98" t="s">
        <v>669</v>
      </c>
      <c r="ONT92" s="98" t="s">
        <v>669</v>
      </c>
      <c r="ONU92" s="98" t="s">
        <v>669</v>
      </c>
      <c r="ONV92" s="98" t="s">
        <v>669</v>
      </c>
      <c r="ONW92" s="98" t="s">
        <v>669</v>
      </c>
      <c r="ONX92" s="98" t="s">
        <v>669</v>
      </c>
      <c r="ONY92" s="98" t="s">
        <v>669</v>
      </c>
      <c r="ONZ92" s="98" t="s">
        <v>669</v>
      </c>
      <c r="OOA92" s="98" t="s">
        <v>669</v>
      </c>
      <c r="OOB92" s="98" t="s">
        <v>669</v>
      </c>
      <c r="OOC92" s="98" t="s">
        <v>669</v>
      </c>
      <c r="OOD92" s="98" t="s">
        <v>669</v>
      </c>
      <c r="OOE92" s="98" t="s">
        <v>669</v>
      </c>
      <c r="OOF92" s="98" t="s">
        <v>669</v>
      </c>
      <c r="OOG92" s="98" t="s">
        <v>669</v>
      </c>
      <c r="OOH92" s="98" t="s">
        <v>669</v>
      </c>
      <c r="OOI92" s="98" t="s">
        <v>669</v>
      </c>
      <c r="OOJ92" s="98" t="s">
        <v>669</v>
      </c>
      <c r="OOK92" s="98" t="s">
        <v>669</v>
      </c>
      <c r="OOL92" s="98" t="s">
        <v>669</v>
      </c>
      <c r="OOM92" s="98" t="s">
        <v>669</v>
      </c>
      <c r="OON92" s="98" t="s">
        <v>669</v>
      </c>
      <c r="OOO92" s="98" t="s">
        <v>669</v>
      </c>
      <c r="OOP92" s="98" t="s">
        <v>669</v>
      </c>
      <c r="OOQ92" s="98" t="s">
        <v>669</v>
      </c>
      <c r="OOR92" s="98" t="s">
        <v>669</v>
      </c>
      <c r="OOS92" s="98" t="s">
        <v>669</v>
      </c>
      <c r="OOT92" s="98" t="s">
        <v>669</v>
      </c>
      <c r="OOU92" s="98" t="s">
        <v>669</v>
      </c>
      <c r="OOV92" s="98" t="s">
        <v>669</v>
      </c>
      <c r="OOW92" s="98" t="s">
        <v>669</v>
      </c>
      <c r="OOX92" s="98" t="s">
        <v>669</v>
      </c>
      <c r="OOY92" s="98" t="s">
        <v>669</v>
      </c>
      <c r="OOZ92" s="98" t="s">
        <v>669</v>
      </c>
      <c r="OPA92" s="98" t="s">
        <v>669</v>
      </c>
      <c r="OPB92" s="98" t="s">
        <v>669</v>
      </c>
      <c r="OPC92" s="98" t="s">
        <v>669</v>
      </c>
      <c r="OPD92" s="98" t="s">
        <v>669</v>
      </c>
      <c r="OPE92" s="98" t="s">
        <v>669</v>
      </c>
      <c r="OPF92" s="98" t="s">
        <v>669</v>
      </c>
      <c r="OPG92" s="98" t="s">
        <v>669</v>
      </c>
      <c r="OPH92" s="98" t="s">
        <v>669</v>
      </c>
      <c r="OPI92" s="98" t="s">
        <v>669</v>
      </c>
      <c r="OPJ92" s="98" t="s">
        <v>669</v>
      </c>
      <c r="OPK92" s="98" t="s">
        <v>669</v>
      </c>
      <c r="OPL92" s="98" t="s">
        <v>669</v>
      </c>
      <c r="OPM92" s="98" t="s">
        <v>669</v>
      </c>
      <c r="OPN92" s="98" t="s">
        <v>669</v>
      </c>
      <c r="OPO92" s="98" t="s">
        <v>669</v>
      </c>
      <c r="OPP92" s="98" t="s">
        <v>669</v>
      </c>
      <c r="OPQ92" s="98" t="s">
        <v>669</v>
      </c>
      <c r="OPR92" s="98" t="s">
        <v>669</v>
      </c>
      <c r="OPS92" s="98" t="s">
        <v>669</v>
      </c>
      <c r="OPT92" s="98" t="s">
        <v>669</v>
      </c>
      <c r="OPU92" s="98" t="s">
        <v>669</v>
      </c>
      <c r="OPV92" s="98" t="s">
        <v>669</v>
      </c>
      <c r="OPW92" s="98" t="s">
        <v>669</v>
      </c>
      <c r="OPX92" s="98" t="s">
        <v>669</v>
      </c>
      <c r="OPY92" s="98" t="s">
        <v>669</v>
      </c>
      <c r="OPZ92" s="98" t="s">
        <v>669</v>
      </c>
      <c r="OQA92" s="98" t="s">
        <v>669</v>
      </c>
      <c r="OQB92" s="98" t="s">
        <v>669</v>
      </c>
      <c r="OQC92" s="98" t="s">
        <v>669</v>
      </c>
      <c r="OQD92" s="98" t="s">
        <v>669</v>
      </c>
      <c r="OQE92" s="98" t="s">
        <v>669</v>
      </c>
      <c r="OQF92" s="98" t="s">
        <v>669</v>
      </c>
      <c r="OQG92" s="98" t="s">
        <v>669</v>
      </c>
      <c r="OQH92" s="98" t="s">
        <v>669</v>
      </c>
      <c r="OQI92" s="98" t="s">
        <v>669</v>
      </c>
      <c r="OQJ92" s="98" t="s">
        <v>669</v>
      </c>
      <c r="OQK92" s="98" t="s">
        <v>669</v>
      </c>
      <c r="OQL92" s="98" t="s">
        <v>669</v>
      </c>
      <c r="OQM92" s="98" t="s">
        <v>669</v>
      </c>
      <c r="OQN92" s="98" t="s">
        <v>669</v>
      </c>
      <c r="OQO92" s="98" t="s">
        <v>669</v>
      </c>
      <c r="OQP92" s="98" t="s">
        <v>669</v>
      </c>
      <c r="OQQ92" s="98" t="s">
        <v>669</v>
      </c>
      <c r="OQR92" s="98" t="s">
        <v>669</v>
      </c>
      <c r="OQS92" s="98" t="s">
        <v>669</v>
      </c>
      <c r="OQT92" s="98" t="s">
        <v>669</v>
      </c>
      <c r="OQU92" s="98" t="s">
        <v>669</v>
      </c>
      <c r="OQV92" s="98" t="s">
        <v>669</v>
      </c>
      <c r="OQW92" s="98" t="s">
        <v>669</v>
      </c>
      <c r="OQX92" s="98" t="s">
        <v>669</v>
      </c>
      <c r="OQY92" s="98" t="s">
        <v>669</v>
      </c>
      <c r="OQZ92" s="98" t="s">
        <v>669</v>
      </c>
      <c r="ORA92" s="98" t="s">
        <v>669</v>
      </c>
      <c r="ORB92" s="98" t="s">
        <v>669</v>
      </c>
      <c r="ORC92" s="98" t="s">
        <v>669</v>
      </c>
      <c r="ORD92" s="98" t="s">
        <v>669</v>
      </c>
      <c r="ORE92" s="98" t="s">
        <v>669</v>
      </c>
      <c r="ORF92" s="98" t="s">
        <v>669</v>
      </c>
      <c r="ORG92" s="98" t="s">
        <v>669</v>
      </c>
      <c r="ORH92" s="98" t="s">
        <v>669</v>
      </c>
      <c r="ORI92" s="98" t="s">
        <v>669</v>
      </c>
      <c r="ORJ92" s="98" t="s">
        <v>669</v>
      </c>
      <c r="ORK92" s="98" t="s">
        <v>669</v>
      </c>
      <c r="ORL92" s="98" t="s">
        <v>669</v>
      </c>
      <c r="ORM92" s="98" t="s">
        <v>669</v>
      </c>
      <c r="ORN92" s="98" t="s">
        <v>669</v>
      </c>
      <c r="ORO92" s="98" t="s">
        <v>669</v>
      </c>
      <c r="ORP92" s="98" t="s">
        <v>669</v>
      </c>
      <c r="ORQ92" s="98" t="s">
        <v>669</v>
      </c>
      <c r="ORR92" s="98" t="s">
        <v>669</v>
      </c>
      <c r="ORS92" s="98" t="s">
        <v>669</v>
      </c>
      <c r="ORT92" s="98" t="s">
        <v>669</v>
      </c>
      <c r="ORU92" s="98" t="s">
        <v>669</v>
      </c>
      <c r="ORV92" s="98" t="s">
        <v>669</v>
      </c>
      <c r="ORW92" s="98" t="s">
        <v>669</v>
      </c>
      <c r="ORX92" s="98" t="s">
        <v>669</v>
      </c>
      <c r="ORY92" s="98" t="s">
        <v>669</v>
      </c>
      <c r="ORZ92" s="98" t="s">
        <v>669</v>
      </c>
      <c r="OSA92" s="98" t="s">
        <v>669</v>
      </c>
      <c r="OSB92" s="98" t="s">
        <v>669</v>
      </c>
      <c r="OSC92" s="98" t="s">
        <v>669</v>
      </c>
      <c r="OSD92" s="98" t="s">
        <v>669</v>
      </c>
      <c r="OSE92" s="98" t="s">
        <v>669</v>
      </c>
      <c r="OSF92" s="98" t="s">
        <v>669</v>
      </c>
      <c r="OSG92" s="98" t="s">
        <v>669</v>
      </c>
      <c r="OSH92" s="98" t="s">
        <v>669</v>
      </c>
      <c r="OSI92" s="98" t="s">
        <v>669</v>
      </c>
      <c r="OSJ92" s="98" t="s">
        <v>669</v>
      </c>
      <c r="OSK92" s="98" t="s">
        <v>669</v>
      </c>
      <c r="OSL92" s="98" t="s">
        <v>669</v>
      </c>
      <c r="OSM92" s="98" t="s">
        <v>669</v>
      </c>
      <c r="OSN92" s="98" t="s">
        <v>669</v>
      </c>
      <c r="OSO92" s="98" t="s">
        <v>669</v>
      </c>
      <c r="OSP92" s="98" t="s">
        <v>669</v>
      </c>
      <c r="OSQ92" s="98" t="s">
        <v>669</v>
      </c>
      <c r="OSR92" s="98" t="s">
        <v>669</v>
      </c>
      <c r="OSS92" s="98" t="s">
        <v>669</v>
      </c>
      <c r="OST92" s="98" t="s">
        <v>669</v>
      </c>
      <c r="OSU92" s="98" t="s">
        <v>669</v>
      </c>
      <c r="OSV92" s="98" t="s">
        <v>669</v>
      </c>
      <c r="OSW92" s="98" t="s">
        <v>669</v>
      </c>
      <c r="OSX92" s="98" t="s">
        <v>669</v>
      </c>
      <c r="OSY92" s="98" t="s">
        <v>669</v>
      </c>
      <c r="OSZ92" s="98" t="s">
        <v>669</v>
      </c>
      <c r="OTA92" s="98" t="s">
        <v>669</v>
      </c>
      <c r="OTB92" s="98" t="s">
        <v>669</v>
      </c>
      <c r="OTC92" s="98" t="s">
        <v>669</v>
      </c>
      <c r="OTD92" s="98" t="s">
        <v>669</v>
      </c>
      <c r="OTE92" s="98" t="s">
        <v>669</v>
      </c>
      <c r="OTF92" s="98" t="s">
        <v>669</v>
      </c>
      <c r="OTG92" s="98" t="s">
        <v>669</v>
      </c>
      <c r="OTH92" s="98" t="s">
        <v>669</v>
      </c>
      <c r="OTI92" s="98" t="s">
        <v>669</v>
      </c>
      <c r="OTJ92" s="98" t="s">
        <v>669</v>
      </c>
      <c r="OTK92" s="98" t="s">
        <v>669</v>
      </c>
      <c r="OTL92" s="98" t="s">
        <v>669</v>
      </c>
      <c r="OTM92" s="98" t="s">
        <v>669</v>
      </c>
      <c r="OTN92" s="98" t="s">
        <v>669</v>
      </c>
      <c r="OTO92" s="98" t="s">
        <v>669</v>
      </c>
      <c r="OTP92" s="98" t="s">
        <v>669</v>
      </c>
      <c r="OTQ92" s="98" t="s">
        <v>669</v>
      </c>
      <c r="OTR92" s="98" t="s">
        <v>669</v>
      </c>
      <c r="OTS92" s="98" t="s">
        <v>669</v>
      </c>
      <c r="OTT92" s="98" t="s">
        <v>669</v>
      </c>
      <c r="OTU92" s="98" t="s">
        <v>669</v>
      </c>
      <c r="OTV92" s="98" t="s">
        <v>669</v>
      </c>
      <c r="OTW92" s="98" t="s">
        <v>669</v>
      </c>
      <c r="OTX92" s="98" t="s">
        <v>669</v>
      </c>
      <c r="OTY92" s="98" t="s">
        <v>669</v>
      </c>
      <c r="OTZ92" s="98" t="s">
        <v>669</v>
      </c>
      <c r="OUA92" s="98" t="s">
        <v>669</v>
      </c>
      <c r="OUB92" s="98" t="s">
        <v>669</v>
      </c>
      <c r="OUC92" s="98" t="s">
        <v>669</v>
      </c>
      <c r="OUD92" s="98" t="s">
        <v>669</v>
      </c>
      <c r="OUE92" s="98" t="s">
        <v>669</v>
      </c>
      <c r="OUF92" s="98" t="s">
        <v>669</v>
      </c>
      <c r="OUG92" s="98" t="s">
        <v>669</v>
      </c>
      <c r="OUH92" s="98" t="s">
        <v>669</v>
      </c>
      <c r="OUI92" s="98" t="s">
        <v>669</v>
      </c>
      <c r="OUJ92" s="98" t="s">
        <v>669</v>
      </c>
      <c r="OUK92" s="98" t="s">
        <v>669</v>
      </c>
      <c r="OUL92" s="98" t="s">
        <v>669</v>
      </c>
      <c r="OUM92" s="98" t="s">
        <v>669</v>
      </c>
      <c r="OUN92" s="98" t="s">
        <v>669</v>
      </c>
      <c r="OUO92" s="98" t="s">
        <v>669</v>
      </c>
      <c r="OUP92" s="98" t="s">
        <v>669</v>
      </c>
      <c r="OUQ92" s="98" t="s">
        <v>669</v>
      </c>
      <c r="OUR92" s="98" t="s">
        <v>669</v>
      </c>
      <c r="OUS92" s="98" t="s">
        <v>669</v>
      </c>
      <c r="OUT92" s="98" t="s">
        <v>669</v>
      </c>
      <c r="OUU92" s="98" t="s">
        <v>669</v>
      </c>
      <c r="OUV92" s="98" t="s">
        <v>669</v>
      </c>
      <c r="OUW92" s="98" t="s">
        <v>669</v>
      </c>
      <c r="OUX92" s="98" t="s">
        <v>669</v>
      </c>
      <c r="OUY92" s="98" t="s">
        <v>669</v>
      </c>
      <c r="OUZ92" s="98" t="s">
        <v>669</v>
      </c>
      <c r="OVA92" s="98" t="s">
        <v>669</v>
      </c>
      <c r="OVB92" s="98" t="s">
        <v>669</v>
      </c>
      <c r="OVC92" s="98" t="s">
        <v>669</v>
      </c>
      <c r="OVD92" s="98" t="s">
        <v>669</v>
      </c>
      <c r="OVE92" s="98" t="s">
        <v>669</v>
      </c>
      <c r="OVF92" s="98" t="s">
        <v>669</v>
      </c>
      <c r="OVG92" s="98" t="s">
        <v>669</v>
      </c>
      <c r="OVH92" s="98" t="s">
        <v>669</v>
      </c>
      <c r="OVI92" s="98" t="s">
        <v>669</v>
      </c>
      <c r="OVJ92" s="98" t="s">
        <v>669</v>
      </c>
      <c r="OVK92" s="98" t="s">
        <v>669</v>
      </c>
      <c r="OVL92" s="98" t="s">
        <v>669</v>
      </c>
      <c r="OVM92" s="98" t="s">
        <v>669</v>
      </c>
      <c r="OVN92" s="98" t="s">
        <v>669</v>
      </c>
      <c r="OVO92" s="98" t="s">
        <v>669</v>
      </c>
      <c r="OVP92" s="98" t="s">
        <v>669</v>
      </c>
      <c r="OVQ92" s="98" t="s">
        <v>669</v>
      </c>
      <c r="OVR92" s="98" t="s">
        <v>669</v>
      </c>
      <c r="OVS92" s="98" t="s">
        <v>669</v>
      </c>
      <c r="OVT92" s="98" t="s">
        <v>669</v>
      </c>
      <c r="OVU92" s="98" t="s">
        <v>669</v>
      </c>
      <c r="OVV92" s="98" t="s">
        <v>669</v>
      </c>
      <c r="OVW92" s="98" t="s">
        <v>669</v>
      </c>
      <c r="OVX92" s="98" t="s">
        <v>669</v>
      </c>
      <c r="OVY92" s="98" t="s">
        <v>669</v>
      </c>
      <c r="OVZ92" s="98" t="s">
        <v>669</v>
      </c>
      <c r="OWA92" s="98" t="s">
        <v>669</v>
      </c>
      <c r="OWB92" s="98" t="s">
        <v>669</v>
      </c>
      <c r="OWC92" s="98" t="s">
        <v>669</v>
      </c>
      <c r="OWD92" s="98" t="s">
        <v>669</v>
      </c>
      <c r="OWE92" s="98" t="s">
        <v>669</v>
      </c>
      <c r="OWF92" s="98" t="s">
        <v>669</v>
      </c>
      <c r="OWG92" s="98" t="s">
        <v>669</v>
      </c>
      <c r="OWH92" s="98" t="s">
        <v>669</v>
      </c>
      <c r="OWI92" s="98" t="s">
        <v>669</v>
      </c>
      <c r="OWJ92" s="98" t="s">
        <v>669</v>
      </c>
      <c r="OWK92" s="98" t="s">
        <v>669</v>
      </c>
      <c r="OWL92" s="98" t="s">
        <v>669</v>
      </c>
      <c r="OWM92" s="98" t="s">
        <v>669</v>
      </c>
      <c r="OWN92" s="98" t="s">
        <v>669</v>
      </c>
      <c r="OWO92" s="98" t="s">
        <v>669</v>
      </c>
      <c r="OWP92" s="98" t="s">
        <v>669</v>
      </c>
      <c r="OWQ92" s="98" t="s">
        <v>669</v>
      </c>
      <c r="OWR92" s="98" t="s">
        <v>669</v>
      </c>
      <c r="OWS92" s="98" t="s">
        <v>669</v>
      </c>
      <c r="OWT92" s="98" t="s">
        <v>669</v>
      </c>
      <c r="OWU92" s="98" t="s">
        <v>669</v>
      </c>
      <c r="OWV92" s="98" t="s">
        <v>669</v>
      </c>
      <c r="OWW92" s="98" t="s">
        <v>669</v>
      </c>
      <c r="OWX92" s="98" t="s">
        <v>669</v>
      </c>
      <c r="OWY92" s="98" t="s">
        <v>669</v>
      </c>
      <c r="OWZ92" s="98" t="s">
        <v>669</v>
      </c>
      <c r="OXA92" s="98" t="s">
        <v>669</v>
      </c>
      <c r="OXB92" s="98" t="s">
        <v>669</v>
      </c>
      <c r="OXC92" s="98" t="s">
        <v>669</v>
      </c>
      <c r="OXD92" s="98" t="s">
        <v>669</v>
      </c>
      <c r="OXE92" s="98" t="s">
        <v>669</v>
      </c>
      <c r="OXF92" s="98" t="s">
        <v>669</v>
      </c>
      <c r="OXG92" s="98" t="s">
        <v>669</v>
      </c>
      <c r="OXH92" s="98" t="s">
        <v>669</v>
      </c>
      <c r="OXI92" s="98" t="s">
        <v>669</v>
      </c>
      <c r="OXJ92" s="98" t="s">
        <v>669</v>
      </c>
      <c r="OXK92" s="98" t="s">
        <v>669</v>
      </c>
      <c r="OXL92" s="98" t="s">
        <v>669</v>
      </c>
      <c r="OXM92" s="98" t="s">
        <v>669</v>
      </c>
      <c r="OXN92" s="98" t="s">
        <v>669</v>
      </c>
      <c r="OXO92" s="98" t="s">
        <v>669</v>
      </c>
      <c r="OXP92" s="98" t="s">
        <v>669</v>
      </c>
      <c r="OXQ92" s="98" t="s">
        <v>669</v>
      </c>
      <c r="OXR92" s="98" t="s">
        <v>669</v>
      </c>
      <c r="OXS92" s="98" t="s">
        <v>669</v>
      </c>
      <c r="OXT92" s="98" t="s">
        <v>669</v>
      </c>
      <c r="OXU92" s="98" t="s">
        <v>669</v>
      </c>
      <c r="OXV92" s="98" t="s">
        <v>669</v>
      </c>
      <c r="OXW92" s="98" t="s">
        <v>669</v>
      </c>
      <c r="OXX92" s="98" t="s">
        <v>669</v>
      </c>
      <c r="OXY92" s="98" t="s">
        <v>669</v>
      </c>
      <c r="OXZ92" s="98" t="s">
        <v>669</v>
      </c>
      <c r="OYA92" s="98" t="s">
        <v>669</v>
      </c>
      <c r="OYB92" s="98" t="s">
        <v>669</v>
      </c>
      <c r="OYC92" s="98" t="s">
        <v>669</v>
      </c>
      <c r="OYD92" s="98" t="s">
        <v>669</v>
      </c>
      <c r="OYE92" s="98" t="s">
        <v>669</v>
      </c>
      <c r="OYF92" s="98" t="s">
        <v>669</v>
      </c>
      <c r="OYG92" s="98" t="s">
        <v>669</v>
      </c>
      <c r="OYH92" s="98" t="s">
        <v>669</v>
      </c>
      <c r="OYI92" s="98" t="s">
        <v>669</v>
      </c>
      <c r="OYJ92" s="98" t="s">
        <v>669</v>
      </c>
      <c r="OYK92" s="98" t="s">
        <v>669</v>
      </c>
      <c r="OYL92" s="98" t="s">
        <v>669</v>
      </c>
      <c r="OYM92" s="98" t="s">
        <v>669</v>
      </c>
      <c r="OYN92" s="98" t="s">
        <v>669</v>
      </c>
      <c r="OYO92" s="98" t="s">
        <v>669</v>
      </c>
      <c r="OYP92" s="98" t="s">
        <v>669</v>
      </c>
      <c r="OYQ92" s="98" t="s">
        <v>669</v>
      </c>
      <c r="OYR92" s="98" t="s">
        <v>669</v>
      </c>
      <c r="OYS92" s="98" t="s">
        <v>669</v>
      </c>
      <c r="OYT92" s="98" t="s">
        <v>669</v>
      </c>
      <c r="OYU92" s="98" t="s">
        <v>669</v>
      </c>
      <c r="OYV92" s="98" t="s">
        <v>669</v>
      </c>
      <c r="OYW92" s="98" t="s">
        <v>669</v>
      </c>
      <c r="OYX92" s="98" t="s">
        <v>669</v>
      </c>
      <c r="OYY92" s="98" t="s">
        <v>669</v>
      </c>
      <c r="OYZ92" s="98" t="s">
        <v>669</v>
      </c>
      <c r="OZA92" s="98" t="s">
        <v>669</v>
      </c>
      <c r="OZB92" s="98" t="s">
        <v>669</v>
      </c>
      <c r="OZC92" s="98" t="s">
        <v>669</v>
      </c>
      <c r="OZD92" s="98" t="s">
        <v>669</v>
      </c>
      <c r="OZE92" s="98" t="s">
        <v>669</v>
      </c>
      <c r="OZF92" s="98" t="s">
        <v>669</v>
      </c>
      <c r="OZG92" s="98" t="s">
        <v>669</v>
      </c>
      <c r="OZH92" s="98" t="s">
        <v>669</v>
      </c>
      <c r="OZI92" s="98" t="s">
        <v>669</v>
      </c>
      <c r="OZJ92" s="98" t="s">
        <v>669</v>
      </c>
      <c r="OZK92" s="98" t="s">
        <v>669</v>
      </c>
      <c r="OZL92" s="98" t="s">
        <v>669</v>
      </c>
      <c r="OZM92" s="98" t="s">
        <v>669</v>
      </c>
      <c r="OZN92" s="98" t="s">
        <v>669</v>
      </c>
      <c r="OZO92" s="98" t="s">
        <v>669</v>
      </c>
      <c r="OZP92" s="98" t="s">
        <v>669</v>
      </c>
      <c r="OZQ92" s="98" t="s">
        <v>669</v>
      </c>
      <c r="OZR92" s="98" t="s">
        <v>669</v>
      </c>
      <c r="OZS92" s="98" t="s">
        <v>669</v>
      </c>
      <c r="OZT92" s="98" t="s">
        <v>669</v>
      </c>
      <c r="OZU92" s="98" t="s">
        <v>669</v>
      </c>
      <c r="OZV92" s="98" t="s">
        <v>669</v>
      </c>
      <c r="OZW92" s="98" t="s">
        <v>669</v>
      </c>
      <c r="OZX92" s="98" t="s">
        <v>669</v>
      </c>
      <c r="OZY92" s="98" t="s">
        <v>669</v>
      </c>
      <c r="OZZ92" s="98" t="s">
        <v>669</v>
      </c>
      <c r="PAA92" s="98" t="s">
        <v>669</v>
      </c>
      <c r="PAB92" s="98" t="s">
        <v>669</v>
      </c>
      <c r="PAC92" s="98" t="s">
        <v>669</v>
      </c>
      <c r="PAD92" s="98" t="s">
        <v>669</v>
      </c>
      <c r="PAE92" s="98" t="s">
        <v>669</v>
      </c>
      <c r="PAF92" s="98" t="s">
        <v>669</v>
      </c>
      <c r="PAG92" s="98" t="s">
        <v>669</v>
      </c>
      <c r="PAH92" s="98" t="s">
        <v>669</v>
      </c>
      <c r="PAI92" s="98" t="s">
        <v>669</v>
      </c>
      <c r="PAJ92" s="98" t="s">
        <v>669</v>
      </c>
      <c r="PAK92" s="98" t="s">
        <v>669</v>
      </c>
      <c r="PAL92" s="98" t="s">
        <v>669</v>
      </c>
      <c r="PAM92" s="98" t="s">
        <v>669</v>
      </c>
      <c r="PAN92" s="98" t="s">
        <v>669</v>
      </c>
      <c r="PAO92" s="98" t="s">
        <v>669</v>
      </c>
      <c r="PAP92" s="98" t="s">
        <v>669</v>
      </c>
      <c r="PAQ92" s="98" t="s">
        <v>669</v>
      </c>
      <c r="PAR92" s="98" t="s">
        <v>669</v>
      </c>
      <c r="PAS92" s="98" t="s">
        <v>669</v>
      </c>
      <c r="PAT92" s="98" t="s">
        <v>669</v>
      </c>
      <c r="PAU92" s="98" t="s">
        <v>669</v>
      </c>
      <c r="PAV92" s="98" t="s">
        <v>669</v>
      </c>
      <c r="PAW92" s="98" t="s">
        <v>669</v>
      </c>
      <c r="PAX92" s="98" t="s">
        <v>669</v>
      </c>
      <c r="PAY92" s="98" t="s">
        <v>669</v>
      </c>
      <c r="PAZ92" s="98" t="s">
        <v>669</v>
      </c>
      <c r="PBA92" s="98" t="s">
        <v>669</v>
      </c>
      <c r="PBB92" s="98" t="s">
        <v>669</v>
      </c>
      <c r="PBC92" s="98" t="s">
        <v>669</v>
      </c>
      <c r="PBD92" s="98" t="s">
        <v>669</v>
      </c>
      <c r="PBE92" s="98" t="s">
        <v>669</v>
      </c>
      <c r="PBF92" s="98" t="s">
        <v>669</v>
      </c>
      <c r="PBG92" s="98" t="s">
        <v>669</v>
      </c>
      <c r="PBH92" s="98" t="s">
        <v>669</v>
      </c>
      <c r="PBI92" s="98" t="s">
        <v>669</v>
      </c>
      <c r="PBJ92" s="98" t="s">
        <v>669</v>
      </c>
      <c r="PBK92" s="98" t="s">
        <v>669</v>
      </c>
      <c r="PBL92" s="98" t="s">
        <v>669</v>
      </c>
      <c r="PBM92" s="98" t="s">
        <v>669</v>
      </c>
      <c r="PBN92" s="98" t="s">
        <v>669</v>
      </c>
      <c r="PBO92" s="98" t="s">
        <v>669</v>
      </c>
      <c r="PBP92" s="98" t="s">
        <v>669</v>
      </c>
      <c r="PBQ92" s="98" t="s">
        <v>669</v>
      </c>
      <c r="PBR92" s="98" t="s">
        <v>669</v>
      </c>
      <c r="PBS92" s="98" t="s">
        <v>669</v>
      </c>
      <c r="PBT92" s="98" t="s">
        <v>669</v>
      </c>
      <c r="PBU92" s="98" t="s">
        <v>669</v>
      </c>
      <c r="PBV92" s="98" t="s">
        <v>669</v>
      </c>
      <c r="PBW92" s="98" t="s">
        <v>669</v>
      </c>
      <c r="PBX92" s="98" t="s">
        <v>669</v>
      </c>
      <c r="PBY92" s="98" t="s">
        <v>669</v>
      </c>
      <c r="PBZ92" s="98" t="s">
        <v>669</v>
      </c>
      <c r="PCA92" s="98" t="s">
        <v>669</v>
      </c>
      <c r="PCB92" s="98" t="s">
        <v>669</v>
      </c>
      <c r="PCC92" s="98" t="s">
        <v>669</v>
      </c>
      <c r="PCD92" s="98" t="s">
        <v>669</v>
      </c>
      <c r="PCE92" s="98" t="s">
        <v>669</v>
      </c>
      <c r="PCF92" s="98" t="s">
        <v>669</v>
      </c>
      <c r="PCG92" s="98" t="s">
        <v>669</v>
      </c>
      <c r="PCH92" s="98" t="s">
        <v>669</v>
      </c>
      <c r="PCI92" s="98" t="s">
        <v>669</v>
      </c>
      <c r="PCJ92" s="98" t="s">
        <v>669</v>
      </c>
      <c r="PCK92" s="98" t="s">
        <v>669</v>
      </c>
      <c r="PCL92" s="98" t="s">
        <v>669</v>
      </c>
      <c r="PCM92" s="98" t="s">
        <v>669</v>
      </c>
      <c r="PCN92" s="98" t="s">
        <v>669</v>
      </c>
      <c r="PCO92" s="98" t="s">
        <v>669</v>
      </c>
      <c r="PCP92" s="98" t="s">
        <v>669</v>
      </c>
      <c r="PCQ92" s="98" t="s">
        <v>669</v>
      </c>
      <c r="PCR92" s="98" t="s">
        <v>669</v>
      </c>
      <c r="PCS92" s="98" t="s">
        <v>669</v>
      </c>
      <c r="PCT92" s="98" t="s">
        <v>669</v>
      </c>
      <c r="PCU92" s="98" t="s">
        <v>669</v>
      </c>
      <c r="PCV92" s="98" t="s">
        <v>669</v>
      </c>
      <c r="PCW92" s="98" t="s">
        <v>669</v>
      </c>
      <c r="PCX92" s="98" t="s">
        <v>669</v>
      </c>
      <c r="PCY92" s="98" t="s">
        <v>669</v>
      </c>
      <c r="PCZ92" s="98" t="s">
        <v>669</v>
      </c>
      <c r="PDA92" s="98" t="s">
        <v>669</v>
      </c>
      <c r="PDB92" s="98" t="s">
        <v>669</v>
      </c>
      <c r="PDC92" s="98" t="s">
        <v>669</v>
      </c>
      <c r="PDD92" s="98" t="s">
        <v>669</v>
      </c>
      <c r="PDE92" s="98" t="s">
        <v>669</v>
      </c>
      <c r="PDF92" s="98" t="s">
        <v>669</v>
      </c>
      <c r="PDG92" s="98" t="s">
        <v>669</v>
      </c>
      <c r="PDH92" s="98" t="s">
        <v>669</v>
      </c>
      <c r="PDI92" s="98" t="s">
        <v>669</v>
      </c>
      <c r="PDJ92" s="98" t="s">
        <v>669</v>
      </c>
      <c r="PDK92" s="98" t="s">
        <v>669</v>
      </c>
      <c r="PDL92" s="98" t="s">
        <v>669</v>
      </c>
      <c r="PDM92" s="98" t="s">
        <v>669</v>
      </c>
      <c r="PDN92" s="98" t="s">
        <v>669</v>
      </c>
      <c r="PDO92" s="98" t="s">
        <v>669</v>
      </c>
      <c r="PDP92" s="98" t="s">
        <v>669</v>
      </c>
      <c r="PDQ92" s="98" t="s">
        <v>669</v>
      </c>
      <c r="PDR92" s="98" t="s">
        <v>669</v>
      </c>
      <c r="PDS92" s="98" t="s">
        <v>669</v>
      </c>
      <c r="PDT92" s="98" t="s">
        <v>669</v>
      </c>
      <c r="PDU92" s="98" t="s">
        <v>669</v>
      </c>
      <c r="PDV92" s="98" t="s">
        <v>669</v>
      </c>
      <c r="PDW92" s="98" t="s">
        <v>669</v>
      </c>
      <c r="PDX92" s="98" t="s">
        <v>669</v>
      </c>
      <c r="PDY92" s="98" t="s">
        <v>669</v>
      </c>
      <c r="PDZ92" s="98" t="s">
        <v>669</v>
      </c>
      <c r="PEA92" s="98" t="s">
        <v>669</v>
      </c>
      <c r="PEB92" s="98" t="s">
        <v>669</v>
      </c>
      <c r="PEC92" s="98" t="s">
        <v>669</v>
      </c>
      <c r="PED92" s="98" t="s">
        <v>669</v>
      </c>
      <c r="PEE92" s="98" t="s">
        <v>669</v>
      </c>
      <c r="PEF92" s="98" t="s">
        <v>669</v>
      </c>
      <c r="PEG92" s="98" t="s">
        <v>669</v>
      </c>
      <c r="PEH92" s="98" t="s">
        <v>669</v>
      </c>
      <c r="PEI92" s="98" t="s">
        <v>669</v>
      </c>
      <c r="PEJ92" s="98" t="s">
        <v>669</v>
      </c>
      <c r="PEK92" s="98" t="s">
        <v>669</v>
      </c>
      <c r="PEL92" s="98" t="s">
        <v>669</v>
      </c>
      <c r="PEM92" s="98" t="s">
        <v>669</v>
      </c>
      <c r="PEN92" s="98" t="s">
        <v>669</v>
      </c>
      <c r="PEO92" s="98" t="s">
        <v>669</v>
      </c>
      <c r="PEP92" s="98" t="s">
        <v>669</v>
      </c>
      <c r="PEQ92" s="98" t="s">
        <v>669</v>
      </c>
      <c r="PER92" s="98" t="s">
        <v>669</v>
      </c>
      <c r="PES92" s="98" t="s">
        <v>669</v>
      </c>
      <c r="PET92" s="98" t="s">
        <v>669</v>
      </c>
      <c r="PEU92" s="98" t="s">
        <v>669</v>
      </c>
      <c r="PEV92" s="98" t="s">
        <v>669</v>
      </c>
      <c r="PEW92" s="98" t="s">
        <v>669</v>
      </c>
      <c r="PEX92" s="98" t="s">
        <v>669</v>
      </c>
      <c r="PEY92" s="98" t="s">
        <v>669</v>
      </c>
      <c r="PEZ92" s="98" t="s">
        <v>669</v>
      </c>
      <c r="PFA92" s="98" t="s">
        <v>669</v>
      </c>
      <c r="PFB92" s="98" t="s">
        <v>669</v>
      </c>
      <c r="PFC92" s="98" t="s">
        <v>669</v>
      </c>
      <c r="PFD92" s="98" t="s">
        <v>669</v>
      </c>
      <c r="PFE92" s="98" t="s">
        <v>669</v>
      </c>
      <c r="PFF92" s="98" t="s">
        <v>669</v>
      </c>
      <c r="PFG92" s="98" t="s">
        <v>669</v>
      </c>
      <c r="PFH92" s="98" t="s">
        <v>669</v>
      </c>
      <c r="PFI92" s="98" t="s">
        <v>669</v>
      </c>
      <c r="PFJ92" s="98" t="s">
        <v>669</v>
      </c>
      <c r="PFK92" s="98" t="s">
        <v>669</v>
      </c>
      <c r="PFL92" s="98" t="s">
        <v>669</v>
      </c>
      <c r="PFM92" s="98" t="s">
        <v>669</v>
      </c>
      <c r="PFN92" s="98" t="s">
        <v>669</v>
      </c>
      <c r="PFO92" s="98" t="s">
        <v>669</v>
      </c>
      <c r="PFP92" s="98" t="s">
        <v>669</v>
      </c>
      <c r="PFQ92" s="98" t="s">
        <v>669</v>
      </c>
      <c r="PFR92" s="98" t="s">
        <v>669</v>
      </c>
      <c r="PFS92" s="98" t="s">
        <v>669</v>
      </c>
      <c r="PFT92" s="98" t="s">
        <v>669</v>
      </c>
      <c r="PFU92" s="98" t="s">
        <v>669</v>
      </c>
      <c r="PFV92" s="98" t="s">
        <v>669</v>
      </c>
      <c r="PFW92" s="98" t="s">
        <v>669</v>
      </c>
      <c r="PFX92" s="98" t="s">
        <v>669</v>
      </c>
      <c r="PFY92" s="98" t="s">
        <v>669</v>
      </c>
      <c r="PFZ92" s="98" t="s">
        <v>669</v>
      </c>
      <c r="PGA92" s="98" t="s">
        <v>669</v>
      </c>
      <c r="PGB92" s="98" t="s">
        <v>669</v>
      </c>
      <c r="PGC92" s="98" t="s">
        <v>669</v>
      </c>
      <c r="PGD92" s="98" t="s">
        <v>669</v>
      </c>
      <c r="PGE92" s="98" t="s">
        <v>669</v>
      </c>
      <c r="PGF92" s="98" t="s">
        <v>669</v>
      </c>
      <c r="PGG92" s="98" t="s">
        <v>669</v>
      </c>
      <c r="PGH92" s="98" t="s">
        <v>669</v>
      </c>
      <c r="PGI92" s="98" t="s">
        <v>669</v>
      </c>
      <c r="PGJ92" s="98" t="s">
        <v>669</v>
      </c>
      <c r="PGK92" s="98" t="s">
        <v>669</v>
      </c>
      <c r="PGL92" s="98" t="s">
        <v>669</v>
      </c>
      <c r="PGM92" s="98" t="s">
        <v>669</v>
      </c>
      <c r="PGN92" s="98" t="s">
        <v>669</v>
      </c>
      <c r="PGO92" s="98" t="s">
        <v>669</v>
      </c>
      <c r="PGP92" s="98" t="s">
        <v>669</v>
      </c>
      <c r="PGQ92" s="98" t="s">
        <v>669</v>
      </c>
      <c r="PGR92" s="98" t="s">
        <v>669</v>
      </c>
      <c r="PGS92" s="98" t="s">
        <v>669</v>
      </c>
      <c r="PGT92" s="98" t="s">
        <v>669</v>
      </c>
      <c r="PGU92" s="98" t="s">
        <v>669</v>
      </c>
      <c r="PGV92" s="98" t="s">
        <v>669</v>
      </c>
      <c r="PGW92" s="98" t="s">
        <v>669</v>
      </c>
      <c r="PGX92" s="98" t="s">
        <v>669</v>
      </c>
      <c r="PGY92" s="98" t="s">
        <v>669</v>
      </c>
      <c r="PGZ92" s="98" t="s">
        <v>669</v>
      </c>
      <c r="PHA92" s="98" t="s">
        <v>669</v>
      </c>
      <c r="PHB92" s="98" t="s">
        <v>669</v>
      </c>
      <c r="PHC92" s="98" t="s">
        <v>669</v>
      </c>
      <c r="PHD92" s="98" t="s">
        <v>669</v>
      </c>
      <c r="PHE92" s="98" t="s">
        <v>669</v>
      </c>
      <c r="PHF92" s="98" t="s">
        <v>669</v>
      </c>
      <c r="PHG92" s="98" t="s">
        <v>669</v>
      </c>
      <c r="PHH92" s="98" t="s">
        <v>669</v>
      </c>
      <c r="PHI92" s="98" t="s">
        <v>669</v>
      </c>
      <c r="PHJ92" s="98" t="s">
        <v>669</v>
      </c>
      <c r="PHK92" s="98" t="s">
        <v>669</v>
      </c>
      <c r="PHL92" s="98" t="s">
        <v>669</v>
      </c>
      <c r="PHM92" s="98" t="s">
        <v>669</v>
      </c>
      <c r="PHN92" s="98" t="s">
        <v>669</v>
      </c>
      <c r="PHO92" s="98" t="s">
        <v>669</v>
      </c>
      <c r="PHP92" s="98" t="s">
        <v>669</v>
      </c>
      <c r="PHQ92" s="98" t="s">
        <v>669</v>
      </c>
      <c r="PHR92" s="98" t="s">
        <v>669</v>
      </c>
      <c r="PHS92" s="98" t="s">
        <v>669</v>
      </c>
      <c r="PHT92" s="98" t="s">
        <v>669</v>
      </c>
      <c r="PHU92" s="98" t="s">
        <v>669</v>
      </c>
      <c r="PHV92" s="98" t="s">
        <v>669</v>
      </c>
      <c r="PHW92" s="98" t="s">
        <v>669</v>
      </c>
      <c r="PHX92" s="98" t="s">
        <v>669</v>
      </c>
      <c r="PHY92" s="98" t="s">
        <v>669</v>
      </c>
      <c r="PHZ92" s="98" t="s">
        <v>669</v>
      </c>
      <c r="PIA92" s="98" t="s">
        <v>669</v>
      </c>
      <c r="PIB92" s="98" t="s">
        <v>669</v>
      </c>
      <c r="PIC92" s="98" t="s">
        <v>669</v>
      </c>
      <c r="PID92" s="98" t="s">
        <v>669</v>
      </c>
      <c r="PIE92" s="98" t="s">
        <v>669</v>
      </c>
      <c r="PIF92" s="98" t="s">
        <v>669</v>
      </c>
      <c r="PIG92" s="98" t="s">
        <v>669</v>
      </c>
      <c r="PIH92" s="98" t="s">
        <v>669</v>
      </c>
      <c r="PII92" s="98" t="s">
        <v>669</v>
      </c>
      <c r="PIJ92" s="98" t="s">
        <v>669</v>
      </c>
      <c r="PIK92" s="98" t="s">
        <v>669</v>
      </c>
      <c r="PIL92" s="98" t="s">
        <v>669</v>
      </c>
      <c r="PIM92" s="98" t="s">
        <v>669</v>
      </c>
      <c r="PIN92" s="98" t="s">
        <v>669</v>
      </c>
      <c r="PIO92" s="98" t="s">
        <v>669</v>
      </c>
      <c r="PIP92" s="98" t="s">
        <v>669</v>
      </c>
      <c r="PIQ92" s="98" t="s">
        <v>669</v>
      </c>
      <c r="PIR92" s="98" t="s">
        <v>669</v>
      </c>
      <c r="PIS92" s="98" t="s">
        <v>669</v>
      </c>
      <c r="PIT92" s="98" t="s">
        <v>669</v>
      </c>
      <c r="PIU92" s="98" t="s">
        <v>669</v>
      </c>
      <c r="PIV92" s="98" t="s">
        <v>669</v>
      </c>
      <c r="PIW92" s="98" t="s">
        <v>669</v>
      </c>
      <c r="PIX92" s="98" t="s">
        <v>669</v>
      </c>
      <c r="PIY92" s="98" t="s">
        <v>669</v>
      </c>
      <c r="PIZ92" s="98" t="s">
        <v>669</v>
      </c>
      <c r="PJA92" s="98" t="s">
        <v>669</v>
      </c>
      <c r="PJB92" s="98" t="s">
        <v>669</v>
      </c>
      <c r="PJC92" s="98" t="s">
        <v>669</v>
      </c>
      <c r="PJD92" s="98" t="s">
        <v>669</v>
      </c>
      <c r="PJE92" s="98" t="s">
        <v>669</v>
      </c>
      <c r="PJF92" s="98" t="s">
        <v>669</v>
      </c>
      <c r="PJG92" s="98" t="s">
        <v>669</v>
      </c>
      <c r="PJH92" s="98" t="s">
        <v>669</v>
      </c>
      <c r="PJI92" s="98" t="s">
        <v>669</v>
      </c>
      <c r="PJJ92" s="98" t="s">
        <v>669</v>
      </c>
      <c r="PJK92" s="98" t="s">
        <v>669</v>
      </c>
      <c r="PJL92" s="98" t="s">
        <v>669</v>
      </c>
      <c r="PJM92" s="98" t="s">
        <v>669</v>
      </c>
      <c r="PJN92" s="98" t="s">
        <v>669</v>
      </c>
      <c r="PJO92" s="98" t="s">
        <v>669</v>
      </c>
      <c r="PJP92" s="98" t="s">
        <v>669</v>
      </c>
      <c r="PJQ92" s="98" t="s">
        <v>669</v>
      </c>
      <c r="PJR92" s="98" t="s">
        <v>669</v>
      </c>
      <c r="PJS92" s="98" t="s">
        <v>669</v>
      </c>
      <c r="PJT92" s="98" t="s">
        <v>669</v>
      </c>
      <c r="PJU92" s="98" t="s">
        <v>669</v>
      </c>
      <c r="PJV92" s="98" t="s">
        <v>669</v>
      </c>
      <c r="PJW92" s="98" t="s">
        <v>669</v>
      </c>
      <c r="PJX92" s="98" t="s">
        <v>669</v>
      </c>
      <c r="PJY92" s="98" t="s">
        <v>669</v>
      </c>
      <c r="PJZ92" s="98" t="s">
        <v>669</v>
      </c>
      <c r="PKA92" s="98" t="s">
        <v>669</v>
      </c>
      <c r="PKB92" s="98" t="s">
        <v>669</v>
      </c>
      <c r="PKC92" s="98" t="s">
        <v>669</v>
      </c>
      <c r="PKD92" s="98" t="s">
        <v>669</v>
      </c>
      <c r="PKE92" s="98" t="s">
        <v>669</v>
      </c>
      <c r="PKF92" s="98" t="s">
        <v>669</v>
      </c>
      <c r="PKG92" s="98" t="s">
        <v>669</v>
      </c>
      <c r="PKH92" s="98" t="s">
        <v>669</v>
      </c>
      <c r="PKI92" s="98" t="s">
        <v>669</v>
      </c>
      <c r="PKJ92" s="98" t="s">
        <v>669</v>
      </c>
      <c r="PKK92" s="98" t="s">
        <v>669</v>
      </c>
      <c r="PKL92" s="98" t="s">
        <v>669</v>
      </c>
      <c r="PKM92" s="98" t="s">
        <v>669</v>
      </c>
      <c r="PKN92" s="98" t="s">
        <v>669</v>
      </c>
      <c r="PKO92" s="98" t="s">
        <v>669</v>
      </c>
      <c r="PKP92" s="98" t="s">
        <v>669</v>
      </c>
      <c r="PKQ92" s="98" t="s">
        <v>669</v>
      </c>
      <c r="PKR92" s="98" t="s">
        <v>669</v>
      </c>
      <c r="PKS92" s="98" t="s">
        <v>669</v>
      </c>
      <c r="PKT92" s="98" t="s">
        <v>669</v>
      </c>
      <c r="PKU92" s="98" t="s">
        <v>669</v>
      </c>
      <c r="PKV92" s="98" t="s">
        <v>669</v>
      </c>
      <c r="PKW92" s="98" t="s">
        <v>669</v>
      </c>
      <c r="PKX92" s="98" t="s">
        <v>669</v>
      </c>
      <c r="PKY92" s="98" t="s">
        <v>669</v>
      </c>
      <c r="PKZ92" s="98" t="s">
        <v>669</v>
      </c>
      <c r="PLA92" s="98" t="s">
        <v>669</v>
      </c>
      <c r="PLB92" s="98" t="s">
        <v>669</v>
      </c>
      <c r="PLC92" s="98" t="s">
        <v>669</v>
      </c>
      <c r="PLD92" s="98" t="s">
        <v>669</v>
      </c>
      <c r="PLE92" s="98" t="s">
        <v>669</v>
      </c>
      <c r="PLF92" s="98" t="s">
        <v>669</v>
      </c>
      <c r="PLG92" s="98" t="s">
        <v>669</v>
      </c>
      <c r="PLH92" s="98" t="s">
        <v>669</v>
      </c>
      <c r="PLI92" s="98" t="s">
        <v>669</v>
      </c>
      <c r="PLJ92" s="98" t="s">
        <v>669</v>
      </c>
      <c r="PLK92" s="98" t="s">
        <v>669</v>
      </c>
      <c r="PLL92" s="98" t="s">
        <v>669</v>
      </c>
      <c r="PLM92" s="98" t="s">
        <v>669</v>
      </c>
      <c r="PLN92" s="98" t="s">
        <v>669</v>
      </c>
      <c r="PLO92" s="98" t="s">
        <v>669</v>
      </c>
      <c r="PLP92" s="98" t="s">
        <v>669</v>
      </c>
      <c r="PLQ92" s="98" t="s">
        <v>669</v>
      </c>
      <c r="PLR92" s="98" t="s">
        <v>669</v>
      </c>
      <c r="PLS92" s="98" t="s">
        <v>669</v>
      </c>
      <c r="PLT92" s="98" t="s">
        <v>669</v>
      </c>
      <c r="PLU92" s="98" t="s">
        <v>669</v>
      </c>
      <c r="PLV92" s="98" t="s">
        <v>669</v>
      </c>
      <c r="PLW92" s="98" t="s">
        <v>669</v>
      </c>
      <c r="PLX92" s="98" t="s">
        <v>669</v>
      </c>
      <c r="PLY92" s="98" t="s">
        <v>669</v>
      </c>
      <c r="PLZ92" s="98" t="s">
        <v>669</v>
      </c>
      <c r="PMA92" s="98" t="s">
        <v>669</v>
      </c>
      <c r="PMB92" s="98" t="s">
        <v>669</v>
      </c>
      <c r="PMC92" s="98" t="s">
        <v>669</v>
      </c>
      <c r="PMD92" s="98" t="s">
        <v>669</v>
      </c>
      <c r="PME92" s="98" t="s">
        <v>669</v>
      </c>
      <c r="PMF92" s="98" t="s">
        <v>669</v>
      </c>
      <c r="PMG92" s="98" t="s">
        <v>669</v>
      </c>
      <c r="PMH92" s="98" t="s">
        <v>669</v>
      </c>
      <c r="PMI92" s="98" t="s">
        <v>669</v>
      </c>
      <c r="PMJ92" s="98" t="s">
        <v>669</v>
      </c>
      <c r="PMK92" s="98" t="s">
        <v>669</v>
      </c>
      <c r="PML92" s="98" t="s">
        <v>669</v>
      </c>
      <c r="PMM92" s="98" t="s">
        <v>669</v>
      </c>
      <c r="PMN92" s="98" t="s">
        <v>669</v>
      </c>
      <c r="PMO92" s="98" t="s">
        <v>669</v>
      </c>
      <c r="PMP92" s="98" t="s">
        <v>669</v>
      </c>
      <c r="PMQ92" s="98" t="s">
        <v>669</v>
      </c>
      <c r="PMR92" s="98" t="s">
        <v>669</v>
      </c>
      <c r="PMS92" s="98" t="s">
        <v>669</v>
      </c>
      <c r="PMT92" s="98" t="s">
        <v>669</v>
      </c>
      <c r="PMU92" s="98" t="s">
        <v>669</v>
      </c>
      <c r="PMV92" s="98" t="s">
        <v>669</v>
      </c>
      <c r="PMW92" s="98" t="s">
        <v>669</v>
      </c>
      <c r="PMX92" s="98" t="s">
        <v>669</v>
      </c>
      <c r="PMY92" s="98" t="s">
        <v>669</v>
      </c>
      <c r="PMZ92" s="98" t="s">
        <v>669</v>
      </c>
      <c r="PNA92" s="98" t="s">
        <v>669</v>
      </c>
      <c r="PNB92" s="98" t="s">
        <v>669</v>
      </c>
      <c r="PNC92" s="98" t="s">
        <v>669</v>
      </c>
      <c r="PND92" s="98" t="s">
        <v>669</v>
      </c>
      <c r="PNE92" s="98" t="s">
        <v>669</v>
      </c>
      <c r="PNF92" s="98" t="s">
        <v>669</v>
      </c>
      <c r="PNG92" s="98" t="s">
        <v>669</v>
      </c>
      <c r="PNH92" s="98" t="s">
        <v>669</v>
      </c>
      <c r="PNI92" s="98" t="s">
        <v>669</v>
      </c>
      <c r="PNJ92" s="98" t="s">
        <v>669</v>
      </c>
      <c r="PNK92" s="98" t="s">
        <v>669</v>
      </c>
      <c r="PNL92" s="98" t="s">
        <v>669</v>
      </c>
      <c r="PNM92" s="98" t="s">
        <v>669</v>
      </c>
      <c r="PNN92" s="98" t="s">
        <v>669</v>
      </c>
      <c r="PNO92" s="98" t="s">
        <v>669</v>
      </c>
      <c r="PNP92" s="98" t="s">
        <v>669</v>
      </c>
      <c r="PNQ92" s="98" t="s">
        <v>669</v>
      </c>
      <c r="PNR92" s="98" t="s">
        <v>669</v>
      </c>
      <c r="PNS92" s="98" t="s">
        <v>669</v>
      </c>
      <c r="PNT92" s="98" t="s">
        <v>669</v>
      </c>
      <c r="PNU92" s="98" t="s">
        <v>669</v>
      </c>
      <c r="PNV92" s="98" t="s">
        <v>669</v>
      </c>
      <c r="PNW92" s="98" t="s">
        <v>669</v>
      </c>
      <c r="PNX92" s="98" t="s">
        <v>669</v>
      </c>
      <c r="PNY92" s="98" t="s">
        <v>669</v>
      </c>
      <c r="PNZ92" s="98" t="s">
        <v>669</v>
      </c>
      <c r="POA92" s="98" t="s">
        <v>669</v>
      </c>
      <c r="POB92" s="98" t="s">
        <v>669</v>
      </c>
      <c r="POC92" s="98" t="s">
        <v>669</v>
      </c>
      <c r="POD92" s="98" t="s">
        <v>669</v>
      </c>
      <c r="POE92" s="98" t="s">
        <v>669</v>
      </c>
      <c r="POF92" s="98" t="s">
        <v>669</v>
      </c>
      <c r="POG92" s="98" t="s">
        <v>669</v>
      </c>
      <c r="POH92" s="98" t="s">
        <v>669</v>
      </c>
      <c r="POI92" s="98" t="s">
        <v>669</v>
      </c>
      <c r="POJ92" s="98" t="s">
        <v>669</v>
      </c>
      <c r="POK92" s="98" t="s">
        <v>669</v>
      </c>
      <c r="POL92" s="98" t="s">
        <v>669</v>
      </c>
      <c r="POM92" s="98" t="s">
        <v>669</v>
      </c>
      <c r="PON92" s="98" t="s">
        <v>669</v>
      </c>
      <c r="POO92" s="98" t="s">
        <v>669</v>
      </c>
      <c r="POP92" s="98" t="s">
        <v>669</v>
      </c>
      <c r="POQ92" s="98" t="s">
        <v>669</v>
      </c>
      <c r="POR92" s="98" t="s">
        <v>669</v>
      </c>
      <c r="POS92" s="98" t="s">
        <v>669</v>
      </c>
      <c r="POT92" s="98" t="s">
        <v>669</v>
      </c>
      <c r="POU92" s="98" t="s">
        <v>669</v>
      </c>
      <c r="POV92" s="98" t="s">
        <v>669</v>
      </c>
      <c r="POW92" s="98" t="s">
        <v>669</v>
      </c>
      <c r="POX92" s="98" t="s">
        <v>669</v>
      </c>
      <c r="POY92" s="98" t="s">
        <v>669</v>
      </c>
      <c r="POZ92" s="98" t="s">
        <v>669</v>
      </c>
      <c r="PPA92" s="98" t="s">
        <v>669</v>
      </c>
      <c r="PPB92" s="98" t="s">
        <v>669</v>
      </c>
      <c r="PPC92" s="98" t="s">
        <v>669</v>
      </c>
      <c r="PPD92" s="98" t="s">
        <v>669</v>
      </c>
      <c r="PPE92" s="98" t="s">
        <v>669</v>
      </c>
      <c r="PPF92" s="98" t="s">
        <v>669</v>
      </c>
      <c r="PPG92" s="98" t="s">
        <v>669</v>
      </c>
      <c r="PPH92" s="98" t="s">
        <v>669</v>
      </c>
      <c r="PPI92" s="98" t="s">
        <v>669</v>
      </c>
      <c r="PPJ92" s="98" t="s">
        <v>669</v>
      </c>
      <c r="PPK92" s="98" t="s">
        <v>669</v>
      </c>
      <c r="PPL92" s="98" t="s">
        <v>669</v>
      </c>
      <c r="PPM92" s="98" t="s">
        <v>669</v>
      </c>
      <c r="PPN92" s="98" t="s">
        <v>669</v>
      </c>
      <c r="PPO92" s="98" t="s">
        <v>669</v>
      </c>
      <c r="PPP92" s="98" t="s">
        <v>669</v>
      </c>
      <c r="PPQ92" s="98" t="s">
        <v>669</v>
      </c>
      <c r="PPR92" s="98" t="s">
        <v>669</v>
      </c>
      <c r="PPS92" s="98" t="s">
        <v>669</v>
      </c>
      <c r="PPT92" s="98" t="s">
        <v>669</v>
      </c>
      <c r="PPU92" s="98" t="s">
        <v>669</v>
      </c>
      <c r="PPV92" s="98" t="s">
        <v>669</v>
      </c>
      <c r="PPW92" s="98" t="s">
        <v>669</v>
      </c>
      <c r="PPX92" s="98" t="s">
        <v>669</v>
      </c>
      <c r="PPY92" s="98" t="s">
        <v>669</v>
      </c>
      <c r="PPZ92" s="98" t="s">
        <v>669</v>
      </c>
      <c r="PQA92" s="98" t="s">
        <v>669</v>
      </c>
      <c r="PQB92" s="98" t="s">
        <v>669</v>
      </c>
      <c r="PQC92" s="98" t="s">
        <v>669</v>
      </c>
      <c r="PQD92" s="98" t="s">
        <v>669</v>
      </c>
      <c r="PQE92" s="98" t="s">
        <v>669</v>
      </c>
      <c r="PQF92" s="98" t="s">
        <v>669</v>
      </c>
      <c r="PQG92" s="98" t="s">
        <v>669</v>
      </c>
      <c r="PQH92" s="98" t="s">
        <v>669</v>
      </c>
      <c r="PQI92" s="98" t="s">
        <v>669</v>
      </c>
      <c r="PQJ92" s="98" t="s">
        <v>669</v>
      </c>
      <c r="PQK92" s="98" t="s">
        <v>669</v>
      </c>
      <c r="PQL92" s="98" t="s">
        <v>669</v>
      </c>
      <c r="PQM92" s="98" t="s">
        <v>669</v>
      </c>
      <c r="PQN92" s="98" t="s">
        <v>669</v>
      </c>
      <c r="PQO92" s="98" t="s">
        <v>669</v>
      </c>
      <c r="PQP92" s="98" t="s">
        <v>669</v>
      </c>
      <c r="PQQ92" s="98" t="s">
        <v>669</v>
      </c>
      <c r="PQR92" s="98" t="s">
        <v>669</v>
      </c>
      <c r="PQS92" s="98" t="s">
        <v>669</v>
      </c>
      <c r="PQT92" s="98" t="s">
        <v>669</v>
      </c>
      <c r="PQU92" s="98" t="s">
        <v>669</v>
      </c>
      <c r="PQV92" s="98" t="s">
        <v>669</v>
      </c>
      <c r="PQW92" s="98" t="s">
        <v>669</v>
      </c>
      <c r="PQX92" s="98" t="s">
        <v>669</v>
      </c>
      <c r="PQY92" s="98" t="s">
        <v>669</v>
      </c>
      <c r="PQZ92" s="98" t="s">
        <v>669</v>
      </c>
      <c r="PRA92" s="98" t="s">
        <v>669</v>
      </c>
      <c r="PRB92" s="98" t="s">
        <v>669</v>
      </c>
      <c r="PRC92" s="98" t="s">
        <v>669</v>
      </c>
      <c r="PRD92" s="98" t="s">
        <v>669</v>
      </c>
      <c r="PRE92" s="98" t="s">
        <v>669</v>
      </c>
      <c r="PRF92" s="98" t="s">
        <v>669</v>
      </c>
      <c r="PRG92" s="98" t="s">
        <v>669</v>
      </c>
      <c r="PRH92" s="98" t="s">
        <v>669</v>
      </c>
      <c r="PRI92" s="98" t="s">
        <v>669</v>
      </c>
      <c r="PRJ92" s="98" t="s">
        <v>669</v>
      </c>
      <c r="PRK92" s="98" t="s">
        <v>669</v>
      </c>
      <c r="PRL92" s="98" t="s">
        <v>669</v>
      </c>
      <c r="PRM92" s="98" t="s">
        <v>669</v>
      </c>
      <c r="PRN92" s="98" t="s">
        <v>669</v>
      </c>
      <c r="PRO92" s="98" t="s">
        <v>669</v>
      </c>
      <c r="PRP92" s="98" t="s">
        <v>669</v>
      </c>
      <c r="PRQ92" s="98" t="s">
        <v>669</v>
      </c>
      <c r="PRR92" s="98" t="s">
        <v>669</v>
      </c>
      <c r="PRS92" s="98" t="s">
        <v>669</v>
      </c>
      <c r="PRT92" s="98" t="s">
        <v>669</v>
      </c>
      <c r="PRU92" s="98" t="s">
        <v>669</v>
      </c>
      <c r="PRV92" s="98" t="s">
        <v>669</v>
      </c>
      <c r="PRW92" s="98" t="s">
        <v>669</v>
      </c>
      <c r="PRX92" s="98" t="s">
        <v>669</v>
      </c>
      <c r="PRY92" s="98" t="s">
        <v>669</v>
      </c>
      <c r="PRZ92" s="98" t="s">
        <v>669</v>
      </c>
      <c r="PSA92" s="98" t="s">
        <v>669</v>
      </c>
      <c r="PSB92" s="98" t="s">
        <v>669</v>
      </c>
      <c r="PSC92" s="98" t="s">
        <v>669</v>
      </c>
      <c r="PSD92" s="98" t="s">
        <v>669</v>
      </c>
      <c r="PSE92" s="98" t="s">
        <v>669</v>
      </c>
      <c r="PSF92" s="98" t="s">
        <v>669</v>
      </c>
      <c r="PSG92" s="98" t="s">
        <v>669</v>
      </c>
      <c r="PSH92" s="98" t="s">
        <v>669</v>
      </c>
      <c r="PSI92" s="98" t="s">
        <v>669</v>
      </c>
      <c r="PSJ92" s="98" t="s">
        <v>669</v>
      </c>
      <c r="PSK92" s="98" t="s">
        <v>669</v>
      </c>
      <c r="PSL92" s="98" t="s">
        <v>669</v>
      </c>
      <c r="PSM92" s="98" t="s">
        <v>669</v>
      </c>
      <c r="PSN92" s="98" t="s">
        <v>669</v>
      </c>
      <c r="PSO92" s="98" t="s">
        <v>669</v>
      </c>
      <c r="PSP92" s="98" t="s">
        <v>669</v>
      </c>
      <c r="PSQ92" s="98" t="s">
        <v>669</v>
      </c>
      <c r="PSR92" s="98" t="s">
        <v>669</v>
      </c>
      <c r="PSS92" s="98" t="s">
        <v>669</v>
      </c>
      <c r="PST92" s="98" t="s">
        <v>669</v>
      </c>
      <c r="PSU92" s="98" t="s">
        <v>669</v>
      </c>
      <c r="PSV92" s="98" t="s">
        <v>669</v>
      </c>
      <c r="PSW92" s="98" t="s">
        <v>669</v>
      </c>
      <c r="PSX92" s="98" t="s">
        <v>669</v>
      </c>
      <c r="PSY92" s="98" t="s">
        <v>669</v>
      </c>
      <c r="PSZ92" s="98" t="s">
        <v>669</v>
      </c>
      <c r="PTA92" s="98" t="s">
        <v>669</v>
      </c>
      <c r="PTB92" s="98" t="s">
        <v>669</v>
      </c>
      <c r="PTC92" s="98" t="s">
        <v>669</v>
      </c>
      <c r="PTD92" s="98" t="s">
        <v>669</v>
      </c>
      <c r="PTE92" s="98" t="s">
        <v>669</v>
      </c>
      <c r="PTF92" s="98" t="s">
        <v>669</v>
      </c>
      <c r="PTG92" s="98" t="s">
        <v>669</v>
      </c>
      <c r="PTH92" s="98" t="s">
        <v>669</v>
      </c>
      <c r="PTI92" s="98" t="s">
        <v>669</v>
      </c>
      <c r="PTJ92" s="98" t="s">
        <v>669</v>
      </c>
      <c r="PTK92" s="98" t="s">
        <v>669</v>
      </c>
      <c r="PTL92" s="98" t="s">
        <v>669</v>
      </c>
      <c r="PTM92" s="98" t="s">
        <v>669</v>
      </c>
      <c r="PTN92" s="98" t="s">
        <v>669</v>
      </c>
      <c r="PTO92" s="98" t="s">
        <v>669</v>
      </c>
      <c r="PTP92" s="98" t="s">
        <v>669</v>
      </c>
      <c r="PTQ92" s="98" t="s">
        <v>669</v>
      </c>
      <c r="PTR92" s="98" t="s">
        <v>669</v>
      </c>
      <c r="PTS92" s="98" t="s">
        <v>669</v>
      </c>
      <c r="PTT92" s="98" t="s">
        <v>669</v>
      </c>
      <c r="PTU92" s="98" t="s">
        <v>669</v>
      </c>
      <c r="PTV92" s="98" t="s">
        <v>669</v>
      </c>
      <c r="PTW92" s="98" t="s">
        <v>669</v>
      </c>
      <c r="PTX92" s="98" t="s">
        <v>669</v>
      </c>
      <c r="PTY92" s="98" t="s">
        <v>669</v>
      </c>
      <c r="PTZ92" s="98" t="s">
        <v>669</v>
      </c>
      <c r="PUA92" s="98" t="s">
        <v>669</v>
      </c>
      <c r="PUB92" s="98" t="s">
        <v>669</v>
      </c>
      <c r="PUC92" s="98" t="s">
        <v>669</v>
      </c>
      <c r="PUD92" s="98" t="s">
        <v>669</v>
      </c>
      <c r="PUE92" s="98" t="s">
        <v>669</v>
      </c>
      <c r="PUF92" s="98" t="s">
        <v>669</v>
      </c>
      <c r="PUG92" s="98" t="s">
        <v>669</v>
      </c>
      <c r="PUH92" s="98" t="s">
        <v>669</v>
      </c>
      <c r="PUI92" s="98" t="s">
        <v>669</v>
      </c>
      <c r="PUJ92" s="98" t="s">
        <v>669</v>
      </c>
      <c r="PUK92" s="98" t="s">
        <v>669</v>
      </c>
      <c r="PUL92" s="98" t="s">
        <v>669</v>
      </c>
      <c r="PUM92" s="98" t="s">
        <v>669</v>
      </c>
      <c r="PUN92" s="98" t="s">
        <v>669</v>
      </c>
      <c r="PUO92" s="98" t="s">
        <v>669</v>
      </c>
      <c r="PUP92" s="98" t="s">
        <v>669</v>
      </c>
      <c r="PUQ92" s="98" t="s">
        <v>669</v>
      </c>
      <c r="PUR92" s="98" t="s">
        <v>669</v>
      </c>
      <c r="PUS92" s="98" t="s">
        <v>669</v>
      </c>
      <c r="PUT92" s="98" t="s">
        <v>669</v>
      </c>
      <c r="PUU92" s="98" t="s">
        <v>669</v>
      </c>
      <c r="PUV92" s="98" t="s">
        <v>669</v>
      </c>
      <c r="PUW92" s="98" t="s">
        <v>669</v>
      </c>
      <c r="PUX92" s="98" t="s">
        <v>669</v>
      </c>
      <c r="PUY92" s="98" t="s">
        <v>669</v>
      </c>
      <c r="PUZ92" s="98" t="s">
        <v>669</v>
      </c>
      <c r="PVA92" s="98" t="s">
        <v>669</v>
      </c>
      <c r="PVB92" s="98" t="s">
        <v>669</v>
      </c>
      <c r="PVC92" s="98" t="s">
        <v>669</v>
      </c>
      <c r="PVD92" s="98" t="s">
        <v>669</v>
      </c>
      <c r="PVE92" s="98" t="s">
        <v>669</v>
      </c>
      <c r="PVF92" s="98" t="s">
        <v>669</v>
      </c>
      <c r="PVG92" s="98" t="s">
        <v>669</v>
      </c>
      <c r="PVH92" s="98" t="s">
        <v>669</v>
      </c>
      <c r="PVI92" s="98" t="s">
        <v>669</v>
      </c>
      <c r="PVJ92" s="98" t="s">
        <v>669</v>
      </c>
      <c r="PVK92" s="98" t="s">
        <v>669</v>
      </c>
      <c r="PVL92" s="98" t="s">
        <v>669</v>
      </c>
      <c r="PVM92" s="98" t="s">
        <v>669</v>
      </c>
      <c r="PVN92" s="98" t="s">
        <v>669</v>
      </c>
      <c r="PVO92" s="98" t="s">
        <v>669</v>
      </c>
      <c r="PVP92" s="98" t="s">
        <v>669</v>
      </c>
      <c r="PVQ92" s="98" t="s">
        <v>669</v>
      </c>
      <c r="PVR92" s="98" t="s">
        <v>669</v>
      </c>
      <c r="PVS92" s="98" t="s">
        <v>669</v>
      </c>
      <c r="PVT92" s="98" t="s">
        <v>669</v>
      </c>
      <c r="PVU92" s="98" t="s">
        <v>669</v>
      </c>
      <c r="PVV92" s="98" t="s">
        <v>669</v>
      </c>
      <c r="PVW92" s="98" t="s">
        <v>669</v>
      </c>
      <c r="PVX92" s="98" t="s">
        <v>669</v>
      </c>
      <c r="PVY92" s="98" t="s">
        <v>669</v>
      </c>
      <c r="PVZ92" s="98" t="s">
        <v>669</v>
      </c>
      <c r="PWA92" s="98" t="s">
        <v>669</v>
      </c>
      <c r="PWB92" s="98" t="s">
        <v>669</v>
      </c>
      <c r="PWC92" s="98" t="s">
        <v>669</v>
      </c>
      <c r="PWD92" s="98" t="s">
        <v>669</v>
      </c>
      <c r="PWE92" s="98" t="s">
        <v>669</v>
      </c>
      <c r="PWF92" s="98" t="s">
        <v>669</v>
      </c>
      <c r="PWG92" s="98" t="s">
        <v>669</v>
      </c>
      <c r="PWH92" s="98" t="s">
        <v>669</v>
      </c>
      <c r="PWI92" s="98" t="s">
        <v>669</v>
      </c>
      <c r="PWJ92" s="98" t="s">
        <v>669</v>
      </c>
      <c r="PWK92" s="98" t="s">
        <v>669</v>
      </c>
      <c r="PWL92" s="98" t="s">
        <v>669</v>
      </c>
      <c r="PWM92" s="98" t="s">
        <v>669</v>
      </c>
      <c r="PWN92" s="98" t="s">
        <v>669</v>
      </c>
      <c r="PWO92" s="98" t="s">
        <v>669</v>
      </c>
      <c r="PWP92" s="98" t="s">
        <v>669</v>
      </c>
      <c r="PWQ92" s="98" t="s">
        <v>669</v>
      </c>
      <c r="PWR92" s="98" t="s">
        <v>669</v>
      </c>
      <c r="PWS92" s="98" t="s">
        <v>669</v>
      </c>
      <c r="PWT92" s="98" t="s">
        <v>669</v>
      </c>
      <c r="PWU92" s="98" t="s">
        <v>669</v>
      </c>
      <c r="PWV92" s="98" t="s">
        <v>669</v>
      </c>
      <c r="PWW92" s="98" t="s">
        <v>669</v>
      </c>
      <c r="PWX92" s="98" t="s">
        <v>669</v>
      </c>
      <c r="PWY92" s="98" t="s">
        <v>669</v>
      </c>
      <c r="PWZ92" s="98" t="s">
        <v>669</v>
      </c>
      <c r="PXA92" s="98" t="s">
        <v>669</v>
      </c>
      <c r="PXB92" s="98" t="s">
        <v>669</v>
      </c>
      <c r="PXC92" s="98" t="s">
        <v>669</v>
      </c>
      <c r="PXD92" s="98" t="s">
        <v>669</v>
      </c>
      <c r="PXE92" s="98" t="s">
        <v>669</v>
      </c>
      <c r="PXF92" s="98" t="s">
        <v>669</v>
      </c>
      <c r="PXG92" s="98" t="s">
        <v>669</v>
      </c>
      <c r="PXH92" s="98" t="s">
        <v>669</v>
      </c>
      <c r="PXI92" s="98" t="s">
        <v>669</v>
      </c>
      <c r="PXJ92" s="98" t="s">
        <v>669</v>
      </c>
      <c r="PXK92" s="98" t="s">
        <v>669</v>
      </c>
      <c r="PXL92" s="98" t="s">
        <v>669</v>
      </c>
      <c r="PXM92" s="98" t="s">
        <v>669</v>
      </c>
      <c r="PXN92" s="98" t="s">
        <v>669</v>
      </c>
      <c r="PXO92" s="98" t="s">
        <v>669</v>
      </c>
      <c r="PXP92" s="98" t="s">
        <v>669</v>
      </c>
      <c r="PXQ92" s="98" t="s">
        <v>669</v>
      </c>
      <c r="PXR92" s="98" t="s">
        <v>669</v>
      </c>
      <c r="PXS92" s="98" t="s">
        <v>669</v>
      </c>
      <c r="PXT92" s="98" t="s">
        <v>669</v>
      </c>
      <c r="PXU92" s="98" t="s">
        <v>669</v>
      </c>
      <c r="PXV92" s="98" t="s">
        <v>669</v>
      </c>
      <c r="PXW92" s="98" t="s">
        <v>669</v>
      </c>
      <c r="PXX92" s="98" t="s">
        <v>669</v>
      </c>
      <c r="PXY92" s="98" t="s">
        <v>669</v>
      </c>
      <c r="PXZ92" s="98" t="s">
        <v>669</v>
      </c>
      <c r="PYA92" s="98" t="s">
        <v>669</v>
      </c>
      <c r="PYB92" s="98" t="s">
        <v>669</v>
      </c>
      <c r="PYC92" s="98" t="s">
        <v>669</v>
      </c>
      <c r="PYD92" s="98" t="s">
        <v>669</v>
      </c>
      <c r="PYE92" s="98" t="s">
        <v>669</v>
      </c>
      <c r="PYF92" s="98" t="s">
        <v>669</v>
      </c>
      <c r="PYG92" s="98" t="s">
        <v>669</v>
      </c>
      <c r="PYH92" s="98" t="s">
        <v>669</v>
      </c>
      <c r="PYI92" s="98" t="s">
        <v>669</v>
      </c>
      <c r="PYJ92" s="98" t="s">
        <v>669</v>
      </c>
      <c r="PYK92" s="98" t="s">
        <v>669</v>
      </c>
      <c r="PYL92" s="98" t="s">
        <v>669</v>
      </c>
      <c r="PYM92" s="98" t="s">
        <v>669</v>
      </c>
      <c r="PYN92" s="98" t="s">
        <v>669</v>
      </c>
      <c r="PYO92" s="98" t="s">
        <v>669</v>
      </c>
      <c r="PYP92" s="98" t="s">
        <v>669</v>
      </c>
      <c r="PYQ92" s="98" t="s">
        <v>669</v>
      </c>
      <c r="PYR92" s="98" t="s">
        <v>669</v>
      </c>
      <c r="PYS92" s="98" t="s">
        <v>669</v>
      </c>
      <c r="PYT92" s="98" t="s">
        <v>669</v>
      </c>
      <c r="PYU92" s="98" t="s">
        <v>669</v>
      </c>
      <c r="PYV92" s="98" t="s">
        <v>669</v>
      </c>
      <c r="PYW92" s="98" t="s">
        <v>669</v>
      </c>
      <c r="PYX92" s="98" t="s">
        <v>669</v>
      </c>
      <c r="PYY92" s="98" t="s">
        <v>669</v>
      </c>
      <c r="PYZ92" s="98" t="s">
        <v>669</v>
      </c>
      <c r="PZA92" s="98" t="s">
        <v>669</v>
      </c>
      <c r="PZB92" s="98" t="s">
        <v>669</v>
      </c>
      <c r="PZC92" s="98" t="s">
        <v>669</v>
      </c>
      <c r="PZD92" s="98" t="s">
        <v>669</v>
      </c>
      <c r="PZE92" s="98" t="s">
        <v>669</v>
      </c>
      <c r="PZF92" s="98" t="s">
        <v>669</v>
      </c>
      <c r="PZG92" s="98" t="s">
        <v>669</v>
      </c>
      <c r="PZH92" s="98" t="s">
        <v>669</v>
      </c>
      <c r="PZI92" s="98" t="s">
        <v>669</v>
      </c>
      <c r="PZJ92" s="98" t="s">
        <v>669</v>
      </c>
      <c r="PZK92" s="98" t="s">
        <v>669</v>
      </c>
      <c r="PZL92" s="98" t="s">
        <v>669</v>
      </c>
      <c r="PZM92" s="98" t="s">
        <v>669</v>
      </c>
      <c r="PZN92" s="98" t="s">
        <v>669</v>
      </c>
      <c r="PZO92" s="98" t="s">
        <v>669</v>
      </c>
      <c r="PZP92" s="98" t="s">
        <v>669</v>
      </c>
      <c r="PZQ92" s="98" t="s">
        <v>669</v>
      </c>
      <c r="PZR92" s="98" t="s">
        <v>669</v>
      </c>
      <c r="PZS92" s="98" t="s">
        <v>669</v>
      </c>
      <c r="PZT92" s="98" t="s">
        <v>669</v>
      </c>
      <c r="PZU92" s="98" t="s">
        <v>669</v>
      </c>
      <c r="PZV92" s="98" t="s">
        <v>669</v>
      </c>
      <c r="PZW92" s="98" t="s">
        <v>669</v>
      </c>
      <c r="PZX92" s="98" t="s">
        <v>669</v>
      </c>
      <c r="PZY92" s="98" t="s">
        <v>669</v>
      </c>
      <c r="PZZ92" s="98" t="s">
        <v>669</v>
      </c>
      <c r="QAA92" s="98" t="s">
        <v>669</v>
      </c>
      <c r="QAB92" s="98" t="s">
        <v>669</v>
      </c>
      <c r="QAC92" s="98" t="s">
        <v>669</v>
      </c>
      <c r="QAD92" s="98" t="s">
        <v>669</v>
      </c>
      <c r="QAE92" s="98" t="s">
        <v>669</v>
      </c>
      <c r="QAF92" s="98" t="s">
        <v>669</v>
      </c>
      <c r="QAG92" s="98" t="s">
        <v>669</v>
      </c>
      <c r="QAH92" s="98" t="s">
        <v>669</v>
      </c>
      <c r="QAI92" s="98" t="s">
        <v>669</v>
      </c>
      <c r="QAJ92" s="98" t="s">
        <v>669</v>
      </c>
      <c r="QAK92" s="98" t="s">
        <v>669</v>
      </c>
      <c r="QAL92" s="98" t="s">
        <v>669</v>
      </c>
      <c r="QAM92" s="98" t="s">
        <v>669</v>
      </c>
      <c r="QAN92" s="98" t="s">
        <v>669</v>
      </c>
      <c r="QAO92" s="98" t="s">
        <v>669</v>
      </c>
      <c r="QAP92" s="98" t="s">
        <v>669</v>
      </c>
      <c r="QAQ92" s="98" t="s">
        <v>669</v>
      </c>
      <c r="QAR92" s="98" t="s">
        <v>669</v>
      </c>
      <c r="QAS92" s="98" t="s">
        <v>669</v>
      </c>
      <c r="QAT92" s="98" t="s">
        <v>669</v>
      </c>
      <c r="QAU92" s="98" t="s">
        <v>669</v>
      </c>
      <c r="QAV92" s="98" t="s">
        <v>669</v>
      </c>
      <c r="QAW92" s="98" t="s">
        <v>669</v>
      </c>
      <c r="QAX92" s="98" t="s">
        <v>669</v>
      </c>
      <c r="QAY92" s="98" t="s">
        <v>669</v>
      </c>
      <c r="QAZ92" s="98" t="s">
        <v>669</v>
      </c>
      <c r="QBA92" s="98" t="s">
        <v>669</v>
      </c>
      <c r="QBB92" s="98" t="s">
        <v>669</v>
      </c>
      <c r="QBC92" s="98" t="s">
        <v>669</v>
      </c>
      <c r="QBD92" s="98" t="s">
        <v>669</v>
      </c>
      <c r="QBE92" s="98" t="s">
        <v>669</v>
      </c>
      <c r="QBF92" s="98" t="s">
        <v>669</v>
      </c>
      <c r="QBG92" s="98" t="s">
        <v>669</v>
      </c>
      <c r="QBH92" s="98" t="s">
        <v>669</v>
      </c>
      <c r="QBI92" s="98" t="s">
        <v>669</v>
      </c>
      <c r="QBJ92" s="98" t="s">
        <v>669</v>
      </c>
      <c r="QBK92" s="98" t="s">
        <v>669</v>
      </c>
      <c r="QBL92" s="98" t="s">
        <v>669</v>
      </c>
      <c r="QBM92" s="98" t="s">
        <v>669</v>
      </c>
      <c r="QBN92" s="98" t="s">
        <v>669</v>
      </c>
      <c r="QBO92" s="98" t="s">
        <v>669</v>
      </c>
      <c r="QBP92" s="98" t="s">
        <v>669</v>
      </c>
      <c r="QBQ92" s="98" t="s">
        <v>669</v>
      </c>
      <c r="QBR92" s="98" t="s">
        <v>669</v>
      </c>
      <c r="QBS92" s="98" t="s">
        <v>669</v>
      </c>
      <c r="QBT92" s="98" t="s">
        <v>669</v>
      </c>
      <c r="QBU92" s="98" t="s">
        <v>669</v>
      </c>
      <c r="QBV92" s="98" t="s">
        <v>669</v>
      </c>
      <c r="QBW92" s="98" t="s">
        <v>669</v>
      </c>
      <c r="QBX92" s="98" t="s">
        <v>669</v>
      </c>
      <c r="QBY92" s="98" t="s">
        <v>669</v>
      </c>
      <c r="QBZ92" s="98" t="s">
        <v>669</v>
      </c>
      <c r="QCA92" s="98" t="s">
        <v>669</v>
      </c>
      <c r="QCB92" s="98" t="s">
        <v>669</v>
      </c>
      <c r="QCC92" s="98" t="s">
        <v>669</v>
      </c>
      <c r="QCD92" s="98" t="s">
        <v>669</v>
      </c>
      <c r="QCE92" s="98" t="s">
        <v>669</v>
      </c>
      <c r="QCF92" s="98" t="s">
        <v>669</v>
      </c>
      <c r="QCG92" s="98" t="s">
        <v>669</v>
      </c>
      <c r="QCH92" s="98" t="s">
        <v>669</v>
      </c>
      <c r="QCI92" s="98" t="s">
        <v>669</v>
      </c>
      <c r="QCJ92" s="98" t="s">
        <v>669</v>
      </c>
      <c r="QCK92" s="98" t="s">
        <v>669</v>
      </c>
      <c r="QCL92" s="98" t="s">
        <v>669</v>
      </c>
      <c r="QCM92" s="98" t="s">
        <v>669</v>
      </c>
      <c r="QCN92" s="98" t="s">
        <v>669</v>
      </c>
      <c r="QCO92" s="98" t="s">
        <v>669</v>
      </c>
      <c r="QCP92" s="98" t="s">
        <v>669</v>
      </c>
      <c r="QCQ92" s="98" t="s">
        <v>669</v>
      </c>
      <c r="QCR92" s="98" t="s">
        <v>669</v>
      </c>
      <c r="QCS92" s="98" t="s">
        <v>669</v>
      </c>
      <c r="QCT92" s="98" t="s">
        <v>669</v>
      </c>
      <c r="QCU92" s="98" t="s">
        <v>669</v>
      </c>
      <c r="QCV92" s="98" t="s">
        <v>669</v>
      </c>
      <c r="QCW92" s="98" t="s">
        <v>669</v>
      </c>
      <c r="QCX92" s="98" t="s">
        <v>669</v>
      </c>
      <c r="QCY92" s="98" t="s">
        <v>669</v>
      </c>
      <c r="QCZ92" s="98" t="s">
        <v>669</v>
      </c>
      <c r="QDA92" s="98" t="s">
        <v>669</v>
      </c>
      <c r="QDB92" s="98" t="s">
        <v>669</v>
      </c>
      <c r="QDC92" s="98" t="s">
        <v>669</v>
      </c>
      <c r="QDD92" s="98" t="s">
        <v>669</v>
      </c>
      <c r="QDE92" s="98" t="s">
        <v>669</v>
      </c>
      <c r="QDF92" s="98" t="s">
        <v>669</v>
      </c>
      <c r="QDG92" s="98" t="s">
        <v>669</v>
      </c>
      <c r="QDH92" s="98" t="s">
        <v>669</v>
      </c>
      <c r="QDI92" s="98" t="s">
        <v>669</v>
      </c>
      <c r="QDJ92" s="98" t="s">
        <v>669</v>
      </c>
      <c r="QDK92" s="98" t="s">
        <v>669</v>
      </c>
      <c r="QDL92" s="98" t="s">
        <v>669</v>
      </c>
      <c r="QDM92" s="98" t="s">
        <v>669</v>
      </c>
      <c r="QDN92" s="98" t="s">
        <v>669</v>
      </c>
      <c r="QDO92" s="98" t="s">
        <v>669</v>
      </c>
      <c r="QDP92" s="98" t="s">
        <v>669</v>
      </c>
      <c r="QDQ92" s="98" t="s">
        <v>669</v>
      </c>
      <c r="QDR92" s="98" t="s">
        <v>669</v>
      </c>
      <c r="QDS92" s="98" t="s">
        <v>669</v>
      </c>
      <c r="QDT92" s="98" t="s">
        <v>669</v>
      </c>
      <c r="QDU92" s="98" t="s">
        <v>669</v>
      </c>
      <c r="QDV92" s="98" t="s">
        <v>669</v>
      </c>
      <c r="QDW92" s="98" t="s">
        <v>669</v>
      </c>
      <c r="QDX92" s="98" t="s">
        <v>669</v>
      </c>
      <c r="QDY92" s="98" t="s">
        <v>669</v>
      </c>
      <c r="QDZ92" s="98" t="s">
        <v>669</v>
      </c>
      <c r="QEA92" s="98" t="s">
        <v>669</v>
      </c>
      <c r="QEB92" s="98" t="s">
        <v>669</v>
      </c>
      <c r="QEC92" s="98" t="s">
        <v>669</v>
      </c>
      <c r="QED92" s="98" t="s">
        <v>669</v>
      </c>
      <c r="QEE92" s="98" t="s">
        <v>669</v>
      </c>
      <c r="QEF92" s="98" t="s">
        <v>669</v>
      </c>
      <c r="QEG92" s="98" t="s">
        <v>669</v>
      </c>
      <c r="QEH92" s="98" t="s">
        <v>669</v>
      </c>
      <c r="QEI92" s="98" t="s">
        <v>669</v>
      </c>
      <c r="QEJ92" s="98" t="s">
        <v>669</v>
      </c>
      <c r="QEK92" s="98" t="s">
        <v>669</v>
      </c>
      <c r="QEL92" s="98" t="s">
        <v>669</v>
      </c>
      <c r="QEM92" s="98" t="s">
        <v>669</v>
      </c>
      <c r="QEN92" s="98" t="s">
        <v>669</v>
      </c>
      <c r="QEO92" s="98" t="s">
        <v>669</v>
      </c>
      <c r="QEP92" s="98" t="s">
        <v>669</v>
      </c>
      <c r="QEQ92" s="98" t="s">
        <v>669</v>
      </c>
      <c r="QER92" s="98" t="s">
        <v>669</v>
      </c>
      <c r="QES92" s="98" t="s">
        <v>669</v>
      </c>
      <c r="QET92" s="98" t="s">
        <v>669</v>
      </c>
      <c r="QEU92" s="98" t="s">
        <v>669</v>
      </c>
      <c r="QEV92" s="98" t="s">
        <v>669</v>
      </c>
      <c r="QEW92" s="98" t="s">
        <v>669</v>
      </c>
      <c r="QEX92" s="98" t="s">
        <v>669</v>
      </c>
      <c r="QEY92" s="98" t="s">
        <v>669</v>
      </c>
      <c r="QEZ92" s="98" t="s">
        <v>669</v>
      </c>
      <c r="QFA92" s="98" t="s">
        <v>669</v>
      </c>
      <c r="QFB92" s="98" t="s">
        <v>669</v>
      </c>
      <c r="QFC92" s="98" t="s">
        <v>669</v>
      </c>
      <c r="QFD92" s="98" t="s">
        <v>669</v>
      </c>
      <c r="QFE92" s="98" t="s">
        <v>669</v>
      </c>
      <c r="QFF92" s="98" t="s">
        <v>669</v>
      </c>
      <c r="QFG92" s="98" t="s">
        <v>669</v>
      </c>
      <c r="QFH92" s="98" t="s">
        <v>669</v>
      </c>
      <c r="QFI92" s="98" t="s">
        <v>669</v>
      </c>
      <c r="QFJ92" s="98" t="s">
        <v>669</v>
      </c>
      <c r="QFK92" s="98" t="s">
        <v>669</v>
      </c>
      <c r="QFL92" s="98" t="s">
        <v>669</v>
      </c>
      <c r="QFM92" s="98" t="s">
        <v>669</v>
      </c>
      <c r="QFN92" s="98" t="s">
        <v>669</v>
      </c>
      <c r="QFO92" s="98" t="s">
        <v>669</v>
      </c>
      <c r="QFP92" s="98" t="s">
        <v>669</v>
      </c>
      <c r="QFQ92" s="98" t="s">
        <v>669</v>
      </c>
      <c r="QFR92" s="98" t="s">
        <v>669</v>
      </c>
      <c r="QFS92" s="98" t="s">
        <v>669</v>
      </c>
      <c r="QFT92" s="98" t="s">
        <v>669</v>
      </c>
      <c r="QFU92" s="98" t="s">
        <v>669</v>
      </c>
      <c r="QFV92" s="98" t="s">
        <v>669</v>
      </c>
      <c r="QFW92" s="98" t="s">
        <v>669</v>
      </c>
      <c r="QFX92" s="98" t="s">
        <v>669</v>
      </c>
      <c r="QFY92" s="98" t="s">
        <v>669</v>
      </c>
      <c r="QFZ92" s="98" t="s">
        <v>669</v>
      </c>
      <c r="QGA92" s="98" t="s">
        <v>669</v>
      </c>
      <c r="QGB92" s="98" t="s">
        <v>669</v>
      </c>
      <c r="QGC92" s="98" t="s">
        <v>669</v>
      </c>
      <c r="QGD92" s="98" t="s">
        <v>669</v>
      </c>
      <c r="QGE92" s="98" t="s">
        <v>669</v>
      </c>
      <c r="QGF92" s="98" t="s">
        <v>669</v>
      </c>
      <c r="QGG92" s="98" t="s">
        <v>669</v>
      </c>
      <c r="QGH92" s="98" t="s">
        <v>669</v>
      </c>
      <c r="QGI92" s="98" t="s">
        <v>669</v>
      </c>
      <c r="QGJ92" s="98" t="s">
        <v>669</v>
      </c>
      <c r="QGK92" s="98" t="s">
        <v>669</v>
      </c>
      <c r="QGL92" s="98" t="s">
        <v>669</v>
      </c>
      <c r="QGM92" s="98" t="s">
        <v>669</v>
      </c>
      <c r="QGN92" s="98" t="s">
        <v>669</v>
      </c>
      <c r="QGO92" s="98" t="s">
        <v>669</v>
      </c>
      <c r="QGP92" s="98" t="s">
        <v>669</v>
      </c>
      <c r="QGQ92" s="98" t="s">
        <v>669</v>
      </c>
      <c r="QGR92" s="98" t="s">
        <v>669</v>
      </c>
      <c r="QGS92" s="98" t="s">
        <v>669</v>
      </c>
      <c r="QGT92" s="98" t="s">
        <v>669</v>
      </c>
      <c r="QGU92" s="98" t="s">
        <v>669</v>
      </c>
      <c r="QGV92" s="98" t="s">
        <v>669</v>
      </c>
      <c r="QGW92" s="98" t="s">
        <v>669</v>
      </c>
      <c r="QGX92" s="98" t="s">
        <v>669</v>
      </c>
      <c r="QGY92" s="98" t="s">
        <v>669</v>
      </c>
      <c r="QGZ92" s="98" t="s">
        <v>669</v>
      </c>
      <c r="QHA92" s="98" t="s">
        <v>669</v>
      </c>
      <c r="QHB92" s="98" t="s">
        <v>669</v>
      </c>
      <c r="QHC92" s="98" t="s">
        <v>669</v>
      </c>
      <c r="QHD92" s="98" t="s">
        <v>669</v>
      </c>
      <c r="QHE92" s="98" t="s">
        <v>669</v>
      </c>
      <c r="QHF92" s="98" t="s">
        <v>669</v>
      </c>
      <c r="QHG92" s="98" t="s">
        <v>669</v>
      </c>
      <c r="QHH92" s="98" t="s">
        <v>669</v>
      </c>
      <c r="QHI92" s="98" t="s">
        <v>669</v>
      </c>
      <c r="QHJ92" s="98" t="s">
        <v>669</v>
      </c>
      <c r="QHK92" s="98" t="s">
        <v>669</v>
      </c>
      <c r="QHL92" s="98" t="s">
        <v>669</v>
      </c>
      <c r="QHM92" s="98" t="s">
        <v>669</v>
      </c>
      <c r="QHN92" s="98" t="s">
        <v>669</v>
      </c>
      <c r="QHO92" s="98" t="s">
        <v>669</v>
      </c>
      <c r="QHP92" s="98" t="s">
        <v>669</v>
      </c>
      <c r="QHQ92" s="98" t="s">
        <v>669</v>
      </c>
      <c r="QHR92" s="98" t="s">
        <v>669</v>
      </c>
      <c r="QHS92" s="98" t="s">
        <v>669</v>
      </c>
      <c r="QHT92" s="98" t="s">
        <v>669</v>
      </c>
      <c r="QHU92" s="98" t="s">
        <v>669</v>
      </c>
      <c r="QHV92" s="98" t="s">
        <v>669</v>
      </c>
      <c r="QHW92" s="98" t="s">
        <v>669</v>
      </c>
      <c r="QHX92" s="98" t="s">
        <v>669</v>
      </c>
      <c r="QHY92" s="98" t="s">
        <v>669</v>
      </c>
      <c r="QHZ92" s="98" t="s">
        <v>669</v>
      </c>
      <c r="QIA92" s="98" t="s">
        <v>669</v>
      </c>
      <c r="QIB92" s="98" t="s">
        <v>669</v>
      </c>
      <c r="QIC92" s="98" t="s">
        <v>669</v>
      </c>
      <c r="QID92" s="98" t="s">
        <v>669</v>
      </c>
      <c r="QIE92" s="98" t="s">
        <v>669</v>
      </c>
      <c r="QIF92" s="98" t="s">
        <v>669</v>
      </c>
      <c r="QIG92" s="98" t="s">
        <v>669</v>
      </c>
      <c r="QIH92" s="98" t="s">
        <v>669</v>
      </c>
      <c r="QII92" s="98" t="s">
        <v>669</v>
      </c>
      <c r="QIJ92" s="98" t="s">
        <v>669</v>
      </c>
      <c r="QIK92" s="98" t="s">
        <v>669</v>
      </c>
      <c r="QIL92" s="98" t="s">
        <v>669</v>
      </c>
      <c r="QIM92" s="98" t="s">
        <v>669</v>
      </c>
      <c r="QIN92" s="98" t="s">
        <v>669</v>
      </c>
      <c r="QIO92" s="98" t="s">
        <v>669</v>
      </c>
      <c r="QIP92" s="98" t="s">
        <v>669</v>
      </c>
      <c r="QIQ92" s="98" t="s">
        <v>669</v>
      </c>
      <c r="QIR92" s="98" t="s">
        <v>669</v>
      </c>
      <c r="QIS92" s="98" t="s">
        <v>669</v>
      </c>
      <c r="QIT92" s="98" t="s">
        <v>669</v>
      </c>
      <c r="QIU92" s="98" t="s">
        <v>669</v>
      </c>
      <c r="QIV92" s="98" t="s">
        <v>669</v>
      </c>
      <c r="QIW92" s="98" t="s">
        <v>669</v>
      </c>
      <c r="QIX92" s="98" t="s">
        <v>669</v>
      </c>
      <c r="QIY92" s="98" t="s">
        <v>669</v>
      </c>
      <c r="QIZ92" s="98" t="s">
        <v>669</v>
      </c>
      <c r="QJA92" s="98" t="s">
        <v>669</v>
      </c>
      <c r="QJB92" s="98" t="s">
        <v>669</v>
      </c>
      <c r="QJC92" s="98" t="s">
        <v>669</v>
      </c>
      <c r="QJD92" s="98" t="s">
        <v>669</v>
      </c>
      <c r="QJE92" s="98" t="s">
        <v>669</v>
      </c>
      <c r="QJF92" s="98" t="s">
        <v>669</v>
      </c>
      <c r="QJG92" s="98" t="s">
        <v>669</v>
      </c>
      <c r="QJH92" s="98" t="s">
        <v>669</v>
      </c>
      <c r="QJI92" s="98" t="s">
        <v>669</v>
      </c>
      <c r="QJJ92" s="98" t="s">
        <v>669</v>
      </c>
      <c r="QJK92" s="98" t="s">
        <v>669</v>
      </c>
      <c r="QJL92" s="98" t="s">
        <v>669</v>
      </c>
      <c r="QJM92" s="98" t="s">
        <v>669</v>
      </c>
      <c r="QJN92" s="98" t="s">
        <v>669</v>
      </c>
      <c r="QJO92" s="98" t="s">
        <v>669</v>
      </c>
      <c r="QJP92" s="98" t="s">
        <v>669</v>
      </c>
      <c r="QJQ92" s="98" t="s">
        <v>669</v>
      </c>
      <c r="QJR92" s="98" t="s">
        <v>669</v>
      </c>
      <c r="QJS92" s="98" t="s">
        <v>669</v>
      </c>
      <c r="QJT92" s="98" t="s">
        <v>669</v>
      </c>
      <c r="QJU92" s="98" t="s">
        <v>669</v>
      </c>
      <c r="QJV92" s="98" t="s">
        <v>669</v>
      </c>
      <c r="QJW92" s="98" t="s">
        <v>669</v>
      </c>
      <c r="QJX92" s="98" t="s">
        <v>669</v>
      </c>
      <c r="QJY92" s="98" t="s">
        <v>669</v>
      </c>
      <c r="QJZ92" s="98" t="s">
        <v>669</v>
      </c>
      <c r="QKA92" s="98" t="s">
        <v>669</v>
      </c>
      <c r="QKB92" s="98" t="s">
        <v>669</v>
      </c>
      <c r="QKC92" s="98" t="s">
        <v>669</v>
      </c>
      <c r="QKD92" s="98" t="s">
        <v>669</v>
      </c>
      <c r="QKE92" s="98" t="s">
        <v>669</v>
      </c>
      <c r="QKF92" s="98" t="s">
        <v>669</v>
      </c>
      <c r="QKG92" s="98" t="s">
        <v>669</v>
      </c>
      <c r="QKH92" s="98" t="s">
        <v>669</v>
      </c>
      <c r="QKI92" s="98" t="s">
        <v>669</v>
      </c>
      <c r="QKJ92" s="98" t="s">
        <v>669</v>
      </c>
      <c r="QKK92" s="98" t="s">
        <v>669</v>
      </c>
      <c r="QKL92" s="98" t="s">
        <v>669</v>
      </c>
      <c r="QKM92" s="98" t="s">
        <v>669</v>
      </c>
      <c r="QKN92" s="98" t="s">
        <v>669</v>
      </c>
      <c r="QKO92" s="98" t="s">
        <v>669</v>
      </c>
      <c r="QKP92" s="98" t="s">
        <v>669</v>
      </c>
      <c r="QKQ92" s="98" t="s">
        <v>669</v>
      </c>
      <c r="QKR92" s="98" t="s">
        <v>669</v>
      </c>
      <c r="QKS92" s="98" t="s">
        <v>669</v>
      </c>
      <c r="QKT92" s="98" t="s">
        <v>669</v>
      </c>
      <c r="QKU92" s="98" t="s">
        <v>669</v>
      </c>
      <c r="QKV92" s="98" t="s">
        <v>669</v>
      </c>
      <c r="QKW92" s="98" t="s">
        <v>669</v>
      </c>
      <c r="QKX92" s="98" t="s">
        <v>669</v>
      </c>
      <c r="QKY92" s="98" t="s">
        <v>669</v>
      </c>
      <c r="QKZ92" s="98" t="s">
        <v>669</v>
      </c>
      <c r="QLA92" s="98" t="s">
        <v>669</v>
      </c>
      <c r="QLB92" s="98" t="s">
        <v>669</v>
      </c>
      <c r="QLC92" s="98" t="s">
        <v>669</v>
      </c>
      <c r="QLD92" s="98" t="s">
        <v>669</v>
      </c>
      <c r="QLE92" s="98" t="s">
        <v>669</v>
      </c>
      <c r="QLF92" s="98" t="s">
        <v>669</v>
      </c>
      <c r="QLG92" s="98" t="s">
        <v>669</v>
      </c>
      <c r="QLH92" s="98" t="s">
        <v>669</v>
      </c>
      <c r="QLI92" s="98" t="s">
        <v>669</v>
      </c>
      <c r="QLJ92" s="98" t="s">
        <v>669</v>
      </c>
      <c r="QLK92" s="98" t="s">
        <v>669</v>
      </c>
      <c r="QLL92" s="98" t="s">
        <v>669</v>
      </c>
      <c r="QLM92" s="98" t="s">
        <v>669</v>
      </c>
      <c r="QLN92" s="98" t="s">
        <v>669</v>
      </c>
      <c r="QLO92" s="98" t="s">
        <v>669</v>
      </c>
      <c r="QLP92" s="98" t="s">
        <v>669</v>
      </c>
      <c r="QLQ92" s="98" t="s">
        <v>669</v>
      </c>
      <c r="QLR92" s="98" t="s">
        <v>669</v>
      </c>
      <c r="QLS92" s="98" t="s">
        <v>669</v>
      </c>
      <c r="QLT92" s="98" t="s">
        <v>669</v>
      </c>
      <c r="QLU92" s="98" t="s">
        <v>669</v>
      </c>
      <c r="QLV92" s="98" t="s">
        <v>669</v>
      </c>
      <c r="QLW92" s="98" t="s">
        <v>669</v>
      </c>
      <c r="QLX92" s="98" t="s">
        <v>669</v>
      </c>
      <c r="QLY92" s="98" t="s">
        <v>669</v>
      </c>
      <c r="QLZ92" s="98" t="s">
        <v>669</v>
      </c>
      <c r="QMA92" s="98" t="s">
        <v>669</v>
      </c>
      <c r="QMB92" s="98" t="s">
        <v>669</v>
      </c>
      <c r="QMC92" s="98" t="s">
        <v>669</v>
      </c>
      <c r="QMD92" s="98" t="s">
        <v>669</v>
      </c>
      <c r="QME92" s="98" t="s">
        <v>669</v>
      </c>
      <c r="QMF92" s="98" t="s">
        <v>669</v>
      </c>
      <c r="QMG92" s="98" t="s">
        <v>669</v>
      </c>
      <c r="QMH92" s="98" t="s">
        <v>669</v>
      </c>
      <c r="QMI92" s="98" t="s">
        <v>669</v>
      </c>
      <c r="QMJ92" s="98" t="s">
        <v>669</v>
      </c>
      <c r="QMK92" s="98" t="s">
        <v>669</v>
      </c>
      <c r="QML92" s="98" t="s">
        <v>669</v>
      </c>
      <c r="QMM92" s="98" t="s">
        <v>669</v>
      </c>
      <c r="QMN92" s="98" t="s">
        <v>669</v>
      </c>
      <c r="QMO92" s="98" t="s">
        <v>669</v>
      </c>
      <c r="QMP92" s="98" t="s">
        <v>669</v>
      </c>
      <c r="QMQ92" s="98" t="s">
        <v>669</v>
      </c>
      <c r="QMR92" s="98" t="s">
        <v>669</v>
      </c>
      <c r="QMS92" s="98" t="s">
        <v>669</v>
      </c>
      <c r="QMT92" s="98" t="s">
        <v>669</v>
      </c>
      <c r="QMU92" s="98" t="s">
        <v>669</v>
      </c>
      <c r="QMV92" s="98" t="s">
        <v>669</v>
      </c>
      <c r="QMW92" s="98" t="s">
        <v>669</v>
      </c>
      <c r="QMX92" s="98" t="s">
        <v>669</v>
      </c>
      <c r="QMY92" s="98" t="s">
        <v>669</v>
      </c>
      <c r="QMZ92" s="98" t="s">
        <v>669</v>
      </c>
      <c r="QNA92" s="98" t="s">
        <v>669</v>
      </c>
      <c r="QNB92" s="98" t="s">
        <v>669</v>
      </c>
      <c r="QNC92" s="98" t="s">
        <v>669</v>
      </c>
      <c r="QND92" s="98" t="s">
        <v>669</v>
      </c>
      <c r="QNE92" s="98" t="s">
        <v>669</v>
      </c>
      <c r="QNF92" s="98" t="s">
        <v>669</v>
      </c>
      <c r="QNG92" s="98" t="s">
        <v>669</v>
      </c>
      <c r="QNH92" s="98" t="s">
        <v>669</v>
      </c>
      <c r="QNI92" s="98" t="s">
        <v>669</v>
      </c>
      <c r="QNJ92" s="98" t="s">
        <v>669</v>
      </c>
      <c r="QNK92" s="98" t="s">
        <v>669</v>
      </c>
      <c r="QNL92" s="98" t="s">
        <v>669</v>
      </c>
      <c r="QNM92" s="98" t="s">
        <v>669</v>
      </c>
      <c r="QNN92" s="98" t="s">
        <v>669</v>
      </c>
      <c r="QNO92" s="98" t="s">
        <v>669</v>
      </c>
      <c r="QNP92" s="98" t="s">
        <v>669</v>
      </c>
      <c r="QNQ92" s="98" t="s">
        <v>669</v>
      </c>
      <c r="QNR92" s="98" t="s">
        <v>669</v>
      </c>
      <c r="QNS92" s="98" t="s">
        <v>669</v>
      </c>
      <c r="QNT92" s="98" t="s">
        <v>669</v>
      </c>
      <c r="QNU92" s="98" t="s">
        <v>669</v>
      </c>
      <c r="QNV92" s="98" t="s">
        <v>669</v>
      </c>
      <c r="QNW92" s="98" t="s">
        <v>669</v>
      </c>
      <c r="QNX92" s="98" t="s">
        <v>669</v>
      </c>
      <c r="QNY92" s="98" t="s">
        <v>669</v>
      </c>
      <c r="QNZ92" s="98" t="s">
        <v>669</v>
      </c>
      <c r="QOA92" s="98" t="s">
        <v>669</v>
      </c>
      <c r="QOB92" s="98" t="s">
        <v>669</v>
      </c>
      <c r="QOC92" s="98" t="s">
        <v>669</v>
      </c>
      <c r="QOD92" s="98" t="s">
        <v>669</v>
      </c>
      <c r="QOE92" s="98" t="s">
        <v>669</v>
      </c>
      <c r="QOF92" s="98" t="s">
        <v>669</v>
      </c>
      <c r="QOG92" s="98" t="s">
        <v>669</v>
      </c>
      <c r="QOH92" s="98" t="s">
        <v>669</v>
      </c>
      <c r="QOI92" s="98" t="s">
        <v>669</v>
      </c>
      <c r="QOJ92" s="98" t="s">
        <v>669</v>
      </c>
      <c r="QOK92" s="98" t="s">
        <v>669</v>
      </c>
      <c r="QOL92" s="98" t="s">
        <v>669</v>
      </c>
      <c r="QOM92" s="98" t="s">
        <v>669</v>
      </c>
      <c r="QON92" s="98" t="s">
        <v>669</v>
      </c>
      <c r="QOO92" s="98" t="s">
        <v>669</v>
      </c>
      <c r="QOP92" s="98" t="s">
        <v>669</v>
      </c>
      <c r="QOQ92" s="98" t="s">
        <v>669</v>
      </c>
      <c r="QOR92" s="98" t="s">
        <v>669</v>
      </c>
      <c r="QOS92" s="98" t="s">
        <v>669</v>
      </c>
      <c r="QOT92" s="98" t="s">
        <v>669</v>
      </c>
      <c r="QOU92" s="98" t="s">
        <v>669</v>
      </c>
      <c r="QOV92" s="98" t="s">
        <v>669</v>
      </c>
      <c r="QOW92" s="98" t="s">
        <v>669</v>
      </c>
      <c r="QOX92" s="98" t="s">
        <v>669</v>
      </c>
      <c r="QOY92" s="98" t="s">
        <v>669</v>
      </c>
      <c r="QOZ92" s="98" t="s">
        <v>669</v>
      </c>
      <c r="QPA92" s="98" t="s">
        <v>669</v>
      </c>
      <c r="QPB92" s="98" t="s">
        <v>669</v>
      </c>
      <c r="QPC92" s="98" t="s">
        <v>669</v>
      </c>
      <c r="QPD92" s="98" t="s">
        <v>669</v>
      </c>
      <c r="QPE92" s="98" t="s">
        <v>669</v>
      </c>
      <c r="QPF92" s="98" t="s">
        <v>669</v>
      </c>
      <c r="QPG92" s="98" t="s">
        <v>669</v>
      </c>
      <c r="QPH92" s="98" t="s">
        <v>669</v>
      </c>
      <c r="QPI92" s="98" t="s">
        <v>669</v>
      </c>
      <c r="QPJ92" s="98" t="s">
        <v>669</v>
      </c>
      <c r="QPK92" s="98" t="s">
        <v>669</v>
      </c>
      <c r="QPL92" s="98" t="s">
        <v>669</v>
      </c>
      <c r="QPM92" s="98" t="s">
        <v>669</v>
      </c>
      <c r="QPN92" s="98" t="s">
        <v>669</v>
      </c>
      <c r="QPO92" s="98" t="s">
        <v>669</v>
      </c>
      <c r="QPP92" s="98" t="s">
        <v>669</v>
      </c>
      <c r="QPQ92" s="98" t="s">
        <v>669</v>
      </c>
      <c r="QPR92" s="98" t="s">
        <v>669</v>
      </c>
      <c r="QPS92" s="98" t="s">
        <v>669</v>
      </c>
      <c r="QPT92" s="98" t="s">
        <v>669</v>
      </c>
      <c r="QPU92" s="98" t="s">
        <v>669</v>
      </c>
      <c r="QPV92" s="98" t="s">
        <v>669</v>
      </c>
      <c r="QPW92" s="98" t="s">
        <v>669</v>
      </c>
      <c r="QPX92" s="98" t="s">
        <v>669</v>
      </c>
      <c r="QPY92" s="98" t="s">
        <v>669</v>
      </c>
      <c r="QPZ92" s="98" t="s">
        <v>669</v>
      </c>
      <c r="QQA92" s="98" t="s">
        <v>669</v>
      </c>
      <c r="QQB92" s="98" t="s">
        <v>669</v>
      </c>
      <c r="QQC92" s="98" t="s">
        <v>669</v>
      </c>
      <c r="QQD92" s="98" t="s">
        <v>669</v>
      </c>
      <c r="QQE92" s="98" t="s">
        <v>669</v>
      </c>
      <c r="QQF92" s="98" t="s">
        <v>669</v>
      </c>
      <c r="QQG92" s="98" t="s">
        <v>669</v>
      </c>
      <c r="QQH92" s="98" t="s">
        <v>669</v>
      </c>
      <c r="QQI92" s="98" t="s">
        <v>669</v>
      </c>
      <c r="QQJ92" s="98" t="s">
        <v>669</v>
      </c>
      <c r="QQK92" s="98" t="s">
        <v>669</v>
      </c>
      <c r="QQL92" s="98" t="s">
        <v>669</v>
      </c>
      <c r="QQM92" s="98" t="s">
        <v>669</v>
      </c>
      <c r="QQN92" s="98" t="s">
        <v>669</v>
      </c>
      <c r="QQO92" s="98" t="s">
        <v>669</v>
      </c>
      <c r="QQP92" s="98" t="s">
        <v>669</v>
      </c>
      <c r="QQQ92" s="98" t="s">
        <v>669</v>
      </c>
      <c r="QQR92" s="98" t="s">
        <v>669</v>
      </c>
      <c r="QQS92" s="98" t="s">
        <v>669</v>
      </c>
      <c r="QQT92" s="98" t="s">
        <v>669</v>
      </c>
      <c r="QQU92" s="98" t="s">
        <v>669</v>
      </c>
      <c r="QQV92" s="98" t="s">
        <v>669</v>
      </c>
      <c r="QQW92" s="98" t="s">
        <v>669</v>
      </c>
      <c r="QQX92" s="98" t="s">
        <v>669</v>
      </c>
      <c r="QQY92" s="98" t="s">
        <v>669</v>
      </c>
      <c r="QQZ92" s="98" t="s">
        <v>669</v>
      </c>
      <c r="QRA92" s="98" t="s">
        <v>669</v>
      </c>
      <c r="QRB92" s="98" t="s">
        <v>669</v>
      </c>
      <c r="QRC92" s="98" t="s">
        <v>669</v>
      </c>
      <c r="QRD92" s="98" t="s">
        <v>669</v>
      </c>
      <c r="QRE92" s="98" t="s">
        <v>669</v>
      </c>
      <c r="QRF92" s="98" t="s">
        <v>669</v>
      </c>
      <c r="QRG92" s="98" t="s">
        <v>669</v>
      </c>
      <c r="QRH92" s="98" t="s">
        <v>669</v>
      </c>
      <c r="QRI92" s="98" t="s">
        <v>669</v>
      </c>
      <c r="QRJ92" s="98" t="s">
        <v>669</v>
      </c>
      <c r="QRK92" s="98" t="s">
        <v>669</v>
      </c>
      <c r="QRL92" s="98" t="s">
        <v>669</v>
      </c>
      <c r="QRM92" s="98" t="s">
        <v>669</v>
      </c>
      <c r="QRN92" s="98" t="s">
        <v>669</v>
      </c>
      <c r="QRO92" s="98" t="s">
        <v>669</v>
      </c>
      <c r="QRP92" s="98" t="s">
        <v>669</v>
      </c>
      <c r="QRQ92" s="98" t="s">
        <v>669</v>
      </c>
      <c r="QRR92" s="98" t="s">
        <v>669</v>
      </c>
      <c r="QRS92" s="98" t="s">
        <v>669</v>
      </c>
      <c r="QRT92" s="98" t="s">
        <v>669</v>
      </c>
      <c r="QRU92" s="98" t="s">
        <v>669</v>
      </c>
      <c r="QRV92" s="98" t="s">
        <v>669</v>
      </c>
      <c r="QRW92" s="98" t="s">
        <v>669</v>
      </c>
      <c r="QRX92" s="98" t="s">
        <v>669</v>
      </c>
      <c r="QRY92" s="98" t="s">
        <v>669</v>
      </c>
      <c r="QRZ92" s="98" t="s">
        <v>669</v>
      </c>
      <c r="QSA92" s="98" t="s">
        <v>669</v>
      </c>
      <c r="QSB92" s="98" t="s">
        <v>669</v>
      </c>
      <c r="QSC92" s="98" t="s">
        <v>669</v>
      </c>
      <c r="QSD92" s="98" t="s">
        <v>669</v>
      </c>
      <c r="QSE92" s="98" t="s">
        <v>669</v>
      </c>
      <c r="QSF92" s="98" t="s">
        <v>669</v>
      </c>
      <c r="QSG92" s="98" t="s">
        <v>669</v>
      </c>
      <c r="QSH92" s="98" t="s">
        <v>669</v>
      </c>
      <c r="QSI92" s="98" t="s">
        <v>669</v>
      </c>
      <c r="QSJ92" s="98" t="s">
        <v>669</v>
      </c>
      <c r="QSK92" s="98" t="s">
        <v>669</v>
      </c>
      <c r="QSL92" s="98" t="s">
        <v>669</v>
      </c>
      <c r="QSM92" s="98" t="s">
        <v>669</v>
      </c>
      <c r="QSN92" s="98" t="s">
        <v>669</v>
      </c>
      <c r="QSO92" s="98" t="s">
        <v>669</v>
      </c>
      <c r="QSP92" s="98" t="s">
        <v>669</v>
      </c>
      <c r="QSQ92" s="98" t="s">
        <v>669</v>
      </c>
      <c r="QSR92" s="98" t="s">
        <v>669</v>
      </c>
      <c r="QSS92" s="98" t="s">
        <v>669</v>
      </c>
      <c r="QST92" s="98" t="s">
        <v>669</v>
      </c>
      <c r="QSU92" s="98" t="s">
        <v>669</v>
      </c>
      <c r="QSV92" s="98" t="s">
        <v>669</v>
      </c>
      <c r="QSW92" s="98" t="s">
        <v>669</v>
      </c>
      <c r="QSX92" s="98" t="s">
        <v>669</v>
      </c>
      <c r="QSY92" s="98" t="s">
        <v>669</v>
      </c>
      <c r="QSZ92" s="98" t="s">
        <v>669</v>
      </c>
      <c r="QTA92" s="98" t="s">
        <v>669</v>
      </c>
      <c r="QTB92" s="98" t="s">
        <v>669</v>
      </c>
      <c r="QTC92" s="98" t="s">
        <v>669</v>
      </c>
      <c r="QTD92" s="98" t="s">
        <v>669</v>
      </c>
      <c r="QTE92" s="98" t="s">
        <v>669</v>
      </c>
      <c r="QTF92" s="98" t="s">
        <v>669</v>
      </c>
      <c r="QTG92" s="98" t="s">
        <v>669</v>
      </c>
      <c r="QTH92" s="98" t="s">
        <v>669</v>
      </c>
      <c r="QTI92" s="98" t="s">
        <v>669</v>
      </c>
      <c r="QTJ92" s="98" t="s">
        <v>669</v>
      </c>
      <c r="QTK92" s="98" t="s">
        <v>669</v>
      </c>
      <c r="QTL92" s="98" t="s">
        <v>669</v>
      </c>
      <c r="QTM92" s="98" t="s">
        <v>669</v>
      </c>
      <c r="QTN92" s="98" t="s">
        <v>669</v>
      </c>
      <c r="QTO92" s="98" t="s">
        <v>669</v>
      </c>
      <c r="QTP92" s="98" t="s">
        <v>669</v>
      </c>
      <c r="QTQ92" s="98" t="s">
        <v>669</v>
      </c>
      <c r="QTR92" s="98" t="s">
        <v>669</v>
      </c>
      <c r="QTS92" s="98" t="s">
        <v>669</v>
      </c>
      <c r="QTT92" s="98" t="s">
        <v>669</v>
      </c>
      <c r="QTU92" s="98" t="s">
        <v>669</v>
      </c>
      <c r="QTV92" s="98" t="s">
        <v>669</v>
      </c>
      <c r="QTW92" s="98" t="s">
        <v>669</v>
      </c>
      <c r="QTX92" s="98" t="s">
        <v>669</v>
      </c>
      <c r="QTY92" s="98" t="s">
        <v>669</v>
      </c>
      <c r="QTZ92" s="98" t="s">
        <v>669</v>
      </c>
      <c r="QUA92" s="98" t="s">
        <v>669</v>
      </c>
      <c r="QUB92" s="98" t="s">
        <v>669</v>
      </c>
      <c r="QUC92" s="98" t="s">
        <v>669</v>
      </c>
      <c r="QUD92" s="98" t="s">
        <v>669</v>
      </c>
      <c r="QUE92" s="98" t="s">
        <v>669</v>
      </c>
      <c r="QUF92" s="98" t="s">
        <v>669</v>
      </c>
      <c r="QUG92" s="98" t="s">
        <v>669</v>
      </c>
      <c r="QUH92" s="98" t="s">
        <v>669</v>
      </c>
      <c r="QUI92" s="98" t="s">
        <v>669</v>
      </c>
      <c r="QUJ92" s="98" t="s">
        <v>669</v>
      </c>
      <c r="QUK92" s="98" t="s">
        <v>669</v>
      </c>
      <c r="QUL92" s="98" t="s">
        <v>669</v>
      </c>
      <c r="QUM92" s="98" t="s">
        <v>669</v>
      </c>
      <c r="QUN92" s="98" t="s">
        <v>669</v>
      </c>
      <c r="QUO92" s="98" t="s">
        <v>669</v>
      </c>
      <c r="QUP92" s="98" t="s">
        <v>669</v>
      </c>
      <c r="QUQ92" s="98" t="s">
        <v>669</v>
      </c>
      <c r="QUR92" s="98" t="s">
        <v>669</v>
      </c>
      <c r="QUS92" s="98" t="s">
        <v>669</v>
      </c>
      <c r="QUT92" s="98" t="s">
        <v>669</v>
      </c>
      <c r="QUU92" s="98" t="s">
        <v>669</v>
      </c>
      <c r="QUV92" s="98" t="s">
        <v>669</v>
      </c>
      <c r="QUW92" s="98" t="s">
        <v>669</v>
      </c>
      <c r="QUX92" s="98" t="s">
        <v>669</v>
      </c>
      <c r="QUY92" s="98" t="s">
        <v>669</v>
      </c>
      <c r="QUZ92" s="98" t="s">
        <v>669</v>
      </c>
      <c r="QVA92" s="98" t="s">
        <v>669</v>
      </c>
      <c r="QVB92" s="98" t="s">
        <v>669</v>
      </c>
      <c r="QVC92" s="98" t="s">
        <v>669</v>
      </c>
      <c r="QVD92" s="98" t="s">
        <v>669</v>
      </c>
      <c r="QVE92" s="98" t="s">
        <v>669</v>
      </c>
      <c r="QVF92" s="98" t="s">
        <v>669</v>
      </c>
      <c r="QVG92" s="98" t="s">
        <v>669</v>
      </c>
      <c r="QVH92" s="98" t="s">
        <v>669</v>
      </c>
      <c r="QVI92" s="98" t="s">
        <v>669</v>
      </c>
      <c r="QVJ92" s="98" t="s">
        <v>669</v>
      </c>
      <c r="QVK92" s="98" t="s">
        <v>669</v>
      </c>
      <c r="QVL92" s="98" t="s">
        <v>669</v>
      </c>
      <c r="QVM92" s="98" t="s">
        <v>669</v>
      </c>
      <c r="QVN92" s="98" t="s">
        <v>669</v>
      </c>
      <c r="QVO92" s="98" t="s">
        <v>669</v>
      </c>
      <c r="QVP92" s="98" t="s">
        <v>669</v>
      </c>
      <c r="QVQ92" s="98" t="s">
        <v>669</v>
      </c>
      <c r="QVR92" s="98" t="s">
        <v>669</v>
      </c>
      <c r="QVS92" s="98" t="s">
        <v>669</v>
      </c>
      <c r="QVT92" s="98" t="s">
        <v>669</v>
      </c>
      <c r="QVU92" s="98" t="s">
        <v>669</v>
      </c>
      <c r="QVV92" s="98" t="s">
        <v>669</v>
      </c>
      <c r="QVW92" s="98" t="s">
        <v>669</v>
      </c>
      <c r="QVX92" s="98" t="s">
        <v>669</v>
      </c>
      <c r="QVY92" s="98" t="s">
        <v>669</v>
      </c>
      <c r="QVZ92" s="98" t="s">
        <v>669</v>
      </c>
      <c r="QWA92" s="98" t="s">
        <v>669</v>
      </c>
      <c r="QWB92" s="98" t="s">
        <v>669</v>
      </c>
      <c r="QWC92" s="98" t="s">
        <v>669</v>
      </c>
      <c r="QWD92" s="98" t="s">
        <v>669</v>
      </c>
      <c r="QWE92" s="98" t="s">
        <v>669</v>
      </c>
      <c r="QWF92" s="98" t="s">
        <v>669</v>
      </c>
      <c r="QWG92" s="98" t="s">
        <v>669</v>
      </c>
      <c r="QWH92" s="98" t="s">
        <v>669</v>
      </c>
      <c r="QWI92" s="98" t="s">
        <v>669</v>
      </c>
      <c r="QWJ92" s="98" t="s">
        <v>669</v>
      </c>
      <c r="QWK92" s="98" t="s">
        <v>669</v>
      </c>
      <c r="QWL92" s="98" t="s">
        <v>669</v>
      </c>
      <c r="QWM92" s="98" t="s">
        <v>669</v>
      </c>
      <c r="QWN92" s="98" t="s">
        <v>669</v>
      </c>
      <c r="QWO92" s="98" t="s">
        <v>669</v>
      </c>
      <c r="QWP92" s="98" t="s">
        <v>669</v>
      </c>
      <c r="QWQ92" s="98" t="s">
        <v>669</v>
      </c>
      <c r="QWR92" s="98" t="s">
        <v>669</v>
      </c>
      <c r="QWS92" s="98" t="s">
        <v>669</v>
      </c>
      <c r="QWT92" s="98" t="s">
        <v>669</v>
      </c>
      <c r="QWU92" s="98" t="s">
        <v>669</v>
      </c>
      <c r="QWV92" s="98" t="s">
        <v>669</v>
      </c>
      <c r="QWW92" s="98" t="s">
        <v>669</v>
      </c>
      <c r="QWX92" s="98" t="s">
        <v>669</v>
      </c>
      <c r="QWY92" s="98" t="s">
        <v>669</v>
      </c>
      <c r="QWZ92" s="98" t="s">
        <v>669</v>
      </c>
      <c r="QXA92" s="98" t="s">
        <v>669</v>
      </c>
      <c r="QXB92" s="98" t="s">
        <v>669</v>
      </c>
      <c r="QXC92" s="98" t="s">
        <v>669</v>
      </c>
      <c r="QXD92" s="98" t="s">
        <v>669</v>
      </c>
      <c r="QXE92" s="98" t="s">
        <v>669</v>
      </c>
      <c r="QXF92" s="98" t="s">
        <v>669</v>
      </c>
      <c r="QXG92" s="98" t="s">
        <v>669</v>
      </c>
      <c r="QXH92" s="98" t="s">
        <v>669</v>
      </c>
      <c r="QXI92" s="98" t="s">
        <v>669</v>
      </c>
      <c r="QXJ92" s="98" t="s">
        <v>669</v>
      </c>
      <c r="QXK92" s="98" t="s">
        <v>669</v>
      </c>
      <c r="QXL92" s="98" t="s">
        <v>669</v>
      </c>
      <c r="QXM92" s="98" t="s">
        <v>669</v>
      </c>
      <c r="QXN92" s="98" t="s">
        <v>669</v>
      </c>
      <c r="QXO92" s="98" t="s">
        <v>669</v>
      </c>
      <c r="QXP92" s="98" t="s">
        <v>669</v>
      </c>
      <c r="QXQ92" s="98" t="s">
        <v>669</v>
      </c>
      <c r="QXR92" s="98" t="s">
        <v>669</v>
      </c>
      <c r="QXS92" s="98" t="s">
        <v>669</v>
      </c>
      <c r="QXT92" s="98" t="s">
        <v>669</v>
      </c>
      <c r="QXU92" s="98" t="s">
        <v>669</v>
      </c>
      <c r="QXV92" s="98" t="s">
        <v>669</v>
      </c>
      <c r="QXW92" s="98" t="s">
        <v>669</v>
      </c>
      <c r="QXX92" s="98" t="s">
        <v>669</v>
      </c>
      <c r="QXY92" s="98" t="s">
        <v>669</v>
      </c>
      <c r="QXZ92" s="98" t="s">
        <v>669</v>
      </c>
      <c r="QYA92" s="98" t="s">
        <v>669</v>
      </c>
      <c r="QYB92" s="98" t="s">
        <v>669</v>
      </c>
      <c r="QYC92" s="98" t="s">
        <v>669</v>
      </c>
      <c r="QYD92" s="98" t="s">
        <v>669</v>
      </c>
      <c r="QYE92" s="98" t="s">
        <v>669</v>
      </c>
      <c r="QYF92" s="98" t="s">
        <v>669</v>
      </c>
      <c r="QYG92" s="98" t="s">
        <v>669</v>
      </c>
      <c r="QYH92" s="98" t="s">
        <v>669</v>
      </c>
      <c r="QYI92" s="98" t="s">
        <v>669</v>
      </c>
      <c r="QYJ92" s="98" t="s">
        <v>669</v>
      </c>
      <c r="QYK92" s="98" t="s">
        <v>669</v>
      </c>
      <c r="QYL92" s="98" t="s">
        <v>669</v>
      </c>
      <c r="QYM92" s="98" t="s">
        <v>669</v>
      </c>
      <c r="QYN92" s="98" t="s">
        <v>669</v>
      </c>
      <c r="QYO92" s="98" t="s">
        <v>669</v>
      </c>
      <c r="QYP92" s="98" t="s">
        <v>669</v>
      </c>
      <c r="QYQ92" s="98" t="s">
        <v>669</v>
      </c>
      <c r="QYR92" s="98" t="s">
        <v>669</v>
      </c>
      <c r="QYS92" s="98" t="s">
        <v>669</v>
      </c>
      <c r="QYT92" s="98" t="s">
        <v>669</v>
      </c>
      <c r="QYU92" s="98" t="s">
        <v>669</v>
      </c>
      <c r="QYV92" s="98" t="s">
        <v>669</v>
      </c>
      <c r="QYW92" s="98" t="s">
        <v>669</v>
      </c>
      <c r="QYX92" s="98" t="s">
        <v>669</v>
      </c>
      <c r="QYY92" s="98" t="s">
        <v>669</v>
      </c>
      <c r="QYZ92" s="98" t="s">
        <v>669</v>
      </c>
      <c r="QZA92" s="98" t="s">
        <v>669</v>
      </c>
      <c r="QZB92" s="98" t="s">
        <v>669</v>
      </c>
      <c r="QZC92" s="98" t="s">
        <v>669</v>
      </c>
      <c r="QZD92" s="98" t="s">
        <v>669</v>
      </c>
      <c r="QZE92" s="98" t="s">
        <v>669</v>
      </c>
      <c r="QZF92" s="98" t="s">
        <v>669</v>
      </c>
      <c r="QZG92" s="98" t="s">
        <v>669</v>
      </c>
      <c r="QZH92" s="98" t="s">
        <v>669</v>
      </c>
      <c r="QZI92" s="98" t="s">
        <v>669</v>
      </c>
      <c r="QZJ92" s="98" t="s">
        <v>669</v>
      </c>
      <c r="QZK92" s="98" t="s">
        <v>669</v>
      </c>
      <c r="QZL92" s="98" t="s">
        <v>669</v>
      </c>
      <c r="QZM92" s="98" t="s">
        <v>669</v>
      </c>
      <c r="QZN92" s="98" t="s">
        <v>669</v>
      </c>
      <c r="QZO92" s="98" t="s">
        <v>669</v>
      </c>
      <c r="QZP92" s="98" t="s">
        <v>669</v>
      </c>
      <c r="QZQ92" s="98" t="s">
        <v>669</v>
      </c>
      <c r="QZR92" s="98" t="s">
        <v>669</v>
      </c>
      <c r="QZS92" s="98" t="s">
        <v>669</v>
      </c>
      <c r="QZT92" s="98" t="s">
        <v>669</v>
      </c>
      <c r="QZU92" s="98" t="s">
        <v>669</v>
      </c>
      <c r="QZV92" s="98" t="s">
        <v>669</v>
      </c>
      <c r="QZW92" s="98" t="s">
        <v>669</v>
      </c>
      <c r="QZX92" s="98" t="s">
        <v>669</v>
      </c>
      <c r="QZY92" s="98" t="s">
        <v>669</v>
      </c>
      <c r="QZZ92" s="98" t="s">
        <v>669</v>
      </c>
      <c r="RAA92" s="98" t="s">
        <v>669</v>
      </c>
      <c r="RAB92" s="98" t="s">
        <v>669</v>
      </c>
      <c r="RAC92" s="98" t="s">
        <v>669</v>
      </c>
      <c r="RAD92" s="98" t="s">
        <v>669</v>
      </c>
      <c r="RAE92" s="98" t="s">
        <v>669</v>
      </c>
      <c r="RAF92" s="98" t="s">
        <v>669</v>
      </c>
      <c r="RAG92" s="98" t="s">
        <v>669</v>
      </c>
      <c r="RAH92" s="98" t="s">
        <v>669</v>
      </c>
      <c r="RAI92" s="98" t="s">
        <v>669</v>
      </c>
      <c r="RAJ92" s="98" t="s">
        <v>669</v>
      </c>
      <c r="RAK92" s="98" t="s">
        <v>669</v>
      </c>
      <c r="RAL92" s="98" t="s">
        <v>669</v>
      </c>
      <c r="RAM92" s="98" t="s">
        <v>669</v>
      </c>
      <c r="RAN92" s="98" t="s">
        <v>669</v>
      </c>
      <c r="RAO92" s="98" t="s">
        <v>669</v>
      </c>
      <c r="RAP92" s="98" t="s">
        <v>669</v>
      </c>
      <c r="RAQ92" s="98" t="s">
        <v>669</v>
      </c>
      <c r="RAR92" s="98" t="s">
        <v>669</v>
      </c>
      <c r="RAS92" s="98" t="s">
        <v>669</v>
      </c>
      <c r="RAT92" s="98" t="s">
        <v>669</v>
      </c>
      <c r="RAU92" s="98" t="s">
        <v>669</v>
      </c>
      <c r="RAV92" s="98" t="s">
        <v>669</v>
      </c>
      <c r="RAW92" s="98" t="s">
        <v>669</v>
      </c>
      <c r="RAX92" s="98" t="s">
        <v>669</v>
      </c>
      <c r="RAY92" s="98" t="s">
        <v>669</v>
      </c>
      <c r="RAZ92" s="98" t="s">
        <v>669</v>
      </c>
      <c r="RBA92" s="98" t="s">
        <v>669</v>
      </c>
      <c r="RBB92" s="98" t="s">
        <v>669</v>
      </c>
      <c r="RBC92" s="98" t="s">
        <v>669</v>
      </c>
      <c r="RBD92" s="98" t="s">
        <v>669</v>
      </c>
      <c r="RBE92" s="98" t="s">
        <v>669</v>
      </c>
      <c r="RBF92" s="98" t="s">
        <v>669</v>
      </c>
      <c r="RBG92" s="98" t="s">
        <v>669</v>
      </c>
      <c r="RBH92" s="98" t="s">
        <v>669</v>
      </c>
      <c r="RBI92" s="98" t="s">
        <v>669</v>
      </c>
      <c r="RBJ92" s="98" t="s">
        <v>669</v>
      </c>
      <c r="RBK92" s="98" t="s">
        <v>669</v>
      </c>
      <c r="RBL92" s="98" t="s">
        <v>669</v>
      </c>
      <c r="RBM92" s="98" t="s">
        <v>669</v>
      </c>
      <c r="RBN92" s="98" t="s">
        <v>669</v>
      </c>
      <c r="RBO92" s="98" t="s">
        <v>669</v>
      </c>
      <c r="RBP92" s="98" t="s">
        <v>669</v>
      </c>
      <c r="RBQ92" s="98" t="s">
        <v>669</v>
      </c>
      <c r="RBR92" s="98" t="s">
        <v>669</v>
      </c>
      <c r="RBS92" s="98" t="s">
        <v>669</v>
      </c>
      <c r="RBT92" s="98" t="s">
        <v>669</v>
      </c>
      <c r="RBU92" s="98" t="s">
        <v>669</v>
      </c>
      <c r="RBV92" s="98" t="s">
        <v>669</v>
      </c>
      <c r="RBW92" s="98" t="s">
        <v>669</v>
      </c>
      <c r="RBX92" s="98" t="s">
        <v>669</v>
      </c>
      <c r="RBY92" s="98" t="s">
        <v>669</v>
      </c>
      <c r="RBZ92" s="98" t="s">
        <v>669</v>
      </c>
      <c r="RCA92" s="98" t="s">
        <v>669</v>
      </c>
      <c r="RCB92" s="98" t="s">
        <v>669</v>
      </c>
      <c r="RCC92" s="98" t="s">
        <v>669</v>
      </c>
      <c r="RCD92" s="98" t="s">
        <v>669</v>
      </c>
      <c r="RCE92" s="98" t="s">
        <v>669</v>
      </c>
      <c r="RCF92" s="98" t="s">
        <v>669</v>
      </c>
      <c r="RCG92" s="98" t="s">
        <v>669</v>
      </c>
      <c r="RCH92" s="98" t="s">
        <v>669</v>
      </c>
      <c r="RCI92" s="98" t="s">
        <v>669</v>
      </c>
      <c r="RCJ92" s="98" t="s">
        <v>669</v>
      </c>
      <c r="RCK92" s="98" t="s">
        <v>669</v>
      </c>
      <c r="RCL92" s="98" t="s">
        <v>669</v>
      </c>
      <c r="RCM92" s="98" t="s">
        <v>669</v>
      </c>
      <c r="RCN92" s="98" t="s">
        <v>669</v>
      </c>
      <c r="RCO92" s="98" t="s">
        <v>669</v>
      </c>
      <c r="RCP92" s="98" t="s">
        <v>669</v>
      </c>
      <c r="RCQ92" s="98" t="s">
        <v>669</v>
      </c>
      <c r="RCR92" s="98" t="s">
        <v>669</v>
      </c>
      <c r="RCS92" s="98" t="s">
        <v>669</v>
      </c>
      <c r="RCT92" s="98" t="s">
        <v>669</v>
      </c>
      <c r="RCU92" s="98" t="s">
        <v>669</v>
      </c>
      <c r="RCV92" s="98" t="s">
        <v>669</v>
      </c>
      <c r="RCW92" s="98" t="s">
        <v>669</v>
      </c>
      <c r="RCX92" s="98" t="s">
        <v>669</v>
      </c>
      <c r="RCY92" s="98" t="s">
        <v>669</v>
      </c>
      <c r="RCZ92" s="98" t="s">
        <v>669</v>
      </c>
      <c r="RDA92" s="98" t="s">
        <v>669</v>
      </c>
      <c r="RDB92" s="98" t="s">
        <v>669</v>
      </c>
      <c r="RDC92" s="98" t="s">
        <v>669</v>
      </c>
      <c r="RDD92" s="98" t="s">
        <v>669</v>
      </c>
      <c r="RDE92" s="98" t="s">
        <v>669</v>
      </c>
      <c r="RDF92" s="98" t="s">
        <v>669</v>
      </c>
      <c r="RDG92" s="98" t="s">
        <v>669</v>
      </c>
      <c r="RDH92" s="98" t="s">
        <v>669</v>
      </c>
      <c r="RDI92" s="98" t="s">
        <v>669</v>
      </c>
      <c r="RDJ92" s="98" t="s">
        <v>669</v>
      </c>
      <c r="RDK92" s="98" t="s">
        <v>669</v>
      </c>
      <c r="RDL92" s="98" t="s">
        <v>669</v>
      </c>
      <c r="RDM92" s="98" t="s">
        <v>669</v>
      </c>
      <c r="RDN92" s="98" t="s">
        <v>669</v>
      </c>
      <c r="RDO92" s="98" t="s">
        <v>669</v>
      </c>
      <c r="RDP92" s="98" t="s">
        <v>669</v>
      </c>
      <c r="RDQ92" s="98" t="s">
        <v>669</v>
      </c>
      <c r="RDR92" s="98" t="s">
        <v>669</v>
      </c>
      <c r="RDS92" s="98" t="s">
        <v>669</v>
      </c>
      <c r="RDT92" s="98" t="s">
        <v>669</v>
      </c>
      <c r="RDU92" s="98" t="s">
        <v>669</v>
      </c>
      <c r="RDV92" s="98" t="s">
        <v>669</v>
      </c>
      <c r="RDW92" s="98" t="s">
        <v>669</v>
      </c>
      <c r="RDX92" s="98" t="s">
        <v>669</v>
      </c>
      <c r="RDY92" s="98" t="s">
        <v>669</v>
      </c>
      <c r="RDZ92" s="98" t="s">
        <v>669</v>
      </c>
      <c r="REA92" s="98" t="s">
        <v>669</v>
      </c>
      <c r="REB92" s="98" t="s">
        <v>669</v>
      </c>
      <c r="REC92" s="98" t="s">
        <v>669</v>
      </c>
      <c r="RED92" s="98" t="s">
        <v>669</v>
      </c>
      <c r="REE92" s="98" t="s">
        <v>669</v>
      </c>
      <c r="REF92" s="98" t="s">
        <v>669</v>
      </c>
      <c r="REG92" s="98" t="s">
        <v>669</v>
      </c>
      <c r="REH92" s="98" t="s">
        <v>669</v>
      </c>
      <c r="REI92" s="98" t="s">
        <v>669</v>
      </c>
      <c r="REJ92" s="98" t="s">
        <v>669</v>
      </c>
      <c r="REK92" s="98" t="s">
        <v>669</v>
      </c>
      <c r="REL92" s="98" t="s">
        <v>669</v>
      </c>
      <c r="REM92" s="98" t="s">
        <v>669</v>
      </c>
      <c r="REN92" s="98" t="s">
        <v>669</v>
      </c>
      <c r="REO92" s="98" t="s">
        <v>669</v>
      </c>
      <c r="REP92" s="98" t="s">
        <v>669</v>
      </c>
      <c r="REQ92" s="98" t="s">
        <v>669</v>
      </c>
      <c r="RER92" s="98" t="s">
        <v>669</v>
      </c>
      <c r="RES92" s="98" t="s">
        <v>669</v>
      </c>
      <c r="RET92" s="98" t="s">
        <v>669</v>
      </c>
      <c r="REU92" s="98" t="s">
        <v>669</v>
      </c>
      <c r="REV92" s="98" t="s">
        <v>669</v>
      </c>
      <c r="REW92" s="98" t="s">
        <v>669</v>
      </c>
      <c r="REX92" s="98" t="s">
        <v>669</v>
      </c>
      <c r="REY92" s="98" t="s">
        <v>669</v>
      </c>
      <c r="REZ92" s="98" t="s">
        <v>669</v>
      </c>
      <c r="RFA92" s="98" t="s">
        <v>669</v>
      </c>
      <c r="RFB92" s="98" t="s">
        <v>669</v>
      </c>
      <c r="RFC92" s="98" t="s">
        <v>669</v>
      </c>
      <c r="RFD92" s="98" t="s">
        <v>669</v>
      </c>
      <c r="RFE92" s="98" t="s">
        <v>669</v>
      </c>
      <c r="RFF92" s="98" t="s">
        <v>669</v>
      </c>
      <c r="RFG92" s="98" t="s">
        <v>669</v>
      </c>
      <c r="RFH92" s="98" t="s">
        <v>669</v>
      </c>
      <c r="RFI92" s="98" t="s">
        <v>669</v>
      </c>
      <c r="RFJ92" s="98" t="s">
        <v>669</v>
      </c>
      <c r="RFK92" s="98" t="s">
        <v>669</v>
      </c>
      <c r="RFL92" s="98" t="s">
        <v>669</v>
      </c>
      <c r="RFM92" s="98" t="s">
        <v>669</v>
      </c>
      <c r="RFN92" s="98" t="s">
        <v>669</v>
      </c>
      <c r="RFO92" s="98" t="s">
        <v>669</v>
      </c>
      <c r="RFP92" s="98" t="s">
        <v>669</v>
      </c>
      <c r="RFQ92" s="98" t="s">
        <v>669</v>
      </c>
      <c r="RFR92" s="98" t="s">
        <v>669</v>
      </c>
      <c r="RFS92" s="98" t="s">
        <v>669</v>
      </c>
      <c r="RFT92" s="98" t="s">
        <v>669</v>
      </c>
      <c r="RFU92" s="98" t="s">
        <v>669</v>
      </c>
      <c r="RFV92" s="98" t="s">
        <v>669</v>
      </c>
      <c r="RFW92" s="98" t="s">
        <v>669</v>
      </c>
      <c r="RFX92" s="98" t="s">
        <v>669</v>
      </c>
      <c r="RFY92" s="98" t="s">
        <v>669</v>
      </c>
      <c r="RFZ92" s="98" t="s">
        <v>669</v>
      </c>
      <c r="RGA92" s="98" t="s">
        <v>669</v>
      </c>
      <c r="RGB92" s="98" t="s">
        <v>669</v>
      </c>
      <c r="RGC92" s="98" t="s">
        <v>669</v>
      </c>
      <c r="RGD92" s="98" t="s">
        <v>669</v>
      </c>
      <c r="RGE92" s="98" t="s">
        <v>669</v>
      </c>
      <c r="RGF92" s="98" t="s">
        <v>669</v>
      </c>
      <c r="RGG92" s="98" t="s">
        <v>669</v>
      </c>
      <c r="RGH92" s="98" t="s">
        <v>669</v>
      </c>
      <c r="RGI92" s="98" t="s">
        <v>669</v>
      </c>
      <c r="RGJ92" s="98" t="s">
        <v>669</v>
      </c>
      <c r="RGK92" s="98" t="s">
        <v>669</v>
      </c>
      <c r="RGL92" s="98" t="s">
        <v>669</v>
      </c>
      <c r="RGM92" s="98" t="s">
        <v>669</v>
      </c>
      <c r="RGN92" s="98" t="s">
        <v>669</v>
      </c>
      <c r="RGO92" s="98" t="s">
        <v>669</v>
      </c>
      <c r="RGP92" s="98" t="s">
        <v>669</v>
      </c>
      <c r="RGQ92" s="98" t="s">
        <v>669</v>
      </c>
      <c r="RGR92" s="98" t="s">
        <v>669</v>
      </c>
      <c r="RGS92" s="98" t="s">
        <v>669</v>
      </c>
      <c r="RGT92" s="98" t="s">
        <v>669</v>
      </c>
      <c r="RGU92" s="98" t="s">
        <v>669</v>
      </c>
      <c r="RGV92" s="98" t="s">
        <v>669</v>
      </c>
      <c r="RGW92" s="98" t="s">
        <v>669</v>
      </c>
      <c r="RGX92" s="98" t="s">
        <v>669</v>
      </c>
      <c r="RGY92" s="98" t="s">
        <v>669</v>
      </c>
      <c r="RGZ92" s="98" t="s">
        <v>669</v>
      </c>
      <c r="RHA92" s="98" t="s">
        <v>669</v>
      </c>
      <c r="RHB92" s="98" t="s">
        <v>669</v>
      </c>
      <c r="RHC92" s="98" t="s">
        <v>669</v>
      </c>
      <c r="RHD92" s="98" t="s">
        <v>669</v>
      </c>
      <c r="RHE92" s="98" t="s">
        <v>669</v>
      </c>
      <c r="RHF92" s="98" t="s">
        <v>669</v>
      </c>
      <c r="RHG92" s="98" t="s">
        <v>669</v>
      </c>
      <c r="RHH92" s="98" t="s">
        <v>669</v>
      </c>
      <c r="RHI92" s="98" t="s">
        <v>669</v>
      </c>
      <c r="RHJ92" s="98" t="s">
        <v>669</v>
      </c>
      <c r="RHK92" s="98" t="s">
        <v>669</v>
      </c>
      <c r="RHL92" s="98" t="s">
        <v>669</v>
      </c>
      <c r="RHM92" s="98" t="s">
        <v>669</v>
      </c>
      <c r="RHN92" s="98" t="s">
        <v>669</v>
      </c>
      <c r="RHO92" s="98" t="s">
        <v>669</v>
      </c>
      <c r="RHP92" s="98" t="s">
        <v>669</v>
      </c>
      <c r="RHQ92" s="98" t="s">
        <v>669</v>
      </c>
      <c r="RHR92" s="98" t="s">
        <v>669</v>
      </c>
      <c r="RHS92" s="98" t="s">
        <v>669</v>
      </c>
      <c r="RHT92" s="98" t="s">
        <v>669</v>
      </c>
      <c r="RHU92" s="98" t="s">
        <v>669</v>
      </c>
      <c r="RHV92" s="98" t="s">
        <v>669</v>
      </c>
      <c r="RHW92" s="98" t="s">
        <v>669</v>
      </c>
      <c r="RHX92" s="98" t="s">
        <v>669</v>
      </c>
      <c r="RHY92" s="98" t="s">
        <v>669</v>
      </c>
      <c r="RHZ92" s="98" t="s">
        <v>669</v>
      </c>
      <c r="RIA92" s="98" t="s">
        <v>669</v>
      </c>
      <c r="RIB92" s="98" t="s">
        <v>669</v>
      </c>
      <c r="RIC92" s="98" t="s">
        <v>669</v>
      </c>
      <c r="RID92" s="98" t="s">
        <v>669</v>
      </c>
      <c r="RIE92" s="98" t="s">
        <v>669</v>
      </c>
      <c r="RIF92" s="98" t="s">
        <v>669</v>
      </c>
      <c r="RIG92" s="98" t="s">
        <v>669</v>
      </c>
      <c r="RIH92" s="98" t="s">
        <v>669</v>
      </c>
      <c r="RII92" s="98" t="s">
        <v>669</v>
      </c>
      <c r="RIJ92" s="98" t="s">
        <v>669</v>
      </c>
      <c r="RIK92" s="98" t="s">
        <v>669</v>
      </c>
      <c r="RIL92" s="98" t="s">
        <v>669</v>
      </c>
      <c r="RIM92" s="98" t="s">
        <v>669</v>
      </c>
      <c r="RIN92" s="98" t="s">
        <v>669</v>
      </c>
      <c r="RIO92" s="98" t="s">
        <v>669</v>
      </c>
      <c r="RIP92" s="98" t="s">
        <v>669</v>
      </c>
      <c r="RIQ92" s="98" t="s">
        <v>669</v>
      </c>
      <c r="RIR92" s="98" t="s">
        <v>669</v>
      </c>
      <c r="RIS92" s="98" t="s">
        <v>669</v>
      </c>
      <c r="RIT92" s="98" t="s">
        <v>669</v>
      </c>
      <c r="RIU92" s="98" t="s">
        <v>669</v>
      </c>
      <c r="RIV92" s="98" t="s">
        <v>669</v>
      </c>
      <c r="RIW92" s="98" t="s">
        <v>669</v>
      </c>
      <c r="RIX92" s="98" t="s">
        <v>669</v>
      </c>
      <c r="RIY92" s="98" t="s">
        <v>669</v>
      </c>
      <c r="RIZ92" s="98" t="s">
        <v>669</v>
      </c>
      <c r="RJA92" s="98" t="s">
        <v>669</v>
      </c>
      <c r="RJB92" s="98" t="s">
        <v>669</v>
      </c>
      <c r="RJC92" s="98" t="s">
        <v>669</v>
      </c>
      <c r="RJD92" s="98" t="s">
        <v>669</v>
      </c>
      <c r="RJE92" s="98" t="s">
        <v>669</v>
      </c>
      <c r="RJF92" s="98" t="s">
        <v>669</v>
      </c>
      <c r="RJG92" s="98" t="s">
        <v>669</v>
      </c>
      <c r="RJH92" s="98" t="s">
        <v>669</v>
      </c>
      <c r="RJI92" s="98" t="s">
        <v>669</v>
      </c>
      <c r="RJJ92" s="98" t="s">
        <v>669</v>
      </c>
      <c r="RJK92" s="98" t="s">
        <v>669</v>
      </c>
      <c r="RJL92" s="98" t="s">
        <v>669</v>
      </c>
      <c r="RJM92" s="98" t="s">
        <v>669</v>
      </c>
      <c r="RJN92" s="98" t="s">
        <v>669</v>
      </c>
      <c r="RJO92" s="98" t="s">
        <v>669</v>
      </c>
      <c r="RJP92" s="98" t="s">
        <v>669</v>
      </c>
      <c r="RJQ92" s="98" t="s">
        <v>669</v>
      </c>
      <c r="RJR92" s="98" t="s">
        <v>669</v>
      </c>
      <c r="RJS92" s="98" t="s">
        <v>669</v>
      </c>
      <c r="RJT92" s="98" t="s">
        <v>669</v>
      </c>
      <c r="RJU92" s="98" t="s">
        <v>669</v>
      </c>
      <c r="RJV92" s="98" t="s">
        <v>669</v>
      </c>
      <c r="RJW92" s="98" t="s">
        <v>669</v>
      </c>
      <c r="RJX92" s="98" t="s">
        <v>669</v>
      </c>
      <c r="RJY92" s="98" t="s">
        <v>669</v>
      </c>
      <c r="RJZ92" s="98" t="s">
        <v>669</v>
      </c>
      <c r="RKA92" s="98" t="s">
        <v>669</v>
      </c>
      <c r="RKB92" s="98" t="s">
        <v>669</v>
      </c>
      <c r="RKC92" s="98" t="s">
        <v>669</v>
      </c>
      <c r="RKD92" s="98" t="s">
        <v>669</v>
      </c>
      <c r="RKE92" s="98" t="s">
        <v>669</v>
      </c>
      <c r="RKF92" s="98" t="s">
        <v>669</v>
      </c>
      <c r="RKG92" s="98" t="s">
        <v>669</v>
      </c>
      <c r="RKH92" s="98" t="s">
        <v>669</v>
      </c>
      <c r="RKI92" s="98" t="s">
        <v>669</v>
      </c>
      <c r="RKJ92" s="98" t="s">
        <v>669</v>
      </c>
      <c r="RKK92" s="98" t="s">
        <v>669</v>
      </c>
      <c r="RKL92" s="98" t="s">
        <v>669</v>
      </c>
      <c r="RKM92" s="98" t="s">
        <v>669</v>
      </c>
      <c r="RKN92" s="98" t="s">
        <v>669</v>
      </c>
      <c r="RKO92" s="98" t="s">
        <v>669</v>
      </c>
      <c r="RKP92" s="98" t="s">
        <v>669</v>
      </c>
      <c r="RKQ92" s="98" t="s">
        <v>669</v>
      </c>
      <c r="RKR92" s="98" t="s">
        <v>669</v>
      </c>
      <c r="RKS92" s="98" t="s">
        <v>669</v>
      </c>
      <c r="RKT92" s="98" t="s">
        <v>669</v>
      </c>
      <c r="RKU92" s="98" t="s">
        <v>669</v>
      </c>
      <c r="RKV92" s="98" t="s">
        <v>669</v>
      </c>
      <c r="RKW92" s="98" t="s">
        <v>669</v>
      </c>
      <c r="RKX92" s="98" t="s">
        <v>669</v>
      </c>
      <c r="RKY92" s="98" t="s">
        <v>669</v>
      </c>
      <c r="RKZ92" s="98" t="s">
        <v>669</v>
      </c>
      <c r="RLA92" s="98" t="s">
        <v>669</v>
      </c>
      <c r="RLB92" s="98" t="s">
        <v>669</v>
      </c>
      <c r="RLC92" s="98" t="s">
        <v>669</v>
      </c>
      <c r="RLD92" s="98" t="s">
        <v>669</v>
      </c>
      <c r="RLE92" s="98" t="s">
        <v>669</v>
      </c>
      <c r="RLF92" s="98" t="s">
        <v>669</v>
      </c>
      <c r="RLG92" s="98" t="s">
        <v>669</v>
      </c>
      <c r="RLH92" s="98" t="s">
        <v>669</v>
      </c>
      <c r="RLI92" s="98" t="s">
        <v>669</v>
      </c>
      <c r="RLJ92" s="98" t="s">
        <v>669</v>
      </c>
      <c r="RLK92" s="98" t="s">
        <v>669</v>
      </c>
      <c r="RLL92" s="98" t="s">
        <v>669</v>
      </c>
      <c r="RLM92" s="98" t="s">
        <v>669</v>
      </c>
      <c r="RLN92" s="98" t="s">
        <v>669</v>
      </c>
      <c r="RLO92" s="98" t="s">
        <v>669</v>
      </c>
      <c r="RLP92" s="98" t="s">
        <v>669</v>
      </c>
      <c r="RLQ92" s="98" t="s">
        <v>669</v>
      </c>
      <c r="RLR92" s="98" t="s">
        <v>669</v>
      </c>
      <c r="RLS92" s="98" t="s">
        <v>669</v>
      </c>
      <c r="RLT92" s="98" t="s">
        <v>669</v>
      </c>
      <c r="RLU92" s="98" t="s">
        <v>669</v>
      </c>
      <c r="RLV92" s="98" t="s">
        <v>669</v>
      </c>
      <c r="RLW92" s="98" t="s">
        <v>669</v>
      </c>
      <c r="RLX92" s="98" t="s">
        <v>669</v>
      </c>
      <c r="RLY92" s="98" t="s">
        <v>669</v>
      </c>
      <c r="RLZ92" s="98" t="s">
        <v>669</v>
      </c>
      <c r="RMA92" s="98" t="s">
        <v>669</v>
      </c>
      <c r="RMB92" s="98" t="s">
        <v>669</v>
      </c>
      <c r="RMC92" s="98" t="s">
        <v>669</v>
      </c>
      <c r="RMD92" s="98" t="s">
        <v>669</v>
      </c>
      <c r="RME92" s="98" t="s">
        <v>669</v>
      </c>
      <c r="RMF92" s="98" t="s">
        <v>669</v>
      </c>
      <c r="RMG92" s="98" t="s">
        <v>669</v>
      </c>
      <c r="RMH92" s="98" t="s">
        <v>669</v>
      </c>
      <c r="RMI92" s="98" t="s">
        <v>669</v>
      </c>
      <c r="RMJ92" s="98" t="s">
        <v>669</v>
      </c>
      <c r="RMK92" s="98" t="s">
        <v>669</v>
      </c>
      <c r="RML92" s="98" t="s">
        <v>669</v>
      </c>
      <c r="RMM92" s="98" t="s">
        <v>669</v>
      </c>
      <c r="RMN92" s="98" t="s">
        <v>669</v>
      </c>
      <c r="RMO92" s="98" t="s">
        <v>669</v>
      </c>
      <c r="RMP92" s="98" t="s">
        <v>669</v>
      </c>
      <c r="RMQ92" s="98" t="s">
        <v>669</v>
      </c>
      <c r="RMR92" s="98" t="s">
        <v>669</v>
      </c>
      <c r="RMS92" s="98" t="s">
        <v>669</v>
      </c>
      <c r="RMT92" s="98" t="s">
        <v>669</v>
      </c>
      <c r="RMU92" s="98" t="s">
        <v>669</v>
      </c>
      <c r="RMV92" s="98" t="s">
        <v>669</v>
      </c>
      <c r="RMW92" s="98" t="s">
        <v>669</v>
      </c>
      <c r="RMX92" s="98" t="s">
        <v>669</v>
      </c>
      <c r="RMY92" s="98" t="s">
        <v>669</v>
      </c>
      <c r="RMZ92" s="98" t="s">
        <v>669</v>
      </c>
      <c r="RNA92" s="98" t="s">
        <v>669</v>
      </c>
      <c r="RNB92" s="98" t="s">
        <v>669</v>
      </c>
      <c r="RNC92" s="98" t="s">
        <v>669</v>
      </c>
      <c r="RND92" s="98" t="s">
        <v>669</v>
      </c>
      <c r="RNE92" s="98" t="s">
        <v>669</v>
      </c>
      <c r="RNF92" s="98" t="s">
        <v>669</v>
      </c>
      <c r="RNG92" s="98" t="s">
        <v>669</v>
      </c>
      <c r="RNH92" s="98" t="s">
        <v>669</v>
      </c>
      <c r="RNI92" s="98" t="s">
        <v>669</v>
      </c>
      <c r="RNJ92" s="98" t="s">
        <v>669</v>
      </c>
      <c r="RNK92" s="98" t="s">
        <v>669</v>
      </c>
      <c r="RNL92" s="98" t="s">
        <v>669</v>
      </c>
      <c r="RNM92" s="98" t="s">
        <v>669</v>
      </c>
      <c r="RNN92" s="98" t="s">
        <v>669</v>
      </c>
      <c r="RNO92" s="98" t="s">
        <v>669</v>
      </c>
      <c r="RNP92" s="98" t="s">
        <v>669</v>
      </c>
      <c r="RNQ92" s="98" t="s">
        <v>669</v>
      </c>
      <c r="RNR92" s="98" t="s">
        <v>669</v>
      </c>
      <c r="RNS92" s="98" t="s">
        <v>669</v>
      </c>
      <c r="RNT92" s="98" t="s">
        <v>669</v>
      </c>
      <c r="RNU92" s="98" t="s">
        <v>669</v>
      </c>
      <c r="RNV92" s="98" t="s">
        <v>669</v>
      </c>
      <c r="RNW92" s="98" t="s">
        <v>669</v>
      </c>
      <c r="RNX92" s="98" t="s">
        <v>669</v>
      </c>
      <c r="RNY92" s="98" t="s">
        <v>669</v>
      </c>
      <c r="RNZ92" s="98" t="s">
        <v>669</v>
      </c>
      <c r="ROA92" s="98" t="s">
        <v>669</v>
      </c>
      <c r="ROB92" s="98" t="s">
        <v>669</v>
      </c>
      <c r="ROC92" s="98" t="s">
        <v>669</v>
      </c>
      <c r="ROD92" s="98" t="s">
        <v>669</v>
      </c>
      <c r="ROE92" s="98" t="s">
        <v>669</v>
      </c>
      <c r="ROF92" s="98" t="s">
        <v>669</v>
      </c>
      <c r="ROG92" s="98" t="s">
        <v>669</v>
      </c>
      <c r="ROH92" s="98" t="s">
        <v>669</v>
      </c>
      <c r="ROI92" s="98" t="s">
        <v>669</v>
      </c>
      <c r="ROJ92" s="98" t="s">
        <v>669</v>
      </c>
      <c r="ROK92" s="98" t="s">
        <v>669</v>
      </c>
      <c r="ROL92" s="98" t="s">
        <v>669</v>
      </c>
      <c r="ROM92" s="98" t="s">
        <v>669</v>
      </c>
      <c r="RON92" s="98" t="s">
        <v>669</v>
      </c>
      <c r="ROO92" s="98" t="s">
        <v>669</v>
      </c>
      <c r="ROP92" s="98" t="s">
        <v>669</v>
      </c>
      <c r="ROQ92" s="98" t="s">
        <v>669</v>
      </c>
      <c r="ROR92" s="98" t="s">
        <v>669</v>
      </c>
      <c r="ROS92" s="98" t="s">
        <v>669</v>
      </c>
      <c r="ROT92" s="98" t="s">
        <v>669</v>
      </c>
      <c r="ROU92" s="98" t="s">
        <v>669</v>
      </c>
      <c r="ROV92" s="98" t="s">
        <v>669</v>
      </c>
      <c r="ROW92" s="98" t="s">
        <v>669</v>
      </c>
      <c r="ROX92" s="98" t="s">
        <v>669</v>
      </c>
      <c r="ROY92" s="98" t="s">
        <v>669</v>
      </c>
      <c r="ROZ92" s="98" t="s">
        <v>669</v>
      </c>
      <c r="RPA92" s="98" t="s">
        <v>669</v>
      </c>
      <c r="RPB92" s="98" t="s">
        <v>669</v>
      </c>
      <c r="RPC92" s="98" t="s">
        <v>669</v>
      </c>
      <c r="RPD92" s="98" t="s">
        <v>669</v>
      </c>
      <c r="RPE92" s="98" t="s">
        <v>669</v>
      </c>
      <c r="RPF92" s="98" t="s">
        <v>669</v>
      </c>
      <c r="RPG92" s="98" t="s">
        <v>669</v>
      </c>
      <c r="RPH92" s="98" t="s">
        <v>669</v>
      </c>
      <c r="RPI92" s="98" t="s">
        <v>669</v>
      </c>
      <c r="RPJ92" s="98" t="s">
        <v>669</v>
      </c>
      <c r="RPK92" s="98" t="s">
        <v>669</v>
      </c>
      <c r="RPL92" s="98" t="s">
        <v>669</v>
      </c>
      <c r="RPM92" s="98" t="s">
        <v>669</v>
      </c>
      <c r="RPN92" s="98" t="s">
        <v>669</v>
      </c>
      <c r="RPO92" s="98" t="s">
        <v>669</v>
      </c>
      <c r="RPP92" s="98" t="s">
        <v>669</v>
      </c>
      <c r="RPQ92" s="98" t="s">
        <v>669</v>
      </c>
      <c r="RPR92" s="98" t="s">
        <v>669</v>
      </c>
      <c r="RPS92" s="98" t="s">
        <v>669</v>
      </c>
      <c r="RPT92" s="98" t="s">
        <v>669</v>
      </c>
      <c r="RPU92" s="98" t="s">
        <v>669</v>
      </c>
      <c r="RPV92" s="98" t="s">
        <v>669</v>
      </c>
      <c r="RPW92" s="98" t="s">
        <v>669</v>
      </c>
      <c r="RPX92" s="98" t="s">
        <v>669</v>
      </c>
      <c r="RPY92" s="98" t="s">
        <v>669</v>
      </c>
      <c r="RPZ92" s="98" t="s">
        <v>669</v>
      </c>
      <c r="RQA92" s="98" t="s">
        <v>669</v>
      </c>
      <c r="RQB92" s="98" t="s">
        <v>669</v>
      </c>
      <c r="RQC92" s="98" t="s">
        <v>669</v>
      </c>
      <c r="RQD92" s="98" t="s">
        <v>669</v>
      </c>
      <c r="RQE92" s="98" t="s">
        <v>669</v>
      </c>
      <c r="RQF92" s="98" t="s">
        <v>669</v>
      </c>
      <c r="RQG92" s="98" t="s">
        <v>669</v>
      </c>
      <c r="RQH92" s="98" t="s">
        <v>669</v>
      </c>
      <c r="RQI92" s="98" t="s">
        <v>669</v>
      </c>
      <c r="RQJ92" s="98" t="s">
        <v>669</v>
      </c>
      <c r="RQK92" s="98" t="s">
        <v>669</v>
      </c>
      <c r="RQL92" s="98" t="s">
        <v>669</v>
      </c>
      <c r="RQM92" s="98" t="s">
        <v>669</v>
      </c>
      <c r="RQN92" s="98" t="s">
        <v>669</v>
      </c>
      <c r="RQO92" s="98" t="s">
        <v>669</v>
      </c>
      <c r="RQP92" s="98" t="s">
        <v>669</v>
      </c>
      <c r="RQQ92" s="98" t="s">
        <v>669</v>
      </c>
      <c r="RQR92" s="98" t="s">
        <v>669</v>
      </c>
      <c r="RQS92" s="98" t="s">
        <v>669</v>
      </c>
      <c r="RQT92" s="98" t="s">
        <v>669</v>
      </c>
      <c r="RQU92" s="98" t="s">
        <v>669</v>
      </c>
      <c r="RQV92" s="98" t="s">
        <v>669</v>
      </c>
      <c r="RQW92" s="98" t="s">
        <v>669</v>
      </c>
      <c r="RQX92" s="98" t="s">
        <v>669</v>
      </c>
      <c r="RQY92" s="98" t="s">
        <v>669</v>
      </c>
      <c r="RQZ92" s="98" t="s">
        <v>669</v>
      </c>
      <c r="RRA92" s="98" t="s">
        <v>669</v>
      </c>
      <c r="RRB92" s="98" t="s">
        <v>669</v>
      </c>
      <c r="RRC92" s="98" t="s">
        <v>669</v>
      </c>
      <c r="RRD92" s="98" t="s">
        <v>669</v>
      </c>
      <c r="RRE92" s="98" t="s">
        <v>669</v>
      </c>
      <c r="RRF92" s="98" t="s">
        <v>669</v>
      </c>
      <c r="RRG92" s="98" t="s">
        <v>669</v>
      </c>
      <c r="RRH92" s="98" t="s">
        <v>669</v>
      </c>
      <c r="RRI92" s="98" t="s">
        <v>669</v>
      </c>
      <c r="RRJ92" s="98" t="s">
        <v>669</v>
      </c>
      <c r="RRK92" s="98" t="s">
        <v>669</v>
      </c>
      <c r="RRL92" s="98" t="s">
        <v>669</v>
      </c>
      <c r="RRM92" s="98" t="s">
        <v>669</v>
      </c>
      <c r="RRN92" s="98" t="s">
        <v>669</v>
      </c>
      <c r="RRO92" s="98" t="s">
        <v>669</v>
      </c>
      <c r="RRP92" s="98" t="s">
        <v>669</v>
      </c>
      <c r="RRQ92" s="98" t="s">
        <v>669</v>
      </c>
      <c r="RRR92" s="98" t="s">
        <v>669</v>
      </c>
      <c r="RRS92" s="98" t="s">
        <v>669</v>
      </c>
      <c r="RRT92" s="98" t="s">
        <v>669</v>
      </c>
      <c r="RRU92" s="98" t="s">
        <v>669</v>
      </c>
      <c r="RRV92" s="98" t="s">
        <v>669</v>
      </c>
      <c r="RRW92" s="98" t="s">
        <v>669</v>
      </c>
      <c r="RRX92" s="98" t="s">
        <v>669</v>
      </c>
      <c r="RRY92" s="98" t="s">
        <v>669</v>
      </c>
      <c r="RRZ92" s="98" t="s">
        <v>669</v>
      </c>
      <c r="RSA92" s="98" t="s">
        <v>669</v>
      </c>
      <c r="RSB92" s="98" t="s">
        <v>669</v>
      </c>
      <c r="RSC92" s="98" t="s">
        <v>669</v>
      </c>
      <c r="RSD92" s="98" t="s">
        <v>669</v>
      </c>
      <c r="RSE92" s="98" t="s">
        <v>669</v>
      </c>
      <c r="RSF92" s="98" t="s">
        <v>669</v>
      </c>
      <c r="RSG92" s="98" t="s">
        <v>669</v>
      </c>
      <c r="RSH92" s="98" t="s">
        <v>669</v>
      </c>
      <c r="RSI92" s="98" t="s">
        <v>669</v>
      </c>
      <c r="RSJ92" s="98" t="s">
        <v>669</v>
      </c>
      <c r="RSK92" s="98" t="s">
        <v>669</v>
      </c>
      <c r="RSL92" s="98" t="s">
        <v>669</v>
      </c>
      <c r="RSM92" s="98" t="s">
        <v>669</v>
      </c>
      <c r="RSN92" s="98" t="s">
        <v>669</v>
      </c>
      <c r="RSO92" s="98" t="s">
        <v>669</v>
      </c>
      <c r="RSP92" s="98" t="s">
        <v>669</v>
      </c>
      <c r="RSQ92" s="98" t="s">
        <v>669</v>
      </c>
      <c r="RSR92" s="98" t="s">
        <v>669</v>
      </c>
      <c r="RSS92" s="98" t="s">
        <v>669</v>
      </c>
      <c r="RST92" s="98" t="s">
        <v>669</v>
      </c>
      <c r="RSU92" s="98" t="s">
        <v>669</v>
      </c>
      <c r="RSV92" s="98" t="s">
        <v>669</v>
      </c>
      <c r="RSW92" s="98" t="s">
        <v>669</v>
      </c>
      <c r="RSX92" s="98" t="s">
        <v>669</v>
      </c>
      <c r="RSY92" s="98" t="s">
        <v>669</v>
      </c>
      <c r="RSZ92" s="98" t="s">
        <v>669</v>
      </c>
      <c r="RTA92" s="98" t="s">
        <v>669</v>
      </c>
      <c r="RTB92" s="98" t="s">
        <v>669</v>
      </c>
      <c r="RTC92" s="98" t="s">
        <v>669</v>
      </c>
      <c r="RTD92" s="98" t="s">
        <v>669</v>
      </c>
      <c r="RTE92" s="98" t="s">
        <v>669</v>
      </c>
      <c r="RTF92" s="98" t="s">
        <v>669</v>
      </c>
      <c r="RTG92" s="98" t="s">
        <v>669</v>
      </c>
      <c r="RTH92" s="98" t="s">
        <v>669</v>
      </c>
      <c r="RTI92" s="98" t="s">
        <v>669</v>
      </c>
      <c r="RTJ92" s="98" t="s">
        <v>669</v>
      </c>
      <c r="RTK92" s="98" t="s">
        <v>669</v>
      </c>
      <c r="RTL92" s="98" t="s">
        <v>669</v>
      </c>
      <c r="RTM92" s="98" t="s">
        <v>669</v>
      </c>
      <c r="RTN92" s="98" t="s">
        <v>669</v>
      </c>
      <c r="RTO92" s="98" t="s">
        <v>669</v>
      </c>
      <c r="RTP92" s="98" t="s">
        <v>669</v>
      </c>
      <c r="RTQ92" s="98" t="s">
        <v>669</v>
      </c>
      <c r="RTR92" s="98" t="s">
        <v>669</v>
      </c>
      <c r="RTS92" s="98" t="s">
        <v>669</v>
      </c>
      <c r="RTT92" s="98" t="s">
        <v>669</v>
      </c>
      <c r="RTU92" s="98" t="s">
        <v>669</v>
      </c>
      <c r="RTV92" s="98" t="s">
        <v>669</v>
      </c>
      <c r="RTW92" s="98" t="s">
        <v>669</v>
      </c>
      <c r="RTX92" s="98" t="s">
        <v>669</v>
      </c>
      <c r="RTY92" s="98" t="s">
        <v>669</v>
      </c>
      <c r="RTZ92" s="98" t="s">
        <v>669</v>
      </c>
      <c r="RUA92" s="98" t="s">
        <v>669</v>
      </c>
      <c r="RUB92" s="98" t="s">
        <v>669</v>
      </c>
      <c r="RUC92" s="98" t="s">
        <v>669</v>
      </c>
      <c r="RUD92" s="98" t="s">
        <v>669</v>
      </c>
      <c r="RUE92" s="98" t="s">
        <v>669</v>
      </c>
      <c r="RUF92" s="98" t="s">
        <v>669</v>
      </c>
      <c r="RUG92" s="98" t="s">
        <v>669</v>
      </c>
      <c r="RUH92" s="98" t="s">
        <v>669</v>
      </c>
      <c r="RUI92" s="98" t="s">
        <v>669</v>
      </c>
      <c r="RUJ92" s="98" t="s">
        <v>669</v>
      </c>
      <c r="RUK92" s="98" t="s">
        <v>669</v>
      </c>
      <c r="RUL92" s="98" t="s">
        <v>669</v>
      </c>
      <c r="RUM92" s="98" t="s">
        <v>669</v>
      </c>
      <c r="RUN92" s="98" t="s">
        <v>669</v>
      </c>
      <c r="RUO92" s="98" t="s">
        <v>669</v>
      </c>
      <c r="RUP92" s="98" t="s">
        <v>669</v>
      </c>
      <c r="RUQ92" s="98" t="s">
        <v>669</v>
      </c>
      <c r="RUR92" s="98" t="s">
        <v>669</v>
      </c>
      <c r="RUS92" s="98" t="s">
        <v>669</v>
      </c>
      <c r="RUT92" s="98" t="s">
        <v>669</v>
      </c>
      <c r="RUU92" s="98" t="s">
        <v>669</v>
      </c>
      <c r="RUV92" s="98" t="s">
        <v>669</v>
      </c>
      <c r="RUW92" s="98" t="s">
        <v>669</v>
      </c>
      <c r="RUX92" s="98" t="s">
        <v>669</v>
      </c>
      <c r="RUY92" s="98" t="s">
        <v>669</v>
      </c>
      <c r="RUZ92" s="98" t="s">
        <v>669</v>
      </c>
      <c r="RVA92" s="98" t="s">
        <v>669</v>
      </c>
      <c r="RVB92" s="98" t="s">
        <v>669</v>
      </c>
      <c r="RVC92" s="98" t="s">
        <v>669</v>
      </c>
      <c r="RVD92" s="98" t="s">
        <v>669</v>
      </c>
      <c r="RVE92" s="98" t="s">
        <v>669</v>
      </c>
      <c r="RVF92" s="98" t="s">
        <v>669</v>
      </c>
      <c r="RVG92" s="98" t="s">
        <v>669</v>
      </c>
      <c r="RVH92" s="98" t="s">
        <v>669</v>
      </c>
      <c r="RVI92" s="98" t="s">
        <v>669</v>
      </c>
      <c r="RVJ92" s="98" t="s">
        <v>669</v>
      </c>
      <c r="RVK92" s="98" t="s">
        <v>669</v>
      </c>
      <c r="RVL92" s="98" t="s">
        <v>669</v>
      </c>
      <c r="RVM92" s="98" t="s">
        <v>669</v>
      </c>
      <c r="RVN92" s="98" t="s">
        <v>669</v>
      </c>
      <c r="RVO92" s="98" t="s">
        <v>669</v>
      </c>
      <c r="RVP92" s="98" t="s">
        <v>669</v>
      </c>
      <c r="RVQ92" s="98" t="s">
        <v>669</v>
      </c>
      <c r="RVR92" s="98" t="s">
        <v>669</v>
      </c>
      <c r="RVS92" s="98" t="s">
        <v>669</v>
      </c>
      <c r="RVT92" s="98" t="s">
        <v>669</v>
      </c>
      <c r="RVU92" s="98" t="s">
        <v>669</v>
      </c>
      <c r="RVV92" s="98" t="s">
        <v>669</v>
      </c>
      <c r="RVW92" s="98" t="s">
        <v>669</v>
      </c>
      <c r="RVX92" s="98" t="s">
        <v>669</v>
      </c>
      <c r="RVY92" s="98" t="s">
        <v>669</v>
      </c>
      <c r="RVZ92" s="98" t="s">
        <v>669</v>
      </c>
      <c r="RWA92" s="98" t="s">
        <v>669</v>
      </c>
      <c r="RWB92" s="98" t="s">
        <v>669</v>
      </c>
      <c r="RWC92" s="98" t="s">
        <v>669</v>
      </c>
      <c r="RWD92" s="98" t="s">
        <v>669</v>
      </c>
      <c r="RWE92" s="98" t="s">
        <v>669</v>
      </c>
      <c r="RWF92" s="98" t="s">
        <v>669</v>
      </c>
      <c r="RWG92" s="98" t="s">
        <v>669</v>
      </c>
      <c r="RWH92" s="98" t="s">
        <v>669</v>
      </c>
      <c r="RWI92" s="98" t="s">
        <v>669</v>
      </c>
      <c r="RWJ92" s="98" t="s">
        <v>669</v>
      </c>
      <c r="RWK92" s="98" t="s">
        <v>669</v>
      </c>
      <c r="RWL92" s="98" t="s">
        <v>669</v>
      </c>
      <c r="RWM92" s="98" t="s">
        <v>669</v>
      </c>
      <c r="RWN92" s="98" t="s">
        <v>669</v>
      </c>
      <c r="RWO92" s="98" t="s">
        <v>669</v>
      </c>
      <c r="RWP92" s="98" t="s">
        <v>669</v>
      </c>
      <c r="RWQ92" s="98" t="s">
        <v>669</v>
      </c>
      <c r="RWR92" s="98" t="s">
        <v>669</v>
      </c>
      <c r="RWS92" s="98" t="s">
        <v>669</v>
      </c>
      <c r="RWT92" s="98" t="s">
        <v>669</v>
      </c>
      <c r="RWU92" s="98" t="s">
        <v>669</v>
      </c>
      <c r="RWV92" s="98" t="s">
        <v>669</v>
      </c>
      <c r="RWW92" s="98" t="s">
        <v>669</v>
      </c>
      <c r="RWX92" s="98" t="s">
        <v>669</v>
      </c>
      <c r="RWY92" s="98" t="s">
        <v>669</v>
      </c>
      <c r="RWZ92" s="98" t="s">
        <v>669</v>
      </c>
      <c r="RXA92" s="98" t="s">
        <v>669</v>
      </c>
      <c r="RXB92" s="98" t="s">
        <v>669</v>
      </c>
      <c r="RXC92" s="98" t="s">
        <v>669</v>
      </c>
      <c r="RXD92" s="98" t="s">
        <v>669</v>
      </c>
      <c r="RXE92" s="98" t="s">
        <v>669</v>
      </c>
      <c r="RXF92" s="98" t="s">
        <v>669</v>
      </c>
      <c r="RXG92" s="98" t="s">
        <v>669</v>
      </c>
      <c r="RXH92" s="98" t="s">
        <v>669</v>
      </c>
      <c r="RXI92" s="98" t="s">
        <v>669</v>
      </c>
      <c r="RXJ92" s="98" t="s">
        <v>669</v>
      </c>
      <c r="RXK92" s="98" t="s">
        <v>669</v>
      </c>
      <c r="RXL92" s="98" t="s">
        <v>669</v>
      </c>
      <c r="RXM92" s="98" t="s">
        <v>669</v>
      </c>
      <c r="RXN92" s="98" t="s">
        <v>669</v>
      </c>
      <c r="RXO92" s="98" t="s">
        <v>669</v>
      </c>
      <c r="RXP92" s="98" t="s">
        <v>669</v>
      </c>
      <c r="RXQ92" s="98" t="s">
        <v>669</v>
      </c>
      <c r="RXR92" s="98" t="s">
        <v>669</v>
      </c>
      <c r="RXS92" s="98" t="s">
        <v>669</v>
      </c>
      <c r="RXT92" s="98" t="s">
        <v>669</v>
      </c>
      <c r="RXU92" s="98" t="s">
        <v>669</v>
      </c>
      <c r="RXV92" s="98" t="s">
        <v>669</v>
      </c>
      <c r="RXW92" s="98" t="s">
        <v>669</v>
      </c>
      <c r="RXX92" s="98" t="s">
        <v>669</v>
      </c>
      <c r="RXY92" s="98" t="s">
        <v>669</v>
      </c>
      <c r="RXZ92" s="98" t="s">
        <v>669</v>
      </c>
      <c r="RYA92" s="98" t="s">
        <v>669</v>
      </c>
      <c r="RYB92" s="98" t="s">
        <v>669</v>
      </c>
      <c r="RYC92" s="98" t="s">
        <v>669</v>
      </c>
      <c r="RYD92" s="98" t="s">
        <v>669</v>
      </c>
      <c r="RYE92" s="98" t="s">
        <v>669</v>
      </c>
      <c r="RYF92" s="98" t="s">
        <v>669</v>
      </c>
      <c r="RYG92" s="98" t="s">
        <v>669</v>
      </c>
      <c r="RYH92" s="98" t="s">
        <v>669</v>
      </c>
      <c r="RYI92" s="98" t="s">
        <v>669</v>
      </c>
      <c r="RYJ92" s="98" t="s">
        <v>669</v>
      </c>
      <c r="RYK92" s="98" t="s">
        <v>669</v>
      </c>
      <c r="RYL92" s="98" t="s">
        <v>669</v>
      </c>
      <c r="RYM92" s="98" t="s">
        <v>669</v>
      </c>
      <c r="RYN92" s="98" t="s">
        <v>669</v>
      </c>
      <c r="RYO92" s="98" t="s">
        <v>669</v>
      </c>
      <c r="RYP92" s="98" t="s">
        <v>669</v>
      </c>
      <c r="RYQ92" s="98" t="s">
        <v>669</v>
      </c>
      <c r="RYR92" s="98" t="s">
        <v>669</v>
      </c>
      <c r="RYS92" s="98" t="s">
        <v>669</v>
      </c>
      <c r="RYT92" s="98" t="s">
        <v>669</v>
      </c>
      <c r="RYU92" s="98" t="s">
        <v>669</v>
      </c>
      <c r="RYV92" s="98" t="s">
        <v>669</v>
      </c>
      <c r="RYW92" s="98" t="s">
        <v>669</v>
      </c>
      <c r="RYX92" s="98" t="s">
        <v>669</v>
      </c>
      <c r="RYY92" s="98" t="s">
        <v>669</v>
      </c>
      <c r="RYZ92" s="98" t="s">
        <v>669</v>
      </c>
      <c r="RZA92" s="98" t="s">
        <v>669</v>
      </c>
      <c r="RZB92" s="98" t="s">
        <v>669</v>
      </c>
      <c r="RZC92" s="98" t="s">
        <v>669</v>
      </c>
      <c r="RZD92" s="98" t="s">
        <v>669</v>
      </c>
      <c r="RZE92" s="98" t="s">
        <v>669</v>
      </c>
      <c r="RZF92" s="98" t="s">
        <v>669</v>
      </c>
      <c r="RZG92" s="98" t="s">
        <v>669</v>
      </c>
      <c r="RZH92" s="98" t="s">
        <v>669</v>
      </c>
      <c r="RZI92" s="98" t="s">
        <v>669</v>
      </c>
      <c r="RZJ92" s="98" t="s">
        <v>669</v>
      </c>
      <c r="RZK92" s="98" t="s">
        <v>669</v>
      </c>
      <c r="RZL92" s="98" t="s">
        <v>669</v>
      </c>
      <c r="RZM92" s="98" t="s">
        <v>669</v>
      </c>
      <c r="RZN92" s="98" t="s">
        <v>669</v>
      </c>
      <c r="RZO92" s="98" t="s">
        <v>669</v>
      </c>
      <c r="RZP92" s="98" t="s">
        <v>669</v>
      </c>
      <c r="RZQ92" s="98" t="s">
        <v>669</v>
      </c>
      <c r="RZR92" s="98" t="s">
        <v>669</v>
      </c>
      <c r="RZS92" s="98" t="s">
        <v>669</v>
      </c>
      <c r="RZT92" s="98" t="s">
        <v>669</v>
      </c>
      <c r="RZU92" s="98" t="s">
        <v>669</v>
      </c>
      <c r="RZV92" s="98" t="s">
        <v>669</v>
      </c>
      <c r="RZW92" s="98" t="s">
        <v>669</v>
      </c>
      <c r="RZX92" s="98" t="s">
        <v>669</v>
      </c>
      <c r="RZY92" s="98" t="s">
        <v>669</v>
      </c>
      <c r="RZZ92" s="98" t="s">
        <v>669</v>
      </c>
      <c r="SAA92" s="98" t="s">
        <v>669</v>
      </c>
      <c r="SAB92" s="98" t="s">
        <v>669</v>
      </c>
      <c r="SAC92" s="98" t="s">
        <v>669</v>
      </c>
      <c r="SAD92" s="98" t="s">
        <v>669</v>
      </c>
      <c r="SAE92" s="98" t="s">
        <v>669</v>
      </c>
      <c r="SAF92" s="98" t="s">
        <v>669</v>
      </c>
      <c r="SAG92" s="98" t="s">
        <v>669</v>
      </c>
      <c r="SAH92" s="98" t="s">
        <v>669</v>
      </c>
      <c r="SAI92" s="98" t="s">
        <v>669</v>
      </c>
      <c r="SAJ92" s="98" t="s">
        <v>669</v>
      </c>
      <c r="SAK92" s="98" t="s">
        <v>669</v>
      </c>
      <c r="SAL92" s="98" t="s">
        <v>669</v>
      </c>
      <c r="SAM92" s="98" t="s">
        <v>669</v>
      </c>
      <c r="SAN92" s="98" t="s">
        <v>669</v>
      </c>
      <c r="SAO92" s="98" t="s">
        <v>669</v>
      </c>
      <c r="SAP92" s="98" t="s">
        <v>669</v>
      </c>
      <c r="SAQ92" s="98" t="s">
        <v>669</v>
      </c>
      <c r="SAR92" s="98" t="s">
        <v>669</v>
      </c>
      <c r="SAS92" s="98" t="s">
        <v>669</v>
      </c>
      <c r="SAT92" s="98" t="s">
        <v>669</v>
      </c>
      <c r="SAU92" s="98" t="s">
        <v>669</v>
      </c>
      <c r="SAV92" s="98" t="s">
        <v>669</v>
      </c>
      <c r="SAW92" s="98" t="s">
        <v>669</v>
      </c>
      <c r="SAX92" s="98" t="s">
        <v>669</v>
      </c>
      <c r="SAY92" s="98" t="s">
        <v>669</v>
      </c>
      <c r="SAZ92" s="98" t="s">
        <v>669</v>
      </c>
      <c r="SBA92" s="98" t="s">
        <v>669</v>
      </c>
      <c r="SBB92" s="98" t="s">
        <v>669</v>
      </c>
      <c r="SBC92" s="98" t="s">
        <v>669</v>
      </c>
      <c r="SBD92" s="98" t="s">
        <v>669</v>
      </c>
      <c r="SBE92" s="98" t="s">
        <v>669</v>
      </c>
      <c r="SBF92" s="98" t="s">
        <v>669</v>
      </c>
      <c r="SBG92" s="98" t="s">
        <v>669</v>
      </c>
      <c r="SBH92" s="98" t="s">
        <v>669</v>
      </c>
      <c r="SBI92" s="98" t="s">
        <v>669</v>
      </c>
      <c r="SBJ92" s="98" t="s">
        <v>669</v>
      </c>
      <c r="SBK92" s="98" t="s">
        <v>669</v>
      </c>
      <c r="SBL92" s="98" t="s">
        <v>669</v>
      </c>
      <c r="SBM92" s="98" t="s">
        <v>669</v>
      </c>
      <c r="SBN92" s="98" t="s">
        <v>669</v>
      </c>
      <c r="SBO92" s="98" t="s">
        <v>669</v>
      </c>
      <c r="SBP92" s="98" t="s">
        <v>669</v>
      </c>
      <c r="SBQ92" s="98" t="s">
        <v>669</v>
      </c>
      <c r="SBR92" s="98" t="s">
        <v>669</v>
      </c>
      <c r="SBS92" s="98" t="s">
        <v>669</v>
      </c>
      <c r="SBT92" s="98" t="s">
        <v>669</v>
      </c>
      <c r="SBU92" s="98" t="s">
        <v>669</v>
      </c>
      <c r="SBV92" s="98" t="s">
        <v>669</v>
      </c>
      <c r="SBW92" s="98" t="s">
        <v>669</v>
      </c>
      <c r="SBX92" s="98" t="s">
        <v>669</v>
      </c>
      <c r="SBY92" s="98" t="s">
        <v>669</v>
      </c>
      <c r="SBZ92" s="98" t="s">
        <v>669</v>
      </c>
      <c r="SCA92" s="98" t="s">
        <v>669</v>
      </c>
      <c r="SCB92" s="98" t="s">
        <v>669</v>
      </c>
      <c r="SCC92" s="98" t="s">
        <v>669</v>
      </c>
      <c r="SCD92" s="98" t="s">
        <v>669</v>
      </c>
      <c r="SCE92" s="98" t="s">
        <v>669</v>
      </c>
      <c r="SCF92" s="98" t="s">
        <v>669</v>
      </c>
      <c r="SCG92" s="98" t="s">
        <v>669</v>
      </c>
      <c r="SCH92" s="98" t="s">
        <v>669</v>
      </c>
      <c r="SCI92" s="98" t="s">
        <v>669</v>
      </c>
      <c r="SCJ92" s="98" t="s">
        <v>669</v>
      </c>
      <c r="SCK92" s="98" t="s">
        <v>669</v>
      </c>
      <c r="SCL92" s="98" t="s">
        <v>669</v>
      </c>
      <c r="SCM92" s="98" t="s">
        <v>669</v>
      </c>
      <c r="SCN92" s="98" t="s">
        <v>669</v>
      </c>
      <c r="SCO92" s="98" t="s">
        <v>669</v>
      </c>
      <c r="SCP92" s="98" t="s">
        <v>669</v>
      </c>
      <c r="SCQ92" s="98" t="s">
        <v>669</v>
      </c>
      <c r="SCR92" s="98" t="s">
        <v>669</v>
      </c>
      <c r="SCS92" s="98" t="s">
        <v>669</v>
      </c>
      <c r="SCT92" s="98" t="s">
        <v>669</v>
      </c>
      <c r="SCU92" s="98" t="s">
        <v>669</v>
      </c>
      <c r="SCV92" s="98" t="s">
        <v>669</v>
      </c>
      <c r="SCW92" s="98" t="s">
        <v>669</v>
      </c>
      <c r="SCX92" s="98" t="s">
        <v>669</v>
      </c>
      <c r="SCY92" s="98" t="s">
        <v>669</v>
      </c>
      <c r="SCZ92" s="98" t="s">
        <v>669</v>
      </c>
      <c r="SDA92" s="98" t="s">
        <v>669</v>
      </c>
      <c r="SDB92" s="98" t="s">
        <v>669</v>
      </c>
      <c r="SDC92" s="98" t="s">
        <v>669</v>
      </c>
      <c r="SDD92" s="98" t="s">
        <v>669</v>
      </c>
      <c r="SDE92" s="98" t="s">
        <v>669</v>
      </c>
      <c r="SDF92" s="98" t="s">
        <v>669</v>
      </c>
      <c r="SDG92" s="98" t="s">
        <v>669</v>
      </c>
      <c r="SDH92" s="98" t="s">
        <v>669</v>
      </c>
      <c r="SDI92" s="98" t="s">
        <v>669</v>
      </c>
      <c r="SDJ92" s="98" t="s">
        <v>669</v>
      </c>
      <c r="SDK92" s="98" t="s">
        <v>669</v>
      </c>
      <c r="SDL92" s="98" t="s">
        <v>669</v>
      </c>
      <c r="SDM92" s="98" t="s">
        <v>669</v>
      </c>
      <c r="SDN92" s="98" t="s">
        <v>669</v>
      </c>
      <c r="SDO92" s="98" t="s">
        <v>669</v>
      </c>
      <c r="SDP92" s="98" t="s">
        <v>669</v>
      </c>
      <c r="SDQ92" s="98" t="s">
        <v>669</v>
      </c>
      <c r="SDR92" s="98" t="s">
        <v>669</v>
      </c>
      <c r="SDS92" s="98" t="s">
        <v>669</v>
      </c>
      <c r="SDT92" s="98" t="s">
        <v>669</v>
      </c>
      <c r="SDU92" s="98" t="s">
        <v>669</v>
      </c>
      <c r="SDV92" s="98" t="s">
        <v>669</v>
      </c>
      <c r="SDW92" s="98" t="s">
        <v>669</v>
      </c>
      <c r="SDX92" s="98" t="s">
        <v>669</v>
      </c>
      <c r="SDY92" s="98" t="s">
        <v>669</v>
      </c>
      <c r="SDZ92" s="98" t="s">
        <v>669</v>
      </c>
      <c r="SEA92" s="98" t="s">
        <v>669</v>
      </c>
      <c r="SEB92" s="98" t="s">
        <v>669</v>
      </c>
      <c r="SEC92" s="98" t="s">
        <v>669</v>
      </c>
      <c r="SED92" s="98" t="s">
        <v>669</v>
      </c>
      <c r="SEE92" s="98" t="s">
        <v>669</v>
      </c>
      <c r="SEF92" s="98" t="s">
        <v>669</v>
      </c>
      <c r="SEG92" s="98" t="s">
        <v>669</v>
      </c>
      <c r="SEH92" s="98" t="s">
        <v>669</v>
      </c>
      <c r="SEI92" s="98" t="s">
        <v>669</v>
      </c>
      <c r="SEJ92" s="98" t="s">
        <v>669</v>
      </c>
      <c r="SEK92" s="98" t="s">
        <v>669</v>
      </c>
      <c r="SEL92" s="98" t="s">
        <v>669</v>
      </c>
      <c r="SEM92" s="98" t="s">
        <v>669</v>
      </c>
      <c r="SEN92" s="98" t="s">
        <v>669</v>
      </c>
      <c r="SEO92" s="98" t="s">
        <v>669</v>
      </c>
      <c r="SEP92" s="98" t="s">
        <v>669</v>
      </c>
      <c r="SEQ92" s="98" t="s">
        <v>669</v>
      </c>
      <c r="SER92" s="98" t="s">
        <v>669</v>
      </c>
      <c r="SES92" s="98" t="s">
        <v>669</v>
      </c>
      <c r="SET92" s="98" t="s">
        <v>669</v>
      </c>
      <c r="SEU92" s="98" t="s">
        <v>669</v>
      </c>
      <c r="SEV92" s="98" t="s">
        <v>669</v>
      </c>
      <c r="SEW92" s="98" t="s">
        <v>669</v>
      </c>
      <c r="SEX92" s="98" t="s">
        <v>669</v>
      </c>
      <c r="SEY92" s="98" t="s">
        <v>669</v>
      </c>
      <c r="SEZ92" s="98" t="s">
        <v>669</v>
      </c>
      <c r="SFA92" s="98" t="s">
        <v>669</v>
      </c>
      <c r="SFB92" s="98" t="s">
        <v>669</v>
      </c>
      <c r="SFC92" s="98" t="s">
        <v>669</v>
      </c>
      <c r="SFD92" s="98" t="s">
        <v>669</v>
      </c>
      <c r="SFE92" s="98" t="s">
        <v>669</v>
      </c>
      <c r="SFF92" s="98" t="s">
        <v>669</v>
      </c>
      <c r="SFG92" s="98" t="s">
        <v>669</v>
      </c>
      <c r="SFH92" s="98" t="s">
        <v>669</v>
      </c>
      <c r="SFI92" s="98" t="s">
        <v>669</v>
      </c>
      <c r="SFJ92" s="98" t="s">
        <v>669</v>
      </c>
      <c r="SFK92" s="98" t="s">
        <v>669</v>
      </c>
      <c r="SFL92" s="98" t="s">
        <v>669</v>
      </c>
      <c r="SFM92" s="98" t="s">
        <v>669</v>
      </c>
      <c r="SFN92" s="98" t="s">
        <v>669</v>
      </c>
      <c r="SFO92" s="98" t="s">
        <v>669</v>
      </c>
      <c r="SFP92" s="98" t="s">
        <v>669</v>
      </c>
      <c r="SFQ92" s="98" t="s">
        <v>669</v>
      </c>
      <c r="SFR92" s="98" t="s">
        <v>669</v>
      </c>
      <c r="SFS92" s="98" t="s">
        <v>669</v>
      </c>
      <c r="SFT92" s="98" t="s">
        <v>669</v>
      </c>
      <c r="SFU92" s="98" t="s">
        <v>669</v>
      </c>
      <c r="SFV92" s="98" t="s">
        <v>669</v>
      </c>
      <c r="SFW92" s="98" t="s">
        <v>669</v>
      </c>
      <c r="SFX92" s="98" t="s">
        <v>669</v>
      </c>
      <c r="SFY92" s="98" t="s">
        <v>669</v>
      </c>
      <c r="SFZ92" s="98" t="s">
        <v>669</v>
      </c>
      <c r="SGA92" s="98" t="s">
        <v>669</v>
      </c>
      <c r="SGB92" s="98" t="s">
        <v>669</v>
      </c>
      <c r="SGC92" s="98" t="s">
        <v>669</v>
      </c>
      <c r="SGD92" s="98" t="s">
        <v>669</v>
      </c>
      <c r="SGE92" s="98" t="s">
        <v>669</v>
      </c>
      <c r="SGF92" s="98" t="s">
        <v>669</v>
      </c>
      <c r="SGG92" s="98" t="s">
        <v>669</v>
      </c>
      <c r="SGH92" s="98" t="s">
        <v>669</v>
      </c>
      <c r="SGI92" s="98" t="s">
        <v>669</v>
      </c>
      <c r="SGJ92" s="98" t="s">
        <v>669</v>
      </c>
      <c r="SGK92" s="98" t="s">
        <v>669</v>
      </c>
      <c r="SGL92" s="98" t="s">
        <v>669</v>
      </c>
      <c r="SGM92" s="98" t="s">
        <v>669</v>
      </c>
      <c r="SGN92" s="98" t="s">
        <v>669</v>
      </c>
      <c r="SGO92" s="98" t="s">
        <v>669</v>
      </c>
      <c r="SGP92" s="98" t="s">
        <v>669</v>
      </c>
      <c r="SGQ92" s="98" t="s">
        <v>669</v>
      </c>
      <c r="SGR92" s="98" t="s">
        <v>669</v>
      </c>
      <c r="SGS92" s="98" t="s">
        <v>669</v>
      </c>
      <c r="SGT92" s="98" t="s">
        <v>669</v>
      </c>
      <c r="SGU92" s="98" t="s">
        <v>669</v>
      </c>
      <c r="SGV92" s="98" t="s">
        <v>669</v>
      </c>
      <c r="SGW92" s="98" t="s">
        <v>669</v>
      </c>
      <c r="SGX92" s="98" t="s">
        <v>669</v>
      </c>
      <c r="SGY92" s="98" t="s">
        <v>669</v>
      </c>
      <c r="SGZ92" s="98" t="s">
        <v>669</v>
      </c>
      <c r="SHA92" s="98" t="s">
        <v>669</v>
      </c>
      <c r="SHB92" s="98" t="s">
        <v>669</v>
      </c>
      <c r="SHC92" s="98" t="s">
        <v>669</v>
      </c>
      <c r="SHD92" s="98" t="s">
        <v>669</v>
      </c>
      <c r="SHE92" s="98" t="s">
        <v>669</v>
      </c>
      <c r="SHF92" s="98" t="s">
        <v>669</v>
      </c>
      <c r="SHG92" s="98" t="s">
        <v>669</v>
      </c>
      <c r="SHH92" s="98" t="s">
        <v>669</v>
      </c>
      <c r="SHI92" s="98" t="s">
        <v>669</v>
      </c>
      <c r="SHJ92" s="98" t="s">
        <v>669</v>
      </c>
      <c r="SHK92" s="98" t="s">
        <v>669</v>
      </c>
      <c r="SHL92" s="98" t="s">
        <v>669</v>
      </c>
      <c r="SHM92" s="98" t="s">
        <v>669</v>
      </c>
      <c r="SHN92" s="98" t="s">
        <v>669</v>
      </c>
      <c r="SHO92" s="98" t="s">
        <v>669</v>
      </c>
      <c r="SHP92" s="98" t="s">
        <v>669</v>
      </c>
      <c r="SHQ92" s="98" t="s">
        <v>669</v>
      </c>
      <c r="SHR92" s="98" t="s">
        <v>669</v>
      </c>
      <c r="SHS92" s="98" t="s">
        <v>669</v>
      </c>
      <c r="SHT92" s="98" t="s">
        <v>669</v>
      </c>
      <c r="SHU92" s="98" t="s">
        <v>669</v>
      </c>
      <c r="SHV92" s="98" t="s">
        <v>669</v>
      </c>
      <c r="SHW92" s="98" t="s">
        <v>669</v>
      </c>
      <c r="SHX92" s="98" t="s">
        <v>669</v>
      </c>
      <c r="SHY92" s="98" t="s">
        <v>669</v>
      </c>
      <c r="SHZ92" s="98" t="s">
        <v>669</v>
      </c>
      <c r="SIA92" s="98" t="s">
        <v>669</v>
      </c>
      <c r="SIB92" s="98" t="s">
        <v>669</v>
      </c>
      <c r="SIC92" s="98" t="s">
        <v>669</v>
      </c>
      <c r="SID92" s="98" t="s">
        <v>669</v>
      </c>
      <c r="SIE92" s="98" t="s">
        <v>669</v>
      </c>
      <c r="SIF92" s="98" t="s">
        <v>669</v>
      </c>
      <c r="SIG92" s="98" t="s">
        <v>669</v>
      </c>
      <c r="SIH92" s="98" t="s">
        <v>669</v>
      </c>
      <c r="SII92" s="98" t="s">
        <v>669</v>
      </c>
      <c r="SIJ92" s="98" t="s">
        <v>669</v>
      </c>
      <c r="SIK92" s="98" t="s">
        <v>669</v>
      </c>
      <c r="SIL92" s="98" t="s">
        <v>669</v>
      </c>
      <c r="SIM92" s="98" t="s">
        <v>669</v>
      </c>
      <c r="SIN92" s="98" t="s">
        <v>669</v>
      </c>
      <c r="SIO92" s="98" t="s">
        <v>669</v>
      </c>
      <c r="SIP92" s="98" t="s">
        <v>669</v>
      </c>
      <c r="SIQ92" s="98" t="s">
        <v>669</v>
      </c>
      <c r="SIR92" s="98" t="s">
        <v>669</v>
      </c>
      <c r="SIS92" s="98" t="s">
        <v>669</v>
      </c>
      <c r="SIT92" s="98" t="s">
        <v>669</v>
      </c>
      <c r="SIU92" s="98" t="s">
        <v>669</v>
      </c>
      <c r="SIV92" s="98" t="s">
        <v>669</v>
      </c>
      <c r="SIW92" s="98" t="s">
        <v>669</v>
      </c>
      <c r="SIX92" s="98" t="s">
        <v>669</v>
      </c>
      <c r="SIY92" s="98" t="s">
        <v>669</v>
      </c>
      <c r="SIZ92" s="98" t="s">
        <v>669</v>
      </c>
      <c r="SJA92" s="98" t="s">
        <v>669</v>
      </c>
      <c r="SJB92" s="98" t="s">
        <v>669</v>
      </c>
      <c r="SJC92" s="98" t="s">
        <v>669</v>
      </c>
      <c r="SJD92" s="98" t="s">
        <v>669</v>
      </c>
      <c r="SJE92" s="98" t="s">
        <v>669</v>
      </c>
      <c r="SJF92" s="98" t="s">
        <v>669</v>
      </c>
      <c r="SJG92" s="98" t="s">
        <v>669</v>
      </c>
      <c r="SJH92" s="98" t="s">
        <v>669</v>
      </c>
      <c r="SJI92" s="98" t="s">
        <v>669</v>
      </c>
      <c r="SJJ92" s="98" t="s">
        <v>669</v>
      </c>
      <c r="SJK92" s="98" t="s">
        <v>669</v>
      </c>
      <c r="SJL92" s="98" t="s">
        <v>669</v>
      </c>
      <c r="SJM92" s="98" t="s">
        <v>669</v>
      </c>
      <c r="SJN92" s="98" t="s">
        <v>669</v>
      </c>
      <c r="SJO92" s="98" t="s">
        <v>669</v>
      </c>
      <c r="SJP92" s="98" t="s">
        <v>669</v>
      </c>
      <c r="SJQ92" s="98" t="s">
        <v>669</v>
      </c>
      <c r="SJR92" s="98" t="s">
        <v>669</v>
      </c>
      <c r="SJS92" s="98" t="s">
        <v>669</v>
      </c>
      <c r="SJT92" s="98" t="s">
        <v>669</v>
      </c>
      <c r="SJU92" s="98" t="s">
        <v>669</v>
      </c>
      <c r="SJV92" s="98" t="s">
        <v>669</v>
      </c>
      <c r="SJW92" s="98" t="s">
        <v>669</v>
      </c>
      <c r="SJX92" s="98" t="s">
        <v>669</v>
      </c>
      <c r="SJY92" s="98" t="s">
        <v>669</v>
      </c>
      <c r="SJZ92" s="98" t="s">
        <v>669</v>
      </c>
      <c r="SKA92" s="98" t="s">
        <v>669</v>
      </c>
      <c r="SKB92" s="98" t="s">
        <v>669</v>
      </c>
      <c r="SKC92" s="98" t="s">
        <v>669</v>
      </c>
      <c r="SKD92" s="98" t="s">
        <v>669</v>
      </c>
      <c r="SKE92" s="98" t="s">
        <v>669</v>
      </c>
      <c r="SKF92" s="98" t="s">
        <v>669</v>
      </c>
      <c r="SKG92" s="98" t="s">
        <v>669</v>
      </c>
      <c r="SKH92" s="98" t="s">
        <v>669</v>
      </c>
      <c r="SKI92" s="98" t="s">
        <v>669</v>
      </c>
      <c r="SKJ92" s="98" t="s">
        <v>669</v>
      </c>
      <c r="SKK92" s="98" t="s">
        <v>669</v>
      </c>
      <c r="SKL92" s="98" t="s">
        <v>669</v>
      </c>
      <c r="SKM92" s="98" t="s">
        <v>669</v>
      </c>
      <c r="SKN92" s="98" t="s">
        <v>669</v>
      </c>
      <c r="SKO92" s="98" t="s">
        <v>669</v>
      </c>
      <c r="SKP92" s="98" t="s">
        <v>669</v>
      </c>
      <c r="SKQ92" s="98" t="s">
        <v>669</v>
      </c>
      <c r="SKR92" s="98" t="s">
        <v>669</v>
      </c>
      <c r="SKS92" s="98" t="s">
        <v>669</v>
      </c>
      <c r="SKT92" s="98" t="s">
        <v>669</v>
      </c>
      <c r="SKU92" s="98" t="s">
        <v>669</v>
      </c>
      <c r="SKV92" s="98" t="s">
        <v>669</v>
      </c>
      <c r="SKW92" s="98" t="s">
        <v>669</v>
      </c>
      <c r="SKX92" s="98" t="s">
        <v>669</v>
      </c>
      <c r="SKY92" s="98" t="s">
        <v>669</v>
      </c>
      <c r="SKZ92" s="98" t="s">
        <v>669</v>
      </c>
      <c r="SLA92" s="98" t="s">
        <v>669</v>
      </c>
      <c r="SLB92" s="98" t="s">
        <v>669</v>
      </c>
      <c r="SLC92" s="98" t="s">
        <v>669</v>
      </c>
      <c r="SLD92" s="98" t="s">
        <v>669</v>
      </c>
      <c r="SLE92" s="98" t="s">
        <v>669</v>
      </c>
      <c r="SLF92" s="98" t="s">
        <v>669</v>
      </c>
      <c r="SLG92" s="98" t="s">
        <v>669</v>
      </c>
      <c r="SLH92" s="98" t="s">
        <v>669</v>
      </c>
      <c r="SLI92" s="98" t="s">
        <v>669</v>
      </c>
      <c r="SLJ92" s="98" t="s">
        <v>669</v>
      </c>
      <c r="SLK92" s="98" t="s">
        <v>669</v>
      </c>
      <c r="SLL92" s="98" t="s">
        <v>669</v>
      </c>
      <c r="SLM92" s="98" t="s">
        <v>669</v>
      </c>
      <c r="SLN92" s="98" t="s">
        <v>669</v>
      </c>
      <c r="SLO92" s="98" t="s">
        <v>669</v>
      </c>
      <c r="SLP92" s="98" t="s">
        <v>669</v>
      </c>
      <c r="SLQ92" s="98" t="s">
        <v>669</v>
      </c>
      <c r="SLR92" s="98" t="s">
        <v>669</v>
      </c>
      <c r="SLS92" s="98" t="s">
        <v>669</v>
      </c>
      <c r="SLT92" s="98" t="s">
        <v>669</v>
      </c>
      <c r="SLU92" s="98" t="s">
        <v>669</v>
      </c>
      <c r="SLV92" s="98" t="s">
        <v>669</v>
      </c>
      <c r="SLW92" s="98" t="s">
        <v>669</v>
      </c>
      <c r="SLX92" s="98" t="s">
        <v>669</v>
      </c>
      <c r="SLY92" s="98" t="s">
        <v>669</v>
      </c>
      <c r="SLZ92" s="98" t="s">
        <v>669</v>
      </c>
      <c r="SMA92" s="98" t="s">
        <v>669</v>
      </c>
      <c r="SMB92" s="98" t="s">
        <v>669</v>
      </c>
      <c r="SMC92" s="98" t="s">
        <v>669</v>
      </c>
      <c r="SMD92" s="98" t="s">
        <v>669</v>
      </c>
      <c r="SME92" s="98" t="s">
        <v>669</v>
      </c>
      <c r="SMF92" s="98" t="s">
        <v>669</v>
      </c>
      <c r="SMG92" s="98" t="s">
        <v>669</v>
      </c>
      <c r="SMH92" s="98" t="s">
        <v>669</v>
      </c>
      <c r="SMI92" s="98" t="s">
        <v>669</v>
      </c>
      <c r="SMJ92" s="98" t="s">
        <v>669</v>
      </c>
      <c r="SMK92" s="98" t="s">
        <v>669</v>
      </c>
      <c r="SML92" s="98" t="s">
        <v>669</v>
      </c>
      <c r="SMM92" s="98" t="s">
        <v>669</v>
      </c>
      <c r="SMN92" s="98" t="s">
        <v>669</v>
      </c>
      <c r="SMO92" s="98" t="s">
        <v>669</v>
      </c>
      <c r="SMP92" s="98" t="s">
        <v>669</v>
      </c>
      <c r="SMQ92" s="98" t="s">
        <v>669</v>
      </c>
      <c r="SMR92" s="98" t="s">
        <v>669</v>
      </c>
      <c r="SMS92" s="98" t="s">
        <v>669</v>
      </c>
      <c r="SMT92" s="98" t="s">
        <v>669</v>
      </c>
      <c r="SMU92" s="98" t="s">
        <v>669</v>
      </c>
      <c r="SMV92" s="98" t="s">
        <v>669</v>
      </c>
      <c r="SMW92" s="98" t="s">
        <v>669</v>
      </c>
      <c r="SMX92" s="98" t="s">
        <v>669</v>
      </c>
      <c r="SMY92" s="98" t="s">
        <v>669</v>
      </c>
      <c r="SMZ92" s="98" t="s">
        <v>669</v>
      </c>
      <c r="SNA92" s="98" t="s">
        <v>669</v>
      </c>
      <c r="SNB92" s="98" t="s">
        <v>669</v>
      </c>
      <c r="SNC92" s="98" t="s">
        <v>669</v>
      </c>
      <c r="SND92" s="98" t="s">
        <v>669</v>
      </c>
      <c r="SNE92" s="98" t="s">
        <v>669</v>
      </c>
      <c r="SNF92" s="98" t="s">
        <v>669</v>
      </c>
      <c r="SNG92" s="98" t="s">
        <v>669</v>
      </c>
      <c r="SNH92" s="98" t="s">
        <v>669</v>
      </c>
      <c r="SNI92" s="98" t="s">
        <v>669</v>
      </c>
      <c r="SNJ92" s="98" t="s">
        <v>669</v>
      </c>
      <c r="SNK92" s="98" t="s">
        <v>669</v>
      </c>
      <c r="SNL92" s="98" t="s">
        <v>669</v>
      </c>
      <c r="SNM92" s="98" t="s">
        <v>669</v>
      </c>
      <c r="SNN92" s="98" t="s">
        <v>669</v>
      </c>
      <c r="SNO92" s="98" t="s">
        <v>669</v>
      </c>
      <c r="SNP92" s="98" t="s">
        <v>669</v>
      </c>
      <c r="SNQ92" s="98" t="s">
        <v>669</v>
      </c>
      <c r="SNR92" s="98" t="s">
        <v>669</v>
      </c>
      <c r="SNS92" s="98" t="s">
        <v>669</v>
      </c>
      <c r="SNT92" s="98" t="s">
        <v>669</v>
      </c>
      <c r="SNU92" s="98" t="s">
        <v>669</v>
      </c>
      <c r="SNV92" s="98" t="s">
        <v>669</v>
      </c>
      <c r="SNW92" s="98" t="s">
        <v>669</v>
      </c>
      <c r="SNX92" s="98" t="s">
        <v>669</v>
      </c>
      <c r="SNY92" s="98" t="s">
        <v>669</v>
      </c>
      <c r="SNZ92" s="98" t="s">
        <v>669</v>
      </c>
      <c r="SOA92" s="98" t="s">
        <v>669</v>
      </c>
      <c r="SOB92" s="98" t="s">
        <v>669</v>
      </c>
      <c r="SOC92" s="98" t="s">
        <v>669</v>
      </c>
      <c r="SOD92" s="98" t="s">
        <v>669</v>
      </c>
      <c r="SOE92" s="98" t="s">
        <v>669</v>
      </c>
      <c r="SOF92" s="98" t="s">
        <v>669</v>
      </c>
      <c r="SOG92" s="98" t="s">
        <v>669</v>
      </c>
      <c r="SOH92" s="98" t="s">
        <v>669</v>
      </c>
      <c r="SOI92" s="98" t="s">
        <v>669</v>
      </c>
      <c r="SOJ92" s="98" t="s">
        <v>669</v>
      </c>
      <c r="SOK92" s="98" t="s">
        <v>669</v>
      </c>
      <c r="SOL92" s="98" t="s">
        <v>669</v>
      </c>
      <c r="SOM92" s="98" t="s">
        <v>669</v>
      </c>
      <c r="SON92" s="98" t="s">
        <v>669</v>
      </c>
      <c r="SOO92" s="98" t="s">
        <v>669</v>
      </c>
      <c r="SOP92" s="98" t="s">
        <v>669</v>
      </c>
      <c r="SOQ92" s="98" t="s">
        <v>669</v>
      </c>
      <c r="SOR92" s="98" t="s">
        <v>669</v>
      </c>
      <c r="SOS92" s="98" t="s">
        <v>669</v>
      </c>
      <c r="SOT92" s="98" t="s">
        <v>669</v>
      </c>
      <c r="SOU92" s="98" t="s">
        <v>669</v>
      </c>
      <c r="SOV92" s="98" t="s">
        <v>669</v>
      </c>
      <c r="SOW92" s="98" t="s">
        <v>669</v>
      </c>
      <c r="SOX92" s="98" t="s">
        <v>669</v>
      </c>
      <c r="SOY92" s="98" t="s">
        <v>669</v>
      </c>
      <c r="SOZ92" s="98" t="s">
        <v>669</v>
      </c>
      <c r="SPA92" s="98" t="s">
        <v>669</v>
      </c>
      <c r="SPB92" s="98" t="s">
        <v>669</v>
      </c>
      <c r="SPC92" s="98" t="s">
        <v>669</v>
      </c>
      <c r="SPD92" s="98" t="s">
        <v>669</v>
      </c>
      <c r="SPE92" s="98" t="s">
        <v>669</v>
      </c>
      <c r="SPF92" s="98" t="s">
        <v>669</v>
      </c>
      <c r="SPG92" s="98" t="s">
        <v>669</v>
      </c>
      <c r="SPH92" s="98" t="s">
        <v>669</v>
      </c>
      <c r="SPI92" s="98" t="s">
        <v>669</v>
      </c>
      <c r="SPJ92" s="98" t="s">
        <v>669</v>
      </c>
      <c r="SPK92" s="98" t="s">
        <v>669</v>
      </c>
      <c r="SPL92" s="98" t="s">
        <v>669</v>
      </c>
      <c r="SPM92" s="98" t="s">
        <v>669</v>
      </c>
      <c r="SPN92" s="98" t="s">
        <v>669</v>
      </c>
      <c r="SPO92" s="98" t="s">
        <v>669</v>
      </c>
      <c r="SPP92" s="98" t="s">
        <v>669</v>
      </c>
      <c r="SPQ92" s="98" t="s">
        <v>669</v>
      </c>
      <c r="SPR92" s="98" t="s">
        <v>669</v>
      </c>
      <c r="SPS92" s="98" t="s">
        <v>669</v>
      </c>
      <c r="SPT92" s="98" t="s">
        <v>669</v>
      </c>
      <c r="SPU92" s="98" t="s">
        <v>669</v>
      </c>
      <c r="SPV92" s="98" t="s">
        <v>669</v>
      </c>
      <c r="SPW92" s="98" t="s">
        <v>669</v>
      </c>
      <c r="SPX92" s="98" t="s">
        <v>669</v>
      </c>
      <c r="SPY92" s="98" t="s">
        <v>669</v>
      </c>
      <c r="SPZ92" s="98" t="s">
        <v>669</v>
      </c>
      <c r="SQA92" s="98" t="s">
        <v>669</v>
      </c>
      <c r="SQB92" s="98" t="s">
        <v>669</v>
      </c>
      <c r="SQC92" s="98" t="s">
        <v>669</v>
      </c>
      <c r="SQD92" s="98" t="s">
        <v>669</v>
      </c>
      <c r="SQE92" s="98" t="s">
        <v>669</v>
      </c>
      <c r="SQF92" s="98" t="s">
        <v>669</v>
      </c>
      <c r="SQG92" s="98" t="s">
        <v>669</v>
      </c>
      <c r="SQH92" s="98" t="s">
        <v>669</v>
      </c>
      <c r="SQI92" s="98" t="s">
        <v>669</v>
      </c>
      <c r="SQJ92" s="98" t="s">
        <v>669</v>
      </c>
      <c r="SQK92" s="98" t="s">
        <v>669</v>
      </c>
      <c r="SQL92" s="98" t="s">
        <v>669</v>
      </c>
      <c r="SQM92" s="98" t="s">
        <v>669</v>
      </c>
      <c r="SQN92" s="98" t="s">
        <v>669</v>
      </c>
      <c r="SQO92" s="98" t="s">
        <v>669</v>
      </c>
      <c r="SQP92" s="98" t="s">
        <v>669</v>
      </c>
      <c r="SQQ92" s="98" t="s">
        <v>669</v>
      </c>
      <c r="SQR92" s="98" t="s">
        <v>669</v>
      </c>
      <c r="SQS92" s="98" t="s">
        <v>669</v>
      </c>
      <c r="SQT92" s="98" t="s">
        <v>669</v>
      </c>
      <c r="SQU92" s="98" t="s">
        <v>669</v>
      </c>
      <c r="SQV92" s="98" t="s">
        <v>669</v>
      </c>
      <c r="SQW92" s="98" t="s">
        <v>669</v>
      </c>
      <c r="SQX92" s="98" t="s">
        <v>669</v>
      </c>
      <c r="SQY92" s="98" t="s">
        <v>669</v>
      </c>
      <c r="SQZ92" s="98" t="s">
        <v>669</v>
      </c>
      <c r="SRA92" s="98" t="s">
        <v>669</v>
      </c>
      <c r="SRB92" s="98" t="s">
        <v>669</v>
      </c>
      <c r="SRC92" s="98" t="s">
        <v>669</v>
      </c>
      <c r="SRD92" s="98" t="s">
        <v>669</v>
      </c>
      <c r="SRE92" s="98" t="s">
        <v>669</v>
      </c>
      <c r="SRF92" s="98" t="s">
        <v>669</v>
      </c>
      <c r="SRG92" s="98" t="s">
        <v>669</v>
      </c>
      <c r="SRH92" s="98" t="s">
        <v>669</v>
      </c>
      <c r="SRI92" s="98" t="s">
        <v>669</v>
      </c>
      <c r="SRJ92" s="98" t="s">
        <v>669</v>
      </c>
      <c r="SRK92" s="98" t="s">
        <v>669</v>
      </c>
      <c r="SRL92" s="98" t="s">
        <v>669</v>
      </c>
      <c r="SRM92" s="98" t="s">
        <v>669</v>
      </c>
      <c r="SRN92" s="98" t="s">
        <v>669</v>
      </c>
      <c r="SRO92" s="98" t="s">
        <v>669</v>
      </c>
      <c r="SRP92" s="98" t="s">
        <v>669</v>
      </c>
      <c r="SRQ92" s="98" t="s">
        <v>669</v>
      </c>
      <c r="SRR92" s="98" t="s">
        <v>669</v>
      </c>
      <c r="SRS92" s="98" t="s">
        <v>669</v>
      </c>
      <c r="SRT92" s="98" t="s">
        <v>669</v>
      </c>
      <c r="SRU92" s="98" t="s">
        <v>669</v>
      </c>
      <c r="SRV92" s="98" t="s">
        <v>669</v>
      </c>
      <c r="SRW92" s="98" t="s">
        <v>669</v>
      </c>
      <c r="SRX92" s="98" t="s">
        <v>669</v>
      </c>
      <c r="SRY92" s="98" t="s">
        <v>669</v>
      </c>
      <c r="SRZ92" s="98" t="s">
        <v>669</v>
      </c>
      <c r="SSA92" s="98" t="s">
        <v>669</v>
      </c>
      <c r="SSB92" s="98" t="s">
        <v>669</v>
      </c>
      <c r="SSC92" s="98" t="s">
        <v>669</v>
      </c>
      <c r="SSD92" s="98" t="s">
        <v>669</v>
      </c>
      <c r="SSE92" s="98" t="s">
        <v>669</v>
      </c>
      <c r="SSF92" s="98" t="s">
        <v>669</v>
      </c>
      <c r="SSG92" s="98" t="s">
        <v>669</v>
      </c>
      <c r="SSH92" s="98" t="s">
        <v>669</v>
      </c>
      <c r="SSI92" s="98" t="s">
        <v>669</v>
      </c>
      <c r="SSJ92" s="98" t="s">
        <v>669</v>
      </c>
      <c r="SSK92" s="98" t="s">
        <v>669</v>
      </c>
      <c r="SSL92" s="98" t="s">
        <v>669</v>
      </c>
      <c r="SSM92" s="98" t="s">
        <v>669</v>
      </c>
      <c r="SSN92" s="98" t="s">
        <v>669</v>
      </c>
      <c r="SSO92" s="98" t="s">
        <v>669</v>
      </c>
      <c r="SSP92" s="98" t="s">
        <v>669</v>
      </c>
      <c r="SSQ92" s="98" t="s">
        <v>669</v>
      </c>
      <c r="SSR92" s="98" t="s">
        <v>669</v>
      </c>
      <c r="SSS92" s="98" t="s">
        <v>669</v>
      </c>
      <c r="SST92" s="98" t="s">
        <v>669</v>
      </c>
      <c r="SSU92" s="98" t="s">
        <v>669</v>
      </c>
      <c r="SSV92" s="98" t="s">
        <v>669</v>
      </c>
      <c r="SSW92" s="98" t="s">
        <v>669</v>
      </c>
      <c r="SSX92" s="98" t="s">
        <v>669</v>
      </c>
      <c r="SSY92" s="98" t="s">
        <v>669</v>
      </c>
      <c r="SSZ92" s="98" t="s">
        <v>669</v>
      </c>
      <c r="STA92" s="98" t="s">
        <v>669</v>
      </c>
      <c r="STB92" s="98" t="s">
        <v>669</v>
      </c>
      <c r="STC92" s="98" t="s">
        <v>669</v>
      </c>
      <c r="STD92" s="98" t="s">
        <v>669</v>
      </c>
      <c r="STE92" s="98" t="s">
        <v>669</v>
      </c>
      <c r="STF92" s="98" t="s">
        <v>669</v>
      </c>
      <c r="STG92" s="98" t="s">
        <v>669</v>
      </c>
      <c r="STH92" s="98" t="s">
        <v>669</v>
      </c>
      <c r="STI92" s="98" t="s">
        <v>669</v>
      </c>
      <c r="STJ92" s="98" t="s">
        <v>669</v>
      </c>
      <c r="STK92" s="98" t="s">
        <v>669</v>
      </c>
      <c r="STL92" s="98" t="s">
        <v>669</v>
      </c>
      <c r="STM92" s="98" t="s">
        <v>669</v>
      </c>
      <c r="STN92" s="98" t="s">
        <v>669</v>
      </c>
      <c r="STO92" s="98" t="s">
        <v>669</v>
      </c>
      <c r="STP92" s="98" t="s">
        <v>669</v>
      </c>
      <c r="STQ92" s="98" t="s">
        <v>669</v>
      </c>
      <c r="STR92" s="98" t="s">
        <v>669</v>
      </c>
      <c r="STS92" s="98" t="s">
        <v>669</v>
      </c>
      <c r="STT92" s="98" t="s">
        <v>669</v>
      </c>
      <c r="STU92" s="98" t="s">
        <v>669</v>
      </c>
      <c r="STV92" s="98" t="s">
        <v>669</v>
      </c>
      <c r="STW92" s="98" t="s">
        <v>669</v>
      </c>
      <c r="STX92" s="98" t="s">
        <v>669</v>
      </c>
      <c r="STY92" s="98" t="s">
        <v>669</v>
      </c>
      <c r="STZ92" s="98" t="s">
        <v>669</v>
      </c>
      <c r="SUA92" s="98" t="s">
        <v>669</v>
      </c>
      <c r="SUB92" s="98" t="s">
        <v>669</v>
      </c>
      <c r="SUC92" s="98" t="s">
        <v>669</v>
      </c>
      <c r="SUD92" s="98" t="s">
        <v>669</v>
      </c>
      <c r="SUE92" s="98" t="s">
        <v>669</v>
      </c>
      <c r="SUF92" s="98" t="s">
        <v>669</v>
      </c>
      <c r="SUG92" s="98" t="s">
        <v>669</v>
      </c>
      <c r="SUH92" s="98" t="s">
        <v>669</v>
      </c>
      <c r="SUI92" s="98" t="s">
        <v>669</v>
      </c>
      <c r="SUJ92" s="98" t="s">
        <v>669</v>
      </c>
      <c r="SUK92" s="98" t="s">
        <v>669</v>
      </c>
      <c r="SUL92" s="98" t="s">
        <v>669</v>
      </c>
      <c r="SUM92" s="98" t="s">
        <v>669</v>
      </c>
      <c r="SUN92" s="98" t="s">
        <v>669</v>
      </c>
      <c r="SUO92" s="98" t="s">
        <v>669</v>
      </c>
      <c r="SUP92" s="98" t="s">
        <v>669</v>
      </c>
      <c r="SUQ92" s="98" t="s">
        <v>669</v>
      </c>
      <c r="SUR92" s="98" t="s">
        <v>669</v>
      </c>
      <c r="SUS92" s="98" t="s">
        <v>669</v>
      </c>
      <c r="SUT92" s="98" t="s">
        <v>669</v>
      </c>
      <c r="SUU92" s="98" t="s">
        <v>669</v>
      </c>
      <c r="SUV92" s="98" t="s">
        <v>669</v>
      </c>
      <c r="SUW92" s="98" t="s">
        <v>669</v>
      </c>
      <c r="SUX92" s="98" t="s">
        <v>669</v>
      </c>
      <c r="SUY92" s="98" t="s">
        <v>669</v>
      </c>
      <c r="SUZ92" s="98" t="s">
        <v>669</v>
      </c>
      <c r="SVA92" s="98" t="s">
        <v>669</v>
      </c>
      <c r="SVB92" s="98" t="s">
        <v>669</v>
      </c>
      <c r="SVC92" s="98" t="s">
        <v>669</v>
      </c>
      <c r="SVD92" s="98" t="s">
        <v>669</v>
      </c>
      <c r="SVE92" s="98" t="s">
        <v>669</v>
      </c>
      <c r="SVF92" s="98" t="s">
        <v>669</v>
      </c>
      <c r="SVG92" s="98" t="s">
        <v>669</v>
      </c>
      <c r="SVH92" s="98" t="s">
        <v>669</v>
      </c>
      <c r="SVI92" s="98" t="s">
        <v>669</v>
      </c>
      <c r="SVJ92" s="98" t="s">
        <v>669</v>
      </c>
      <c r="SVK92" s="98" t="s">
        <v>669</v>
      </c>
      <c r="SVL92" s="98" t="s">
        <v>669</v>
      </c>
      <c r="SVM92" s="98" t="s">
        <v>669</v>
      </c>
      <c r="SVN92" s="98" t="s">
        <v>669</v>
      </c>
      <c r="SVO92" s="98" t="s">
        <v>669</v>
      </c>
      <c r="SVP92" s="98" t="s">
        <v>669</v>
      </c>
      <c r="SVQ92" s="98" t="s">
        <v>669</v>
      </c>
      <c r="SVR92" s="98" t="s">
        <v>669</v>
      </c>
      <c r="SVS92" s="98" t="s">
        <v>669</v>
      </c>
      <c r="SVT92" s="98" t="s">
        <v>669</v>
      </c>
      <c r="SVU92" s="98" t="s">
        <v>669</v>
      </c>
      <c r="SVV92" s="98" t="s">
        <v>669</v>
      </c>
      <c r="SVW92" s="98" t="s">
        <v>669</v>
      </c>
      <c r="SVX92" s="98" t="s">
        <v>669</v>
      </c>
      <c r="SVY92" s="98" t="s">
        <v>669</v>
      </c>
      <c r="SVZ92" s="98" t="s">
        <v>669</v>
      </c>
      <c r="SWA92" s="98" t="s">
        <v>669</v>
      </c>
      <c r="SWB92" s="98" t="s">
        <v>669</v>
      </c>
      <c r="SWC92" s="98" t="s">
        <v>669</v>
      </c>
      <c r="SWD92" s="98" t="s">
        <v>669</v>
      </c>
      <c r="SWE92" s="98" t="s">
        <v>669</v>
      </c>
      <c r="SWF92" s="98" t="s">
        <v>669</v>
      </c>
      <c r="SWG92" s="98" t="s">
        <v>669</v>
      </c>
      <c r="SWH92" s="98" t="s">
        <v>669</v>
      </c>
      <c r="SWI92" s="98" t="s">
        <v>669</v>
      </c>
      <c r="SWJ92" s="98" t="s">
        <v>669</v>
      </c>
      <c r="SWK92" s="98" t="s">
        <v>669</v>
      </c>
      <c r="SWL92" s="98" t="s">
        <v>669</v>
      </c>
      <c r="SWM92" s="98" t="s">
        <v>669</v>
      </c>
      <c r="SWN92" s="98" t="s">
        <v>669</v>
      </c>
      <c r="SWO92" s="98" t="s">
        <v>669</v>
      </c>
      <c r="SWP92" s="98" t="s">
        <v>669</v>
      </c>
      <c r="SWQ92" s="98" t="s">
        <v>669</v>
      </c>
      <c r="SWR92" s="98" t="s">
        <v>669</v>
      </c>
      <c r="SWS92" s="98" t="s">
        <v>669</v>
      </c>
      <c r="SWT92" s="98" t="s">
        <v>669</v>
      </c>
      <c r="SWU92" s="98" t="s">
        <v>669</v>
      </c>
      <c r="SWV92" s="98" t="s">
        <v>669</v>
      </c>
      <c r="SWW92" s="98" t="s">
        <v>669</v>
      </c>
      <c r="SWX92" s="98" t="s">
        <v>669</v>
      </c>
      <c r="SWY92" s="98" t="s">
        <v>669</v>
      </c>
      <c r="SWZ92" s="98" t="s">
        <v>669</v>
      </c>
      <c r="SXA92" s="98" t="s">
        <v>669</v>
      </c>
      <c r="SXB92" s="98" t="s">
        <v>669</v>
      </c>
      <c r="SXC92" s="98" t="s">
        <v>669</v>
      </c>
      <c r="SXD92" s="98" t="s">
        <v>669</v>
      </c>
      <c r="SXE92" s="98" t="s">
        <v>669</v>
      </c>
      <c r="SXF92" s="98" t="s">
        <v>669</v>
      </c>
      <c r="SXG92" s="98" t="s">
        <v>669</v>
      </c>
      <c r="SXH92" s="98" t="s">
        <v>669</v>
      </c>
      <c r="SXI92" s="98" t="s">
        <v>669</v>
      </c>
      <c r="SXJ92" s="98" t="s">
        <v>669</v>
      </c>
      <c r="SXK92" s="98" t="s">
        <v>669</v>
      </c>
      <c r="SXL92" s="98" t="s">
        <v>669</v>
      </c>
      <c r="SXM92" s="98" t="s">
        <v>669</v>
      </c>
      <c r="SXN92" s="98" t="s">
        <v>669</v>
      </c>
      <c r="SXO92" s="98" t="s">
        <v>669</v>
      </c>
      <c r="SXP92" s="98" t="s">
        <v>669</v>
      </c>
      <c r="SXQ92" s="98" t="s">
        <v>669</v>
      </c>
      <c r="SXR92" s="98" t="s">
        <v>669</v>
      </c>
      <c r="SXS92" s="98" t="s">
        <v>669</v>
      </c>
      <c r="SXT92" s="98" t="s">
        <v>669</v>
      </c>
      <c r="SXU92" s="98" t="s">
        <v>669</v>
      </c>
      <c r="SXV92" s="98" t="s">
        <v>669</v>
      </c>
      <c r="SXW92" s="98" t="s">
        <v>669</v>
      </c>
      <c r="SXX92" s="98" t="s">
        <v>669</v>
      </c>
      <c r="SXY92" s="98" t="s">
        <v>669</v>
      </c>
      <c r="SXZ92" s="98" t="s">
        <v>669</v>
      </c>
      <c r="SYA92" s="98" t="s">
        <v>669</v>
      </c>
      <c r="SYB92" s="98" t="s">
        <v>669</v>
      </c>
      <c r="SYC92" s="98" t="s">
        <v>669</v>
      </c>
      <c r="SYD92" s="98" t="s">
        <v>669</v>
      </c>
      <c r="SYE92" s="98" t="s">
        <v>669</v>
      </c>
      <c r="SYF92" s="98" t="s">
        <v>669</v>
      </c>
      <c r="SYG92" s="98" t="s">
        <v>669</v>
      </c>
      <c r="SYH92" s="98" t="s">
        <v>669</v>
      </c>
      <c r="SYI92" s="98" t="s">
        <v>669</v>
      </c>
      <c r="SYJ92" s="98" t="s">
        <v>669</v>
      </c>
      <c r="SYK92" s="98" t="s">
        <v>669</v>
      </c>
      <c r="SYL92" s="98" t="s">
        <v>669</v>
      </c>
      <c r="SYM92" s="98" t="s">
        <v>669</v>
      </c>
      <c r="SYN92" s="98" t="s">
        <v>669</v>
      </c>
      <c r="SYO92" s="98" t="s">
        <v>669</v>
      </c>
      <c r="SYP92" s="98" t="s">
        <v>669</v>
      </c>
      <c r="SYQ92" s="98" t="s">
        <v>669</v>
      </c>
      <c r="SYR92" s="98" t="s">
        <v>669</v>
      </c>
      <c r="SYS92" s="98" t="s">
        <v>669</v>
      </c>
      <c r="SYT92" s="98" t="s">
        <v>669</v>
      </c>
      <c r="SYU92" s="98" t="s">
        <v>669</v>
      </c>
      <c r="SYV92" s="98" t="s">
        <v>669</v>
      </c>
      <c r="SYW92" s="98" t="s">
        <v>669</v>
      </c>
      <c r="SYX92" s="98" t="s">
        <v>669</v>
      </c>
      <c r="SYY92" s="98" t="s">
        <v>669</v>
      </c>
      <c r="SYZ92" s="98" t="s">
        <v>669</v>
      </c>
      <c r="SZA92" s="98" t="s">
        <v>669</v>
      </c>
      <c r="SZB92" s="98" t="s">
        <v>669</v>
      </c>
      <c r="SZC92" s="98" t="s">
        <v>669</v>
      </c>
      <c r="SZD92" s="98" t="s">
        <v>669</v>
      </c>
      <c r="SZE92" s="98" t="s">
        <v>669</v>
      </c>
      <c r="SZF92" s="98" t="s">
        <v>669</v>
      </c>
      <c r="SZG92" s="98" t="s">
        <v>669</v>
      </c>
      <c r="SZH92" s="98" t="s">
        <v>669</v>
      </c>
      <c r="SZI92" s="98" t="s">
        <v>669</v>
      </c>
      <c r="SZJ92" s="98" t="s">
        <v>669</v>
      </c>
      <c r="SZK92" s="98" t="s">
        <v>669</v>
      </c>
      <c r="SZL92" s="98" t="s">
        <v>669</v>
      </c>
      <c r="SZM92" s="98" t="s">
        <v>669</v>
      </c>
      <c r="SZN92" s="98" t="s">
        <v>669</v>
      </c>
      <c r="SZO92" s="98" t="s">
        <v>669</v>
      </c>
      <c r="SZP92" s="98" t="s">
        <v>669</v>
      </c>
      <c r="SZQ92" s="98" t="s">
        <v>669</v>
      </c>
      <c r="SZR92" s="98" t="s">
        <v>669</v>
      </c>
      <c r="SZS92" s="98" t="s">
        <v>669</v>
      </c>
      <c r="SZT92" s="98" t="s">
        <v>669</v>
      </c>
      <c r="SZU92" s="98" t="s">
        <v>669</v>
      </c>
      <c r="SZV92" s="98" t="s">
        <v>669</v>
      </c>
      <c r="SZW92" s="98" t="s">
        <v>669</v>
      </c>
      <c r="SZX92" s="98" t="s">
        <v>669</v>
      </c>
      <c r="SZY92" s="98" t="s">
        <v>669</v>
      </c>
      <c r="SZZ92" s="98" t="s">
        <v>669</v>
      </c>
      <c r="TAA92" s="98" t="s">
        <v>669</v>
      </c>
      <c r="TAB92" s="98" t="s">
        <v>669</v>
      </c>
      <c r="TAC92" s="98" t="s">
        <v>669</v>
      </c>
      <c r="TAD92" s="98" t="s">
        <v>669</v>
      </c>
      <c r="TAE92" s="98" t="s">
        <v>669</v>
      </c>
      <c r="TAF92" s="98" t="s">
        <v>669</v>
      </c>
      <c r="TAG92" s="98" t="s">
        <v>669</v>
      </c>
      <c r="TAH92" s="98" t="s">
        <v>669</v>
      </c>
      <c r="TAI92" s="98" t="s">
        <v>669</v>
      </c>
      <c r="TAJ92" s="98" t="s">
        <v>669</v>
      </c>
      <c r="TAK92" s="98" t="s">
        <v>669</v>
      </c>
      <c r="TAL92" s="98" t="s">
        <v>669</v>
      </c>
      <c r="TAM92" s="98" t="s">
        <v>669</v>
      </c>
      <c r="TAN92" s="98" t="s">
        <v>669</v>
      </c>
      <c r="TAO92" s="98" t="s">
        <v>669</v>
      </c>
      <c r="TAP92" s="98" t="s">
        <v>669</v>
      </c>
      <c r="TAQ92" s="98" t="s">
        <v>669</v>
      </c>
      <c r="TAR92" s="98" t="s">
        <v>669</v>
      </c>
      <c r="TAS92" s="98" t="s">
        <v>669</v>
      </c>
      <c r="TAT92" s="98" t="s">
        <v>669</v>
      </c>
      <c r="TAU92" s="98" t="s">
        <v>669</v>
      </c>
      <c r="TAV92" s="98" t="s">
        <v>669</v>
      </c>
      <c r="TAW92" s="98" t="s">
        <v>669</v>
      </c>
      <c r="TAX92" s="98" t="s">
        <v>669</v>
      </c>
      <c r="TAY92" s="98" t="s">
        <v>669</v>
      </c>
      <c r="TAZ92" s="98" t="s">
        <v>669</v>
      </c>
      <c r="TBA92" s="98" t="s">
        <v>669</v>
      </c>
      <c r="TBB92" s="98" t="s">
        <v>669</v>
      </c>
      <c r="TBC92" s="98" t="s">
        <v>669</v>
      </c>
      <c r="TBD92" s="98" t="s">
        <v>669</v>
      </c>
      <c r="TBE92" s="98" t="s">
        <v>669</v>
      </c>
      <c r="TBF92" s="98" t="s">
        <v>669</v>
      </c>
      <c r="TBG92" s="98" t="s">
        <v>669</v>
      </c>
      <c r="TBH92" s="98" t="s">
        <v>669</v>
      </c>
      <c r="TBI92" s="98" t="s">
        <v>669</v>
      </c>
      <c r="TBJ92" s="98" t="s">
        <v>669</v>
      </c>
      <c r="TBK92" s="98" t="s">
        <v>669</v>
      </c>
      <c r="TBL92" s="98" t="s">
        <v>669</v>
      </c>
      <c r="TBM92" s="98" t="s">
        <v>669</v>
      </c>
      <c r="TBN92" s="98" t="s">
        <v>669</v>
      </c>
      <c r="TBO92" s="98" t="s">
        <v>669</v>
      </c>
      <c r="TBP92" s="98" t="s">
        <v>669</v>
      </c>
      <c r="TBQ92" s="98" t="s">
        <v>669</v>
      </c>
      <c r="TBR92" s="98" t="s">
        <v>669</v>
      </c>
      <c r="TBS92" s="98" t="s">
        <v>669</v>
      </c>
      <c r="TBT92" s="98" t="s">
        <v>669</v>
      </c>
      <c r="TBU92" s="98" t="s">
        <v>669</v>
      </c>
      <c r="TBV92" s="98" t="s">
        <v>669</v>
      </c>
      <c r="TBW92" s="98" t="s">
        <v>669</v>
      </c>
      <c r="TBX92" s="98" t="s">
        <v>669</v>
      </c>
      <c r="TBY92" s="98" t="s">
        <v>669</v>
      </c>
      <c r="TBZ92" s="98" t="s">
        <v>669</v>
      </c>
      <c r="TCA92" s="98" t="s">
        <v>669</v>
      </c>
      <c r="TCB92" s="98" t="s">
        <v>669</v>
      </c>
      <c r="TCC92" s="98" t="s">
        <v>669</v>
      </c>
      <c r="TCD92" s="98" t="s">
        <v>669</v>
      </c>
      <c r="TCE92" s="98" t="s">
        <v>669</v>
      </c>
      <c r="TCF92" s="98" t="s">
        <v>669</v>
      </c>
      <c r="TCG92" s="98" t="s">
        <v>669</v>
      </c>
      <c r="TCH92" s="98" t="s">
        <v>669</v>
      </c>
      <c r="TCI92" s="98" t="s">
        <v>669</v>
      </c>
      <c r="TCJ92" s="98" t="s">
        <v>669</v>
      </c>
      <c r="TCK92" s="98" t="s">
        <v>669</v>
      </c>
      <c r="TCL92" s="98" t="s">
        <v>669</v>
      </c>
      <c r="TCM92" s="98" t="s">
        <v>669</v>
      </c>
      <c r="TCN92" s="98" t="s">
        <v>669</v>
      </c>
      <c r="TCO92" s="98" t="s">
        <v>669</v>
      </c>
      <c r="TCP92" s="98" t="s">
        <v>669</v>
      </c>
      <c r="TCQ92" s="98" t="s">
        <v>669</v>
      </c>
      <c r="TCR92" s="98" t="s">
        <v>669</v>
      </c>
      <c r="TCS92" s="98" t="s">
        <v>669</v>
      </c>
      <c r="TCT92" s="98" t="s">
        <v>669</v>
      </c>
      <c r="TCU92" s="98" t="s">
        <v>669</v>
      </c>
      <c r="TCV92" s="98" t="s">
        <v>669</v>
      </c>
      <c r="TCW92" s="98" t="s">
        <v>669</v>
      </c>
      <c r="TCX92" s="98" t="s">
        <v>669</v>
      </c>
      <c r="TCY92" s="98" t="s">
        <v>669</v>
      </c>
      <c r="TCZ92" s="98" t="s">
        <v>669</v>
      </c>
      <c r="TDA92" s="98" t="s">
        <v>669</v>
      </c>
      <c r="TDB92" s="98" t="s">
        <v>669</v>
      </c>
      <c r="TDC92" s="98" t="s">
        <v>669</v>
      </c>
      <c r="TDD92" s="98" t="s">
        <v>669</v>
      </c>
      <c r="TDE92" s="98" t="s">
        <v>669</v>
      </c>
      <c r="TDF92" s="98" t="s">
        <v>669</v>
      </c>
      <c r="TDG92" s="98" t="s">
        <v>669</v>
      </c>
      <c r="TDH92" s="98" t="s">
        <v>669</v>
      </c>
      <c r="TDI92" s="98" t="s">
        <v>669</v>
      </c>
      <c r="TDJ92" s="98" t="s">
        <v>669</v>
      </c>
      <c r="TDK92" s="98" t="s">
        <v>669</v>
      </c>
      <c r="TDL92" s="98" t="s">
        <v>669</v>
      </c>
      <c r="TDM92" s="98" t="s">
        <v>669</v>
      </c>
      <c r="TDN92" s="98" t="s">
        <v>669</v>
      </c>
      <c r="TDO92" s="98" t="s">
        <v>669</v>
      </c>
      <c r="TDP92" s="98" t="s">
        <v>669</v>
      </c>
      <c r="TDQ92" s="98" t="s">
        <v>669</v>
      </c>
      <c r="TDR92" s="98" t="s">
        <v>669</v>
      </c>
      <c r="TDS92" s="98" t="s">
        <v>669</v>
      </c>
      <c r="TDT92" s="98" t="s">
        <v>669</v>
      </c>
      <c r="TDU92" s="98" t="s">
        <v>669</v>
      </c>
      <c r="TDV92" s="98" t="s">
        <v>669</v>
      </c>
      <c r="TDW92" s="98" t="s">
        <v>669</v>
      </c>
      <c r="TDX92" s="98" t="s">
        <v>669</v>
      </c>
      <c r="TDY92" s="98" t="s">
        <v>669</v>
      </c>
      <c r="TDZ92" s="98" t="s">
        <v>669</v>
      </c>
      <c r="TEA92" s="98" t="s">
        <v>669</v>
      </c>
      <c r="TEB92" s="98" t="s">
        <v>669</v>
      </c>
      <c r="TEC92" s="98" t="s">
        <v>669</v>
      </c>
      <c r="TED92" s="98" t="s">
        <v>669</v>
      </c>
      <c r="TEE92" s="98" t="s">
        <v>669</v>
      </c>
      <c r="TEF92" s="98" t="s">
        <v>669</v>
      </c>
      <c r="TEG92" s="98" t="s">
        <v>669</v>
      </c>
      <c r="TEH92" s="98" t="s">
        <v>669</v>
      </c>
      <c r="TEI92" s="98" t="s">
        <v>669</v>
      </c>
      <c r="TEJ92" s="98" t="s">
        <v>669</v>
      </c>
      <c r="TEK92" s="98" t="s">
        <v>669</v>
      </c>
      <c r="TEL92" s="98" t="s">
        <v>669</v>
      </c>
      <c r="TEM92" s="98" t="s">
        <v>669</v>
      </c>
      <c r="TEN92" s="98" t="s">
        <v>669</v>
      </c>
      <c r="TEO92" s="98" t="s">
        <v>669</v>
      </c>
      <c r="TEP92" s="98" t="s">
        <v>669</v>
      </c>
      <c r="TEQ92" s="98" t="s">
        <v>669</v>
      </c>
      <c r="TER92" s="98" t="s">
        <v>669</v>
      </c>
      <c r="TES92" s="98" t="s">
        <v>669</v>
      </c>
      <c r="TET92" s="98" t="s">
        <v>669</v>
      </c>
      <c r="TEU92" s="98" t="s">
        <v>669</v>
      </c>
      <c r="TEV92" s="98" t="s">
        <v>669</v>
      </c>
      <c r="TEW92" s="98" t="s">
        <v>669</v>
      </c>
      <c r="TEX92" s="98" t="s">
        <v>669</v>
      </c>
      <c r="TEY92" s="98" t="s">
        <v>669</v>
      </c>
      <c r="TEZ92" s="98" t="s">
        <v>669</v>
      </c>
      <c r="TFA92" s="98" t="s">
        <v>669</v>
      </c>
      <c r="TFB92" s="98" t="s">
        <v>669</v>
      </c>
      <c r="TFC92" s="98" t="s">
        <v>669</v>
      </c>
      <c r="TFD92" s="98" t="s">
        <v>669</v>
      </c>
      <c r="TFE92" s="98" t="s">
        <v>669</v>
      </c>
      <c r="TFF92" s="98" t="s">
        <v>669</v>
      </c>
      <c r="TFG92" s="98" t="s">
        <v>669</v>
      </c>
      <c r="TFH92" s="98" t="s">
        <v>669</v>
      </c>
      <c r="TFI92" s="98" t="s">
        <v>669</v>
      </c>
      <c r="TFJ92" s="98" t="s">
        <v>669</v>
      </c>
      <c r="TFK92" s="98" t="s">
        <v>669</v>
      </c>
      <c r="TFL92" s="98" t="s">
        <v>669</v>
      </c>
      <c r="TFM92" s="98" t="s">
        <v>669</v>
      </c>
      <c r="TFN92" s="98" t="s">
        <v>669</v>
      </c>
      <c r="TFO92" s="98" t="s">
        <v>669</v>
      </c>
      <c r="TFP92" s="98" t="s">
        <v>669</v>
      </c>
      <c r="TFQ92" s="98" t="s">
        <v>669</v>
      </c>
      <c r="TFR92" s="98" t="s">
        <v>669</v>
      </c>
      <c r="TFS92" s="98" t="s">
        <v>669</v>
      </c>
      <c r="TFT92" s="98" t="s">
        <v>669</v>
      </c>
      <c r="TFU92" s="98" t="s">
        <v>669</v>
      </c>
      <c r="TFV92" s="98" t="s">
        <v>669</v>
      </c>
      <c r="TFW92" s="98" t="s">
        <v>669</v>
      </c>
      <c r="TFX92" s="98" t="s">
        <v>669</v>
      </c>
      <c r="TFY92" s="98" t="s">
        <v>669</v>
      </c>
      <c r="TFZ92" s="98" t="s">
        <v>669</v>
      </c>
      <c r="TGA92" s="98" t="s">
        <v>669</v>
      </c>
      <c r="TGB92" s="98" t="s">
        <v>669</v>
      </c>
      <c r="TGC92" s="98" t="s">
        <v>669</v>
      </c>
      <c r="TGD92" s="98" t="s">
        <v>669</v>
      </c>
      <c r="TGE92" s="98" t="s">
        <v>669</v>
      </c>
      <c r="TGF92" s="98" t="s">
        <v>669</v>
      </c>
      <c r="TGG92" s="98" t="s">
        <v>669</v>
      </c>
      <c r="TGH92" s="98" t="s">
        <v>669</v>
      </c>
      <c r="TGI92" s="98" t="s">
        <v>669</v>
      </c>
      <c r="TGJ92" s="98" t="s">
        <v>669</v>
      </c>
      <c r="TGK92" s="98" t="s">
        <v>669</v>
      </c>
      <c r="TGL92" s="98" t="s">
        <v>669</v>
      </c>
      <c r="TGM92" s="98" t="s">
        <v>669</v>
      </c>
      <c r="TGN92" s="98" t="s">
        <v>669</v>
      </c>
      <c r="TGO92" s="98" t="s">
        <v>669</v>
      </c>
      <c r="TGP92" s="98" t="s">
        <v>669</v>
      </c>
      <c r="TGQ92" s="98" t="s">
        <v>669</v>
      </c>
      <c r="TGR92" s="98" t="s">
        <v>669</v>
      </c>
      <c r="TGS92" s="98" t="s">
        <v>669</v>
      </c>
      <c r="TGT92" s="98" t="s">
        <v>669</v>
      </c>
      <c r="TGU92" s="98" t="s">
        <v>669</v>
      </c>
      <c r="TGV92" s="98" t="s">
        <v>669</v>
      </c>
      <c r="TGW92" s="98" t="s">
        <v>669</v>
      </c>
      <c r="TGX92" s="98" t="s">
        <v>669</v>
      </c>
      <c r="TGY92" s="98" t="s">
        <v>669</v>
      </c>
      <c r="TGZ92" s="98" t="s">
        <v>669</v>
      </c>
      <c r="THA92" s="98" t="s">
        <v>669</v>
      </c>
      <c r="THB92" s="98" t="s">
        <v>669</v>
      </c>
      <c r="THC92" s="98" t="s">
        <v>669</v>
      </c>
      <c r="THD92" s="98" t="s">
        <v>669</v>
      </c>
      <c r="THE92" s="98" t="s">
        <v>669</v>
      </c>
      <c r="THF92" s="98" t="s">
        <v>669</v>
      </c>
      <c r="THG92" s="98" t="s">
        <v>669</v>
      </c>
      <c r="THH92" s="98" t="s">
        <v>669</v>
      </c>
      <c r="THI92" s="98" t="s">
        <v>669</v>
      </c>
      <c r="THJ92" s="98" t="s">
        <v>669</v>
      </c>
      <c r="THK92" s="98" t="s">
        <v>669</v>
      </c>
      <c r="THL92" s="98" t="s">
        <v>669</v>
      </c>
      <c r="THM92" s="98" t="s">
        <v>669</v>
      </c>
      <c r="THN92" s="98" t="s">
        <v>669</v>
      </c>
      <c r="THO92" s="98" t="s">
        <v>669</v>
      </c>
      <c r="THP92" s="98" t="s">
        <v>669</v>
      </c>
      <c r="THQ92" s="98" t="s">
        <v>669</v>
      </c>
      <c r="THR92" s="98" t="s">
        <v>669</v>
      </c>
      <c r="THS92" s="98" t="s">
        <v>669</v>
      </c>
      <c r="THT92" s="98" t="s">
        <v>669</v>
      </c>
      <c r="THU92" s="98" t="s">
        <v>669</v>
      </c>
      <c r="THV92" s="98" t="s">
        <v>669</v>
      </c>
      <c r="THW92" s="98" t="s">
        <v>669</v>
      </c>
      <c r="THX92" s="98" t="s">
        <v>669</v>
      </c>
      <c r="THY92" s="98" t="s">
        <v>669</v>
      </c>
      <c r="THZ92" s="98" t="s">
        <v>669</v>
      </c>
      <c r="TIA92" s="98" t="s">
        <v>669</v>
      </c>
      <c r="TIB92" s="98" t="s">
        <v>669</v>
      </c>
      <c r="TIC92" s="98" t="s">
        <v>669</v>
      </c>
      <c r="TID92" s="98" t="s">
        <v>669</v>
      </c>
      <c r="TIE92" s="98" t="s">
        <v>669</v>
      </c>
      <c r="TIF92" s="98" t="s">
        <v>669</v>
      </c>
      <c r="TIG92" s="98" t="s">
        <v>669</v>
      </c>
      <c r="TIH92" s="98" t="s">
        <v>669</v>
      </c>
      <c r="TII92" s="98" t="s">
        <v>669</v>
      </c>
      <c r="TIJ92" s="98" t="s">
        <v>669</v>
      </c>
      <c r="TIK92" s="98" t="s">
        <v>669</v>
      </c>
      <c r="TIL92" s="98" t="s">
        <v>669</v>
      </c>
      <c r="TIM92" s="98" t="s">
        <v>669</v>
      </c>
      <c r="TIN92" s="98" t="s">
        <v>669</v>
      </c>
      <c r="TIO92" s="98" t="s">
        <v>669</v>
      </c>
      <c r="TIP92" s="98" t="s">
        <v>669</v>
      </c>
      <c r="TIQ92" s="98" t="s">
        <v>669</v>
      </c>
      <c r="TIR92" s="98" t="s">
        <v>669</v>
      </c>
      <c r="TIS92" s="98" t="s">
        <v>669</v>
      </c>
      <c r="TIT92" s="98" t="s">
        <v>669</v>
      </c>
      <c r="TIU92" s="98" t="s">
        <v>669</v>
      </c>
      <c r="TIV92" s="98" t="s">
        <v>669</v>
      </c>
      <c r="TIW92" s="98" t="s">
        <v>669</v>
      </c>
      <c r="TIX92" s="98" t="s">
        <v>669</v>
      </c>
      <c r="TIY92" s="98" t="s">
        <v>669</v>
      </c>
      <c r="TIZ92" s="98" t="s">
        <v>669</v>
      </c>
      <c r="TJA92" s="98" t="s">
        <v>669</v>
      </c>
      <c r="TJB92" s="98" t="s">
        <v>669</v>
      </c>
      <c r="TJC92" s="98" t="s">
        <v>669</v>
      </c>
      <c r="TJD92" s="98" t="s">
        <v>669</v>
      </c>
      <c r="TJE92" s="98" t="s">
        <v>669</v>
      </c>
      <c r="TJF92" s="98" t="s">
        <v>669</v>
      </c>
      <c r="TJG92" s="98" t="s">
        <v>669</v>
      </c>
      <c r="TJH92" s="98" t="s">
        <v>669</v>
      </c>
      <c r="TJI92" s="98" t="s">
        <v>669</v>
      </c>
      <c r="TJJ92" s="98" t="s">
        <v>669</v>
      </c>
      <c r="TJK92" s="98" t="s">
        <v>669</v>
      </c>
      <c r="TJL92" s="98" t="s">
        <v>669</v>
      </c>
      <c r="TJM92" s="98" t="s">
        <v>669</v>
      </c>
      <c r="TJN92" s="98" t="s">
        <v>669</v>
      </c>
      <c r="TJO92" s="98" t="s">
        <v>669</v>
      </c>
      <c r="TJP92" s="98" t="s">
        <v>669</v>
      </c>
      <c r="TJQ92" s="98" t="s">
        <v>669</v>
      </c>
      <c r="TJR92" s="98" t="s">
        <v>669</v>
      </c>
      <c r="TJS92" s="98" t="s">
        <v>669</v>
      </c>
      <c r="TJT92" s="98" t="s">
        <v>669</v>
      </c>
      <c r="TJU92" s="98" t="s">
        <v>669</v>
      </c>
      <c r="TJV92" s="98" t="s">
        <v>669</v>
      </c>
      <c r="TJW92" s="98" t="s">
        <v>669</v>
      </c>
      <c r="TJX92" s="98" t="s">
        <v>669</v>
      </c>
      <c r="TJY92" s="98" t="s">
        <v>669</v>
      </c>
      <c r="TJZ92" s="98" t="s">
        <v>669</v>
      </c>
      <c r="TKA92" s="98" t="s">
        <v>669</v>
      </c>
      <c r="TKB92" s="98" t="s">
        <v>669</v>
      </c>
      <c r="TKC92" s="98" t="s">
        <v>669</v>
      </c>
      <c r="TKD92" s="98" t="s">
        <v>669</v>
      </c>
      <c r="TKE92" s="98" t="s">
        <v>669</v>
      </c>
      <c r="TKF92" s="98" t="s">
        <v>669</v>
      </c>
      <c r="TKG92" s="98" t="s">
        <v>669</v>
      </c>
      <c r="TKH92" s="98" t="s">
        <v>669</v>
      </c>
      <c r="TKI92" s="98" t="s">
        <v>669</v>
      </c>
      <c r="TKJ92" s="98" t="s">
        <v>669</v>
      </c>
      <c r="TKK92" s="98" t="s">
        <v>669</v>
      </c>
      <c r="TKL92" s="98" t="s">
        <v>669</v>
      </c>
      <c r="TKM92" s="98" t="s">
        <v>669</v>
      </c>
      <c r="TKN92" s="98" t="s">
        <v>669</v>
      </c>
      <c r="TKO92" s="98" t="s">
        <v>669</v>
      </c>
      <c r="TKP92" s="98" t="s">
        <v>669</v>
      </c>
      <c r="TKQ92" s="98" t="s">
        <v>669</v>
      </c>
      <c r="TKR92" s="98" t="s">
        <v>669</v>
      </c>
      <c r="TKS92" s="98" t="s">
        <v>669</v>
      </c>
      <c r="TKT92" s="98" t="s">
        <v>669</v>
      </c>
      <c r="TKU92" s="98" t="s">
        <v>669</v>
      </c>
      <c r="TKV92" s="98" t="s">
        <v>669</v>
      </c>
      <c r="TKW92" s="98" t="s">
        <v>669</v>
      </c>
      <c r="TKX92" s="98" t="s">
        <v>669</v>
      </c>
      <c r="TKY92" s="98" t="s">
        <v>669</v>
      </c>
      <c r="TKZ92" s="98" t="s">
        <v>669</v>
      </c>
      <c r="TLA92" s="98" t="s">
        <v>669</v>
      </c>
      <c r="TLB92" s="98" t="s">
        <v>669</v>
      </c>
      <c r="TLC92" s="98" t="s">
        <v>669</v>
      </c>
      <c r="TLD92" s="98" t="s">
        <v>669</v>
      </c>
      <c r="TLE92" s="98" t="s">
        <v>669</v>
      </c>
      <c r="TLF92" s="98" t="s">
        <v>669</v>
      </c>
      <c r="TLG92" s="98" t="s">
        <v>669</v>
      </c>
      <c r="TLH92" s="98" t="s">
        <v>669</v>
      </c>
      <c r="TLI92" s="98" t="s">
        <v>669</v>
      </c>
      <c r="TLJ92" s="98" t="s">
        <v>669</v>
      </c>
      <c r="TLK92" s="98" t="s">
        <v>669</v>
      </c>
      <c r="TLL92" s="98" t="s">
        <v>669</v>
      </c>
      <c r="TLM92" s="98" t="s">
        <v>669</v>
      </c>
      <c r="TLN92" s="98" t="s">
        <v>669</v>
      </c>
      <c r="TLO92" s="98" t="s">
        <v>669</v>
      </c>
      <c r="TLP92" s="98" t="s">
        <v>669</v>
      </c>
      <c r="TLQ92" s="98" t="s">
        <v>669</v>
      </c>
      <c r="TLR92" s="98" t="s">
        <v>669</v>
      </c>
      <c r="TLS92" s="98" t="s">
        <v>669</v>
      </c>
      <c r="TLT92" s="98" t="s">
        <v>669</v>
      </c>
      <c r="TLU92" s="98" t="s">
        <v>669</v>
      </c>
      <c r="TLV92" s="98" t="s">
        <v>669</v>
      </c>
      <c r="TLW92" s="98" t="s">
        <v>669</v>
      </c>
      <c r="TLX92" s="98" t="s">
        <v>669</v>
      </c>
      <c r="TLY92" s="98" t="s">
        <v>669</v>
      </c>
      <c r="TLZ92" s="98" t="s">
        <v>669</v>
      </c>
      <c r="TMA92" s="98" t="s">
        <v>669</v>
      </c>
      <c r="TMB92" s="98" t="s">
        <v>669</v>
      </c>
      <c r="TMC92" s="98" t="s">
        <v>669</v>
      </c>
      <c r="TMD92" s="98" t="s">
        <v>669</v>
      </c>
      <c r="TME92" s="98" t="s">
        <v>669</v>
      </c>
      <c r="TMF92" s="98" t="s">
        <v>669</v>
      </c>
      <c r="TMG92" s="98" t="s">
        <v>669</v>
      </c>
      <c r="TMH92" s="98" t="s">
        <v>669</v>
      </c>
      <c r="TMI92" s="98" t="s">
        <v>669</v>
      </c>
      <c r="TMJ92" s="98" t="s">
        <v>669</v>
      </c>
      <c r="TMK92" s="98" t="s">
        <v>669</v>
      </c>
      <c r="TML92" s="98" t="s">
        <v>669</v>
      </c>
      <c r="TMM92" s="98" t="s">
        <v>669</v>
      </c>
      <c r="TMN92" s="98" t="s">
        <v>669</v>
      </c>
      <c r="TMO92" s="98" t="s">
        <v>669</v>
      </c>
      <c r="TMP92" s="98" t="s">
        <v>669</v>
      </c>
      <c r="TMQ92" s="98" t="s">
        <v>669</v>
      </c>
      <c r="TMR92" s="98" t="s">
        <v>669</v>
      </c>
      <c r="TMS92" s="98" t="s">
        <v>669</v>
      </c>
      <c r="TMT92" s="98" t="s">
        <v>669</v>
      </c>
      <c r="TMU92" s="98" t="s">
        <v>669</v>
      </c>
      <c r="TMV92" s="98" t="s">
        <v>669</v>
      </c>
      <c r="TMW92" s="98" t="s">
        <v>669</v>
      </c>
      <c r="TMX92" s="98" t="s">
        <v>669</v>
      </c>
      <c r="TMY92" s="98" t="s">
        <v>669</v>
      </c>
      <c r="TMZ92" s="98" t="s">
        <v>669</v>
      </c>
      <c r="TNA92" s="98" t="s">
        <v>669</v>
      </c>
      <c r="TNB92" s="98" t="s">
        <v>669</v>
      </c>
      <c r="TNC92" s="98" t="s">
        <v>669</v>
      </c>
      <c r="TND92" s="98" t="s">
        <v>669</v>
      </c>
      <c r="TNE92" s="98" t="s">
        <v>669</v>
      </c>
      <c r="TNF92" s="98" t="s">
        <v>669</v>
      </c>
      <c r="TNG92" s="98" t="s">
        <v>669</v>
      </c>
      <c r="TNH92" s="98" t="s">
        <v>669</v>
      </c>
      <c r="TNI92" s="98" t="s">
        <v>669</v>
      </c>
      <c r="TNJ92" s="98" t="s">
        <v>669</v>
      </c>
      <c r="TNK92" s="98" t="s">
        <v>669</v>
      </c>
      <c r="TNL92" s="98" t="s">
        <v>669</v>
      </c>
      <c r="TNM92" s="98" t="s">
        <v>669</v>
      </c>
      <c r="TNN92" s="98" t="s">
        <v>669</v>
      </c>
      <c r="TNO92" s="98" t="s">
        <v>669</v>
      </c>
      <c r="TNP92" s="98" t="s">
        <v>669</v>
      </c>
      <c r="TNQ92" s="98" t="s">
        <v>669</v>
      </c>
      <c r="TNR92" s="98" t="s">
        <v>669</v>
      </c>
      <c r="TNS92" s="98" t="s">
        <v>669</v>
      </c>
      <c r="TNT92" s="98" t="s">
        <v>669</v>
      </c>
      <c r="TNU92" s="98" t="s">
        <v>669</v>
      </c>
      <c r="TNV92" s="98" t="s">
        <v>669</v>
      </c>
      <c r="TNW92" s="98" t="s">
        <v>669</v>
      </c>
      <c r="TNX92" s="98" t="s">
        <v>669</v>
      </c>
      <c r="TNY92" s="98" t="s">
        <v>669</v>
      </c>
      <c r="TNZ92" s="98" t="s">
        <v>669</v>
      </c>
      <c r="TOA92" s="98" t="s">
        <v>669</v>
      </c>
      <c r="TOB92" s="98" t="s">
        <v>669</v>
      </c>
      <c r="TOC92" s="98" t="s">
        <v>669</v>
      </c>
      <c r="TOD92" s="98" t="s">
        <v>669</v>
      </c>
      <c r="TOE92" s="98" t="s">
        <v>669</v>
      </c>
      <c r="TOF92" s="98" t="s">
        <v>669</v>
      </c>
      <c r="TOG92" s="98" t="s">
        <v>669</v>
      </c>
      <c r="TOH92" s="98" t="s">
        <v>669</v>
      </c>
      <c r="TOI92" s="98" t="s">
        <v>669</v>
      </c>
      <c r="TOJ92" s="98" t="s">
        <v>669</v>
      </c>
      <c r="TOK92" s="98" t="s">
        <v>669</v>
      </c>
      <c r="TOL92" s="98" t="s">
        <v>669</v>
      </c>
      <c r="TOM92" s="98" t="s">
        <v>669</v>
      </c>
      <c r="TON92" s="98" t="s">
        <v>669</v>
      </c>
      <c r="TOO92" s="98" t="s">
        <v>669</v>
      </c>
      <c r="TOP92" s="98" t="s">
        <v>669</v>
      </c>
      <c r="TOQ92" s="98" t="s">
        <v>669</v>
      </c>
      <c r="TOR92" s="98" t="s">
        <v>669</v>
      </c>
      <c r="TOS92" s="98" t="s">
        <v>669</v>
      </c>
      <c r="TOT92" s="98" t="s">
        <v>669</v>
      </c>
      <c r="TOU92" s="98" t="s">
        <v>669</v>
      </c>
      <c r="TOV92" s="98" t="s">
        <v>669</v>
      </c>
      <c r="TOW92" s="98" t="s">
        <v>669</v>
      </c>
      <c r="TOX92" s="98" t="s">
        <v>669</v>
      </c>
      <c r="TOY92" s="98" t="s">
        <v>669</v>
      </c>
      <c r="TOZ92" s="98" t="s">
        <v>669</v>
      </c>
      <c r="TPA92" s="98" t="s">
        <v>669</v>
      </c>
      <c r="TPB92" s="98" t="s">
        <v>669</v>
      </c>
      <c r="TPC92" s="98" t="s">
        <v>669</v>
      </c>
      <c r="TPD92" s="98" t="s">
        <v>669</v>
      </c>
      <c r="TPE92" s="98" t="s">
        <v>669</v>
      </c>
      <c r="TPF92" s="98" t="s">
        <v>669</v>
      </c>
      <c r="TPG92" s="98" t="s">
        <v>669</v>
      </c>
      <c r="TPH92" s="98" t="s">
        <v>669</v>
      </c>
      <c r="TPI92" s="98" t="s">
        <v>669</v>
      </c>
      <c r="TPJ92" s="98" t="s">
        <v>669</v>
      </c>
      <c r="TPK92" s="98" t="s">
        <v>669</v>
      </c>
      <c r="TPL92" s="98" t="s">
        <v>669</v>
      </c>
      <c r="TPM92" s="98" t="s">
        <v>669</v>
      </c>
      <c r="TPN92" s="98" t="s">
        <v>669</v>
      </c>
      <c r="TPO92" s="98" t="s">
        <v>669</v>
      </c>
      <c r="TPP92" s="98" t="s">
        <v>669</v>
      </c>
      <c r="TPQ92" s="98" t="s">
        <v>669</v>
      </c>
      <c r="TPR92" s="98" t="s">
        <v>669</v>
      </c>
      <c r="TPS92" s="98" t="s">
        <v>669</v>
      </c>
      <c r="TPT92" s="98" t="s">
        <v>669</v>
      </c>
      <c r="TPU92" s="98" t="s">
        <v>669</v>
      </c>
      <c r="TPV92" s="98" t="s">
        <v>669</v>
      </c>
      <c r="TPW92" s="98" t="s">
        <v>669</v>
      </c>
      <c r="TPX92" s="98" t="s">
        <v>669</v>
      </c>
      <c r="TPY92" s="98" t="s">
        <v>669</v>
      </c>
      <c r="TPZ92" s="98" t="s">
        <v>669</v>
      </c>
      <c r="TQA92" s="98" t="s">
        <v>669</v>
      </c>
      <c r="TQB92" s="98" t="s">
        <v>669</v>
      </c>
      <c r="TQC92" s="98" t="s">
        <v>669</v>
      </c>
      <c r="TQD92" s="98" t="s">
        <v>669</v>
      </c>
      <c r="TQE92" s="98" t="s">
        <v>669</v>
      </c>
      <c r="TQF92" s="98" t="s">
        <v>669</v>
      </c>
      <c r="TQG92" s="98" t="s">
        <v>669</v>
      </c>
      <c r="TQH92" s="98" t="s">
        <v>669</v>
      </c>
      <c r="TQI92" s="98" t="s">
        <v>669</v>
      </c>
      <c r="TQJ92" s="98" t="s">
        <v>669</v>
      </c>
      <c r="TQK92" s="98" t="s">
        <v>669</v>
      </c>
      <c r="TQL92" s="98" t="s">
        <v>669</v>
      </c>
      <c r="TQM92" s="98" t="s">
        <v>669</v>
      </c>
      <c r="TQN92" s="98" t="s">
        <v>669</v>
      </c>
      <c r="TQO92" s="98" t="s">
        <v>669</v>
      </c>
      <c r="TQP92" s="98" t="s">
        <v>669</v>
      </c>
      <c r="TQQ92" s="98" t="s">
        <v>669</v>
      </c>
      <c r="TQR92" s="98" t="s">
        <v>669</v>
      </c>
      <c r="TQS92" s="98" t="s">
        <v>669</v>
      </c>
      <c r="TQT92" s="98" t="s">
        <v>669</v>
      </c>
      <c r="TQU92" s="98" t="s">
        <v>669</v>
      </c>
      <c r="TQV92" s="98" t="s">
        <v>669</v>
      </c>
      <c r="TQW92" s="98" t="s">
        <v>669</v>
      </c>
      <c r="TQX92" s="98" t="s">
        <v>669</v>
      </c>
      <c r="TQY92" s="98" t="s">
        <v>669</v>
      </c>
      <c r="TQZ92" s="98" t="s">
        <v>669</v>
      </c>
      <c r="TRA92" s="98" t="s">
        <v>669</v>
      </c>
      <c r="TRB92" s="98" t="s">
        <v>669</v>
      </c>
      <c r="TRC92" s="98" t="s">
        <v>669</v>
      </c>
      <c r="TRD92" s="98" t="s">
        <v>669</v>
      </c>
      <c r="TRE92" s="98" t="s">
        <v>669</v>
      </c>
      <c r="TRF92" s="98" t="s">
        <v>669</v>
      </c>
      <c r="TRG92" s="98" t="s">
        <v>669</v>
      </c>
      <c r="TRH92" s="98" t="s">
        <v>669</v>
      </c>
      <c r="TRI92" s="98" t="s">
        <v>669</v>
      </c>
      <c r="TRJ92" s="98" t="s">
        <v>669</v>
      </c>
      <c r="TRK92" s="98" t="s">
        <v>669</v>
      </c>
      <c r="TRL92" s="98" t="s">
        <v>669</v>
      </c>
      <c r="TRM92" s="98" t="s">
        <v>669</v>
      </c>
      <c r="TRN92" s="98" t="s">
        <v>669</v>
      </c>
      <c r="TRO92" s="98" t="s">
        <v>669</v>
      </c>
      <c r="TRP92" s="98" t="s">
        <v>669</v>
      </c>
      <c r="TRQ92" s="98" t="s">
        <v>669</v>
      </c>
      <c r="TRR92" s="98" t="s">
        <v>669</v>
      </c>
      <c r="TRS92" s="98" t="s">
        <v>669</v>
      </c>
      <c r="TRT92" s="98" t="s">
        <v>669</v>
      </c>
      <c r="TRU92" s="98" t="s">
        <v>669</v>
      </c>
      <c r="TRV92" s="98" t="s">
        <v>669</v>
      </c>
      <c r="TRW92" s="98" t="s">
        <v>669</v>
      </c>
      <c r="TRX92" s="98" t="s">
        <v>669</v>
      </c>
      <c r="TRY92" s="98" t="s">
        <v>669</v>
      </c>
      <c r="TRZ92" s="98" t="s">
        <v>669</v>
      </c>
      <c r="TSA92" s="98" t="s">
        <v>669</v>
      </c>
      <c r="TSB92" s="98" t="s">
        <v>669</v>
      </c>
      <c r="TSC92" s="98" t="s">
        <v>669</v>
      </c>
      <c r="TSD92" s="98" t="s">
        <v>669</v>
      </c>
      <c r="TSE92" s="98" t="s">
        <v>669</v>
      </c>
      <c r="TSF92" s="98" t="s">
        <v>669</v>
      </c>
      <c r="TSG92" s="98" t="s">
        <v>669</v>
      </c>
      <c r="TSH92" s="98" t="s">
        <v>669</v>
      </c>
      <c r="TSI92" s="98" t="s">
        <v>669</v>
      </c>
      <c r="TSJ92" s="98" t="s">
        <v>669</v>
      </c>
      <c r="TSK92" s="98" t="s">
        <v>669</v>
      </c>
      <c r="TSL92" s="98" t="s">
        <v>669</v>
      </c>
      <c r="TSM92" s="98" t="s">
        <v>669</v>
      </c>
      <c r="TSN92" s="98" t="s">
        <v>669</v>
      </c>
      <c r="TSO92" s="98" t="s">
        <v>669</v>
      </c>
      <c r="TSP92" s="98" t="s">
        <v>669</v>
      </c>
      <c r="TSQ92" s="98" t="s">
        <v>669</v>
      </c>
      <c r="TSR92" s="98" t="s">
        <v>669</v>
      </c>
      <c r="TSS92" s="98" t="s">
        <v>669</v>
      </c>
      <c r="TST92" s="98" t="s">
        <v>669</v>
      </c>
      <c r="TSU92" s="98" t="s">
        <v>669</v>
      </c>
      <c r="TSV92" s="98" t="s">
        <v>669</v>
      </c>
      <c r="TSW92" s="98" t="s">
        <v>669</v>
      </c>
      <c r="TSX92" s="98" t="s">
        <v>669</v>
      </c>
      <c r="TSY92" s="98" t="s">
        <v>669</v>
      </c>
      <c r="TSZ92" s="98" t="s">
        <v>669</v>
      </c>
      <c r="TTA92" s="98" t="s">
        <v>669</v>
      </c>
      <c r="TTB92" s="98" t="s">
        <v>669</v>
      </c>
      <c r="TTC92" s="98" t="s">
        <v>669</v>
      </c>
      <c r="TTD92" s="98" t="s">
        <v>669</v>
      </c>
      <c r="TTE92" s="98" t="s">
        <v>669</v>
      </c>
      <c r="TTF92" s="98" t="s">
        <v>669</v>
      </c>
      <c r="TTG92" s="98" t="s">
        <v>669</v>
      </c>
      <c r="TTH92" s="98" t="s">
        <v>669</v>
      </c>
      <c r="TTI92" s="98" t="s">
        <v>669</v>
      </c>
      <c r="TTJ92" s="98" t="s">
        <v>669</v>
      </c>
      <c r="TTK92" s="98" t="s">
        <v>669</v>
      </c>
      <c r="TTL92" s="98" t="s">
        <v>669</v>
      </c>
      <c r="TTM92" s="98" t="s">
        <v>669</v>
      </c>
      <c r="TTN92" s="98" t="s">
        <v>669</v>
      </c>
      <c r="TTO92" s="98" t="s">
        <v>669</v>
      </c>
      <c r="TTP92" s="98" t="s">
        <v>669</v>
      </c>
      <c r="TTQ92" s="98" t="s">
        <v>669</v>
      </c>
      <c r="TTR92" s="98" t="s">
        <v>669</v>
      </c>
      <c r="TTS92" s="98" t="s">
        <v>669</v>
      </c>
      <c r="TTT92" s="98" t="s">
        <v>669</v>
      </c>
      <c r="TTU92" s="98" t="s">
        <v>669</v>
      </c>
      <c r="TTV92" s="98" t="s">
        <v>669</v>
      </c>
      <c r="TTW92" s="98" t="s">
        <v>669</v>
      </c>
      <c r="TTX92" s="98" t="s">
        <v>669</v>
      </c>
      <c r="TTY92" s="98" t="s">
        <v>669</v>
      </c>
      <c r="TTZ92" s="98" t="s">
        <v>669</v>
      </c>
      <c r="TUA92" s="98" t="s">
        <v>669</v>
      </c>
      <c r="TUB92" s="98" t="s">
        <v>669</v>
      </c>
      <c r="TUC92" s="98" t="s">
        <v>669</v>
      </c>
      <c r="TUD92" s="98" t="s">
        <v>669</v>
      </c>
      <c r="TUE92" s="98" t="s">
        <v>669</v>
      </c>
      <c r="TUF92" s="98" t="s">
        <v>669</v>
      </c>
      <c r="TUG92" s="98" t="s">
        <v>669</v>
      </c>
      <c r="TUH92" s="98" t="s">
        <v>669</v>
      </c>
      <c r="TUI92" s="98" t="s">
        <v>669</v>
      </c>
      <c r="TUJ92" s="98" t="s">
        <v>669</v>
      </c>
      <c r="TUK92" s="98" t="s">
        <v>669</v>
      </c>
      <c r="TUL92" s="98" t="s">
        <v>669</v>
      </c>
      <c r="TUM92" s="98" t="s">
        <v>669</v>
      </c>
      <c r="TUN92" s="98" t="s">
        <v>669</v>
      </c>
      <c r="TUO92" s="98" t="s">
        <v>669</v>
      </c>
      <c r="TUP92" s="98" t="s">
        <v>669</v>
      </c>
      <c r="TUQ92" s="98" t="s">
        <v>669</v>
      </c>
      <c r="TUR92" s="98" t="s">
        <v>669</v>
      </c>
      <c r="TUS92" s="98" t="s">
        <v>669</v>
      </c>
      <c r="TUT92" s="98" t="s">
        <v>669</v>
      </c>
      <c r="TUU92" s="98" t="s">
        <v>669</v>
      </c>
      <c r="TUV92" s="98" t="s">
        <v>669</v>
      </c>
      <c r="TUW92" s="98" t="s">
        <v>669</v>
      </c>
      <c r="TUX92" s="98" t="s">
        <v>669</v>
      </c>
      <c r="TUY92" s="98" t="s">
        <v>669</v>
      </c>
      <c r="TUZ92" s="98" t="s">
        <v>669</v>
      </c>
      <c r="TVA92" s="98" t="s">
        <v>669</v>
      </c>
      <c r="TVB92" s="98" t="s">
        <v>669</v>
      </c>
      <c r="TVC92" s="98" t="s">
        <v>669</v>
      </c>
      <c r="TVD92" s="98" t="s">
        <v>669</v>
      </c>
      <c r="TVE92" s="98" t="s">
        <v>669</v>
      </c>
      <c r="TVF92" s="98" t="s">
        <v>669</v>
      </c>
      <c r="TVG92" s="98" t="s">
        <v>669</v>
      </c>
      <c r="TVH92" s="98" t="s">
        <v>669</v>
      </c>
      <c r="TVI92" s="98" t="s">
        <v>669</v>
      </c>
      <c r="TVJ92" s="98" t="s">
        <v>669</v>
      </c>
      <c r="TVK92" s="98" t="s">
        <v>669</v>
      </c>
      <c r="TVL92" s="98" t="s">
        <v>669</v>
      </c>
      <c r="TVM92" s="98" t="s">
        <v>669</v>
      </c>
      <c r="TVN92" s="98" t="s">
        <v>669</v>
      </c>
      <c r="TVO92" s="98" t="s">
        <v>669</v>
      </c>
      <c r="TVP92" s="98" t="s">
        <v>669</v>
      </c>
      <c r="TVQ92" s="98" t="s">
        <v>669</v>
      </c>
      <c r="TVR92" s="98" t="s">
        <v>669</v>
      </c>
      <c r="TVS92" s="98" t="s">
        <v>669</v>
      </c>
      <c r="TVT92" s="98" t="s">
        <v>669</v>
      </c>
      <c r="TVU92" s="98" t="s">
        <v>669</v>
      </c>
      <c r="TVV92" s="98" t="s">
        <v>669</v>
      </c>
      <c r="TVW92" s="98" t="s">
        <v>669</v>
      </c>
      <c r="TVX92" s="98" t="s">
        <v>669</v>
      </c>
      <c r="TVY92" s="98" t="s">
        <v>669</v>
      </c>
      <c r="TVZ92" s="98" t="s">
        <v>669</v>
      </c>
      <c r="TWA92" s="98" t="s">
        <v>669</v>
      </c>
      <c r="TWB92" s="98" t="s">
        <v>669</v>
      </c>
      <c r="TWC92" s="98" t="s">
        <v>669</v>
      </c>
      <c r="TWD92" s="98" t="s">
        <v>669</v>
      </c>
      <c r="TWE92" s="98" t="s">
        <v>669</v>
      </c>
      <c r="TWF92" s="98" t="s">
        <v>669</v>
      </c>
      <c r="TWG92" s="98" t="s">
        <v>669</v>
      </c>
      <c r="TWH92" s="98" t="s">
        <v>669</v>
      </c>
      <c r="TWI92" s="98" t="s">
        <v>669</v>
      </c>
      <c r="TWJ92" s="98" t="s">
        <v>669</v>
      </c>
      <c r="TWK92" s="98" t="s">
        <v>669</v>
      </c>
      <c r="TWL92" s="98" t="s">
        <v>669</v>
      </c>
      <c r="TWM92" s="98" t="s">
        <v>669</v>
      </c>
      <c r="TWN92" s="98" t="s">
        <v>669</v>
      </c>
      <c r="TWO92" s="98" t="s">
        <v>669</v>
      </c>
      <c r="TWP92" s="98" t="s">
        <v>669</v>
      </c>
      <c r="TWQ92" s="98" t="s">
        <v>669</v>
      </c>
      <c r="TWR92" s="98" t="s">
        <v>669</v>
      </c>
      <c r="TWS92" s="98" t="s">
        <v>669</v>
      </c>
      <c r="TWT92" s="98" t="s">
        <v>669</v>
      </c>
      <c r="TWU92" s="98" t="s">
        <v>669</v>
      </c>
      <c r="TWV92" s="98" t="s">
        <v>669</v>
      </c>
      <c r="TWW92" s="98" t="s">
        <v>669</v>
      </c>
      <c r="TWX92" s="98" t="s">
        <v>669</v>
      </c>
      <c r="TWY92" s="98" t="s">
        <v>669</v>
      </c>
      <c r="TWZ92" s="98" t="s">
        <v>669</v>
      </c>
      <c r="TXA92" s="98" t="s">
        <v>669</v>
      </c>
      <c r="TXB92" s="98" t="s">
        <v>669</v>
      </c>
      <c r="TXC92" s="98" t="s">
        <v>669</v>
      </c>
      <c r="TXD92" s="98" t="s">
        <v>669</v>
      </c>
      <c r="TXE92" s="98" t="s">
        <v>669</v>
      </c>
      <c r="TXF92" s="98" t="s">
        <v>669</v>
      </c>
      <c r="TXG92" s="98" t="s">
        <v>669</v>
      </c>
      <c r="TXH92" s="98" t="s">
        <v>669</v>
      </c>
      <c r="TXI92" s="98" t="s">
        <v>669</v>
      </c>
      <c r="TXJ92" s="98" t="s">
        <v>669</v>
      </c>
      <c r="TXK92" s="98" t="s">
        <v>669</v>
      </c>
      <c r="TXL92" s="98" t="s">
        <v>669</v>
      </c>
      <c r="TXM92" s="98" t="s">
        <v>669</v>
      </c>
      <c r="TXN92" s="98" t="s">
        <v>669</v>
      </c>
      <c r="TXO92" s="98" t="s">
        <v>669</v>
      </c>
      <c r="TXP92" s="98" t="s">
        <v>669</v>
      </c>
      <c r="TXQ92" s="98" t="s">
        <v>669</v>
      </c>
      <c r="TXR92" s="98" t="s">
        <v>669</v>
      </c>
      <c r="TXS92" s="98" t="s">
        <v>669</v>
      </c>
      <c r="TXT92" s="98" t="s">
        <v>669</v>
      </c>
      <c r="TXU92" s="98" t="s">
        <v>669</v>
      </c>
      <c r="TXV92" s="98" t="s">
        <v>669</v>
      </c>
      <c r="TXW92" s="98" t="s">
        <v>669</v>
      </c>
      <c r="TXX92" s="98" t="s">
        <v>669</v>
      </c>
      <c r="TXY92" s="98" t="s">
        <v>669</v>
      </c>
      <c r="TXZ92" s="98" t="s">
        <v>669</v>
      </c>
      <c r="TYA92" s="98" t="s">
        <v>669</v>
      </c>
      <c r="TYB92" s="98" t="s">
        <v>669</v>
      </c>
      <c r="TYC92" s="98" t="s">
        <v>669</v>
      </c>
      <c r="TYD92" s="98" t="s">
        <v>669</v>
      </c>
      <c r="TYE92" s="98" t="s">
        <v>669</v>
      </c>
      <c r="TYF92" s="98" t="s">
        <v>669</v>
      </c>
      <c r="TYG92" s="98" t="s">
        <v>669</v>
      </c>
      <c r="TYH92" s="98" t="s">
        <v>669</v>
      </c>
      <c r="TYI92" s="98" t="s">
        <v>669</v>
      </c>
      <c r="TYJ92" s="98" t="s">
        <v>669</v>
      </c>
      <c r="TYK92" s="98" t="s">
        <v>669</v>
      </c>
      <c r="TYL92" s="98" t="s">
        <v>669</v>
      </c>
      <c r="TYM92" s="98" t="s">
        <v>669</v>
      </c>
      <c r="TYN92" s="98" t="s">
        <v>669</v>
      </c>
      <c r="TYO92" s="98" t="s">
        <v>669</v>
      </c>
      <c r="TYP92" s="98" t="s">
        <v>669</v>
      </c>
      <c r="TYQ92" s="98" t="s">
        <v>669</v>
      </c>
      <c r="TYR92" s="98" t="s">
        <v>669</v>
      </c>
      <c r="TYS92" s="98" t="s">
        <v>669</v>
      </c>
      <c r="TYT92" s="98" t="s">
        <v>669</v>
      </c>
      <c r="TYU92" s="98" t="s">
        <v>669</v>
      </c>
      <c r="TYV92" s="98" t="s">
        <v>669</v>
      </c>
      <c r="TYW92" s="98" t="s">
        <v>669</v>
      </c>
      <c r="TYX92" s="98" t="s">
        <v>669</v>
      </c>
      <c r="TYY92" s="98" t="s">
        <v>669</v>
      </c>
      <c r="TYZ92" s="98" t="s">
        <v>669</v>
      </c>
      <c r="TZA92" s="98" t="s">
        <v>669</v>
      </c>
      <c r="TZB92" s="98" t="s">
        <v>669</v>
      </c>
      <c r="TZC92" s="98" t="s">
        <v>669</v>
      </c>
      <c r="TZD92" s="98" t="s">
        <v>669</v>
      </c>
      <c r="TZE92" s="98" t="s">
        <v>669</v>
      </c>
      <c r="TZF92" s="98" t="s">
        <v>669</v>
      </c>
      <c r="TZG92" s="98" t="s">
        <v>669</v>
      </c>
      <c r="TZH92" s="98" t="s">
        <v>669</v>
      </c>
      <c r="TZI92" s="98" t="s">
        <v>669</v>
      </c>
      <c r="TZJ92" s="98" t="s">
        <v>669</v>
      </c>
      <c r="TZK92" s="98" t="s">
        <v>669</v>
      </c>
      <c r="TZL92" s="98" t="s">
        <v>669</v>
      </c>
      <c r="TZM92" s="98" t="s">
        <v>669</v>
      </c>
      <c r="TZN92" s="98" t="s">
        <v>669</v>
      </c>
      <c r="TZO92" s="98" t="s">
        <v>669</v>
      </c>
      <c r="TZP92" s="98" t="s">
        <v>669</v>
      </c>
      <c r="TZQ92" s="98" t="s">
        <v>669</v>
      </c>
      <c r="TZR92" s="98" t="s">
        <v>669</v>
      </c>
      <c r="TZS92" s="98" t="s">
        <v>669</v>
      </c>
      <c r="TZT92" s="98" t="s">
        <v>669</v>
      </c>
      <c r="TZU92" s="98" t="s">
        <v>669</v>
      </c>
      <c r="TZV92" s="98" t="s">
        <v>669</v>
      </c>
      <c r="TZW92" s="98" t="s">
        <v>669</v>
      </c>
      <c r="TZX92" s="98" t="s">
        <v>669</v>
      </c>
      <c r="TZY92" s="98" t="s">
        <v>669</v>
      </c>
      <c r="TZZ92" s="98" t="s">
        <v>669</v>
      </c>
      <c r="UAA92" s="98" t="s">
        <v>669</v>
      </c>
      <c r="UAB92" s="98" t="s">
        <v>669</v>
      </c>
      <c r="UAC92" s="98" t="s">
        <v>669</v>
      </c>
      <c r="UAD92" s="98" t="s">
        <v>669</v>
      </c>
      <c r="UAE92" s="98" t="s">
        <v>669</v>
      </c>
      <c r="UAF92" s="98" t="s">
        <v>669</v>
      </c>
      <c r="UAG92" s="98" t="s">
        <v>669</v>
      </c>
      <c r="UAH92" s="98" t="s">
        <v>669</v>
      </c>
      <c r="UAI92" s="98" t="s">
        <v>669</v>
      </c>
      <c r="UAJ92" s="98" t="s">
        <v>669</v>
      </c>
      <c r="UAK92" s="98" t="s">
        <v>669</v>
      </c>
      <c r="UAL92" s="98" t="s">
        <v>669</v>
      </c>
      <c r="UAM92" s="98" t="s">
        <v>669</v>
      </c>
      <c r="UAN92" s="98" t="s">
        <v>669</v>
      </c>
      <c r="UAO92" s="98" t="s">
        <v>669</v>
      </c>
      <c r="UAP92" s="98" t="s">
        <v>669</v>
      </c>
      <c r="UAQ92" s="98" t="s">
        <v>669</v>
      </c>
      <c r="UAR92" s="98" t="s">
        <v>669</v>
      </c>
      <c r="UAS92" s="98" t="s">
        <v>669</v>
      </c>
      <c r="UAT92" s="98" t="s">
        <v>669</v>
      </c>
      <c r="UAU92" s="98" t="s">
        <v>669</v>
      </c>
      <c r="UAV92" s="98" t="s">
        <v>669</v>
      </c>
      <c r="UAW92" s="98" t="s">
        <v>669</v>
      </c>
      <c r="UAX92" s="98" t="s">
        <v>669</v>
      </c>
      <c r="UAY92" s="98" t="s">
        <v>669</v>
      </c>
      <c r="UAZ92" s="98" t="s">
        <v>669</v>
      </c>
      <c r="UBA92" s="98" t="s">
        <v>669</v>
      </c>
      <c r="UBB92" s="98" t="s">
        <v>669</v>
      </c>
      <c r="UBC92" s="98" t="s">
        <v>669</v>
      </c>
      <c r="UBD92" s="98" t="s">
        <v>669</v>
      </c>
      <c r="UBE92" s="98" t="s">
        <v>669</v>
      </c>
      <c r="UBF92" s="98" t="s">
        <v>669</v>
      </c>
      <c r="UBG92" s="98" t="s">
        <v>669</v>
      </c>
      <c r="UBH92" s="98" t="s">
        <v>669</v>
      </c>
      <c r="UBI92" s="98" t="s">
        <v>669</v>
      </c>
      <c r="UBJ92" s="98" t="s">
        <v>669</v>
      </c>
      <c r="UBK92" s="98" t="s">
        <v>669</v>
      </c>
      <c r="UBL92" s="98" t="s">
        <v>669</v>
      </c>
      <c r="UBM92" s="98" t="s">
        <v>669</v>
      </c>
      <c r="UBN92" s="98" t="s">
        <v>669</v>
      </c>
      <c r="UBO92" s="98" t="s">
        <v>669</v>
      </c>
      <c r="UBP92" s="98" t="s">
        <v>669</v>
      </c>
      <c r="UBQ92" s="98" t="s">
        <v>669</v>
      </c>
      <c r="UBR92" s="98" t="s">
        <v>669</v>
      </c>
      <c r="UBS92" s="98" t="s">
        <v>669</v>
      </c>
      <c r="UBT92" s="98" t="s">
        <v>669</v>
      </c>
      <c r="UBU92" s="98" t="s">
        <v>669</v>
      </c>
      <c r="UBV92" s="98" t="s">
        <v>669</v>
      </c>
      <c r="UBW92" s="98" t="s">
        <v>669</v>
      </c>
      <c r="UBX92" s="98" t="s">
        <v>669</v>
      </c>
      <c r="UBY92" s="98" t="s">
        <v>669</v>
      </c>
      <c r="UBZ92" s="98" t="s">
        <v>669</v>
      </c>
      <c r="UCA92" s="98" t="s">
        <v>669</v>
      </c>
      <c r="UCB92" s="98" t="s">
        <v>669</v>
      </c>
      <c r="UCC92" s="98" t="s">
        <v>669</v>
      </c>
      <c r="UCD92" s="98" t="s">
        <v>669</v>
      </c>
      <c r="UCE92" s="98" t="s">
        <v>669</v>
      </c>
      <c r="UCF92" s="98" t="s">
        <v>669</v>
      </c>
      <c r="UCG92" s="98" t="s">
        <v>669</v>
      </c>
      <c r="UCH92" s="98" t="s">
        <v>669</v>
      </c>
      <c r="UCI92" s="98" t="s">
        <v>669</v>
      </c>
      <c r="UCJ92" s="98" t="s">
        <v>669</v>
      </c>
      <c r="UCK92" s="98" t="s">
        <v>669</v>
      </c>
      <c r="UCL92" s="98" t="s">
        <v>669</v>
      </c>
      <c r="UCM92" s="98" t="s">
        <v>669</v>
      </c>
      <c r="UCN92" s="98" t="s">
        <v>669</v>
      </c>
      <c r="UCO92" s="98" t="s">
        <v>669</v>
      </c>
      <c r="UCP92" s="98" t="s">
        <v>669</v>
      </c>
      <c r="UCQ92" s="98" t="s">
        <v>669</v>
      </c>
      <c r="UCR92" s="98" t="s">
        <v>669</v>
      </c>
      <c r="UCS92" s="98" t="s">
        <v>669</v>
      </c>
      <c r="UCT92" s="98" t="s">
        <v>669</v>
      </c>
      <c r="UCU92" s="98" t="s">
        <v>669</v>
      </c>
      <c r="UCV92" s="98" t="s">
        <v>669</v>
      </c>
      <c r="UCW92" s="98" t="s">
        <v>669</v>
      </c>
      <c r="UCX92" s="98" t="s">
        <v>669</v>
      </c>
      <c r="UCY92" s="98" t="s">
        <v>669</v>
      </c>
      <c r="UCZ92" s="98" t="s">
        <v>669</v>
      </c>
      <c r="UDA92" s="98" t="s">
        <v>669</v>
      </c>
      <c r="UDB92" s="98" t="s">
        <v>669</v>
      </c>
      <c r="UDC92" s="98" t="s">
        <v>669</v>
      </c>
      <c r="UDD92" s="98" t="s">
        <v>669</v>
      </c>
      <c r="UDE92" s="98" t="s">
        <v>669</v>
      </c>
      <c r="UDF92" s="98" t="s">
        <v>669</v>
      </c>
      <c r="UDG92" s="98" t="s">
        <v>669</v>
      </c>
      <c r="UDH92" s="98" t="s">
        <v>669</v>
      </c>
      <c r="UDI92" s="98" t="s">
        <v>669</v>
      </c>
      <c r="UDJ92" s="98" t="s">
        <v>669</v>
      </c>
      <c r="UDK92" s="98" t="s">
        <v>669</v>
      </c>
      <c r="UDL92" s="98" t="s">
        <v>669</v>
      </c>
      <c r="UDM92" s="98" t="s">
        <v>669</v>
      </c>
      <c r="UDN92" s="98" t="s">
        <v>669</v>
      </c>
      <c r="UDO92" s="98" t="s">
        <v>669</v>
      </c>
      <c r="UDP92" s="98" t="s">
        <v>669</v>
      </c>
      <c r="UDQ92" s="98" t="s">
        <v>669</v>
      </c>
      <c r="UDR92" s="98" t="s">
        <v>669</v>
      </c>
      <c r="UDS92" s="98" t="s">
        <v>669</v>
      </c>
      <c r="UDT92" s="98" t="s">
        <v>669</v>
      </c>
      <c r="UDU92" s="98" t="s">
        <v>669</v>
      </c>
      <c r="UDV92" s="98" t="s">
        <v>669</v>
      </c>
      <c r="UDW92" s="98" t="s">
        <v>669</v>
      </c>
      <c r="UDX92" s="98" t="s">
        <v>669</v>
      </c>
      <c r="UDY92" s="98" t="s">
        <v>669</v>
      </c>
      <c r="UDZ92" s="98" t="s">
        <v>669</v>
      </c>
      <c r="UEA92" s="98" t="s">
        <v>669</v>
      </c>
      <c r="UEB92" s="98" t="s">
        <v>669</v>
      </c>
      <c r="UEC92" s="98" t="s">
        <v>669</v>
      </c>
      <c r="UED92" s="98" t="s">
        <v>669</v>
      </c>
      <c r="UEE92" s="98" t="s">
        <v>669</v>
      </c>
      <c r="UEF92" s="98" t="s">
        <v>669</v>
      </c>
      <c r="UEG92" s="98" t="s">
        <v>669</v>
      </c>
      <c r="UEH92" s="98" t="s">
        <v>669</v>
      </c>
      <c r="UEI92" s="98" t="s">
        <v>669</v>
      </c>
      <c r="UEJ92" s="98" t="s">
        <v>669</v>
      </c>
      <c r="UEK92" s="98" t="s">
        <v>669</v>
      </c>
      <c r="UEL92" s="98" t="s">
        <v>669</v>
      </c>
      <c r="UEM92" s="98" t="s">
        <v>669</v>
      </c>
      <c r="UEN92" s="98" t="s">
        <v>669</v>
      </c>
      <c r="UEO92" s="98" t="s">
        <v>669</v>
      </c>
      <c r="UEP92" s="98" t="s">
        <v>669</v>
      </c>
      <c r="UEQ92" s="98" t="s">
        <v>669</v>
      </c>
      <c r="UER92" s="98" t="s">
        <v>669</v>
      </c>
      <c r="UES92" s="98" t="s">
        <v>669</v>
      </c>
      <c r="UET92" s="98" t="s">
        <v>669</v>
      </c>
      <c r="UEU92" s="98" t="s">
        <v>669</v>
      </c>
      <c r="UEV92" s="98" t="s">
        <v>669</v>
      </c>
      <c r="UEW92" s="98" t="s">
        <v>669</v>
      </c>
      <c r="UEX92" s="98" t="s">
        <v>669</v>
      </c>
      <c r="UEY92" s="98" t="s">
        <v>669</v>
      </c>
      <c r="UEZ92" s="98" t="s">
        <v>669</v>
      </c>
      <c r="UFA92" s="98" t="s">
        <v>669</v>
      </c>
      <c r="UFB92" s="98" t="s">
        <v>669</v>
      </c>
      <c r="UFC92" s="98" t="s">
        <v>669</v>
      </c>
      <c r="UFD92" s="98" t="s">
        <v>669</v>
      </c>
      <c r="UFE92" s="98" t="s">
        <v>669</v>
      </c>
      <c r="UFF92" s="98" t="s">
        <v>669</v>
      </c>
      <c r="UFG92" s="98" t="s">
        <v>669</v>
      </c>
      <c r="UFH92" s="98" t="s">
        <v>669</v>
      </c>
      <c r="UFI92" s="98" t="s">
        <v>669</v>
      </c>
      <c r="UFJ92" s="98" t="s">
        <v>669</v>
      </c>
      <c r="UFK92" s="98" t="s">
        <v>669</v>
      </c>
      <c r="UFL92" s="98" t="s">
        <v>669</v>
      </c>
      <c r="UFM92" s="98" t="s">
        <v>669</v>
      </c>
      <c r="UFN92" s="98" t="s">
        <v>669</v>
      </c>
      <c r="UFO92" s="98" t="s">
        <v>669</v>
      </c>
      <c r="UFP92" s="98" t="s">
        <v>669</v>
      </c>
      <c r="UFQ92" s="98" t="s">
        <v>669</v>
      </c>
      <c r="UFR92" s="98" t="s">
        <v>669</v>
      </c>
      <c r="UFS92" s="98" t="s">
        <v>669</v>
      </c>
      <c r="UFT92" s="98" t="s">
        <v>669</v>
      </c>
      <c r="UFU92" s="98" t="s">
        <v>669</v>
      </c>
      <c r="UFV92" s="98" t="s">
        <v>669</v>
      </c>
      <c r="UFW92" s="98" t="s">
        <v>669</v>
      </c>
      <c r="UFX92" s="98" t="s">
        <v>669</v>
      </c>
      <c r="UFY92" s="98" t="s">
        <v>669</v>
      </c>
      <c r="UFZ92" s="98" t="s">
        <v>669</v>
      </c>
      <c r="UGA92" s="98" t="s">
        <v>669</v>
      </c>
      <c r="UGB92" s="98" t="s">
        <v>669</v>
      </c>
      <c r="UGC92" s="98" t="s">
        <v>669</v>
      </c>
      <c r="UGD92" s="98" t="s">
        <v>669</v>
      </c>
      <c r="UGE92" s="98" t="s">
        <v>669</v>
      </c>
      <c r="UGF92" s="98" t="s">
        <v>669</v>
      </c>
      <c r="UGG92" s="98" t="s">
        <v>669</v>
      </c>
      <c r="UGH92" s="98" t="s">
        <v>669</v>
      </c>
      <c r="UGI92" s="98" t="s">
        <v>669</v>
      </c>
      <c r="UGJ92" s="98" t="s">
        <v>669</v>
      </c>
      <c r="UGK92" s="98" t="s">
        <v>669</v>
      </c>
      <c r="UGL92" s="98" t="s">
        <v>669</v>
      </c>
      <c r="UGM92" s="98" t="s">
        <v>669</v>
      </c>
      <c r="UGN92" s="98" t="s">
        <v>669</v>
      </c>
      <c r="UGO92" s="98" t="s">
        <v>669</v>
      </c>
      <c r="UGP92" s="98" t="s">
        <v>669</v>
      </c>
      <c r="UGQ92" s="98" t="s">
        <v>669</v>
      </c>
      <c r="UGR92" s="98" t="s">
        <v>669</v>
      </c>
      <c r="UGS92" s="98" t="s">
        <v>669</v>
      </c>
      <c r="UGT92" s="98" t="s">
        <v>669</v>
      </c>
      <c r="UGU92" s="98" t="s">
        <v>669</v>
      </c>
      <c r="UGV92" s="98" t="s">
        <v>669</v>
      </c>
      <c r="UGW92" s="98" t="s">
        <v>669</v>
      </c>
      <c r="UGX92" s="98" t="s">
        <v>669</v>
      </c>
      <c r="UGY92" s="98" t="s">
        <v>669</v>
      </c>
      <c r="UGZ92" s="98" t="s">
        <v>669</v>
      </c>
      <c r="UHA92" s="98" t="s">
        <v>669</v>
      </c>
      <c r="UHB92" s="98" t="s">
        <v>669</v>
      </c>
      <c r="UHC92" s="98" t="s">
        <v>669</v>
      </c>
      <c r="UHD92" s="98" t="s">
        <v>669</v>
      </c>
      <c r="UHE92" s="98" t="s">
        <v>669</v>
      </c>
      <c r="UHF92" s="98" t="s">
        <v>669</v>
      </c>
      <c r="UHG92" s="98" t="s">
        <v>669</v>
      </c>
      <c r="UHH92" s="98" t="s">
        <v>669</v>
      </c>
      <c r="UHI92" s="98" t="s">
        <v>669</v>
      </c>
      <c r="UHJ92" s="98" t="s">
        <v>669</v>
      </c>
      <c r="UHK92" s="98" t="s">
        <v>669</v>
      </c>
      <c r="UHL92" s="98" t="s">
        <v>669</v>
      </c>
      <c r="UHM92" s="98" t="s">
        <v>669</v>
      </c>
      <c r="UHN92" s="98" t="s">
        <v>669</v>
      </c>
      <c r="UHO92" s="98" t="s">
        <v>669</v>
      </c>
      <c r="UHP92" s="98" t="s">
        <v>669</v>
      </c>
      <c r="UHQ92" s="98" t="s">
        <v>669</v>
      </c>
      <c r="UHR92" s="98" t="s">
        <v>669</v>
      </c>
      <c r="UHS92" s="98" t="s">
        <v>669</v>
      </c>
      <c r="UHT92" s="98" t="s">
        <v>669</v>
      </c>
      <c r="UHU92" s="98" t="s">
        <v>669</v>
      </c>
      <c r="UHV92" s="98" t="s">
        <v>669</v>
      </c>
      <c r="UHW92" s="98" t="s">
        <v>669</v>
      </c>
      <c r="UHX92" s="98" t="s">
        <v>669</v>
      </c>
      <c r="UHY92" s="98" t="s">
        <v>669</v>
      </c>
      <c r="UHZ92" s="98" t="s">
        <v>669</v>
      </c>
      <c r="UIA92" s="98" t="s">
        <v>669</v>
      </c>
      <c r="UIB92" s="98" t="s">
        <v>669</v>
      </c>
      <c r="UIC92" s="98" t="s">
        <v>669</v>
      </c>
      <c r="UID92" s="98" t="s">
        <v>669</v>
      </c>
      <c r="UIE92" s="98" t="s">
        <v>669</v>
      </c>
      <c r="UIF92" s="98" t="s">
        <v>669</v>
      </c>
      <c r="UIG92" s="98" t="s">
        <v>669</v>
      </c>
      <c r="UIH92" s="98" t="s">
        <v>669</v>
      </c>
      <c r="UII92" s="98" t="s">
        <v>669</v>
      </c>
      <c r="UIJ92" s="98" t="s">
        <v>669</v>
      </c>
      <c r="UIK92" s="98" t="s">
        <v>669</v>
      </c>
      <c r="UIL92" s="98" t="s">
        <v>669</v>
      </c>
      <c r="UIM92" s="98" t="s">
        <v>669</v>
      </c>
      <c r="UIN92" s="98" t="s">
        <v>669</v>
      </c>
      <c r="UIO92" s="98" t="s">
        <v>669</v>
      </c>
      <c r="UIP92" s="98" t="s">
        <v>669</v>
      </c>
      <c r="UIQ92" s="98" t="s">
        <v>669</v>
      </c>
      <c r="UIR92" s="98" t="s">
        <v>669</v>
      </c>
      <c r="UIS92" s="98" t="s">
        <v>669</v>
      </c>
      <c r="UIT92" s="98" t="s">
        <v>669</v>
      </c>
      <c r="UIU92" s="98" t="s">
        <v>669</v>
      </c>
      <c r="UIV92" s="98" t="s">
        <v>669</v>
      </c>
      <c r="UIW92" s="98" t="s">
        <v>669</v>
      </c>
      <c r="UIX92" s="98" t="s">
        <v>669</v>
      </c>
      <c r="UIY92" s="98" t="s">
        <v>669</v>
      </c>
      <c r="UIZ92" s="98" t="s">
        <v>669</v>
      </c>
      <c r="UJA92" s="98" t="s">
        <v>669</v>
      </c>
      <c r="UJB92" s="98" t="s">
        <v>669</v>
      </c>
      <c r="UJC92" s="98" t="s">
        <v>669</v>
      </c>
      <c r="UJD92" s="98" t="s">
        <v>669</v>
      </c>
      <c r="UJE92" s="98" t="s">
        <v>669</v>
      </c>
      <c r="UJF92" s="98" t="s">
        <v>669</v>
      </c>
      <c r="UJG92" s="98" t="s">
        <v>669</v>
      </c>
      <c r="UJH92" s="98" t="s">
        <v>669</v>
      </c>
      <c r="UJI92" s="98" t="s">
        <v>669</v>
      </c>
      <c r="UJJ92" s="98" t="s">
        <v>669</v>
      </c>
      <c r="UJK92" s="98" t="s">
        <v>669</v>
      </c>
      <c r="UJL92" s="98" t="s">
        <v>669</v>
      </c>
      <c r="UJM92" s="98" t="s">
        <v>669</v>
      </c>
      <c r="UJN92" s="98" t="s">
        <v>669</v>
      </c>
      <c r="UJO92" s="98" t="s">
        <v>669</v>
      </c>
      <c r="UJP92" s="98" t="s">
        <v>669</v>
      </c>
      <c r="UJQ92" s="98" t="s">
        <v>669</v>
      </c>
      <c r="UJR92" s="98" t="s">
        <v>669</v>
      </c>
      <c r="UJS92" s="98" t="s">
        <v>669</v>
      </c>
      <c r="UJT92" s="98" t="s">
        <v>669</v>
      </c>
      <c r="UJU92" s="98" t="s">
        <v>669</v>
      </c>
      <c r="UJV92" s="98" t="s">
        <v>669</v>
      </c>
      <c r="UJW92" s="98" t="s">
        <v>669</v>
      </c>
      <c r="UJX92" s="98" t="s">
        <v>669</v>
      </c>
      <c r="UJY92" s="98" t="s">
        <v>669</v>
      </c>
      <c r="UJZ92" s="98" t="s">
        <v>669</v>
      </c>
      <c r="UKA92" s="98" t="s">
        <v>669</v>
      </c>
      <c r="UKB92" s="98" t="s">
        <v>669</v>
      </c>
      <c r="UKC92" s="98" t="s">
        <v>669</v>
      </c>
      <c r="UKD92" s="98" t="s">
        <v>669</v>
      </c>
      <c r="UKE92" s="98" t="s">
        <v>669</v>
      </c>
      <c r="UKF92" s="98" t="s">
        <v>669</v>
      </c>
      <c r="UKG92" s="98" t="s">
        <v>669</v>
      </c>
      <c r="UKH92" s="98" t="s">
        <v>669</v>
      </c>
      <c r="UKI92" s="98" t="s">
        <v>669</v>
      </c>
      <c r="UKJ92" s="98" t="s">
        <v>669</v>
      </c>
      <c r="UKK92" s="98" t="s">
        <v>669</v>
      </c>
      <c r="UKL92" s="98" t="s">
        <v>669</v>
      </c>
      <c r="UKM92" s="98" t="s">
        <v>669</v>
      </c>
      <c r="UKN92" s="98" t="s">
        <v>669</v>
      </c>
      <c r="UKO92" s="98" t="s">
        <v>669</v>
      </c>
      <c r="UKP92" s="98" t="s">
        <v>669</v>
      </c>
      <c r="UKQ92" s="98" t="s">
        <v>669</v>
      </c>
      <c r="UKR92" s="98" t="s">
        <v>669</v>
      </c>
      <c r="UKS92" s="98" t="s">
        <v>669</v>
      </c>
      <c r="UKT92" s="98" t="s">
        <v>669</v>
      </c>
      <c r="UKU92" s="98" t="s">
        <v>669</v>
      </c>
      <c r="UKV92" s="98" t="s">
        <v>669</v>
      </c>
      <c r="UKW92" s="98" t="s">
        <v>669</v>
      </c>
      <c r="UKX92" s="98" t="s">
        <v>669</v>
      </c>
      <c r="UKY92" s="98" t="s">
        <v>669</v>
      </c>
      <c r="UKZ92" s="98" t="s">
        <v>669</v>
      </c>
      <c r="ULA92" s="98" t="s">
        <v>669</v>
      </c>
      <c r="ULB92" s="98" t="s">
        <v>669</v>
      </c>
      <c r="ULC92" s="98" t="s">
        <v>669</v>
      </c>
      <c r="ULD92" s="98" t="s">
        <v>669</v>
      </c>
      <c r="ULE92" s="98" t="s">
        <v>669</v>
      </c>
      <c r="ULF92" s="98" t="s">
        <v>669</v>
      </c>
      <c r="ULG92" s="98" t="s">
        <v>669</v>
      </c>
      <c r="ULH92" s="98" t="s">
        <v>669</v>
      </c>
      <c r="ULI92" s="98" t="s">
        <v>669</v>
      </c>
      <c r="ULJ92" s="98" t="s">
        <v>669</v>
      </c>
      <c r="ULK92" s="98" t="s">
        <v>669</v>
      </c>
      <c r="ULL92" s="98" t="s">
        <v>669</v>
      </c>
      <c r="ULM92" s="98" t="s">
        <v>669</v>
      </c>
      <c r="ULN92" s="98" t="s">
        <v>669</v>
      </c>
      <c r="ULO92" s="98" t="s">
        <v>669</v>
      </c>
      <c r="ULP92" s="98" t="s">
        <v>669</v>
      </c>
      <c r="ULQ92" s="98" t="s">
        <v>669</v>
      </c>
      <c r="ULR92" s="98" t="s">
        <v>669</v>
      </c>
      <c r="ULS92" s="98" t="s">
        <v>669</v>
      </c>
      <c r="ULT92" s="98" t="s">
        <v>669</v>
      </c>
      <c r="ULU92" s="98" t="s">
        <v>669</v>
      </c>
      <c r="ULV92" s="98" t="s">
        <v>669</v>
      </c>
      <c r="ULW92" s="98" t="s">
        <v>669</v>
      </c>
      <c r="ULX92" s="98" t="s">
        <v>669</v>
      </c>
      <c r="ULY92" s="98" t="s">
        <v>669</v>
      </c>
      <c r="ULZ92" s="98" t="s">
        <v>669</v>
      </c>
      <c r="UMA92" s="98" t="s">
        <v>669</v>
      </c>
      <c r="UMB92" s="98" t="s">
        <v>669</v>
      </c>
      <c r="UMC92" s="98" t="s">
        <v>669</v>
      </c>
      <c r="UMD92" s="98" t="s">
        <v>669</v>
      </c>
      <c r="UME92" s="98" t="s">
        <v>669</v>
      </c>
      <c r="UMF92" s="98" t="s">
        <v>669</v>
      </c>
      <c r="UMG92" s="98" t="s">
        <v>669</v>
      </c>
      <c r="UMH92" s="98" t="s">
        <v>669</v>
      </c>
      <c r="UMI92" s="98" t="s">
        <v>669</v>
      </c>
      <c r="UMJ92" s="98" t="s">
        <v>669</v>
      </c>
      <c r="UMK92" s="98" t="s">
        <v>669</v>
      </c>
      <c r="UML92" s="98" t="s">
        <v>669</v>
      </c>
      <c r="UMM92" s="98" t="s">
        <v>669</v>
      </c>
      <c r="UMN92" s="98" t="s">
        <v>669</v>
      </c>
      <c r="UMO92" s="98" t="s">
        <v>669</v>
      </c>
      <c r="UMP92" s="98" t="s">
        <v>669</v>
      </c>
      <c r="UMQ92" s="98" t="s">
        <v>669</v>
      </c>
      <c r="UMR92" s="98" t="s">
        <v>669</v>
      </c>
      <c r="UMS92" s="98" t="s">
        <v>669</v>
      </c>
      <c r="UMT92" s="98" t="s">
        <v>669</v>
      </c>
      <c r="UMU92" s="98" t="s">
        <v>669</v>
      </c>
      <c r="UMV92" s="98" t="s">
        <v>669</v>
      </c>
      <c r="UMW92" s="98" t="s">
        <v>669</v>
      </c>
      <c r="UMX92" s="98" t="s">
        <v>669</v>
      </c>
      <c r="UMY92" s="98" t="s">
        <v>669</v>
      </c>
      <c r="UMZ92" s="98" t="s">
        <v>669</v>
      </c>
      <c r="UNA92" s="98" t="s">
        <v>669</v>
      </c>
      <c r="UNB92" s="98" t="s">
        <v>669</v>
      </c>
      <c r="UNC92" s="98" t="s">
        <v>669</v>
      </c>
      <c r="UND92" s="98" t="s">
        <v>669</v>
      </c>
      <c r="UNE92" s="98" t="s">
        <v>669</v>
      </c>
      <c r="UNF92" s="98" t="s">
        <v>669</v>
      </c>
      <c r="UNG92" s="98" t="s">
        <v>669</v>
      </c>
      <c r="UNH92" s="98" t="s">
        <v>669</v>
      </c>
      <c r="UNI92" s="98" t="s">
        <v>669</v>
      </c>
      <c r="UNJ92" s="98" t="s">
        <v>669</v>
      </c>
      <c r="UNK92" s="98" t="s">
        <v>669</v>
      </c>
      <c r="UNL92" s="98" t="s">
        <v>669</v>
      </c>
      <c r="UNM92" s="98" t="s">
        <v>669</v>
      </c>
      <c r="UNN92" s="98" t="s">
        <v>669</v>
      </c>
      <c r="UNO92" s="98" t="s">
        <v>669</v>
      </c>
      <c r="UNP92" s="98" t="s">
        <v>669</v>
      </c>
      <c r="UNQ92" s="98" t="s">
        <v>669</v>
      </c>
      <c r="UNR92" s="98" t="s">
        <v>669</v>
      </c>
      <c r="UNS92" s="98" t="s">
        <v>669</v>
      </c>
      <c r="UNT92" s="98" t="s">
        <v>669</v>
      </c>
      <c r="UNU92" s="98" t="s">
        <v>669</v>
      </c>
      <c r="UNV92" s="98" t="s">
        <v>669</v>
      </c>
      <c r="UNW92" s="98" t="s">
        <v>669</v>
      </c>
      <c r="UNX92" s="98" t="s">
        <v>669</v>
      </c>
      <c r="UNY92" s="98" t="s">
        <v>669</v>
      </c>
      <c r="UNZ92" s="98" t="s">
        <v>669</v>
      </c>
      <c r="UOA92" s="98" t="s">
        <v>669</v>
      </c>
      <c r="UOB92" s="98" t="s">
        <v>669</v>
      </c>
      <c r="UOC92" s="98" t="s">
        <v>669</v>
      </c>
      <c r="UOD92" s="98" t="s">
        <v>669</v>
      </c>
      <c r="UOE92" s="98" t="s">
        <v>669</v>
      </c>
      <c r="UOF92" s="98" t="s">
        <v>669</v>
      </c>
      <c r="UOG92" s="98" t="s">
        <v>669</v>
      </c>
      <c r="UOH92" s="98" t="s">
        <v>669</v>
      </c>
      <c r="UOI92" s="98" t="s">
        <v>669</v>
      </c>
      <c r="UOJ92" s="98" t="s">
        <v>669</v>
      </c>
      <c r="UOK92" s="98" t="s">
        <v>669</v>
      </c>
      <c r="UOL92" s="98" t="s">
        <v>669</v>
      </c>
      <c r="UOM92" s="98" t="s">
        <v>669</v>
      </c>
      <c r="UON92" s="98" t="s">
        <v>669</v>
      </c>
      <c r="UOO92" s="98" t="s">
        <v>669</v>
      </c>
      <c r="UOP92" s="98" t="s">
        <v>669</v>
      </c>
      <c r="UOQ92" s="98" t="s">
        <v>669</v>
      </c>
      <c r="UOR92" s="98" t="s">
        <v>669</v>
      </c>
      <c r="UOS92" s="98" t="s">
        <v>669</v>
      </c>
      <c r="UOT92" s="98" t="s">
        <v>669</v>
      </c>
      <c r="UOU92" s="98" t="s">
        <v>669</v>
      </c>
      <c r="UOV92" s="98" t="s">
        <v>669</v>
      </c>
      <c r="UOW92" s="98" t="s">
        <v>669</v>
      </c>
      <c r="UOX92" s="98" t="s">
        <v>669</v>
      </c>
      <c r="UOY92" s="98" t="s">
        <v>669</v>
      </c>
      <c r="UOZ92" s="98" t="s">
        <v>669</v>
      </c>
      <c r="UPA92" s="98" t="s">
        <v>669</v>
      </c>
      <c r="UPB92" s="98" t="s">
        <v>669</v>
      </c>
      <c r="UPC92" s="98" t="s">
        <v>669</v>
      </c>
      <c r="UPD92" s="98" t="s">
        <v>669</v>
      </c>
      <c r="UPE92" s="98" t="s">
        <v>669</v>
      </c>
      <c r="UPF92" s="98" t="s">
        <v>669</v>
      </c>
      <c r="UPG92" s="98" t="s">
        <v>669</v>
      </c>
      <c r="UPH92" s="98" t="s">
        <v>669</v>
      </c>
      <c r="UPI92" s="98" t="s">
        <v>669</v>
      </c>
      <c r="UPJ92" s="98" t="s">
        <v>669</v>
      </c>
      <c r="UPK92" s="98" t="s">
        <v>669</v>
      </c>
      <c r="UPL92" s="98" t="s">
        <v>669</v>
      </c>
      <c r="UPM92" s="98" t="s">
        <v>669</v>
      </c>
      <c r="UPN92" s="98" t="s">
        <v>669</v>
      </c>
      <c r="UPO92" s="98" t="s">
        <v>669</v>
      </c>
      <c r="UPP92" s="98" t="s">
        <v>669</v>
      </c>
      <c r="UPQ92" s="98" t="s">
        <v>669</v>
      </c>
      <c r="UPR92" s="98" t="s">
        <v>669</v>
      </c>
      <c r="UPS92" s="98" t="s">
        <v>669</v>
      </c>
      <c r="UPT92" s="98" t="s">
        <v>669</v>
      </c>
      <c r="UPU92" s="98" t="s">
        <v>669</v>
      </c>
      <c r="UPV92" s="98" t="s">
        <v>669</v>
      </c>
      <c r="UPW92" s="98" t="s">
        <v>669</v>
      </c>
      <c r="UPX92" s="98" t="s">
        <v>669</v>
      </c>
      <c r="UPY92" s="98" t="s">
        <v>669</v>
      </c>
      <c r="UPZ92" s="98" t="s">
        <v>669</v>
      </c>
      <c r="UQA92" s="98" t="s">
        <v>669</v>
      </c>
      <c r="UQB92" s="98" t="s">
        <v>669</v>
      </c>
      <c r="UQC92" s="98" t="s">
        <v>669</v>
      </c>
      <c r="UQD92" s="98" t="s">
        <v>669</v>
      </c>
      <c r="UQE92" s="98" t="s">
        <v>669</v>
      </c>
      <c r="UQF92" s="98" t="s">
        <v>669</v>
      </c>
      <c r="UQG92" s="98" t="s">
        <v>669</v>
      </c>
      <c r="UQH92" s="98" t="s">
        <v>669</v>
      </c>
      <c r="UQI92" s="98" t="s">
        <v>669</v>
      </c>
      <c r="UQJ92" s="98" t="s">
        <v>669</v>
      </c>
      <c r="UQK92" s="98" t="s">
        <v>669</v>
      </c>
      <c r="UQL92" s="98" t="s">
        <v>669</v>
      </c>
      <c r="UQM92" s="98" t="s">
        <v>669</v>
      </c>
      <c r="UQN92" s="98" t="s">
        <v>669</v>
      </c>
      <c r="UQO92" s="98" t="s">
        <v>669</v>
      </c>
      <c r="UQP92" s="98" t="s">
        <v>669</v>
      </c>
      <c r="UQQ92" s="98" t="s">
        <v>669</v>
      </c>
      <c r="UQR92" s="98" t="s">
        <v>669</v>
      </c>
      <c r="UQS92" s="98" t="s">
        <v>669</v>
      </c>
      <c r="UQT92" s="98" t="s">
        <v>669</v>
      </c>
      <c r="UQU92" s="98" t="s">
        <v>669</v>
      </c>
      <c r="UQV92" s="98" t="s">
        <v>669</v>
      </c>
      <c r="UQW92" s="98" t="s">
        <v>669</v>
      </c>
      <c r="UQX92" s="98" t="s">
        <v>669</v>
      </c>
      <c r="UQY92" s="98" t="s">
        <v>669</v>
      </c>
      <c r="UQZ92" s="98" t="s">
        <v>669</v>
      </c>
      <c r="URA92" s="98" t="s">
        <v>669</v>
      </c>
      <c r="URB92" s="98" t="s">
        <v>669</v>
      </c>
      <c r="URC92" s="98" t="s">
        <v>669</v>
      </c>
      <c r="URD92" s="98" t="s">
        <v>669</v>
      </c>
      <c r="URE92" s="98" t="s">
        <v>669</v>
      </c>
      <c r="URF92" s="98" t="s">
        <v>669</v>
      </c>
      <c r="URG92" s="98" t="s">
        <v>669</v>
      </c>
      <c r="URH92" s="98" t="s">
        <v>669</v>
      </c>
      <c r="URI92" s="98" t="s">
        <v>669</v>
      </c>
      <c r="URJ92" s="98" t="s">
        <v>669</v>
      </c>
      <c r="URK92" s="98" t="s">
        <v>669</v>
      </c>
      <c r="URL92" s="98" t="s">
        <v>669</v>
      </c>
      <c r="URM92" s="98" t="s">
        <v>669</v>
      </c>
      <c r="URN92" s="98" t="s">
        <v>669</v>
      </c>
      <c r="URO92" s="98" t="s">
        <v>669</v>
      </c>
      <c r="URP92" s="98" t="s">
        <v>669</v>
      </c>
      <c r="URQ92" s="98" t="s">
        <v>669</v>
      </c>
      <c r="URR92" s="98" t="s">
        <v>669</v>
      </c>
      <c r="URS92" s="98" t="s">
        <v>669</v>
      </c>
      <c r="URT92" s="98" t="s">
        <v>669</v>
      </c>
      <c r="URU92" s="98" t="s">
        <v>669</v>
      </c>
      <c r="URV92" s="98" t="s">
        <v>669</v>
      </c>
      <c r="URW92" s="98" t="s">
        <v>669</v>
      </c>
      <c r="URX92" s="98" t="s">
        <v>669</v>
      </c>
      <c r="URY92" s="98" t="s">
        <v>669</v>
      </c>
      <c r="URZ92" s="98" t="s">
        <v>669</v>
      </c>
      <c r="USA92" s="98" t="s">
        <v>669</v>
      </c>
      <c r="USB92" s="98" t="s">
        <v>669</v>
      </c>
      <c r="USC92" s="98" t="s">
        <v>669</v>
      </c>
      <c r="USD92" s="98" t="s">
        <v>669</v>
      </c>
      <c r="USE92" s="98" t="s">
        <v>669</v>
      </c>
      <c r="USF92" s="98" t="s">
        <v>669</v>
      </c>
      <c r="USG92" s="98" t="s">
        <v>669</v>
      </c>
      <c r="USH92" s="98" t="s">
        <v>669</v>
      </c>
      <c r="USI92" s="98" t="s">
        <v>669</v>
      </c>
      <c r="USJ92" s="98" t="s">
        <v>669</v>
      </c>
      <c r="USK92" s="98" t="s">
        <v>669</v>
      </c>
      <c r="USL92" s="98" t="s">
        <v>669</v>
      </c>
      <c r="USM92" s="98" t="s">
        <v>669</v>
      </c>
      <c r="USN92" s="98" t="s">
        <v>669</v>
      </c>
      <c r="USO92" s="98" t="s">
        <v>669</v>
      </c>
      <c r="USP92" s="98" t="s">
        <v>669</v>
      </c>
      <c r="USQ92" s="98" t="s">
        <v>669</v>
      </c>
      <c r="USR92" s="98" t="s">
        <v>669</v>
      </c>
      <c r="USS92" s="98" t="s">
        <v>669</v>
      </c>
      <c r="UST92" s="98" t="s">
        <v>669</v>
      </c>
      <c r="USU92" s="98" t="s">
        <v>669</v>
      </c>
      <c r="USV92" s="98" t="s">
        <v>669</v>
      </c>
      <c r="USW92" s="98" t="s">
        <v>669</v>
      </c>
      <c r="USX92" s="98" t="s">
        <v>669</v>
      </c>
      <c r="USY92" s="98" t="s">
        <v>669</v>
      </c>
      <c r="USZ92" s="98" t="s">
        <v>669</v>
      </c>
      <c r="UTA92" s="98" t="s">
        <v>669</v>
      </c>
      <c r="UTB92" s="98" t="s">
        <v>669</v>
      </c>
      <c r="UTC92" s="98" t="s">
        <v>669</v>
      </c>
      <c r="UTD92" s="98" t="s">
        <v>669</v>
      </c>
      <c r="UTE92" s="98" t="s">
        <v>669</v>
      </c>
      <c r="UTF92" s="98" t="s">
        <v>669</v>
      </c>
      <c r="UTG92" s="98" t="s">
        <v>669</v>
      </c>
      <c r="UTH92" s="98" t="s">
        <v>669</v>
      </c>
      <c r="UTI92" s="98" t="s">
        <v>669</v>
      </c>
      <c r="UTJ92" s="98" t="s">
        <v>669</v>
      </c>
      <c r="UTK92" s="98" t="s">
        <v>669</v>
      </c>
      <c r="UTL92" s="98" t="s">
        <v>669</v>
      </c>
      <c r="UTM92" s="98" t="s">
        <v>669</v>
      </c>
      <c r="UTN92" s="98" t="s">
        <v>669</v>
      </c>
      <c r="UTO92" s="98" t="s">
        <v>669</v>
      </c>
      <c r="UTP92" s="98" t="s">
        <v>669</v>
      </c>
      <c r="UTQ92" s="98" t="s">
        <v>669</v>
      </c>
      <c r="UTR92" s="98" t="s">
        <v>669</v>
      </c>
      <c r="UTS92" s="98" t="s">
        <v>669</v>
      </c>
      <c r="UTT92" s="98" t="s">
        <v>669</v>
      </c>
      <c r="UTU92" s="98" t="s">
        <v>669</v>
      </c>
      <c r="UTV92" s="98" t="s">
        <v>669</v>
      </c>
      <c r="UTW92" s="98" t="s">
        <v>669</v>
      </c>
      <c r="UTX92" s="98" t="s">
        <v>669</v>
      </c>
      <c r="UTY92" s="98" t="s">
        <v>669</v>
      </c>
      <c r="UTZ92" s="98" t="s">
        <v>669</v>
      </c>
      <c r="UUA92" s="98" t="s">
        <v>669</v>
      </c>
      <c r="UUB92" s="98" t="s">
        <v>669</v>
      </c>
      <c r="UUC92" s="98" t="s">
        <v>669</v>
      </c>
      <c r="UUD92" s="98" t="s">
        <v>669</v>
      </c>
      <c r="UUE92" s="98" t="s">
        <v>669</v>
      </c>
      <c r="UUF92" s="98" t="s">
        <v>669</v>
      </c>
      <c r="UUG92" s="98" t="s">
        <v>669</v>
      </c>
      <c r="UUH92" s="98" t="s">
        <v>669</v>
      </c>
      <c r="UUI92" s="98" t="s">
        <v>669</v>
      </c>
      <c r="UUJ92" s="98" t="s">
        <v>669</v>
      </c>
      <c r="UUK92" s="98" t="s">
        <v>669</v>
      </c>
      <c r="UUL92" s="98" t="s">
        <v>669</v>
      </c>
      <c r="UUM92" s="98" t="s">
        <v>669</v>
      </c>
      <c r="UUN92" s="98" t="s">
        <v>669</v>
      </c>
      <c r="UUO92" s="98" t="s">
        <v>669</v>
      </c>
      <c r="UUP92" s="98" t="s">
        <v>669</v>
      </c>
      <c r="UUQ92" s="98" t="s">
        <v>669</v>
      </c>
      <c r="UUR92" s="98" t="s">
        <v>669</v>
      </c>
      <c r="UUS92" s="98" t="s">
        <v>669</v>
      </c>
      <c r="UUT92" s="98" t="s">
        <v>669</v>
      </c>
      <c r="UUU92" s="98" t="s">
        <v>669</v>
      </c>
      <c r="UUV92" s="98" t="s">
        <v>669</v>
      </c>
      <c r="UUW92" s="98" t="s">
        <v>669</v>
      </c>
      <c r="UUX92" s="98" t="s">
        <v>669</v>
      </c>
      <c r="UUY92" s="98" t="s">
        <v>669</v>
      </c>
      <c r="UUZ92" s="98" t="s">
        <v>669</v>
      </c>
      <c r="UVA92" s="98" t="s">
        <v>669</v>
      </c>
      <c r="UVB92" s="98" t="s">
        <v>669</v>
      </c>
      <c r="UVC92" s="98" t="s">
        <v>669</v>
      </c>
      <c r="UVD92" s="98" t="s">
        <v>669</v>
      </c>
      <c r="UVE92" s="98" t="s">
        <v>669</v>
      </c>
      <c r="UVF92" s="98" t="s">
        <v>669</v>
      </c>
      <c r="UVG92" s="98" t="s">
        <v>669</v>
      </c>
      <c r="UVH92" s="98" t="s">
        <v>669</v>
      </c>
      <c r="UVI92" s="98" t="s">
        <v>669</v>
      </c>
      <c r="UVJ92" s="98" t="s">
        <v>669</v>
      </c>
      <c r="UVK92" s="98" t="s">
        <v>669</v>
      </c>
      <c r="UVL92" s="98" t="s">
        <v>669</v>
      </c>
      <c r="UVM92" s="98" t="s">
        <v>669</v>
      </c>
      <c r="UVN92" s="98" t="s">
        <v>669</v>
      </c>
      <c r="UVO92" s="98" t="s">
        <v>669</v>
      </c>
      <c r="UVP92" s="98" t="s">
        <v>669</v>
      </c>
      <c r="UVQ92" s="98" t="s">
        <v>669</v>
      </c>
      <c r="UVR92" s="98" t="s">
        <v>669</v>
      </c>
      <c r="UVS92" s="98" t="s">
        <v>669</v>
      </c>
      <c r="UVT92" s="98" t="s">
        <v>669</v>
      </c>
      <c r="UVU92" s="98" t="s">
        <v>669</v>
      </c>
      <c r="UVV92" s="98" t="s">
        <v>669</v>
      </c>
      <c r="UVW92" s="98" t="s">
        <v>669</v>
      </c>
      <c r="UVX92" s="98" t="s">
        <v>669</v>
      </c>
      <c r="UVY92" s="98" t="s">
        <v>669</v>
      </c>
      <c r="UVZ92" s="98" t="s">
        <v>669</v>
      </c>
      <c r="UWA92" s="98" t="s">
        <v>669</v>
      </c>
      <c r="UWB92" s="98" t="s">
        <v>669</v>
      </c>
      <c r="UWC92" s="98" t="s">
        <v>669</v>
      </c>
      <c r="UWD92" s="98" t="s">
        <v>669</v>
      </c>
      <c r="UWE92" s="98" t="s">
        <v>669</v>
      </c>
      <c r="UWF92" s="98" t="s">
        <v>669</v>
      </c>
      <c r="UWG92" s="98" t="s">
        <v>669</v>
      </c>
      <c r="UWH92" s="98" t="s">
        <v>669</v>
      </c>
      <c r="UWI92" s="98" t="s">
        <v>669</v>
      </c>
      <c r="UWJ92" s="98" t="s">
        <v>669</v>
      </c>
      <c r="UWK92" s="98" t="s">
        <v>669</v>
      </c>
      <c r="UWL92" s="98" t="s">
        <v>669</v>
      </c>
      <c r="UWM92" s="98" t="s">
        <v>669</v>
      </c>
      <c r="UWN92" s="98" t="s">
        <v>669</v>
      </c>
      <c r="UWO92" s="98" t="s">
        <v>669</v>
      </c>
      <c r="UWP92" s="98" t="s">
        <v>669</v>
      </c>
      <c r="UWQ92" s="98" t="s">
        <v>669</v>
      </c>
      <c r="UWR92" s="98" t="s">
        <v>669</v>
      </c>
      <c r="UWS92" s="98" t="s">
        <v>669</v>
      </c>
      <c r="UWT92" s="98" t="s">
        <v>669</v>
      </c>
      <c r="UWU92" s="98" t="s">
        <v>669</v>
      </c>
      <c r="UWV92" s="98" t="s">
        <v>669</v>
      </c>
      <c r="UWW92" s="98" t="s">
        <v>669</v>
      </c>
      <c r="UWX92" s="98" t="s">
        <v>669</v>
      </c>
      <c r="UWY92" s="98" t="s">
        <v>669</v>
      </c>
      <c r="UWZ92" s="98" t="s">
        <v>669</v>
      </c>
      <c r="UXA92" s="98" t="s">
        <v>669</v>
      </c>
      <c r="UXB92" s="98" t="s">
        <v>669</v>
      </c>
      <c r="UXC92" s="98" t="s">
        <v>669</v>
      </c>
      <c r="UXD92" s="98" t="s">
        <v>669</v>
      </c>
      <c r="UXE92" s="98" t="s">
        <v>669</v>
      </c>
      <c r="UXF92" s="98" t="s">
        <v>669</v>
      </c>
      <c r="UXG92" s="98" t="s">
        <v>669</v>
      </c>
      <c r="UXH92" s="98" t="s">
        <v>669</v>
      </c>
      <c r="UXI92" s="98" t="s">
        <v>669</v>
      </c>
      <c r="UXJ92" s="98" t="s">
        <v>669</v>
      </c>
      <c r="UXK92" s="98" t="s">
        <v>669</v>
      </c>
      <c r="UXL92" s="98" t="s">
        <v>669</v>
      </c>
      <c r="UXM92" s="98" t="s">
        <v>669</v>
      </c>
      <c r="UXN92" s="98" t="s">
        <v>669</v>
      </c>
      <c r="UXO92" s="98" t="s">
        <v>669</v>
      </c>
      <c r="UXP92" s="98" t="s">
        <v>669</v>
      </c>
      <c r="UXQ92" s="98" t="s">
        <v>669</v>
      </c>
      <c r="UXR92" s="98" t="s">
        <v>669</v>
      </c>
      <c r="UXS92" s="98" t="s">
        <v>669</v>
      </c>
      <c r="UXT92" s="98" t="s">
        <v>669</v>
      </c>
      <c r="UXU92" s="98" t="s">
        <v>669</v>
      </c>
      <c r="UXV92" s="98" t="s">
        <v>669</v>
      </c>
      <c r="UXW92" s="98" t="s">
        <v>669</v>
      </c>
      <c r="UXX92" s="98" t="s">
        <v>669</v>
      </c>
      <c r="UXY92" s="98" t="s">
        <v>669</v>
      </c>
      <c r="UXZ92" s="98" t="s">
        <v>669</v>
      </c>
      <c r="UYA92" s="98" t="s">
        <v>669</v>
      </c>
      <c r="UYB92" s="98" t="s">
        <v>669</v>
      </c>
      <c r="UYC92" s="98" t="s">
        <v>669</v>
      </c>
      <c r="UYD92" s="98" t="s">
        <v>669</v>
      </c>
      <c r="UYE92" s="98" t="s">
        <v>669</v>
      </c>
      <c r="UYF92" s="98" t="s">
        <v>669</v>
      </c>
      <c r="UYG92" s="98" t="s">
        <v>669</v>
      </c>
      <c r="UYH92" s="98" t="s">
        <v>669</v>
      </c>
      <c r="UYI92" s="98" t="s">
        <v>669</v>
      </c>
      <c r="UYJ92" s="98" t="s">
        <v>669</v>
      </c>
      <c r="UYK92" s="98" t="s">
        <v>669</v>
      </c>
      <c r="UYL92" s="98" t="s">
        <v>669</v>
      </c>
      <c r="UYM92" s="98" t="s">
        <v>669</v>
      </c>
      <c r="UYN92" s="98" t="s">
        <v>669</v>
      </c>
      <c r="UYO92" s="98" t="s">
        <v>669</v>
      </c>
      <c r="UYP92" s="98" t="s">
        <v>669</v>
      </c>
      <c r="UYQ92" s="98" t="s">
        <v>669</v>
      </c>
      <c r="UYR92" s="98" t="s">
        <v>669</v>
      </c>
      <c r="UYS92" s="98" t="s">
        <v>669</v>
      </c>
      <c r="UYT92" s="98" t="s">
        <v>669</v>
      </c>
      <c r="UYU92" s="98" t="s">
        <v>669</v>
      </c>
      <c r="UYV92" s="98" t="s">
        <v>669</v>
      </c>
      <c r="UYW92" s="98" t="s">
        <v>669</v>
      </c>
      <c r="UYX92" s="98" t="s">
        <v>669</v>
      </c>
      <c r="UYY92" s="98" t="s">
        <v>669</v>
      </c>
      <c r="UYZ92" s="98" t="s">
        <v>669</v>
      </c>
      <c r="UZA92" s="98" t="s">
        <v>669</v>
      </c>
      <c r="UZB92" s="98" t="s">
        <v>669</v>
      </c>
      <c r="UZC92" s="98" t="s">
        <v>669</v>
      </c>
      <c r="UZD92" s="98" t="s">
        <v>669</v>
      </c>
      <c r="UZE92" s="98" t="s">
        <v>669</v>
      </c>
      <c r="UZF92" s="98" t="s">
        <v>669</v>
      </c>
      <c r="UZG92" s="98" t="s">
        <v>669</v>
      </c>
      <c r="UZH92" s="98" t="s">
        <v>669</v>
      </c>
      <c r="UZI92" s="98" t="s">
        <v>669</v>
      </c>
      <c r="UZJ92" s="98" t="s">
        <v>669</v>
      </c>
      <c r="UZK92" s="98" t="s">
        <v>669</v>
      </c>
      <c r="UZL92" s="98" t="s">
        <v>669</v>
      </c>
      <c r="UZM92" s="98" t="s">
        <v>669</v>
      </c>
      <c r="UZN92" s="98" t="s">
        <v>669</v>
      </c>
      <c r="UZO92" s="98" t="s">
        <v>669</v>
      </c>
      <c r="UZP92" s="98" t="s">
        <v>669</v>
      </c>
      <c r="UZQ92" s="98" t="s">
        <v>669</v>
      </c>
      <c r="UZR92" s="98" t="s">
        <v>669</v>
      </c>
      <c r="UZS92" s="98" t="s">
        <v>669</v>
      </c>
      <c r="UZT92" s="98" t="s">
        <v>669</v>
      </c>
      <c r="UZU92" s="98" t="s">
        <v>669</v>
      </c>
      <c r="UZV92" s="98" t="s">
        <v>669</v>
      </c>
      <c r="UZW92" s="98" t="s">
        <v>669</v>
      </c>
      <c r="UZX92" s="98" t="s">
        <v>669</v>
      </c>
      <c r="UZY92" s="98" t="s">
        <v>669</v>
      </c>
      <c r="UZZ92" s="98" t="s">
        <v>669</v>
      </c>
      <c r="VAA92" s="98" t="s">
        <v>669</v>
      </c>
      <c r="VAB92" s="98" t="s">
        <v>669</v>
      </c>
      <c r="VAC92" s="98" t="s">
        <v>669</v>
      </c>
      <c r="VAD92" s="98" t="s">
        <v>669</v>
      </c>
      <c r="VAE92" s="98" t="s">
        <v>669</v>
      </c>
      <c r="VAF92" s="98" t="s">
        <v>669</v>
      </c>
      <c r="VAG92" s="98" t="s">
        <v>669</v>
      </c>
      <c r="VAH92" s="98" t="s">
        <v>669</v>
      </c>
      <c r="VAI92" s="98" t="s">
        <v>669</v>
      </c>
      <c r="VAJ92" s="98" t="s">
        <v>669</v>
      </c>
      <c r="VAK92" s="98" t="s">
        <v>669</v>
      </c>
      <c r="VAL92" s="98" t="s">
        <v>669</v>
      </c>
      <c r="VAM92" s="98" t="s">
        <v>669</v>
      </c>
      <c r="VAN92" s="98" t="s">
        <v>669</v>
      </c>
      <c r="VAO92" s="98" t="s">
        <v>669</v>
      </c>
      <c r="VAP92" s="98" t="s">
        <v>669</v>
      </c>
      <c r="VAQ92" s="98" t="s">
        <v>669</v>
      </c>
      <c r="VAR92" s="98" t="s">
        <v>669</v>
      </c>
      <c r="VAS92" s="98" t="s">
        <v>669</v>
      </c>
      <c r="VAT92" s="98" t="s">
        <v>669</v>
      </c>
      <c r="VAU92" s="98" t="s">
        <v>669</v>
      </c>
      <c r="VAV92" s="98" t="s">
        <v>669</v>
      </c>
      <c r="VAW92" s="98" t="s">
        <v>669</v>
      </c>
      <c r="VAX92" s="98" t="s">
        <v>669</v>
      </c>
      <c r="VAY92" s="98" t="s">
        <v>669</v>
      </c>
      <c r="VAZ92" s="98" t="s">
        <v>669</v>
      </c>
      <c r="VBA92" s="98" t="s">
        <v>669</v>
      </c>
      <c r="VBB92" s="98" t="s">
        <v>669</v>
      </c>
      <c r="VBC92" s="98" t="s">
        <v>669</v>
      </c>
      <c r="VBD92" s="98" t="s">
        <v>669</v>
      </c>
      <c r="VBE92" s="98" t="s">
        <v>669</v>
      </c>
      <c r="VBF92" s="98" t="s">
        <v>669</v>
      </c>
      <c r="VBG92" s="98" t="s">
        <v>669</v>
      </c>
      <c r="VBH92" s="98" t="s">
        <v>669</v>
      </c>
      <c r="VBI92" s="98" t="s">
        <v>669</v>
      </c>
      <c r="VBJ92" s="98" t="s">
        <v>669</v>
      </c>
      <c r="VBK92" s="98" t="s">
        <v>669</v>
      </c>
      <c r="VBL92" s="98" t="s">
        <v>669</v>
      </c>
      <c r="VBM92" s="98" t="s">
        <v>669</v>
      </c>
      <c r="VBN92" s="98" t="s">
        <v>669</v>
      </c>
      <c r="VBO92" s="98" t="s">
        <v>669</v>
      </c>
      <c r="VBP92" s="98" t="s">
        <v>669</v>
      </c>
      <c r="VBQ92" s="98" t="s">
        <v>669</v>
      </c>
      <c r="VBR92" s="98" t="s">
        <v>669</v>
      </c>
      <c r="VBS92" s="98" t="s">
        <v>669</v>
      </c>
      <c r="VBT92" s="98" t="s">
        <v>669</v>
      </c>
      <c r="VBU92" s="98" t="s">
        <v>669</v>
      </c>
      <c r="VBV92" s="98" t="s">
        <v>669</v>
      </c>
      <c r="VBW92" s="98" t="s">
        <v>669</v>
      </c>
      <c r="VBX92" s="98" t="s">
        <v>669</v>
      </c>
      <c r="VBY92" s="98" t="s">
        <v>669</v>
      </c>
      <c r="VBZ92" s="98" t="s">
        <v>669</v>
      </c>
      <c r="VCA92" s="98" t="s">
        <v>669</v>
      </c>
      <c r="VCB92" s="98" t="s">
        <v>669</v>
      </c>
      <c r="VCC92" s="98" t="s">
        <v>669</v>
      </c>
      <c r="VCD92" s="98" t="s">
        <v>669</v>
      </c>
      <c r="VCE92" s="98" t="s">
        <v>669</v>
      </c>
      <c r="VCF92" s="98" t="s">
        <v>669</v>
      </c>
      <c r="VCG92" s="98" t="s">
        <v>669</v>
      </c>
      <c r="VCH92" s="98" t="s">
        <v>669</v>
      </c>
      <c r="VCI92" s="98" t="s">
        <v>669</v>
      </c>
      <c r="VCJ92" s="98" t="s">
        <v>669</v>
      </c>
      <c r="VCK92" s="98" t="s">
        <v>669</v>
      </c>
      <c r="VCL92" s="98" t="s">
        <v>669</v>
      </c>
      <c r="VCM92" s="98" t="s">
        <v>669</v>
      </c>
      <c r="VCN92" s="98" t="s">
        <v>669</v>
      </c>
      <c r="VCO92" s="98" t="s">
        <v>669</v>
      </c>
      <c r="VCP92" s="98" t="s">
        <v>669</v>
      </c>
      <c r="VCQ92" s="98" t="s">
        <v>669</v>
      </c>
      <c r="VCR92" s="98" t="s">
        <v>669</v>
      </c>
      <c r="VCS92" s="98" t="s">
        <v>669</v>
      </c>
      <c r="VCT92" s="98" t="s">
        <v>669</v>
      </c>
      <c r="VCU92" s="98" t="s">
        <v>669</v>
      </c>
      <c r="VCV92" s="98" t="s">
        <v>669</v>
      </c>
      <c r="VCW92" s="98" t="s">
        <v>669</v>
      </c>
      <c r="VCX92" s="98" t="s">
        <v>669</v>
      </c>
      <c r="VCY92" s="98" t="s">
        <v>669</v>
      </c>
      <c r="VCZ92" s="98" t="s">
        <v>669</v>
      </c>
      <c r="VDA92" s="98" t="s">
        <v>669</v>
      </c>
      <c r="VDB92" s="98" t="s">
        <v>669</v>
      </c>
      <c r="VDC92" s="98" t="s">
        <v>669</v>
      </c>
      <c r="VDD92" s="98" t="s">
        <v>669</v>
      </c>
      <c r="VDE92" s="98" t="s">
        <v>669</v>
      </c>
      <c r="VDF92" s="98" t="s">
        <v>669</v>
      </c>
      <c r="VDG92" s="98" t="s">
        <v>669</v>
      </c>
      <c r="VDH92" s="98" t="s">
        <v>669</v>
      </c>
      <c r="VDI92" s="98" t="s">
        <v>669</v>
      </c>
      <c r="VDJ92" s="98" t="s">
        <v>669</v>
      </c>
      <c r="VDK92" s="98" t="s">
        <v>669</v>
      </c>
      <c r="VDL92" s="98" t="s">
        <v>669</v>
      </c>
      <c r="VDM92" s="98" t="s">
        <v>669</v>
      </c>
      <c r="VDN92" s="98" t="s">
        <v>669</v>
      </c>
      <c r="VDO92" s="98" t="s">
        <v>669</v>
      </c>
      <c r="VDP92" s="98" t="s">
        <v>669</v>
      </c>
      <c r="VDQ92" s="98" t="s">
        <v>669</v>
      </c>
      <c r="VDR92" s="98" t="s">
        <v>669</v>
      </c>
      <c r="VDS92" s="98" t="s">
        <v>669</v>
      </c>
      <c r="VDT92" s="98" t="s">
        <v>669</v>
      </c>
      <c r="VDU92" s="98" t="s">
        <v>669</v>
      </c>
      <c r="VDV92" s="98" t="s">
        <v>669</v>
      </c>
      <c r="VDW92" s="98" t="s">
        <v>669</v>
      </c>
      <c r="VDX92" s="98" t="s">
        <v>669</v>
      </c>
      <c r="VDY92" s="98" t="s">
        <v>669</v>
      </c>
      <c r="VDZ92" s="98" t="s">
        <v>669</v>
      </c>
      <c r="VEA92" s="98" t="s">
        <v>669</v>
      </c>
      <c r="VEB92" s="98" t="s">
        <v>669</v>
      </c>
      <c r="VEC92" s="98" t="s">
        <v>669</v>
      </c>
      <c r="VED92" s="98" t="s">
        <v>669</v>
      </c>
      <c r="VEE92" s="98" t="s">
        <v>669</v>
      </c>
      <c r="VEF92" s="98" t="s">
        <v>669</v>
      </c>
      <c r="VEG92" s="98" t="s">
        <v>669</v>
      </c>
      <c r="VEH92" s="98" t="s">
        <v>669</v>
      </c>
      <c r="VEI92" s="98" t="s">
        <v>669</v>
      </c>
      <c r="VEJ92" s="98" t="s">
        <v>669</v>
      </c>
      <c r="VEK92" s="98" t="s">
        <v>669</v>
      </c>
      <c r="VEL92" s="98" t="s">
        <v>669</v>
      </c>
      <c r="VEM92" s="98" t="s">
        <v>669</v>
      </c>
      <c r="VEN92" s="98" t="s">
        <v>669</v>
      </c>
      <c r="VEO92" s="98" t="s">
        <v>669</v>
      </c>
      <c r="VEP92" s="98" t="s">
        <v>669</v>
      </c>
      <c r="VEQ92" s="98" t="s">
        <v>669</v>
      </c>
      <c r="VER92" s="98" t="s">
        <v>669</v>
      </c>
      <c r="VES92" s="98" t="s">
        <v>669</v>
      </c>
      <c r="VET92" s="98" t="s">
        <v>669</v>
      </c>
      <c r="VEU92" s="98" t="s">
        <v>669</v>
      </c>
      <c r="VEV92" s="98" t="s">
        <v>669</v>
      </c>
      <c r="VEW92" s="98" t="s">
        <v>669</v>
      </c>
      <c r="VEX92" s="98" t="s">
        <v>669</v>
      </c>
      <c r="VEY92" s="98" t="s">
        <v>669</v>
      </c>
      <c r="VEZ92" s="98" t="s">
        <v>669</v>
      </c>
      <c r="VFA92" s="98" t="s">
        <v>669</v>
      </c>
      <c r="VFB92" s="98" t="s">
        <v>669</v>
      </c>
      <c r="VFC92" s="98" t="s">
        <v>669</v>
      </c>
      <c r="VFD92" s="98" t="s">
        <v>669</v>
      </c>
      <c r="VFE92" s="98" t="s">
        <v>669</v>
      </c>
      <c r="VFF92" s="98" t="s">
        <v>669</v>
      </c>
      <c r="VFG92" s="98" t="s">
        <v>669</v>
      </c>
      <c r="VFH92" s="98" t="s">
        <v>669</v>
      </c>
      <c r="VFI92" s="98" t="s">
        <v>669</v>
      </c>
      <c r="VFJ92" s="98" t="s">
        <v>669</v>
      </c>
      <c r="VFK92" s="98" t="s">
        <v>669</v>
      </c>
      <c r="VFL92" s="98" t="s">
        <v>669</v>
      </c>
      <c r="VFM92" s="98" t="s">
        <v>669</v>
      </c>
      <c r="VFN92" s="98" t="s">
        <v>669</v>
      </c>
      <c r="VFO92" s="98" t="s">
        <v>669</v>
      </c>
      <c r="VFP92" s="98" t="s">
        <v>669</v>
      </c>
      <c r="VFQ92" s="98" t="s">
        <v>669</v>
      </c>
      <c r="VFR92" s="98" t="s">
        <v>669</v>
      </c>
      <c r="VFS92" s="98" t="s">
        <v>669</v>
      </c>
      <c r="VFT92" s="98" t="s">
        <v>669</v>
      </c>
      <c r="VFU92" s="98" t="s">
        <v>669</v>
      </c>
      <c r="VFV92" s="98" t="s">
        <v>669</v>
      </c>
      <c r="VFW92" s="98" t="s">
        <v>669</v>
      </c>
      <c r="VFX92" s="98" t="s">
        <v>669</v>
      </c>
      <c r="VFY92" s="98" t="s">
        <v>669</v>
      </c>
      <c r="VFZ92" s="98" t="s">
        <v>669</v>
      </c>
      <c r="VGA92" s="98" t="s">
        <v>669</v>
      </c>
      <c r="VGB92" s="98" t="s">
        <v>669</v>
      </c>
      <c r="VGC92" s="98" t="s">
        <v>669</v>
      </c>
      <c r="VGD92" s="98" t="s">
        <v>669</v>
      </c>
      <c r="VGE92" s="98" t="s">
        <v>669</v>
      </c>
      <c r="VGF92" s="98" t="s">
        <v>669</v>
      </c>
      <c r="VGG92" s="98" t="s">
        <v>669</v>
      </c>
      <c r="VGH92" s="98" t="s">
        <v>669</v>
      </c>
      <c r="VGI92" s="98" t="s">
        <v>669</v>
      </c>
      <c r="VGJ92" s="98" t="s">
        <v>669</v>
      </c>
      <c r="VGK92" s="98" t="s">
        <v>669</v>
      </c>
      <c r="VGL92" s="98" t="s">
        <v>669</v>
      </c>
      <c r="VGM92" s="98" t="s">
        <v>669</v>
      </c>
      <c r="VGN92" s="98" t="s">
        <v>669</v>
      </c>
      <c r="VGO92" s="98" t="s">
        <v>669</v>
      </c>
      <c r="VGP92" s="98" t="s">
        <v>669</v>
      </c>
      <c r="VGQ92" s="98" t="s">
        <v>669</v>
      </c>
      <c r="VGR92" s="98" t="s">
        <v>669</v>
      </c>
      <c r="VGS92" s="98" t="s">
        <v>669</v>
      </c>
      <c r="VGT92" s="98" t="s">
        <v>669</v>
      </c>
      <c r="VGU92" s="98" t="s">
        <v>669</v>
      </c>
      <c r="VGV92" s="98" t="s">
        <v>669</v>
      </c>
      <c r="VGW92" s="98" t="s">
        <v>669</v>
      </c>
      <c r="VGX92" s="98" t="s">
        <v>669</v>
      </c>
      <c r="VGY92" s="98" t="s">
        <v>669</v>
      </c>
      <c r="VGZ92" s="98" t="s">
        <v>669</v>
      </c>
      <c r="VHA92" s="98" t="s">
        <v>669</v>
      </c>
      <c r="VHB92" s="98" t="s">
        <v>669</v>
      </c>
      <c r="VHC92" s="98" t="s">
        <v>669</v>
      </c>
      <c r="VHD92" s="98" t="s">
        <v>669</v>
      </c>
      <c r="VHE92" s="98" t="s">
        <v>669</v>
      </c>
      <c r="VHF92" s="98" t="s">
        <v>669</v>
      </c>
      <c r="VHG92" s="98" t="s">
        <v>669</v>
      </c>
      <c r="VHH92" s="98" t="s">
        <v>669</v>
      </c>
      <c r="VHI92" s="98" t="s">
        <v>669</v>
      </c>
      <c r="VHJ92" s="98" t="s">
        <v>669</v>
      </c>
      <c r="VHK92" s="98" t="s">
        <v>669</v>
      </c>
      <c r="VHL92" s="98" t="s">
        <v>669</v>
      </c>
      <c r="VHM92" s="98" t="s">
        <v>669</v>
      </c>
      <c r="VHN92" s="98" t="s">
        <v>669</v>
      </c>
      <c r="VHO92" s="98" t="s">
        <v>669</v>
      </c>
      <c r="VHP92" s="98" t="s">
        <v>669</v>
      </c>
      <c r="VHQ92" s="98" t="s">
        <v>669</v>
      </c>
      <c r="VHR92" s="98" t="s">
        <v>669</v>
      </c>
      <c r="VHS92" s="98" t="s">
        <v>669</v>
      </c>
      <c r="VHT92" s="98" t="s">
        <v>669</v>
      </c>
      <c r="VHU92" s="98" t="s">
        <v>669</v>
      </c>
      <c r="VHV92" s="98" t="s">
        <v>669</v>
      </c>
      <c r="VHW92" s="98" t="s">
        <v>669</v>
      </c>
      <c r="VHX92" s="98" t="s">
        <v>669</v>
      </c>
      <c r="VHY92" s="98" t="s">
        <v>669</v>
      </c>
      <c r="VHZ92" s="98" t="s">
        <v>669</v>
      </c>
      <c r="VIA92" s="98" t="s">
        <v>669</v>
      </c>
      <c r="VIB92" s="98" t="s">
        <v>669</v>
      </c>
      <c r="VIC92" s="98" t="s">
        <v>669</v>
      </c>
      <c r="VID92" s="98" t="s">
        <v>669</v>
      </c>
      <c r="VIE92" s="98" t="s">
        <v>669</v>
      </c>
      <c r="VIF92" s="98" t="s">
        <v>669</v>
      </c>
      <c r="VIG92" s="98" t="s">
        <v>669</v>
      </c>
      <c r="VIH92" s="98" t="s">
        <v>669</v>
      </c>
      <c r="VII92" s="98" t="s">
        <v>669</v>
      </c>
      <c r="VIJ92" s="98" t="s">
        <v>669</v>
      </c>
      <c r="VIK92" s="98" t="s">
        <v>669</v>
      </c>
      <c r="VIL92" s="98" t="s">
        <v>669</v>
      </c>
      <c r="VIM92" s="98" t="s">
        <v>669</v>
      </c>
      <c r="VIN92" s="98" t="s">
        <v>669</v>
      </c>
      <c r="VIO92" s="98" t="s">
        <v>669</v>
      </c>
      <c r="VIP92" s="98" t="s">
        <v>669</v>
      </c>
      <c r="VIQ92" s="98" t="s">
        <v>669</v>
      </c>
      <c r="VIR92" s="98" t="s">
        <v>669</v>
      </c>
      <c r="VIS92" s="98" t="s">
        <v>669</v>
      </c>
      <c r="VIT92" s="98" t="s">
        <v>669</v>
      </c>
      <c r="VIU92" s="98" t="s">
        <v>669</v>
      </c>
      <c r="VIV92" s="98" t="s">
        <v>669</v>
      </c>
      <c r="VIW92" s="98" t="s">
        <v>669</v>
      </c>
      <c r="VIX92" s="98" t="s">
        <v>669</v>
      </c>
      <c r="VIY92" s="98" t="s">
        <v>669</v>
      </c>
      <c r="VIZ92" s="98" t="s">
        <v>669</v>
      </c>
      <c r="VJA92" s="98" t="s">
        <v>669</v>
      </c>
      <c r="VJB92" s="98" t="s">
        <v>669</v>
      </c>
      <c r="VJC92" s="98" t="s">
        <v>669</v>
      </c>
      <c r="VJD92" s="98" t="s">
        <v>669</v>
      </c>
      <c r="VJE92" s="98" t="s">
        <v>669</v>
      </c>
      <c r="VJF92" s="98" t="s">
        <v>669</v>
      </c>
      <c r="VJG92" s="98" t="s">
        <v>669</v>
      </c>
      <c r="VJH92" s="98" t="s">
        <v>669</v>
      </c>
      <c r="VJI92" s="98" t="s">
        <v>669</v>
      </c>
      <c r="VJJ92" s="98" t="s">
        <v>669</v>
      </c>
      <c r="VJK92" s="98" t="s">
        <v>669</v>
      </c>
      <c r="VJL92" s="98" t="s">
        <v>669</v>
      </c>
      <c r="VJM92" s="98" t="s">
        <v>669</v>
      </c>
      <c r="VJN92" s="98" t="s">
        <v>669</v>
      </c>
      <c r="VJO92" s="98" t="s">
        <v>669</v>
      </c>
      <c r="VJP92" s="98" t="s">
        <v>669</v>
      </c>
      <c r="VJQ92" s="98" t="s">
        <v>669</v>
      </c>
      <c r="VJR92" s="98" t="s">
        <v>669</v>
      </c>
      <c r="VJS92" s="98" t="s">
        <v>669</v>
      </c>
      <c r="VJT92" s="98" t="s">
        <v>669</v>
      </c>
      <c r="VJU92" s="98" t="s">
        <v>669</v>
      </c>
      <c r="VJV92" s="98" t="s">
        <v>669</v>
      </c>
      <c r="VJW92" s="98" t="s">
        <v>669</v>
      </c>
      <c r="VJX92" s="98" t="s">
        <v>669</v>
      </c>
      <c r="VJY92" s="98" t="s">
        <v>669</v>
      </c>
      <c r="VJZ92" s="98" t="s">
        <v>669</v>
      </c>
      <c r="VKA92" s="98" t="s">
        <v>669</v>
      </c>
      <c r="VKB92" s="98" t="s">
        <v>669</v>
      </c>
      <c r="VKC92" s="98" t="s">
        <v>669</v>
      </c>
      <c r="VKD92" s="98" t="s">
        <v>669</v>
      </c>
      <c r="VKE92" s="98" t="s">
        <v>669</v>
      </c>
      <c r="VKF92" s="98" t="s">
        <v>669</v>
      </c>
      <c r="VKG92" s="98" t="s">
        <v>669</v>
      </c>
      <c r="VKH92" s="98" t="s">
        <v>669</v>
      </c>
      <c r="VKI92" s="98" t="s">
        <v>669</v>
      </c>
      <c r="VKJ92" s="98" t="s">
        <v>669</v>
      </c>
      <c r="VKK92" s="98" t="s">
        <v>669</v>
      </c>
      <c r="VKL92" s="98" t="s">
        <v>669</v>
      </c>
      <c r="VKM92" s="98" t="s">
        <v>669</v>
      </c>
      <c r="VKN92" s="98" t="s">
        <v>669</v>
      </c>
      <c r="VKO92" s="98" t="s">
        <v>669</v>
      </c>
      <c r="VKP92" s="98" t="s">
        <v>669</v>
      </c>
      <c r="VKQ92" s="98" t="s">
        <v>669</v>
      </c>
      <c r="VKR92" s="98" t="s">
        <v>669</v>
      </c>
      <c r="VKS92" s="98" t="s">
        <v>669</v>
      </c>
      <c r="VKT92" s="98" t="s">
        <v>669</v>
      </c>
      <c r="VKU92" s="98" t="s">
        <v>669</v>
      </c>
      <c r="VKV92" s="98" t="s">
        <v>669</v>
      </c>
      <c r="VKW92" s="98" t="s">
        <v>669</v>
      </c>
      <c r="VKX92" s="98" t="s">
        <v>669</v>
      </c>
      <c r="VKY92" s="98" t="s">
        <v>669</v>
      </c>
      <c r="VKZ92" s="98" t="s">
        <v>669</v>
      </c>
      <c r="VLA92" s="98" t="s">
        <v>669</v>
      </c>
      <c r="VLB92" s="98" t="s">
        <v>669</v>
      </c>
      <c r="VLC92" s="98" t="s">
        <v>669</v>
      </c>
      <c r="VLD92" s="98" t="s">
        <v>669</v>
      </c>
      <c r="VLE92" s="98" t="s">
        <v>669</v>
      </c>
      <c r="VLF92" s="98" t="s">
        <v>669</v>
      </c>
      <c r="VLG92" s="98" t="s">
        <v>669</v>
      </c>
      <c r="VLH92" s="98" t="s">
        <v>669</v>
      </c>
      <c r="VLI92" s="98" t="s">
        <v>669</v>
      </c>
      <c r="VLJ92" s="98" t="s">
        <v>669</v>
      </c>
      <c r="VLK92" s="98" t="s">
        <v>669</v>
      </c>
      <c r="VLL92" s="98" t="s">
        <v>669</v>
      </c>
      <c r="VLM92" s="98" t="s">
        <v>669</v>
      </c>
      <c r="VLN92" s="98" t="s">
        <v>669</v>
      </c>
      <c r="VLO92" s="98" t="s">
        <v>669</v>
      </c>
      <c r="VLP92" s="98" t="s">
        <v>669</v>
      </c>
      <c r="VLQ92" s="98" t="s">
        <v>669</v>
      </c>
      <c r="VLR92" s="98" t="s">
        <v>669</v>
      </c>
      <c r="VLS92" s="98" t="s">
        <v>669</v>
      </c>
      <c r="VLT92" s="98" t="s">
        <v>669</v>
      </c>
      <c r="VLU92" s="98" t="s">
        <v>669</v>
      </c>
      <c r="VLV92" s="98" t="s">
        <v>669</v>
      </c>
      <c r="VLW92" s="98" t="s">
        <v>669</v>
      </c>
      <c r="VLX92" s="98" t="s">
        <v>669</v>
      </c>
      <c r="VLY92" s="98" t="s">
        <v>669</v>
      </c>
      <c r="VLZ92" s="98" t="s">
        <v>669</v>
      </c>
      <c r="VMA92" s="98" t="s">
        <v>669</v>
      </c>
      <c r="VMB92" s="98" t="s">
        <v>669</v>
      </c>
      <c r="VMC92" s="98" t="s">
        <v>669</v>
      </c>
      <c r="VMD92" s="98" t="s">
        <v>669</v>
      </c>
      <c r="VME92" s="98" t="s">
        <v>669</v>
      </c>
      <c r="VMF92" s="98" t="s">
        <v>669</v>
      </c>
      <c r="VMG92" s="98" t="s">
        <v>669</v>
      </c>
      <c r="VMH92" s="98" t="s">
        <v>669</v>
      </c>
      <c r="VMI92" s="98" t="s">
        <v>669</v>
      </c>
      <c r="VMJ92" s="98" t="s">
        <v>669</v>
      </c>
      <c r="VMK92" s="98" t="s">
        <v>669</v>
      </c>
      <c r="VML92" s="98" t="s">
        <v>669</v>
      </c>
      <c r="VMM92" s="98" t="s">
        <v>669</v>
      </c>
      <c r="VMN92" s="98" t="s">
        <v>669</v>
      </c>
      <c r="VMO92" s="98" t="s">
        <v>669</v>
      </c>
      <c r="VMP92" s="98" t="s">
        <v>669</v>
      </c>
      <c r="VMQ92" s="98" t="s">
        <v>669</v>
      </c>
      <c r="VMR92" s="98" t="s">
        <v>669</v>
      </c>
      <c r="VMS92" s="98" t="s">
        <v>669</v>
      </c>
      <c r="VMT92" s="98" t="s">
        <v>669</v>
      </c>
      <c r="VMU92" s="98" t="s">
        <v>669</v>
      </c>
      <c r="VMV92" s="98" t="s">
        <v>669</v>
      </c>
      <c r="VMW92" s="98" t="s">
        <v>669</v>
      </c>
      <c r="VMX92" s="98" t="s">
        <v>669</v>
      </c>
      <c r="VMY92" s="98" t="s">
        <v>669</v>
      </c>
      <c r="VMZ92" s="98" t="s">
        <v>669</v>
      </c>
      <c r="VNA92" s="98" t="s">
        <v>669</v>
      </c>
      <c r="VNB92" s="98" t="s">
        <v>669</v>
      </c>
      <c r="VNC92" s="98" t="s">
        <v>669</v>
      </c>
      <c r="VND92" s="98" t="s">
        <v>669</v>
      </c>
      <c r="VNE92" s="98" t="s">
        <v>669</v>
      </c>
      <c r="VNF92" s="98" t="s">
        <v>669</v>
      </c>
      <c r="VNG92" s="98" t="s">
        <v>669</v>
      </c>
      <c r="VNH92" s="98" t="s">
        <v>669</v>
      </c>
      <c r="VNI92" s="98" t="s">
        <v>669</v>
      </c>
      <c r="VNJ92" s="98" t="s">
        <v>669</v>
      </c>
      <c r="VNK92" s="98" t="s">
        <v>669</v>
      </c>
      <c r="VNL92" s="98" t="s">
        <v>669</v>
      </c>
      <c r="VNM92" s="98" t="s">
        <v>669</v>
      </c>
      <c r="VNN92" s="98" t="s">
        <v>669</v>
      </c>
      <c r="VNO92" s="98" t="s">
        <v>669</v>
      </c>
      <c r="VNP92" s="98" t="s">
        <v>669</v>
      </c>
      <c r="VNQ92" s="98" t="s">
        <v>669</v>
      </c>
      <c r="VNR92" s="98" t="s">
        <v>669</v>
      </c>
      <c r="VNS92" s="98" t="s">
        <v>669</v>
      </c>
      <c r="VNT92" s="98" t="s">
        <v>669</v>
      </c>
      <c r="VNU92" s="98" t="s">
        <v>669</v>
      </c>
      <c r="VNV92" s="98" t="s">
        <v>669</v>
      </c>
      <c r="VNW92" s="98" t="s">
        <v>669</v>
      </c>
      <c r="VNX92" s="98" t="s">
        <v>669</v>
      </c>
      <c r="VNY92" s="98" t="s">
        <v>669</v>
      </c>
      <c r="VNZ92" s="98" t="s">
        <v>669</v>
      </c>
      <c r="VOA92" s="98" t="s">
        <v>669</v>
      </c>
      <c r="VOB92" s="98" t="s">
        <v>669</v>
      </c>
      <c r="VOC92" s="98" t="s">
        <v>669</v>
      </c>
      <c r="VOD92" s="98" t="s">
        <v>669</v>
      </c>
      <c r="VOE92" s="98" t="s">
        <v>669</v>
      </c>
      <c r="VOF92" s="98" t="s">
        <v>669</v>
      </c>
      <c r="VOG92" s="98" t="s">
        <v>669</v>
      </c>
      <c r="VOH92" s="98" t="s">
        <v>669</v>
      </c>
      <c r="VOI92" s="98" t="s">
        <v>669</v>
      </c>
      <c r="VOJ92" s="98" t="s">
        <v>669</v>
      </c>
      <c r="VOK92" s="98" t="s">
        <v>669</v>
      </c>
      <c r="VOL92" s="98" t="s">
        <v>669</v>
      </c>
      <c r="VOM92" s="98" t="s">
        <v>669</v>
      </c>
      <c r="VON92" s="98" t="s">
        <v>669</v>
      </c>
      <c r="VOO92" s="98" t="s">
        <v>669</v>
      </c>
      <c r="VOP92" s="98" t="s">
        <v>669</v>
      </c>
      <c r="VOQ92" s="98" t="s">
        <v>669</v>
      </c>
      <c r="VOR92" s="98" t="s">
        <v>669</v>
      </c>
      <c r="VOS92" s="98" t="s">
        <v>669</v>
      </c>
      <c r="VOT92" s="98" t="s">
        <v>669</v>
      </c>
      <c r="VOU92" s="98" t="s">
        <v>669</v>
      </c>
      <c r="VOV92" s="98" t="s">
        <v>669</v>
      </c>
      <c r="VOW92" s="98" t="s">
        <v>669</v>
      </c>
      <c r="VOX92" s="98" t="s">
        <v>669</v>
      </c>
      <c r="VOY92" s="98" t="s">
        <v>669</v>
      </c>
      <c r="VOZ92" s="98" t="s">
        <v>669</v>
      </c>
      <c r="VPA92" s="98" t="s">
        <v>669</v>
      </c>
      <c r="VPB92" s="98" t="s">
        <v>669</v>
      </c>
      <c r="VPC92" s="98" t="s">
        <v>669</v>
      </c>
      <c r="VPD92" s="98" t="s">
        <v>669</v>
      </c>
      <c r="VPE92" s="98" t="s">
        <v>669</v>
      </c>
      <c r="VPF92" s="98" t="s">
        <v>669</v>
      </c>
      <c r="VPG92" s="98" t="s">
        <v>669</v>
      </c>
      <c r="VPH92" s="98" t="s">
        <v>669</v>
      </c>
      <c r="VPI92" s="98" t="s">
        <v>669</v>
      </c>
      <c r="VPJ92" s="98" t="s">
        <v>669</v>
      </c>
      <c r="VPK92" s="98" t="s">
        <v>669</v>
      </c>
      <c r="VPL92" s="98" t="s">
        <v>669</v>
      </c>
      <c r="VPM92" s="98" t="s">
        <v>669</v>
      </c>
      <c r="VPN92" s="98" t="s">
        <v>669</v>
      </c>
      <c r="VPO92" s="98" t="s">
        <v>669</v>
      </c>
      <c r="VPP92" s="98" t="s">
        <v>669</v>
      </c>
      <c r="VPQ92" s="98" t="s">
        <v>669</v>
      </c>
      <c r="VPR92" s="98" t="s">
        <v>669</v>
      </c>
      <c r="VPS92" s="98" t="s">
        <v>669</v>
      </c>
      <c r="VPT92" s="98" t="s">
        <v>669</v>
      </c>
      <c r="VPU92" s="98" t="s">
        <v>669</v>
      </c>
      <c r="VPV92" s="98" t="s">
        <v>669</v>
      </c>
      <c r="VPW92" s="98" t="s">
        <v>669</v>
      </c>
      <c r="VPX92" s="98" t="s">
        <v>669</v>
      </c>
      <c r="VPY92" s="98" t="s">
        <v>669</v>
      </c>
      <c r="VPZ92" s="98" t="s">
        <v>669</v>
      </c>
      <c r="VQA92" s="98" t="s">
        <v>669</v>
      </c>
      <c r="VQB92" s="98" t="s">
        <v>669</v>
      </c>
      <c r="VQC92" s="98" t="s">
        <v>669</v>
      </c>
      <c r="VQD92" s="98" t="s">
        <v>669</v>
      </c>
      <c r="VQE92" s="98" t="s">
        <v>669</v>
      </c>
      <c r="VQF92" s="98" t="s">
        <v>669</v>
      </c>
      <c r="VQG92" s="98" t="s">
        <v>669</v>
      </c>
      <c r="VQH92" s="98" t="s">
        <v>669</v>
      </c>
      <c r="VQI92" s="98" t="s">
        <v>669</v>
      </c>
      <c r="VQJ92" s="98" t="s">
        <v>669</v>
      </c>
      <c r="VQK92" s="98" t="s">
        <v>669</v>
      </c>
      <c r="VQL92" s="98" t="s">
        <v>669</v>
      </c>
      <c r="VQM92" s="98" t="s">
        <v>669</v>
      </c>
      <c r="VQN92" s="98" t="s">
        <v>669</v>
      </c>
      <c r="VQO92" s="98" t="s">
        <v>669</v>
      </c>
      <c r="VQP92" s="98" t="s">
        <v>669</v>
      </c>
      <c r="VQQ92" s="98" t="s">
        <v>669</v>
      </c>
      <c r="VQR92" s="98" t="s">
        <v>669</v>
      </c>
      <c r="VQS92" s="98" t="s">
        <v>669</v>
      </c>
      <c r="VQT92" s="98" t="s">
        <v>669</v>
      </c>
      <c r="VQU92" s="98" t="s">
        <v>669</v>
      </c>
      <c r="VQV92" s="98" t="s">
        <v>669</v>
      </c>
      <c r="VQW92" s="98" t="s">
        <v>669</v>
      </c>
      <c r="VQX92" s="98" t="s">
        <v>669</v>
      </c>
      <c r="VQY92" s="98" t="s">
        <v>669</v>
      </c>
      <c r="VQZ92" s="98" t="s">
        <v>669</v>
      </c>
      <c r="VRA92" s="98" t="s">
        <v>669</v>
      </c>
      <c r="VRB92" s="98" t="s">
        <v>669</v>
      </c>
      <c r="VRC92" s="98" t="s">
        <v>669</v>
      </c>
      <c r="VRD92" s="98" t="s">
        <v>669</v>
      </c>
      <c r="VRE92" s="98" t="s">
        <v>669</v>
      </c>
      <c r="VRF92" s="98" t="s">
        <v>669</v>
      </c>
      <c r="VRG92" s="98" t="s">
        <v>669</v>
      </c>
      <c r="VRH92" s="98" t="s">
        <v>669</v>
      </c>
      <c r="VRI92" s="98" t="s">
        <v>669</v>
      </c>
      <c r="VRJ92" s="98" t="s">
        <v>669</v>
      </c>
      <c r="VRK92" s="98" t="s">
        <v>669</v>
      </c>
      <c r="VRL92" s="98" t="s">
        <v>669</v>
      </c>
      <c r="VRM92" s="98" t="s">
        <v>669</v>
      </c>
      <c r="VRN92" s="98" t="s">
        <v>669</v>
      </c>
      <c r="VRO92" s="98" t="s">
        <v>669</v>
      </c>
      <c r="VRP92" s="98" t="s">
        <v>669</v>
      </c>
      <c r="VRQ92" s="98" t="s">
        <v>669</v>
      </c>
      <c r="VRR92" s="98" t="s">
        <v>669</v>
      </c>
      <c r="VRS92" s="98" t="s">
        <v>669</v>
      </c>
      <c r="VRT92" s="98" t="s">
        <v>669</v>
      </c>
      <c r="VRU92" s="98" t="s">
        <v>669</v>
      </c>
      <c r="VRV92" s="98" t="s">
        <v>669</v>
      </c>
      <c r="VRW92" s="98" t="s">
        <v>669</v>
      </c>
      <c r="VRX92" s="98" t="s">
        <v>669</v>
      </c>
      <c r="VRY92" s="98" t="s">
        <v>669</v>
      </c>
      <c r="VRZ92" s="98" t="s">
        <v>669</v>
      </c>
      <c r="VSA92" s="98" t="s">
        <v>669</v>
      </c>
      <c r="VSB92" s="98" t="s">
        <v>669</v>
      </c>
      <c r="VSC92" s="98" t="s">
        <v>669</v>
      </c>
      <c r="VSD92" s="98" t="s">
        <v>669</v>
      </c>
      <c r="VSE92" s="98" t="s">
        <v>669</v>
      </c>
      <c r="VSF92" s="98" t="s">
        <v>669</v>
      </c>
      <c r="VSG92" s="98" t="s">
        <v>669</v>
      </c>
      <c r="VSH92" s="98" t="s">
        <v>669</v>
      </c>
      <c r="VSI92" s="98" t="s">
        <v>669</v>
      </c>
      <c r="VSJ92" s="98" t="s">
        <v>669</v>
      </c>
      <c r="VSK92" s="98" t="s">
        <v>669</v>
      </c>
      <c r="VSL92" s="98" t="s">
        <v>669</v>
      </c>
      <c r="VSM92" s="98" t="s">
        <v>669</v>
      </c>
      <c r="VSN92" s="98" t="s">
        <v>669</v>
      </c>
      <c r="VSO92" s="98" t="s">
        <v>669</v>
      </c>
      <c r="VSP92" s="98" t="s">
        <v>669</v>
      </c>
      <c r="VSQ92" s="98" t="s">
        <v>669</v>
      </c>
      <c r="VSR92" s="98" t="s">
        <v>669</v>
      </c>
      <c r="VSS92" s="98" t="s">
        <v>669</v>
      </c>
      <c r="VST92" s="98" t="s">
        <v>669</v>
      </c>
      <c r="VSU92" s="98" t="s">
        <v>669</v>
      </c>
      <c r="VSV92" s="98" t="s">
        <v>669</v>
      </c>
      <c r="VSW92" s="98" t="s">
        <v>669</v>
      </c>
      <c r="VSX92" s="98" t="s">
        <v>669</v>
      </c>
      <c r="VSY92" s="98" t="s">
        <v>669</v>
      </c>
      <c r="VSZ92" s="98" t="s">
        <v>669</v>
      </c>
      <c r="VTA92" s="98" t="s">
        <v>669</v>
      </c>
      <c r="VTB92" s="98" t="s">
        <v>669</v>
      </c>
      <c r="VTC92" s="98" t="s">
        <v>669</v>
      </c>
      <c r="VTD92" s="98" t="s">
        <v>669</v>
      </c>
      <c r="VTE92" s="98" t="s">
        <v>669</v>
      </c>
      <c r="VTF92" s="98" t="s">
        <v>669</v>
      </c>
      <c r="VTG92" s="98" t="s">
        <v>669</v>
      </c>
      <c r="VTH92" s="98" t="s">
        <v>669</v>
      </c>
      <c r="VTI92" s="98" t="s">
        <v>669</v>
      </c>
      <c r="VTJ92" s="98" t="s">
        <v>669</v>
      </c>
      <c r="VTK92" s="98" t="s">
        <v>669</v>
      </c>
      <c r="VTL92" s="98" t="s">
        <v>669</v>
      </c>
      <c r="VTM92" s="98" t="s">
        <v>669</v>
      </c>
      <c r="VTN92" s="98" t="s">
        <v>669</v>
      </c>
      <c r="VTO92" s="98" t="s">
        <v>669</v>
      </c>
      <c r="VTP92" s="98" t="s">
        <v>669</v>
      </c>
      <c r="VTQ92" s="98" t="s">
        <v>669</v>
      </c>
      <c r="VTR92" s="98" t="s">
        <v>669</v>
      </c>
      <c r="VTS92" s="98" t="s">
        <v>669</v>
      </c>
      <c r="VTT92" s="98" t="s">
        <v>669</v>
      </c>
      <c r="VTU92" s="98" t="s">
        <v>669</v>
      </c>
      <c r="VTV92" s="98" t="s">
        <v>669</v>
      </c>
      <c r="VTW92" s="98" t="s">
        <v>669</v>
      </c>
      <c r="VTX92" s="98" t="s">
        <v>669</v>
      </c>
      <c r="VTY92" s="98" t="s">
        <v>669</v>
      </c>
      <c r="VTZ92" s="98" t="s">
        <v>669</v>
      </c>
      <c r="VUA92" s="98" t="s">
        <v>669</v>
      </c>
      <c r="VUB92" s="98" t="s">
        <v>669</v>
      </c>
      <c r="VUC92" s="98" t="s">
        <v>669</v>
      </c>
      <c r="VUD92" s="98" t="s">
        <v>669</v>
      </c>
      <c r="VUE92" s="98" t="s">
        <v>669</v>
      </c>
      <c r="VUF92" s="98" t="s">
        <v>669</v>
      </c>
      <c r="VUG92" s="98" t="s">
        <v>669</v>
      </c>
      <c r="VUH92" s="98" t="s">
        <v>669</v>
      </c>
      <c r="VUI92" s="98" t="s">
        <v>669</v>
      </c>
      <c r="VUJ92" s="98" t="s">
        <v>669</v>
      </c>
      <c r="VUK92" s="98" t="s">
        <v>669</v>
      </c>
      <c r="VUL92" s="98" t="s">
        <v>669</v>
      </c>
      <c r="VUM92" s="98" t="s">
        <v>669</v>
      </c>
      <c r="VUN92" s="98" t="s">
        <v>669</v>
      </c>
      <c r="VUO92" s="98" t="s">
        <v>669</v>
      </c>
      <c r="VUP92" s="98" t="s">
        <v>669</v>
      </c>
      <c r="VUQ92" s="98" t="s">
        <v>669</v>
      </c>
      <c r="VUR92" s="98" t="s">
        <v>669</v>
      </c>
      <c r="VUS92" s="98" t="s">
        <v>669</v>
      </c>
      <c r="VUT92" s="98" t="s">
        <v>669</v>
      </c>
      <c r="VUU92" s="98" t="s">
        <v>669</v>
      </c>
      <c r="VUV92" s="98" t="s">
        <v>669</v>
      </c>
      <c r="VUW92" s="98" t="s">
        <v>669</v>
      </c>
      <c r="VUX92" s="98" t="s">
        <v>669</v>
      </c>
      <c r="VUY92" s="98" t="s">
        <v>669</v>
      </c>
      <c r="VUZ92" s="98" t="s">
        <v>669</v>
      </c>
      <c r="VVA92" s="98" t="s">
        <v>669</v>
      </c>
      <c r="VVB92" s="98" t="s">
        <v>669</v>
      </c>
      <c r="VVC92" s="98" t="s">
        <v>669</v>
      </c>
      <c r="VVD92" s="98" t="s">
        <v>669</v>
      </c>
      <c r="VVE92" s="98" t="s">
        <v>669</v>
      </c>
      <c r="VVF92" s="98" t="s">
        <v>669</v>
      </c>
      <c r="VVG92" s="98" t="s">
        <v>669</v>
      </c>
      <c r="VVH92" s="98" t="s">
        <v>669</v>
      </c>
      <c r="VVI92" s="98" t="s">
        <v>669</v>
      </c>
      <c r="VVJ92" s="98" t="s">
        <v>669</v>
      </c>
      <c r="VVK92" s="98" t="s">
        <v>669</v>
      </c>
      <c r="VVL92" s="98" t="s">
        <v>669</v>
      </c>
      <c r="VVM92" s="98" t="s">
        <v>669</v>
      </c>
      <c r="VVN92" s="98" t="s">
        <v>669</v>
      </c>
      <c r="VVO92" s="98" t="s">
        <v>669</v>
      </c>
      <c r="VVP92" s="98" t="s">
        <v>669</v>
      </c>
      <c r="VVQ92" s="98" t="s">
        <v>669</v>
      </c>
      <c r="VVR92" s="98" t="s">
        <v>669</v>
      </c>
      <c r="VVS92" s="98" t="s">
        <v>669</v>
      </c>
      <c r="VVT92" s="98" t="s">
        <v>669</v>
      </c>
      <c r="VVU92" s="98" t="s">
        <v>669</v>
      </c>
      <c r="VVV92" s="98" t="s">
        <v>669</v>
      </c>
      <c r="VVW92" s="98" t="s">
        <v>669</v>
      </c>
      <c r="VVX92" s="98" t="s">
        <v>669</v>
      </c>
      <c r="VVY92" s="98" t="s">
        <v>669</v>
      </c>
      <c r="VVZ92" s="98" t="s">
        <v>669</v>
      </c>
      <c r="VWA92" s="98" t="s">
        <v>669</v>
      </c>
      <c r="VWB92" s="98" t="s">
        <v>669</v>
      </c>
      <c r="VWC92" s="98" t="s">
        <v>669</v>
      </c>
      <c r="VWD92" s="98" t="s">
        <v>669</v>
      </c>
      <c r="VWE92" s="98" t="s">
        <v>669</v>
      </c>
      <c r="VWF92" s="98" t="s">
        <v>669</v>
      </c>
      <c r="VWG92" s="98" t="s">
        <v>669</v>
      </c>
      <c r="VWH92" s="98" t="s">
        <v>669</v>
      </c>
      <c r="VWI92" s="98" t="s">
        <v>669</v>
      </c>
      <c r="VWJ92" s="98" t="s">
        <v>669</v>
      </c>
      <c r="VWK92" s="98" t="s">
        <v>669</v>
      </c>
      <c r="VWL92" s="98" t="s">
        <v>669</v>
      </c>
      <c r="VWM92" s="98" t="s">
        <v>669</v>
      </c>
      <c r="VWN92" s="98" t="s">
        <v>669</v>
      </c>
      <c r="VWO92" s="98" t="s">
        <v>669</v>
      </c>
      <c r="VWP92" s="98" t="s">
        <v>669</v>
      </c>
      <c r="VWQ92" s="98" t="s">
        <v>669</v>
      </c>
      <c r="VWR92" s="98" t="s">
        <v>669</v>
      </c>
      <c r="VWS92" s="98" t="s">
        <v>669</v>
      </c>
      <c r="VWT92" s="98" t="s">
        <v>669</v>
      </c>
      <c r="VWU92" s="98" t="s">
        <v>669</v>
      </c>
      <c r="VWV92" s="98" t="s">
        <v>669</v>
      </c>
      <c r="VWW92" s="98" t="s">
        <v>669</v>
      </c>
      <c r="VWX92" s="98" t="s">
        <v>669</v>
      </c>
      <c r="VWY92" s="98" t="s">
        <v>669</v>
      </c>
      <c r="VWZ92" s="98" t="s">
        <v>669</v>
      </c>
      <c r="VXA92" s="98" t="s">
        <v>669</v>
      </c>
      <c r="VXB92" s="98" t="s">
        <v>669</v>
      </c>
      <c r="VXC92" s="98" t="s">
        <v>669</v>
      </c>
      <c r="VXD92" s="98" t="s">
        <v>669</v>
      </c>
      <c r="VXE92" s="98" t="s">
        <v>669</v>
      </c>
      <c r="VXF92" s="98" t="s">
        <v>669</v>
      </c>
      <c r="VXG92" s="98" t="s">
        <v>669</v>
      </c>
      <c r="VXH92" s="98" t="s">
        <v>669</v>
      </c>
      <c r="VXI92" s="98" t="s">
        <v>669</v>
      </c>
      <c r="VXJ92" s="98" t="s">
        <v>669</v>
      </c>
      <c r="VXK92" s="98" t="s">
        <v>669</v>
      </c>
      <c r="VXL92" s="98" t="s">
        <v>669</v>
      </c>
      <c r="VXM92" s="98" t="s">
        <v>669</v>
      </c>
      <c r="VXN92" s="98" t="s">
        <v>669</v>
      </c>
      <c r="VXO92" s="98" t="s">
        <v>669</v>
      </c>
      <c r="VXP92" s="98" t="s">
        <v>669</v>
      </c>
      <c r="VXQ92" s="98" t="s">
        <v>669</v>
      </c>
      <c r="VXR92" s="98" t="s">
        <v>669</v>
      </c>
      <c r="VXS92" s="98" t="s">
        <v>669</v>
      </c>
      <c r="VXT92" s="98" t="s">
        <v>669</v>
      </c>
      <c r="VXU92" s="98" t="s">
        <v>669</v>
      </c>
      <c r="VXV92" s="98" t="s">
        <v>669</v>
      </c>
      <c r="VXW92" s="98" t="s">
        <v>669</v>
      </c>
      <c r="VXX92" s="98" t="s">
        <v>669</v>
      </c>
      <c r="VXY92" s="98" t="s">
        <v>669</v>
      </c>
      <c r="VXZ92" s="98" t="s">
        <v>669</v>
      </c>
      <c r="VYA92" s="98" t="s">
        <v>669</v>
      </c>
      <c r="VYB92" s="98" t="s">
        <v>669</v>
      </c>
      <c r="VYC92" s="98" t="s">
        <v>669</v>
      </c>
      <c r="VYD92" s="98" t="s">
        <v>669</v>
      </c>
      <c r="VYE92" s="98" t="s">
        <v>669</v>
      </c>
      <c r="VYF92" s="98" t="s">
        <v>669</v>
      </c>
      <c r="VYG92" s="98" t="s">
        <v>669</v>
      </c>
      <c r="VYH92" s="98" t="s">
        <v>669</v>
      </c>
      <c r="VYI92" s="98" t="s">
        <v>669</v>
      </c>
      <c r="VYJ92" s="98" t="s">
        <v>669</v>
      </c>
      <c r="VYK92" s="98" t="s">
        <v>669</v>
      </c>
      <c r="VYL92" s="98" t="s">
        <v>669</v>
      </c>
      <c r="VYM92" s="98" t="s">
        <v>669</v>
      </c>
      <c r="VYN92" s="98" t="s">
        <v>669</v>
      </c>
      <c r="VYO92" s="98" t="s">
        <v>669</v>
      </c>
      <c r="VYP92" s="98" t="s">
        <v>669</v>
      </c>
      <c r="VYQ92" s="98" t="s">
        <v>669</v>
      </c>
      <c r="VYR92" s="98" t="s">
        <v>669</v>
      </c>
      <c r="VYS92" s="98" t="s">
        <v>669</v>
      </c>
      <c r="VYT92" s="98" t="s">
        <v>669</v>
      </c>
      <c r="VYU92" s="98" t="s">
        <v>669</v>
      </c>
      <c r="VYV92" s="98" t="s">
        <v>669</v>
      </c>
      <c r="VYW92" s="98" t="s">
        <v>669</v>
      </c>
      <c r="VYX92" s="98" t="s">
        <v>669</v>
      </c>
      <c r="VYY92" s="98" t="s">
        <v>669</v>
      </c>
      <c r="VYZ92" s="98" t="s">
        <v>669</v>
      </c>
      <c r="VZA92" s="98" t="s">
        <v>669</v>
      </c>
      <c r="VZB92" s="98" t="s">
        <v>669</v>
      </c>
      <c r="VZC92" s="98" t="s">
        <v>669</v>
      </c>
      <c r="VZD92" s="98" t="s">
        <v>669</v>
      </c>
      <c r="VZE92" s="98" t="s">
        <v>669</v>
      </c>
      <c r="VZF92" s="98" t="s">
        <v>669</v>
      </c>
      <c r="VZG92" s="98" t="s">
        <v>669</v>
      </c>
      <c r="VZH92" s="98" t="s">
        <v>669</v>
      </c>
      <c r="VZI92" s="98" t="s">
        <v>669</v>
      </c>
      <c r="VZJ92" s="98" t="s">
        <v>669</v>
      </c>
      <c r="VZK92" s="98" t="s">
        <v>669</v>
      </c>
      <c r="VZL92" s="98" t="s">
        <v>669</v>
      </c>
      <c r="VZM92" s="98" t="s">
        <v>669</v>
      </c>
      <c r="VZN92" s="98" t="s">
        <v>669</v>
      </c>
      <c r="VZO92" s="98" t="s">
        <v>669</v>
      </c>
      <c r="VZP92" s="98" t="s">
        <v>669</v>
      </c>
      <c r="VZQ92" s="98" t="s">
        <v>669</v>
      </c>
      <c r="VZR92" s="98" t="s">
        <v>669</v>
      </c>
      <c r="VZS92" s="98" t="s">
        <v>669</v>
      </c>
      <c r="VZT92" s="98" t="s">
        <v>669</v>
      </c>
      <c r="VZU92" s="98" t="s">
        <v>669</v>
      </c>
      <c r="VZV92" s="98" t="s">
        <v>669</v>
      </c>
      <c r="VZW92" s="98" t="s">
        <v>669</v>
      </c>
      <c r="VZX92" s="98" t="s">
        <v>669</v>
      </c>
      <c r="VZY92" s="98" t="s">
        <v>669</v>
      </c>
      <c r="VZZ92" s="98" t="s">
        <v>669</v>
      </c>
      <c r="WAA92" s="98" t="s">
        <v>669</v>
      </c>
      <c r="WAB92" s="98" t="s">
        <v>669</v>
      </c>
      <c r="WAC92" s="98" t="s">
        <v>669</v>
      </c>
      <c r="WAD92" s="98" t="s">
        <v>669</v>
      </c>
      <c r="WAE92" s="98" t="s">
        <v>669</v>
      </c>
      <c r="WAF92" s="98" t="s">
        <v>669</v>
      </c>
      <c r="WAG92" s="98" t="s">
        <v>669</v>
      </c>
      <c r="WAH92" s="98" t="s">
        <v>669</v>
      </c>
      <c r="WAI92" s="98" t="s">
        <v>669</v>
      </c>
      <c r="WAJ92" s="98" t="s">
        <v>669</v>
      </c>
      <c r="WAK92" s="98" t="s">
        <v>669</v>
      </c>
      <c r="WAL92" s="98" t="s">
        <v>669</v>
      </c>
      <c r="WAM92" s="98" t="s">
        <v>669</v>
      </c>
      <c r="WAN92" s="98" t="s">
        <v>669</v>
      </c>
      <c r="WAO92" s="98" t="s">
        <v>669</v>
      </c>
      <c r="WAP92" s="98" t="s">
        <v>669</v>
      </c>
      <c r="WAQ92" s="98" t="s">
        <v>669</v>
      </c>
      <c r="WAR92" s="98" t="s">
        <v>669</v>
      </c>
      <c r="WAS92" s="98" t="s">
        <v>669</v>
      </c>
      <c r="WAT92" s="98" t="s">
        <v>669</v>
      </c>
      <c r="WAU92" s="98" t="s">
        <v>669</v>
      </c>
      <c r="WAV92" s="98" t="s">
        <v>669</v>
      </c>
      <c r="WAW92" s="98" t="s">
        <v>669</v>
      </c>
      <c r="WAX92" s="98" t="s">
        <v>669</v>
      </c>
      <c r="WAY92" s="98" t="s">
        <v>669</v>
      </c>
      <c r="WAZ92" s="98" t="s">
        <v>669</v>
      </c>
      <c r="WBA92" s="98" t="s">
        <v>669</v>
      </c>
      <c r="WBB92" s="98" t="s">
        <v>669</v>
      </c>
      <c r="WBC92" s="98" t="s">
        <v>669</v>
      </c>
      <c r="WBD92" s="98" t="s">
        <v>669</v>
      </c>
      <c r="WBE92" s="98" t="s">
        <v>669</v>
      </c>
      <c r="WBF92" s="98" t="s">
        <v>669</v>
      </c>
      <c r="WBG92" s="98" t="s">
        <v>669</v>
      </c>
      <c r="WBH92" s="98" t="s">
        <v>669</v>
      </c>
      <c r="WBI92" s="98" t="s">
        <v>669</v>
      </c>
      <c r="WBJ92" s="98" t="s">
        <v>669</v>
      </c>
      <c r="WBK92" s="98" t="s">
        <v>669</v>
      </c>
      <c r="WBL92" s="98" t="s">
        <v>669</v>
      </c>
      <c r="WBM92" s="98" t="s">
        <v>669</v>
      </c>
      <c r="WBN92" s="98" t="s">
        <v>669</v>
      </c>
      <c r="WBO92" s="98" t="s">
        <v>669</v>
      </c>
      <c r="WBP92" s="98" t="s">
        <v>669</v>
      </c>
      <c r="WBQ92" s="98" t="s">
        <v>669</v>
      </c>
      <c r="WBR92" s="98" t="s">
        <v>669</v>
      </c>
      <c r="WBS92" s="98" t="s">
        <v>669</v>
      </c>
      <c r="WBT92" s="98" t="s">
        <v>669</v>
      </c>
      <c r="WBU92" s="98" t="s">
        <v>669</v>
      </c>
      <c r="WBV92" s="98" t="s">
        <v>669</v>
      </c>
      <c r="WBW92" s="98" t="s">
        <v>669</v>
      </c>
      <c r="WBX92" s="98" t="s">
        <v>669</v>
      </c>
      <c r="WBY92" s="98" t="s">
        <v>669</v>
      </c>
      <c r="WBZ92" s="98" t="s">
        <v>669</v>
      </c>
      <c r="WCA92" s="98" t="s">
        <v>669</v>
      </c>
      <c r="WCB92" s="98" t="s">
        <v>669</v>
      </c>
      <c r="WCC92" s="98" t="s">
        <v>669</v>
      </c>
      <c r="WCD92" s="98" t="s">
        <v>669</v>
      </c>
      <c r="WCE92" s="98" t="s">
        <v>669</v>
      </c>
      <c r="WCF92" s="98" t="s">
        <v>669</v>
      </c>
      <c r="WCG92" s="98" t="s">
        <v>669</v>
      </c>
      <c r="WCH92" s="98" t="s">
        <v>669</v>
      </c>
      <c r="WCI92" s="98" t="s">
        <v>669</v>
      </c>
      <c r="WCJ92" s="98" t="s">
        <v>669</v>
      </c>
      <c r="WCK92" s="98" t="s">
        <v>669</v>
      </c>
      <c r="WCL92" s="98" t="s">
        <v>669</v>
      </c>
      <c r="WCM92" s="98" t="s">
        <v>669</v>
      </c>
      <c r="WCN92" s="98" t="s">
        <v>669</v>
      </c>
      <c r="WCO92" s="98" t="s">
        <v>669</v>
      </c>
      <c r="WCP92" s="98" t="s">
        <v>669</v>
      </c>
      <c r="WCQ92" s="98" t="s">
        <v>669</v>
      </c>
      <c r="WCR92" s="98" t="s">
        <v>669</v>
      </c>
      <c r="WCS92" s="98" t="s">
        <v>669</v>
      </c>
      <c r="WCT92" s="98" t="s">
        <v>669</v>
      </c>
      <c r="WCU92" s="98" t="s">
        <v>669</v>
      </c>
      <c r="WCV92" s="98" t="s">
        <v>669</v>
      </c>
      <c r="WCW92" s="98" t="s">
        <v>669</v>
      </c>
      <c r="WCX92" s="98" t="s">
        <v>669</v>
      </c>
      <c r="WCY92" s="98" t="s">
        <v>669</v>
      </c>
      <c r="WCZ92" s="98" t="s">
        <v>669</v>
      </c>
      <c r="WDA92" s="98" t="s">
        <v>669</v>
      </c>
      <c r="WDB92" s="98" t="s">
        <v>669</v>
      </c>
      <c r="WDC92" s="98" t="s">
        <v>669</v>
      </c>
      <c r="WDD92" s="98" t="s">
        <v>669</v>
      </c>
      <c r="WDE92" s="98" t="s">
        <v>669</v>
      </c>
      <c r="WDF92" s="98" t="s">
        <v>669</v>
      </c>
      <c r="WDG92" s="98" t="s">
        <v>669</v>
      </c>
      <c r="WDH92" s="98" t="s">
        <v>669</v>
      </c>
      <c r="WDI92" s="98" t="s">
        <v>669</v>
      </c>
      <c r="WDJ92" s="98" t="s">
        <v>669</v>
      </c>
      <c r="WDK92" s="98" t="s">
        <v>669</v>
      </c>
      <c r="WDL92" s="98" t="s">
        <v>669</v>
      </c>
      <c r="WDM92" s="98" t="s">
        <v>669</v>
      </c>
      <c r="WDN92" s="98" t="s">
        <v>669</v>
      </c>
      <c r="WDO92" s="98" t="s">
        <v>669</v>
      </c>
      <c r="WDP92" s="98" t="s">
        <v>669</v>
      </c>
      <c r="WDQ92" s="98" t="s">
        <v>669</v>
      </c>
      <c r="WDR92" s="98" t="s">
        <v>669</v>
      </c>
      <c r="WDS92" s="98" t="s">
        <v>669</v>
      </c>
      <c r="WDT92" s="98" t="s">
        <v>669</v>
      </c>
      <c r="WDU92" s="98" t="s">
        <v>669</v>
      </c>
      <c r="WDV92" s="98" t="s">
        <v>669</v>
      </c>
      <c r="WDW92" s="98" t="s">
        <v>669</v>
      </c>
      <c r="WDX92" s="98" t="s">
        <v>669</v>
      </c>
      <c r="WDY92" s="98" t="s">
        <v>669</v>
      </c>
      <c r="WDZ92" s="98" t="s">
        <v>669</v>
      </c>
      <c r="WEA92" s="98" t="s">
        <v>669</v>
      </c>
      <c r="WEB92" s="98" t="s">
        <v>669</v>
      </c>
      <c r="WEC92" s="98" t="s">
        <v>669</v>
      </c>
      <c r="WED92" s="98" t="s">
        <v>669</v>
      </c>
      <c r="WEE92" s="98" t="s">
        <v>669</v>
      </c>
      <c r="WEF92" s="98" t="s">
        <v>669</v>
      </c>
      <c r="WEG92" s="98" t="s">
        <v>669</v>
      </c>
      <c r="WEH92" s="98" t="s">
        <v>669</v>
      </c>
      <c r="WEI92" s="98" t="s">
        <v>669</v>
      </c>
      <c r="WEJ92" s="98" t="s">
        <v>669</v>
      </c>
      <c r="WEK92" s="98" t="s">
        <v>669</v>
      </c>
      <c r="WEL92" s="98" t="s">
        <v>669</v>
      </c>
      <c r="WEM92" s="98" t="s">
        <v>669</v>
      </c>
      <c r="WEN92" s="98" t="s">
        <v>669</v>
      </c>
      <c r="WEO92" s="98" t="s">
        <v>669</v>
      </c>
      <c r="WEP92" s="98" t="s">
        <v>669</v>
      </c>
      <c r="WEQ92" s="98" t="s">
        <v>669</v>
      </c>
      <c r="WER92" s="98" t="s">
        <v>669</v>
      </c>
      <c r="WES92" s="98" t="s">
        <v>669</v>
      </c>
      <c r="WET92" s="98" t="s">
        <v>669</v>
      </c>
      <c r="WEU92" s="98" t="s">
        <v>669</v>
      </c>
      <c r="WEV92" s="98" t="s">
        <v>669</v>
      </c>
      <c r="WEW92" s="98" t="s">
        <v>669</v>
      </c>
      <c r="WEX92" s="98" t="s">
        <v>669</v>
      </c>
      <c r="WEY92" s="98" t="s">
        <v>669</v>
      </c>
      <c r="WEZ92" s="98" t="s">
        <v>669</v>
      </c>
      <c r="WFA92" s="98" t="s">
        <v>669</v>
      </c>
      <c r="WFB92" s="98" t="s">
        <v>669</v>
      </c>
      <c r="WFC92" s="98" t="s">
        <v>669</v>
      </c>
      <c r="WFD92" s="98" t="s">
        <v>669</v>
      </c>
      <c r="WFE92" s="98" t="s">
        <v>669</v>
      </c>
      <c r="WFF92" s="98" t="s">
        <v>669</v>
      </c>
      <c r="WFG92" s="98" t="s">
        <v>669</v>
      </c>
      <c r="WFH92" s="98" t="s">
        <v>669</v>
      </c>
      <c r="WFI92" s="98" t="s">
        <v>669</v>
      </c>
      <c r="WFJ92" s="98" t="s">
        <v>669</v>
      </c>
      <c r="WFK92" s="98" t="s">
        <v>669</v>
      </c>
      <c r="WFL92" s="98" t="s">
        <v>669</v>
      </c>
      <c r="WFM92" s="98" t="s">
        <v>669</v>
      </c>
      <c r="WFN92" s="98" t="s">
        <v>669</v>
      </c>
      <c r="WFO92" s="98" t="s">
        <v>669</v>
      </c>
      <c r="WFP92" s="98" t="s">
        <v>669</v>
      </c>
      <c r="WFQ92" s="98" t="s">
        <v>669</v>
      </c>
      <c r="WFR92" s="98" t="s">
        <v>669</v>
      </c>
      <c r="WFS92" s="98" t="s">
        <v>669</v>
      </c>
      <c r="WFT92" s="98" t="s">
        <v>669</v>
      </c>
      <c r="WFU92" s="98" t="s">
        <v>669</v>
      </c>
      <c r="WFV92" s="98" t="s">
        <v>669</v>
      </c>
      <c r="WFW92" s="98" t="s">
        <v>669</v>
      </c>
      <c r="WFX92" s="98" t="s">
        <v>669</v>
      </c>
      <c r="WFY92" s="98" t="s">
        <v>669</v>
      </c>
      <c r="WFZ92" s="98" t="s">
        <v>669</v>
      </c>
      <c r="WGA92" s="98" t="s">
        <v>669</v>
      </c>
      <c r="WGB92" s="98" t="s">
        <v>669</v>
      </c>
      <c r="WGC92" s="98" t="s">
        <v>669</v>
      </c>
      <c r="WGD92" s="98" t="s">
        <v>669</v>
      </c>
      <c r="WGE92" s="98" t="s">
        <v>669</v>
      </c>
      <c r="WGF92" s="98" t="s">
        <v>669</v>
      </c>
      <c r="WGG92" s="98" t="s">
        <v>669</v>
      </c>
      <c r="WGH92" s="98" t="s">
        <v>669</v>
      </c>
      <c r="WGI92" s="98" t="s">
        <v>669</v>
      </c>
      <c r="WGJ92" s="98" t="s">
        <v>669</v>
      </c>
      <c r="WGK92" s="98" t="s">
        <v>669</v>
      </c>
      <c r="WGL92" s="98" t="s">
        <v>669</v>
      </c>
      <c r="WGM92" s="98" t="s">
        <v>669</v>
      </c>
      <c r="WGN92" s="98" t="s">
        <v>669</v>
      </c>
      <c r="WGO92" s="98" t="s">
        <v>669</v>
      </c>
      <c r="WGP92" s="98" t="s">
        <v>669</v>
      </c>
      <c r="WGQ92" s="98" t="s">
        <v>669</v>
      </c>
      <c r="WGR92" s="98" t="s">
        <v>669</v>
      </c>
      <c r="WGS92" s="98" t="s">
        <v>669</v>
      </c>
      <c r="WGT92" s="98" t="s">
        <v>669</v>
      </c>
      <c r="WGU92" s="98" t="s">
        <v>669</v>
      </c>
      <c r="WGV92" s="98" t="s">
        <v>669</v>
      </c>
      <c r="WGW92" s="98" t="s">
        <v>669</v>
      </c>
      <c r="WGX92" s="98" t="s">
        <v>669</v>
      </c>
      <c r="WGY92" s="98" t="s">
        <v>669</v>
      </c>
      <c r="WGZ92" s="98" t="s">
        <v>669</v>
      </c>
      <c r="WHA92" s="98" t="s">
        <v>669</v>
      </c>
      <c r="WHB92" s="98" t="s">
        <v>669</v>
      </c>
      <c r="WHC92" s="98" t="s">
        <v>669</v>
      </c>
      <c r="WHD92" s="98" t="s">
        <v>669</v>
      </c>
      <c r="WHE92" s="98" t="s">
        <v>669</v>
      </c>
      <c r="WHF92" s="98" t="s">
        <v>669</v>
      </c>
      <c r="WHG92" s="98" t="s">
        <v>669</v>
      </c>
      <c r="WHH92" s="98" t="s">
        <v>669</v>
      </c>
      <c r="WHI92" s="98" t="s">
        <v>669</v>
      </c>
      <c r="WHJ92" s="98" t="s">
        <v>669</v>
      </c>
      <c r="WHK92" s="98" t="s">
        <v>669</v>
      </c>
      <c r="WHL92" s="98" t="s">
        <v>669</v>
      </c>
      <c r="WHM92" s="98" t="s">
        <v>669</v>
      </c>
      <c r="WHN92" s="98" t="s">
        <v>669</v>
      </c>
      <c r="WHO92" s="98" t="s">
        <v>669</v>
      </c>
      <c r="WHP92" s="98" t="s">
        <v>669</v>
      </c>
      <c r="WHQ92" s="98" t="s">
        <v>669</v>
      </c>
      <c r="WHR92" s="98" t="s">
        <v>669</v>
      </c>
      <c r="WHS92" s="98" t="s">
        <v>669</v>
      </c>
      <c r="WHT92" s="98" t="s">
        <v>669</v>
      </c>
      <c r="WHU92" s="98" t="s">
        <v>669</v>
      </c>
      <c r="WHV92" s="98" t="s">
        <v>669</v>
      </c>
      <c r="WHW92" s="98" t="s">
        <v>669</v>
      </c>
      <c r="WHX92" s="98" t="s">
        <v>669</v>
      </c>
      <c r="WHY92" s="98" t="s">
        <v>669</v>
      </c>
      <c r="WHZ92" s="98" t="s">
        <v>669</v>
      </c>
      <c r="WIA92" s="98" t="s">
        <v>669</v>
      </c>
      <c r="WIB92" s="98" t="s">
        <v>669</v>
      </c>
      <c r="WIC92" s="98" t="s">
        <v>669</v>
      </c>
      <c r="WID92" s="98" t="s">
        <v>669</v>
      </c>
      <c r="WIE92" s="98" t="s">
        <v>669</v>
      </c>
      <c r="WIF92" s="98" t="s">
        <v>669</v>
      </c>
      <c r="WIG92" s="98" t="s">
        <v>669</v>
      </c>
      <c r="WIH92" s="98" t="s">
        <v>669</v>
      </c>
      <c r="WII92" s="98" t="s">
        <v>669</v>
      </c>
      <c r="WIJ92" s="98" t="s">
        <v>669</v>
      </c>
      <c r="WIK92" s="98" t="s">
        <v>669</v>
      </c>
      <c r="WIL92" s="98" t="s">
        <v>669</v>
      </c>
      <c r="WIM92" s="98" t="s">
        <v>669</v>
      </c>
      <c r="WIN92" s="98" t="s">
        <v>669</v>
      </c>
      <c r="WIO92" s="98" t="s">
        <v>669</v>
      </c>
      <c r="WIP92" s="98" t="s">
        <v>669</v>
      </c>
      <c r="WIQ92" s="98" t="s">
        <v>669</v>
      </c>
      <c r="WIR92" s="98" t="s">
        <v>669</v>
      </c>
      <c r="WIS92" s="98" t="s">
        <v>669</v>
      </c>
      <c r="WIT92" s="98" t="s">
        <v>669</v>
      </c>
      <c r="WIU92" s="98" t="s">
        <v>669</v>
      </c>
      <c r="WIV92" s="98" t="s">
        <v>669</v>
      </c>
      <c r="WIW92" s="98" t="s">
        <v>669</v>
      </c>
      <c r="WIX92" s="98" t="s">
        <v>669</v>
      </c>
      <c r="WIY92" s="98" t="s">
        <v>669</v>
      </c>
      <c r="WIZ92" s="98" t="s">
        <v>669</v>
      </c>
      <c r="WJA92" s="98" t="s">
        <v>669</v>
      </c>
      <c r="WJB92" s="98" t="s">
        <v>669</v>
      </c>
      <c r="WJC92" s="98" t="s">
        <v>669</v>
      </c>
      <c r="WJD92" s="98" t="s">
        <v>669</v>
      </c>
      <c r="WJE92" s="98" t="s">
        <v>669</v>
      </c>
      <c r="WJF92" s="98" t="s">
        <v>669</v>
      </c>
      <c r="WJG92" s="98" t="s">
        <v>669</v>
      </c>
      <c r="WJH92" s="98" t="s">
        <v>669</v>
      </c>
      <c r="WJI92" s="98" t="s">
        <v>669</v>
      </c>
      <c r="WJJ92" s="98" t="s">
        <v>669</v>
      </c>
      <c r="WJK92" s="98" t="s">
        <v>669</v>
      </c>
      <c r="WJL92" s="98" t="s">
        <v>669</v>
      </c>
      <c r="WJM92" s="98" t="s">
        <v>669</v>
      </c>
      <c r="WJN92" s="98" t="s">
        <v>669</v>
      </c>
      <c r="WJO92" s="98" t="s">
        <v>669</v>
      </c>
      <c r="WJP92" s="98" t="s">
        <v>669</v>
      </c>
      <c r="WJQ92" s="98" t="s">
        <v>669</v>
      </c>
      <c r="WJR92" s="98" t="s">
        <v>669</v>
      </c>
      <c r="WJS92" s="98" t="s">
        <v>669</v>
      </c>
      <c r="WJT92" s="98" t="s">
        <v>669</v>
      </c>
      <c r="WJU92" s="98" t="s">
        <v>669</v>
      </c>
      <c r="WJV92" s="98" t="s">
        <v>669</v>
      </c>
      <c r="WJW92" s="98" t="s">
        <v>669</v>
      </c>
      <c r="WJX92" s="98" t="s">
        <v>669</v>
      </c>
      <c r="WJY92" s="98" t="s">
        <v>669</v>
      </c>
      <c r="WJZ92" s="98" t="s">
        <v>669</v>
      </c>
      <c r="WKA92" s="98" t="s">
        <v>669</v>
      </c>
      <c r="WKB92" s="98" t="s">
        <v>669</v>
      </c>
      <c r="WKC92" s="98" t="s">
        <v>669</v>
      </c>
      <c r="WKD92" s="98" t="s">
        <v>669</v>
      </c>
      <c r="WKE92" s="98" t="s">
        <v>669</v>
      </c>
      <c r="WKF92" s="98" t="s">
        <v>669</v>
      </c>
      <c r="WKG92" s="98" t="s">
        <v>669</v>
      </c>
      <c r="WKH92" s="98" t="s">
        <v>669</v>
      </c>
      <c r="WKI92" s="98" t="s">
        <v>669</v>
      </c>
      <c r="WKJ92" s="98" t="s">
        <v>669</v>
      </c>
      <c r="WKK92" s="98" t="s">
        <v>669</v>
      </c>
      <c r="WKL92" s="98" t="s">
        <v>669</v>
      </c>
      <c r="WKM92" s="98" t="s">
        <v>669</v>
      </c>
      <c r="WKN92" s="98" t="s">
        <v>669</v>
      </c>
      <c r="WKO92" s="98" t="s">
        <v>669</v>
      </c>
      <c r="WKP92" s="98" t="s">
        <v>669</v>
      </c>
      <c r="WKQ92" s="98" t="s">
        <v>669</v>
      </c>
      <c r="WKR92" s="98" t="s">
        <v>669</v>
      </c>
      <c r="WKS92" s="98" t="s">
        <v>669</v>
      </c>
      <c r="WKT92" s="98" t="s">
        <v>669</v>
      </c>
      <c r="WKU92" s="98" t="s">
        <v>669</v>
      </c>
      <c r="WKV92" s="98" t="s">
        <v>669</v>
      </c>
      <c r="WKW92" s="98" t="s">
        <v>669</v>
      </c>
      <c r="WKX92" s="98" t="s">
        <v>669</v>
      </c>
      <c r="WKY92" s="98" t="s">
        <v>669</v>
      </c>
      <c r="WKZ92" s="98" t="s">
        <v>669</v>
      </c>
      <c r="WLA92" s="98" t="s">
        <v>669</v>
      </c>
      <c r="WLB92" s="98" t="s">
        <v>669</v>
      </c>
      <c r="WLC92" s="98" t="s">
        <v>669</v>
      </c>
      <c r="WLD92" s="98" t="s">
        <v>669</v>
      </c>
      <c r="WLE92" s="98" t="s">
        <v>669</v>
      </c>
      <c r="WLF92" s="98" t="s">
        <v>669</v>
      </c>
      <c r="WLG92" s="98" t="s">
        <v>669</v>
      </c>
      <c r="WLH92" s="98" t="s">
        <v>669</v>
      </c>
      <c r="WLI92" s="98" t="s">
        <v>669</v>
      </c>
      <c r="WLJ92" s="98" t="s">
        <v>669</v>
      </c>
      <c r="WLK92" s="98" t="s">
        <v>669</v>
      </c>
      <c r="WLL92" s="98" t="s">
        <v>669</v>
      </c>
      <c r="WLM92" s="98" t="s">
        <v>669</v>
      </c>
      <c r="WLN92" s="98" t="s">
        <v>669</v>
      </c>
      <c r="WLO92" s="98" t="s">
        <v>669</v>
      </c>
      <c r="WLP92" s="98" t="s">
        <v>669</v>
      </c>
      <c r="WLQ92" s="98" t="s">
        <v>669</v>
      </c>
      <c r="WLR92" s="98" t="s">
        <v>669</v>
      </c>
      <c r="WLS92" s="98" t="s">
        <v>669</v>
      </c>
      <c r="WLT92" s="98" t="s">
        <v>669</v>
      </c>
      <c r="WLU92" s="98" t="s">
        <v>669</v>
      </c>
      <c r="WLV92" s="98" t="s">
        <v>669</v>
      </c>
      <c r="WLW92" s="98" t="s">
        <v>669</v>
      </c>
      <c r="WLX92" s="98" t="s">
        <v>669</v>
      </c>
      <c r="WLY92" s="98" t="s">
        <v>669</v>
      </c>
      <c r="WLZ92" s="98" t="s">
        <v>669</v>
      </c>
      <c r="WMA92" s="98" t="s">
        <v>669</v>
      </c>
      <c r="WMB92" s="98" t="s">
        <v>669</v>
      </c>
      <c r="WMC92" s="98" t="s">
        <v>669</v>
      </c>
      <c r="WMD92" s="98" t="s">
        <v>669</v>
      </c>
      <c r="WME92" s="98" t="s">
        <v>669</v>
      </c>
      <c r="WMF92" s="98" t="s">
        <v>669</v>
      </c>
      <c r="WMG92" s="98" t="s">
        <v>669</v>
      </c>
      <c r="WMH92" s="98" t="s">
        <v>669</v>
      </c>
      <c r="WMI92" s="98" t="s">
        <v>669</v>
      </c>
      <c r="WMJ92" s="98" t="s">
        <v>669</v>
      </c>
      <c r="WMK92" s="98" t="s">
        <v>669</v>
      </c>
      <c r="WML92" s="98" t="s">
        <v>669</v>
      </c>
      <c r="WMM92" s="98" t="s">
        <v>669</v>
      </c>
      <c r="WMN92" s="98" t="s">
        <v>669</v>
      </c>
      <c r="WMO92" s="98" t="s">
        <v>669</v>
      </c>
      <c r="WMP92" s="98" t="s">
        <v>669</v>
      </c>
      <c r="WMQ92" s="98" t="s">
        <v>669</v>
      </c>
      <c r="WMR92" s="98" t="s">
        <v>669</v>
      </c>
      <c r="WMS92" s="98" t="s">
        <v>669</v>
      </c>
      <c r="WMT92" s="98" t="s">
        <v>669</v>
      </c>
      <c r="WMU92" s="98" t="s">
        <v>669</v>
      </c>
      <c r="WMV92" s="98" t="s">
        <v>669</v>
      </c>
      <c r="WMW92" s="98" t="s">
        <v>669</v>
      </c>
      <c r="WMX92" s="98" t="s">
        <v>669</v>
      </c>
      <c r="WMY92" s="98" t="s">
        <v>669</v>
      </c>
      <c r="WMZ92" s="98" t="s">
        <v>669</v>
      </c>
      <c r="WNA92" s="98" t="s">
        <v>669</v>
      </c>
      <c r="WNB92" s="98" t="s">
        <v>669</v>
      </c>
      <c r="WNC92" s="98" t="s">
        <v>669</v>
      </c>
      <c r="WND92" s="98" t="s">
        <v>669</v>
      </c>
      <c r="WNE92" s="98" t="s">
        <v>669</v>
      </c>
      <c r="WNF92" s="98" t="s">
        <v>669</v>
      </c>
      <c r="WNG92" s="98" t="s">
        <v>669</v>
      </c>
      <c r="WNH92" s="98" t="s">
        <v>669</v>
      </c>
      <c r="WNI92" s="98" t="s">
        <v>669</v>
      </c>
      <c r="WNJ92" s="98" t="s">
        <v>669</v>
      </c>
      <c r="WNK92" s="98" t="s">
        <v>669</v>
      </c>
      <c r="WNL92" s="98" t="s">
        <v>669</v>
      </c>
      <c r="WNM92" s="98" t="s">
        <v>669</v>
      </c>
      <c r="WNN92" s="98" t="s">
        <v>669</v>
      </c>
      <c r="WNO92" s="98" t="s">
        <v>669</v>
      </c>
      <c r="WNP92" s="98" t="s">
        <v>669</v>
      </c>
      <c r="WNQ92" s="98" t="s">
        <v>669</v>
      </c>
      <c r="WNR92" s="98" t="s">
        <v>669</v>
      </c>
      <c r="WNS92" s="98" t="s">
        <v>669</v>
      </c>
      <c r="WNT92" s="98" t="s">
        <v>669</v>
      </c>
      <c r="WNU92" s="98" t="s">
        <v>669</v>
      </c>
      <c r="WNV92" s="98" t="s">
        <v>669</v>
      </c>
      <c r="WNW92" s="98" t="s">
        <v>669</v>
      </c>
      <c r="WNX92" s="98" t="s">
        <v>669</v>
      </c>
      <c r="WNY92" s="98" t="s">
        <v>669</v>
      </c>
      <c r="WNZ92" s="98" t="s">
        <v>669</v>
      </c>
      <c r="WOA92" s="98" t="s">
        <v>669</v>
      </c>
      <c r="WOB92" s="98" t="s">
        <v>669</v>
      </c>
      <c r="WOC92" s="98" t="s">
        <v>669</v>
      </c>
      <c r="WOD92" s="98" t="s">
        <v>669</v>
      </c>
      <c r="WOE92" s="98" t="s">
        <v>669</v>
      </c>
      <c r="WOF92" s="98" t="s">
        <v>669</v>
      </c>
      <c r="WOG92" s="98" t="s">
        <v>669</v>
      </c>
      <c r="WOH92" s="98" t="s">
        <v>669</v>
      </c>
      <c r="WOI92" s="98" t="s">
        <v>669</v>
      </c>
      <c r="WOJ92" s="98" t="s">
        <v>669</v>
      </c>
      <c r="WOK92" s="98" t="s">
        <v>669</v>
      </c>
      <c r="WOL92" s="98" t="s">
        <v>669</v>
      </c>
      <c r="WOM92" s="98" t="s">
        <v>669</v>
      </c>
      <c r="WON92" s="98" t="s">
        <v>669</v>
      </c>
      <c r="WOO92" s="98" t="s">
        <v>669</v>
      </c>
      <c r="WOP92" s="98" t="s">
        <v>669</v>
      </c>
      <c r="WOQ92" s="98" t="s">
        <v>669</v>
      </c>
      <c r="WOR92" s="98" t="s">
        <v>669</v>
      </c>
      <c r="WOS92" s="98" t="s">
        <v>669</v>
      </c>
      <c r="WOT92" s="98" t="s">
        <v>669</v>
      </c>
      <c r="WOU92" s="98" t="s">
        <v>669</v>
      </c>
      <c r="WOV92" s="98" t="s">
        <v>669</v>
      </c>
      <c r="WOW92" s="98" t="s">
        <v>669</v>
      </c>
      <c r="WOX92" s="98" t="s">
        <v>669</v>
      </c>
      <c r="WOY92" s="98" t="s">
        <v>669</v>
      </c>
      <c r="WOZ92" s="98" t="s">
        <v>669</v>
      </c>
      <c r="WPA92" s="98" t="s">
        <v>669</v>
      </c>
      <c r="WPB92" s="98" t="s">
        <v>669</v>
      </c>
      <c r="WPC92" s="98" t="s">
        <v>669</v>
      </c>
      <c r="WPD92" s="98" t="s">
        <v>669</v>
      </c>
      <c r="WPE92" s="98" t="s">
        <v>669</v>
      </c>
      <c r="WPF92" s="98" t="s">
        <v>669</v>
      </c>
      <c r="WPG92" s="98" t="s">
        <v>669</v>
      </c>
      <c r="WPH92" s="98" t="s">
        <v>669</v>
      </c>
      <c r="WPI92" s="98" t="s">
        <v>669</v>
      </c>
      <c r="WPJ92" s="98" t="s">
        <v>669</v>
      </c>
      <c r="WPK92" s="98" t="s">
        <v>669</v>
      </c>
      <c r="WPL92" s="98" t="s">
        <v>669</v>
      </c>
      <c r="WPM92" s="98" t="s">
        <v>669</v>
      </c>
      <c r="WPN92" s="98" t="s">
        <v>669</v>
      </c>
      <c r="WPO92" s="98" t="s">
        <v>669</v>
      </c>
      <c r="WPP92" s="98" t="s">
        <v>669</v>
      </c>
      <c r="WPQ92" s="98" t="s">
        <v>669</v>
      </c>
      <c r="WPR92" s="98" t="s">
        <v>669</v>
      </c>
      <c r="WPS92" s="98" t="s">
        <v>669</v>
      </c>
      <c r="WPT92" s="98" t="s">
        <v>669</v>
      </c>
      <c r="WPU92" s="98" t="s">
        <v>669</v>
      </c>
      <c r="WPV92" s="98" t="s">
        <v>669</v>
      </c>
      <c r="WPW92" s="98" t="s">
        <v>669</v>
      </c>
      <c r="WPX92" s="98" t="s">
        <v>669</v>
      </c>
      <c r="WPY92" s="98" t="s">
        <v>669</v>
      </c>
      <c r="WPZ92" s="98" t="s">
        <v>669</v>
      </c>
      <c r="WQA92" s="98" t="s">
        <v>669</v>
      </c>
      <c r="WQB92" s="98" t="s">
        <v>669</v>
      </c>
      <c r="WQC92" s="98" t="s">
        <v>669</v>
      </c>
      <c r="WQD92" s="98" t="s">
        <v>669</v>
      </c>
      <c r="WQE92" s="98" t="s">
        <v>669</v>
      </c>
      <c r="WQF92" s="98" t="s">
        <v>669</v>
      </c>
      <c r="WQG92" s="98" t="s">
        <v>669</v>
      </c>
      <c r="WQH92" s="98" t="s">
        <v>669</v>
      </c>
      <c r="WQI92" s="98" t="s">
        <v>669</v>
      </c>
      <c r="WQJ92" s="98" t="s">
        <v>669</v>
      </c>
      <c r="WQK92" s="98" t="s">
        <v>669</v>
      </c>
      <c r="WQL92" s="98" t="s">
        <v>669</v>
      </c>
      <c r="WQM92" s="98" t="s">
        <v>669</v>
      </c>
      <c r="WQN92" s="98" t="s">
        <v>669</v>
      </c>
      <c r="WQO92" s="98" t="s">
        <v>669</v>
      </c>
      <c r="WQP92" s="98" t="s">
        <v>669</v>
      </c>
      <c r="WQQ92" s="98" t="s">
        <v>669</v>
      </c>
      <c r="WQR92" s="98" t="s">
        <v>669</v>
      </c>
      <c r="WQS92" s="98" t="s">
        <v>669</v>
      </c>
      <c r="WQT92" s="98" t="s">
        <v>669</v>
      </c>
      <c r="WQU92" s="98" t="s">
        <v>669</v>
      </c>
      <c r="WQV92" s="98" t="s">
        <v>669</v>
      </c>
      <c r="WQW92" s="98" t="s">
        <v>669</v>
      </c>
      <c r="WQX92" s="98" t="s">
        <v>669</v>
      </c>
      <c r="WQY92" s="98" t="s">
        <v>669</v>
      </c>
      <c r="WQZ92" s="98" t="s">
        <v>669</v>
      </c>
      <c r="WRA92" s="98" t="s">
        <v>669</v>
      </c>
      <c r="WRB92" s="98" t="s">
        <v>669</v>
      </c>
      <c r="WRC92" s="98" t="s">
        <v>669</v>
      </c>
      <c r="WRD92" s="98" t="s">
        <v>669</v>
      </c>
      <c r="WRE92" s="98" t="s">
        <v>669</v>
      </c>
      <c r="WRF92" s="98" t="s">
        <v>669</v>
      </c>
      <c r="WRG92" s="98" t="s">
        <v>669</v>
      </c>
      <c r="WRH92" s="98" t="s">
        <v>669</v>
      </c>
      <c r="WRI92" s="98" t="s">
        <v>669</v>
      </c>
      <c r="WRJ92" s="98" t="s">
        <v>669</v>
      </c>
      <c r="WRK92" s="98" t="s">
        <v>669</v>
      </c>
      <c r="WRL92" s="98" t="s">
        <v>669</v>
      </c>
      <c r="WRM92" s="98" t="s">
        <v>669</v>
      </c>
      <c r="WRN92" s="98" t="s">
        <v>669</v>
      </c>
      <c r="WRO92" s="98" t="s">
        <v>669</v>
      </c>
      <c r="WRP92" s="98" t="s">
        <v>669</v>
      </c>
      <c r="WRQ92" s="98" t="s">
        <v>669</v>
      </c>
      <c r="WRR92" s="98" t="s">
        <v>669</v>
      </c>
      <c r="WRS92" s="98" t="s">
        <v>669</v>
      </c>
      <c r="WRT92" s="98" t="s">
        <v>669</v>
      </c>
      <c r="WRU92" s="98" t="s">
        <v>669</v>
      </c>
      <c r="WRV92" s="98" t="s">
        <v>669</v>
      </c>
      <c r="WRW92" s="98" t="s">
        <v>669</v>
      </c>
      <c r="WRX92" s="98" t="s">
        <v>669</v>
      </c>
      <c r="WRY92" s="98" t="s">
        <v>669</v>
      </c>
      <c r="WRZ92" s="98" t="s">
        <v>669</v>
      </c>
      <c r="WSA92" s="98" t="s">
        <v>669</v>
      </c>
      <c r="WSB92" s="98" t="s">
        <v>669</v>
      </c>
      <c r="WSC92" s="98" t="s">
        <v>669</v>
      </c>
      <c r="WSD92" s="98" t="s">
        <v>669</v>
      </c>
      <c r="WSE92" s="98" t="s">
        <v>669</v>
      </c>
      <c r="WSF92" s="98" t="s">
        <v>669</v>
      </c>
      <c r="WSG92" s="98" t="s">
        <v>669</v>
      </c>
      <c r="WSH92" s="98" t="s">
        <v>669</v>
      </c>
      <c r="WSI92" s="98" t="s">
        <v>669</v>
      </c>
      <c r="WSJ92" s="98" t="s">
        <v>669</v>
      </c>
      <c r="WSK92" s="98" t="s">
        <v>669</v>
      </c>
      <c r="WSL92" s="98" t="s">
        <v>669</v>
      </c>
      <c r="WSM92" s="98" t="s">
        <v>669</v>
      </c>
      <c r="WSN92" s="98" t="s">
        <v>669</v>
      </c>
      <c r="WSO92" s="98" t="s">
        <v>669</v>
      </c>
      <c r="WSP92" s="98" t="s">
        <v>669</v>
      </c>
      <c r="WSQ92" s="98" t="s">
        <v>669</v>
      </c>
      <c r="WSR92" s="98" t="s">
        <v>669</v>
      </c>
      <c r="WSS92" s="98" t="s">
        <v>669</v>
      </c>
      <c r="WST92" s="98" t="s">
        <v>669</v>
      </c>
      <c r="WSU92" s="98" t="s">
        <v>669</v>
      </c>
      <c r="WSV92" s="98" t="s">
        <v>669</v>
      </c>
      <c r="WSW92" s="98" t="s">
        <v>669</v>
      </c>
      <c r="WSX92" s="98" t="s">
        <v>669</v>
      </c>
      <c r="WSY92" s="98" t="s">
        <v>669</v>
      </c>
      <c r="WSZ92" s="98" t="s">
        <v>669</v>
      </c>
      <c r="WTA92" s="98" t="s">
        <v>669</v>
      </c>
      <c r="WTB92" s="98" t="s">
        <v>669</v>
      </c>
      <c r="WTC92" s="98" t="s">
        <v>669</v>
      </c>
      <c r="WTD92" s="98" t="s">
        <v>669</v>
      </c>
      <c r="WTE92" s="98" t="s">
        <v>669</v>
      </c>
      <c r="WTF92" s="98" t="s">
        <v>669</v>
      </c>
      <c r="WTG92" s="98" t="s">
        <v>669</v>
      </c>
      <c r="WTH92" s="98" t="s">
        <v>669</v>
      </c>
      <c r="WTI92" s="98" t="s">
        <v>669</v>
      </c>
      <c r="WTJ92" s="98" t="s">
        <v>669</v>
      </c>
      <c r="WTK92" s="98" t="s">
        <v>669</v>
      </c>
      <c r="WTL92" s="98" t="s">
        <v>669</v>
      </c>
      <c r="WTM92" s="98" t="s">
        <v>669</v>
      </c>
      <c r="WTN92" s="98" t="s">
        <v>669</v>
      </c>
      <c r="WTO92" s="98" t="s">
        <v>669</v>
      </c>
      <c r="WTP92" s="98" t="s">
        <v>669</v>
      </c>
      <c r="WTQ92" s="98" t="s">
        <v>669</v>
      </c>
      <c r="WTR92" s="98" t="s">
        <v>669</v>
      </c>
      <c r="WTS92" s="98" t="s">
        <v>669</v>
      </c>
      <c r="WTT92" s="98" t="s">
        <v>669</v>
      </c>
      <c r="WTU92" s="98" t="s">
        <v>669</v>
      </c>
      <c r="WTV92" s="98" t="s">
        <v>669</v>
      </c>
      <c r="WTW92" s="98" t="s">
        <v>669</v>
      </c>
      <c r="WTX92" s="98" t="s">
        <v>669</v>
      </c>
      <c r="WTY92" s="98" t="s">
        <v>669</v>
      </c>
      <c r="WTZ92" s="98" t="s">
        <v>669</v>
      </c>
      <c r="WUA92" s="98" t="s">
        <v>669</v>
      </c>
      <c r="WUB92" s="98" t="s">
        <v>669</v>
      </c>
      <c r="WUC92" s="98" t="s">
        <v>669</v>
      </c>
      <c r="WUD92" s="98" t="s">
        <v>669</v>
      </c>
      <c r="WUE92" s="98" t="s">
        <v>669</v>
      </c>
      <c r="WUF92" s="98" t="s">
        <v>669</v>
      </c>
      <c r="WUG92" s="98" t="s">
        <v>669</v>
      </c>
      <c r="WUH92" s="98" t="s">
        <v>669</v>
      </c>
      <c r="WUI92" s="98" t="s">
        <v>669</v>
      </c>
      <c r="WUJ92" s="98" t="s">
        <v>669</v>
      </c>
      <c r="WUK92" s="98" t="s">
        <v>669</v>
      </c>
      <c r="WUL92" s="98" t="s">
        <v>669</v>
      </c>
      <c r="WUM92" s="98" t="s">
        <v>669</v>
      </c>
      <c r="WUN92" s="98" t="s">
        <v>669</v>
      </c>
      <c r="WUO92" s="98" t="s">
        <v>669</v>
      </c>
      <c r="WUP92" s="98" t="s">
        <v>669</v>
      </c>
      <c r="WUQ92" s="98" t="s">
        <v>669</v>
      </c>
      <c r="WUR92" s="98" t="s">
        <v>669</v>
      </c>
      <c r="WUS92" s="98" t="s">
        <v>669</v>
      </c>
      <c r="WUT92" s="98" t="s">
        <v>669</v>
      </c>
      <c r="WUU92" s="98" t="s">
        <v>669</v>
      </c>
      <c r="WUV92" s="98" t="s">
        <v>669</v>
      </c>
      <c r="WUW92" s="98" t="s">
        <v>669</v>
      </c>
      <c r="WUX92" s="98" t="s">
        <v>669</v>
      </c>
      <c r="WUY92" s="98" t="s">
        <v>669</v>
      </c>
      <c r="WUZ92" s="98" t="s">
        <v>669</v>
      </c>
      <c r="WVA92" s="98" t="s">
        <v>669</v>
      </c>
      <c r="WVB92" s="98" t="s">
        <v>669</v>
      </c>
      <c r="WVC92" s="98" t="s">
        <v>669</v>
      </c>
      <c r="WVD92" s="98" t="s">
        <v>669</v>
      </c>
      <c r="WVE92" s="98" t="s">
        <v>669</v>
      </c>
      <c r="WVF92" s="98" t="s">
        <v>669</v>
      </c>
      <c r="WVG92" s="98" t="s">
        <v>669</v>
      </c>
      <c r="WVH92" s="98" t="s">
        <v>669</v>
      </c>
      <c r="WVI92" s="98" t="s">
        <v>669</v>
      </c>
      <c r="WVJ92" s="98" t="s">
        <v>669</v>
      </c>
      <c r="WVK92" s="98" t="s">
        <v>669</v>
      </c>
      <c r="WVL92" s="98" t="s">
        <v>669</v>
      </c>
      <c r="WVM92" s="98" t="s">
        <v>669</v>
      </c>
      <c r="WVN92" s="98" t="s">
        <v>669</v>
      </c>
      <c r="WVO92" s="98" t="s">
        <v>669</v>
      </c>
      <c r="WVP92" s="98" t="s">
        <v>669</v>
      </c>
      <c r="WVQ92" s="98" t="s">
        <v>669</v>
      </c>
      <c r="WVR92" s="98" t="s">
        <v>669</v>
      </c>
      <c r="WVS92" s="98" t="s">
        <v>669</v>
      </c>
      <c r="WVT92" s="98" t="s">
        <v>669</v>
      </c>
      <c r="WVU92" s="98" t="s">
        <v>669</v>
      </c>
      <c r="WVV92" s="98" t="s">
        <v>669</v>
      </c>
      <c r="WVW92" s="98" t="s">
        <v>669</v>
      </c>
      <c r="WVX92" s="98" t="s">
        <v>669</v>
      </c>
      <c r="WVY92" s="98" t="s">
        <v>669</v>
      </c>
      <c r="WVZ92" s="98" t="s">
        <v>669</v>
      </c>
      <c r="WWA92" s="98" t="s">
        <v>669</v>
      </c>
      <c r="WWB92" s="98" t="s">
        <v>669</v>
      </c>
      <c r="WWC92" s="98" t="s">
        <v>669</v>
      </c>
      <c r="WWD92" s="98" t="s">
        <v>669</v>
      </c>
      <c r="WWE92" s="98" t="s">
        <v>669</v>
      </c>
      <c r="WWF92" s="98" t="s">
        <v>669</v>
      </c>
      <c r="WWG92" s="98" t="s">
        <v>669</v>
      </c>
      <c r="WWH92" s="98" t="s">
        <v>669</v>
      </c>
      <c r="WWI92" s="98" t="s">
        <v>669</v>
      </c>
      <c r="WWJ92" s="98" t="s">
        <v>669</v>
      </c>
      <c r="WWK92" s="98" t="s">
        <v>669</v>
      </c>
      <c r="WWL92" s="98" t="s">
        <v>669</v>
      </c>
      <c r="WWM92" s="98" t="s">
        <v>669</v>
      </c>
      <c r="WWN92" s="98" t="s">
        <v>669</v>
      </c>
      <c r="WWO92" s="98" t="s">
        <v>669</v>
      </c>
      <c r="WWP92" s="98" t="s">
        <v>669</v>
      </c>
      <c r="WWQ92" s="98" t="s">
        <v>669</v>
      </c>
      <c r="WWR92" s="98" t="s">
        <v>669</v>
      </c>
      <c r="WWS92" s="98" t="s">
        <v>669</v>
      </c>
      <c r="WWT92" s="98" t="s">
        <v>669</v>
      </c>
      <c r="WWU92" s="98" t="s">
        <v>669</v>
      </c>
      <c r="WWV92" s="98" t="s">
        <v>669</v>
      </c>
      <c r="WWW92" s="98" t="s">
        <v>669</v>
      </c>
      <c r="WWX92" s="98" t="s">
        <v>669</v>
      </c>
      <c r="WWY92" s="98" t="s">
        <v>669</v>
      </c>
      <c r="WWZ92" s="98" t="s">
        <v>669</v>
      </c>
      <c r="WXA92" s="98" t="s">
        <v>669</v>
      </c>
      <c r="WXB92" s="98" t="s">
        <v>669</v>
      </c>
      <c r="WXC92" s="98" t="s">
        <v>669</v>
      </c>
      <c r="WXD92" s="98" t="s">
        <v>669</v>
      </c>
      <c r="WXE92" s="98" t="s">
        <v>669</v>
      </c>
      <c r="WXF92" s="98" t="s">
        <v>669</v>
      </c>
      <c r="WXG92" s="98" t="s">
        <v>669</v>
      </c>
      <c r="WXH92" s="98" t="s">
        <v>669</v>
      </c>
      <c r="WXI92" s="98" t="s">
        <v>669</v>
      </c>
      <c r="WXJ92" s="98" t="s">
        <v>669</v>
      </c>
      <c r="WXK92" s="98" t="s">
        <v>669</v>
      </c>
      <c r="WXL92" s="98" t="s">
        <v>669</v>
      </c>
      <c r="WXM92" s="98" t="s">
        <v>669</v>
      </c>
      <c r="WXN92" s="98" t="s">
        <v>669</v>
      </c>
      <c r="WXO92" s="98" t="s">
        <v>669</v>
      </c>
      <c r="WXP92" s="98" t="s">
        <v>669</v>
      </c>
      <c r="WXQ92" s="98" t="s">
        <v>669</v>
      </c>
      <c r="WXR92" s="98" t="s">
        <v>669</v>
      </c>
      <c r="WXS92" s="98" t="s">
        <v>669</v>
      </c>
      <c r="WXT92" s="98" t="s">
        <v>669</v>
      </c>
      <c r="WXU92" s="98" t="s">
        <v>669</v>
      </c>
      <c r="WXV92" s="98" t="s">
        <v>669</v>
      </c>
      <c r="WXW92" s="98" t="s">
        <v>669</v>
      </c>
      <c r="WXX92" s="98" t="s">
        <v>669</v>
      </c>
      <c r="WXY92" s="98" t="s">
        <v>669</v>
      </c>
      <c r="WXZ92" s="98" t="s">
        <v>669</v>
      </c>
      <c r="WYA92" s="98" t="s">
        <v>669</v>
      </c>
      <c r="WYB92" s="98" t="s">
        <v>669</v>
      </c>
      <c r="WYC92" s="98" t="s">
        <v>669</v>
      </c>
      <c r="WYD92" s="98" t="s">
        <v>669</v>
      </c>
      <c r="WYE92" s="98" t="s">
        <v>669</v>
      </c>
      <c r="WYF92" s="98" t="s">
        <v>669</v>
      </c>
      <c r="WYG92" s="98" t="s">
        <v>669</v>
      </c>
      <c r="WYH92" s="98" t="s">
        <v>669</v>
      </c>
      <c r="WYI92" s="98" t="s">
        <v>669</v>
      </c>
      <c r="WYJ92" s="98" t="s">
        <v>669</v>
      </c>
      <c r="WYK92" s="98" t="s">
        <v>669</v>
      </c>
      <c r="WYL92" s="98" t="s">
        <v>669</v>
      </c>
      <c r="WYM92" s="98" t="s">
        <v>669</v>
      </c>
      <c r="WYN92" s="98" t="s">
        <v>669</v>
      </c>
      <c r="WYO92" s="98" t="s">
        <v>669</v>
      </c>
      <c r="WYP92" s="98" t="s">
        <v>669</v>
      </c>
      <c r="WYQ92" s="98" t="s">
        <v>669</v>
      </c>
      <c r="WYR92" s="98" t="s">
        <v>669</v>
      </c>
      <c r="WYS92" s="98" t="s">
        <v>669</v>
      </c>
      <c r="WYT92" s="98" t="s">
        <v>669</v>
      </c>
      <c r="WYU92" s="98" t="s">
        <v>669</v>
      </c>
      <c r="WYV92" s="98" t="s">
        <v>669</v>
      </c>
      <c r="WYW92" s="98" t="s">
        <v>669</v>
      </c>
      <c r="WYX92" s="98" t="s">
        <v>669</v>
      </c>
      <c r="WYY92" s="98" t="s">
        <v>669</v>
      </c>
      <c r="WYZ92" s="98" t="s">
        <v>669</v>
      </c>
      <c r="WZA92" s="98" t="s">
        <v>669</v>
      </c>
      <c r="WZB92" s="98" t="s">
        <v>669</v>
      </c>
      <c r="WZC92" s="98" t="s">
        <v>669</v>
      </c>
      <c r="WZD92" s="98" t="s">
        <v>669</v>
      </c>
      <c r="WZE92" s="98" t="s">
        <v>669</v>
      </c>
      <c r="WZF92" s="98" t="s">
        <v>669</v>
      </c>
      <c r="WZG92" s="98" t="s">
        <v>669</v>
      </c>
      <c r="WZH92" s="98" t="s">
        <v>669</v>
      </c>
      <c r="WZI92" s="98" t="s">
        <v>669</v>
      </c>
      <c r="WZJ92" s="98" t="s">
        <v>669</v>
      </c>
      <c r="WZK92" s="98" t="s">
        <v>669</v>
      </c>
      <c r="WZL92" s="98" t="s">
        <v>669</v>
      </c>
      <c r="WZM92" s="98" t="s">
        <v>669</v>
      </c>
      <c r="WZN92" s="98" t="s">
        <v>669</v>
      </c>
      <c r="WZO92" s="98" t="s">
        <v>669</v>
      </c>
      <c r="WZP92" s="98" t="s">
        <v>669</v>
      </c>
      <c r="WZQ92" s="98" t="s">
        <v>669</v>
      </c>
      <c r="WZR92" s="98" t="s">
        <v>669</v>
      </c>
      <c r="WZS92" s="98" t="s">
        <v>669</v>
      </c>
      <c r="WZT92" s="98" t="s">
        <v>669</v>
      </c>
      <c r="WZU92" s="98" t="s">
        <v>669</v>
      </c>
      <c r="WZV92" s="98" t="s">
        <v>669</v>
      </c>
      <c r="WZW92" s="98" t="s">
        <v>669</v>
      </c>
      <c r="WZX92" s="98" t="s">
        <v>669</v>
      </c>
      <c r="WZY92" s="98" t="s">
        <v>669</v>
      </c>
      <c r="WZZ92" s="98" t="s">
        <v>669</v>
      </c>
      <c r="XAA92" s="98" t="s">
        <v>669</v>
      </c>
      <c r="XAB92" s="98" t="s">
        <v>669</v>
      </c>
      <c r="XAC92" s="98" t="s">
        <v>669</v>
      </c>
      <c r="XAD92" s="98" t="s">
        <v>669</v>
      </c>
      <c r="XAE92" s="98" t="s">
        <v>669</v>
      </c>
      <c r="XAF92" s="98" t="s">
        <v>669</v>
      </c>
      <c r="XAG92" s="98" t="s">
        <v>669</v>
      </c>
      <c r="XAH92" s="98" t="s">
        <v>669</v>
      </c>
      <c r="XAI92" s="98" t="s">
        <v>669</v>
      </c>
      <c r="XAJ92" s="98" t="s">
        <v>669</v>
      </c>
      <c r="XAK92" s="98" t="s">
        <v>669</v>
      </c>
      <c r="XAL92" s="98" t="s">
        <v>669</v>
      </c>
      <c r="XAM92" s="98" t="s">
        <v>669</v>
      </c>
      <c r="XAN92" s="98" t="s">
        <v>669</v>
      </c>
      <c r="XAO92" s="98" t="s">
        <v>669</v>
      </c>
      <c r="XAP92" s="98" t="s">
        <v>669</v>
      </c>
      <c r="XAQ92" s="98" t="s">
        <v>669</v>
      </c>
      <c r="XAR92" s="98" t="s">
        <v>669</v>
      </c>
      <c r="XAS92" s="98" t="s">
        <v>669</v>
      </c>
      <c r="XAT92" s="98" t="s">
        <v>669</v>
      </c>
      <c r="XAU92" s="98" t="s">
        <v>669</v>
      </c>
      <c r="XAV92" s="98" t="s">
        <v>669</v>
      </c>
      <c r="XAW92" s="98" t="s">
        <v>669</v>
      </c>
      <c r="XAX92" s="98" t="s">
        <v>669</v>
      </c>
      <c r="XAY92" s="98" t="s">
        <v>669</v>
      </c>
      <c r="XAZ92" s="98" t="s">
        <v>669</v>
      </c>
      <c r="XBA92" s="98" t="s">
        <v>669</v>
      </c>
      <c r="XBB92" s="98" t="s">
        <v>669</v>
      </c>
      <c r="XBC92" s="98" t="s">
        <v>669</v>
      </c>
      <c r="XBD92" s="98" t="s">
        <v>669</v>
      </c>
      <c r="XBE92" s="98" t="s">
        <v>669</v>
      </c>
      <c r="XBF92" s="98" t="s">
        <v>669</v>
      </c>
      <c r="XBG92" s="98" t="s">
        <v>669</v>
      </c>
      <c r="XBH92" s="98" t="s">
        <v>669</v>
      </c>
      <c r="XBI92" s="98" t="s">
        <v>669</v>
      </c>
      <c r="XBJ92" s="98" t="s">
        <v>669</v>
      </c>
      <c r="XBK92" s="98" t="s">
        <v>669</v>
      </c>
      <c r="XBL92" s="98" t="s">
        <v>669</v>
      </c>
      <c r="XBM92" s="98" t="s">
        <v>669</v>
      </c>
      <c r="XBN92" s="98" t="s">
        <v>669</v>
      </c>
      <c r="XBO92" s="98" t="s">
        <v>669</v>
      </c>
      <c r="XBP92" s="98" t="s">
        <v>669</v>
      </c>
      <c r="XBQ92" s="98" t="s">
        <v>669</v>
      </c>
      <c r="XBR92" s="98" t="s">
        <v>669</v>
      </c>
      <c r="XBS92" s="98" t="s">
        <v>669</v>
      </c>
      <c r="XBT92" s="98" t="s">
        <v>669</v>
      </c>
      <c r="XBU92" s="98" t="s">
        <v>669</v>
      </c>
      <c r="XBV92" s="98" t="s">
        <v>669</v>
      </c>
      <c r="XBW92" s="98" t="s">
        <v>669</v>
      </c>
      <c r="XBX92" s="98" t="s">
        <v>669</v>
      </c>
      <c r="XBY92" s="98" t="s">
        <v>669</v>
      </c>
      <c r="XBZ92" s="98" t="s">
        <v>669</v>
      </c>
      <c r="XCA92" s="98" t="s">
        <v>669</v>
      </c>
      <c r="XCB92" s="98" t="s">
        <v>669</v>
      </c>
      <c r="XCC92" s="98" t="s">
        <v>669</v>
      </c>
      <c r="XCD92" s="98" t="s">
        <v>669</v>
      </c>
      <c r="XCE92" s="98" t="s">
        <v>669</v>
      </c>
      <c r="XCF92" s="98" t="s">
        <v>669</v>
      </c>
      <c r="XCG92" s="98" t="s">
        <v>669</v>
      </c>
      <c r="XCH92" s="98" t="s">
        <v>669</v>
      </c>
      <c r="XCI92" s="98" t="s">
        <v>669</v>
      </c>
      <c r="XCJ92" s="98" t="s">
        <v>669</v>
      </c>
      <c r="XCK92" s="98" t="s">
        <v>669</v>
      </c>
      <c r="XCL92" s="98" t="s">
        <v>669</v>
      </c>
      <c r="XCM92" s="98" t="s">
        <v>669</v>
      </c>
      <c r="XCN92" s="98" t="s">
        <v>669</v>
      </c>
      <c r="XCO92" s="98" t="s">
        <v>669</v>
      </c>
      <c r="XCP92" s="98" t="s">
        <v>669</v>
      </c>
      <c r="XCQ92" s="98" t="s">
        <v>669</v>
      </c>
      <c r="XCR92" s="98" t="s">
        <v>669</v>
      </c>
      <c r="XCS92" s="98" t="s">
        <v>669</v>
      </c>
      <c r="XCT92" s="98" t="s">
        <v>669</v>
      </c>
      <c r="XCU92" s="98" t="s">
        <v>669</v>
      </c>
      <c r="XCV92" s="98" t="s">
        <v>669</v>
      </c>
      <c r="XCW92" s="98" t="s">
        <v>669</v>
      </c>
      <c r="XCX92" s="98" t="s">
        <v>669</v>
      </c>
      <c r="XCY92" s="98" t="s">
        <v>669</v>
      </c>
      <c r="XCZ92" s="98" t="s">
        <v>669</v>
      </c>
      <c r="XDA92" s="98" t="s">
        <v>669</v>
      </c>
      <c r="XDB92" s="98" t="s">
        <v>669</v>
      </c>
      <c r="XDC92" s="98" t="s">
        <v>669</v>
      </c>
      <c r="XDD92" s="98" t="s">
        <v>669</v>
      </c>
      <c r="XDE92" s="98" t="s">
        <v>669</v>
      </c>
      <c r="XDF92" s="98" t="s">
        <v>669</v>
      </c>
      <c r="XDG92" s="98" t="s">
        <v>669</v>
      </c>
      <c r="XDH92" s="98" t="s">
        <v>669</v>
      </c>
      <c r="XDI92" s="98" t="s">
        <v>669</v>
      </c>
      <c r="XDJ92" s="98" t="s">
        <v>669</v>
      </c>
      <c r="XDK92" s="98" t="s">
        <v>669</v>
      </c>
      <c r="XDL92" s="98" t="s">
        <v>669</v>
      </c>
      <c r="XDM92" s="98" t="s">
        <v>669</v>
      </c>
      <c r="XDN92" s="98" t="s">
        <v>669</v>
      </c>
      <c r="XDO92" s="98" t="s">
        <v>669</v>
      </c>
      <c r="XDP92" s="98" t="s">
        <v>669</v>
      </c>
      <c r="XDQ92" s="98" t="s">
        <v>669</v>
      </c>
      <c r="XDR92" s="98" t="s">
        <v>669</v>
      </c>
      <c r="XDS92" s="98" t="s">
        <v>669</v>
      </c>
      <c r="XDT92" s="98" t="s">
        <v>669</v>
      </c>
      <c r="XDU92" s="98" t="s">
        <v>669</v>
      </c>
      <c r="XDV92" s="98" t="s">
        <v>669</v>
      </c>
      <c r="XDW92" s="98" t="s">
        <v>669</v>
      </c>
      <c r="XDX92" s="98" t="s">
        <v>669</v>
      </c>
      <c r="XDY92" s="98" t="s">
        <v>669</v>
      </c>
      <c r="XDZ92" s="98" t="s">
        <v>669</v>
      </c>
      <c r="XEA92" s="98" t="s">
        <v>669</v>
      </c>
      <c r="XEB92" s="98" t="s">
        <v>669</v>
      </c>
      <c r="XEC92" s="98" t="s">
        <v>669</v>
      </c>
      <c r="XED92" s="98" t="s">
        <v>669</v>
      </c>
      <c r="XEE92" s="98" t="s">
        <v>669</v>
      </c>
      <c r="XEF92" s="98" t="s">
        <v>669</v>
      </c>
      <c r="XEG92" s="98" t="s">
        <v>669</v>
      </c>
      <c r="XEH92" s="98" t="s">
        <v>669</v>
      </c>
      <c r="XEI92" s="98" t="s">
        <v>669</v>
      </c>
      <c r="XEJ92" s="98" t="s">
        <v>669</v>
      </c>
      <c r="XEK92" s="98" t="s">
        <v>669</v>
      </c>
      <c r="XEL92" s="98" t="s">
        <v>669</v>
      </c>
      <c r="XEM92" s="98" t="s">
        <v>669</v>
      </c>
      <c r="XEN92" s="98" t="s">
        <v>669</v>
      </c>
      <c r="XEO92" s="98" t="s">
        <v>669</v>
      </c>
      <c r="XEP92" s="98" t="s">
        <v>669</v>
      </c>
      <c r="XEQ92" s="98" t="s">
        <v>669</v>
      </c>
      <c r="XER92" s="98" t="s">
        <v>669</v>
      </c>
      <c r="XES92" s="98" t="s">
        <v>669</v>
      </c>
      <c r="XET92" s="98" t="s">
        <v>669</v>
      </c>
      <c r="XEU92" s="98" t="s">
        <v>669</v>
      </c>
      <c r="XEV92" s="98" t="s">
        <v>669</v>
      </c>
      <c r="XEW92" s="98" t="s">
        <v>669</v>
      </c>
      <c r="XEX92" s="98" t="s">
        <v>669</v>
      </c>
      <c r="XEY92" s="98" t="s">
        <v>669</v>
      </c>
      <c r="XEZ92" s="98" t="s">
        <v>669</v>
      </c>
      <c r="XFA92" s="98" t="s">
        <v>669</v>
      </c>
      <c r="XFB92" s="98" t="s">
        <v>669</v>
      </c>
      <c r="XFC92" s="98" t="s">
        <v>669</v>
      </c>
      <c r="XFD92" s="98" t="s">
        <v>669</v>
      </c>
    </row>
    <row r="93" spans="1:16384" s="99" customFormat="1" ht="15.95" customHeight="1" thickTop="1" x14ac:dyDescent="0.2">
      <c r="A93" s="98"/>
      <c r="B93" s="126"/>
      <c r="C93" s="98" t="s">
        <v>669</v>
      </c>
      <c r="D93" s="98" t="s">
        <v>669</v>
      </c>
      <c r="E93" s="98" t="s">
        <v>669</v>
      </c>
      <c r="F93" s="98" t="s">
        <v>669</v>
      </c>
      <c r="G93" s="98" t="s">
        <v>669</v>
      </c>
      <c r="H93" s="98" t="s">
        <v>669</v>
      </c>
      <c r="I93" s="98" t="s">
        <v>669</v>
      </c>
      <c r="J93" s="98" t="s">
        <v>669</v>
      </c>
      <c r="K93" s="98" t="s">
        <v>669</v>
      </c>
      <c r="L93" s="98" t="s">
        <v>669</v>
      </c>
      <c r="M93" s="98" t="s">
        <v>669</v>
      </c>
      <c r="N93" s="98" t="s">
        <v>669</v>
      </c>
      <c r="O93" s="98" t="s">
        <v>669</v>
      </c>
      <c r="P93" s="98" t="s">
        <v>669</v>
      </c>
      <c r="Q93" s="98" t="s">
        <v>669</v>
      </c>
    </row>
    <row r="94" spans="1:16384" s="99" customFormat="1" ht="15.95" customHeight="1" x14ac:dyDescent="0.2">
      <c r="A94" s="98"/>
      <c r="B94" s="126"/>
      <c r="C94" s="135" t="s">
        <v>1310</v>
      </c>
      <c r="D94" s="136" t="s">
        <v>655</v>
      </c>
      <c r="E94" s="134" t="s">
        <v>656</v>
      </c>
      <c r="F94" s="136" t="s">
        <v>657</v>
      </c>
      <c r="G94" s="134" t="s">
        <v>658</v>
      </c>
      <c r="H94" s="136" t="s">
        <v>521</v>
      </c>
      <c r="I94" s="134" t="s">
        <v>279</v>
      </c>
      <c r="J94" s="136" t="s">
        <v>659</v>
      </c>
      <c r="K94" s="134" t="s">
        <v>660</v>
      </c>
      <c r="L94" s="136" t="s">
        <v>661</v>
      </c>
      <c r="M94" s="134" t="s">
        <v>662</v>
      </c>
      <c r="N94" s="136" t="s">
        <v>663</v>
      </c>
      <c r="O94" s="134" t="s">
        <v>664</v>
      </c>
      <c r="P94" s="136" t="s">
        <v>13</v>
      </c>
      <c r="Q94" s="134" t="s">
        <v>665</v>
      </c>
    </row>
    <row r="95" spans="1:16384" s="99" customFormat="1" ht="15.95" customHeight="1" x14ac:dyDescent="0.2">
      <c r="A95" s="98"/>
      <c r="B95" s="126"/>
      <c r="C95" s="131" t="s">
        <v>1271</v>
      </c>
      <c r="D95" s="129">
        <f>SUMIFS(Table1[Amount], Table1[Secondary Category],"RECREATION &amp; ENTERTAINMENT", Table1[Specific Category],$C95,Table1[Month],D$3) + -1*SUMIFS(Table3[Amount], Table3[Secondary Category], "RECREATION &amp; ENTERTAINMENT", Table3[Specific Category],$C95, Table3[Month], D$3)</f>
        <v>0</v>
      </c>
      <c r="E95" s="125">
        <f>SUMIFS(Table1[Amount], Table1[Secondary Category],"RECREATION &amp; ENTERTAINMENT", Table1[Specific Category],$C95,Table1[Month],E$3) + -1*SUMIFS(Table3[Amount], Table3[Secondary Category], "RECREATION &amp; ENTERTAINMENT", Table3[Specific Category],$C95, Table3[Month], E$3)</f>
        <v>0</v>
      </c>
      <c r="F95" s="129">
        <f>SUMIFS(Table1[Amount], Table1[Secondary Category],"RECREATION &amp; ENTERTAINMENT", Table1[Specific Category],$C95,Table1[Month],F$3) + -1*SUMIFS(Table3[Amount], Table3[Secondary Category], "RECREATION &amp; ENTERTAINMENT", Table3[Specific Category],$C95, Table3[Month], F$3)</f>
        <v>0</v>
      </c>
      <c r="G95" s="125">
        <f>SUMIFS(Table1[Amount], Table1[Secondary Category],"RECREATION &amp; ENTERTAINMENT", Table1[Specific Category],$C95,Table1[Month],G$3) + -1*SUMIFS(Table3[Amount], Table3[Secondary Category], "RECREATION &amp; ENTERTAINMENT", Table3[Specific Category],$C95, Table3[Month], G$3)</f>
        <v>0</v>
      </c>
      <c r="H95" s="129">
        <f>SUMIFS(Table1[Amount], Table1[Secondary Category],"RECREATION &amp; ENTERTAINMENT", Table1[Specific Category],$C95,Table1[Month],H$3) + -1*SUMIFS(Table3[Amount], Table3[Secondary Category], "RECREATION &amp; ENTERTAINMENT", Table3[Specific Category],$C95, Table3[Month], H$3)</f>
        <v>0</v>
      </c>
      <c r="I95" s="125">
        <f>SUMIFS(Table1[Amount], Table1[Secondary Category],"RECREATION &amp; ENTERTAINMENT", Table1[Specific Category],$C95,Table1[Month],I$3) + -1*SUMIFS(Table3[Amount], Table3[Secondary Category], "RECREATION &amp; ENTERTAINMENT", Table3[Specific Category],$C95, Table3[Month], I$3)</f>
        <v>0</v>
      </c>
      <c r="J95" s="129">
        <f>SUMIFS(Table1[Amount], Table1[Secondary Category],"RECREATION &amp; ENTERTAINMENT", Table1[Specific Category],$C95,Table1[Month],J$3) + -1*SUMIFS(Table3[Amount], Table3[Secondary Category], "RECREATION &amp; ENTERTAINMENT", Table3[Specific Category],$C95, Table3[Month], J$3)</f>
        <v>173.24</v>
      </c>
      <c r="K95" s="125">
        <f>SUMIFS(Table1[Amount], Table1[Secondary Category],"RECREATION &amp; ENTERTAINMENT", Table1[Specific Category],$C95,Table1[Month],K$3) + -1*SUMIFS(Table3[Amount], Table3[Secondary Category], "RECREATION &amp; ENTERTAINMENT", Table3[Specific Category],$C95, Table3[Month], K$3)</f>
        <v>0</v>
      </c>
      <c r="L95" s="129">
        <f>SUMIFS(Table1[Amount], Table1[Secondary Category],"RECREATION &amp; ENTERTAINMENT", Table1[Specific Category],$C95,Table1[Month],L$3) + -1*SUMIFS(Table3[Amount], Table3[Secondary Category], "RECREATION &amp; ENTERTAINMENT", Table3[Specific Category],$C95, Table3[Month], L$3)</f>
        <v>67</v>
      </c>
      <c r="M95" s="125">
        <f>SUMIFS(Table1[Amount], Table1[Secondary Category],"RECREATION &amp; ENTERTAINMENT", Table1[Specific Category],$C95,Table1[Month],M$3) + -1*SUMIFS(Table3[Amount], Table3[Secondary Category], "RECREATION &amp; ENTERTAINMENT", Table3[Specific Category],$C95, Table3[Month], M$3)</f>
        <v>40</v>
      </c>
      <c r="N95" s="129">
        <f>SUMIFS(Table1[Amount], Table1[Secondary Category],"RECREATION &amp; ENTERTAINMENT", Table1[Specific Category],$C95,Table1[Month],N$3) + -1*SUMIFS(Table3[Amount], Table3[Secondary Category], "RECREATION &amp; ENTERTAINMENT", Table3[Specific Category],$C95, Table3[Month], N$3)</f>
        <v>140.26</v>
      </c>
      <c r="O95" s="125">
        <f>SUMIFS(Table1[Amount], Table1[Secondary Category],"RECREATION &amp; ENTERTAINMENT", Table1[Specific Category],$C95,Table1[Month],O$3) + -1*SUMIFS(Table3[Amount], Table3[Secondary Category], "RECREATION &amp; ENTERTAINMENT", Table3[Specific Category],$C95, Table3[Month], O$3)</f>
        <v>0</v>
      </c>
      <c r="P95" s="129">
        <f>SUM(Recreation[[#This Row],[January]:[December]])</f>
        <v>420.5</v>
      </c>
      <c r="Q95" s="125"/>
    </row>
    <row r="96" spans="1:16384" s="99" customFormat="1" ht="15.95" customHeight="1" x14ac:dyDescent="0.2">
      <c r="A96" s="98"/>
      <c r="B96" s="126"/>
      <c r="C96" s="131" t="s">
        <v>1272</v>
      </c>
      <c r="D96" s="129">
        <f>SUMIFS(Table1[Amount], Table1[Secondary Category],"RECREATION &amp; ENTERTAINMENT", Table1[Specific Category],$C96,Table1[Month],D$3) + -1*SUMIFS(Table3[Amount], Table3[Secondary Category], "RECREATION &amp; ENTERTAINMENT", Table3[Specific Category],$C96, Table3[Month], D$3)</f>
        <v>0</v>
      </c>
      <c r="E96" s="125">
        <f>SUMIFS(Table1[Amount], Table1[Secondary Category],"RECREATION &amp; ENTERTAINMENT", Table1[Specific Category],$C96,Table1[Month],E$3) + -1*SUMIFS(Table3[Amount], Table3[Secondary Category], "RECREATION &amp; ENTERTAINMENT", Table3[Specific Category],$C96, Table3[Month], E$3)</f>
        <v>0</v>
      </c>
      <c r="F96" s="129">
        <f>SUMIFS(Table1[Amount], Table1[Secondary Category],"RECREATION &amp; ENTERTAINMENT", Table1[Specific Category],$C96,Table1[Month],F$3) + -1*SUMIFS(Table3[Amount], Table3[Secondary Category], "RECREATION &amp; ENTERTAINMENT", Table3[Specific Category],$C96, Table3[Month], F$3)</f>
        <v>0</v>
      </c>
      <c r="G96" s="125">
        <f>SUMIFS(Table1[Amount], Table1[Secondary Category],"RECREATION &amp; ENTERTAINMENT", Table1[Specific Category],$C96,Table1[Month],G$3) + -1*SUMIFS(Table3[Amount], Table3[Secondary Category], "RECREATION &amp; ENTERTAINMENT", Table3[Specific Category],$C96, Table3[Month], G$3)</f>
        <v>0</v>
      </c>
      <c r="H96" s="129">
        <f>SUMIFS(Table1[Amount], Table1[Secondary Category],"RECREATION &amp; ENTERTAINMENT", Table1[Specific Category],$C96,Table1[Month],H$3) + -1*SUMIFS(Table3[Amount], Table3[Secondary Category], "RECREATION &amp; ENTERTAINMENT", Table3[Specific Category],$C96, Table3[Month], H$3)</f>
        <v>0</v>
      </c>
      <c r="I96" s="125">
        <f>SUMIFS(Table1[Amount], Table1[Secondary Category],"RECREATION &amp; ENTERTAINMENT", Table1[Specific Category],$C96,Table1[Month],I$3) + -1*SUMIFS(Table3[Amount], Table3[Secondary Category], "RECREATION &amp; ENTERTAINMENT", Table3[Specific Category],$C96, Table3[Month], I$3)</f>
        <v>49.99</v>
      </c>
      <c r="J96" s="129">
        <f>SUMIFS(Table1[Amount], Table1[Secondary Category],"RECREATION &amp; ENTERTAINMENT", Table1[Specific Category],$C96,Table1[Month],J$3) + -1*SUMIFS(Table3[Amount], Table3[Secondary Category], "RECREATION &amp; ENTERTAINMENT", Table3[Specific Category],$C96, Table3[Month], J$3)</f>
        <v>0</v>
      </c>
      <c r="K96" s="125">
        <f>SUMIFS(Table1[Amount], Table1[Secondary Category],"RECREATION &amp; ENTERTAINMENT", Table1[Specific Category],$C96,Table1[Month],K$3) + -1*SUMIFS(Table3[Amount], Table3[Secondary Category], "RECREATION &amp; ENTERTAINMENT", Table3[Specific Category],$C96, Table3[Month], K$3)</f>
        <v>0</v>
      </c>
      <c r="L96" s="129">
        <f>SUMIFS(Table1[Amount], Table1[Secondary Category],"RECREATION &amp; ENTERTAINMENT", Table1[Specific Category],$C96,Table1[Month],L$3) + -1*SUMIFS(Table3[Amount], Table3[Secondary Category], "RECREATION &amp; ENTERTAINMENT", Table3[Specific Category],$C96, Table3[Month], L$3)</f>
        <v>59.57</v>
      </c>
      <c r="M96" s="125">
        <f>SUMIFS(Table1[Amount], Table1[Secondary Category],"RECREATION &amp; ENTERTAINMENT", Table1[Specific Category],$C96,Table1[Month],M$3) + -1*SUMIFS(Table3[Amount], Table3[Secondary Category], "RECREATION &amp; ENTERTAINMENT", Table3[Specific Category],$C96, Table3[Month], M$3)</f>
        <v>50</v>
      </c>
      <c r="N96" s="129">
        <f>SUMIFS(Table1[Amount], Table1[Secondary Category],"RECREATION &amp; ENTERTAINMENT", Table1[Specific Category],$C96,Table1[Month],N$3) + -1*SUMIFS(Table3[Amount], Table3[Secondary Category], "RECREATION &amp; ENTERTAINMENT", Table3[Specific Category],$C96, Table3[Month], N$3)</f>
        <v>0</v>
      </c>
      <c r="O96" s="125">
        <f>SUMIFS(Table1[Amount], Table1[Secondary Category],"RECREATION &amp; ENTERTAINMENT", Table1[Specific Category],$C96,Table1[Month],O$3) + -1*SUMIFS(Table3[Amount], Table3[Secondary Category], "RECREATION &amp; ENTERTAINMENT", Table3[Specific Category],$C96, Table3[Month], O$3)</f>
        <v>843.84</v>
      </c>
      <c r="P96" s="129">
        <f>SUM(Recreation[[#This Row],[January]:[December]])</f>
        <v>1003.4000000000001</v>
      </c>
      <c r="Q96" s="121"/>
    </row>
    <row r="97" spans="1:16384" s="99" customFormat="1" ht="21" customHeight="1" x14ac:dyDescent="0.2">
      <c r="A97" s="98"/>
      <c r="B97" s="126"/>
      <c r="C97" s="131" t="s">
        <v>1273</v>
      </c>
      <c r="D97" s="129">
        <f>SUMIFS(Table1[Amount], Table1[Secondary Category],"RECREATION &amp; ENTERTAINMENT", Table1[Specific Category],$C97,Table1[Month],D$3) + -1*SUMIFS(Table3[Amount], Table3[Secondary Category], "RECREATION &amp; ENTERTAINMENT", Table3[Specific Category],$C97, Table3[Month], D$3)</f>
        <v>0</v>
      </c>
      <c r="E97" s="125">
        <f>SUMIFS(Table1[Amount], Table1[Secondary Category],"RECREATION &amp; ENTERTAINMENT", Table1[Specific Category],$C97,Table1[Month],E$3) + -1*SUMIFS(Table3[Amount], Table3[Secondary Category], "RECREATION &amp; ENTERTAINMENT", Table3[Specific Category],$C97, Table3[Month], E$3)</f>
        <v>0</v>
      </c>
      <c r="F97" s="129">
        <f>SUMIFS(Table1[Amount], Table1[Secondary Category],"RECREATION &amp; ENTERTAINMENT", Table1[Specific Category],$C97,Table1[Month],F$3) + -1*SUMIFS(Table3[Amount], Table3[Secondary Category], "RECREATION &amp; ENTERTAINMENT", Table3[Specific Category],$C97, Table3[Month], F$3)</f>
        <v>0</v>
      </c>
      <c r="G97" s="125">
        <f>SUMIFS(Table1[Amount], Table1[Secondary Category],"RECREATION &amp; ENTERTAINMENT", Table1[Specific Category],$C97,Table1[Month],G$3) + -1*SUMIFS(Table3[Amount], Table3[Secondary Category], "RECREATION &amp; ENTERTAINMENT", Table3[Specific Category],$C97, Table3[Month], G$3)</f>
        <v>0</v>
      </c>
      <c r="H97" s="129">
        <f>SUMIFS(Table1[Amount], Table1[Secondary Category],"RECREATION &amp; ENTERTAINMENT", Table1[Specific Category],$C97,Table1[Month],H$3) + -1*SUMIFS(Table3[Amount], Table3[Secondary Category], "RECREATION &amp; ENTERTAINMENT", Table3[Specific Category],$C97, Table3[Month], H$3)</f>
        <v>108.96000000000001</v>
      </c>
      <c r="I97" s="125">
        <f>SUMIFS(Table1[Amount], Table1[Secondary Category],"RECREATION &amp; ENTERTAINMENT", Table1[Specific Category],$C97,Table1[Month],I$3) + -1*SUMIFS(Table3[Amount], Table3[Secondary Category], "RECREATION &amp; ENTERTAINMENT", Table3[Specific Category],$C97, Table3[Month], I$3)</f>
        <v>714.0200000000001</v>
      </c>
      <c r="J97" s="129">
        <f>SUMIFS(Table1[Amount], Table1[Secondary Category],"RECREATION &amp; ENTERTAINMENT", Table1[Specific Category],$C97,Table1[Month],J$3) + -1*SUMIFS(Table3[Amount], Table3[Secondary Category], "RECREATION &amp; ENTERTAINMENT", Table3[Specific Category],$C97, Table3[Month], J$3)</f>
        <v>165.57</v>
      </c>
      <c r="K97" s="125">
        <f>SUMIFS(Table1[Amount], Table1[Secondary Category],"RECREATION &amp; ENTERTAINMENT", Table1[Specific Category],$C97,Table1[Month],K$3) + -1*SUMIFS(Table3[Amount], Table3[Secondary Category], "RECREATION &amp; ENTERTAINMENT", Table3[Specific Category],$C97, Table3[Month], K$3)</f>
        <v>282.16999999999996</v>
      </c>
      <c r="L97" s="129">
        <f>SUMIFS(Table1[Amount], Table1[Secondary Category],"RECREATION &amp; ENTERTAINMENT", Table1[Specific Category],$C97,Table1[Month],L$3) + -1*SUMIFS(Table3[Amount], Table3[Secondary Category], "RECREATION &amp; ENTERTAINMENT", Table3[Specific Category],$C97, Table3[Month], L$3)</f>
        <v>211.8</v>
      </c>
      <c r="M97" s="125">
        <f>SUMIFS(Table1[Amount], Table1[Secondary Category],"RECREATION &amp; ENTERTAINMENT", Table1[Specific Category],$C97,Table1[Month],M$3) + -1*SUMIFS(Table3[Amount], Table3[Secondary Category], "RECREATION &amp; ENTERTAINMENT", Table3[Specific Category],$C97, Table3[Month], M$3)</f>
        <v>92.4</v>
      </c>
      <c r="N97" s="129">
        <f>SUMIFS(Table1[Amount], Table1[Secondary Category],"RECREATION &amp; ENTERTAINMENT", Table1[Specific Category],$C97,Table1[Month],N$3) + -1*SUMIFS(Table3[Amount], Table3[Secondary Category], "RECREATION &amp; ENTERTAINMENT", Table3[Specific Category],$C97, Table3[Month], N$3)</f>
        <v>50.33</v>
      </c>
      <c r="O97" s="125">
        <f>SUMIFS(Table1[Amount], Table1[Secondary Category],"RECREATION &amp; ENTERTAINMENT", Table1[Specific Category],$C97,Table1[Month],O$3) + -1*SUMIFS(Table3[Amount], Table3[Secondary Category], "RECREATION &amp; ENTERTAINMENT", Table3[Specific Category],$C97, Table3[Month], O$3)</f>
        <v>0</v>
      </c>
      <c r="P97" s="129">
        <f>SUM(Recreation[[#This Row],[January]:[December]])</f>
        <v>1625.2500000000002</v>
      </c>
      <c r="Q97" s="125"/>
    </row>
    <row r="98" spans="1:16384" s="99" customFormat="1" ht="21" customHeight="1" x14ac:dyDescent="0.2">
      <c r="A98" s="98"/>
      <c r="C98" s="131" t="s">
        <v>1279</v>
      </c>
      <c r="D98" s="129">
        <f>SUMIFS(Table1[Amount], Table1[Secondary Category],"RECREATION &amp; ENTERTAINMENT", Table1[Specific Category],$C98,Table1[Month],D$3) + -1*SUMIFS(Table3[Amount], Table3[Secondary Category], "RECREATION &amp; ENTERTAINMENT", Table3[Specific Category],$C98, Table3[Month], D$3)</f>
        <v>48.95</v>
      </c>
      <c r="E98" s="125">
        <f>SUMIFS(Table1[Amount], Table1[Secondary Category],"RECREATION &amp; ENTERTAINMENT", Table1[Specific Category],$C98,Table1[Month],E$3) + -1*SUMIFS(Table3[Amount], Table3[Secondary Category], "RECREATION &amp; ENTERTAINMENT", Table3[Specific Category],$C98, Table3[Month], E$3)</f>
        <v>57.930000000000007</v>
      </c>
      <c r="F98" s="129">
        <f>SUMIFS(Table1[Amount], Table1[Secondary Category],"RECREATION &amp; ENTERTAINMENT", Table1[Specific Category],$C98,Table1[Month],F$3) + -1*SUMIFS(Table3[Amount], Table3[Secondary Category], "RECREATION &amp; ENTERTAINMENT", Table3[Specific Category],$C98, Table3[Month], F$3)</f>
        <v>259.90999999999997</v>
      </c>
      <c r="G98" s="125">
        <f>SUMIFS(Table1[Amount], Table1[Secondary Category],"RECREATION &amp; ENTERTAINMENT", Table1[Specific Category],$C98,Table1[Month],G$3) + -1*SUMIFS(Table3[Amount], Table3[Secondary Category], "RECREATION &amp; ENTERTAINMENT", Table3[Specific Category],$C98, Table3[Month], G$3)</f>
        <v>51.68</v>
      </c>
      <c r="H98" s="129">
        <f>SUMIFS(Table1[Amount], Table1[Secondary Category],"RECREATION &amp; ENTERTAINMENT", Table1[Specific Category],$C98,Table1[Month],H$3) + -1*SUMIFS(Table3[Amount], Table3[Secondary Category], "RECREATION &amp; ENTERTAINMENT", Table3[Specific Category],$C98, Table3[Month], H$3)</f>
        <v>56.680000000000007</v>
      </c>
      <c r="I98" s="125">
        <f>SUMIFS(Table1[Amount], Table1[Secondary Category],"RECREATION &amp; ENTERTAINMENT", Table1[Specific Category],$C98,Table1[Month],I$3) + -1*SUMIFS(Table3[Amount], Table3[Secondary Category], "RECREATION &amp; ENTERTAINMENT", Table3[Specific Category],$C98, Table3[Month], I$3)</f>
        <v>51.09</v>
      </c>
      <c r="J98" s="129">
        <f>SUMIFS(Table1[Amount], Table1[Secondary Category],"RECREATION &amp; ENTERTAINMENT", Table1[Specific Category],$C98,Table1[Month],J$3) + -1*SUMIFS(Table3[Amount], Table3[Secondary Category], "RECREATION &amp; ENTERTAINMENT", Table3[Specific Category],$C98, Table3[Month], J$3)</f>
        <v>62.680000000000007</v>
      </c>
      <c r="K98" s="125">
        <f>SUMIFS(Table1[Amount], Table1[Secondary Category],"RECREATION &amp; ENTERTAINMENT", Table1[Specific Category],$C98,Table1[Month],K$3) + -1*SUMIFS(Table3[Amount], Table3[Secondary Category], "RECREATION &amp; ENTERTAINMENT", Table3[Specific Category],$C98, Table3[Month], K$3)</f>
        <v>81.860000000000014</v>
      </c>
      <c r="L98" s="129">
        <f>SUMIFS(Table1[Amount], Table1[Secondary Category],"RECREATION &amp; ENTERTAINMENT", Table1[Specific Category],$C98,Table1[Month],L$3) + -1*SUMIFS(Table3[Amount], Table3[Secondary Category], "RECREATION &amp; ENTERTAINMENT", Table3[Specific Category],$C98, Table3[Month], L$3)</f>
        <v>78.350000000000009</v>
      </c>
      <c r="M98" s="125">
        <f>SUMIFS(Table1[Amount], Table1[Secondary Category],"RECREATION &amp; ENTERTAINMENT", Table1[Specific Category],$C98,Table1[Month],M$3) + -1*SUMIFS(Table3[Amount], Table3[Secondary Category], "RECREATION &amp; ENTERTAINMENT", Table3[Specific Category],$C98, Table3[Month], M$3)</f>
        <v>162.92000000000002</v>
      </c>
      <c r="N98" s="129">
        <f>SUMIFS(Table1[Amount], Table1[Secondary Category],"RECREATION &amp; ENTERTAINMENT", Table1[Specific Category],$C98,Table1[Month],N$3) + -1*SUMIFS(Table3[Amount], Table3[Secondary Category], "RECREATION &amp; ENTERTAINMENT", Table3[Specific Category],$C98, Table3[Month], N$3)</f>
        <v>171.03</v>
      </c>
      <c r="O98" s="125">
        <f>SUMIFS(Table1[Amount], Table1[Secondary Category],"RECREATION &amp; ENTERTAINMENT", Table1[Specific Category],$C98,Table1[Month],O$3) + -1*SUMIFS(Table3[Amount], Table3[Secondary Category], "RECREATION &amp; ENTERTAINMENT", Table3[Specific Category],$C98, Table3[Month], O$3)</f>
        <v>171.03</v>
      </c>
      <c r="P98" s="129">
        <f>SUM(Recreation[[#This Row],[January]:[December]])</f>
        <v>1254.1100000000001</v>
      </c>
      <c r="Q98" s="125"/>
    </row>
    <row r="99" spans="1:16384" s="99" customFormat="1" ht="21" customHeight="1" x14ac:dyDescent="0.2">
      <c r="A99" s="98"/>
      <c r="C99" s="131" t="s">
        <v>679</v>
      </c>
      <c r="D99" s="129">
        <f>SUMIFS(Table1[Amount], Table1[Secondary Category],"RECREATION &amp; ENTERTAINMENT", Table1[Specific Category],$C99,Table1[Month],D$3) + -1*SUMIFS(Table3[Amount], Table3[Secondary Category], "RECREATION &amp; ENTERTAINMENT", Table3[Specific Category],$C99, Table3[Month], D$3)</f>
        <v>117.23</v>
      </c>
      <c r="E99" s="125">
        <f>SUMIFS(Table1[Amount], Table1[Secondary Category],"RECREATION &amp; ENTERTAINMENT", Table1[Specific Category],$C99,Table1[Month],E$3) + -1*SUMIFS(Table3[Amount], Table3[Secondary Category], "RECREATION &amp; ENTERTAINMENT", Table3[Specific Category],$C99, Table3[Month], E$3)</f>
        <v>51.96</v>
      </c>
      <c r="F99" s="129">
        <f>SUMIFS(Table1[Amount], Table1[Secondary Category],"RECREATION &amp; ENTERTAINMENT", Table1[Specific Category],$C99,Table1[Month],F$3) + -1*SUMIFS(Table3[Amount], Table3[Secondary Category], "RECREATION &amp; ENTERTAINMENT", Table3[Specific Category],$C99, Table3[Month], F$3)</f>
        <v>259.85000000000002</v>
      </c>
      <c r="G99" s="125">
        <f>SUMIFS(Table1[Amount], Table1[Secondary Category],"RECREATION &amp; ENTERTAINMENT", Table1[Specific Category],$C99,Table1[Month],G$3) + -1*SUMIFS(Table3[Amount], Table3[Secondary Category], "RECREATION &amp; ENTERTAINMENT", Table3[Specific Category],$C99, Table3[Month], G$3)</f>
        <v>487.13</v>
      </c>
      <c r="H99" s="129">
        <f>SUMIFS(Table1[Amount], Table1[Secondary Category],"RECREATION &amp; ENTERTAINMENT", Table1[Specific Category],$C99,Table1[Month],H$3) + -1*SUMIFS(Table3[Amount], Table3[Secondary Category], "RECREATION &amp; ENTERTAINMENT", Table3[Specific Category],$C99, Table3[Month], H$3)</f>
        <v>247.11</v>
      </c>
      <c r="I99" s="125">
        <f>SUMIFS(Table1[Amount], Table1[Secondary Category],"RECREATION &amp; ENTERTAINMENT", Table1[Specific Category],$C99,Table1[Month],I$3) + -1*SUMIFS(Table3[Amount], Table3[Secondary Category], "RECREATION &amp; ENTERTAINMENT", Table3[Specific Category],$C99, Table3[Month], I$3)</f>
        <v>531.16</v>
      </c>
      <c r="J99" s="129">
        <f>SUMIFS(Table1[Amount], Table1[Secondary Category],"RECREATION &amp; ENTERTAINMENT", Table1[Specific Category],$C99,Table1[Month],J$3) + -1*SUMIFS(Table3[Amount], Table3[Secondary Category], "RECREATION &amp; ENTERTAINMENT", Table3[Specific Category],$C99, Table3[Month], J$3)</f>
        <v>942.07999999999981</v>
      </c>
      <c r="K99" s="125">
        <f>SUMIFS(Table1[Amount], Table1[Secondary Category],"RECREATION &amp; ENTERTAINMENT", Table1[Specific Category],$C99,Table1[Month],K$3) + -1*SUMIFS(Table3[Amount], Table3[Secondary Category], "RECREATION &amp; ENTERTAINMENT", Table3[Specific Category],$C99, Table3[Month], K$3)</f>
        <v>1021.4699999999999</v>
      </c>
      <c r="L99" s="129">
        <f>SUMIFS(Table1[Amount], Table1[Secondary Category],"RECREATION &amp; ENTERTAINMENT", Table1[Specific Category],$C99,Table1[Month],L$3) + -1*SUMIFS(Table3[Amount], Table3[Secondary Category], "RECREATION &amp; ENTERTAINMENT", Table3[Specific Category],$C99, Table3[Month], L$3)</f>
        <v>1164.5000000000005</v>
      </c>
      <c r="M99" s="125">
        <f>SUMIFS(Table1[Amount], Table1[Secondary Category],"RECREATION &amp; ENTERTAINMENT", Table1[Specific Category],$C99,Table1[Month],M$3) + -1*SUMIFS(Table3[Amount], Table3[Secondary Category], "RECREATION &amp; ENTERTAINMENT", Table3[Specific Category],$C99, Table3[Month], M$3)</f>
        <v>465.78000000000003</v>
      </c>
      <c r="N99" s="129">
        <f>SUMIFS(Table1[Amount], Table1[Secondary Category],"RECREATION &amp; ENTERTAINMENT", Table1[Specific Category],$C99,Table1[Month],N$3) + -1*SUMIFS(Table3[Amount], Table3[Secondary Category], "RECREATION &amp; ENTERTAINMENT", Table3[Specific Category],$C99, Table3[Month], N$3)</f>
        <v>712.13000000000022</v>
      </c>
      <c r="O99" s="125">
        <f>SUMIFS(Table1[Amount], Table1[Secondary Category],"RECREATION &amp; ENTERTAINMENT", Table1[Specific Category],$C99,Table1[Month],O$3) + -1*SUMIFS(Table3[Amount], Table3[Secondary Category], "RECREATION &amp; ENTERTAINMENT", Table3[Specific Category],$C99, Table3[Month], O$3)</f>
        <v>799.71</v>
      </c>
      <c r="P99" s="129">
        <f>SUM(Recreation[[#This Row],[January]:[December]])</f>
        <v>6800.11</v>
      </c>
      <c r="Q99" s="125"/>
    </row>
    <row r="100" spans="1:16384" s="99" customFormat="1" ht="21" customHeight="1" x14ac:dyDescent="0.2">
      <c r="A100" s="98"/>
      <c r="C100" s="131" t="s">
        <v>1274</v>
      </c>
      <c r="D100" s="129">
        <f>SUMIFS(Table1[Amount], Table1[Secondary Category],"RECREATION &amp; ENTERTAINMENT", Table1[Specific Category],$C100,Table1[Month],D$3) + -1*SUMIFS(Table3[Amount], Table3[Secondary Category], "RECREATION &amp; ENTERTAINMENT", Table3[Specific Category],$C100, Table3[Month], D$3)</f>
        <v>19.989999999999998</v>
      </c>
      <c r="E100" s="125">
        <f>SUMIFS(Table1[Amount], Table1[Secondary Category],"RECREATION &amp; ENTERTAINMENT", Table1[Specific Category],$C100,Table1[Month],E$3) + -1*SUMIFS(Table3[Amount], Table3[Secondary Category], "RECREATION &amp; ENTERTAINMENT", Table3[Specific Category],$C100, Table3[Month], E$3)</f>
        <v>0</v>
      </c>
      <c r="F100" s="129">
        <f>SUMIFS(Table1[Amount], Table1[Secondary Category],"RECREATION &amp; ENTERTAINMENT", Table1[Specific Category],$C100,Table1[Month],F$3) + -1*SUMIFS(Table3[Amount], Table3[Secondary Category], "RECREATION &amp; ENTERTAINMENT", Table3[Specific Category],$C100, Table3[Month], F$3)</f>
        <v>39.78</v>
      </c>
      <c r="G100" s="125">
        <f>SUMIFS(Table1[Amount], Table1[Secondary Category],"RECREATION &amp; ENTERTAINMENT", Table1[Specific Category],$C100,Table1[Month],G$3) + -1*SUMIFS(Table3[Amount], Table3[Secondary Category], "RECREATION &amp; ENTERTAINMENT", Table3[Specific Category],$C100, Table3[Month], G$3)</f>
        <v>0</v>
      </c>
      <c r="H100" s="129">
        <f>SUMIFS(Table1[Amount], Table1[Secondary Category],"RECREATION &amp; ENTERTAINMENT", Table1[Specific Category],$C100,Table1[Month],H$3) + -1*SUMIFS(Table3[Amount], Table3[Secondary Category], "RECREATION &amp; ENTERTAINMENT", Table3[Specific Category],$C100, Table3[Month], H$3)</f>
        <v>77.94</v>
      </c>
      <c r="I100" s="125">
        <f>SUMIFS(Table1[Amount], Table1[Secondary Category],"RECREATION &amp; ENTERTAINMENT", Table1[Specific Category],$C100,Table1[Month],I$3) + -1*SUMIFS(Table3[Amount], Table3[Secondary Category], "RECREATION &amp; ENTERTAINMENT", Table3[Specific Category],$C100, Table3[Month], I$3)</f>
        <v>77.94</v>
      </c>
      <c r="J100" s="129">
        <f>SUMIFS(Table1[Amount], Table1[Secondary Category],"RECREATION &amp; ENTERTAINMENT", Table1[Specific Category],$C100,Table1[Month],J$3) + -1*SUMIFS(Table3[Amount], Table3[Secondary Category], "RECREATION &amp; ENTERTAINMENT", Table3[Specific Category],$C100, Table3[Month], J$3)</f>
        <v>84.52000000000001</v>
      </c>
      <c r="K100" s="125">
        <f>SUMIFS(Table1[Amount], Table1[Secondary Category],"RECREATION &amp; ENTERTAINMENT", Table1[Specific Category],$C100,Table1[Month],K$3) + -1*SUMIFS(Table3[Amount], Table3[Secondary Category], "RECREATION &amp; ENTERTAINMENT", Table3[Specific Category],$C100, Table3[Month], K$3)</f>
        <v>81.64</v>
      </c>
      <c r="L100" s="129">
        <f>SUMIFS(Table1[Amount], Table1[Secondary Category],"RECREATION &amp; ENTERTAINMENT", Table1[Specific Category],$C100,Table1[Month],L$3) + -1*SUMIFS(Table3[Amount], Table3[Secondary Category], "RECREATION &amp; ENTERTAINMENT", Table3[Specific Category],$C100, Table3[Month], L$3)</f>
        <v>4.99</v>
      </c>
      <c r="M100" s="125">
        <f>SUMIFS(Table1[Amount], Table1[Secondary Category],"RECREATION &amp; ENTERTAINMENT", Table1[Specific Category],$C100,Table1[Month],M$3) + -1*SUMIFS(Table3[Amount], Table3[Secondary Category], "RECREATION &amp; ENTERTAINMENT", Table3[Specific Category],$C100, Table3[Month], M$3)</f>
        <v>59.99</v>
      </c>
      <c r="N100" s="129">
        <f>SUMIFS(Table1[Amount], Table1[Secondary Category],"RECREATION &amp; ENTERTAINMENT", Table1[Specific Category],$C100,Table1[Month],N$3) + -1*SUMIFS(Table3[Amount], Table3[Secondary Category], "RECREATION &amp; ENTERTAINMENT", Table3[Specific Category],$C100, Table3[Month], N$3)</f>
        <v>0</v>
      </c>
      <c r="O100" s="125">
        <f>SUMIFS(Table1[Amount], Table1[Secondary Category],"RECREATION &amp; ENTERTAINMENT", Table1[Specific Category],$C100,Table1[Month],O$3) + -1*SUMIFS(Table3[Amount], Table3[Secondary Category], "RECREATION &amp; ENTERTAINMENT", Table3[Specific Category],$C100, Table3[Month], O$3)</f>
        <v>34.979999999999997</v>
      </c>
      <c r="P100" s="129">
        <f>SUM(Recreation[[#This Row],[January]:[December]])</f>
        <v>481.77</v>
      </c>
      <c r="Q100" s="125"/>
    </row>
    <row r="101" spans="1:16384" s="99" customFormat="1" ht="21" customHeight="1" x14ac:dyDescent="0.2">
      <c r="A101" s="98"/>
      <c r="C101" s="131" t="s">
        <v>1275</v>
      </c>
      <c r="D101" s="129">
        <f>SUMIFS(Table1[Amount], Table1[Secondary Category],"RECREATION &amp; ENTERTAINMENT", Table1[Specific Category],$C101,Table1[Month],D$3) + -1*SUMIFS(Table3[Amount], Table3[Secondary Category], "RECREATION &amp; ENTERTAINMENT", Table3[Specific Category],$C101, Table3[Month], D$3)</f>
        <v>0</v>
      </c>
      <c r="E101" s="125">
        <f>SUMIFS(Table1[Amount], Table1[Secondary Category],"RECREATION &amp; ENTERTAINMENT", Table1[Specific Category],$C101,Table1[Month],E$3) + -1*SUMIFS(Table3[Amount], Table3[Secondary Category], "RECREATION &amp; ENTERTAINMENT", Table3[Specific Category],$C101, Table3[Month], E$3)</f>
        <v>0</v>
      </c>
      <c r="F101" s="129">
        <f>SUMIFS(Table1[Amount], Table1[Secondary Category],"RECREATION &amp; ENTERTAINMENT", Table1[Specific Category],$C101,Table1[Month],F$3) + -1*SUMIFS(Table3[Amount], Table3[Secondary Category], "RECREATION &amp; ENTERTAINMENT", Table3[Specific Category],$C101, Table3[Month], F$3)</f>
        <v>0</v>
      </c>
      <c r="G101" s="125">
        <f>SUMIFS(Table1[Amount], Table1[Secondary Category],"RECREATION &amp; ENTERTAINMENT", Table1[Specific Category],$C101,Table1[Month],G$3) + -1*SUMIFS(Table3[Amount], Table3[Secondary Category], "RECREATION &amp; ENTERTAINMENT", Table3[Specific Category],$C101, Table3[Month], G$3)</f>
        <v>0</v>
      </c>
      <c r="H101" s="129">
        <f>SUMIFS(Table1[Amount], Table1[Secondary Category],"RECREATION &amp; ENTERTAINMENT", Table1[Specific Category],$C101,Table1[Month],H$3) + -1*SUMIFS(Table3[Amount], Table3[Secondary Category], "RECREATION &amp; ENTERTAINMENT", Table3[Specific Category],$C101, Table3[Month], H$3)</f>
        <v>132.59</v>
      </c>
      <c r="I101" s="125">
        <f>SUMIFS(Table1[Amount], Table1[Secondary Category],"RECREATION &amp; ENTERTAINMENT", Table1[Specific Category],$C101,Table1[Month],I$3) + -1*SUMIFS(Table3[Amount], Table3[Secondary Category], "RECREATION &amp; ENTERTAINMENT", Table3[Specific Category],$C101, Table3[Month], I$3)</f>
        <v>92.28</v>
      </c>
      <c r="J101" s="129">
        <f>SUMIFS(Table1[Amount], Table1[Secondary Category],"RECREATION &amp; ENTERTAINMENT", Table1[Specific Category],$C101,Table1[Month],J$3) + -1*SUMIFS(Table3[Amount], Table3[Secondary Category], "RECREATION &amp; ENTERTAINMENT", Table3[Specific Category],$C101, Table3[Month], J$3)</f>
        <v>15.3</v>
      </c>
      <c r="K101" s="125">
        <f>SUMIFS(Table1[Amount], Table1[Secondary Category],"RECREATION &amp; ENTERTAINMENT", Table1[Specific Category],$C101,Table1[Month],K$3) + -1*SUMIFS(Table3[Amount], Table3[Secondary Category], "RECREATION &amp; ENTERTAINMENT", Table3[Specific Category],$C101, Table3[Month], K$3)</f>
        <v>0</v>
      </c>
      <c r="L101" s="129">
        <f>SUMIFS(Table1[Amount], Table1[Secondary Category],"RECREATION &amp; ENTERTAINMENT", Table1[Specific Category],$C101,Table1[Month],L$3) + -1*SUMIFS(Table3[Amount], Table3[Secondary Category], "RECREATION &amp; ENTERTAINMENT", Table3[Specific Category],$C101, Table3[Month], L$3)</f>
        <v>0</v>
      </c>
      <c r="M101" s="125">
        <f>SUMIFS(Table1[Amount], Table1[Secondary Category],"RECREATION &amp; ENTERTAINMENT", Table1[Specific Category],$C101,Table1[Month],M$3) + -1*SUMIFS(Table3[Amount], Table3[Secondary Category], "RECREATION &amp; ENTERTAINMENT", Table3[Specific Category],$C101, Table3[Month], M$3)</f>
        <v>0</v>
      </c>
      <c r="N101" s="129">
        <f>SUMIFS(Table1[Amount], Table1[Secondary Category],"RECREATION &amp; ENTERTAINMENT", Table1[Specific Category],$C101,Table1[Month],N$3) + -1*SUMIFS(Table3[Amount], Table3[Secondary Category], "RECREATION &amp; ENTERTAINMENT", Table3[Specific Category],$C101, Table3[Month], N$3)</f>
        <v>140</v>
      </c>
      <c r="O101" s="125">
        <f>SUMIFS(Table1[Amount], Table1[Secondary Category],"RECREATION &amp; ENTERTAINMENT", Table1[Specific Category],$C101,Table1[Month],O$3) + -1*SUMIFS(Table3[Amount], Table3[Secondary Category], "RECREATION &amp; ENTERTAINMENT", Table3[Specific Category],$C101, Table3[Month], O$3)</f>
        <v>170</v>
      </c>
      <c r="P101" s="129">
        <f>SUM(Recreation[[#This Row],[January]:[December]])</f>
        <v>550.17000000000007</v>
      </c>
      <c r="Q101" s="125"/>
    </row>
    <row r="102" spans="1:16384" s="99" customFormat="1" ht="21" customHeight="1" x14ac:dyDescent="0.2">
      <c r="A102" s="98"/>
      <c r="C102" s="131" t="s">
        <v>1282</v>
      </c>
      <c r="D102" s="129">
        <f>SUMIFS(Table1[Amount], Table1[Secondary Category],"RECREATION &amp; ENTERTAINMENT", Table1[Specific Category],$C102,Table1[Month],D$3) + -1*SUMIFS(Table3[Amount], Table3[Secondary Category], "RECREATION &amp; ENTERTAINMENT", Table3[Specific Category],$C102, Table3[Month], D$3)</f>
        <v>0</v>
      </c>
      <c r="E102" s="125">
        <f>SUMIFS(Table1[Amount], Table1[Secondary Category],"RECREATION &amp; ENTERTAINMENT", Table1[Specific Category],$C102,Table1[Month],E$3) + -1*SUMIFS(Table3[Amount], Table3[Secondary Category], "RECREATION &amp; ENTERTAINMENT", Table3[Specific Category],$C102, Table3[Month], E$3)</f>
        <v>11.98</v>
      </c>
      <c r="F102" s="129">
        <f>SUMIFS(Table1[Amount], Table1[Secondary Category],"RECREATION &amp; ENTERTAINMENT", Table1[Specific Category],$C102,Table1[Month],F$3) + -1*SUMIFS(Table3[Amount], Table3[Secondary Category], "RECREATION &amp; ENTERTAINMENT", Table3[Specific Category],$C102, Table3[Month], F$3)</f>
        <v>89.97999999999999</v>
      </c>
      <c r="G102" s="125">
        <f>SUMIFS(Table1[Amount], Table1[Secondary Category],"RECREATION &amp; ENTERTAINMENT", Table1[Specific Category],$C102,Table1[Month],G$3) + -1*SUMIFS(Table3[Amount], Table3[Secondary Category], "RECREATION &amp; ENTERTAINMENT", Table3[Specific Category],$C102, Table3[Month], G$3)</f>
        <v>11.98</v>
      </c>
      <c r="H102" s="129">
        <f>SUMIFS(Table1[Amount], Table1[Secondary Category],"RECREATION &amp; ENTERTAINMENT", Table1[Specific Category],$C102,Table1[Month],H$3) + -1*SUMIFS(Table3[Amount], Table3[Secondary Category], "RECREATION &amp; ENTERTAINMENT", Table3[Specific Category],$C102, Table3[Month], H$3)</f>
        <v>86.15</v>
      </c>
      <c r="I102" s="125">
        <f>SUMIFS(Table1[Amount], Table1[Secondary Category],"RECREATION &amp; ENTERTAINMENT", Table1[Specific Category],$C102,Table1[Month],I$3) + -1*SUMIFS(Table3[Amount], Table3[Secondary Category], "RECREATION &amp; ENTERTAINMENT", Table3[Specific Category],$C102, Table3[Month], I$3)</f>
        <v>69.09</v>
      </c>
      <c r="J102" s="129">
        <f>SUMIFS(Table1[Amount], Table1[Secondary Category],"RECREATION &amp; ENTERTAINMENT", Table1[Specific Category],$C102,Table1[Month],J$3) + -1*SUMIFS(Table3[Amount], Table3[Secondary Category], "RECREATION &amp; ENTERTAINMENT", Table3[Specific Category],$C102, Table3[Month], J$3)</f>
        <v>39.979999999999997</v>
      </c>
      <c r="K102" s="125">
        <f>SUMIFS(Table1[Amount], Table1[Secondary Category],"RECREATION &amp; ENTERTAINMENT", Table1[Specific Category],$C102,Table1[Month],K$3) + -1*SUMIFS(Table3[Amount], Table3[Secondary Category], "RECREATION &amp; ENTERTAINMENT", Table3[Specific Category],$C102, Table3[Month], K$3)</f>
        <v>-186.09</v>
      </c>
      <c r="L102" s="129">
        <f>SUMIFS(Table1[Amount], Table1[Secondary Category],"RECREATION &amp; ENTERTAINMENT", Table1[Specific Category],$C102,Table1[Month],L$3) + -1*SUMIFS(Table3[Amount], Table3[Secondary Category], "RECREATION &amp; ENTERTAINMENT", Table3[Specific Category],$C102, Table3[Month], L$3)</f>
        <v>63.550000000000004</v>
      </c>
      <c r="M102" s="125">
        <f>SUMIFS(Table1[Amount], Table1[Secondary Category],"RECREATION &amp; ENTERTAINMENT", Table1[Specific Category],$C102,Table1[Month],M$3) + -1*SUMIFS(Table3[Amount], Table3[Secondary Category], "RECREATION &amp; ENTERTAINMENT", Table3[Specific Category],$C102, Table3[Month], M$3)</f>
        <v>239.32999999999998</v>
      </c>
      <c r="N102" s="129">
        <f>SUMIFS(Table1[Amount], Table1[Secondary Category],"RECREATION &amp; ENTERTAINMENT", Table1[Specific Category],$C102,Table1[Month],N$3) + -1*SUMIFS(Table3[Amount], Table3[Secondary Category], "RECREATION &amp; ENTERTAINMENT", Table3[Specific Category],$C102, Table3[Month], N$3)</f>
        <v>10</v>
      </c>
      <c r="O102" s="125">
        <f>SUMIFS(Table1[Amount], Table1[Secondary Category],"RECREATION &amp; ENTERTAINMENT", Table1[Specific Category],$C102,Table1[Month],O$3) + -1*SUMIFS(Table3[Amount], Table3[Secondary Category], "RECREATION &amp; ENTERTAINMENT", Table3[Specific Category],$C102, Table3[Month], O$3)</f>
        <v>16.79</v>
      </c>
      <c r="P102" s="129">
        <f>SUM(Recreation[[#This Row],[January]:[December]])</f>
        <v>452.74000000000007</v>
      </c>
      <c r="Q102" s="125"/>
    </row>
    <row r="103" spans="1:16384" s="99" customFormat="1" ht="21" customHeight="1" x14ac:dyDescent="0.2">
      <c r="A103" s="98"/>
      <c r="C103" s="131" t="s">
        <v>68</v>
      </c>
      <c r="D103" s="129">
        <f>SUMIFS(Table1[Amount], Table1[Secondary Category],"RECREATION &amp; ENTERTAINMENT", Table1[Specific Category],$C103,Table1[Month],D$3) + -1*SUMIFS(Table3[Amount], Table3[Secondary Category], "RECREATION &amp; ENTERTAINMENT", Table3[Specific Category],$C103, Table3[Month], D$3)</f>
        <v>0</v>
      </c>
      <c r="E103" s="125">
        <f>SUMIFS(Table1[Amount], Table1[Secondary Category],"RECREATION &amp; ENTERTAINMENT", Table1[Specific Category],$C103,Table1[Month],E$3) + -1*SUMIFS(Table3[Amount], Table3[Secondary Category], "RECREATION &amp; ENTERTAINMENT", Table3[Specific Category],$C103, Table3[Month], E$3)</f>
        <v>0</v>
      </c>
      <c r="F103" s="129">
        <f>SUMIFS(Table1[Amount], Table1[Secondary Category],"RECREATION &amp; ENTERTAINMENT", Table1[Specific Category],$C103,Table1[Month],F$3) + -1*SUMIFS(Table3[Amount], Table3[Secondary Category], "RECREATION &amp; ENTERTAINMENT", Table3[Specific Category],$C103, Table3[Month], F$3)</f>
        <v>0</v>
      </c>
      <c r="G103" s="125">
        <f>SUMIFS(Table1[Amount], Table1[Secondary Category],"RECREATION &amp; ENTERTAINMENT", Table1[Specific Category],$C103,Table1[Month],G$3) + -1*SUMIFS(Table3[Amount], Table3[Secondary Category], "RECREATION &amp; ENTERTAINMENT", Table3[Specific Category],$C103, Table3[Month], G$3)</f>
        <v>0</v>
      </c>
      <c r="H103" s="129">
        <f>SUMIFS(Table1[Amount], Table1[Secondary Category],"RECREATION &amp; ENTERTAINMENT", Table1[Specific Category],$C103,Table1[Month],H$3) + -1*SUMIFS(Table3[Amount], Table3[Secondary Category], "RECREATION &amp; ENTERTAINMENT", Table3[Specific Category],$C103, Table3[Month], H$3)</f>
        <v>0</v>
      </c>
      <c r="I103" s="125">
        <f>SUMIFS(Table1[Amount], Table1[Secondary Category],"RECREATION &amp; ENTERTAINMENT", Table1[Specific Category],$C103,Table1[Month],I$3) + -1*SUMIFS(Table3[Amount], Table3[Secondary Category], "RECREATION &amp; ENTERTAINMENT", Table3[Specific Category],$C103, Table3[Month], I$3)</f>
        <v>0</v>
      </c>
      <c r="J103" s="129">
        <f>SUMIFS(Table1[Amount], Table1[Secondary Category],"RECREATION &amp; ENTERTAINMENT", Table1[Specific Category],$C103,Table1[Month],J$3) + -1*SUMIFS(Table3[Amount], Table3[Secondary Category], "RECREATION &amp; ENTERTAINMENT", Table3[Specific Category],$C103, Table3[Month], J$3)</f>
        <v>0</v>
      </c>
      <c r="K103" s="125">
        <f>SUMIFS(Table1[Amount], Table1[Secondary Category],"RECREATION &amp; ENTERTAINMENT", Table1[Specific Category],$C103,Table1[Month],K$3) + -1*SUMIFS(Table3[Amount], Table3[Secondary Category], "RECREATION &amp; ENTERTAINMENT", Table3[Specific Category],$C103, Table3[Month], K$3)</f>
        <v>0</v>
      </c>
      <c r="L103" s="129">
        <f>SUMIFS(Table1[Amount], Table1[Secondary Category],"RECREATION &amp; ENTERTAINMENT", Table1[Specific Category],$C103,Table1[Month],L$3) + -1*SUMIFS(Table3[Amount], Table3[Secondary Category], "RECREATION &amp; ENTERTAINMENT", Table3[Specific Category],$C103, Table3[Month], L$3)</f>
        <v>26.630000000000003</v>
      </c>
      <c r="M103" s="125">
        <f>SUMIFS(Table1[Amount], Table1[Secondary Category],"RECREATION &amp; ENTERTAINMENT", Table1[Specific Category],$C103,Table1[Month],M$3) + -1*SUMIFS(Table3[Amount], Table3[Secondary Category], "RECREATION &amp; ENTERTAINMENT", Table3[Specific Category],$C103, Table3[Month], M$3)</f>
        <v>30.82</v>
      </c>
      <c r="N103" s="129">
        <f>SUMIFS(Table1[Amount], Table1[Secondary Category],"RECREATION &amp; ENTERTAINMENT", Table1[Specific Category],$C103,Table1[Month],N$3) + -1*SUMIFS(Table3[Amount], Table3[Secondary Category], "RECREATION &amp; ENTERTAINMENT", Table3[Specific Category],$C103, Table3[Month], N$3)</f>
        <v>0</v>
      </c>
      <c r="O103" s="125">
        <f>SUMIFS(Table1[Amount], Table1[Secondary Category],"RECREATION &amp; ENTERTAINMENT", Table1[Specific Category],$C103,Table1[Month],O$3) + -1*SUMIFS(Table3[Amount], Table3[Secondary Category], "RECREATION &amp; ENTERTAINMENT", Table3[Specific Category],$C103, Table3[Month], O$3)</f>
        <v>0</v>
      </c>
      <c r="P103" s="129">
        <f>SUM(Recreation[[#This Row],[January]:[December]])</f>
        <v>57.45</v>
      </c>
      <c r="Q103" s="125"/>
    </row>
    <row r="104" spans="1:16384" s="99" customFormat="1" ht="20.25" customHeight="1" x14ac:dyDescent="0.2">
      <c r="A104" s="98"/>
      <c r="C104" s="131" t="s">
        <v>1291</v>
      </c>
      <c r="D104" s="129">
        <f>SUMIFS(Table1[Amount], Table1[Secondary Category],"RECREATION &amp; ENTERTAINMENT", Table1[Specific Category],$C104,Table1[Month],D$3) + -1*SUMIFS(Table3[Amount], Table3[Secondary Category], "RECREATION &amp; ENTERTAINMENT", Table3[Specific Category],$C104, Table3[Month], D$3)</f>
        <v>0</v>
      </c>
      <c r="E104" s="125">
        <f>SUMIFS(Table1[Amount], Table1[Secondary Category],"RECREATION &amp; ENTERTAINMENT", Table1[Specific Category],$C104,Table1[Month],E$3) + -1*SUMIFS(Table3[Amount], Table3[Secondary Category], "RECREATION &amp; ENTERTAINMENT", Table3[Specific Category],$C104, Table3[Month], E$3)</f>
        <v>0</v>
      </c>
      <c r="F104" s="129">
        <f>SUMIFS(Table1[Amount], Table1[Secondary Category],"RECREATION &amp; ENTERTAINMENT", Table1[Specific Category],$C104,Table1[Month],F$3) + -1*SUMIFS(Table3[Amount], Table3[Secondary Category], "RECREATION &amp; ENTERTAINMENT", Table3[Specific Category],$C104, Table3[Month], F$3)</f>
        <v>0</v>
      </c>
      <c r="G104" s="125">
        <f>SUMIFS(Table1[Amount], Table1[Secondary Category],"RECREATION &amp; ENTERTAINMENT", Table1[Specific Category],$C104,Table1[Month],G$3) + -1*SUMIFS(Table3[Amount], Table3[Secondary Category], "RECREATION &amp; ENTERTAINMENT", Table3[Specific Category],$C104, Table3[Month], G$3)</f>
        <v>28.259999999999998</v>
      </c>
      <c r="H104" s="129">
        <f>SUMIFS(Table1[Amount], Table1[Secondary Category],"RECREATION &amp; ENTERTAINMENT", Table1[Specific Category],$C104,Table1[Month],H$3) + -1*SUMIFS(Table3[Amount], Table3[Secondary Category], "RECREATION &amp; ENTERTAINMENT", Table3[Specific Category],$C104, Table3[Month], H$3)</f>
        <v>5.52</v>
      </c>
      <c r="I104" s="125">
        <f>SUMIFS(Table1[Amount], Table1[Secondary Category],"RECREATION &amp; ENTERTAINMENT", Table1[Specific Category],$C104,Table1[Month],I$3) + -1*SUMIFS(Table3[Amount], Table3[Secondary Category], "RECREATION &amp; ENTERTAINMENT", Table3[Specific Category],$C104, Table3[Month], I$3)</f>
        <v>0</v>
      </c>
      <c r="J104" s="129">
        <f>SUMIFS(Table1[Amount], Table1[Secondary Category],"RECREATION &amp; ENTERTAINMENT", Table1[Specific Category],$C104,Table1[Month],J$3) + -1*SUMIFS(Table3[Amount], Table3[Secondary Category], "RECREATION &amp; ENTERTAINMENT", Table3[Specific Category],$C104, Table3[Month], J$3)</f>
        <v>0</v>
      </c>
      <c r="K104" s="125">
        <f>SUMIFS(Table1[Amount], Table1[Secondary Category],"RECREATION &amp; ENTERTAINMENT", Table1[Specific Category],$C104,Table1[Month],K$3) + -1*SUMIFS(Table3[Amount], Table3[Secondary Category], "RECREATION &amp; ENTERTAINMENT", Table3[Specific Category],$C104, Table3[Month], K$3)</f>
        <v>0</v>
      </c>
      <c r="L104" s="129">
        <f>SUMIFS(Table1[Amount], Table1[Secondary Category],"RECREATION &amp; ENTERTAINMENT", Table1[Specific Category],$C104,Table1[Month],L$3) + -1*SUMIFS(Table3[Amount], Table3[Secondary Category], "RECREATION &amp; ENTERTAINMENT", Table3[Specific Category],$C104, Table3[Month], L$3)</f>
        <v>0</v>
      </c>
      <c r="M104" s="125">
        <f>SUMIFS(Table1[Amount], Table1[Secondary Category],"RECREATION &amp; ENTERTAINMENT", Table1[Specific Category],$C104,Table1[Month],M$3) + -1*SUMIFS(Table3[Amount], Table3[Secondary Category], "RECREATION &amp; ENTERTAINMENT", Table3[Specific Category],$C104, Table3[Month], M$3)</f>
        <v>0</v>
      </c>
      <c r="N104" s="129">
        <f>SUMIFS(Table1[Amount], Table1[Secondary Category],"RECREATION &amp; ENTERTAINMENT", Table1[Specific Category],$C104,Table1[Month],N$3) + -1*SUMIFS(Table3[Amount], Table3[Secondary Category], "RECREATION &amp; ENTERTAINMENT", Table3[Specific Category],$C104, Table3[Month], N$3)</f>
        <v>0</v>
      </c>
      <c r="O104" s="125">
        <f>SUMIFS(Table1[Amount], Table1[Secondary Category],"RECREATION &amp; ENTERTAINMENT", Table1[Specific Category],$C104,Table1[Month],O$3) + -1*SUMIFS(Table3[Amount], Table3[Secondary Category], "RECREATION &amp; ENTERTAINMENT", Table3[Specific Category],$C104, Table3[Month], O$3)</f>
        <v>0</v>
      </c>
      <c r="P104" s="129">
        <f>SUM(Recreation[[#This Row],[January]:[December]])</f>
        <v>33.78</v>
      </c>
      <c r="Q104" s="121"/>
    </row>
    <row r="105" spans="1:16384" s="98" customFormat="1" ht="31.5" customHeight="1" thickBot="1" x14ac:dyDescent="0.25">
      <c r="A105" s="98" t="s">
        <v>669</v>
      </c>
      <c r="B105" s="98" t="s">
        <v>669</v>
      </c>
      <c r="C105" s="166" t="s">
        <v>667</v>
      </c>
      <c r="D105" s="167">
        <f>SUBTOTAL(109,Recreation[January])</f>
        <v>186.17000000000002</v>
      </c>
      <c r="E105" s="155">
        <f>SUBTOTAL(109,Recreation[February])</f>
        <v>121.87000000000002</v>
      </c>
      <c r="F105" s="167">
        <f>SUBTOTAL(109,Recreation[March])</f>
        <v>649.52</v>
      </c>
      <c r="G105" s="155">
        <f>SUBTOTAL(109,Recreation[April])</f>
        <v>579.04999999999995</v>
      </c>
      <c r="H105" s="167">
        <f>SUBTOTAL(109,Recreation[May])</f>
        <v>714.94999999999993</v>
      </c>
      <c r="I105" s="155">
        <f>SUBTOTAL(109,Recreation[June])</f>
        <v>1585.5700000000002</v>
      </c>
      <c r="J105" s="167">
        <f>SUBTOTAL(109,Recreation[July])</f>
        <v>1483.3699999999997</v>
      </c>
      <c r="K105" s="155">
        <f>SUBTOTAL(109,Recreation[August])</f>
        <v>1281.0500000000002</v>
      </c>
      <c r="L105" s="167">
        <f>SUBTOTAL(109,Recreation[September])</f>
        <v>1676.3900000000006</v>
      </c>
      <c r="M105" s="155">
        <f>SUBTOTAL(109,Recreation[October])</f>
        <v>1141.24</v>
      </c>
      <c r="N105" s="167">
        <f>SUBTOTAL(109,Recreation[November])</f>
        <v>1223.7500000000002</v>
      </c>
      <c r="O105" s="155">
        <f>SUBTOTAL(109,Recreation[December])</f>
        <v>2036.35</v>
      </c>
      <c r="P105" s="167">
        <f>SUBTOTAL(109,Recreation[Year])</f>
        <v>12679.28</v>
      </c>
      <c r="Q105" s="156"/>
      <c r="R105" s="98" t="s">
        <v>669</v>
      </c>
      <c r="S105" s="152">
        <f>P105/$P$10</f>
        <v>0.20925618405291513</v>
      </c>
      <c r="T105" s="98" t="s">
        <v>669</v>
      </c>
      <c r="U105" s="98" t="s">
        <v>669</v>
      </c>
      <c r="V105" s="98" t="s">
        <v>669</v>
      </c>
      <c r="W105" s="98" t="s">
        <v>669</v>
      </c>
      <c r="X105" s="98" t="s">
        <v>669</v>
      </c>
      <c r="Y105" s="98" t="s">
        <v>669</v>
      </c>
      <c r="Z105" s="98" t="s">
        <v>669</v>
      </c>
      <c r="AA105" s="98" t="s">
        <v>669</v>
      </c>
      <c r="AB105" s="98" t="s">
        <v>669</v>
      </c>
      <c r="AC105" s="98" t="s">
        <v>669</v>
      </c>
      <c r="AD105" s="98" t="s">
        <v>669</v>
      </c>
      <c r="AE105" s="98" t="s">
        <v>669</v>
      </c>
      <c r="AF105" s="98" t="s">
        <v>669</v>
      </c>
      <c r="AG105" s="98" t="s">
        <v>669</v>
      </c>
      <c r="AH105" s="98" t="s">
        <v>669</v>
      </c>
      <c r="AI105" s="98" t="s">
        <v>669</v>
      </c>
      <c r="AJ105" s="98" t="s">
        <v>669</v>
      </c>
      <c r="AK105" s="98" t="s">
        <v>669</v>
      </c>
      <c r="AL105" s="98" t="s">
        <v>669</v>
      </c>
      <c r="AM105" s="98" t="s">
        <v>669</v>
      </c>
      <c r="AN105" s="98" t="s">
        <v>669</v>
      </c>
      <c r="AO105" s="98" t="s">
        <v>669</v>
      </c>
      <c r="AP105" s="98" t="s">
        <v>669</v>
      </c>
      <c r="AQ105" s="98" t="s">
        <v>669</v>
      </c>
      <c r="AR105" s="98" t="s">
        <v>669</v>
      </c>
      <c r="AS105" s="98" t="s">
        <v>669</v>
      </c>
      <c r="AT105" s="98" t="s">
        <v>669</v>
      </c>
      <c r="AU105" s="98" t="s">
        <v>669</v>
      </c>
      <c r="AV105" s="98" t="s">
        <v>669</v>
      </c>
      <c r="AW105" s="98" t="s">
        <v>669</v>
      </c>
      <c r="AX105" s="98" t="s">
        <v>669</v>
      </c>
      <c r="AY105" s="98" t="s">
        <v>669</v>
      </c>
      <c r="AZ105" s="98" t="s">
        <v>669</v>
      </c>
      <c r="BA105" s="98" t="s">
        <v>669</v>
      </c>
      <c r="BB105" s="98" t="s">
        <v>669</v>
      </c>
      <c r="BC105" s="98" t="s">
        <v>669</v>
      </c>
      <c r="BD105" s="98" t="s">
        <v>669</v>
      </c>
      <c r="BE105" s="98" t="s">
        <v>669</v>
      </c>
      <c r="BF105" s="98" t="s">
        <v>669</v>
      </c>
      <c r="BG105" s="98" t="s">
        <v>669</v>
      </c>
      <c r="BH105" s="98" t="s">
        <v>669</v>
      </c>
      <c r="BI105" s="98" t="s">
        <v>669</v>
      </c>
      <c r="BJ105" s="98" t="s">
        <v>669</v>
      </c>
      <c r="BK105" s="98" t="s">
        <v>669</v>
      </c>
      <c r="BL105" s="98" t="s">
        <v>669</v>
      </c>
      <c r="BM105" s="98" t="s">
        <v>669</v>
      </c>
      <c r="BN105" s="98" t="s">
        <v>669</v>
      </c>
      <c r="BO105" s="98" t="s">
        <v>669</v>
      </c>
      <c r="BP105" s="98" t="s">
        <v>669</v>
      </c>
      <c r="BQ105" s="98" t="s">
        <v>669</v>
      </c>
      <c r="BR105" s="98" t="s">
        <v>669</v>
      </c>
      <c r="BS105" s="98" t="s">
        <v>669</v>
      </c>
      <c r="BT105" s="98" t="s">
        <v>669</v>
      </c>
      <c r="BU105" s="98" t="s">
        <v>669</v>
      </c>
      <c r="BV105" s="98" t="s">
        <v>669</v>
      </c>
      <c r="BW105" s="98" t="s">
        <v>669</v>
      </c>
      <c r="BX105" s="98" t="s">
        <v>669</v>
      </c>
      <c r="BY105" s="98" t="s">
        <v>669</v>
      </c>
      <c r="BZ105" s="98" t="s">
        <v>669</v>
      </c>
      <c r="CA105" s="98" t="s">
        <v>669</v>
      </c>
      <c r="CB105" s="98" t="s">
        <v>669</v>
      </c>
      <c r="CC105" s="98" t="s">
        <v>669</v>
      </c>
      <c r="CD105" s="98" t="s">
        <v>669</v>
      </c>
      <c r="CE105" s="98" t="s">
        <v>669</v>
      </c>
      <c r="CF105" s="98" t="s">
        <v>669</v>
      </c>
      <c r="CG105" s="98" t="s">
        <v>669</v>
      </c>
      <c r="CH105" s="98" t="s">
        <v>669</v>
      </c>
      <c r="CI105" s="98" t="s">
        <v>669</v>
      </c>
      <c r="CJ105" s="98" t="s">
        <v>669</v>
      </c>
      <c r="CK105" s="98" t="s">
        <v>669</v>
      </c>
      <c r="CL105" s="98" t="s">
        <v>669</v>
      </c>
      <c r="CM105" s="98" t="s">
        <v>669</v>
      </c>
      <c r="CN105" s="98" t="s">
        <v>669</v>
      </c>
      <c r="CO105" s="98" t="s">
        <v>669</v>
      </c>
      <c r="CP105" s="98" t="s">
        <v>669</v>
      </c>
      <c r="CQ105" s="98" t="s">
        <v>669</v>
      </c>
      <c r="CR105" s="98" t="s">
        <v>669</v>
      </c>
      <c r="CS105" s="98" t="s">
        <v>669</v>
      </c>
      <c r="CT105" s="98" t="s">
        <v>669</v>
      </c>
      <c r="CU105" s="98" t="s">
        <v>669</v>
      </c>
      <c r="CV105" s="98" t="s">
        <v>669</v>
      </c>
      <c r="CW105" s="98" t="s">
        <v>669</v>
      </c>
      <c r="CX105" s="98" t="s">
        <v>669</v>
      </c>
      <c r="CY105" s="98" t="s">
        <v>669</v>
      </c>
      <c r="CZ105" s="98" t="s">
        <v>669</v>
      </c>
      <c r="DA105" s="98" t="s">
        <v>669</v>
      </c>
      <c r="DB105" s="98" t="s">
        <v>669</v>
      </c>
      <c r="DC105" s="98" t="s">
        <v>669</v>
      </c>
      <c r="DD105" s="98" t="s">
        <v>669</v>
      </c>
      <c r="DE105" s="98" t="s">
        <v>669</v>
      </c>
      <c r="DF105" s="98" t="s">
        <v>669</v>
      </c>
      <c r="DG105" s="98" t="s">
        <v>669</v>
      </c>
      <c r="DH105" s="98" t="s">
        <v>669</v>
      </c>
      <c r="DI105" s="98" t="s">
        <v>669</v>
      </c>
      <c r="DJ105" s="98" t="s">
        <v>669</v>
      </c>
      <c r="DK105" s="98" t="s">
        <v>669</v>
      </c>
      <c r="DL105" s="98" t="s">
        <v>669</v>
      </c>
      <c r="DM105" s="98" t="s">
        <v>669</v>
      </c>
      <c r="DN105" s="98" t="s">
        <v>669</v>
      </c>
      <c r="DO105" s="98" t="s">
        <v>669</v>
      </c>
      <c r="DP105" s="98" t="s">
        <v>669</v>
      </c>
      <c r="DQ105" s="98" t="s">
        <v>669</v>
      </c>
      <c r="DR105" s="98" t="s">
        <v>669</v>
      </c>
      <c r="DS105" s="98" t="s">
        <v>669</v>
      </c>
      <c r="DT105" s="98" t="s">
        <v>669</v>
      </c>
      <c r="DU105" s="98" t="s">
        <v>669</v>
      </c>
      <c r="DV105" s="98" t="s">
        <v>669</v>
      </c>
      <c r="DW105" s="98" t="s">
        <v>669</v>
      </c>
      <c r="DX105" s="98" t="s">
        <v>669</v>
      </c>
      <c r="DY105" s="98" t="s">
        <v>669</v>
      </c>
      <c r="DZ105" s="98" t="s">
        <v>669</v>
      </c>
      <c r="EA105" s="98" t="s">
        <v>669</v>
      </c>
      <c r="EB105" s="98" t="s">
        <v>669</v>
      </c>
      <c r="EC105" s="98" t="s">
        <v>669</v>
      </c>
      <c r="ED105" s="98" t="s">
        <v>669</v>
      </c>
      <c r="EE105" s="98" t="s">
        <v>669</v>
      </c>
      <c r="EF105" s="98" t="s">
        <v>669</v>
      </c>
      <c r="EG105" s="98" t="s">
        <v>669</v>
      </c>
      <c r="EH105" s="98" t="s">
        <v>669</v>
      </c>
      <c r="EI105" s="98" t="s">
        <v>669</v>
      </c>
      <c r="EJ105" s="98" t="s">
        <v>669</v>
      </c>
      <c r="EK105" s="98" t="s">
        <v>669</v>
      </c>
      <c r="EL105" s="98" t="s">
        <v>669</v>
      </c>
      <c r="EM105" s="98" t="s">
        <v>669</v>
      </c>
      <c r="EN105" s="98" t="s">
        <v>669</v>
      </c>
      <c r="EO105" s="98" t="s">
        <v>669</v>
      </c>
      <c r="EP105" s="98" t="s">
        <v>669</v>
      </c>
      <c r="EQ105" s="98" t="s">
        <v>669</v>
      </c>
      <c r="ER105" s="98" t="s">
        <v>669</v>
      </c>
      <c r="ES105" s="98" t="s">
        <v>669</v>
      </c>
      <c r="ET105" s="98" t="s">
        <v>669</v>
      </c>
      <c r="EU105" s="98" t="s">
        <v>669</v>
      </c>
      <c r="EV105" s="98" t="s">
        <v>669</v>
      </c>
      <c r="EW105" s="98" t="s">
        <v>669</v>
      </c>
      <c r="EX105" s="98" t="s">
        <v>669</v>
      </c>
      <c r="EY105" s="98" t="s">
        <v>669</v>
      </c>
      <c r="EZ105" s="98" t="s">
        <v>669</v>
      </c>
      <c r="FA105" s="98" t="s">
        <v>669</v>
      </c>
      <c r="FB105" s="98" t="s">
        <v>669</v>
      </c>
      <c r="FC105" s="98" t="s">
        <v>669</v>
      </c>
      <c r="FD105" s="98" t="s">
        <v>669</v>
      </c>
      <c r="FE105" s="98" t="s">
        <v>669</v>
      </c>
      <c r="FF105" s="98" t="s">
        <v>669</v>
      </c>
      <c r="FG105" s="98" t="s">
        <v>669</v>
      </c>
      <c r="FH105" s="98" t="s">
        <v>669</v>
      </c>
      <c r="FI105" s="98" t="s">
        <v>669</v>
      </c>
      <c r="FJ105" s="98" t="s">
        <v>669</v>
      </c>
      <c r="FK105" s="98" t="s">
        <v>669</v>
      </c>
      <c r="FL105" s="98" t="s">
        <v>669</v>
      </c>
      <c r="FM105" s="98" t="s">
        <v>669</v>
      </c>
      <c r="FN105" s="98" t="s">
        <v>669</v>
      </c>
      <c r="FO105" s="98" t="s">
        <v>669</v>
      </c>
      <c r="FP105" s="98" t="s">
        <v>669</v>
      </c>
      <c r="FQ105" s="98" t="s">
        <v>669</v>
      </c>
      <c r="FR105" s="98" t="s">
        <v>669</v>
      </c>
      <c r="FS105" s="98" t="s">
        <v>669</v>
      </c>
      <c r="FT105" s="98" t="s">
        <v>669</v>
      </c>
      <c r="FU105" s="98" t="s">
        <v>669</v>
      </c>
      <c r="FV105" s="98" t="s">
        <v>669</v>
      </c>
      <c r="FW105" s="98" t="s">
        <v>669</v>
      </c>
      <c r="FX105" s="98" t="s">
        <v>669</v>
      </c>
      <c r="FY105" s="98" t="s">
        <v>669</v>
      </c>
      <c r="FZ105" s="98" t="s">
        <v>669</v>
      </c>
      <c r="GA105" s="98" t="s">
        <v>669</v>
      </c>
      <c r="GB105" s="98" t="s">
        <v>669</v>
      </c>
      <c r="GC105" s="98" t="s">
        <v>669</v>
      </c>
      <c r="GD105" s="98" t="s">
        <v>669</v>
      </c>
      <c r="GE105" s="98" t="s">
        <v>669</v>
      </c>
      <c r="GF105" s="98" t="s">
        <v>669</v>
      </c>
      <c r="GG105" s="98" t="s">
        <v>669</v>
      </c>
      <c r="GH105" s="98" t="s">
        <v>669</v>
      </c>
      <c r="GI105" s="98" t="s">
        <v>669</v>
      </c>
      <c r="GJ105" s="98" t="s">
        <v>669</v>
      </c>
      <c r="GK105" s="98" t="s">
        <v>669</v>
      </c>
      <c r="GL105" s="98" t="s">
        <v>669</v>
      </c>
      <c r="GM105" s="98" t="s">
        <v>669</v>
      </c>
      <c r="GN105" s="98" t="s">
        <v>669</v>
      </c>
      <c r="GO105" s="98" t="s">
        <v>669</v>
      </c>
      <c r="GP105" s="98" t="s">
        <v>669</v>
      </c>
      <c r="GQ105" s="98" t="s">
        <v>669</v>
      </c>
      <c r="GR105" s="98" t="s">
        <v>669</v>
      </c>
      <c r="GS105" s="98" t="s">
        <v>669</v>
      </c>
      <c r="GT105" s="98" t="s">
        <v>669</v>
      </c>
      <c r="GU105" s="98" t="s">
        <v>669</v>
      </c>
      <c r="GV105" s="98" t="s">
        <v>669</v>
      </c>
      <c r="GW105" s="98" t="s">
        <v>669</v>
      </c>
      <c r="GX105" s="98" t="s">
        <v>669</v>
      </c>
      <c r="GY105" s="98" t="s">
        <v>669</v>
      </c>
      <c r="GZ105" s="98" t="s">
        <v>669</v>
      </c>
      <c r="HA105" s="98" t="s">
        <v>669</v>
      </c>
      <c r="HB105" s="98" t="s">
        <v>669</v>
      </c>
      <c r="HC105" s="98" t="s">
        <v>669</v>
      </c>
      <c r="HD105" s="98" t="s">
        <v>669</v>
      </c>
      <c r="HE105" s="98" t="s">
        <v>669</v>
      </c>
      <c r="HF105" s="98" t="s">
        <v>669</v>
      </c>
      <c r="HG105" s="98" t="s">
        <v>669</v>
      </c>
      <c r="HH105" s="98" t="s">
        <v>669</v>
      </c>
      <c r="HI105" s="98" t="s">
        <v>669</v>
      </c>
      <c r="HJ105" s="98" t="s">
        <v>669</v>
      </c>
      <c r="HK105" s="98" t="s">
        <v>669</v>
      </c>
      <c r="HL105" s="98" t="s">
        <v>669</v>
      </c>
      <c r="HM105" s="98" t="s">
        <v>669</v>
      </c>
      <c r="HN105" s="98" t="s">
        <v>669</v>
      </c>
      <c r="HO105" s="98" t="s">
        <v>669</v>
      </c>
      <c r="HP105" s="98" t="s">
        <v>669</v>
      </c>
      <c r="HQ105" s="98" t="s">
        <v>669</v>
      </c>
      <c r="HR105" s="98" t="s">
        <v>669</v>
      </c>
      <c r="HS105" s="98" t="s">
        <v>669</v>
      </c>
      <c r="HT105" s="98" t="s">
        <v>669</v>
      </c>
      <c r="HU105" s="98" t="s">
        <v>669</v>
      </c>
      <c r="HV105" s="98" t="s">
        <v>669</v>
      </c>
      <c r="HW105" s="98" t="s">
        <v>669</v>
      </c>
      <c r="HX105" s="98" t="s">
        <v>669</v>
      </c>
      <c r="HY105" s="98" t="s">
        <v>669</v>
      </c>
      <c r="HZ105" s="98" t="s">
        <v>669</v>
      </c>
      <c r="IA105" s="98" t="s">
        <v>669</v>
      </c>
      <c r="IB105" s="98" t="s">
        <v>669</v>
      </c>
      <c r="IC105" s="98" t="s">
        <v>669</v>
      </c>
      <c r="ID105" s="98" t="s">
        <v>669</v>
      </c>
      <c r="IE105" s="98" t="s">
        <v>669</v>
      </c>
      <c r="IF105" s="98" t="s">
        <v>669</v>
      </c>
      <c r="IG105" s="98" t="s">
        <v>669</v>
      </c>
      <c r="IH105" s="98" t="s">
        <v>669</v>
      </c>
      <c r="II105" s="98" t="s">
        <v>669</v>
      </c>
      <c r="IJ105" s="98" t="s">
        <v>669</v>
      </c>
      <c r="IK105" s="98" t="s">
        <v>669</v>
      </c>
      <c r="IL105" s="98" t="s">
        <v>669</v>
      </c>
      <c r="IM105" s="98" t="s">
        <v>669</v>
      </c>
      <c r="IN105" s="98" t="s">
        <v>669</v>
      </c>
      <c r="IO105" s="98" t="s">
        <v>669</v>
      </c>
      <c r="IP105" s="98" t="s">
        <v>669</v>
      </c>
      <c r="IQ105" s="98" t="s">
        <v>669</v>
      </c>
      <c r="IR105" s="98" t="s">
        <v>669</v>
      </c>
      <c r="IS105" s="98" t="s">
        <v>669</v>
      </c>
      <c r="IT105" s="98" t="s">
        <v>669</v>
      </c>
      <c r="IU105" s="98" t="s">
        <v>669</v>
      </c>
      <c r="IV105" s="98" t="s">
        <v>669</v>
      </c>
      <c r="IW105" s="98" t="s">
        <v>669</v>
      </c>
      <c r="IX105" s="98" t="s">
        <v>669</v>
      </c>
      <c r="IY105" s="98" t="s">
        <v>669</v>
      </c>
      <c r="IZ105" s="98" t="s">
        <v>669</v>
      </c>
      <c r="JA105" s="98" t="s">
        <v>669</v>
      </c>
      <c r="JB105" s="98" t="s">
        <v>669</v>
      </c>
      <c r="JC105" s="98" t="s">
        <v>669</v>
      </c>
      <c r="JD105" s="98" t="s">
        <v>669</v>
      </c>
      <c r="JE105" s="98" t="s">
        <v>669</v>
      </c>
      <c r="JF105" s="98" t="s">
        <v>669</v>
      </c>
      <c r="JG105" s="98" t="s">
        <v>669</v>
      </c>
      <c r="JH105" s="98" t="s">
        <v>669</v>
      </c>
      <c r="JI105" s="98" t="s">
        <v>669</v>
      </c>
      <c r="JJ105" s="98" t="s">
        <v>669</v>
      </c>
      <c r="JK105" s="98" t="s">
        <v>669</v>
      </c>
      <c r="JL105" s="98" t="s">
        <v>669</v>
      </c>
      <c r="JM105" s="98" t="s">
        <v>669</v>
      </c>
      <c r="JN105" s="98" t="s">
        <v>669</v>
      </c>
      <c r="JO105" s="98" t="s">
        <v>669</v>
      </c>
      <c r="JP105" s="98" t="s">
        <v>669</v>
      </c>
      <c r="JQ105" s="98" t="s">
        <v>669</v>
      </c>
      <c r="JR105" s="98" t="s">
        <v>669</v>
      </c>
      <c r="JS105" s="98" t="s">
        <v>669</v>
      </c>
      <c r="JT105" s="98" t="s">
        <v>669</v>
      </c>
      <c r="JU105" s="98" t="s">
        <v>669</v>
      </c>
      <c r="JV105" s="98" t="s">
        <v>669</v>
      </c>
      <c r="JW105" s="98" t="s">
        <v>669</v>
      </c>
      <c r="JX105" s="98" t="s">
        <v>669</v>
      </c>
      <c r="JY105" s="98" t="s">
        <v>669</v>
      </c>
      <c r="JZ105" s="98" t="s">
        <v>669</v>
      </c>
      <c r="KA105" s="98" t="s">
        <v>669</v>
      </c>
      <c r="KB105" s="98" t="s">
        <v>669</v>
      </c>
      <c r="KC105" s="98" t="s">
        <v>669</v>
      </c>
      <c r="KD105" s="98" t="s">
        <v>669</v>
      </c>
      <c r="KE105" s="98" t="s">
        <v>669</v>
      </c>
      <c r="KF105" s="98" t="s">
        <v>669</v>
      </c>
      <c r="KG105" s="98" t="s">
        <v>669</v>
      </c>
      <c r="KH105" s="98" t="s">
        <v>669</v>
      </c>
      <c r="KI105" s="98" t="s">
        <v>669</v>
      </c>
      <c r="KJ105" s="98" t="s">
        <v>669</v>
      </c>
      <c r="KK105" s="98" t="s">
        <v>669</v>
      </c>
      <c r="KL105" s="98" t="s">
        <v>669</v>
      </c>
      <c r="KM105" s="98" t="s">
        <v>669</v>
      </c>
      <c r="KN105" s="98" t="s">
        <v>669</v>
      </c>
      <c r="KO105" s="98" t="s">
        <v>669</v>
      </c>
      <c r="KP105" s="98" t="s">
        <v>669</v>
      </c>
      <c r="KQ105" s="98" t="s">
        <v>669</v>
      </c>
      <c r="KR105" s="98" t="s">
        <v>669</v>
      </c>
      <c r="KS105" s="98" t="s">
        <v>669</v>
      </c>
      <c r="KT105" s="98" t="s">
        <v>669</v>
      </c>
      <c r="KU105" s="98" t="s">
        <v>669</v>
      </c>
      <c r="KV105" s="98" t="s">
        <v>669</v>
      </c>
      <c r="KW105" s="98" t="s">
        <v>669</v>
      </c>
      <c r="KX105" s="98" t="s">
        <v>669</v>
      </c>
      <c r="KY105" s="98" t="s">
        <v>669</v>
      </c>
      <c r="KZ105" s="98" t="s">
        <v>669</v>
      </c>
      <c r="LA105" s="98" t="s">
        <v>669</v>
      </c>
      <c r="LB105" s="98" t="s">
        <v>669</v>
      </c>
      <c r="LC105" s="98" t="s">
        <v>669</v>
      </c>
      <c r="LD105" s="98" t="s">
        <v>669</v>
      </c>
      <c r="LE105" s="98" t="s">
        <v>669</v>
      </c>
      <c r="LF105" s="98" t="s">
        <v>669</v>
      </c>
      <c r="LG105" s="98" t="s">
        <v>669</v>
      </c>
      <c r="LH105" s="98" t="s">
        <v>669</v>
      </c>
      <c r="LI105" s="98" t="s">
        <v>669</v>
      </c>
      <c r="LJ105" s="98" t="s">
        <v>669</v>
      </c>
      <c r="LK105" s="98" t="s">
        <v>669</v>
      </c>
      <c r="LL105" s="98" t="s">
        <v>669</v>
      </c>
      <c r="LM105" s="98" t="s">
        <v>669</v>
      </c>
      <c r="LN105" s="98" t="s">
        <v>669</v>
      </c>
      <c r="LO105" s="98" t="s">
        <v>669</v>
      </c>
      <c r="LP105" s="98" t="s">
        <v>669</v>
      </c>
      <c r="LQ105" s="98" t="s">
        <v>669</v>
      </c>
      <c r="LR105" s="98" t="s">
        <v>669</v>
      </c>
      <c r="LS105" s="98" t="s">
        <v>669</v>
      </c>
      <c r="LT105" s="98" t="s">
        <v>669</v>
      </c>
      <c r="LU105" s="98" t="s">
        <v>669</v>
      </c>
      <c r="LV105" s="98" t="s">
        <v>669</v>
      </c>
      <c r="LW105" s="98" t="s">
        <v>669</v>
      </c>
      <c r="LX105" s="98" t="s">
        <v>669</v>
      </c>
      <c r="LY105" s="98" t="s">
        <v>669</v>
      </c>
      <c r="LZ105" s="98" t="s">
        <v>669</v>
      </c>
      <c r="MA105" s="98" t="s">
        <v>669</v>
      </c>
      <c r="MB105" s="98" t="s">
        <v>669</v>
      </c>
      <c r="MC105" s="98" t="s">
        <v>669</v>
      </c>
      <c r="MD105" s="98" t="s">
        <v>669</v>
      </c>
      <c r="ME105" s="98" t="s">
        <v>669</v>
      </c>
      <c r="MF105" s="98" t="s">
        <v>669</v>
      </c>
      <c r="MG105" s="98" t="s">
        <v>669</v>
      </c>
      <c r="MH105" s="98" t="s">
        <v>669</v>
      </c>
      <c r="MI105" s="98" t="s">
        <v>669</v>
      </c>
      <c r="MJ105" s="98" t="s">
        <v>669</v>
      </c>
      <c r="MK105" s="98" t="s">
        <v>669</v>
      </c>
      <c r="ML105" s="98" t="s">
        <v>669</v>
      </c>
      <c r="MM105" s="98" t="s">
        <v>669</v>
      </c>
      <c r="MN105" s="98" t="s">
        <v>669</v>
      </c>
      <c r="MO105" s="98" t="s">
        <v>669</v>
      </c>
      <c r="MP105" s="98" t="s">
        <v>669</v>
      </c>
      <c r="MQ105" s="98" t="s">
        <v>669</v>
      </c>
      <c r="MR105" s="98" t="s">
        <v>669</v>
      </c>
      <c r="MS105" s="98" t="s">
        <v>669</v>
      </c>
      <c r="MT105" s="98" t="s">
        <v>669</v>
      </c>
      <c r="MU105" s="98" t="s">
        <v>669</v>
      </c>
      <c r="MV105" s="98" t="s">
        <v>669</v>
      </c>
      <c r="MW105" s="98" t="s">
        <v>669</v>
      </c>
      <c r="MX105" s="98" t="s">
        <v>669</v>
      </c>
      <c r="MY105" s="98" t="s">
        <v>669</v>
      </c>
      <c r="MZ105" s="98" t="s">
        <v>669</v>
      </c>
      <c r="NA105" s="98" t="s">
        <v>669</v>
      </c>
      <c r="NB105" s="98" t="s">
        <v>669</v>
      </c>
      <c r="NC105" s="98" t="s">
        <v>669</v>
      </c>
      <c r="ND105" s="98" t="s">
        <v>669</v>
      </c>
      <c r="NE105" s="98" t="s">
        <v>669</v>
      </c>
      <c r="NF105" s="98" t="s">
        <v>669</v>
      </c>
      <c r="NG105" s="98" t="s">
        <v>669</v>
      </c>
      <c r="NH105" s="98" t="s">
        <v>669</v>
      </c>
      <c r="NI105" s="98" t="s">
        <v>669</v>
      </c>
      <c r="NJ105" s="98" t="s">
        <v>669</v>
      </c>
      <c r="NK105" s="98" t="s">
        <v>669</v>
      </c>
      <c r="NL105" s="98" t="s">
        <v>669</v>
      </c>
      <c r="NM105" s="98" t="s">
        <v>669</v>
      </c>
      <c r="NN105" s="98" t="s">
        <v>669</v>
      </c>
      <c r="NO105" s="98" t="s">
        <v>669</v>
      </c>
      <c r="NP105" s="98" t="s">
        <v>669</v>
      </c>
      <c r="NQ105" s="98" t="s">
        <v>669</v>
      </c>
      <c r="NR105" s="98" t="s">
        <v>669</v>
      </c>
      <c r="NS105" s="98" t="s">
        <v>669</v>
      </c>
      <c r="NT105" s="98" t="s">
        <v>669</v>
      </c>
      <c r="NU105" s="98" t="s">
        <v>669</v>
      </c>
      <c r="NV105" s="98" t="s">
        <v>669</v>
      </c>
      <c r="NW105" s="98" t="s">
        <v>669</v>
      </c>
      <c r="NX105" s="98" t="s">
        <v>669</v>
      </c>
      <c r="NY105" s="98" t="s">
        <v>669</v>
      </c>
      <c r="NZ105" s="98" t="s">
        <v>669</v>
      </c>
      <c r="OA105" s="98" t="s">
        <v>669</v>
      </c>
      <c r="OB105" s="98" t="s">
        <v>669</v>
      </c>
      <c r="OC105" s="98" t="s">
        <v>669</v>
      </c>
      <c r="OD105" s="98" t="s">
        <v>669</v>
      </c>
      <c r="OE105" s="98" t="s">
        <v>669</v>
      </c>
      <c r="OF105" s="98" t="s">
        <v>669</v>
      </c>
      <c r="OG105" s="98" t="s">
        <v>669</v>
      </c>
      <c r="OH105" s="98" t="s">
        <v>669</v>
      </c>
      <c r="OI105" s="98" t="s">
        <v>669</v>
      </c>
      <c r="OJ105" s="98" t="s">
        <v>669</v>
      </c>
      <c r="OK105" s="98" t="s">
        <v>669</v>
      </c>
      <c r="OL105" s="98" t="s">
        <v>669</v>
      </c>
      <c r="OM105" s="98" t="s">
        <v>669</v>
      </c>
      <c r="ON105" s="98" t="s">
        <v>669</v>
      </c>
      <c r="OO105" s="98" t="s">
        <v>669</v>
      </c>
      <c r="OP105" s="98" t="s">
        <v>669</v>
      </c>
      <c r="OQ105" s="98" t="s">
        <v>669</v>
      </c>
      <c r="OR105" s="98" t="s">
        <v>669</v>
      </c>
      <c r="OS105" s="98" t="s">
        <v>669</v>
      </c>
      <c r="OT105" s="98" t="s">
        <v>669</v>
      </c>
      <c r="OU105" s="98" t="s">
        <v>669</v>
      </c>
      <c r="OV105" s="98" t="s">
        <v>669</v>
      </c>
      <c r="OW105" s="98" t="s">
        <v>669</v>
      </c>
      <c r="OX105" s="98" t="s">
        <v>669</v>
      </c>
      <c r="OY105" s="98" t="s">
        <v>669</v>
      </c>
      <c r="OZ105" s="98" t="s">
        <v>669</v>
      </c>
      <c r="PA105" s="98" t="s">
        <v>669</v>
      </c>
      <c r="PB105" s="98" t="s">
        <v>669</v>
      </c>
      <c r="PC105" s="98" t="s">
        <v>669</v>
      </c>
      <c r="PD105" s="98" t="s">
        <v>669</v>
      </c>
      <c r="PE105" s="98" t="s">
        <v>669</v>
      </c>
      <c r="PF105" s="98" t="s">
        <v>669</v>
      </c>
      <c r="PG105" s="98" t="s">
        <v>669</v>
      </c>
      <c r="PH105" s="98" t="s">
        <v>669</v>
      </c>
      <c r="PI105" s="98" t="s">
        <v>669</v>
      </c>
      <c r="PJ105" s="98" t="s">
        <v>669</v>
      </c>
      <c r="PK105" s="98" t="s">
        <v>669</v>
      </c>
      <c r="PL105" s="98" t="s">
        <v>669</v>
      </c>
      <c r="PM105" s="98" t="s">
        <v>669</v>
      </c>
      <c r="PN105" s="98" t="s">
        <v>669</v>
      </c>
      <c r="PO105" s="98" t="s">
        <v>669</v>
      </c>
      <c r="PP105" s="98" t="s">
        <v>669</v>
      </c>
      <c r="PQ105" s="98" t="s">
        <v>669</v>
      </c>
      <c r="PR105" s="98" t="s">
        <v>669</v>
      </c>
      <c r="PS105" s="98" t="s">
        <v>669</v>
      </c>
      <c r="PT105" s="98" t="s">
        <v>669</v>
      </c>
      <c r="PU105" s="98" t="s">
        <v>669</v>
      </c>
      <c r="PV105" s="98" t="s">
        <v>669</v>
      </c>
      <c r="PW105" s="98" t="s">
        <v>669</v>
      </c>
      <c r="PX105" s="98" t="s">
        <v>669</v>
      </c>
      <c r="PY105" s="98" t="s">
        <v>669</v>
      </c>
      <c r="PZ105" s="98" t="s">
        <v>669</v>
      </c>
      <c r="QA105" s="98" t="s">
        <v>669</v>
      </c>
      <c r="QB105" s="98" t="s">
        <v>669</v>
      </c>
      <c r="QC105" s="98" t="s">
        <v>669</v>
      </c>
      <c r="QD105" s="98" t="s">
        <v>669</v>
      </c>
      <c r="QE105" s="98" t="s">
        <v>669</v>
      </c>
      <c r="QF105" s="98" t="s">
        <v>669</v>
      </c>
      <c r="QG105" s="98" t="s">
        <v>669</v>
      </c>
      <c r="QH105" s="98" t="s">
        <v>669</v>
      </c>
      <c r="QI105" s="98" t="s">
        <v>669</v>
      </c>
      <c r="QJ105" s="98" t="s">
        <v>669</v>
      </c>
      <c r="QK105" s="98" t="s">
        <v>669</v>
      </c>
      <c r="QL105" s="98" t="s">
        <v>669</v>
      </c>
      <c r="QM105" s="98" t="s">
        <v>669</v>
      </c>
      <c r="QN105" s="98" t="s">
        <v>669</v>
      </c>
      <c r="QO105" s="98" t="s">
        <v>669</v>
      </c>
      <c r="QP105" s="98" t="s">
        <v>669</v>
      </c>
      <c r="QQ105" s="98" t="s">
        <v>669</v>
      </c>
      <c r="QR105" s="98" t="s">
        <v>669</v>
      </c>
      <c r="QS105" s="98" t="s">
        <v>669</v>
      </c>
      <c r="QT105" s="98" t="s">
        <v>669</v>
      </c>
      <c r="QU105" s="98" t="s">
        <v>669</v>
      </c>
      <c r="QV105" s="98" t="s">
        <v>669</v>
      </c>
      <c r="QW105" s="98" t="s">
        <v>669</v>
      </c>
      <c r="QX105" s="98" t="s">
        <v>669</v>
      </c>
      <c r="QY105" s="98" t="s">
        <v>669</v>
      </c>
      <c r="QZ105" s="98" t="s">
        <v>669</v>
      </c>
      <c r="RA105" s="98" t="s">
        <v>669</v>
      </c>
      <c r="RB105" s="98" t="s">
        <v>669</v>
      </c>
      <c r="RC105" s="98" t="s">
        <v>669</v>
      </c>
      <c r="RD105" s="98" t="s">
        <v>669</v>
      </c>
      <c r="RE105" s="98" t="s">
        <v>669</v>
      </c>
      <c r="RF105" s="98" t="s">
        <v>669</v>
      </c>
      <c r="RG105" s="98" t="s">
        <v>669</v>
      </c>
      <c r="RH105" s="98" t="s">
        <v>669</v>
      </c>
      <c r="RI105" s="98" t="s">
        <v>669</v>
      </c>
      <c r="RJ105" s="98" t="s">
        <v>669</v>
      </c>
      <c r="RK105" s="98" t="s">
        <v>669</v>
      </c>
      <c r="RL105" s="98" t="s">
        <v>669</v>
      </c>
      <c r="RM105" s="98" t="s">
        <v>669</v>
      </c>
      <c r="RN105" s="98" t="s">
        <v>669</v>
      </c>
      <c r="RO105" s="98" t="s">
        <v>669</v>
      </c>
      <c r="RP105" s="98" t="s">
        <v>669</v>
      </c>
      <c r="RQ105" s="98" t="s">
        <v>669</v>
      </c>
      <c r="RR105" s="98" t="s">
        <v>669</v>
      </c>
      <c r="RS105" s="98" t="s">
        <v>669</v>
      </c>
      <c r="RT105" s="98" t="s">
        <v>669</v>
      </c>
      <c r="RU105" s="98" t="s">
        <v>669</v>
      </c>
      <c r="RV105" s="98" t="s">
        <v>669</v>
      </c>
      <c r="RW105" s="98" t="s">
        <v>669</v>
      </c>
      <c r="RX105" s="98" t="s">
        <v>669</v>
      </c>
      <c r="RY105" s="98" t="s">
        <v>669</v>
      </c>
      <c r="RZ105" s="98" t="s">
        <v>669</v>
      </c>
      <c r="SA105" s="98" t="s">
        <v>669</v>
      </c>
      <c r="SB105" s="98" t="s">
        <v>669</v>
      </c>
      <c r="SC105" s="98" t="s">
        <v>669</v>
      </c>
      <c r="SD105" s="98" t="s">
        <v>669</v>
      </c>
      <c r="SE105" s="98" t="s">
        <v>669</v>
      </c>
      <c r="SF105" s="98" t="s">
        <v>669</v>
      </c>
      <c r="SG105" s="98" t="s">
        <v>669</v>
      </c>
      <c r="SH105" s="98" t="s">
        <v>669</v>
      </c>
      <c r="SI105" s="98" t="s">
        <v>669</v>
      </c>
      <c r="SJ105" s="98" t="s">
        <v>669</v>
      </c>
      <c r="SK105" s="98" t="s">
        <v>669</v>
      </c>
      <c r="SL105" s="98" t="s">
        <v>669</v>
      </c>
      <c r="SM105" s="98" t="s">
        <v>669</v>
      </c>
      <c r="SN105" s="98" t="s">
        <v>669</v>
      </c>
      <c r="SO105" s="98" t="s">
        <v>669</v>
      </c>
      <c r="SP105" s="98" t="s">
        <v>669</v>
      </c>
      <c r="SQ105" s="98" t="s">
        <v>669</v>
      </c>
      <c r="SR105" s="98" t="s">
        <v>669</v>
      </c>
      <c r="SS105" s="98" t="s">
        <v>669</v>
      </c>
      <c r="ST105" s="98" t="s">
        <v>669</v>
      </c>
      <c r="SU105" s="98" t="s">
        <v>669</v>
      </c>
      <c r="SV105" s="98" t="s">
        <v>669</v>
      </c>
      <c r="SW105" s="98" t="s">
        <v>669</v>
      </c>
      <c r="SX105" s="98" t="s">
        <v>669</v>
      </c>
      <c r="SY105" s="98" t="s">
        <v>669</v>
      </c>
      <c r="SZ105" s="98" t="s">
        <v>669</v>
      </c>
      <c r="TA105" s="98" t="s">
        <v>669</v>
      </c>
      <c r="TB105" s="98" t="s">
        <v>669</v>
      </c>
      <c r="TC105" s="98" t="s">
        <v>669</v>
      </c>
      <c r="TD105" s="98" t="s">
        <v>669</v>
      </c>
      <c r="TE105" s="98" t="s">
        <v>669</v>
      </c>
      <c r="TF105" s="98" t="s">
        <v>669</v>
      </c>
      <c r="TG105" s="98" t="s">
        <v>669</v>
      </c>
      <c r="TH105" s="98" t="s">
        <v>669</v>
      </c>
      <c r="TI105" s="98" t="s">
        <v>669</v>
      </c>
      <c r="TJ105" s="98" t="s">
        <v>669</v>
      </c>
      <c r="TK105" s="98" t="s">
        <v>669</v>
      </c>
      <c r="TL105" s="98" t="s">
        <v>669</v>
      </c>
      <c r="TM105" s="98" t="s">
        <v>669</v>
      </c>
      <c r="TN105" s="98" t="s">
        <v>669</v>
      </c>
      <c r="TO105" s="98" t="s">
        <v>669</v>
      </c>
      <c r="TP105" s="98" t="s">
        <v>669</v>
      </c>
      <c r="TQ105" s="98" t="s">
        <v>669</v>
      </c>
      <c r="TR105" s="98" t="s">
        <v>669</v>
      </c>
      <c r="TS105" s="98" t="s">
        <v>669</v>
      </c>
      <c r="TT105" s="98" t="s">
        <v>669</v>
      </c>
      <c r="TU105" s="98" t="s">
        <v>669</v>
      </c>
      <c r="TV105" s="98" t="s">
        <v>669</v>
      </c>
      <c r="TW105" s="98" t="s">
        <v>669</v>
      </c>
      <c r="TX105" s="98" t="s">
        <v>669</v>
      </c>
      <c r="TY105" s="98" t="s">
        <v>669</v>
      </c>
      <c r="TZ105" s="98" t="s">
        <v>669</v>
      </c>
      <c r="UA105" s="98" t="s">
        <v>669</v>
      </c>
      <c r="UB105" s="98" t="s">
        <v>669</v>
      </c>
      <c r="UC105" s="98" t="s">
        <v>669</v>
      </c>
      <c r="UD105" s="98" t="s">
        <v>669</v>
      </c>
      <c r="UE105" s="98" t="s">
        <v>669</v>
      </c>
      <c r="UF105" s="98" t="s">
        <v>669</v>
      </c>
      <c r="UG105" s="98" t="s">
        <v>669</v>
      </c>
      <c r="UH105" s="98" t="s">
        <v>669</v>
      </c>
      <c r="UI105" s="98" t="s">
        <v>669</v>
      </c>
      <c r="UJ105" s="98" t="s">
        <v>669</v>
      </c>
      <c r="UK105" s="98" t="s">
        <v>669</v>
      </c>
      <c r="UL105" s="98" t="s">
        <v>669</v>
      </c>
      <c r="UM105" s="98" t="s">
        <v>669</v>
      </c>
      <c r="UN105" s="98" t="s">
        <v>669</v>
      </c>
      <c r="UO105" s="98" t="s">
        <v>669</v>
      </c>
      <c r="UP105" s="98" t="s">
        <v>669</v>
      </c>
      <c r="UQ105" s="98" t="s">
        <v>669</v>
      </c>
      <c r="UR105" s="98" t="s">
        <v>669</v>
      </c>
      <c r="US105" s="98" t="s">
        <v>669</v>
      </c>
      <c r="UT105" s="98" t="s">
        <v>669</v>
      </c>
      <c r="UU105" s="98" t="s">
        <v>669</v>
      </c>
      <c r="UV105" s="98" t="s">
        <v>669</v>
      </c>
      <c r="UW105" s="98" t="s">
        <v>669</v>
      </c>
      <c r="UX105" s="98" t="s">
        <v>669</v>
      </c>
      <c r="UY105" s="98" t="s">
        <v>669</v>
      </c>
      <c r="UZ105" s="98" t="s">
        <v>669</v>
      </c>
      <c r="VA105" s="98" t="s">
        <v>669</v>
      </c>
      <c r="VB105" s="98" t="s">
        <v>669</v>
      </c>
      <c r="VC105" s="98" t="s">
        <v>669</v>
      </c>
      <c r="VD105" s="98" t="s">
        <v>669</v>
      </c>
      <c r="VE105" s="98" t="s">
        <v>669</v>
      </c>
      <c r="VF105" s="98" t="s">
        <v>669</v>
      </c>
      <c r="VG105" s="98" t="s">
        <v>669</v>
      </c>
      <c r="VH105" s="98" t="s">
        <v>669</v>
      </c>
      <c r="VI105" s="98" t="s">
        <v>669</v>
      </c>
      <c r="VJ105" s="98" t="s">
        <v>669</v>
      </c>
      <c r="VK105" s="98" t="s">
        <v>669</v>
      </c>
      <c r="VL105" s="98" t="s">
        <v>669</v>
      </c>
      <c r="VM105" s="98" t="s">
        <v>669</v>
      </c>
      <c r="VN105" s="98" t="s">
        <v>669</v>
      </c>
      <c r="VO105" s="98" t="s">
        <v>669</v>
      </c>
      <c r="VP105" s="98" t="s">
        <v>669</v>
      </c>
      <c r="VQ105" s="98" t="s">
        <v>669</v>
      </c>
      <c r="VR105" s="98" t="s">
        <v>669</v>
      </c>
      <c r="VS105" s="98" t="s">
        <v>669</v>
      </c>
      <c r="VT105" s="98" t="s">
        <v>669</v>
      </c>
      <c r="VU105" s="98" t="s">
        <v>669</v>
      </c>
      <c r="VV105" s="98" t="s">
        <v>669</v>
      </c>
      <c r="VW105" s="98" t="s">
        <v>669</v>
      </c>
      <c r="VX105" s="98" t="s">
        <v>669</v>
      </c>
      <c r="VY105" s="98" t="s">
        <v>669</v>
      </c>
      <c r="VZ105" s="98" t="s">
        <v>669</v>
      </c>
      <c r="WA105" s="98" t="s">
        <v>669</v>
      </c>
      <c r="WB105" s="98" t="s">
        <v>669</v>
      </c>
      <c r="WC105" s="98" t="s">
        <v>669</v>
      </c>
      <c r="WD105" s="98" t="s">
        <v>669</v>
      </c>
      <c r="WE105" s="98" t="s">
        <v>669</v>
      </c>
      <c r="WF105" s="98" t="s">
        <v>669</v>
      </c>
      <c r="WG105" s="98" t="s">
        <v>669</v>
      </c>
      <c r="WH105" s="98" t="s">
        <v>669</v>
      </c>
      <c r="WI105" s="98" t="s">
        <v>669</v>
      </c>
      <c r="WJ105" s="98" t="s">
        <v>669</v>
      </c>
      <c r="WK105" s="98" t="s">
        <v>669</v>
      </c>
      <c r="WL105" s="98" t="s">
        <v>669</v>
      </c>
      <c r="WM105" s="98" t="s">
        <v>669</v>
      </c>
      <c r="WN105" s="98" t="s">
        <v>669</v>
      </c>
      <c r="WO105" s="98" t="s">
        <v>669</v>
      </c>
      <c r="WP105" s="98" t="s">
        <v>669</v>
      </c>
      <c r="WQ105" s="98" t="s">
        <v>669</v>
      </c>
      <c r="WR105" s="98" t="s">
        <v>669</v>
      </c>
      <c r="WS105" s="98" t="s">
        <v>669</v>
      </c>
      <c r="WT105" s="98" t="s">
        <v>669</v>
      </c>
      <c r="WU105" s="98" t="s">
        <v>669</v>
      </c>
      <c r="WV105" s="98" t="s">
        <v>669</v>
      </c>
      <c r="WW105" s="98" t="s">
        <v>669</v>
      </c>
      <c r="WX105" s="98" t="s">
        <v>669</v>
      </c>
      <c r="WY105" s="98" t="s">
        <v>669</v>
      </c>
      <c r="WZ105" s="98" t="s">
        <v>669</v>
      </c>
      <c r="XA105" s="98" t="s">
        <v>669</v>
      </c>
      <c r="XB105" s="98" t="s">
        <v>669</v>
      </c>
      <c r="XC105" s="98" t="s">
        <v>669</v>
      </c>
      <c r="XD105" s="98" t="s">
        <v>669</v>
      </c>
      <c r="XE105" s="98" t="s">
        <v>669</v>
      </c>
      <c r="XF105" s="98" t="s">
        <v>669</v>
      </c>
      <c r="XG105" s="98" t="s">
        <v>669</v>
      </c>
      <c r="XH105" s="98" t="s">
        <v>669</v>
      </c>
      <c r="XI105" s="98" t="s">
        <v>669</v>
      </c>
      <c r="XJ105" s="98" t="s">
        <v>669</v>
      </c>
      <c r="XK105" s="98" t="s">
        <v>669</v>
      </c>
      <c r="XL105" s="98" t="s">
        <v>669</v>
      </c>
      <c r="XM105" s="98" t="s">
        <v>669</v>
      </c>
      <c r="XN105" s="98" t="s">
        <v>669</v>
      </c>
      <c r="XO105" s="98" t="s">
        <v>669</v>
      </c>
      <c r="XP105" s="98" t="s">
        <v>669</v>
      </c>
      <c r="XQ105" s="98" t="s">
        <v>669</v>
      </c>
      <c r="XR105" s="98" t="s">
        <v>669</v>
      </c>
      <c r="XS105" s="98" t="s">
        <v>669</v>
      </c>
      <c r="XT105" s="98" t="s">
        <v>669</v>
      </c>
      <c r="XU105" s="98" t="s">
        <v>669</v>
      </c>
      <c r="XV105" s="98" t="s">
        <v>669</v>
      </c>
      <c r="XW105" s="98" t="s">
        <v>669</v>
      </c>
      <c r="XX105" s="98" t="s">
        <v>669</v>
      </c>
      <c r="XY105" s="98" t="s">
        <v>669</v>
      </c>
      <c r="XZ105" s="98" t="s">
        <v>669</v>
      </c>
      <c r="YA105" s="98" t="s">
        <v>669</v>
      </c>
      <c r="YB105" s="98" t="s">
        <v>669</v>
      </c>
      <c r="YC105" s="98" t="s">
        <v>669</v>
      </c>
      <c r="YD105" s="98" t="s">
        <v>669</v>
      </c>
      <c r="YE105" s="98" t="s">
        <v>669</v>
      </c>
      <c r="YF105" s="98" t="s">
        <v>669</v>
      </c>
      <c r="YG105" s="98" t="s">
        <v>669</v>
      </c>
      <c r="YH105" s="98" t="s">
        <v>669</v>
      </c>
      <c r="YI105" s="98" t="s">
        <v>669</v>
      </c>
      <c r="YJ105" s="98" t="s">
        <v>669</v>
      </c>
      <c r="YK105" s="98" t="s">
        <v>669</v>
      </c>
      <c r="YL105" s="98" t="s">
        <v>669</v>
      </c>
      <c r="YM105" s="98" t="s">
        <v>669</v>
      </c>
      <c r="YN105" s="98" t="s">
        <v>669</v>
      </c>
      <c r="YO105" s="98" t="s">
        <v>669</v>
      </c>
      <c r="YP105" s="98" t="s">
        <v>669</v>
      </c>
      <c r="YQ105" s="98" t="s">
        <v>669</v>
      </c>
      <c r="YR105" s="98" t="s">
        <v>669</v>
      </c>
      <c r="YS105" s="98" t="s">
        <v>669</v>
      </c>
      <c r="YT105" s="98" t="s">
        <v>669</v>
      </c>
      <c r="YU105" s="98" t="s">
        <v>669</v>
      </c>
      <c r="YV105" s="98" t="s">
        <v>669</v>
      </c>
      <c r="YW105" s="98" t="s">
        <v>669</v>
      </c>
      <c r="YX105" s="98" t="s">
        <v>669</v>
      </c>
      <c r="YY105" s="98" t="s">
        <v>669</v>
      </c>
      <c r="YZ105" s="98" t="s">
        <v>669</v>
      </c>
      <c r="ZA105" s="98" t="s">
        <v>669</v>
      </c>
      <c r="ZB105" s="98" t="s">
        <v>669</v>
      </c>
      <c r="ZC105" s="98" t="s">
        <v>669</v>
      </c>
      <c r="ZD105" s="98" t="s">
        <v>669</v>
      </c>
      <c r="ZE105" s="98" t="s">
        <v>669</v>
      </c>
      <c r="ZF105" s="98" t="s">
        <v>669</v>
      </c>
      <c r="ZG105" s="98" t="s">
        <v>669</v>
      </c>
      <c r="ZH105" s="98" t="s">
        <v>669</v>
      </c>
      <c r="ZI105" s="98" t="s">
        <v>669</v>
      </c>
      <c r="ZJ105" s="98" t="s">
        <v>669</v>
      </c>
      <c r="ZK105" s="98" t="s">
        <v>669</v>
      </c>
      <c r="ZL105" s="98" t="s">
        <v>669</v>
      </c>
      <c r="ZM105" s="98" t="s">
        <v>669</v>
      </c>
      <c r="ZN105" s="98" t="s">
        <v>669</v>
      </c>
      <c r="ZO105" s="98" t="s">
        <v>669</v>
      </c>
      <c r="ZP105" s="98" t="s">
        <v>669</v>
      </c>
      <c r="ZQ105" s="98" t="s">
        <v>669</v>
      </c>
      <c r="ZR105" s="98" t="s">
        <v>669</v>
      </c>
      <c r="ZS105" s="98" t="s">
        <v>669</v>
      </c>
      <c r="ZT105" s="98" t="s">
        <v>669</v>
      </c>
      <c r="ZU105" s="98" t="s">
        <v>669</v>
      </c>
      <c r="ZV105" s="98" t="s">
        <v>669</v>
      </c>
      <c r="ZW105" s="98" t="s">
        <v>669</v>
      </c>
      <c r="ZX105" s="98" t="s">
        <v>669</v>
      </c>
      <c r="ZY105" s="98" t="s">
        <v>669</v>
      </c>
      <c r="ZZ105" s="98" t="s">
        <v>669</v>
      </c>
      <c r="AAA105" s="98" t="s">
        <v>669</v>
      </c>
      <c r="AAB105" s="98" t="s">
        <v>669</v>
      </c>
      <c r="AAC105" s="98" t="s">
        <v>669</v>
      </c>
      <c r="AAD105" s="98" t="s">
        <v>669</v>
      </c>
      <c r="AAE105" s="98" t="s">
        <v>669</v>
      </c>
      <c r="AAF105" s="98" t="s">
        <v>669</v>
      </c>
      <c r="AAG105" s="98" t="s">
        <v>669</v>
      </c>
      <c r="AAH105" s="98" t="s">
        <v>669</v>
      </c>
      <c r="AAI105" s="98" t="s">
        <v>669</v>
      </c>
      <c r="AAJ105" s="98" t="s">
        <v>669</v>
      </c>
      <c r="AAK105" s="98" t="s">
        <v>669</v>
      </c>
      <c r="AAL105" s="98" t="s">
        <v>669</v>
      </c>
      <c r="AAM105" s="98" t="s">
        <v>669</v>
      </c>
      <c r="AAN105" s="98" t="s">
        <v>669</v>
      </c>
      <c r="AAO105" s="98" t="s">
        <v>669</v>
      </c>
      <c r="AAP105" s="98" t="s">
        <v>669</v>
      </c>
      <c r="AAQ105" s="98" t="s">
        <v>669</v>
      </c>
      <c r="AAR105" s="98" t="s">
        <v>669</v>
      </c>
      <c r="AAS105" s="98" t="s">
        <v>669</v>
      </c>
      <c r="AAT105" s="98" t="s">
        <v>669</v>
      </c>
      <c r="AAU105" s="98" t="s">
        <v>669</v>
      </c>
      <c r="AAV105" s="98" t="s">
        <v>669</v>
      </c>
      <c r="AAW105" s="98" t="s">
        <v>669</v>
      </c>
      <c r="AAX105" s="98" t="s">
        <v>669</v>
      </c>
      <c r="AAY105" s="98" t="s">
        <v>669</v>
      </c>
      <c r="AAZ105" s="98" t="s">
        <v>669</v>
      </c>
      <c r="ABA105" s="98" t="s">
        <v>669</v>
      </c>
      <c r="ABB105" s="98" t="s">
        <v>669</v>
      </c>
      <c r="ABC105" s="98" t="s">
        <v>669</v>
      </c>
      <c r="ABD105" s="98" t="s">
        <v>669</v>
      </c>
      <c r="ABE105" s="98" t="s">
        <v>669</v>
      </c>
      <c r="ABF105" s="98" t="s">
        <v>669</v>
      </c>
      <c r="ABG105" s="98" t="s">
        <v>669</v>
      </c>
      <c r="ABH105" s="98" t="s">
        <v>669</v>
      </c>
      <c r="ABI105" s="98" t="s">
        <v>669</v>
      </c>
      <c r="ABJ105" s="98" t="s">
        <v>669</v>
      </c>
      <c r="ABK105" s="98" t="s">
        <v>669</v>
      </c>
      <c r="ABL105" s="98" t="s">
        <v>669</v>
      </c>
      <c r="ABM105" s="98" t="s">
        <v>669</v>
      </c>
      <c r="ABN105" s="98" t="s">
        <v>669</v>
      </c>
      <c r="ABO105" s="98" t="s">
        <v>669</v>
      </c>
      <c r="ABP105" s="98" t="s">
        <v>669</v>
      </c>
      <c r="ABQ105" s="98" t="s">
        <v>669</v>
      </c>
      <c r="ABR105" s="98" t="s">
        <v>669</v>
      </c>
      <c r="ABS105" s="98" t="s">
        <v>669</v>
      </c>
      <c r="ABT105" s="98" t="s">
        <v>669</v>
      </c>
      <c r="ABU105" s="98" t="s">
        <v>669</v>
      </c>
      <c r="ABV105" s="98" t="s">
        <v>669</v>
      </c>
      <c r="ABW105" s="98" t="s">
        <v>669</v>
      </c>
      <c r="ABX105" s="98" t="s">
        <v>669</v>
      </c>
      <c r="ABY105" s="98" t="s">
        <v>669</v>
      </c>
      <c r="ABZ105" s="98" t="s">
        <v>669</v>
      </c>
      <c r="ACA105" s="98" t="s">
        <v>669</v>
      </c>
      <c r="ACB105" s="98" t="s">
        <v>669</v>
      </c>
      <c r="ACC105" s="98" t="s">
        <v>669</v>
      </c>
      <c r="ACD105" s="98" t="s">
        <v>669</v>
      </c>
      <c r="ACE105" s="98" t="s">
        <v>669</v>
      </c>
      <c r="ACF105" s="98" t="s">
        <v>669</v>
      </c>
      <c r="ACG105" s="98" t="s">
        <v>669</v>
      </c>
      <c r="ACH105" s="98" t="s">
        <v>669</v>
      </c>
      <c r="ACI105" s="98" t="s">
        <v>669</v>
      </c>
      <c r="ACJ105" s="98" t="s">
        <v>669</v>
      </c>
      <c r="ACK105" s="98" t="s">
        <v>669</v>
      </c>
      <c r="ACL105" s="98" t="s">
        <v>669</v>
      </c>
      <c r="ACM105" s="98" t="s">
        <v>669</v>
      </c>
      <c r="ACN105" s="98" t="s">
        <v>669</v>
      </c>
      <c r="ACO105" s="98" t="s">
        <v>669</v>
      </c>
      <c r="ACP105" s="98" t="s">
        <v>669</v>
      </c>
      <c r="ACQ105" s="98" t="s">
        <v>669</v>
      </c>
      <c r="ACR105" s="98" t="s">
        <v>669</v>
      </c>
      <c r="ACS105" s="98" t="s">
        <v>669</v>
      </c>
      <c r="ACT105" s="98" t="s">
        <v>669</v>
      </c>
      <c r="ACU105" s="98" t="s">
        <v>669</v>
      </c>
      <c r="ACV105" s="98" t="s">
        <v>669</v>
      </c>
      <c r="ACW105" s="98" t="s">
        <v>669</v>
      </c>
      <c r="ACX105" s="98" t="s">
        <v>669</v>
      </c>
      <c r="ACY105" s="98" t="s">
        <v>669</v>
      </c>
      <c r="ACZ105" s="98" t="s">
        <v>669</v>
      </c>
      <c r="ADA105" s="98" t="s">
        <v>669</v>
      </c>
      <c r="ADB105" s="98" t="s">
        <v>669</v>
      </c>
      <c r="ADC105" s="98" t="s">
        <v>669</v>
      </c>
      <c r="ADD105" s="98" t="s">
        <v>669</v>
      </c>
      <c r="ADE105" s="98" t="s">
        <v>669</v>
      </c>
      <c r="ADF105" s="98" t="s">
        <v>669</v>
      </c>
      <c r="ADG105" s="98" t="s">
        <v>669</v>
      </c>
      <c r="ADH105" s="98" t="s">
        <v>669</v>
      </c>
      <c r="ADI105" s="98" t="s">
        <v>669</v>
      </c>
      <c r="ADJ105" s="98" t="s">
        <v>669</v>
      </c>
      <c r="ADK105" s="98" t="s">
        <v>669</v>
      </c>
      <c r="ADL105" s="98" t="s">
        <v>669</v>
      </c>
      <c r="ADM105" s="98" t="s">
        <v>669</v>
      </c>
      <c r="ADN105" s="98" t="s">
        <v>669</v>
      </c>
      <c r="ADO105" s="98" t="s">
        <v>669</v>
      </c>
      <c r="ADP105" s="98" t="s">
        <v>669</v>
      </c>
      <c r="ADQ105" s="98" t="s">
        <v>669</v>
      </c>
      <c r="ADR105" s="98" t="s">
        <v>669</v>
      </c>
      <c r="ADS105" s="98" t="s">
        <v>669</v>
      </c>
      <c r="ADT105" s="98" t="s">
        <v>669</v>
      </c>
      <c r="ADU105" s="98" t="s">
        <v>669</v>
      </c>
      <c r="ADV105" s="98" t="s">
        <v>669</v>
      </c>
      <c r="ADW105" s="98" t="s">
        <v>669</v>
      </c>
      <c r="ADX105" s="98" t="s">
        <v>669</v>
      </c>
      <c r="ADY105" s="98" t="s">
        <v>669</v>
      </c>
      <c r="ADZ105" s="98" t="s">
        <v>669</v>
      </c>
      <c r="AEA105" s="98" t="s">
        <v>669</v>
      </c>
      <c r="AEB105" s="98" t="s">
        <v>669</v>
      </c>
      <c r="AEC105" s="98" t="s">
        <v>669</v>
      </c>
      <c r="AED105" s="98" t="s">
        <v>669</v>
      </c>
      <c r="AEE105" s="98" t="s">
        <v>669</v>
      </c>
      <c r="AEF105" s="98" t="s">
        <v>669</v>
      </c>
      <c r="AEG105" s="98" t="s">
        <v>669</v>
      </c>
      <c r="AEH105" s="98" t="s">
        <v>669</v>
      </c>
      <c r="AEI105" s="98" t="s">
        <v>669</v>
      </c>
      <c r="AEJ105" s="98" t="s">
        <v>669</v>
      </c>
      <c r="AEK105" s="98" t="s">
        <v>669</v>
      </c>
      <c r="AEL105" s="98" t="s">
        <v>669</v>
      </c>
      <c r="AEM105" s="98" t="s">
        <v>669</v>
      </c>
      <c r="AEN105" s="98" t="s">
        <v>669</v>
      </c>
      <c r="AEO105" s="98" t="s">
        <v>669</v>
      </c>
      <c r="AEP105" s="98" t="s">
        <v>669</v>
      </c>
      <c r="AEQ105" s="98" t="s">
        <v>669</v>
      </c>
      <c r="AER105" s="98" t="s">
        <v>669</v>
      </c>
      <c r="AES105" s="98" t="s">
        <v>669</v>
      </c>
      <c r="AET105" s="98" t="s">
        <v>669</v>
      </c>
      <c r="AEU105" s="98" t="s">
        <v>669</v>
      </c>
      <c r="AEV105" s="98" t="s">
        <v>669</v>
      </c>
      <c r="AEW105" s="98" t="s">
        <v>669</v>
      </c>
      <c r="AEX105" s="98" t="s">
        <v>669</v>
      </c>
      <c r="AEY105" s="98" t="s">
        <v>669</v>
      </c>
      <c r="AEZ105" s="98" t="s">
        <v>669</v>
      </c>
      <c r="AFA105" s="98" t="s">
        <v>669</v>
      </c>
      <c r="AFB105" s="98" t="s">
        <v>669</v>
      </c>
      <c r="AFC105" s="98" t="s">
        <v>669</v>
      </c>
      <c r="AFD105" s="98" t="s">
        <v>669</v>
      </c>
      <c r="AFE105" s="98" t="s">
        <v>669</v>
      </c>
      <c r="AFF105" s="98" t="s">
        <v>669</v>
      </c>
      <c r="AFG105" s="98" t="s">
        <v>669</v>
      </c>
      <c r="AFH105" s="98" t="s">
        <v>669</v>
      </c>
      <c r="AFI105" s="98" t="s">
        <v>669</v>
      </c>
      <c r="AFJ105" s="98" t="s">
        <v>669</v>
      </c>
      <c r="AFK105" s="98" t="s">
        <v>669</v>
      </c>
      <c r="AFL105" s="98" t="s">
        <v>669</v>
      </c>
      <c r="AFM105" s="98" t="s">
        <v>669</v>
      </c>
      <c r="AFN105" s="98" t="s">
        <v>669</v>
      </c>
      <c r="AFO105" s="98" t="s">
        <v>669</v>
      </c>
      <c r="AFP105" s="98" t="s">
        <v>669</v>
      </c>
      <c r="AFQ105" s="98" t="s">
        <v>669</v>
      </c>
      <c r="AFR105" s="98" t="s">
        <v>669</v>
      </c>
      <c r="AFS105" s="98" t="s">
        <v>669</v>
      </c>
      <c r="AFT105" s="98" t="s">
        <v>669</v>
      </c>
      <c r="AFU105" s="98" t="s">
        <v>669</v>
      </c>
      <c r="AFV105" s="98" t="s">
        <v>669</v>
      </c>
      <c r="AFW105" s="98" t="s">
        <v>669</v>
      </c>
      <c r="AFX105" s="98" t="s">
        <v>669</v>
      </c>
      <c r="AFY105" s="98" t="s">
        <v>669</v>
      </c>
      <c r="AFZ105" s="98" t="s">
        <v>669</v>
      </c>
      <c r="AGA105" s="98" t="s">
        <v>669</v>
      </c>
      <c r="AGB105" s="98" t="s">
        <v>669</v>
      </c>
      <c r="AGC105" s="98" t="s">
        <v>669</v>
      </c>
      <c r="AGD105" s="98" t="s">
        <v>669</v>
      </c>
      <c r="AGE105" s="98" t="s">
        <v>669</v>
      </c>
      <c r="AGF105" s="98" t="s">
        <v>669</v>
      </c>
      <c r="AGG105" s="98" t="s">
        <v>669</v>
      </c>
      <c r="AGH105" s="98" t="s">
        <v>669</v>
      </c>
      <c r="AGI105" s="98" t="s">
        <v>669</v>
      </c>
      <c r="AGJ105" s="98" t="s">
        <v>669</v>
      </c>
      <c r="AGK105" s="98" t="s">
        <v>669</v>
      </c>
      <c r="AGL105" s="98" t="s">
        <v>669</v>
      </c>
      <c r="AGM105" s="98" t="s">
        <v>669</v>
      </c>
      <c r="AGN105" s="98" t="s">
        <v>669</v>
      </c>
      <c r="AGO105" s="98" t="s">
        <v>669</v>
      </c>
      <c r="AGP105" s="98" t="s">
        <v>669</v>
      </c>
      <c r="AGQ105" s="98" t="s">
        <v>669</v>
      </c>
      <c r="AGR105" s="98" t="s">
        <v>669</v>
      </c>
      <c r="AGS105" s="98" t="s">
        <v>669</v>
      </c>
      <c r="AGT105" s="98" t="s">
        <v>669</v>
      </c>
      <c r="AGU105" s="98" t="s">
        <v>669</v>
      </c>
      <c r="AGV105" s="98" t="s">
        <v>669</v>
      </c>
      <c r="AGW105" s="98" t="s">
        <v>669</v>
      </c>
      <c r="AGX105" s="98" t="s">
        <v>669</v>
      </c>
      <c r="AGY105" s="98" t="s">
        <v>669</v>
      </c>
      <c r="AGZ105" s="98" t="s">
        <v>669</v>
      </c>
      <c r="AHA105" s="98" t="s">
        <v>669</v>
      </c>
      <c r="AHB105" s="98" t="s">
        <v>669</v>
      </c>
      <c r="AHC105" s="98" t="s">
        <v>669</v>
      </c>
      <c r="AHD105" s="98" t="s">
        <v>669</v>
      </c>
      <c r="AHE105" s="98" t="s">
        <v>669</v>
      </c>
      <c r="AHF105" s="98" t="s">
        <v>669</v>
      </c>
      <c r="AHG105" s="98" t="s">
        <v>669</v>
      </c>
      <c r="AHH105" s="98" t="s">
        <v>669</v>
      </c>
      <c r="AHI105" s="98" t="s">
        <v>669</v>
      </c>
      <c r="AHJ105" s="98" t="s">
        <v>669</v>
      </c>
      <c r="AHK105" s="98" t="s">
        <v>669</v>
      </c>
      <c r="AHL105" s="98" t="s">
        <v>669</v>
      </c>
      <c r="AHM105" s="98" t="s">
        <v>669</v>
      </c>
      <c r="AHN105" s="98" t="s">
        <v>669</v>
      </c>
      <c r="AHO105" s="98" t="s">
        <v>669</v>
      </c>
      <c r="AHP105" s="98" t="s">
        <v>669</v>
      </c>
      <c r="AHQ105" s="98" t="s">
        <v>669</v>
      </c>
      <c r="AHR105" s="98" t="s">
        <v>669</v>
      </c>
      <c r="AHS105" s="98" t="s">
        <v>669</v>
      </c>
      <c r="AHT105" s="98" t="s">
        <v>669</v>
      </c>
      <c r="AHU105" s="98" t="s">
        <v>669</v>
      </c>
      <c r="AHV105" s="98" t="s">
        <v>669</v>
      </c>
      <c r="AHW105" s="98" t="s">
        <v>669</v>
      </c>
      <c r="AHX105" s="98" t="s">
        <v>669</v>
      </c>
      <c r="AHY105" s="98" t="s">
        <v>669</v>
      </c>
      <c r="AHZ105" s="98" t="s">
        <v>669</v>
      </c>
      <c r="AIA105" s="98" t="s">
        <v>669</v>
      </c>
      <c r="AIB105" s="98" t="s">
        <v>669</v>
      </c>
      <c r="AIC105" s="98" t="s">
        <v>669</v>
      </c>
      <c r="AID105" s="98" t="s">
        <v>669</v>
      </c>
      <c r="AIE105" s="98" t="s">
        <v>669</v>
      </c>
      <c r="AIF105" s="98" t="s">
        <v>669</v>
      </c>
      <c r="AIG105" s="98" t="s">
        <v>669</v>
      </c>
      <c r="AIH105" s="98" t="s">
        <v>669</v>
      </c>
      <c r="AII105" s="98" t="s">
        <v>669</v>
      </c>
      <c r="AIJ105" s="98" t="s">
        <v>669</v>
      </c>
      <c r="AIK105" s="98" t="s">
        <v>669</v>
      </c>
      <c r="AIL105" s="98" t="s">
        <v>669</v>
      </c>
      <c r="AIM105" s="98" t="s">
        <v>669</v>
      </c>
      <c r="AIN105" s="98" t="s">
        <v>669</v>
      </c>
      <c r="AIO105" s="98" t="s">
        <v>669</v>
      </c>
      <c r="AIP105" s="98" t="s">
        <v>669</v>
      </c>
      <c r="AIQ105" s="98" t="s">
        <v>669</v>
      </c>
      <c r="AIR105" s="98" t="s">
        <v>669</v>
      </c>
      <c r="AIS105" s="98" t="s">
        <v>669</v>
      </c>
      <c r="AIT105" s="98" t="s">
        <v>669</v>
      </c>
      <c r="AIU105" s="98" t="s">
        <v>669</v>
      </c>
      <c r="AIV105" s="98" t="s">
        <v>669</v>
      </c>
      <c r="AIW105" s="98" t="s">
        <v>669</v>
      </c>
      <c r="AIX105" s="98" t="s">
        <v>669</v>
      </c>
      <c r="AIY105" s="98" t="s">
        <v>669</v>
      </c>
      <c r="AIZ105" s="98" t="s">
        <v>669</v>
      </c>
      <c r="AJA105" s="98" t="s">
        <v>669</v>
      </c>
      <c r="AJB105" s="98" t="s">
        <v>669</v>
      </c>
      <c r="AJC105" s="98" t="s">
        <v>669</v>
      </c>
      <c r="AJD105" s="98" t="s">
        <v>669</v>
      </c>
      <c r="AJE105" s="98" t="s">
        <v>669</v>
      </c>
      <c r="AJF105" s="98" t="s">
        <v>669</v>
      </c>
      <c r="AJG105" s="98" t="s">
        <v>669</v>
      </c>
      <c r="AJH105" s="98" t="s">
        <v>669</v>
      </c>
      <c r="AJI105" s="98" t="s">
        <v>669</v>
      </c>
      <c r="AJJ105" s="98" t="s">
        <v>669</v>
      </c>
      <c r="AJK105" s="98" t="s">
        <v>669</v>
      </c>
      <c r="AJL105" s="98" t="s">
        <v>669</v>
      </c>
      <c r="AJM105" s="98" t="s">
        <v>669</v>
      </c>
      <c r="AJN105" s="98" t="s">
        <v>669</v>
      </c>
      <c r="AJO105" s="98" t="s">
        <v>669</v>
      </c>
      <c r="AJP105" s="98" t="s">
        <v>669</v>
      </c>
      <c r="AJQ105" s="98" t="s">
        <v>669</v>
      </c>
      <c r="AJR105" s="98" t="s">
        <v>669</v>
      </c>
      <c r="AJS105" s="98" t="s">
        <v>669</v>
      </c>
      <c r="AJT105" s="98" t="s">
        <v>669</v>
      </c>
      <c r="AJU105" s="98" t="s">
        <v>669</v>
      </c>
      <c r="AJV105" s="98" t="s">
        <v>669</v>
      </c>
      <c r="AJW105" s="98" t="s">
        <v>669</v>
      </c>
      <c r="AJX105" s="98" t="s">
        <v>669</v>
      </c>
      <c r="AJY105" s="98" t="s">
        <v>669</v>
      </c>
      <c r="AJZ105" s="98" t="s">
        <v>669</v>
      </c>
      <c r="AKA105" s="98" t="s">
        <v>669</v>
      </c>
      <c r="AKB105" s="98" t="s">
        <v>669</v>
      </c>
      <c r="AKC105" s="98" t="s">
        <v>669</v>
      </c>
      <c r="AKD105" s="98" t="s">
        <v>669</v>
      </c>
      <c r="AKE105" s="98" t="s">
        <v>669</v>
      </c>
      <c r="AKF105" s="98" t="s">
        <v>669</v>
      </c>
      <c r="AKG105" s="98" t="s">
        <v>669</v>
      </c>
      <c r="AKH105" s="98" t="s">
        <v>669</v>
      </c>
      <c r="AKI105" s="98" t="s">
        <v>669</v>
      </c>
      <c r="AKJ105" s="98" t="s">
        <v>669</v>
      </c>
      <c r="AKK105" s="98" t="s">
        <v>669</v>
      </c>
      <c r="AKL105" s="98" t="s">
        <v>669</v>
      </c>
      <c r="AKM105" s="98" t="s">
        <v>669</v>
      </c>
      <c r="AKN105" s="98" t="s">
        <v>669</v>
      </c>
      <c r="AKO105" s="98" t="s">
        <v>669</v>
      </c>
      <c r="AKP105" s="98" t="s">
        <v>669</v>
      </c>
      <c r="AKQ105" s="98" t="s">
        <v>669</v>
      </c>
      <c r="AKR105" s="98" t="s">
        <v>669</v>
      </c>
      <c r="AKS105" s="98" t="s">
        <v>669</v>
      </c>
      <c r="AKT105" s="98" t="s">
        <v>669</v>
      </c>
      <c r="AKU105" s="98" t="s">
        <v>669</v>
      </c>
      <c r="AKV105" s="98" t="s">
        <v>669</v>
      </c>
      <c r="AKW105" s="98" t="s">
        <v>669</v>
      </c>
      <c r="AKX105" s="98" t="s">
        <v>669</v>
      </c>
      <c r="AKY105" s="98" t="s">
        <v>669</v>
      </c>
      <c r="AKZ105" s="98" t="s">
        <v>669</v>
      </c>
      <c r="ALA105" s="98" t="s">
        <v>669</v>
      </c>
      <c r="ALB105" s="98" t="s">
        <v>669</v>
      </c>
      <c r="ALC105" s="98" t="s">
        <v>669</v>
      </c>
      <c r="ALD105" s="98" t="s">
        <v>669</v>
      </c>
      <c r="ALE105" s="98" t="s">
        <v>669</v>
      </c>
      <c r="ALF105" s="98" t="s">
        <v>669</v>
      </c>
      <c r="ALG105" s="98" t="s">
        <v>669</v>
      </c>
      <c r="ALH105" s="98" t="s">
        <v>669</v>
      </c>
      <c r="ALI105" s="98" t="s">
        <v>669</v>
      </c>
      <c r="ALJ105" s="98" t="s">
        <v>669</v>
      </c>
      <c r="ALK105" s="98" t="s">
        <v>669</v>
      </c>
      <c r="ALL105" s="98" t="s">
        <v>669</v>
      </c>
      <c r="ALM105" s="98" t="s">
        <v>669</v>
      </c>
      <c r="ALN105" s="98" t="s">
        <v>669</v>
      </c>
      <c r="ALO105" s="98" t="s">
        <v>669</v>
      </c>
      <c r="ALP105" s="98" t="s">
        <v>669</v>
      </c>
      <c r="ALQ105" s="98" t="s">
        <v>669</v>
      </c>
      <c r="ALR105" s="98" t="s">
        <v>669</v>
      </c>
      <c r="ALS105" s="98" t="s">
        <v>669</v>
      </c>
      <c r="ALT105" s="98" t="s">
        <v>669</v>
      </c>
      <c r="ALU105" s="98" t="s">
        <v>669</v>
      </c>
      <c r="ALV105" s="98" t="s">
        <v>669</v>
      </c>
      <c r="ALW105" s="98" t="s">
        <v>669</v>
      </c>
      <c r="ALX105" s="98" t="s">
        <v>669</v>
      </c>
      <c r="ALY105" s="98" t="s">
        <v>669</v>
      </c>
      <c r="ALZ105" s="98" t="s">
        <v>669</v>
      </c>
      <c r="AMA105" s="98" t="s">
        <v>669</v>
      </c>
      <c r="AMB105" s="98" t="s">
        <v>669</v>
      </c>
      <c r="AMC105" s="98" t="s">
        <v>669</v>
      </c>
      <c r="AMD105" s="98" t="s">
        <v>669</v>
      </c>
      <c r="AME105" s="98" t="s">
        <v>669</v>
      </c>
      <c r="AMF105" s="98" t="s">
        <v>669</v>
      </c>
      <c r="AMG105" s="98" t="s">
        <v>669</v>
      </c>
      <c r="AMH105" s="98" t="s">
        <v>669</v>
      </c>
      <c r="AMI105" s="98" t="s">
        <v>669</v>
      </c>
      <c r="AMJ105" s="98" t="s">
        <v>669</v>
      </c>
      <c r="AMK105" s="98" t="s">
        <v>669</v>
      </c>
      <c r="AML105" s="98" t="s">
        <v>669</v>
      </c>
      <c r="AMM105" s="98" t="s">
        <v>669</v>
      </c>
      <c r="AMN105" s="98" t="s">
        <v>669</v>
      </c>
      <c r="AMO105" s="98" t="s">
        <v>669</v>
      </c>
      <c r="AMP105" s="98" t="s">
        <v>669</v>
      </c>
      <c r="AMQ105" s="98" t="s">
        <v>669</v>
      </c>
      <c r="AMR105" s="98" t="s">
        <v>669</v>
      </c>
      <c r="AMS105" s="98" t="s">
        <v>669</v>
      </c>
      <c r="AMT105" s="98" t="s">
        <v>669</v>
      </c>
      <c r="AMU105" s="98" t="s">
        <v>669</v>
      </c>
      <c r="AMV105" s="98" t="s">
        <v>669</v>
      </c>
      <c r="AMW105" s="98" t="s">
        <v>669</v>
      </c>
      <c r="AMX105" s="98" t="s">
        <v>669</v>
      </c>
      <c r="AMY105" s="98" t="s">
        <v>669</v>
      </c>
      <c r="AMZ105" s="98" t="s">
        <v>669</v>
      </c>
      <c r="ANA105" s="98" t="s">
        <v>669</v>
      </c>
      <c r="ANB105" s="98" t="s">
        <v>669</v>
      </c>
      <c r="ANC105" s="98" t="s">
        <v>669</v>
      </c>
      <c r="AND105" s="98" t="s">
        <v>669</v>
      </c>
      <c r="ANE105" s="98" t="s">
        <v>669</v>
      </c>
      <c r="ANF105" s="98" t="s">
        <v>669</v>
      </c>
      <c r="ANG105" s="98" t="s">
        <v>669</v>
      </c>
      <c r="ANH105" s="98" t="s">
        <v>669</v>
      </c>
      <c r="ANI105" s="98" t="s">
        <v>669</v>
      </c>
      <c r="ANJ105" s="98" t="s">
        <v>669</v>
      </c>
      <c r="ANK105" s="98" t="s">
        <v>669</v>
      </c>
      <c r="ANL105" s="98" t="s">
        <v>669</v>
      </c>
      <c r="ANM105" s="98" t="s">
        <v>669</v>
      </c>
      <c r="ANN105" s="98" t="s">
        <v>669</v>
      </c>
      <c r="ANO105" s="98" t="s">
        <v>669</v>
      </c>
      <c r="ANP105" s="98" t="s">
        <v>669</v>
      </c>
      <c r="ANQ105" s="98" t="s">
        <v>669</v>
      </c>
      <c r="ANR105" s="98" t="s">
        <v>669</v>
      </c>
      <c r="ANS105" s="98" t="s">
        <v>669</v>
      </c>
      <c r="ANT105" s="98" t="s">
        <v>669</v>
      </c>
      <c r="ANU105" s="98" t="s">
        <v>669</v>
      </c>
      <c r="ANV105" s="98" t="s">
        <v>669</v>
      </c>
      <c r="ANW105" s="98" t="s">
        <v>669</v>
      </c>
      <c r="ANX105" s="98" t="s">
        <v>669</v>
      </c>
      <c r="ANY105" s="98" t="s">
        <v>669</v>
      </c>
      <c r="ANZ105" s="98" t="s">
        <v>669</v>
      </c>
      <c r="AOA105" s="98" t="s">
        <v>669</v>
      </c>
      <c r="AOB105" s="98" t="s">
        <v>669</v>
      </c>
      <c r="AOC105" s="98" t="s">
        <v>669</v>
      </c>
      <c r="AOD105" s="98" t="s">
        <v>669</v>
      </c>
      <c r="AOE105" s="98" t="s">
        <v>669</v>
      </c>
      <c r="AOF105" s="98" t="s">
        <v>669</v>
      </c>
      <c r="AOG105" s="98" t="s">
        <v>669</v>
      </c>
      <c r="AOH105" s="98" t="s">
        <v>669</v>
      </c>
      <c r="AOI105" s="98" t="s">
        <v>669</v>
      </c>
      <c r="AOJ105" s="98" t="s">
        <v>669</v>
      </c>
      <c r="AOK105" s="98" t="s">
        <v>669</v>
      </c>
      <c r="AOL105" s="98" t="s">
        <v>669</v>
      </c>
      <c r="AOM105" s="98" t="s">
        <v>669</v>
      </c>
      <c r="AON105" s="98" t="s">
        <v>669</v>
      </c>
      <c r="AOO105" s="98" t="s">
        <v>669</v>
      </c>
      <c r="AOP105" s="98" t="s">
        <v>669</v>
      </c>
      <c r="AOQ105" s="98" t="s">
        <v>669</v>
      </c>
      <c r="AOR105" s="98" t="s">
        <v>669</v>
      </c>
      <c r="AOS105" s="98" t="s">
        <v>669</v>
      </c>
      <c r="AOT105" s="98" t="s">
        <v>669</v>
      </c>
      <c r="AOU105" s="98" t="s">
        <v>669</v>
      </c>
      <c r="AOV105" s="98" t="s">
        <v>669</v>
      </c>
      <c r="AOW105" s="98" t="s">
        <v>669</v>
      </c>
      <c r="AOX105" s="98" t="s">
        <v>669</v>
      </c>
      <c r="AOY105" s="98" t="s">
        <v>669</v>
      </c>
      <c r="AOZ105" s="98" t="s">
        <v>669</v>
      </c>
      <c r="APA105" s="98" t="s">
        <v>669</v>
      </c>
      <c r="APB105" s="98" t="s">
        <v>669</v>
      </c>
      <c r="APC105" s="98" t="s">
        <v>669</v>
      </c>
      <c r="APD105" s="98" t="s">
        <v>669</v>
      </c>
      <c r="APE105" s="98" t="s">
        <v>669</v>
      </c>
      <c r="APF105" s="98" t="s">
        <v>669</v>
      </c>
      <c r="APG105" s="98" t="s">
        <v>669</v>
      </c>
      <c r="APH105" s="98" t="s">
        <v>669</v>
      </c>
      <c r="API105" s="98" t="s">
        <v>669</v>
      </c>
      <c r="APJ105" s="98" t="s">
        <v>669</v>
      </c>
      <c r="APK105" s="98" t="s">
        <v>669</v>
      </c>
      <c r="APL105" s="98" t="s">
        <v>669</v>
      </c>
      <c r="APM105" s="98" t="s">
        <v>669</v>
      </c>
      <c r="APN105" s="98" t="s">
        <v>669</v>
      </c>
      <c r="APO105" s="98" t="s">
        <v>669</v>
      </c>
      <c r="APP105" s="98" t="s">
        <v>669</v>
      </c>
      <c r="APQ105" s="98" t="s">
        <v>669</v>
      </c>
      <c r="APR105" s="98" t="s">
        <v>669</v>
      </c>
      <c r="APS105" s="98" t="s">
        <v>669</v>
      </c>
      <c r="APT105" s="98" t="s">
        <v>669</v>
      </c>
      <c r="APU105" s="98" t="s">
        <v>669</v>
      </c>
      <c r="APV105" s="98" t="s">
        <v>669</v>
      </c>
      <c r="APW105" s="98" t="s">
        <v>669</v>
      </c>
      <c r="APX105" s="98" t="s">
        <v>669</v>
      </c>
      <c r="APY105" s="98" t="s">
        <v>669</v>
      </c>
      <c r="APZ105" s="98" t="s">
        <v>669</v>
      </c>
      <c r="AQA105" s="98" t="s">
        <v>669</v>
      </c>
      <c r="AQB105" s="98" t="s">
        <v>669</v>
      </c>
      <c r="AQC105" s="98" t="s">
        <v>669</v>
      </c>
      <c r="AQD105" s="98" t="s">
        <v>669</v>
      </c>
      <c r="AQE105" s="98" t="s">
        <v>669</v>
      </c>
      <c r="AQF105" s="98" t="s">
        <v>669</v>
      </c>
      <c r="AQG105" s="98" t="s">
        <v>669</v>
      </c>
      <c r="AQH105" s="98" t="s">
        <v>669</v>
      </c>
      <c r="AQI105" s="98" t="s">
        <v>669</v>
      </c>
      <c r="AQJ105" s="98" t="s">
        <v>669</v>
      </c>
      <c r="AQK105" s="98" t="s">
        <v>669</v>
      </c>
      <c r="AQL105" s="98" t="s">
        <v>669</v>
      </c>
      <c r="AQM105" s="98" t="s">
        <v>669</v>
      </c>
      <c r="AQN105" s="98" t="s">
        <v>669</v>
      </c>
      <c r="AQO105" s="98" t="s">
        <v>669</v>
      </c>
      <c r="AQP105" s="98" t="s">
        <v>669</v>
      </c>
      <c r="AQQ105" s="98" t="s">
        <v>669</v>
      </c>
      <c r="AQR105" s="98" t="s">
        <v>669</v>
      </c>
      <c r="AQS105" s="98" t="s">
        <v>669</v>
      </c>
      <c r="AQT105" s="98" t="s">
        <v>669</v>
      </c>
      <c r="AQU105" s="98" t="s">
        <v>669</v>
      </c>
      <c r="AQV105" s="98" t="s">
        <v>669</v>
      </c>
      <c r="AQW105" s="98" t="s">
        <v>669</v>
      </c>
      <c r="AQX105" s="98" t="s">
        <v>669</v>
      </c>
      <c r="AQY105" s="98" t="s">
        <v>669</v>
      </c>
      <c r="AQZ105" s="98" t="s">
        <v>669</v>
      </c>
      <c r="ARA105" s="98" t="s">
        <v>669</v>
      </c>
      <c r="ARB105" s="98" t="s">
        <v>669</v>
      </c>
      <c r="ARC105" s="98" t="s">
        <v>669</v>
      </c>
      <c r="ARD105" s="98" t="s">
        <v>669</v>
      </c>
      <c r="ARE105" s="98" t="s">
        <v>669</v>
      </c>
      <c r="ARF105" s="98" t="s">
        <v>669</v>
      </c>
      <c r="ARG105" s="98" t="s">
        <v>669</v>
      </c>
      <c r="ARH105" s="98" t="s">
        <v>669</v>
      </c>
      <c r="ARI105" s="98" t="s">
        <v>669</v>
      </c>
      <c r="ARJ105" s="98" t="s">
        <v>669</v>
      </c>
      <c r="ARK105" s="98" t="s">
        <v>669</v>
      </c>
      <c r="ARL105" s="98" t="s">
        <v>669</v>
      </c>
      <c r="ARM105" s="98" t="s">
        <v>669</v>
      </c>
      <c r="ARN105" s="98" t="s">
        <v>669</v>
      </c>
      <c r="ARO105" s="98" t="s">
        <v>669</v>
      </c>
      <c r="ARP105" s="98" t="s">
        <v>669</v>
      </c>
      <c r="ARQ105" s="98" t="s">
        <v>669</v>
      </c>
      <c r="ARR105" s="98" t="s">
        <v>669</v>
      </c>
      <c r="ARS105" s="98" t="s">
        <v>669</v>
      </c>
      <c r="ART105" s="98" t="s">
        <v>669</v>
      </c>
      <c r="ARU105" s="98" t="s">
        <v>669</v>
      </c>
      <c r="ARV105" s="98" t="s">
        <v>669</v>
      </c>
      <c r="ARW105" s="98" t="s">
        <v>669</v>
      </c>
      <c r="ARX105" s="98" t="s">
        <v>669</v>
      </c>
      <c r="ARY105" s="98" t="s">
        <v>669</v>
      </c>
      <c r="ARZ105" s="98" t="s">
        <v>669</v>
      </c>
      <c r="ASA105" s="98" t="s">
        <v>669</v>
      </c>
      <c r="ASB105" s="98" t="s">
        <v>669</v>
      </c>
      <c r="ASC105" s="98" t="s">
        <v>669</v>
      </c>
      <c r="ASD105" s="98" t="s">
        <v>669</v>
      </c>
      <c r="ASE105" s="98" t="s">
        <v>669</v>
      </c>
      <c r="ASF105" s="98" t="s">
        <v>669</v>
      </c>
      <c r="ASG105" s="98" t="s">
        <v>669</v>
      </c>
      <c r="ASH105" s="98" t="s">
        <v>669</v>
      </c>
      <c r="ASI105" s="98" t="s">
        <v>669</v>
      </c>
      <c r="ASJ105" s="98" t="s">
        <v>669</v>
      </c>
      <c r="ASK105" s="98" t="s">
        <v>669</v>
      </c>
      <c r="ASL105" s="98" t="s">
        <v>669</v>
      </c>
      <c r="ASM105" s="98" t="s">
        <v>669</v>
      </c>
      <c r="ASN105" s="98" t="s">
        <v>669</v>
      </c>
      <c r="ASO105" s="98" t="s">
        <v>669</v>
      </c>
      <c r="ASP105" s="98" t="s">
        <v>669</v>
      </c>
      <c r="ASQ105" s="98" t="s">
        <v>669</v>
      </c>
      <c r="ASR105" s="98" t="s">
        <v>669</v>
      </c>
      <c r="ASS105" s="98" t="s">
        <v>669</v>
      </c>
      <c r="AST105" s="98" t="s">
        <v>669</v>
      </c>
      <c r="ASU105" s="98" t="s">
        <v>669</v>
      </c>
      <c r="ASV105" s="98" t="s">
        <v>669</v>
      </c>
      <c r="ASW105" s="98" t="s">
        <v>669</v>
      </c>
      <c r="ASX105" s="98" t="s">
        <v>669</v>
      </c>
      <c r="ASY105" s="98" t="s">
        <v>669</v>
      </c>
      <c r="ASZ105" s="98" t="s">
        <v>669</v>
      </c>
      <c r="ATA105" s="98" t="s">
        <v>669</v>
      </c>
      <c r="ATB105" s="98" t="s">
        <v>669</v>
      </c>
      <c r="ATC105" s="98" t="s">
        <v>669</v>
      </c>
      <c r="ATD105" s="98" t="s">
        <v>669</v>
      </c>
      <c r="ATE105" s="98" t="s">
        <v>669</v>
      </c>
      <c r="ATF105" s="98" t="s">
        <v>669</v>
      </c>
      <c r="ATG105" s="98" t="s">
        <v>669</v>
      </c>
      <c r="ATH105" s="98" t="s">
        <v>669</v>
      </c>
      <c r="ATI105" s="98" t="s">
        <v>669</v>
      </c>
      <c r="ATJ105" s="98" t="s">
        <v>669</v>
      </c>
      <c r="ATK105" s="98" t="s">
        <v>669</v>
      </c>
      <c r="ATL105" s="98" t="s">
        <v>669</v>
      </c>
      <c r="ATM105" s="98" t="s">
        <v>669</v>
      </c>
      <c r="ATN105" s="98" t="s">
        <v>669</v>
      </c>
      <c r="ATO105" s="98" t="s">
        <v>669</v>
      </c>
      <c r="ATP105" s="98" t="s">
        <v>669</v>
      </c>
      <c r="ATQ105" s="98" t="s">
        <v>669</v>
      </c>
      <c r="ATR105" s="98" t="s">
        <v>669</v>
      </c>
      <c r="ATS105" s="98" t="s">
        <v>669</v>
      </c>
      <c r="ATT105" s="98" t="s">
        <v>669</v>
      </c>
      <c r="ATU105" s="98" t="s">
        <v>669</v>
      </c>
      <c r="ATV105" s="98" t="s">
        <v>669</v>
      </c>
      <c r="ATW105" s="98" t="s">
        <v>669</v>
      </c>
      <c r="ATX105" s="98" t="s">
        <v>669</v>
      </c>
      <c r="ATY105" s="98" t="s">
        <v>669</v>
      </c>
      <c r="ATZ105" s="98" t="s">
        <v>669</v>
      </c>
      <c r="AUA105" s="98" t="s">
        <v>669</v>
      </c>
      <c r="AUB105" s="98" t="s">
        <v>669</v>
      </c>
      <c r="AUC105" s="98" t="s">
        <v>669</v>
      </c>
      <c r="AUD105" s="98" t="s">
        <v>669</v>
      </c>
      <c r="AUE105" s="98" t="s">
        <v>669</v>
      </c>
      <c r="AUF105" s="98" t="s">
        <v>669</v>
      </c>
      <c r="AUG105" s="98" t="s">
        <v>669</v>
      </c>
      <c r="AUH105" s="98" t="s">
        <v>669</v>
      </c>
      <c r="AUI105" s="98" t="s">
        <v>669</v>
      </c>
      <c r="AUJ105" s="98" t="s">
        <v>669</v>
      </c>
      <c r="AUK105" s="98" t="s">
        <v>669</v>
      </c>
      <c r="AUL105" s="98" t="s">
        <v>669</v>
      </c>
      <c r="AUM105" s="98" t="s">
        <v>669</v>
      </c>
      <c r="AUN105" s="98" t="s">
        <v>669</v>
      </c>
      <c r="AUO105" s="98" t="s">
        <v>669</v>
      </c>
      <c r="AUP105" s="98" t="s">
        <v>669</v>
      </c>
      <c r="AUQ105" s="98" t="s">
        <v>669</v>
      </c>
      <c r="AUR105" s="98" t="s">
        <v>669</v>
      </c>
      <c r="AUS105" s="98" t="s">
        <v>669</v>
      </c>
      <c r="AUT105" s="98" t="s">
        <v>669</v>
      </c>
      <c r="AUU105" s="98" t="s">
        <v>669</v>
      </c>
      <c r="AUV105" s="98" t="s">
        <v>669</v>
      </c>
      <c r="AUW105" s="98" t="s">
        <v>669</v>
      </c>
      <c r="AUX105" s="98" t="s">
        <v>669</v>
      </c>
      <c r="AUY105" s="98" t="s">
        <v>669</v>
      </c>
      <c r="AUZ105" s="98" t="s">
        <v>669</v>
      </c>
      <c r="AVA105" s="98" t="s">
        <v>669</v>
      </c>
      <c r="AVB105" s="98" t="s">
        <v>669</v>
      </c>
      <c r="AVC105" s="98" t="s">
        <v>669</v>
      </c>
      <c r="AVD105" s="98" t="s">
        <v>669</v>
      </c>
      <c r="AVE105" s="98" t="s">
        <v>669</v>
      </c>
      <c r="AVF105" s="98" t="s">
        <v>669</v>
      </c>
      <c r="AVG105" s="98" t="s">
        <v>669</v>
      </c>
      <c r="AVH105" s="98" t="s">
        <v>669</v>
      </c>
      <c r="AVI105" s="98" t="s">
        <v>669</v>
      </c>
      <c r="AVJ105" s="98" t="s">
        <v>669</v>
      </c>
      <c r="AVK105" s="98" t="s">
        <v>669</v>
      </c>
      <c r="AVL105" s="98" t="s">
        <v>669</v>
      </c>
      <c r="AVM105" s="98" t="s">
        <v>669</v>
      </c>
      <c r="AVN105" s="98" t="s">
        <v>669</v>
      </c>
      <c r="AVO105" s="98" t="s">
        <v>669</v>
      </c>
      <c r="AVP105" s="98" t="s">
        <v>669</v>
      </c>
      <c r="AVQ105" s="98" t="s">
        <v>669</v>
      </c>
      <c r="AVR105" s="98" t="s">
        <v>669</v>
      </c>
      <c r="AVS105" s="98" t="s">
        <v>669</v>
      </c>
      <c r="AVT105" s="98" t="s">
        <v>669</v>
      </c>
      <c r="AVU105" s="98" t="s">
        <v>669</v>
      </c>
      <c r="AVV105" s="98" t="s">
        <v>669</v>
      </c>
      <c r="AVW105" s="98" t="s">
        <v>669</v>
      </c>
      <c r="AVX105" s="98" t="s">
        <v>669</v>
      </c>
      <c r="AVY105" s="98" t="s">
        <v>669</v>
      </c>
      <c r="AVZ105" s="98" t="s">
        <v>669</v>
      </c>
      <c r="AWA105" s="98" t="s">
        <v>669</v>
      </c>
      <c r="AWB105" s="98" t="s">
        <v>669</v>
      </c>
      <c r="AWC105" s="98" t="s">
        <v>669</v>
      </c>
      <c r="AWD105" s="98" t="s">
        <v>669</v>
      </c>
      <c r="AWE105" s="98" t="s">
        <v>669</v>
      </c>
      <c r="AWF105" s="98" t="s">
        <v>669</v>
      </c>
      <c r="AWG105" s="98" t="s">
        <v>669</v>
      </c>
      <c r="AWH105" s="98" t="s">
        <v>669</v>
      </c>
      <c r="AWI105" s="98" t="s">
        <v>669</v>
      </c>
      <c r="AWJ105" s="98" t="s">
        <v>669</v>
      </c>
      <c r="AWK105" s="98" t="s">
        <v>669</v>
      </c>
      <c r="AWL105" s="98" t="s">
        <v>669</v>
      </c>
      <c r="AWM105" s="98" t="s">
        <v>669</v>
      </c>
      <c r="AWN105" s="98" t="s">
        <v>669</v>
      </c>
      <c r="AWO105" s="98" t="s">
        <v>669</v>
      </c>
      <c r="AWP105" s="98" t="s">
        <v>669</v>
      </c>
      <c r="AWQ105" s="98" t="s">
        <v>669</v>
      </c>
      <c r="AWR105" s="98" t="s">
        <v>669</v>
      </c>
      <c r="AWS105" s="98" t="s">
        <v>669</v>
      </c>
      <c r="AWT105" s="98" t="s">
        <v>669</v>
      </c>
      <c r="AWU105" s="98" t="s">
        <v>669</v>
      </c>
      <c r="AWV105" s="98" t="s">
        <v>669</v>
      </c>
      <c r="AWW105" s="98" t="s">
        <v>669</v>
      </c>
      <c r="AWX105" s="98" t="s">
        <v>669</v>
      </c>
      <c r="AWY105" s="98" t="s">
        <v>669</v>
      </c>
      <c r="AWZ105" s="98" t="s">
        <v>669</v>
      </c>
      <c r="AXA105" s="98" t="s">
        <v>669</v>
      </c>
      <c r="AXB105" s="98" t="s">
        <v>669</v>
      </c>
      <c r="AXC105" s="98" t="s">
        <v>669</v>
      </c>
      <c r="AXD105" s="98" t="s">
        <v>669</v>
      </c>
      <c r="AXE105" s="98" t="s">
        <v>669</v>
      </c>
      <c r="AXF105" s="98" t="s">
        <v>669</v>
      </c>
      <c r="AXG105" s="98" t="s">
        <v>669</v>
      </c>
      <c r="AXH105" s="98" t="s">
        <v>669</v>
      </c>
      <c r="AXI105" s="98" t="s">
        <v>669</v>
      </c>
      <c r="AXJ105" s="98" t="s">
        <v>669</v>
      </c>
      <c r="AXK105" s="98" t="s">
        <v>669</v>
      </c>
      <c r="AXL105" s="98" t="s">
        <v>669</v>
      </c>
      <c r="AXM105" s="98" t="s">
        <v>669</v>
      </c>
      <c r="AXN105" s="98" t="s">
        <v>669</v>
      </c>
      <c r="AXO105" s="98" t="s">
        <v>669</v>
      </c>
      <c r="AXP105" s="98" t="s">
        <v>669</v>
      </c>
      <c r="AXQ105" s="98" t="s">
        <v>669</v>
      </c>
      <c r="AXR105" s="98" t="s">
        <v>669</v>
      </c>
      <c r="AXS105" s="98" t="s">
        <v>669</v>
      </c>
      <c r="AXT105" s="98" t="s">
        <v>669</v>
      </c>
      <c r="AXU105" s="98" t="s">
        <v>669</v>
      </c>
      <c r="AXV105" s="98" t="s">
        <v>669</v>
      </c>
      <c r="AXW105" s="98" t="s">
        <v>669</v>
      </c>
      <c r="AXX105" s="98" t="s">
        <v>669</v>
      </c>
      <c r="AXY105" s="98" t="s">
        <v>669</v>
      </c>
      <c r="AXZ105" s="98" t="s">
        <v>669</v>
      </c>
      <c r="AYA105" s="98" t="s">
        <v>669</v>
      </c>
      <c r="AYB105" s="98" t="s">
        <v>669</v>
      </c>
      <c r="AYC105" s="98" t="s">
        <v>669</v>
      </c>
      <c r="AYD105" s="98" t="s">
        <v>669</v>
      </c>
      <c r="AYE105" s="98" t="s">
        <v>669</v>
      </c>
      <c r="AYF105" s="98" t="s">
        <v>669</v>
      </c>
      <c r="AYG105" s="98" t="s">
        <v>669</v>
      </c>
      <c r="AYH105" s="98" t="s">
        <v>669</v>
      </c>
      <c r="AYI105" s="98" t="s">
        <v>669</v>
      </c>
      <c r="AYJ105" s="98" t="s">
        <v>669</v>
      </c>
      <c r="AYK105" s="98" t="s">
        <v>669</v>
      </c>
      <c r="AYL105" s="98" t="s">
        <v>669</v>
      </c>
      <c r="AYM105" s="98" t="s">
        <v>669</v>
      </c>
      <c r="AYN105" s="98" t="s">
        <v>669</v>
      </c>
      <c r="AYO105" s="98" t="s">
        <v>669</v>
      </c>
      <c r="AYP105" s="98" t="s">
        <v>669</v>
      </c>
      <c r="AYQ105" s="98" t="s">
        <v>669</v>
      </c>
      <c r="AYR105" s="98" t="s">
        <v>669</v>
      </c>
      <c r="AYS105" s="98" t="s">
        <v>669</v>
      </c>
      <c r="AYT105" s="98" t="s">
        <v>669</v>
      </c>
      <c r="AYU105" s="98" t="s">
        <v>669</v>
      </c>
      <c r="AYV105" s="98" t="s">
        <v>669</v>
      </c>
      <c r="AYW105" s="98" t="s">
        <v>669</v>
      </c>
      <c r="AYX105" s="98" t="s">
        <v>669</v>
      </c>
      <c r="AYY105" s="98" t="s">
        <v>669</v>
      </c>
      <c r="AYZ105" s="98" t="s">
        <v>669</v>
      </c>
      <c r="AZA105" s="98" t="s">
        <v>669</v>
      </c>
      <c r="AZB105" s="98" t="s">
        <v>669</v>
      </c>
      <c r="AZC105" s="98" t="s">
        <v>669</v>
      </c>
      <c r="AZD105" s="98" t="s">
        <v>669</v>
      </c>
      <c r="AZE105" s="98" t="s">
        <v>669</v>
      </c>
      <c r="AZF105" s="98" t="s">
        <v>669</v>
      </c>
      <c r="AZG105" s="98" t="s">
        <v>669</v>
      </c>
      <c r="AZH105" s="98" t="s">
        <v>669</v>
      </c>
      <c r="AZI105" s="98" t="s">
        <v>669</v>
      </c>
      <c r="AZJ105" s="98" t="s">
        <v>669</v>
      </c>
      <c r="AZK105" s="98" t="s">
        <v>669</v>
      </c>
      <c r="AZL105" s="98" t="s">
        <v>669</v>
      </c>
      <c r="AZM105" s="98" t="s">
        <v>669</v>
      </c>
      <c r="AZN105" s="98" t="s">
        <v>669</v>
      </c>
      <c r="AZO105" s="98" t="s">
        <v>669</v>
      </c>
      <c r="AZP105" s="98" t="s">
        <v>669</v>
      </c>
      <c r="AZQ105" s="98" t="s">
        <v>669</v>
      </c>
      <c r="AZR105" s="98" t="s">
        <v>669</v>
      </c>
      <c r="AZS105" s="98" t="s">
        <v>669</v>
      </c>
      <c r="AZT105" s="98" t="s">
        <v>669</v>
      </c>
      <c r="AZU105" s="98" t="s">
        <v>669</v>
      </c>
      <c r="AZV105" s="98" t="s">
        <v>669</v>
      </c>
      <c r="AZW105" s="98" t="s">
        <v>669</v>
      </c>
      <c r="AZX105" s="98" t="s">
        <v>669</v>
      </c>
      <c r="AZY105" s="98" t="s">
        <v>669</v>
      </c>
      <c r="AZZ105" s="98" t="s">
        <v>669</v>
      </c>
      <c r="BAA105" s="98" t="s">
        <v>669</v>
      </c>
      <c r="BAB105" s="98" t="s">
        <v>669</v>
      </c>
      <c r="BAC105" s="98" t="s">
        <v>669</v>
      </c>
      <c r="BAD105" s="98" t="s">
        <v>669</v>
      </c>
      <c r="BAE105" s="98" t="s">
        <v>669</v>
      </c>
      <c r="BAF105" s="98" t="s">
        <v>669</v>
      </c>
      <c r="BAG105" s="98" t="s">
        <v>669</v>
      </c>
      <c r="BAH105" s="98" t="s">
        <v>669</v>
      </c>
      <c r="BAI105" s="98" t="s">
        <v>669</v>
      </c>
      <c r="BAJ105" s="98" t="s">
        <v>669</v>
      </c>
      <c r="BAK105" s="98" t="s">
        <v>669</v>
      </c>
      <c r="BAL105" s="98" t="s">
        <v>669</v>
      </c>
      <c r="BAM105" s="98" t="s">
        <v>669</v>
      </c>
      <c r="BAN105" s="98" t="s">
        <v>669</v>
      </c>
      <c r="BAO105" s="98" t="s">
        <v>669</v>
      </c>
      <c r="BAP105" s="98" t="s">
        <v>669</v>
      </c>
      <c r="BAQ105" s="98" t="s">
        <v>669</v>
      </c>
      <c r="BAR105" s="98" t="s">
        <v>669</v>
      </c>
      <c r="BAS105" s="98" t="s">
        <v>669</v>
      </c>
      <c r="BAT105" s="98" t="s">
        <v>669</v>
      </c>
      <c r="BAU105" s="98" t="s">
        <v>669</v>
      </c>
      <c r="BAV105" s="98" t="s">
        <v>669</v>
      </c>
      <c r="BAW105" s="98" t="s">
        <v>669</v>
      </c>
      <c r="BAX105" s="98" t="s">
        <v>669</v>
      </c>
      <c r="BAY105" s="98" t="s">
        <v>669</v>
      </c>
      <c r="BAZ105" s="98" t="s">
        <v>669</v>
      </c>
      <c r="BBA105" s="98" t="s">
        <v>669</v>
      </c>
      <c r="BBB105" s="98" t="s">
        <v>669</v>
      </c>
      <c r="BBC105" s="98" t="s">
        <v>669</v>
      </c>
      <c r="BBD105" s="98" t="s">
        <v>669</v>
      </c>
      <c r="BBE105" s="98" t="s">
        <v>669</v>
      </c>
      <c r="BBF105" s="98" t="s">
        <v>669</v>
      </c>
      <c r="BBG105" s="98" t="s">
        <v>669</v>
      </c>
      <c r="BBH105" s="98" t="s">
        <v>669</v>
      </c>
      <c r="BBI105" s="98" t="s">
        <v>669</v>
      </c>
      <c r="BBJ105" s="98" t="s">
        <v>669</v>
      </c>
      <c r="BBK105" s="98" t="s">
        <v>669</v>
      </c>
      <c r="BBL105" s="98" t="s">
        <v>669</v>
      </c>
      <c r="BBM105" s="98" t="s">
        <v>669</v>
      </c>
      <c r="BBN105" s="98" t="s">
        <v>669</v>
      </c>
      <c r="BBO105" s="98" t="s">
        <v>669</v>
      </c>
      <c r="BBP105" s="98" t="s">
        <v>669</v>
      </c>
      <c r="BBQ105" s="98" t="s">
        <v>669</v>
      </c>
      <c r="BBR105" s="98" t="s">
        <v>669</v>
      </c>
      <c r="BBS105" s="98" t="s">
        <v>669</v>
      </c>
      <c r="BBT105" s="98" t="s">
        <v>669</v>
      </c>
      <c r="BBU105" s="98" t="s">
        <v>669</v>
      </c>
      <c r="BBV105" s="98" t="s">
        <v>669</v>
      </c>
      <c r="BBW105" s="98" t="s">
        <v>669</v>
      </c>
      <c r="BBX105" s="98" t="s">
        <v>669</v>
      </c>
      <c r="BBY105" s="98" t="s">
        <v>669</v>
      </c>
      <c r="BBZ105" s="98" t="s">
        <v>669</v>
      </c>
      <c r="BCA105" s="98" t="s">
        <v>669</v>
      </c>
      <c r="BCB105" s="98" t="s">
        <v>669</v>
      </c>
      <c r="BCC105" s="98" t="s">
        <v>669</v>
      </c>
      <c r="BCD105" s="98" t="s">
        <v>669</v>
      </c>
      <c r="BCE105" s="98" t="s">
        <v>669</v>
      </c>
      <c r="BCF105" s="98" t="s">
        <v>669</v>
      </c>
      <c r="BCG105" s="98" t="s">
        <v>669</v>
      </c>
      <c r="BCH105" s="98" t="s">
        <v>669</v>
      </c>
      <c r="BCI105" s="98" t="s">
        <v>669</v>
      </c>
      <c r="BCJ105" s="98" t="s">
        <v>669</v>
      </c>
      <c r="BCK105" s="98" t="s">
        <v>669</v>
      </c>
      <c r="BCL105" s="98" t="s">
        <v>669</v>
      </c>
      <c r="BCM105" s="98" t="s">
        <v>669</v>
      </c>
      <c r="BCN105" s="98" t="s">
        <v>669</v>
      </c>
      <c r="BCO105" s="98" t="s">
        <v>669</v>
      </c>
      <c r="BCP105" s="98" t="s">
        <v>669</v>
      </c>
      <c r="BCQ105" s="98" t="s">
        <v>669</v>
      </c>
      <c r="BCR105" s="98" t="s">
        <v>669</v>
      </c>
      <c r="BCS105" s="98" t="s">
        <v>669</v>
      </c>
      <c r="BCT105" s="98" t="s">
        <v>669</v>
      </c>
      <c r="BCU105" s="98" t="s">
        <v>669</v>
      </c>
      <c r="BCV105" s="98" t="s">
        <v>669</v>
      </c>
      <c r="BCW105" s="98" t="s">
        <v>669</v>
      </c>
      <c r="BCX105" s="98" t="s">
        <v>669</v>
      </c>
      <c r="BCY105" s="98" t="s">
        <v>669</v>
      </c>
      <c r="BCZ105" s="98" t="s">
        <v>669</v>
      </c>
      <c r="BDA105" s="98" t="s">
        <v>669</v>
      </c>
      <c r="BDB105" s="98" t="s">
        <v>669</v>
      </c>
      <c r="BDC105" s="98" t="s">
        <v>669</v>
      </c>
      <c r="BDD105" s="98" t="s">
        <v>669</v>
      </c>
      <c r="BDE105" s="98" t="s">
        <v>669</v>
      </c>
      <c r="BDF105" s="98" t="s">
        <v>669</v>
      </c>
      <c r="BDG105" s="98" t="s">
        <v>669</v>
      </c>
      <c r="BDH105" s="98" t="s">
        <v>669</v>
      </c>
      <c r="BDI105" s="98" t="s">
        <v>669</v>
      </c>
      <c r="BDJ105" s="98" t="s">
        <v>669</v>
      </c>
      <c r="BDK105" s="98" t="s">
        <v>669</v>
      </c>
      <c r="BDL105" s="98" t="s">
        <v>669</v>
      </c>
      <c r="BDM105" s="98" t="s">
        <v>669</v>
      </c>
      <c r="BDN105" s="98" t="s">
        <v>669</v>
      </c>
      <c r="BDO105" s="98" t="s">
        <v>669</v>
      </c>
      <c r="BDP105" s="98" t="s">
        <v>669</v>
      </c>
      <c r="BDQ105" s="98" t="s">
        <v>669</v>
      </c>
      <c r="BDR105" s="98" t="s">
        <v>669</v>
      </c>
      <c r="BDS105" s="98" t="s">
        <v>669</v>
      </c>
      <c r="BDT105" s="98" t="s">
        <v>669</v>
      </c>
      <c r="BDU105" s="98" t="s">
        <v>669</v>
      </c>
      <c r="BDV105" s="98" t="s">
        <v>669</v>
      </c>
      <c r="BDW105" s="98" t="s">
        <v>669</v>
      </c>
      <c r="BDX105" s="98" t="s">
        <v>669</v>
      </c>
      <c r="BDY105" s="98" t="s">
        <v>669</v>
      </c>
      <c r="BDZ105" s="98" t="s">
        <v>669</v>
      </c>
      <c r="BEA105" s="98" t="s">
        <v>669</v>
      </c>
      <c r="BEB105" s="98" t="s">
        <v>669</v>
      </c>
      <c r="BEC105" s="98" t="s">
        <v>669</v>
      </c>
      <c r="BED105" s="98" t="s">
        <v>669</v>
      </c>
      <c r="BEE105" s="98" t="s">
        <v>669</v>
      </c>
      <c r="BEF105" s="98" t="s">
        <v>669</v>
      </c>
      <c r="BEG105" s="98" t="s">
        <v>669</v>
      </c>
      <c r="BEH105" s="98" t="s">
        <v>669</v>
      </c>
      <c r="BEI105" s="98" t="s">
        <v>669</v>
      </c>
      <c r="BEJ105" s="98" t="s">
        <v>669</v>
      </c>
      <c r="BEK105" s="98" t="s">
        <v>669</v>
      </c>
      <c r="BEL105" s="98" t="s">
        <v>669</v>
      </c>
      <c r="BEM105" s="98" t="s">
        <v>669</v>
      </c>
      <c r="BEN105" s="98" t="s">
        <v>669</v>
      </c>
      <c r="BEO105" s="98" t="s">
        <v>669</v>
      </c>
      <c r="BEP105" s="98" t="s">
        <v>669</v>
      </c>
      <c r="BEQ105" s="98" t="s">
        <v>669</v>
      </c>
      <c r="BER105" s="98" t="s">
        <v>669</v>
      </c>
      <c r="BES105" s="98" t="s">
        <v>669</v>
      </c>
      <c r="BET105" s="98" t="s">
        <v>669</v>
      </c>
      <c r="BEU105" s="98" t="s">
        <v>669</v>
      </c>
      <c r="BEV105" s="98" t="s">
        <v>669</v>
      </c>
      <c r="BEW105" s="98" t="s">
        <v>669</v>
      </c>
      <c r="BEX105" s="98" t="s">
        <v>669</v>
      </c>
      <c r="BEY105" s="98" t="s">
        <v>669</v>
      </c>
      <c r="BEZ105" s="98" t="s">
        <v>669</v>
      </c>
      <c r="BFA105" s="98" t="s">
        <v>669</v>
      </c>
      <c r="BFB105" s="98" t="s">
        <v>669</v>
      </c>
      <c r="BFC105" s="98" t="s">
        <v>669</v>
      </c>
      <c r="BFD105" s="98" t="s">
        <v>669</v>
      </c>
      <c r="BFE105" s="98" t="s">
        <v>669</v>
      </c>
      <c r="BFF105" s="98" t="s">
        <v>669</v>
      </c>
      <c r="BFG105" s="98" t="s">
        <v>669</v>
      </c>
      <c r="BFH105" s="98" t="s">
        <v>669</v>
      </c>
      <c r="BFI105" s="98" t="s">
        <v>669</v>
      </c>
      <c r="BFJ105" s="98" t="s">
        <v>669</v>
      </c>
      <c r="BFK105" s="98" t="s">
        <v>669</v>
      </c>
      <c r="BFL105" s="98" t="s">
        <v>669</v>
      </c>
      <c r="BFM105" s="98" t="s">
        <v>669</v>
      </c>
      <c r="BFN105" s="98" t="s">
        <v>669</v>
      </c>
      <c r="BFO105" s="98" t="s">
        <v>669</v>
      </c>
      <c r="BFP105" s="98" t="s">
        <v>669</v>
      </c>
      <c r="BFQ105" s="98" t="s">
        <v>669</v>
      </c>
      <c r="BFR105" s="98" t="s">
        <v>669</v>
      </c>
      <c r="BFS105" s="98" t="s">
        <v>669</v>
      </c>
      <c r="BFT105" s="98" t="s">
        <v>669</v>
      </c>
      <c r="BFU105" s="98" t="s">
        <v>669</v>
      </c>
      <c r="BFV105" s="98" t="s">
        <v>669</v>
      </c>
      <c r="BFW105" s="98" t="s">
        <v>669</v>
      </c>
      <c r="BFX105" s="98" t="s">
        <v>669</v>
      </c>
      <c r="BFY105" s="98" t="s">
        <v>669</v>
      </c>
      <c r="BFZ105" s="98" t="s">
        <v>669</v>
      </c>
      <c r="BGA105" s="98" t="s">
        <v>669</v>
      </c>
      <c r="BGB105" s="98" t="s">
        <v>669</v>
      </c>
      <c r="BGC105" s="98" t="s">
        <v>669</v>
      </c>
      <c r="BGD105" s="98" t="s">
        <v>669</v>
      </c>
      <c r="BGE105" s="98" t="s">
        <v>669</v>
      </c>
      <c r="BGF105" s="98" t="s">
        <v>669</v>
      </c>
      <c r="BGG105" s="98" t="s">
        <v>669</v>
      </c>
      <c r="BGH105" s="98" t="s">
        <v>669</v>
      </c>
      <c r="BGI105" s="98" t="s">
        <v>669</v>
      </c>
      <c r="BGJ105" s="98" t="s">
        <v>669</v>
      </c>
      <c r="BGK105" s="98" t="s">
        <v>669</v>
      </c>
      <c r="BGL105" s="98" t="s">
        <v>669</v>
      </c>
      <c r="BGM105" s="98" t="s">
        <v>669</v>
      </c>
      <c r="BGN105" s="98" t="s">
        <v>669</v>
      </c>
      <c r="BGO105" s="98" t="s">
        <v>669</v>
      </c>
      <c r="BGP105" s="98" t="s">
        <v>669</v>
      </c>
      <c r="BGQ105" s="98" t="s">
        <v>669</v>
      </c>
      <c r="BGR105" s="98" t="s">
        <v>669</v>
      </c>
      <c r="BGS105" s="98" t="s">
        <v>669</v>
      </c>
      <c r="BGT105" s="98" t="s">
        <v>669</v>
      </c>
      <c r="BGU105" s="98" t="s">
        <v>669</v>
      </c>
      <c r="BGV105" s="98" t="s">
        <v>669</v>
      </c>
      <c r="BGW105" s="98" t="s">
        <v>669</v>
      </c>
      <c r="BGX105" s="98" t="s">
        <v>669</v>
      </c>
      <c r="BGY105" s="98" t="s">
        <v>669</v>
      </c>
      <c r="BGZ105" s="98" t="s">
        <v>669</v>
      </c>
      <c r="BHA105" s="98" t="s">
        <v>669</v>
      </c>
      <c r="BHB105" s="98" t="s">
        <v>669</v>
      </c>
      <c r="BHC105" s="98" t="s">
        <v>669</v>
      </c>
      <c r="BHD105" s="98" t="s">
        <v>669</v>
      </c>
      <c r="BHE105" s="98" t="s">
        <v>669</v>
      </c>
      <c r="BHF105" s="98" t="s">
        <v>669</v>
      </c>
      <c r="BHG105" s="98" t="s">
        <v>669</v>
      </c>
      <c r="BHH105" s="98" t="s">
        <v>669</v>
      </c>
      <c r="BHI105" s="98" t="s">
        <v>669</v>
      </c>
      <c r="BHJ105" s="98" t="s">
        <v>669</v>
      </c>
      <c r="BHK105" s="98" t="s">
        <v>669</v>
      </c>
      <c r="BHL105" s="98" t="s">
        <v>669</v>
      </c>
      <c r="BHM105" s="98" t="s">
        <v>669</v>
      </c>
      <c r="BHN105" s="98" t="s">
        <v>669</v>
      </c>
      <c r="BHO105" s="98" t="s">
        <v>669</v>
      </c>
      <c r="BHP105" s="98" t="s">
        <v>669</v>
      </c>
      <c r="BHQ105" s="98" t="s">
        <v>669</v>
      </c>
      <c r="BHR105" s="98" t="s">
        <v>669</v>
      </c>
      <c r="BHS105" s="98" t="s">
        <v>669</v>
      </c>
      <c r="BHT105" s="98" t="s">
        <v>669</v>
      </c>
      <c r="BHU105" s="98" t="s">
        <v>669</v>
      </c>
      <c r="BHV105" s="98" t="s">
        <v>669</v>
      </c>
      <c r="BHW105" s="98" t="s">
        <v>669</v>
      </c>
      <c r="BHX105" s="98" t="s">
        <v>669</v>
      </c>
      <c r="BHY105" s="98" t="s">
        <v>669</v>
      </c>
      <c r="BHZ105" s="98" t="s">
        <v>669</v>
      </c>
      <c r="BIA105" s="98" t="s">
        <v>669</v>
      </c>
      <c r="BIB105" s="98" t="s">
        <v>669</v>
      </c>
      <c r="BIC105" s="98" t="s">
        <v>669</v>
      </c>
      <c r="BID105" s="98" t="s">
        <v>669</v>
      </c>
      <c r="BIE105" s="98" t="s">
        <v>669</v>
      </c>
      <c r="BIF105" s="98" t="s">
        <v>669</v>
      </c>
      <c r="BIG105" s="98" t="s">
        <v>669</v>
      </c>
      <c r="BIH105" s="98" t="s">
        <v>669</v>
      </c>
      <c r="BII105" s="98" t="s">
        <v>669</v>
      </c>
      <c r="BIJ105" s="98" t="s">
        <v>669</v>
      </c>
      <c r="BIK105" s="98" t="s">
        <v>669</v>
      </c>
      <c r="BIL105" s="98" t="s">
        <v>669</v>
      </c>
      <c r="BIM105" s="98" t="s">
        <v>669</v>
      </c>
      <c r="BIN105" s="98" t="s">
        <v>669</v>
      </c>
      <c r="BIO105" s="98" t="s">
        <v>669</v>
      </c>
      <c r="BIP105" s="98" t="s">
        <v>669</v>
      </c>
      <c r="BIQ105" s="98" t="s">
        <v>669</v>
      </c>
      <c r="BIR105" s="98" t="s">
        <v>669</v>
      </c>
      <c r="BIS105" s="98" t="s">
        <v>669</v>
      </c>
      <c r="BIT105" s="98" t="s">
        <v>669</v>
      </c>
      <c r="BIU105" s="98" t="s">
        <v>669</v>
      </c>
      <c r="BIV105" s="98" t="s">
        <v>669</v>
      </c>
      <c r="BIW105" s="98" t="s">
        <v>669</v>
      </c>
      <c r="BIX105" s="98" t="s">
        <v>669</v>
      </c>
      <c r="BIY105" s="98" t="s">
        <v>669</v>
      </c>
      <c r="BIZ105" s="98" t="s">
        <v>669</v>
      </c>
      <c r="BJA105" s="98" t="s">
        <v>669</v>
      </c>
      <c r="BJB105" s="98" t="s">
        <v>669</v>
      </c>
      <c r="BJC105" s="98" t="s">
        <v>669</v>
      </c>
      <c r="BJD105" s="98" t="s">
        <v>669</v>
      </c>
      <c r="BJE105" s="98" t="s">
        <v>669</v>
      </c>
      <c r="BJF105" s="98" t="s">
        <v>669</v>
      </c>
      <c r="BJG105" s="98" t="s">
        <v>669</v>
      </c>
      <c r="BJH105" s="98" t="s">
        <v>669</v>
      </c>
      <c r="BJI105" s="98" t="s">
        <v>669</v>
      </c>
      <c r="BJJ105" s="98" t="s">
        <v>669</v>
      </c>
      <c r="BJK105" s="98" t="s">
        <v>669</v>
      </c>
      <c r="BJL105" s="98" t="s">
        <v>669</v>
      </c>
      <c r="BJM105" s="98" t="s">
        <v>669</v>
      </c>
      <c r="BJN105" s="98" t="s">
        <v>669</v>
      </c>
      <c r="BJO105" s="98" t="s">
        <v>669</v>
      </c>
      <c r="BJP105" s="98" t="s">
        <v>669</v>
      </c>
      <c r="BJQ105" s="98" t="s">
        <v>669</v>
      </c>
      <c r="BJR105" s="98" t="s">
        <v>669</v>
      </c>
      <c r="BJS105" s="98" t="s">
        <v>669</v>
      </c>
      <c r="BJT105" s="98" t="s">
        <v>669</v>
      </c>
      <c r="BJU105" s="98" t="s">
        <v>669</v>
      </c>
      <c r="BJV105" s="98" t="s">
        <v>669</v>
      </c>
      <c r="BJW105" s="98" t="s">
        <v>669</v>
      </c>
      <c r="BJX105" s="98" t="s">
        <v>669</v>
      </c>
      <c r="BJY105" s="98" t="s">
        <v>669</v>
      </c>
      <c r="BJZ105" s="98" t="s">
        <v>669</v>
      </c>
      <c r="BKA105" s="98" t="s">
        <v>669</v>
      </c>
      <c r="BKB105" s="98" t="s">
        <v>669</v>
      </c>
      <c r="BKC105" s="98" t="s">
        <v>669</v>
      </c>
      <c r="BKD105" s="98" t="s">
        <v>669</v>
      </c>
      <c r="BKE105" s="98" t="s">
        <v>669</v>
      </c>
      <c r="BKF105" s="98" t="s">
        <v>669</v>
      </c>
      <c r="BKG105" s="98" t="s">
        <v>669</v>
      </c>
      <c r="BKH105" s="98" t="s">
        <v>669</v>
      </c>
      <c r="BKI105" s="98" t="s">
        <v>669</v>
      </c>
      <c r="BKJ105" s="98" t="s">
        <v>669</v>
      </c>
      <c r="BKK105" s="98" t="s">
        <v>669</v>
      </c>
      <c r="BKL105" s="98" t="s">
        <v>669</v>
      </c>
      <c r="BKM105" s="98" t="s">
        <v>669</v>
      </c>
      <c r="BKN105" s="98" t="s">
        <v>669</v>
      </c>
      <c r="BKO105" s="98" t="s">
        <v>669</v>
      </c>
      <c r="BKP105" s="98" t="s">
        <v>669</v>
      </c>
      <c r="BKQ105" s="98" t="s">
        <v>669</v>
      </c>
      <c r="BKR105" s="98" t="s">
        <v>669</v>
      </c>
      <c r="BKS105" s="98" t="s">
        <v>669</v>
      </c>
      <c r="BKT105" s="98" t="s">
        <v>669</v>
      </c>
      <c r="BKU105" s="98" t="s">
        <v>669</v>
      </c>
      <c r="BKV105" s="98" t="s">
        <v>669</v>
      </c>
      <c r="BKW105" s="98" t="s">
        <v>669</v>
      </c>
      <c r="BKX105" s="98" t="s">
        <v>669</v>
      </c>
      <c r="BKY105" s="98" t="s">
        <v>669</v>
      </c>
      <c r="BKZ105" s="98" t="s">
        <v>669</v>
      </c>
      <c r="BLA105" s="98" t="s">
        <v>669</v>
      </c>
      <c r="BLB105" s="98" t="s">
        <v>669</v>
      </c>
      <c r="BLC105" s="98" t="s">
        <v>669</v>
      </c>
      <c r="BLD105" s="98" t="s">
        <v>669</v>
      </c>
      <c r="BLE105" s="98" t="s">
        <v>669</v>
      </c>
      <c r="BLF105" s="98" t="s">
        <v>669</v>
      </c>
      <c r="BLG105" s="98" t="s">
        <v>669</v>
      </c>
      <c r="BLH105" s="98" t="s">
        <v>669</v>
      </c>
      <c r="BLI105" s="98" t="s">
        <v>669</v>
      </c>
      <c r="BLJ105" s="98" t="s">
        <v>669</v>
      </c>
      <c r="BLK105" s="98" t="s">
        <v>669</v>
      </c>
      <c r="BLL105" s="98" t="s">
        <v>669</v>
      </c>
      <c r="BLM105" s="98" t="s">
        <v>669</v>
      </c>
      <c r="BLN105" s="98" t="s">
        <v>669</v>
      </c>
      <c r="BLO105" s="98" t="s">
        <v>669</v>
      </c>
      <c r="BLP105" s="98" t="s">
        <v>669</v>
      </c>
      <c r="BLQ105" s="98" t="s">
        <v>669</v>
      </c>
      <c r="BLR105" s="98" t="s">
        <v>669</v>
      </c>
      <c r="BLS105" s="98" t="s">
        <v>669</v>
      </c>
      <c r="BLT105" s="98" t="s">
        <v>669</v>
      </c>
      <c r="BLU105" s="98" t="s">
        <v>669</v>
      </c>
      <c r="BLV105" s="98" t="s">
        <v>669</v>
      </c>
      <c r="BLW105" s="98" t="s">
        <v>669</v>
      </c>
      <c r="BLX105" s="98" t="s">
        <v>669</v>
      </c>
      <c r="BLY105" s="98" t="s">
        <v>669</v>
      </c>
      <c r="BLZ105" s="98" t="s">
        <v>669</v>
      </c>
      <c r="BMA105" s="98" t="s">
        <v>669</v>
      </c>
      <c r="BMB105" s="98" t="s">
        <v>669</v>
      </c>
      <c r="BMC105" s="98" t="s">
        <v>669</v>
      </c>
      <c r="BMD105" s="98" t="s">
        <v>669</v>
      </c>
      <c r="BME105" s="98" t="s">
        <v>669</v>
      </c>
      <c r="BMF105" s="98" t="s">
        <v>669</v>
      </c>
      <c r="BMG105" s="98" t="s">
        <v>669</v>
      </c>
      <c r="BMH105" s="98" t="s">
        <v>669</v>
      </c>
      <c r="BMI105" s="98" t="s">
        <v>669</v>
      </c>
      <c r="BMJ105" s="98" t="s">
        <v>669</v>
      </c>
      <c r="BMK105" s="98" t="s">
        <v>669</v>
      </c>
      <c r="BML105" s="98" t="s">
        <v>669</v>
      </c>
      <c r="BMM105" s="98" t="s">
        <v>669</v>
      </c>
      <c r="BMN105" s="98" t="s">
        <v>669</v>
      </c>
      <c r="BMO105" s="98" t="s">
        <v>669</v>
      </c>
      <c r="BMP105" s="98" t="s">
        <v>669</v>
      </c>
      <c r="BMQ105" s="98" t="s">
        <v>669</v>
      </c>
      <c r="BMR105" s="98" t="s">
        <v>669</v>
      </c>
      <c r="BMS105" s="98" t="s">
        <v>669</v>
      </c>
      <c r="BMT105" s="98" t="s">
        <v>669</v>
      </c>
      <c r="BMU105" s="98" t="s">
        <v>669</v>
      </c>
      <c r="BMV105" s="98" t="s">
        <v>669</v>
      </c>
      <c r="BMW105" s="98" t="s">
        <v>669</v>
      </c>
      <c r="BMX105" s="98" t="s">
        <v>669</v>
      </c>
      <c r="BMY105" s="98" t="s">
        <v>669</v>
      </c>
      <c r="BMZ105" s="98" t="s">
        <v>669</v>
      </c>
      <c r="BNA105" s="98" t="s">
        <v>669</v>
      </c>
      <c r="BNB105" s="98" t="s">
        <v>669</v>
      </c>
      <c r="BNC105" s="98" t="s">
        <v>669</v>
      </c>
      <c r="BND105" s="98" t="s">
        <v>669</v>
      </c>
      <c r="BNE105" s="98" t="s">
        <v>669</v>
      </c>
      <c r="BNF105" s="98" t="s">
        <v>669</v>
      </c>
      <c r="BNG105" s="98" t="s">
        <v>669</v>
      </c>
      <c r="BNH105" s="98" t="s">
        <v>669</v>
      </c>
      <c r="BNI105" s="98" t="s">
        <v>669</v>
      </c>
      <c r="BNJ105" s="98" t="s">
        <v>669</v>
      </c>
      <c r="BNK105" s="98" t="s">
        <v>669</v>
      </c>
      <c r="BNL105" s="98" t="s">
        <v>669</v>
      </c>
      <c r="BNM105" s="98" t="s">
        <v>669</v>
      </c>
      <c r="BNN105" s="98" t="s">
        <v>669</v>
      </c>
      <c r="BNO105" s="98" t="s">
        <v>669</v>
      </c>
      <c r="BNP105" s="98" t="s">
        <v>669</v>
      </c>
      <c r="BNQ105" s="98" t="s">
        <v>669</v>
      </c>
      <c r="BNR105" s="98" t="s">
        <v>669</v>
      </c>
      <c r="BNS105" s="98" t="s">
        <v>669</v>
      </c>
      <c r="BNT105" s="98" t="s">
        <v>669</v>
      </c>
      <c r="BNU105" s="98" t="s">
        <v>669</v>
      </c>
      <c r="BNV105" s="98" t="s">
        <v>669</v>
      </c>
      <c r="BNW105" s="98" t="s">
        <v>669</v>
      </c>
      <c r="BNX105" s="98" t="s">
        <v>669</v>
      </c>
      <c r="BNY105" s="98" t="s">
        <v>669</v>
      </c>
      <c r="BNZ105" s="98" t="s">
        <v>669</v>
      </c>
      <c r="BOA105" s="98" t="s">
        <v>669</v>
      </c>
      <c r="BOB105" s="98" t="s">
        <v>669</v>
      </c>
      <c r="BOC105" s="98" t="s">
        <v>669</v>
      </c>
      <c r="BOD105" s="98" t="s">
        <v>669</v>
      </c>
      <c r="BOE105" s="98" t="s">
        <v>669</v>
      </c>
      <c r="BOF105" s="98" t="s">
        <v>669</v>
      </c>
      <c r="BOG105" s="98" t="s">
        <v>669</v>
      </c>
      <c r="BOH105" s="98" t="s">
        <v>669</v>
      </c>
      <c r="BOI105" s="98" t="s">
        <v>669</v>
      </c>
      <c r="BOJ105" s="98" t="s">
        <v>669</v>
      </c>
      <c r="BOK105" s="98" t="s">
        <v>669</v>
      </c>
      <c r="BOL105" s="98" t="s">
        <v>669</v>
      </c>
      <c r="BOM105" s="98" t="s">
        <v>669</v>
      </c>
      <c r="BON105" s="98" t="s">
        <v>669</v>
      </c>
      <c r="BOO105" s="98" t="s">
        <v>669</v>
      </c>
      <c r="BOP105" s="98" t="s">
        <v>669</v>
      </c>
      <c r="BOQ105" s="98" t="s">
        <v>669</v>
      </c>
      <c r="BOR105" s="98" t="s">
        <v>669</v>
      </c>
      <c r="BOS105" s="98" t="s">
        <v>669</v>
      </c>
      <c r="BOT105" s="98" t="s">
        <v>669</v>
      </c>
      <c r="BOU105" s="98" t="s">
        <v>669</v>
      </c>
      <c r="BOV105" s="98" t="s">
        <v>669</v>
      </c>
      <c r="BOW105" s="98" t="s">
        <v>669</v>
      </c>
      <c r="BOX105" s="98" t="s">
        <v>669</v>
      </c>
      <c r="BOY105" s="98" t="s">
        <v>669</v>
      </c>
      <c r="BOZ105" s="98" t="s">
        <v>669</v>
      </c>
      <c r="BPA105" s="98" t="s">
        <v>669</v>
      </c>
      <c r="BPB105" s="98" t="s">
        <v>669</v>
      </c>
      <c r="BPC105" s="98" t="s">
        <v>669</v>
      </c>
      <c r="BPD105" s="98" t="s">
        <v>669</v>
      </c>
      <c r="BPE105" s="98" t="s">
        <v>669</v>
      </c>
      <c r="BPF105" s="98" t="s">
        <v>669</v>
      </c>
      <c r="BPG105" s="98" t="s">
        <v>669</v>
      </c>
      <c r="BPH105" s="98" t="s">
        <v>669</v>
      </c>
      <c r="BPI105" s="98" t="s">
        <v>669</v>
      </c>
      <c r="BPJ105" s="98" t="s">
        <v>669</v>
      </c>
      <c r="BPK105" s="98" t="s">
        <v>669</v>
      </c>
      <c r="BPL105" s="98" t="s">
        <v>669</v>
      </c>
      <c r="BPM105" s="98" t="s">
        <v>669</v>
      </c>
      <c r="BPN105" s="98" t="s">
        <v>669</v>
      </c>
      <c r="BPO105" s="98" t="s">
        <v>669</v>
      </c>
      <c r="BPP105" s="98" t="s">
        <v>669</v>
      </c>
      <c r="BPQ105" s="98" t="s">
        <v>669</v>
      </c>
      <c r="BPR105" s="98" t="s">
        <v>669</v>
      </c>
      <c r="BPS105" s="98" t="s">
        <v>669</v>
      </c>
      <c r="BPT105" s="98" t="s">
        <v>669</v>
      </c>
      <c r="BPU105" s="98" t="s">
        <v>669</v>
      </c>
      <c r="BPV105" s="98" t="s">
        <v>669</v>
      </c>
      <c r="BPW105" s="98" t="s">
        <v>669</v>
      </c>
      <c r="BPX105" s="98" t="s">
        <v>669</v>
      </c>
      <c r="BPY105" s="98" t="s">
        <v>669</v>
      </c>
      <c r="BPZ105" s="98" t="s">
        <v>669</v>
      </c>
      <c r="BQA105" s="98" t="s">
        <v>669</v>
      </c>
      <c r="BQB105" s="98" t="s">
        <v>669</v>
      </c>
      <c r="BQC105" s="98" t="s">
        <v>669</v>
      </c>
      <c r="BQD105" s="98" t="s">
        <v>669</v>
      </c>
      <c r="BQE105" s="98" t="s">
        <v>669</v>
      </c>
      <c r="BQF105" s="98" t="s">
        <v>669</v>
      </c>
      <c r="BQG105" s="98" t="s">
        <v>669</v>
      </c>
      <c r="BQH105" s="98" t="s">
        <v>669</v>
      </c>
      <c r="BQI105" s="98" t="s">
        <v>669</v>
      </c>
      <c r="BQJ105" s="98" t="s">
        <v>669</v>
      </c>
      <c r="BQK105" s="98" t="s">
        <v>669</v>
      </c>
      <c r="BQL105" s="98" t="s">
        <v>669</v>
      </c>
      <c r="BQM105" s="98" t="s">
        <v>669</v>
      </c>
      <c r="BQN105" s="98" t="s">
        <v>669</v>
      </c>
      <c r="BQO105" s="98" t="s">
        <v>669</v>
      </c>
      <c r="BQP105" s="98" t="s">
        <v>669</v>
      </c>
      <c r="BQQ105" s="98" t="s">
        <v>669</v>
      </c>
      <c r="BQR105" s="98" t="s">
        <v>669</v>
      </c>
      <c r="BQS105" s="98" t="s">
        <v>669</v>
      </c>
      <c r="BQT105" s="98" t="s">
        <v>669</v>
      </c>
      <c r="BQU105" s="98" t="s">
        <v>669</v>
      </c>
      <c r="BQV105" s="98" t="s">
        <v>669</v>
      </c>
      <c r="BQW105" s="98" t="s">
        <v>669</v>
      </c>
      <c r="BQX105" s="98" t="s">
        <v>669</v>
      </c>
      <c r="BQY105" s="98" t="s">
        <v>669</v>
      </c>
      <c r="BQZ105" s="98" t="s">
        <v>669</v>
      </c>
      <c r="BRA105" s="98" t="s">
        <v>669</v>
      </c>
      <c r="BRB105" s="98" t="s">
        <v>669</v>
      </c>
      <c r="BRC105" s="98" t="s">
        <v>669</v>
      </c>
      <c r="BRD105" s="98" t="s">
        <v>669</v>
      </c>
      <c r="BRE105" s="98" t="s">
        <v>669</v>
      </c>
      <c r="BRF105" s="98" t="s">
        <v>669</v>
      </c>
      <c r="BRG105" s="98" t="s">
        <v>669</v>
      </c>
      <c r="BRH105" s="98" t="s">
        <v>669</v>
      </c>
      <c r="BRI105" s="98" t="s">
        <v>669</v>
      </c>
      <c r="BRJ105" s="98" t="s">
        <v>669</v>
      </c>
      <c r="BRK105" s="98" t="s">
        <v>669</v>
      </c>
      <c r="BRL105" s="98" t="s">
        <v>669</v>
      </c>
      <c r="BRM105" s="98" t="s">
        <v>669</v>
      </c>
      <c r="BRN105" s="98" t="s">
        <v>669</v>
      </c>
      <c r="BRO105" s="98" t="s">
        <v>669</v>
      </c>
      <c r="BRP105" s="98" t="s">
        <v>669</v>
      </c>
      <c r="BRQ105" s="98" t="s">
        <v>669</v>
      </c>
      <c r="BRR105" s="98" t="s">
        <v>669</v>
      </c>
      <c r="BRS105" s="98" t="s">
        <v>669</v>
      </c>
      <c r="BRT105" s="98" t="s">
        <v>669</v>
      </c>
      <c r="BRU105" s="98" t="s">
        <v>669</v>
      </c>
      <c r="BRV105" s="98" t="s">
        <v>669</v>
      </c>
      <c r="BRW105" s="98" t="s">
        <v>669</v>
      </c>
      <c r="BRX105" s="98" t="s">
        <v>669</v>
      </c>
      <c r="BRY105" s="98" t="s">
        <v>669</v>
      </c>
      <c r="BRZ105" s="98" t="s">
        <v>669</v>
      </c>
      <c r="BSA105" s="98" t="s">
        <v>669</v>
      </c>
      <c r="BSB105" s="98" t="s">
        <v>669</v>
      </c>
      <c r="BSC105" s="98" t="s">
        <v>669</v>
      </c>
      <c r="BSD105" s="98" t="s">
        <v>669</v>
      </c>
      <c r="BSE105" s="98" t="s">
        <v>669</v>
      </c>
      <c r="BSF105" s="98" t="s">
        <v>669</v>
      </c>
      <c r="BSG105" s="98" t="s">
        <v>669</v>
      </c>
      <c r="BSH105" s="98" t="s">
        <v>669</v>
      </c>
      <c r="BSI105" s="98" t="s">
        <v>669</v>
      </c>
      <c r="BSJ105" s="98" t="s">
        <v>669</v>
      </c>
      <c r="BSK105" s="98" t="s">
        <v>669</v>
      </c>
      <c r="BSL105" s="98" t="s">
        <v>669</v>
      </c>
      <c r="BSM105" s="98" t="s">
        <v>669</v>
      </c>
      <c r="BSN105" s="98" t="s">
        <v>669</v>
      </c>
      <c r="BSO105" s="98" t="s">
        <v>669</v>
      </c>
      <c r="BSP105" s="98" t="s">
        <v>669</v>
      </c>
      <c r="BSQ105" s="98" t="s">
        <v>669</v>
      </c>
      <c r="BSR105" s="98" t="s">
        <v>669</v>
      </c>
      <c r="BSS105" s="98" t="s">
        <v>669</v>
      </c>
      <c r="BST105" s="98" t="s">
        <v>669</v>
      </c>
      <c r="BSU105" s="98" t="s">
        <v>669</v>
      </c>
      <c r="BSV105" s="98" t="s">
        <v>669</v>
      </c>
      <c r="BSW105" s="98" t="s">
        <v>669</v>
      </c>
      <c r="BSX105" s="98" t="s">
        <v>669</v>
      </c>
      <c r="BSY105" s="98" t="s">
        <v>669</v>
      </c>
      <c r="BSZ105" s="98" t="s">
        <v>669</v>
      </c>
      <c r="BTA105" s="98" t="s">
        <v>669</v>
      </c>
      <c r="BTB105" s="98" t="s">
        <v>669</v>
      </c>
      <c r="BTC105" s="98" t="s">
        <v>669</v>
      </c>
      <c r="BTD105" s="98" t="s">
        <v>669</v>
      </c>
      <c r="BTE105" s="98" t="s">
        <v>669</v>
      </c>
      <c r="BTF105" s="98" t="s">
        <v>669</v>
      </c>
      <c r="BTG105" s="98" t="s">
        <v>669</v>
      </c>
      <c r="BTH105" s="98" t="s">
        <v>669</v>
      </c>
      <c r="BTI105" s="98" t="s">
        <v>669</v>
      </c>
      <c r="BTJ105" s="98" t="s">
        <v>669</v>
      </c>
      <c r="BTK105" s="98" t="s">
        <v>669</v>
      </c>
      <c r="BTL105" s="98" t="s">
        <v>669</v>
      </c>
      <c r="BTM105" s="98" t="s">
        <v>669</v>
      </c>
      <c r="BTN105" s="98" t="s">
        <v>669</v>
      </c>
      <c r="BTO105" s="98" t="s">
        <v>669</v>
      </c>
      <c r="BTP105" s="98" t="s">
        <v>669</v>
      </c>
      <c r="BTQ105" s="98" t="s">
        <v>669</v>
      </c>
      <c r="BTR105" s="98" t="s">
        <v>669</v>
      </c>
      <c r="BTS105" s="98" t="s">
        <v>669</v>
      </c>
      <c r="BTT105" s="98" t="s">
        <v>669</v>
      </c>
      <c r="BTU105" s="98" t="s">
        <v>669</v>
      </c>
      <c r="BTV105" s="98" t="s">
        <v>669</v>
      </c>
      <c r="BTW105" s="98" t="s">
        <v>669</v>
      </c>
      <c r="BTX105" s="98" t="s">
        <v>669</v>
      </c>
      <c r="BTY105" s="98" t="s">
        <v>669</v>
      </c>
      <c r="BTZ105" s="98" t="s">
        <v>669</v>
      </c>
      <c r="BUA105" s="98" t="s">
        <v>669</v>
      </c>
      <c r="BUB105" s="98" t="s">
        <v>669</v>
      </c>
      <c r="BUC105" s="98" t="s">
        <v>669</v>
      </c>
      <c r="BUD105" s="98" t="s">
        <v>669</v>
      </c>
      <c r="BUE105" s="98" t="s">
        <v>669</v>
      </c>
      <c r="BUF105" s="98" t="s">
        <v>669</v>
      </c>
      <c r="BUG105" s="98" t="s">
        <v>669</v>
      </c>
      <c r="BUH105" s="98" t="s">
        <v>669</v>
      </c>
      <c r="BUI105" s="98" t="s">
        <v>669</v>
      </c>
      <c r="BUJ105" s="98" t="s">
        <v>669</v>
      </c>
      <c r="BUK105" s="98" t="s">
        <v>669</v>
      </c>
      <c r="BUL105" s="98" t="s">
        <v>669</v>
      </c>
      <c r="BUM105" s="98" t="s">
        <v>669</v>
      </c>
      <c r="BUN105" s="98" t="s">
        <v>669</v>
      </c>
      <c r="BUO105" s="98" t="s">
        <v>669</v>
      </c>
      <c r="BUP105" s="98" t="s">
        <v>669</v>
      </c>
      <c r="BUQ105" s="98" t="s">
        <v>669</v>
      </c>
      <c r="BUR105" s="98" t="s">
        <v>669</v>
      </c>
      <c r="BUS105" s="98" t="s">
        <v>669</v>
      </c>
      <c r="BUT105" s="98" t="s">
        <v>669</v>
      </c>
      <c r="BUU105" s="98" t="s">
        <v>669</v>
      </c>
      <c r="BUV105" s="98" t="s">
        <v>669</v>
      </c>
      <c r="BUW105" s="98" t="s">
        <v>669</v>
      </c>
      <c r="BUX105" s="98" t="s">
        <v>669</v>
      </c>
      <c r="BUY105" s="98" t="s">
        <v>669</v>
      </c>
      <c r="BUZ105" s="98" t="s">
        <v>669</v>
      </c>
      <c r="BVA105" s="98" t="s">
        <v>669</v>
      </c>
      <c r="BVB105" s="98" t="s">
        <v>669</v>
      </c>
      <c r="BVC105" s="98" t="s">
        <v>669</v>
      </c>
      <c r="BVD105" s="98" t="s">
        <v>669</v>
      </c>
      <c r="BVE105" s="98" t="s">
        <v>669</v>
      </c>
      <c r="BVF105" s="98" t="s">
        <v>669</v>
      </c>
      <c r="BVG105" s="98" t="s">
        <v>669</v>
      </c>
      <c r="BVH105" s="98" t="s">
        <v>669</v>
      </c>
      <c r="BVI105" s="98" t="s">
        <v>669</v>
      </c>
      <c r="BVJ105" s="98" t="s">
        <v>669</v>
      </c>
      <c r="BVK105" s="98" t="s">
        <v>669</v>
      </c>
      <c r="BVL105" s="98" t="s">
        <v>669</v>
      </c>
      <c r="BVM105" s="98" t="s">
        <v>669</v>
      </c>
      <c r="BVN105" s="98" t="s">
        <v>669</v>
      </c>
      <c r="BVO105" s="98" t="s">
        <v>669</v>
      </c>
      <c r="BVP105" s="98" t="s">
        <v>669</v>
      </c>
      <c r="BVQ105" s="98" t="s">
        <v>669</v>
      </c>
      <c r="BVR105" s="98" t="s">
        <v>669</v>
      </c>
      <c r="BVS105" s="98" t="s">
        <v>669</v>
      </c>
      <c r="BVT105" s="98" t="s">
        <v>669</v>
      </c>
      <c r="BVU105" s="98" t="s">
        <v>669</v>
      </c>
      <c r="BVV105" s="98" t="s">
        <v>669</v>
      </c>
      <c r="BVW105" s="98" t="s">
        <v>669</v>
      </c>
      <c r="BVX105" s="98" t="s">
        <v>669</v>
      </c>
      <c r="BVY105" s="98" t="s">
        <v>669</v>
      </c>
      <c r="BVZ105" s="98" t="s">
        <v>669</v>
      </c>
      <c r="BWA105" s="98" t="s">
        <v>669</v>
      </c>
      <c r="BWB105" s="98" t="s">
        <v>669</v>
      </c>
      <c r="BWC105" s="98" t="s">
        <v>669</v>
      </c>
      <c r="BWD105" s="98" t="s">
        <v>669</v>
      </c>
      <c r="BWE105" s="98" t="s">
        <v>669</v>
      </c>
      <c r="BWF105" s="98" t="s">
        <v>669</v>
      </c>
      <c r="BWG105" s="98" t="s">
        <v>669</v>
      </c>
      <c r="BWH105" s="98" t="s">
        <v>669</v>
      </c>
      <c r="BWI105" s="98" t="s">
        <v>669</v>
      </c>
      <c r="BWJ105" s="98" t="s">
        <v>669</v>
      </c>
      <c r="BWK105" s="98" t="s">
        <v>669</v>
      </c>
      <c r="BWL105" s="98" t="s">
        <v>669</v>
      </c>
      <c r="BWM105" s="98" t="s">
        <v>669</v>
      </c>
      <c r="BWN105" s="98" t="s">
        <v>669</v>
      </c>
      <c r="BWO105" s="98" t="s">
        <v>669</v>
      </c>
      <c r="BWP105" s="98" t="s">
        <v>669</v>
      </c>
      <c r="BWQ105" s="98" t="s">
        <v>669</v>
      </c>
      <c r="BWR105" s="98" t="s">
        <v>669</v>
      </c>
      <c r="BWS105" s="98" t="s">
        <v>669</v>
      </c>
      <c r="BWT105" s="98" t="s">
        <v>669</v>
      </c>
      <c r="BWU105" s="98" t="s">
        <v>669</v>
      </c>
      <c r="BWV105" s="98" t="s">
        <v>669</v>
      </c>
      <c r="BWW105" s="98" t="s">
        <v>669</v>
      </c>
      <c r="BWX105" s="98" t="s">
        <v>669</v>
      </c>
      <c r="BWY105" s="98" t="s">
        <v>669</v>
      </c>
      <c r="BWZ105" s="98" t="s">
        <v>669</v>
      </c>
      <c r="BXA105" s="98" t="s">
        <v>669</v>
      </c>
      <c r="BXB105" s="98" t="s">
        <v>669</v>
      </c>
      <c r="BXC105" s="98" t="s">
        <v>669</v>
      </c>
      <c r="BXD105" s="98" t="s">
        <v>669</v>
      </c>
      <c r="BXE105" s="98" t="s">
        <v>669</v>
      </c>
      <c r="BXF105" s="98" t="s">
        <v>669</v>
      </c>
      <c r="BXG105" s="98" t="s">
        <v>669</v>
      </c>
      <c r="BXH105" s="98" t="s">
        <v>669</v>
      </c>
      <c r="BXI105" s="98" t="s">
        <v>669</v>
      </c>
      <c r="BXJ105" s="98" t="s">
        <v>669</v>
      </c>
      <c r="BXK105" s="98" t="s">
        <v>669</v>
      </c>
      <c r="BXL105" s="98" t="s">
        <v>669</v>
      </c>
      <c r="BXM105" s="98" t="s">
        <v>669</v>
      </c>
      <c r="BXN105" s="98" t="s">
        <v>669</v>
      </c>
      <c r="BXO105" s="98" t="s">
        <v>669</v>
      </c>
      <c r="BXP105" s="98" t="s">
        <v>669</v>
      </c>
      <c r="BXQ105" s="98" t="s">
        <v>669</v>
      </c>
      <c r="BXR105" s="98" t="s">
        <v>669</v>
      </c>
      <c r="BXS105" s="98" t="s">
        <v>669</v>
      </c>
      <c r="BXT105" s="98" t="s">
        <v>669</v>
      </c>
      <c r="BXU105" s="98" t="s">
        <v>669</v>
      </c>
      <c r="BXV105" s="98" t="s">
        <v>669</v>
      </c>
      <c r="BXW105" s="98" t="s">
        <v>669</v>
      </c>
      <c r="BXX105" s="98" t="s">
        <v>669</v>
      </c>
      <c r="BXY105" s="98" t="s">
        <v>669</v>
      </c>
      <c r="BXZ105" s="98" t="s">
        <v>669</v>
      </c>
      <c r="BYA105" s="98" t="s">
        <v>669</v>
      </c>
      <c r="BYB105" s="98" t="s">
        <v>669</v>
      </c>
      <c r="BYC105" s="98" t="s">
        <v>669</v>
      </c>
      <c r="BYD105" s="98" t="s">
        <v>669</v>
      </c>
      <c r="BYE105" s="98" t="s">
        <v>669</v>
      </c>
      <c r="BYF105" s="98" t="s">
        <v>669</v>
      </c>
      <c r="BYG105" s="98" t="s">
        <v>669</v>
      </c>
      <c r="BYH105" s="98" t="s">
        <v>669</v>
      </c>
      <c r="BYI105" s="98" t="s">
        <v>669</v>
      </c>
      <c r="BYJ105" s="98" t="s">
        <v>669</v>
      </c>
      <c r="BYK105" s="98" t="s">
        <v>669</v>
      </c>
      <c r="BYL105" s="98" t="s">
        <v>669</v>
      </c>
      <c r="BYM105" s="98" t="s">
        <v>669</v>
      </c>
      <c r="BYN105" s="98" t="s">
        <v>669</v>
      </c>
      <c r="BYO105" s="98" t="s">
        <v>669</v>
      </c>
      <c r="BYP105" s="98" t="s">
        <v>669</v>
      </c>
      <c r="BYQ105" s="98" t="s">
        <v>669</v>
      </c>
      <c r="BYR105" s="98" t="s">
        <v>669</v>
      </c>
      <c r="BYS105" s="98" t="s">
        <v>669</v>
      </c>
      <c r="BYT105" s="98" t="s">
        <v>669</v>
      </c>
      <c r="BYU105" s="98" t="s">
        <v>669</v>
      </c>
      <c r="BYV105" s="98" t="s">
        <v>669</v>
      </c>
      <c r="BYW105" s="98" t="s">
        <v>669</v>
      </c>
      <c r="BYX105" s="98" t="s">
        <v>669</v>
      </c>
      <c r="BYY105" s="98" t="s">
        <v>669</v>
      </c>
      <c r="BYZ105" s="98" t="s">
        <v>669</v>
      </c>
      <c r="BZA105" s="98" t="s">
        <v>669</v>
      </c>
      <c r="BZB105" s="98" t="s">
        <v>669</v>
      </c>
      <c r="BZC105" s="98" t="s">
        <v>669</v>
      </c>
      <c r="BZD105" s="98" t="s">
        <v>669</v>
      </c>
      <c r="BZE105" s="98" t="s">
        <v>669</v>
      </c>
      <c r="BZF105" s="98" t="s">
        <v>669</v>
      </c>
      <c r="BZG105" s="98" t="s">
        <v>669</v>
      </c>
      <c r="BZH105" s="98" t="s">
        <v>669</v>
      </c>
      <c r="BZI105" s="98" t="s">
        <v>669</v>
      </c>
      <c r="BZJ105" s="98" t="s">
        <v>669</v>
      </c>
      <c r="BZK105" s="98" t="s">
        <v>669</v>
      </c>
      <c r="BZL105" s="98" t="s">
        <v>669</v>
      </c>
      <c r="BZM105" s="98" t="s">
        <v>669</v>
      </c>
      <c r="BZN105" s="98" t="s">
        <v>669</v>
      </c>
      <c r="BZO105" s="98" t="s">
        <v>669</v>
      </c>
      <c r="BZP105" s="98" t="s">
        <v>669</v>
      </c>
      <c r="BZQ105" s="98" t="s">
        <v>669</v>
      </c>
      <c r="BZR105" s="98" t="s">
        <v>669</v>
      </c>
      <c r="BZS105" s="98" t="s">
        <v>669</v>
      </c>
      <c r="BZT105" s="98" t="s">
        <v>669</v>
      </c>
      <c r="BZU105" s="98" t="s">
        <v>669</v>
      </c>
      <c r="BZV105" s="98" t="s">
        <v>669</v>
      </c>
      <c r="BZW105" s="98" t="s">
        <v>669</v>
      </c>
      <c r="BZX105" s="98" t="s">
        <v>669</v>
      </c>
      <c r="BZY105" s="98" t="s">
        <v>669</v>
      </c>
      <c r="BZZ105" s="98" t="s">
        <v>669</v>
      </c>
      <c r="CAA105" s="98" t="s">
        <v>669</v>
      </c>
      <c r="CAB105" s="98" t="s">
        <v>669</v>
      </c>
      <c r="CAC105" s="98" t="s">
        <v>669</v>
      </c>
      <c r="CAD105" s="98" t="s">
        <v>669</v>
      </c>
      <c r="CAE105" s="98" t="s">
        <v>669</v>
      </c>
      <c r="CAF105" s="98" t="s">
        <v>669</v>
      </c>
      <c r="CAG105" s="98" t="s">
        <v>669</v>
      </c>
      <c r="CAH105" s="98" t="s">
        <v>669</v>
      </c>
      <c r="CAI105" s="98" t="s">
        <v>669</v>
      </c>
      <c r="CAJ105" s="98" t="s">
        <v>669</v>
      </c>
      <c r="CAK105" s="98" t="s">
        <v>669</v>
      </c>
      <c r="CAL105" s="98" t="s">
        <v>669</v>
      </c>
      <c r="CAM105" s="98" t="s">
        <v>669</v>
      </c>
      <c r="CAN105" s="98" t="s">
        <v>669</v>
      </c>
      <c r="CAO105" s="98" t="s">
        <v>669</v>
      </c>
      <c r="CAP105" s="98" t="s">
        <v>669</v>
      </c>
      <c r="CAQ105" s="98" t="s">
        <v>669</v>
      </c>
      <c r="CAR105" s="98" t="s">
        <v>669</v>
      </c>
      <c r="CAS105" s="98" t="s">
        <v>669</v>
      </c>
      <c r="CAT105" s="98" t="s">
        <v>669</v>
      </c>
      <c r="CAU105" s="98" t="s">
        <v>669</v>
      </c>
      <c r="CAV105" s="98" t="s">
        <v>669</v>
      </c>
      <c r="CAW105" s="98" t="s">
        <v>669</v>
      </c>
      <c r="CAX105" s="98" t="s">
        <v>669</v>
      </c>
      <c r="CAY105" s="98" t="s">
        <v>669</v>
      </c>
      <c r="CAZ105" s="98" t="s">
        <v>669</v>
      </c>
      <c r="CBA105" s="98" t="s">
        <v>669</v>
      </c>
      <c r="CBB105" s="98" t="s">
        <v>669</v>
      </c>
      <c r="CBC105" s="98" t="s">
        <v>669</v>
      </c>
      <c r="CBD105" s="98" t="s">
        <v>669</v>
      </c>
      <c r="CBE105" s="98" t="s">
        <v>669</v>
      </c>
      <c r="CBF105" s="98" t="s">
        <v>669</v>
      </c>
      <c r="CBG105" s="98" t="s">
        <v>669</v>
      </c>
      <c r="CBH105" s="98" t="s">
        <v>669</v>
      </c>
      <c r="CBI105" s="98" t="s">
        <v>669</v>
      </c>
      <c r="CBJ105" s="98" t="s">
        <v>669</v>
      </c>
      <c r="CBK105" s="98" t="s">
        <v>669</v>
      </c>
      <c r="CBL105" s="98" t="s">
        <v>669</v>
      </c>
      <c r="CBM105" s="98" t="s">
        <v>669</v>
      </c>
      <c r="CBN105" s="98" t="s">
        <v>669</v>
      </c>
      <c r="CBO105" s="98" t="s">
        <v>669</v>
      </c>
      <c r="CBP105" s="98" t="s">
        <v>669</v>
      </c>
      <c r="CBQ105" s="98" t="s">
        <v>669</v>
      </c>
      <c r="CBR105" s="98" t="s">
        <v>669</v>
      </c>
      <c r="CBS105" s="98" t="s">
        <v>669</v>
      </c>
      <c r="CBT105" s="98" t="s">
        <v>669</v>
      </c>
      <c r="CBU105" s="98" t="s">
        <v>669</v>
      </c>
      <c r="CBV105" s="98" t="s">
        <v>669</v>
      </c>
      <c r="CBW105" s="98" t="s">
        <v>669</v>
      </c>
      <c r="CBX105" s="98" t="s">
        <v>669</v>
      </c>
      <c r="CBY105" s="98" t="s">
        <v>669</v>
      </c>
      <c r="CBZ105" s="98" t="s">
        <v>669</v>
      </c>
      <c r="CCA105" s="98" t="s">
        <v>669</v>
      </c>
      <c r="CCB105" s="98" t="s">
        <v>669</v>
      </c>
      <c r="CCC105" s="98" t="s">
        <v>669</v>
      </c>
      <c r="CCD105" s="98" t="s">
        <v>669</v>
      </c>
      <c r="CCE105" s="98" t="s">
        <v>669</v>
      </c>
      <c r="CCF105" s="98" t="s">
        <v>669</v>
      </c>
      <c r="CCG105" s="98" t="s">
        <v>669</v>
      </c>
      <c r="CCH105" s="98" t="s">
        <v>669</v>
      </c>
      <c r="CCI105" s="98" t="s">
        <v>669</v>
      </c>
      <c r="CCJ105" s="98" t="s">
        <v>669</v>
      </c>
      <c r="CCK105" s="98" t="s">
        <v>669</v>
      </c>
      <c r="CCL105" s="98" t="s">
        <v>669</v>
      </c>
      <c r="CCM105" s="98" t="s">
        <v>669</v>
      </c>
      <c r="CCN105" s="98" t="s">
        <v>669</v>
      </c>
      <c r="CCO105" s="98" t="s">
        <v>669</v>
      </c>
      <c r="CCP105" s="98" t="s">
        <v>669</v>
      </c>
      <c r="CCQ105" s="98" t="s">
        <v>669</v>
      </c>
      <c r="CCR105" s="98" t="s">
        <v>669</v>
      </c>
      <c r="CCS105" s="98" t="s">
        <v>669</v>
      </c>
      <c r="CCT105" s="98" t="s">
        <v>669</v>
      </c>
      <c r="CCU105" s="98" t="s">
        <v>669</v>
      </c>
      <c r="CCV105" s="98" t="s">
        <v>669</v>
      </c>
      <c r="CCW105" s="98" t="s">
        <v>669</v>
      </c>
      <c r="CCX105" s="98" t="s">
        <v>669</v>
      </c>
      <c r="CCY105" s="98" t="s">
        <v>669</v>
      </c>
      <c r="CCZ105" s="98" t="s">
        <v>669</v>
      </c>
      <c r="CDA105" s="98" t="s">
        <v>669</v>
      </c>
      <c r="CDB105" s="98" t="s">
        <v>669</v>
      </c>
      <c r="CDC105" s="98" t="s">
        <v>669</v>
      </c>
      <c r="CDD105" s="98" t="s">
        <v>669</v>
      </c>
      <c r="CDE105" s="98" t="s">
        <v>669</v>
      </c>
      <c r="CDF105" s="98" t="s">
        <v>669</v>
      </c>
      <c r="CDG105" s="98" t="s">
        <v>669</v>
      </c>
      <c r="CDH105" s="98" t="s">
        <v>669</v>
      </c>
      <c r="CDI105" s="98" t="s">
        <v>669</v>
      </c>
      <c r="CDJ105" s="98" t="s">
        <v>669</v>
      </c>
      <c r="CDK105" s="98" t="s">
        <v>669</v>
      </c>
      <c r="CDL105" s="98" t="s">
        <v>669</v>
      </c>
      <c r="CDM105" s="98" t="s">
        <v>669</v>
      </c>
      <c r="CDN105" s="98" t="s">
        <v>669</v>
      </c>
      <c r="CDO105" s="98" t="s">
        <v>669</v>
      </c>
      <c r="CDP105" s="98" t="s">
        <v>669</v>
      </c>
      <c r="CDQ105" s="98" t="s">
        <v>669</v>
      </c>
      <c r="CDR105" s="98" t="s">
        <v>669</v>
      </c>
      <c r="CDS105" s="98" t="s">
        <v>669</v>
      </c>
      <c r="CDT105" s="98" t="s">
        <v>669</v>
      </c>
      <c r="CDU105" s="98" t="s">
        <v>669</v>
      </c>
      <c r="CDV105" s="98" t="s">
        <v>669</v>
      </c>
      <c r="CDW105" s="98" t="s">
        <v>669</v>
      </c>
      <c r="CDX105" s="98" t="s">
        <v>669</v>
      </c>
      <c r="CDY105" s="98" t="s">
        <v>669</v>
      </c>
      <c r="CDZ105" s="98" t="s">
        <v>669</v>
      </c>
      <c r="CEA105" s="98" t="s">
        <v>669</v>
      </c>
      <c r="CEB105" s="98" t="s">
        <v>669</v>
      </c>
      <c r="CEC105" s="98" t="s">
        <v>669</v>
      </c>
      <c r="CED105" s="98" t="s">
        <v>669</v>
      </c>
      <c r="CEE105" s="98" t="s">
        <v>669</v>
      </c>
      <c r="CEF105" s="98" t="s">
        <v>669</v>
      </c>
      <c r="CEG105" s="98" t="s">
        <v>669</v>
      </c>
      <c r="CEH105" s="98" t="s">
        <v>669</v>
      </c>
      <c r="CEI105" s="98" t="s">
        <v>669</v>
      </c>
      <c r="CEJ105" s="98" t="s">
        <v>669</v>
      </c>
      <c r="CEK105" s="98" t="s">
        <v>669</v>
      </c>
      <c r="CEL105" s="98" t="s">
        <v>669</v>
      </c>
      <c r="CEM105" s="98" t="s">
        <v>669</v>
      </c>
      <c r="CEN105" s="98" t="s">
        <v>669</v>
      </c>
      <c r="CEO105" s="98" t="s">
        <v>669</v>
      </c>
      <c r="CEP105" s="98" t="s">
        <v>669</v>
      </c>
      <c r="CEQ105" s="98" t="s">
        <v>669</v>
      </c>
      <c r="CER105" s="98" t="s">
        <v>669</v>
      </c>
      <c r="CES105" s="98" t="s">
        <v>669</v>
      </c>
      <c r="CET105" s="98" t="s">
        <v>669</v>
      </c>
      <c r="CEU105" s="98" t="s">
        <v>669</v>
      </c>
      <c r="CEV105" s="98" t="s">
        <v>669</v>
      </c>
      <c r="CEW105" s="98" t="s">
        <v>669</v>
      </c>
      <c r="CEX105" s="98" t="s">
        <v>669</v>
      </c>
      <c r="CEY105" s="98" t="s">
        <v>669</v>
      </c>
      <c r="CEZ105" s="98" t="s">
        <v>669</v>
      </c>
      <c r="CFA105" s="98" t="s">
        <v>669</v>
      </c>
      <c r="CFB105" s="98" t="s">
        <v>669</v>
      </c>
      <c r="CFC105" s="98" t="s">
        <v>669</v>
      </c>
      <c r="CFD105" s="98" t="s">
        <v>669</v>
      </c>
      <c r="CFE105" s="98" t="s">
        <v>669</v>
      </c>
      <c r="CFF105" s="98" t="s">
        <v>669</v>
      </c>
      <c r="CFG105" s="98" t="s">
        <v>669</v>
      </c>
      <c r="CFH105" s="98" t="s">
        <v>669</v>
      </c>
      <c r="CFI105" s="98" t="s">
        <v>669</v>
      </c>
      <c r="CFJ105" s="98" t="s">
        <v>669</v>
      </c>
      <c r="CFK105" s="98" t="s">
        <v>669</v>
      </c>
      <c r="CFL105" s="98" t="s">
        <v>669</v>
      </c>
      <c r="CFM105" s="98" t="s">
        <v>669</v>
      </c>
      <c r="CFN105" s="98" t="s">
        <v>669</v>
      </c>
      <c r="CFO105" s="98" t="s">
        <v>669</v>
      </c>
      <c r="CFP105" s="98" t="s">
        <v>669</v>
      </c>
      <c r="CFQ105" s="98" t="s">
        <v>669</v>
      </c>
      <c r="CFR105" s="98" t="s">
        <v>669</v>
      </c>
      <c r="CFS105" s="98" t="s">
        <v>669</v>
      </c>
      <c r="CFT105" s="98" t="s">
        <v>669</v>
      </c>
      <c r="CFU105" s="98" t="s">
        <v>669</v>
      </c>
      <c r="CFV105" s="98" t="s">
        <v>669</v>
      </c>
      <c r="CFW105" s="98" t="s">
        <v>669</v>
      </c>
      <c r="CFX105" s="98" t="s">
        <v>669</v>
      </c>
      <c r="CFY105" s="98" t="s">
        <v>669</v>
      </c>
      <c r="CFZ105" s="98" t="s">
        <v>669</v>
      </c>
      <c r="CGA105" s="98" t="s">
        <v>669</v>
      </c>
      <c r="CGB105" s="98" t="s">
        <v>669</v>
      </c>
      <c r="CGC105" s="98" t="s">
        <v>669</v>
      </c>
      <c r="CGD105" s="98" t="s">
        <v>669</v>
      </c>
      <c r="CGE105" s="98" t="s">
        <v>669</v>
      </c>
      <c r="CGF105" s="98" t="s">
        <v>669</v>
      </c>
      <c r="CGG105" s="98" t="s">
        <v>669</v>
      </c>
      <c r="CGH105" s="98" t="s">
        <v>669</v>
      </c>
      <c r="CGI105" s="98" t="s">
        <v>669</v>
      </c>
      <c r="CGJ105" s="98" t="s">
        <v>669</v>
      </c>
      <c r="CGK105" s="98" t="s">
        <v>669</v>
      </c>
      <c r="CGL105" s="98" t="s">
        <v>669</v>
      </c>
      <c r="CGM105" s="98" t="s">
        <v>669</v>
      </c>
      <c r="CGN105" s="98" t="s">
        <v>669</v>
      </c>
      <c r="CGO105" s="98" t="s">
        <v>669</v>
      </c>
      <c r="CGP105" s="98" t="s">
        <v>669</v>
      </c>
      <c r="CGQ105" s="98" t="s">
        <v>669</v>
      </c>
      <c r="CGR105" s="98" t="s">
        <v>669</v>
      </c>
      <c r="CGS105" s="98" t="s">
        <v>669</v>
      </c>
      <c r="CGT105" s="98" t="s">
        <v>669</v>
      </c>
      <c r="CGU105" s="98" t="s">
        <v>669</v>
      </c>
      <c r="CGV105" s="98" t="s">
        <v>669</v>
      </c>
      <c r="CGW105" s="98" t="s">
        <v>669</v>
      </c>
      <c r="CGX105" s="98" t="s">
        <v>669</v>
      </c>
      <c r="CGY105" s="98" t="s">
        <v>669</v>
      </c>
      <c r="CGZ105" s="98" t="s">
        <v>669</v>
      </c>
      <c r="CHA105" s="98" t="s">
        <v>669</v>
      </c>
      <c r="CHB105" s="98" t="s">
        <v>669</v>
      </c>
      <c r="CHC105" s="98" t="s">
        <v>669</v>
      </c>
      <c r="CHD105" s="98" t="s">
        <v>669</v>
      </c>
      <c r="CHE105" s="98" t="s">
        <v>669</v>
      </c>
      <c r="CHF105" s="98" t="s">
        <v>669</v>
      </c>
      <c r="CHG105" s="98" t="s">
        <v>669</v>
      </c>
      <c r="CHH105" s="98" t="s">
        <v>669</v>
      </c>
      <c r="CHI105" s="98" t="s">
        <v>669</v>
      </c>
      <c r="CHJ105" s="98" t="s">
        <v>669</v>
      </c>
      <c r="CHK105" s="98" t="s">
        <v>669</v>
      </c>
      <c r="CHL105" s="98" t="s">
        <v>669</v>
      </c>
      <c r="CHM105" s="98" t="s">
        <v>669</v>
      </c>
      <c r="CHN105" s="98" t="s">
        <v>669</v>
      </c>
      <c r="CHO105" s="98" t="s">
        <v>669</v>
      </c>
      <c r="CHP105" s="98" t="s">
        <v>669</v>
      </c>
      <c r="CHQ105" s="98" t="s">
        <v>669</v>
      </c>
      <c r="CHR105" s="98" t="s">
        <v>669</v>
      </c>
      <c r="CHS105" s="98" t="s">
        <v>669</v>
      </c>
      <c r="CHT105" s="98" t="s">
        <v>669</v>
      </c>
      <c r="CHU105" s="98" t="s">
        <v>669</v>
      </c>
      <c r="CHV105" s="98" t="s">
        <v>669</v>
      </c>
      <c r="CHW105" s="98" t="s">
        <v>669</v>
      </c>
      <c r="CHX105" s="98" t="s">
        <v>669</v>
      </c>
      <c r="CHY105" s="98" t="s">
        <v>669</v>
      </c>
      <c r="CHZ105" s="98" t="s">
        <v>669</v>
      </c>
      <c r="CIA105" s="98" t="s">
        <v>669</v>
      </c>
      <c r="CIB105" s="98" t="s">
        <v>669</v>
      </c>
      <c r="CIC105" s="98" t="s">
        <v>669</v>
      </c>
      <c r="CID105" s="98" t="s">
        <v>669</v>
      </c>
      <c r="CIE105" s="98" t="s">
        <v>669</v>
      </c>
      <c r="CIF105" s="98" t="s">
        <v>669</v>
      </c>
      <c r="CIG105" s="98" t="s">
        <v>669</v>
      </c>
      <c r="CIH105" s="98" t="s">
        <v>669</v>
      </c>
      <c r="CII105" s="98" t="s">
        <v>669</v>
      </c>
      <c r="CIJ105" s="98" t="s">
        <v>669</v>
      </c>
      <c r="CIK105" s="98" t="s">
        <v>669</v>
      </c>
      <c r="CIL105" s="98" t="s">
        <v>669</v>
      </c>
      <c r="CIM105" s="98" t="s">
        <v>669</v>
      </c>
      <c r="CIN105" s="98" t="s">
        <v>669</v>
      </c>
      <c r="CIO105" s="98" t="s">
        <v>669</v>
      </c>
      <c r="CIP105" s="98" t="s">
        <v>669</v>
      </c>
      <c r="CIQ105" s="98" t="s">
        <v>669</v>
      </c>
      <c r="CIR105" s="98" t="s">
        <v>669</v>
      </c>
      <c r="CIS105" s="98" t="s">
        <v>669</v>
      </c>
      <c r="CIT105" s="98" t="s">
        <v>669</v>
      </c>
      <c r="CIU105" s="98" t="s">
        <v>669</v>
      </c>
      <c r="CIV105" s="98" t="s">
        <v>669</v>
      </c>
      <c r="CIW105" s="98" t="s">
        <v>669</v>
      </c>
      <c r="CIX105" s="98" t="s">
        <v>669</v>
      </c>
      <c r="CIY105" s="98" t="s">
        <v>669</v>
      </c>
      <c r="CIZ105" s="98" t="s">
        <v>669</v>
      </c>
      <c r="CJA105" s="98" t="s">
        <v>669</v>
      </c>
      <c r="CJB105" s="98" t="s">
        <v>669</v>
      </c>
      <c r="CJC105" s="98" t="s">
        <v>669</v>
      </c>
      <c r="CJD105" s="98" t="s">
        <v>669</v>
      </c>
      <c r="CJE105" s="98" t="s">
        <v>669</v>
      </c>
      <c r="CJF105" s="98" t="s">
        <v>669</v>
      </c>
      <c r="CJG105" s="98" t="s">
        <v>669</v>
      </c>
      <c r="CJH105" s="98" t="s">
        <v>669</v>
      </c>
      <c r="CJI105" s="98" t="s">
        <v>669</v>
      </c>
      <c r="CJJ105" s="98" t="s">
        <v>669</v>
      </c>
      <c r="CJK105" s="98" t="s">
        <v>669</v>
      </c>
      <c r="CJL105" s="98" t="s">
        <v>669</v>
      </c>
      <c r="CJM105" s="98" t="s">
        <v>669</v>
      </c>
      <c r="CJN105" s="98" t="s">
        <v>669</v>
      </c>
      <c r="CJO105" s="98" t="s">
        <v>669</v>
      </c>
      <c r="CJP105" s="98" t="s">
        <v>669</v>
      </c>
      <c r="CJQ105" s="98" t="s">
        <v>669</v>
      </c>
      <c r="CJR105" s="98" t="s">
        <v>669</v>
      </c>
      <c r="CJS105" s="98" t="s">
        <v>669</v>
      </c>
      <c r="CJT105" s="98" t="s">
        <v>669</v>
      </c>
      <c r="CJU105" s="98" t="s">
        <v>669</v>
      </c>
      <c r="CJV105" s="98" t="s">
        <v>669</v>
      </c>
      <c r="CJW105" s="98" t="s">
        <v>669</v>
      </c>
      <c r="CJX105" s="98" t="s">
        <v>669</v>
      </c>
      <c r="CJY105" s="98" t="s">
        <v>669</v>
      </c>
      <c r="CJZ105" s="98" t="s">
        <v>669</v>
      </c>
      <c r="CKA105" s="98" t="s">
        <v>669</v>
      </c>
      <c r="CKB105" s="98" t="s">
        <v>669</v>
      </c>
      <c r="CKC105" s="98" t="s">
        <v>669</v>
      </c>
      <c r="CKD105" s="98" t="s">
        <v>669</v>
      </c>
      <c r="CKE105" s="98" t="s">
        <v>669</v>
      </c>
      <c r="CKF105" s="98" t="s">
        <v>669</v>
      </c>
      <c r="CKG105" s="98" t="s">
        <v>669</v>
      </c>
      <c r="CKH105" s="98" t="s">
        <v>669</v>
      </c>
      <c r="CKI105" s="98" t="s">
        <v>669</v>
      </c>
      <c r="CKJ105" s="98" t="s">
        <v>669</v>
      </c>
      <c r="CKK105" s="98" t="s">
        <v>669</v>
      </c>
      <c r="CKL105" s="98" t="s">
        <v>669</v>
      </c>
      <c r="CKM105" s="98" t="s">
        <v>669</v>
      </c>
      <c r="CKN105" s="98" t="s">
        <v>669</v>
      </c>
      <c r="CKO105" s="98" t="s">
        <v>669</v>
      </c>
      <c r="CKP105" s="98" t="s">
        <v>669</v>
      </c>
      <c r="CKQ105" s="98" t="s">
        <v>669</v>
      </c>
      <c r="CKR105" s="98" t="s">
        <v>669</v>
      </c>
      <c r="CKS105" s="98" t="s">
        <v>669</v>
      </c>
      <c r="CKT105" s="98" t="s">
        <v>669</v>
      </c>
      <c r="CKU105" s="98" t="s">
        <v>669</v>
      </c>
      <c r="CKV105" s="98" t="s">
        <v>669</v>
      </c>
      <c r="CKW105" s="98" t="s">
        <v>669</v>
      </c>
      <c r="CKX105" s="98" t="s">
        <v>669</v>
      </c>
      <c r="CKY105" s="98" t="s">
        <v>669</v>
      </c>
      <c r="CKZ105" s="98" t="s">
        <v>669</v>
      </c>
      <c r="CLA105" s="98" t="s">
        <v>669</v>
      </c>
      <c r="CLB105" s="98" t="s">
        <v>669</v>
      </c>
      <c r="CLC105" s="98" t="s">
        <v>669</v>
      </c>
      <c r="CLD105" s="98" t="s">
        <v>669</v>
      </c>
      <c r="CLE105" s="98" t="s">
        <v>669</v>
      </c>
      <c r="CLF105" s="98" t="s">
        <v>669</v>
      </c>
      <c r="CLG105" s="98" t="s">
        <v>669</v>
      </c>
      <c r="CLH105" s="98" t="s">
        <v>669</v>
      </c>
      <c r="CLI105" s="98" t="s">
        <v>669</v>
      </c>
      <c r="CLJ105" s="98" t="s">
        <v>669</v>
      </c>
      <c r="CLK105" s="98" t="s">
        <v>669</v>
      </c>
      <c r="CLL105" s="98" t="s">
        <v>669</v>
      </c>
      <c r="CLM105" s="98" t="s">
        <v>669</v>
      </c>
      <c r="CLN105" s="98" t="s">
        <v>669</v>
      </c>
      <c r="CLO105" s="98" t="s">
        <v>669</v>
      </c>
      <c r="CLP105" s="98" t="s">
        <v>669</v>
      </c>
      <c r="CLQ105" s="98" t="s">
        <v>669</v>
      </c>
      <c r="CLR105" s="98" t="s">
        <v>669</v>
      </c>
      <c r="CLS105" s="98" t="s">
        <v>669</v>
      </c>
      <c r="CLT105" s="98" t="s">
        <v>669</v>
      </c>
      <c r="CLU105" s="98" t="s">
        <v>669</v>
      </c>
      <c r="CLV105" s="98" t="s">
        <v>669</v>
      </c>
      <c r="CLW105" s="98" t="s">
        <v>669</v>
      </c>
      <c r="CLX105" s="98" t="s">
        <v>669</v>
      </c>
      <c r="CLY105" s="98" t="s">
        <v>669</v>
      </c>
      <c r="CLZ105" s="98" t="s">
        <v>669</v>
      </c>
      <c r="CMA105" s="98" t="s">
        <v>669</v>
      </c>
      <c r="CMB105" s="98" t="s">
        <v>669</v>
      </c>
      <c r="CMC105" s="98" t="s">
        <v>669</v>
      </c>
      <c r="CMD105" s="98" t="s">
        <v>669</v>
      </c>
      <c r="CME105" s="98" t="s">
        <v>669</v>
      </c>
      <c r="CMF105" s="98" t="s">
        <v>669</v>
      </c>
      <c r="CMG105" s="98" t="s">
        <v>669</v>
      </c>
      <c r="CMH105" s="98" t="s">
        <v>669</v>
      </c>
      <c r="CMI105" s="98" t="s">
        <v>669</v>
      </c>
      <c r="CMJ105" s="98" t="s">
        <v>669</v>
      </c>
      <c r="CMK105" s="98" t="s">
        <v>669</v>
      </c>
      <c r="CML105" s="98" t="s">
        <v>669</v>
      </c>
      <c r="CMM105" s="98" t="s">
        <v>669</v>
      </c>
      <c r="CMN105" s="98" t="s">
        <v>669</v>
      </c>
      <c r="CMO105" s="98" t="s">
        <v>669</v>
      </c>
      <c r="CMP105" s="98" t="s">
        <v>669</v>
      </c>
      <c r="CMQ105" s="98" t="s">
        <v>669</v>
      </c>
      <c r="CMR105" s="98" t="s">
        <v>669</v>
      </c>
      <c r="CMS105" s="98" t="s">
        <v>669</v>
      </c>
      <c r="CMT105" s="98" t="s">
        <v>669</v>
      </c>
      <c r="CMU105" s="98" t="s">
        <v>669</v>
      </c>
      <c r="CMV105" s="98" t="s">
        <v>669</v>
      </c>
      <c r="CMW105" s="98" t="s">
        <v>669</v>
      </c>
      <c r="CMX105" s="98" t="s">
        <v>669</v>
      </c>
      <c r="CMY105" s="98" t="s">
        <v>669</v>
      </c>
      <c r="CMZ105" s="98" t="s">
        <v>669</v>
      </c>
      <c r="CNA105" s="98" t="s">
        <v>669</v>
      </c>
      <c r="CNB105" s="98" t="s">
        <v>669</v>
      </c>
      <c r="CNC105" s="98" t="s">
        <v>669</v>
      </c>
      <c r="CND105" s="98" t="s">
        <v>669</v>
      </c>
      <c r="CNE105" s="98" t="s">
        <v>669</v>
      </c>
      <c r="CNF105" s="98" t="s">
        <v>669</v>
      </c>
      <c r="CNG105" s="98" t="s">
        <v>669</v>
      </c>
      <c r="CNH105" s="98" t="s">
        <v>669</v>
      </c>
      <c r="CNI105" s="98" t="s">
        <v>669</v>
      </c>
      <c r="CNJ105" s="98" t="s">
        <v>669</v>
      </c>
      <c r="CNK105" s="98" t="s">
        <v>669</v>
      </c>
      <c r="CNL105" s="98" t="s">
        <v>669</v>
      </c>
      <c r="CNM105" s="98" t="s">
        <v>669</v>
      </c>
      <c r="CNN105" s="98" t="s">
        <v>669</v>
      </c>
      <c r="CNO105" s="98" t="s">
        <v>669</v>
      </c>
      <c r="CNP105" s="98" t="s">
        <v>669</v>
      </c>
      <c r="CNQ105" s="98" t="s">
        <v>669</v>
      </c>
      <c r="CNR105" s="98" t="s">
        <v>669</v>
      </c>
      <c r="CNS105" s="98" t="s">
        <v>669</v>
      </c>
      <c r="CNT105" s="98" t="s">
        <v>669</v>
      </c>
      <c r="CNU105" s="98" t="s">
        <v>669</v>
      </c>
      <c r="CNV105" s="98" t="s">
        <v>669</v>
      </c>
      <c r="CNW105" s="98" t="s">
        <v>669</v>
      </c>
      <c r="CNX105" s="98" t="s">
        <v>669</v>
      </c>
      <c r="CNY105" s="98" t="s">
        <v>669</v>
      </c>
      <c r="CNZ105" s="98" t="s">
        <v>669</v>
      </c>
      <c r="COA105" s="98" t="s">
        <v>669</v>
      </c>
      <c r="COB105" s="98" t="s">
        <v>669</v>
      </c>
      <c r="COC105" s="98" t="s">
        <v>669</v>
      </c>
      <c r="COD105" s="98" t="s">
        <v>669</v>
      </c>
      <c r="COE105" s="98" t="s">
        <v>669</v>
      </c>
      <c r="COF105" s="98" t="s">
        <v>669</v>
      </c>
      <c r="COG105" s="98" t="s">
        <v>669</v>
      </c>
      <c r="COH105" s="98" t="s">
        <v>669</v>
      </c>
      <c r="COI105" s="98" t="s">
        <v>669</v>
      </c>
      <c r="COJ105" s="98" t="s">
        <v>669</v>
      </c>
      <c r="COK105" s="98" t="s">
        <v>669</v>
      </c>
      <c r="COL105" s="98" t="s">
        <v>669</v>
      </c>
      <c r="COM105" s="98" t="s">
        <v>669</v>
      </c>
      <c r="CON105" s="98" t="s">
        <v>669</v>
      </c>
      <c r="COO105" s="98" t="s">
        <v>669</v>
      </c>
      <c r="COP105" s="98" t="s">
        <v>669</v>
      </c>
      <c r="COQ105" s="98" t="s">
        <v>669</v>
      </c>
      <c r="COR105" s="98" t="s">
        <v>669</v>
      </c>
      <c r="COS105" s="98" t="s">
        <v>669</v>
      </c>
      <c r="COT105" s="98" t="s">
        <v>669</v>
      </c>
      <c r="COU105" s="98" t="s">
        <v>669</v>
      </c>
      <c r="COV105" s="98" t="s">
        <v>669</v>
      </c>
      <c r="COW105" s="98" t="s">
        <v>669</v>
      </c>
      <c r="COX105" s="98" t="s">
        <v>669</v>
      </c>
      <c r="COY105" s="98" t="s">
        <v>669</v>
      </c>
      <c r="COZ105" s="98" t="s">
        <v>669</v>
      </c>
      <c r="CPA105" s="98" t="s">
        <v>669</v>
      </c>
      <c r="CPB105" s="98" t="s">
        <v>669</v>
      </c>
      <c r="CPC105" s="98" t="s">
        <v>669</v>
      </c>
      <c r="CPD105" s="98" t="s">
        <v>669</v>
      </c>
      <c r="CPE105" s="98" t="s">
        <v>669</v>
      </c>
      <c r="CPF105" s="98" t="s">
        <v>669</v>
      </c>
      <c r="CPG105" s="98" t="s">
        <v>669</v>
      </c>
      <c r="CPH105" s="98" t="s">
        <v>669</v>
      </c>
      <c r="CPI105" s="98" t="s">
        <v>669</v>
      </c>
      <c r="CPJ105" s="98" t="s">
        <v>669</v>
      </c>
      <c r="CPK105" s="98" t="s">
        <v>669</v>
      </c>
      <c r="CPL105" s="98" t="s">
        <v>669</v>
      </c>
      <c r="CPM105" s="98" t="s">
        <v>669</v>
      </c>
      <c r="CPN105" s="98" t="s">
        <v>669</v>
      </c>
      <c r="CPO105" s="98" t="s">
        <v>669</v>
      </c>
      <c r="CPP105" s="98" t="s">
        <v>669</v>
      </c>
      <c r="CPQ105" s="98" t="s">
        <v>669</v>
      </c>
      <c r="CPR105" s="98" t="s">
        <v>669</v>
      </c>
      <c r="CPS105" s="98" t="s">
        <v>669</v>
      </c>
      <c r="CPT105" s="98" t="s">
        <v>669</v>
      </c>
      <c r="CPU105" s="98" t="s">
        <v>669</v>
      </c>
      <c r="CPV105" s="98" t="s">
        <v>669</v>
      </c>
      <c r="CPW105" s="98" t="s">
        <v>669</v>
      </c>
      <c r="CPX105" s="98" t="s">
        <v>669</v>
      </c>
      <c r="CPY105" s="98" t="s">
        <v>669</v>
      </c>
      <c r="CPZ105" s="98" t="s">
        <v>669</v>
      </c>
      <c r="CQA105" s="98" t="s">
        <v>669</v>
      </c>
      <c r="CQB105" s="98" t="s">
        <v>669</v>
      </c>
      <c r="CQC105" s="98" t="s">
        <v>669</v>
      </c>
      <c r="CQD105" s="98" t="s">
        <v>669</v>
      </c>
      <c r="CQE105" s="98" t="s">
        <v>669</v>
      </c>
      <c r="CQF105" s="98" t="s">
        <v>669</v>
      </c>
      <c r="CQG105" s="98" t="s">
        <v>669</v>
      </c>
      <c r="CQH105" s="98" t="s">
        <v>669</v>
      </c>
      <c r="CQI105" s="98" t="s">
        <v>669</v>
      </c>
      <c r="CQJ105" s="98" t="s">
        <v>669</v>
      </c>
      <c r="CQK105" s="98" t="s">
        <v>669</v>
      </c>
      <c r="CQL105" s="98" t="s">
        <v>669</v>
      </c>
      <c r="CQM105" s="98" t="s">
        <v>669</v>
      </c>
      <c r="CQN105" s="98" t="s">
        <v>669</v>
      </c>
      <c r="CQO105" s="98" t="s">
        <v>669</v>
      </c>
      <c r="CQP105" s="98" t="s">
        <v>669</v>
      </c>
      <c r="CQQ105" s="98" t="s">
        <v>669</v>
      </c>
      <c r="CQR105" s="98" t="s">
        <v>669</v>
      </c>
      <c r="CQS105" s="98" t="s">
        <v>669</v>
      </c>
      <c r="CQT105" s="98" t="s">
        <v>669</v>
      </c>
      <c r="CQU105" s="98" t="s">
        <v>669</v>
      </c>
      <c r="CQV105" s="98" t="s">
        <v>669</v>
      </c>
      <c r="CQW105" s="98" t="s">
        <v>669</v>
      </c>
      <c r="CQX105" s="98" t="s">
        <v>669</v>
      </c>
      <c r="CQY105" s="98" t="s">
        <v>669</v>
      </c>
      <c r="CQZ105" s="98" t="s">
        <v>669</v>
      </c>
      <c r="CRA105" s="98" t="s">
        <v>669</v>
      </c>
      <c r="CRB105" s="98" t="s">
        <v>669</v>
      </c>
      <c r="CRC105" s="98" t="s">
        <v>669</v>
      </c>
      <c r="CRD105" s="98" t="s">
        <v>669</v>
      </c>
      <c r="CRE105" s="98" t="s">
        <v>669</v>
      </c>
      <c r="CRF105" s="98" t="s">
        <v>669</v>
      </c>
      <c r="CRG105" s="98" t="s">
        <v>669</v>
      </c>
      <c r="CRH105" s="98" t="s">
        <v>669</v>
      </c>
      <c r="CRI105" s="98" t="s">
        <v>669</v>
      </c>
      <c r="CRJ105" s="98" t="s">
        <v>669</v>
      </c>
      <c r="CRK105" s="98" t="s">
        <v>669</v>
      </c>
      <c r="CRL105" s="98" t="s">
        <v>669</v>
      </c>
      <c r="CRM105" s="98" t="s">
        <v>669</v>
      </c>
      <c r="CRN105" s="98" t="s">
        <v>669</v>
      </c>
      <c r="CRO105" s="98" t="s">
        <v>669</v>
      </c>
      <c r="CRP105" s="98" t="s">
        <v>669</v>
      </c>
      <c r="CRQ105" s="98" t="s">
        <v>669</v>
      </c>
      <c r="CRR105" s="98" t="s">
        <v>669</v>
      </c>
      <c r="CRS105" s="98" t="s">
        <v>669</v>
      </c>
      <c r="CRT105" s="98" t="s">
        <v>669</v>
      </c>
      <c r="CRU105" s="98" t="s">
        <v>669</v>
      </c>
      <c r="CRV105" s="98" t="s">
        <v>669</v>
      </c>
      <c r="CRW105" s="98" t="s">
        <v>669</v>
      </c>
      <c r="CRX105" s="98" t="s">
        <v>669</v>
      </c>
      <c r="CRY105" s="98" t="s">
        <v>669</v>
      </c>
      <c r="CRZ105" s="98" t="s">
        <v>669</v>
      </c>
      <c r="CSA105" s="98" t="s">
        <v>669</v>
      </c>
      <c r="CSB105" s="98" t="s">
        <v>669</v>
      </c>
      <c r="CSC105" s="98" t="s">
        <v>669</v>
      </c>
      <c r="CSD105" s="98" t="s">
        <v>669</v>
      </c>
      <c r="CSE105" s="98" t="s">
        <v>669</v>
      </c>
      <c r="CSF105" s="98" t="s">
        <v>669</v>
      </c>
      <c r="CSG105" s="98" t="s">
        <v>669</v>
      </c>
      <c r="CSH105" s="98" t="s">
        <v>669</v>
      </c>
      <c r="CSI105" s="98" t="s">
        <v>669</v>
      </c>
      <c r="CSJ105" s="98" t="s">
        <v>669</v>
      </c>
      <c r="CSK105" s="98" t="s">
        <v>669</v>
      </c>
      <c r="CSL105" s="98" t="s">
        <v>669</v>
      </c>
      <c r="CSM105" s="98" t="s">
        <v>669</v>
      </c>
      <c r="CSN105" s="98" t="s">
        <v>669</v>
      </c>
      <c r="CSO105" s="98" t="s">
        <v>669</v>
      </c>
      <c r="CSP105" s="98" t="s">
        <v>669</v>
      </c>
      <c r="CSQ105" s="98" t="s">
        <v>669</v>
      </c>
      <c r="CSR105" s="98" t="s">
        <v>669</v>
      </c>
      <c r="CSS105" s="98" t="s">
        <v>669</v>
      </c>
      <c r="CST105" s="98" t="s">
        <v>669</v>
      </c>
      <c r="CSU105" s="98" t="s">
        <v>669</v>
      </c>
      <c r="CSV105" s="98" t="s">
        <v>669</v>
      </c>
      <c r="CSW105" s="98" t="s">
        <v>669</v>
      </c>
      <c r="CSX105" s="98" t="s">
        <v>669</v>
      </c>
      <c r="CSY105" s="98" t="s">
        <v>669</v>
      </c>
      <c r="CSZ105" s="98" t="s">
        <v>669</v>
      </c>
      <c r="CTA105" s="98" t="s">
        <v>669</v>
      </c>
      <c r="CTB105" s="98" t="s">
        <v>669</v>
      </c>
      <c r="CTC105" s="98" t="s">
        <v>669</v>
      </c>
      <c r="CTD105" s="98" t="s">
        <v>669</v>
      </c>
      <c r="CTE105" s="98" t="s">
        <v>669</v>
      </c>
      <c r="CTF105" s="98" t="s">
        <v>669</v>
      </c>
      <c r="CTG105" s="98" t="s">
        <v>669</v>
      </c>
      <c r="CTH105" s="98" t="s">
        <v>669</v>
      </c>
      <c r="CTI105" s="98" t="s">
        <v>669</v>
      </c>
      <c r="CTJ105" s="98" t="s">
        <v>669</v>
      </c>
      <c r="CTK105" s="98" t="s">
        <v>669</v>
      </c>
      <c r="CTL105" s="98" t="s">
        <v>669</v>
      </c>
      <c r="CTM105" s="98" t="s">
        <v>669</v>
      </c>
      <c r="CTN105" s="98" t="s">
        <v>669</v>
      </c>
      <c r="CTO105" s="98" t="s">
        <v>669</v>
      </c>
      <c r="CTP105" s="98" t="s">
        <v>669</v>
      </c>
      <c r="CTQ105" s="98" t="s">
        <v>669</v>
      </c>
      <c r="CTR105" s="98" t="s">
        <v>669</v>
      </c>
      <c r="CTS105" s="98" t="s">
        <v>669</v>
      </c>
      <c r="CTT105" s="98" t="s">
        <v>669</v>
      </c>
      <c r="CTU105" s="98" t="s">
        <v>669</v>
      </c>
      <c r="CTV105" s="98" t="s">
        <v>669</v>
      </c>
      <c r="CTW105" s="98" t="s">
        <v>669</v>
      </c>
      <c r="CTX105" s="98" t="s">
        <v>669</v>
      </c>
      <c r="CTY105" s="98" t="s">
        <v>669</v>
      </c>
      <c r="CTZ105" s="98" t="s">
        <v>669</v>
      </c>
      <c r="CUA105" s="98" t="s">
        <v>669</v>
      </c>
      <c r="CUB105" s="98" t="s">
        <v>669</v>
      </c>
      <c r="CUC105" s="98" t="s">
        <v>669</v>
      </c>
      <c r="CUD105" s="98" t="s">
        <v>669</v>
      </c>
      <c r="CUE105" s="98" t="s">
        <v>669</v>
      </c>
      <c r="CUF105" s="98" t="s">
        <v>669</v>
      </c>
      <c r="CUG105" s="98" t="s">
        <v>669</v>
      </c>
      <c r="CUH105" s="98" t="s">
        <v>669</v>
      </c>
      <c r="CUI105" s="98" t="s">
        <v>669</v>
      </c>
      <c r="CUJ105" s="98" t="s">
        <v>669</v>
      </c>
      <c r="CUK105" s="98" t="s">
        <v>669</v>
      </c>
      <c r="CUL105" s="98" t="s">
        <v>669</v>
      </c>
      <c r="CUM105" s="98" t="s">
        <v>669</v>
      </c>
      <c r="CUN105" s="98" t="s">
        <v>669</v>
      </c>
      <c r="CUO105" s="98" t="s">
        <v>669</v>
      </c>
      <c r="CUP105" s="98" t="s">
        <v>669</v>
      </c>
      <c r="CUQ105" s="98" t="s">
        <v>669</v>
      </c>
      <c r="CUR105" s="98" t="s">
        <v>669</v>
      </c>
      <c r="CUS105" s="98" t="s">
        <v>669</v>
      </c>
      <c r="CUT105" s="98" t="s">
        <v>669</v>
      </c>
      <c r="CUU105" s="98" t="s">
        <v>669</v>
      </c>
      <c r="CUV105" s="98" t="s">
        <v>669</v>
      </c>
      <c r="CUW105" s="98" t="s">
        <v>669</v>
      </c>
      <c r="CUX105" s="98" t="s">
        <v>669</v>
      </c>
      <c r="CUY105" s="98" t="s">
        <v>669</v>
      </c>
      <c r="CUZ105" s="98" t="s">
        <v>669</v>
      </c>
      <c r="CVA105" s="98" t="s">
        <v>669</v>
      </c>
      <c r="CVB105" s="98" t="s">
        <v>669</v>
      </c>
      <c r="CVC105" s="98" t="s">
        <v>669</v>
      </c>
      <c r="CVD105" s="98" t="s">
        <v>669</v>
      </c>
      <c r="CVE105" s="98" t="s">
        <v>669</v>
      </c>
      <c r="CVF105" s="98" t="s">
        <v>669</v>
      </c>
      <c r="CVG105" s="98" t="s">
        <v>669</v>
      </c>
      <c r="CVH105" s="98" t="s">
        <v>669</v>
      </c>
      <c r="CVI105" s="98" t="s">
        <v>669</v>
      </c>
      <c r="CVJ105" s="98" t="s">
        <v>669</v>
      </c>
      <c r="CVK105" s="98" t="s">
        <v>669</v>
      </c>
      <c r="CVL105" s="98" t="s">
        <v>669</v>
      </c>
      <c r="CVM105" s="98" t="s">
        <v>669</v>
      </c>
      <c r="CVN105" s="98" t="s">
        <v>669</v>
      </c>
      <c r="CVO105" s="98" t="s">
        <v>669</v>
      </c>
      <c r="CVP105" s="98" t="s">
        <v>669</v>
      </c>
      <c r="CVQ105" s="98" t="s">
        <v>669</v>
      </c>
      <c r="CVR105" s="98" t="s">
        <v>669</v>
      </c>
      <c r="CVS105" s="98" t="s">
        <v>669</v>
      </c>
      <c r="CVT105" s="98" t="s">
        <v>669</v>
      </c>
      <c r="CVU105" s="98" t="s">
        <v>669</v>
      </c>
      <c r="CVV105" s="98" t="s">
        <v>669</v>
      </c>
      <c r="CVW105" s="98" t="s">
        <v>669</v>
      </c>
      <c r="CVX105" s="98" t="s">
        <v>669</v>
      </c>
      <c r="CVY105" s="98" t="s">
        <v>669</v>
      </c>
      <c r="CVZ105" s="98" t="s">
        <v>669</v>
      </c>
      <c r="CWA105" s="98" t="s">
        <v>669</v>
      </c>
      <c r="CWB105" s="98" t="s">
        <v>669</v>
      </c>
      <c r="CWC105" s="98" t="s">
        <v>669</v>
      </c>
      <c r="CWD105" s="98" t="s">
        <v>669</v>
      </c>
      <c r="CWE105" s="98" t="s">
        <v>669</v>
      </c>
      <c r="CWF105" s="98" t="s">
        <v>669</v>
      </c>
      <c r="CWG105" s="98" t="s">
        <v>669</v>
      </c>
      <c r="CWH105" s="98" t="s">
        <v>669</v>
      </c>
      <c r="CWI105" s="98" t="s">
        <v>669</v>
      </c>
      <c r="CWJ105" s="98" t="s">
        <v>669</v>
      </c>
      <c r="CWK105" s="98" t="s">
        <v>669</v>
      </c>
      <c r="CWL105" s="98" t="s">
        <v>669</v>
      </c>
      <c r="CWM105" s="98" t="s">
        <v>669</v>
      </c>
      <c r="CWN105" s="98" t="s">
        <v>669</v>
      </c>
      <c r="CWO105" s="98" t="s">
        <v>669</v>
      </c>
      <c r="CWP105" s="98" t="s">
        <v>669</v>
      </c>
      <c r="CWQ105" s="98" t="s">
        <v>669</v>
      </c>
      <c r="CWR105" s="98" t="s">
        <v>669</v>
      </c>
      <c r="CWS105" s="98" t="s">
        <v>669</v>
      </c>
      <c r="CWT105" s="98" t="s">
        <v>669</v>
      </c>
      <c r="CWU105" s="98" t="s">
        <v>669</v>
      </c>
      <c r="CWV105" s="98" t="s">
        <v>669</v>
      </c>
      <c r="CWW105" s="98" t="s">
        <v>669</v>
      </c>
      <c r="CWX105" s="98" t="s">
        <v>669</v>
      </c>
      <c r="CWY105" s="98" t="s">
        <v>669</v>
      </c>
      <c r="CWZ105" s="98" t="s">
        <v>669</v>
      </c>
      <c r="CXA105" s="98" t="s">
        <v>669</v>
      </c>
      <c r="CXB105" s="98" t="s">
        <v>669</v>
      </c>
      <c r="CXC105" s="98" t="s">
        <v>669</v>
      </c>
      <c r="CXD105" s="98" t="s">
        <v>669</v>
      </c>
      <c r="CXE105" s="98" t="s">
        <v>669</v>
      </c>
      <c r="CXF105" s="98" t="s">
        <v>669</v>
      </c>
      <c r="CXG105" s="98" t="s">
        <v>669</v>
      </c>
      <c r="CXH105" s="98" t="s">
        <v>669</v>
      </c>
      <c r="CXI105" s="98" t="s">
        <v>669</v>
      </c>
      <c r="CXJ105" s="98" t="s">
        <v>669</v>
      </c>
      <c r="CXK105" s="98" t="s">
        <v>669</v>
      </c>
      <c r="CXL105" s="98" t="s">
        <v>669</v>
      </c>
      <c r="CXM105" s="98" t="s">
        <v>669</v>
      </c>
      <c r="CXN105" s="98" t="s">
        <v>669</v>
      </c>
      <c r="CXO105" s="98" t="s">
        <v>669</v>
      </c>
      <c r="CXP105" s="98" t="s">
        <v>669</v>
      </c>
      <c r="CXQ105" s="98" t="s">
        <v>669</v>
      </c>
      <c r="CXR105" s="98" t="s">
        <v>669</v>
      </c>
      <c r="CXS105" s="98" t="s">
        <v>669</v>
      </c>
      <c r="CXT105" s="98" t="s">
        <v>669</v>
      </c>
      <c r="CXU105" s="98" t="s">
        <v>669</v>
      </c>
      <c r="CXV105" s="98" t="s">
        <v>669</v>
      </c>
      <c r="CXW105" s="98" t="s">
        <v>669</v>
      </c>
      <c r="CXX105" s="98" t="s">
        <v>669</v>
      </c>
      <c r="CXY105" s="98" t="s">
        <v>669</v>
      </c>
      <c r="CXZ105" s="98" t="s">
        <v>669</v>
      </c>
      <c r="CYA105" s="98" t="s">
        <v>669</v>
      </c>
      <c r="CYB105" s="98" t="s">
        <v>669</v>
      </c>
      <c r="CYC105" s="98" t="s">
        <v>669</v>
      </c>
      <c r="CYD105" s="98" t="s">
        <v>669</v>
      </c>
      <c r="CYE105" s="98" t="s">
        <v>669</v>
      </c>
      <c r="CYF105" s="98" t="s">
        <v>669</v>
      </c>
      <c r="CYG105" s="98" t="s">
        <v>669</v>
      </c>
      <c r="CYH105" s="98" t="s">
        <v>669</v>
      </c>
      <c r="CYI105" s="98" t="s">
        <v>669</v>
      </c>
      <c r="CYJ105" s="98" t="s">
        <v>669</v>
      </c>
      <c r="CYK105" s="98" t="s">
        <v>669</v>
      </c>
      <c r="CYL105" s="98" t="s">
        <v>669</v>
      </c>
      <c r="CYM105" s="98" t="s">
        <v>669</v>
      </c>
      <c r="CYN105" s="98" t="s">
        <v>669</v>
      </c>
      <c r="CYO105" s="98" t="s">
        <v>669</v>
      </c>
      <c r="CYP105" s="98" t="s">
        <v>669</v>
      </c>
      <c r="CYQ105" s="98" t="s">
        <v>669</v>
      </c>
      <c r="CYR105" s="98" t="s">
        <v>669</v>
      </c>
      <c r="CYS105" s="98" t="s">
        <v>669</v>
      </c>
      <c r="CYT105" s="98" t="s">
        <v>669</v>
      </c>
      <c r="CYU105" s="98" t="s">
        <v>669</v>
      </c>
      <c r="CYV105" s="98" t="s">
        <v>669</v>
      </c>
      <c r="CYW105" s="98" t="s">
        <v>669</v>
      </c>
      <c r="CYX105" s="98" t="s">
        <v>669</v>
      </c>
      <c r="CYY105" s="98" t="s">
        <v>669</v>
      </c>
      <c r="CYZ105" s="98" t="s">
        <v>669</v>
      </c>
      <c r="CZA105" s="98" t="s">
        <v>669</v>
      </c>
      <c r="CZB105" s="98" t="s">
        <v>669</v>
      </c>
      <c r="CZC105" s="98" t="s">
        <v>669</v>
      </c>
      <c r="CZD105" s="98" t="s">
        <v>669</v>
      </c>
      <c r="CZE105" s="98" t="s">
        <v>669</v>
      </c>
      <c r="CZF105" s="98" t="s">
        <v>669</v>
      </c>
      <c r="CZG105" s="98" t="s">
        <v>669</v>
      </c>
      <c r="CZH105" s="98" t="s">
        <v>669</v>
      </c>
      <c r="CZI105" s="98" t="s">
        <v>669</v>
      </c>
      <c r="CZJ105" s="98" t="s">
        <v>669</v>
      </c>
      <c r="CZK105" s="98" t="s">
        <v>669</v>
      </c>
      <c r="CZL105" s="98" t="s">
        <v>669</v>
      </c>
      <c r="CZM105" s="98" t="s">
        <v>669</v>
      </c>
      <c r="CZN105" s="98" t="s">
        <v>669</v>
      </c>
      <c r="CZO105" s="98" t="s">
        <v>669</v>
      </c>
      <c r="CZP105" s="98" t="s">
        <v>669</v>
      </c>
      <c r="CZQ105" s="98" t="s">
        <v>669</v>
      </c>
      <c r="CZR105" s="98" t="s">
        <v>669</v>
      </c>
      <c r="CZS105" s="98" t="s">
        <v>669</v>
      </c>
      <c r="CZT105" s="98" t="s">
        <v>669</v>
      </c>
      <c r="CZU105" s="98" t="s">
        <v>669</v>
      </c>
      <c r="CZV105" s="98" t="s">
        <v>669</v>
      </c>
      <c r="CZW105" s="98" t="s">
        <v>669</v>
      </c>
      <c r="CZX105" s="98" t="s">
        <v>669</v>
      </c>
      <c r="CZY105" s="98" t="s">
        <v>669</v>
      </c>
      <c r="CZZ105" s="98" t="s">
        <v>669</v>
      </c>
      <c r="DAA105" s="98" t="s">
        <v>669</v>
      </c>
      <c r="DAB105" s="98" t="s">
        <v>669</v>
      </c>
      <c r="DAC105" s="98" t="s">
        <v>669</v>
      </c>
      <c r="DAD105" s="98" t="s">
        <v>669</v>
      </c>
      <c r="DAE105" s="98" t="s">
        <v>669</v>
      </c>
      <c r="DAF105" s="98" t="s">
        <v>669</v>
      </c>
      <c r="DAG105" s="98" t="s">
        <v>669</v>
      </c>
      <c r="DAH105" s="98" t="s">
        <v>669</v>
      </c>
      <c r="DAI105" s="98" t="s">
        <v>669</v>
      </c>
      <c r="DAJ105" s="98" t="s">
        <v>669</v>
      </c>
      <c r="DAK105" s="98" t="s">
        <v>669</v>
      </c>
      <c r="DAL105" s="98" t="s">
        <v>669</v>
      </c>
      <c r="DAM105" s="98" t="s">
        <v>669</v>
      </c>
      <c r="DAN105" s="98" t="s">
        <v>669</v>
      </c>
      <c r="DAO105" s="98" t="s">
        <v>669</v>
      </c>
      <c r="DAP105" s="98" t="s">
        <v>669</v>
      </c>
      <c r="DAQ105" s="98" t="s">
        <v>669</v>
      </c>
      <c r="DAR105" s="98" t="s">
        <v>669</v>
      </c>
      <c r="DAS105" s="98" t="s">
        <v>669</v>
      </c>
      <c r="DAT105" s="98" t="s">
        <v>669</v>
      </c>
      <c r="DAU105" s="98" t="s">
        <v>669</v>
      </c>
      <c r="DAV105" s="98" t="s">
        <v>669</v>
      </c>
      <c r="DAW105" s="98" t="s">
        <v>669</v>
      </c>
      <c r="DAX105" s="98" t="s">
        <v>669</v>
      </c>
      <c r="DAY105" s="98" t="s">
        <v>669</v>
      </c>
      <c r="DAZ105" s="98" t="s">
        <v>669</v>
      </c>
      <c r="DBA105" s="98" t="s">
        <v>669</v>
      </c>
      <c r="DBB105" s="98" t="s">
        <v>669</v>
      </c>
      <c r="DBC105" s="98" t="s">
        <v>669</v>
      </c>
      <c r="DBD105" s="98" t="s">
        <v>669</v>
      </c>
      <c r="DBE105" s="98" t="s">
        <v>669</v>
      </c>
      <c r="DBF105" s="98" t="s">
        <v>669</v>
      </c>
      <c r="DBG105" s="98" t="s">
        <v>669</v>
      </c>
      <c r="DBH105" s="98" t="s">
        <v>669</v>
      </c>
      <c r="DBI105" s="98" t="s">
        <v>669</v>
      </c>
      <c r="DBJ105" s="98" t="s">
        <v>669</v>
      </c>
      <c r="DBK105" s="98" t="s">
        <v>669</v>
      </c>
      <c r="DBL105" s="98" t="s">
        <v>669</v>
      </c>
      <c r="DBM105" s="98" t="s">
        <v>669</v>
      </c>
      <c r="DBN105" s="98" t="s">
        <v>669</v>
      </c>
      <c r="DBO105" s="98" t="s">
        <v>669</v>
      </c>
      <c r="DBP105" s="98" t="s">
        <v>669</v>
      </c>
      <c r="DBQ105" s="98" t="s">
        <v>669</v>
      </c>
      <c r="DBR105" s="98" t="s">
        <v>669</v>
      </c>
      <c r="DBS105" s="98" t="s">
        <v>669</v>
      </c>
      <c r="DBT105" s="98" t="s">
        <v>669</v>
      </c>
      <c r="DBU105" s="98" t="s">
        <v>669</v>
      </c>
      <c r="DBV105" s="98" t="s">
        <v>669</v>
      </c>
      <c r="DBW105" s="98" t="s">
        <v>669</v>
      </c>
      <c r="DBX105" s="98" t="s">
        <v>669</v>
      </c>
      <c r="DBY105" s="98" t="s">
        <v>669</v>
      </c>
      <c r="DBZ105" s="98" t="s">
        <v>669</v>
      </c>
      <c r="DCA105" s="98" t="s">
        <v>669</v>
      </c>
      <c r="DCB105" s="98" t="s">
        <v>669</v>
      </c>
      <c r="DCC105" s="98" t="s">
        <v>669</v>
      </c>
      <c r="DCD105" s="98" t="s">
        <v>669</v>
      </c>
      <c r="DCE105" s="98" t="s">
        <v>669</v>
      </c>
      <c r="DCF105" s="98" t="s">
        <v>669</v>
      </c>
      <c r="DCG105" s="98" t="s">
        <v>669</v>
      </c>
      <c r="DCH105" s="98" t="s">
        <v>669</v>
      </c>
      <c r="DCI105" s="98" t="s">
        <v>669</v>
      </c>
      <c r="DCJ105" s="98" t="s">
        <v>669</v>
      </c>
      <c r="DCK105" s="98" t="s">
        <v>669</v>
      </c>
      <c r="DCL105" s="98" t="s">
        <v>669</v>
      </c>
      <c r="DCM105" s="98" t="s">
        <v>669</v>
      </c>
      <c r="DCN105" s="98" t="s">
        <v>669</v>
      </c>
      <c r="DCO105" s="98" t="s">
        <v>669</v>
      </c>
      <c r="DCP105" s="98" t="s">
        <v>669</v>
      </c>
      <c r="DCQ105" s="98" t="s">
        <v>669</v>
      </c>
      <c r="DCR105" s="98" t="s">
        <v>669</v>
      </c>
      <c r="DCS105" s="98" t="s">
        <v>669</v>
      </c>
      <c r="DCT105" s="98" t="s">
        <v>669</v>
      </c>
      <c r="DCU105" s="98" t="s">
        <v>669</v>
      </c>
      <c r="DCV105" s="98" t="s">
        <v>669</v>
      </c>
      <c r="DCW105" s="98" t="s">
        <v>669</v>
      </c>
      <c r="DCX105" s="98" t="s">
        <v>669</v>
      </c>
      <c r="DCY105" s="98" t="s">
        <v>669</v>
      </c>
      <c r="DCZ105" s="98" t="s">
        <v>669</v>
      </c>
      <c r="DDA105" s="98" t="s">
        <v>669</v>
      </c>
      <c r="DDB105" s="98" t="s">
        <v>669</v>
      </c>
      <c r="DDC105" s="98" t="s">
        <v>669</v>
      </c>
      <c r="DDD105" s="98" t="s">
        <v>669</v>
      </c>
      <c r="DDE105" s="98" t="s">
        <v>669</v>
      </c>
      <c r="DDF105" s="98" t="s">
        <v>669</v>
      </c>
      <c r="DDG105" s="98" t="s">
        <v>669</v>
      </c>
      <c r="DDH105" s="98" t="s">
        <v>669</v>
      </c>
      <c r="DDI105" s="98" t="s">
        <v>669</v>
      </c>
      <c r="DDJ105" s="98" t="s">
        <v>669</v>
      </c>
      <c r="DDK105" s="98" t="s">
        <v>669</v>
      </c>
      <c r="DDL105" s="98" t="s">
        <v>669</v>
      </c>
      <c r="DDM105" s="98" t="s">
        <v>669</v>
      </c>
      <c r="DDN105" s="98" t="s">
        <v>669</v>
      </c>
      <c r="DDO105" s="98" t="s">
        <v>669</v>
      </c>
      <c r="DDP105" s="98" t="s">
        <v>669</v>
      </c>
      <c r="DDQ105" s="98" t="s">
        <v>669</v>
      </c>
      <c r="DDR105" s="98" t="s">
        <v>669</v>
      </c>
      <c r="DDS105" s="98" t="s">
        <v>669</v>
      </c>
      <c r="DDT105" s="98" t="s">
        <v>669</v>
      </c>
      <c r="DDU105" s="98" t="s">
        <v>669</v>
      </c>
      <c r="DDV105" s="98" t="s">
        <v>669</v>
      </c>
      <c r="DDW105" s="98" t="s">
        <v>669</v>
      </c>
      <c r="DDX105" s="98" t="s">
        <v>669</v>
      </c>
      <c r="DDY105" s="98" t="s">
        <v>669</v>
      </c>
      <c r="DDZ105" s="98" t="s">
        <v>669</v>
      </c>
      <c r="DEA105" s="98" t="s">
        <v>669</v>
      </c>
      <c r="DEB105" s="98" t="s">
        <v>669</v>
      </c>
      <c r="DEC105" s="98" t="s">
        <v>669</v>
      </c>
      <c r="DED105" s="98" t="s">
        <v>669</v>
      </c>
      <c r="DEE105" s="98" t="s">
        <v>669</v>
      </c>
      <c r="DEF105" s="98" t="s">
        <v>669</v>
      </c>
      <c r="DEG105" s="98" t="s">
        <v>669</v>
      </c>
      <c r="DEH105" s="98" t="s">
        <v>669</v>
      </c>
      <c r="DEI105" s="98" t="s">
        <v>669</v>
      </c>
      <c r="DEJ105" s="98" t="s">
        <v>669</v>
      </c>
      <c r="DEK105" s="98" t="s">
        <v>669</v>
      </c>
      <c r="DEL105" s="98" t="s">
        <v>669</v>
      </c>
      <c r="DEM105" s="98" t="s">
        <v>669</v>
      </c>
      <c r="DEN105" s="98" t="s">
        <v>669</v>
      </c>
      <c r="DEO105" s="98" t="s">
        <v>669</v>
      </c>
      <c r="DEP105" s="98" t="s">
        <v>669</v>
      </c>
      <c r="DEQ105" s="98" t="s">
        <v>669</v>
      </c>
      <c r="DER105" s="98" t="s">
        <v>669</v>
      </c>
      <c r="DES105" s="98" t="s">
        <v>669</v>
      </c>
      <c r="DET105" s="98" t="s">
        <v>669</v>
      </c>
      <c r="DEU105" s="98" t="s">
        <v>669</v>
      </c>
      <c r="DEV105" s="98" t="s">
        <v>669</v>
      </c>
      <c r="DEW105" s="98" t="s">
        <v>669</v>
      </c>
      <c r="DEX105" s="98" t="s">
        <v>669</v>
      </c>
      <c r="DEY105" s="98" t="s">
        <v>669</v>
      </c>
      <c r="DEZ105" s="98" t="s">
        <v>669</v>
      </c>
      <c r="DFA105" s="98" t="s">
        <v>669</v>
      </c>
      <c r="DFB105" s="98" t="s">
        <v>669</v>
      </c>
      <c r="DFC105" s="98" t="s">
        <v>669</v>
      </c>
      <c r="DFD105" s="98" t="s">
        <v>669</v>
      </c>
      <c r="DFE105" s="98" t="s">
        <v>669</v>
      </c>
      <c r="DFF105" s="98" t="s">
        <v>669</v>
      </c>
      <c r="DFG105" s="98" t="s">
        <v>669</v>
      </c>
      <c r="DFH105" s="98" t="s">
        <v>669</v>
      </c>
      <c r="DFI105" s="98" t="s">
        <v>669</v>
      </c>
      <c r="DFJ105" s="98" t="s">
        <v>669</v>
      </c>
      <c r="DFK105" s="98" t="s">
        <v>669</v>
      </c>
      <c r="DFL105" s="98" t="s">
        <v>669</v>
      </c>
      <c r="DFM105" s="98" t="s">
        <v>669</v>
      </c>
      <c r="DFN105" s="98" t="s">
        <v>669</v>
      </c>
      <c r="DFO105" s="98" t="s">
        <v>669</v>
      </c>
      <c r="DFP105" s="98" t="s">
        <v>669</v>
      </c>
      <c r="DFQ105" s="98" t="s">
        <v>669</v>
      </c>
      <c r="DFR105" s="98" t="s">
        <v>669</v>
      </c>
      <c r="DFS105" s="98" t="s">
        <v>669</v>
      </c>
      <c r="DFT105" s="98" t="s">
        <v>669</v>
      </c>
      <c r="DFU105" s="98" t="s">
        <v>669</v>
      </c>
      <c r="DFV105" s="98" t="s">
        <v>669</v>
      </c>
      <c r="DFW105" s="98" t="s">
        <v>669</v>
      </c>
      <c r="DFX105" s="98" t="s">
        <v>669</v>
      </c>
      <c r="DFY105" s="98" t="s">
        <v>669</v>
      </c>
      <c r="DFZ105" s="98" t="s">
        <v>669</v>
      </c>
      <c r="DGA105" s="98" t="s">
        <v>669</v>
      </c>
      <c r="DGB105" s="98" t="s">
        <v>669</v>
      </c>
      <c r="DGC105" s="98" t="s">
        <v>669</v>
      </c>
      <c r="DGD105" s="98" t="s">
        <v>669</v>
      </c>
      <c r="DGE105" s="98" t="s">
        <v>669</v>
      </c>
      <c r="DGF105" s="98" t="s">
        <v>669</v>
      </c>
      <c r="DGG105" s="98" t="s">
        <v>669</v>
      </c>
      <c r="DGH105" s="98" t="s">
        <v>669</v>
      </c>
      <c r="DGI105" s="98" t="s">
        <v>669</v>
      </c>
      <c r="DGJ105" s="98" t="s">
        <v>669</v>
      </c>
      <c r="DGK105" s="98" t="s">
        <v>669</v>
      </c>
      <c r="DGL105" s="98" t="s">
        <v>669</v>
      </c>
      <c r="DGM105" s="98" t="s">
        <v>669</v>
      </c>
      <c r="DGN105" s="98" t="s">
        <v>669</v>
      </c>
      <c r="DGO105" s="98" t="s">
        <v>669</v>
      </c>
      <c r="DGP105" s="98" t="s">
        <v>669</v>
      </c>
      <c r="DGQ105" s="98" t="s">
        <v>669</v>
      </c>
      <c r="DGR105" s="98" t="s">
        <v>669</v>
      </c>
      <c r="DGS105" s="98" t="s">
        <v>669</v>
      </c>
      <c r="DGT105" s="98" t="s">
        <v>669</v>
      </c>
      <c r="DGU105" s="98" t="s">
        <v>669</v>
      </c>
      <c r="DGV105" s="98" t="s">
        <v>669</v>
      </c>
      <c r="DGW105" s="98" t="s">
        <v>669</v>
      </c>
      <c r="DGX105" s="98" t="s">
        <v>669</v>
      </c>
      <c r="DGY105" s="98" t="s">
        <v>669</v>
      </c>
      <c r="DGZ105" s="98" t="s">
        <v>669</v>
      </c>
      <c r="DHA105" s="98" t="s">
        <v>669</v>
      </c>
      <c r="DHB105" s="98" t="s">
        <v>669</v>
      </c>
      <c r="DHC105" s="98" t="s">
        <v>669</v>
      </c>
      <c r="DHD105" s="98" t="s">
        <v>669</v>
      </c>
      <c r="DHE105" s="98" t="s">
        <v>669</v>
      </c>
      <c r="DHF105" s="98" t="s">
        <v>669</v>
      </c>
      <c r="DHG105" s="98" t="s">
        <v>669</v>
      </c>
      <c r="DHH105" s="98" t="s">
        <v>669</v>
      </c>
      <c r="DHI105" s="98" t="s">
        <v>669</v>
      </c>
      <c r="DHJ105" s="98" t="s">
        <v>669</v>
      </c>
      <c r="DHK105" s="98" t="s">
        <v>669</v>
      </c>
      <c r="DHL105" s="98" t="s">
        <v>669</v>
      </c>
      <c r="DHM105" s="98" t="s">
        <v>669</v>
      </c>
      <c r="DHN105" s="98" t="s">
        <v>669</v>
      </c>
      <c r="DHO105" s="98" t="s">
        <v>669</v>
      </c>
      <c r="DHP105" s="98" t="s">
        <v>669</v>
      </c>
      <c r="DHQ105" s="98" t="s">
        <v>669</v>
      </c>
      <c r="DHR105" s="98" t="s">
        <v>669</v>
      </c>
      <c r="DHS105" s="98" t="s">
        <v>669</v>
      </c>
      <c r="DHT105" s="98" t="s">
        <v>669</v>
      </c>
      <c r="DHU105" s="98" t="s">
        <v>669</v>
      </c>
      <c r="DHV105" s="98" t="s">
        <v>669</v>
      </c>
      <c r="DHW105" s="98" t="s">
        <v>669</v>
      </c>
      <c r="DHX105" s="98" t="s">
        <v>669</v>
      </c>
      <c r="DHY105" s="98" t="s">
        <v>669</v>
      </c>
      <c r="DHZ105" s="98" t="s">
        <v>669</v>
      </c>
      <c r="DIA105" s="98" t="s">
        <v>669</v>
      </c>
      <c r="DIB105" s="98" t="s">
        <v>669</v>
      </c>
      <c r="DIC105" s="98" t="s">
        <v>669</v>
      </c>
      <c r="DID105" s="98" t="s">
        <v>669</v>
      </c>
      <c r="DIE105" s="98" t="s">
        <v>669</v>
      </c>
      <c r="DIF105" s="98" t="s">
        <v>669</v>
      </c>
      <c r="DIG105" s="98" t="s">
        <v>669</v>
      </c>
      <c r="DIH105" s="98" t="s">
        <v>669</v>
      </c>
      <c r="DII105" s="98" t="s">
        <v>669</v>
      </c>
      <c r="DIJ105" s="98" t="s">
        <v>669</v>
      </c>
      <c r="DIK105" s="98" t="s">
        <v>669</v>
      </c>
      <c r="DIL105" s="98" t="s">
        <v>669</v>
      </c>
      <c r="DIM105" s="98" t="s">
        <v>669</v>
      </c>
      <c r="DIN105" s="98" t="s">
        <v>669</v>
      </c>
      <c r="DIO105" s="98" t="s">
        <v>669</v>
      </c>
      <c r="DIP105" s="98" t="s">
        <v>669</v>
      </c>
      <c r="DIQ105" s="98" t="s">
        <v>669</v>
      </c>
      <c r="DIR105" s="98" t="s">
        <v>669</v>
      </c>
      <c r="DIS105" s="98" t="s">
        <v>669</v>
      </c>
      <c r="DIT105" s="98" t="s">
        <v>669</v>
      </c>
      <c r="DIU105" s="98" t="s">
        <v>669</v>
      </c>
      <c r="DIV105" s="98" t="s">
        <v>669</v>
      </c>
      <c r="DIW105" s="98" t="s">
        <v>669</v>
      </c>
      <c r="DIX105" s="98" t="s">
        <v>669</v>
      </c>
      <c r="DIY105" s="98" t="s">
        <v>669</v>
      </c>
      <c r="DIZ105" s="98" t="s">
        <v>669</v>
      </c>
      <c r="DJA105" s="98" t="s">
        <v>669</v>
      </c>
      <c r="DJB105" s="98" t="s">
        <v>669</v>
      </c>
      <c r="DJC105" s="98" t="s">
        <v>669</v>
      </c>
      <c r="DJD105" s="98" t="s">
        <v>669</v>
      </c>
      <c r="DJE105" s="98" t="s">
        <v>669</v>
      </c>
      <c r="DJF105" s="98" t="s">
        <v>669</v>
      </c>
      <c r="DJG105" s="98" t="s">
        <v>669</v>
      </c>
      <c r="DJH105" s="98" t="s">
        <v>669</v>
      </c>
      <c r="DJI105" s="98" t="s">
        <v>669</v>
      </c>
      <c r="DJJ105" s="98" t="s">
        <v>669</v>
      </c>
      <c r="DJK105" s="98" t="s">
        <v>669</v>
      </c>
      <c r="DJL105" s="98" t="s">
        <v>669</v>
      </c>
      <c r="DJM105" s="98" t="s">
        <v>669</v>
      </c>
      <c r="DJN105" s="98" t="s">
        <v>669</v>
      </c>
      <c r="DJO105" s="98" t="s">
        <v>669</v>
      </c>
      <c r="DJP105" s="98" t="s">
        <v>669</v>
      </c>
      <c r="DJQ105" s="98" t="s">
        <v>669</v>
      </c>
      <c r="DJR105" s="98" t="s">
        <v>669</v>
      </c>
      <c r="DJS105" s="98" t="s">
        <v>669</v>
      </c>
      <c r="DJT105" s="98" t="s">
        <v>669</v>
      </c>
      <c r="DJU105" s="98" t="s">
        <v>669</v>
      </c>
      <c r="DJV105" s="98" t="s">
        <v>669</v>
      </c>
      <c r="DJW105" s="98" t="s">
        <v>669</v>
      </c>
      <c r="DJX105" s="98" t="s">
        <v>669</v>
      </c>
      <c r="DJY105" s="98" t="s">
        <v>669</v>
      </c>
      <c r="DJZ105" s="98" t="s">
        <v>669</v>
      </c>
      <c r="DKA105" s="98" t="s">
        <v>669</v>
      </c>
      <c r="DKB105" s="98" t="s">
        <v>669</v>
      </c>
      <c r="DKC105" s="98" t="s">
        <v>669</v>
      </c>
      <c r="DKD105" s="98" t="s">
        <v>669</v>
      </c>
      <c r="DKE105" s="98" t="s">
        <v>669</v>
      </c>
      <c r="DKF105" s="98" t="s">
        <v>669</v>
      </c>
      <c r="DKG105" s="98" t="s">
        <v>669</v>
      </c>
      <c r="DKH105" s="98" t="s">
        <v>669</v>
      </c>
      <c r="DKI105" s="98" t="s">
        <v>669</v>
      </c>
      <c r="DKJ105" s="98" t="s">
        <v>669</v>
      </c>
      <c r="DKK105" s="98" t="s">
        <v>669</v>
      </c>
      <c r="DKL105" s="98" t="s">
        <v>669</v>
      </c>
      <c r="DKM105" s="98" t="s">
        <v>669</v>
      </c>
      <c r="DKN105" s="98" t="s">
        <v>669</v>
      </c>
      <c r="DKO105" s="98" t="s">
        <v>669</v>
      </c>
      <c r="DKP105" s="98" t="s">
        <v>669</v>
      </c>
      <c r="DKQ105" s="98" t="s">
        <v>669</v>
      </c>
      <c r="DKR105" s="98" t="s">
        <v>669</v>
      </c>
      <c r="DKS105" s="98" t="s">
        <v>669</v>
      </c>
      <c r="DKT105" s="98" t="s">
        <v>669</v>
      </c>
      <c r="DKU105" s="98" t="s">
        <v>669</v>
      </c>
      <c r="DKV105" s="98" t="s">
        <v>669</v>
      </c>
      <c r="DKW105" s="98" t="s">
        <v>669</v>
      </c>
      <c r="DKX105" s="98" t="s">
        <v>669</v>
      </c>
      <c r="DKY105" s="98" t="s">
        <v>669</v>
      </c>
      <c r="DKZ105" s="98" t="s">
        <v>669</v>
      </c>
      <c r="DLA105" s="98" t="s">
        <v>669</v>
      </c>
      <c r="DLB105" s="98" t="s">
        <v>669</v>
      </c>
      <c r="DLC105" s="98" t="s">
        <v>669</v>
      </c>
      <c r="DLD105" s="98" t="s">
        <v>669</v>
      </c>
      <c r="DLE105" s="98" t="s">
        <v>669</v>
      </c>
      <c r="DLF105" s="98" t="s">
        <v>669</v>
      </c>
      <c r="DLG105" s="98" t="s">
        <v>669</v>
      </c>
      <c r="DLH105" s="98" t="s">
        <v>669</v>
      </c>
      <c r="DLI105" s="98" t="s">
        <v>669</v>
      </c>
      <c r="DLJ105" s="98" t="s">
        <v>669</v>
      </c>
      <c r="DLK105" s="98" t="s">
        <v>669</v>
      </c>
      <c r="DLL105" s="98" t="s">
        <v>669</v>
      </c>
      <c r="DLM105" s="98" t="s">
        <v>669</v>
      </c>
      <c r="DLN105" s="98" t="s">
        <v>669</v>
      </c>
      <c r="DLO105" s="98" t="s">
        <v>669</v>
      </c>
      <c r="DLP105" s="98" t="s">
        <v>669</v>
      </c>
      <c r="DLQ105" s="98" t="s">
        <v>669</v>
      </c>
      <c r="DLR105" s="98" t="s">
        <v>669</v>
      </c>
      <c r="DLS105" s="98" t="s">
        <v>669</v>
      </c>
      <c r="DLT105" s="98" t="s">
        <v>669</v>
      </c>
      <c r="DLU105" s="98" t="s">
        <v>669</v>
      </c>
      <c r="DLV105" s="98" t="s">
        <v>669</v>
      </c>
      <c r="DLW105" s="98" t="s">
        <v>669</v>
      </c>
      <c r="DLX105" s="98" t="s">
        <v>669</v>
      </c>
      <c r="DLY105" s="98" t="s">
        <v>669</v>
      </c>
      <c r="DLZ105" s="98" t="s">
        <v>669</v>
      </c>
      <c r="DMA105" s="98" t="s">
        <v>669</v>
      </c>
      <c r="DMB105" s="98" t="s">
        <v>669</v>
      </c>
      <c r="DMC105" s="98" t="s">
        <v>669</v>
      </c>
      <c r="DMD105" s="98" t="s">
        <v>669</v>
      </c>
      <c r="DME105" s="98" t="s">
        <v>669</v>
      </c>
      <c r="DMF105" s="98" t="s">
        <v>669</v>
      </c>
      <c r="DMG105" s="98" t="s">
        <v>669</v>
      </c>
      <c r="DMH105" s="98" t="s">
        <v>669</v>
      </c>
      <c r="DMI105" s="98" t="s">
        <v>669</v>
      </c>
      <c r="DMJ105" s="98" t="s">
        <v>669</v>
      </c>
      <c r="DMK105" s="98" t="s">
        <v>669</v>
      </c>
      <c r="DML105" s="98" t="s">
        <v>669</v>
      </c>
      <c r="DMM105" s="98" t="s">
        <v>669</v>
      </c>
      <c r="DMN105" s="98" t="s">
        <v>669</v>
      </c>
      <c r="DMO105" s="98" t="s">
        <v>669</v>
      </c>
      <c r="DMP105" s="98" t="s">
        <v>669</v>
      </c>
      <c r="DMQ105" s="98" t="s">
        <v>669</v>
      </c>
      <c r="DMR105" s="98" t="s">
        <v>669</v>
      </c>
      <c r="DMS105" s="98" t="s">
        <v>669</v>
      </c>
      <c r="DMT105" s="98" t="s">
        <v>669</v>
      </c>
      <c r="DMU105" s="98" t="s">
        <v>669</v>
      </c>
      <c r="DMV105" s="98" t="s">
        <v>669</v>
      </c>
      <c r="DMW105" s="98" t="s">
        <v>669</v>
      </c>
      <c r="DMX105" s="98" t="s">
        <v>669</v>
      </c>
      <c r="DMY105" s="98" t="s">
        <v>669</v>
      </c>
      <c r="DMZ105" s="98" t="s">
        <v>669</v>
      </c>
      <c r="DNA105" s="98" t="s">
        <v>669</v>
      </c>
      <c r="DNB105" s="98" t="s">
        <v>669</v>
      </c>
      <c r="DNC105" s="98" t="s">
        <v>669</v>
      </c>
      <c r="DND105" s="98" t="s">
        <v>669</v>
      </c>
      <c r="DNE105" s="98" t="s">
        <v>669</v>
      </c>
      <c r="DNF105" s="98" t="s">
        <v>669</v>
      </c>
      <c r="DNG105" s="98" t="s">
        <v>669</v>
      </c>
      <c r="DNH105" s="98" t="s">
        <v>669</v>
      </c>
      <c r="DNI105" s="98" t="s">
        <v>669</v>
      </c>
      <c r="DNJ105" s="98" t="s">
        <v>669</v>
      </c>
      <c r="DNK105" s="98" t="s">
        <v>669</v>
      </c>
      <c r="DNL105" s="98" t="s">
        <v>669</v>
      </c>
      <c r="DNM105" s="98" t="s">
        <v>669</v>
      </c>
      <c r="DNN105" s="98" t="s">
        <v>669</v>
      </c>
      <c r="DNO105" s="98" t="s">
        <v>669</v>
      </c>
      <c r="DNP105" s="98" t="s">
        <v>669</v>
      </c>
      <c r="DNQ105" s="98" t="s">
        <v>669</v>
      </c>
      <c r="DNR105" s="98" t="s">
        <v>669</v>
      </c>
      <c r="DNS105" s="98" t="s">
        <v>669</v>
      </c>
      <c r="DNT105" s="98" t="s">
        <v>669</v>
      </c>
      <c r="DNU105" s="98" t="s">
        <v>669</v>
      </c>
      <c r="DNV105" s="98" t="s">
        <v>669</v>
      </c>
      <c r="DNW105" s="98" t="s">
        <v>669</v>
      </c>
      <c r="DNX105" s="98" t="s">
        <v>669</v>
      </c>
      <c r="DNY105" s="98" t="s">
        <v>669</v>
      </c>
      <c r="DNZ105" s="98" t="s">
        <v>669</v>
      </c>
      <c r="DOA105" s="98" t="s">
        <v>669</v>
      </c>
      <c r="DOB105" s="98" t="s">
        <v>669</v>
      </c>
      <c r="DOC105" s="98" t="s">
        <v>669</v>
      </c>
      <c r="DOD105" s="98" t="s">
        <v>669</v>
      </c>
      <c r="DOE105" s="98" t="s">
        <v>669</v>
      </c>
      <c r="DOF105" s="98" t="s">
        <v>669</v>
      </c>
      <c r="DOG105" s="98" t="s">
        <v>669</v>
      </c>
      <c r="DOH105" s="98" t="s">
        <v>669</v>
      </c>
      <c r="DOI105" s="98" t="s">
        <v>669</v>
      </c>
      <c r="DOJ105" s="98" t="s">
        <v>669</v>
      </c>
      <c r="DOK105" s="98" t="s">
        <v>669</v>
      </c>
      <c r="DOL105" s="98" t="s">
        <v>669</v>
      </c>
      <c r="DOM105" s="98" t="s">
        <v>669</v>
      </c>
      <c r="DON105" s="98" t="s">
        <v>669</v>
      </c>
      <c r="DOO105" s="98" t="s">
        <v>669</v>
      </c>
      <c r="DOP105" s="98" t="s">
        <v>669</v>
      </c>
      <c r="DOQ105" s="98" t="s">
        <v>669</v>
      </c>
      <c r="DOR105" s="98" t="s">
        <v>669</v>
      </c>
      <c r="DOS105" s="98" t="s">
        <v>669</v>
      </c>
      <c r="DOT105" s="98" t="s">
        <v>669</v>
      </c>
      <c r="DOU105" s="98" t="s">
        <v>669</v>
      </c>
      <c r="DOV105" s="98" t="s">
        <v>669</v>
      </c>
      <c r="DOW105" s="98" t="s">
        <v>669</v>
      </c>
      <c r="DOX105" s="98" t="s">
        <v>669</v>
      </c>
      <c r="DOY105" s="98" t="s">
        <v>669</v>
      </c>
      <c r="DOZ105" s="98" t="s">
        <v>669</v>
      </c>
      <c r="DPA105" s="98" t="s">
        <v>669</v>
      </c>
      <c r="DPB105" s="98" t="s">
        <v>669</v>
      </c>
      <c r="DPC105" s="98" t="s">
        <v>669</v>
      </c>
      <c r="DPD105" s="98" t="s">
        <v>669</v>
      </c>
      <c r="DPE105" s="98" t="s">
        <v>669</v>
      </c>
      <c r="DPF105" s="98" t="s">
        <v>669</v>
      </c>
      <c r="DPG105" s="98" t="s">
        <v>669</v>
      </c>
      <c r="DPH105" s="98" t="s">
        <v>669</v>
      </c>
      <c r="DPI105" s="98" t="s">
        <v>669</v>
      </c>
      <c r="DPJ105" s="98" t="s">
        <v>669</v>
      </c>
      <c r="DPK105" s="98" t="s">
        <v>669</v>
      </c>
      <c r="DPL105" s="98" t="s">
        <v>669</v>
      </c>
      <c r="DPM105" s="98" t="s">
        <v>669</v>
      </c>
      <c r="DPN105" s="98" t="s">
        <v>669</v>
      </c>
      <c r="DPO105" s="98" t="s">
        <v>669</v>
      </c>
      <c r="DPP105" s="98" t="s">
        <v>669</v>
      </c>
      <c r="DPQ105" s="98" t="s">
        <v>669</v>
      </c>
      <c r="DPR105" s="98" t="s">
        <v>669</v>
      </c>
      <c r="DPS105" s="98" t="s">
        <v>669</v>
      </c>
      <c r="DPT105" s="98" t="s">
        <v>669</v>
      </c>
      <c r="DPU105" s="98" t="s">
        <v>669</v>
      </c>
      <c r="DPV105" s="98" t="s">
        <v>669</v>
      </c>
      <c r="DPW105" s="98" t="s">
        <v>669</v>
      </c>
      <c r="DPX105" s="98" t="s">
        <v>669</v>
      </c>
      <c r="DPY105" s="98" t="s">
        <v>669</v>
      </c>
      <c r="DPZ105" s="98" t="s">
        <v>669</v>
      </c>
      <c r="DQA105" s="98" t="s">
        <v>669</v>
      </c>
      <c r="DQB105" s="98" t="s">
        <v>669</v>
      </c>
      <c r="DQC105" s="98" t="s">
        <v>669</v>
      </c>
      <c r="DQD105" s="98" t="s">
        <v>669</v>
      </c>
      <c r="DQE105" s="98" t="s">
        <v>669</v>
      </c>
      <c r="DQF105" s="98" t="s">
        <v>669</v>
      </c>
      <c r="DQG105" s="98" t="s">
        <v>669</v>
      </c>
      <c r="DQH105" s="98" t="s">
        <v>669</v>
      </c>
      <c r="DQI105" s="98" t="s">
        <v>669</v>
      </c>
      <c r="DQJ105" s="98" t="s">
        <v>669</v>
      </c>
      <c r="DQK105" s="98" t="s">
        <v>669</v>
      </c>
      <c r="DQL105" s="98" t="s">
        <v>669</v>
      </c>
      <c r="DQM105" s="98" t="s">
        <v>669</v>
      </c>
      <c r="DQN105" s="98" t="s">
        <v>669</v>
      </c>
      <c r="DQO105" s="98" t="s">
        <v>669</v>
      </c>
      <c r="DQP105" s="98" t="s">
        <v>669</v>
      </c>
      <c r="DQQ105" s="98" t="s">
        <v>669</v>
      </c>
      <c r="DQR105" s="98" t="s">
        <v>669</v>
      </c>
      <c r="DQS105" s="98" t="s">
        <v>669</v>
      </c>
      <c r="DQT105" s="98" t="s">
        <v>669</v>
      </c>
      <c r="DQU105" s="98" t="s">
        <v>669</v>
      </c>
      <c r="DQV105" s="98" t="s">
        <v>669</v>
      </c>
      <c r="DQW105" s="98" t="s">
        <v>669</v>
      </c>
      <c r="DQX105" s="98" t="s">
        <v>669</v>
      </c>
      <c r="DQY105" s="98" t="s">
        <v>669</v>
      </c>
      <c r="DQZ105" s="98" t="s">
        <v>669</v>
      </c>
      <c r="DRA105" s="98" t="s">
        <v>669</v>
      </c>
      <c r="DRB105" s="98" t="s">
        <v>669</v>
      </c>
      <c r="DRC105" s="98" t="s">
        <v>669</v>
      </c>
      <c r="DRD105" s="98" t="s">
        <v>669</v>
      </c>
      <c r="DRE105" s="98" t="s">
        <v>669</v>
      </c>
      <c r="DRF105" s="98" t="s">
        <v>669</v>
      </c>
      <c r="DRG105" s="98" t="s">
        <v>669</v>
      </c>
      <c r="DRH105" s="98" t="s">
        <v>669</v>
      </c>
      <c r="DRI105" s="98" t="s">
        <v>669</v>
      </c>
      <c r="DRJ105" s="98" t="s">
        <v>669</v>
      </c>
      <c r="DRK105" s="98" t="s">
        <v>669</v>
      </c>
      <c r="DRL105" s="98" t="s">
        <v>669</v>
      </c>
      <c r="DRM105" s="98" t="s">
        <v>669</v>
      </c>
      <c r="DRN105" s="98" t="s">
        <v>669</v>
      </c>
      <c r="DRO105" s="98" t="s">
        <v>669</v>
      </c>
      <c r="DRP105" s="98" t="s">
        <v>669</v>
      </c>
      <c r="DRQ105" s="98" t="s">
        <v>669</v>
      </c>
      <c r="DRR105" s="98" t="s">
        <v>669</v>
      </c>
      <c r="DRS105" s="98" t="s">
        <v>669</v>
      </c>
      <c r="DRT105" s="98" t="s">
        <v>669</v>
      </c>
      <c r="DRU105" s="98" t="s">
        <v>669</v>
      </c>
      <c r="DRV105" s="98" t="s">
        <v>669</v>
      </c>
      <c r="DRW105" s="98" t="s">
        <v>669</v>
      </c>
      <c r="DRX105" s="98" t="s">
        <v>669</v>
      </c>
      <c r="DRY105" s="98" t="s">
        <v>669</v>
      </c>
      <c r="DRZ105" s="98" t="s">
        <v>669</v>
      </c>
      <c r="DSA105" s="98" t="s">
        <v>669</v>
      </c>
      <c r="DSB105" s="98" t="s">
        <v>669</v>
      </c>
      <c r="DSC105" s="98" t="s">
        <v>669</v>
      </c>
      <c r="DSD105" s="98" t="s">
        <v>669</v>
      </c>
      <c r="DSE105" s="98" t="s">
        <v>669</v>
      </c>
      <c r="DSF105" s="98" t="s">
        <v>669</v>
      </c>
      <c r="DSG105" s="98" t="s">
        <v>669</v>
      </c>
      <c r="DSH105" s="98" t="s">
        <v>669</v>
      </c>
      <c r="DSI105" s="98" t="s">
        <v>669</v>
      </c>
      <c r="DSJ105" s="98" t="s">
        <v>669</v>
      </c>
      <c r="DSK105" s="98" t="s">
        <v>669</v>
      </c>
      <c r="DSL105" s="98" t="s">
        <v>669</v>
      </c>
      <c r="DSM105" s="98" t="s">
        <v>669</v>
      </c>
      <c r="DSN105" s="98" t="s">
        <v>669</v>
      </c>
      <c r="DSO105" s="98" t="s">
        <v>669</v>
      </c>
      <c r="DSP105" s="98" t="s">
        <v>669</v>
      </c>
      <c r="DSQ105" s="98" t="s">
        <v>669</v>
      </c>
      <c r="DSR105" s="98" t="s">
        <v>669</v>
      </c>
      <c r="DSS105" s="98" t="s">
        <v>669</v>
      </c>
      <c r="DST105" s="98" t="s">
        <v>669</v>
      </c>
      <c r="DSU105" s="98" t="s">
        <v>669</v>
      </c>
      <c r="DSV105" s="98" t="s">
        <v>669</v>
      </c>
      <c r="DSW105" s="98" t="s">
        <v>669</v>
      </c>
      <c r="DSX105" s="98" t="s">
        <v>669</v>
      </c>
      <c r="DSY105" s="98" t="s">
        <v>669</v>
      </c>
      <c r="DSZ105" s="98" t="s">
        <v>669</v>
      </c>
      <c r="DTA105" s="98" t="s">
        <v>669</v>
      </c>
      <c r="DTB105" s="98" t="s">
        <v>669</v>
      </c>
      <c r="DTC105" s="98" t="s">
        <v>669</v>
      </c>
      <c r="DTD105" s="98" t="s">
        <v>669</v>
      </c>
      <c r="DTE105" s="98" t="s">
        <v>669</v>
      </c>
      <c r="DTF105" s="98" t="s">
        <v>669</v>
      </c>
      <c r="DTG105" s="98" t="s">
        <v>669</v>
      </c>
      <c r="DTH105" s="98" t="s">
        <v>669</v>
      </c>
      <c r="DTI105" s="98" t="s">
        <v>669</v>
      </c>
      <c r="DTJ105" s="98" t="s">
        <v>669</v>
      </c>
      <c r="DTK105" s="98" t="s">
        <v>669</v>
      </c>
      <c r="DTL105" s="98" t="s">
        <v>669</v>
      </c>
      <c r="DTM105" s="98" t="s">
        <v>669</v>
      </c>
      <c r="DTN105" s="98" t="s">
        <v>669</v>
      </c>
      <c r="DTO105" s="98" t="s">
        <v>669</v>
      </c>
      <c r="DTP105" s="98" t="s">
        <v>669</v>
      </c>
      <c r="DTQ105" s="98" t="s">
        <v>669</v>
      </c>
      <c r="DTR105" s="98" t="s">
        <v>669</v>
      </c>
      <c r="DTS105" s="98" t="s">
        <v>669</v>
      </c>
      <c r="DTT105" s="98" t="s">
        <v>669</v>
      </c>
      <c r="DTU105" s="98" t="s">
        <v>669</v>
      </c>
      <c r="DTV105" s="98" t="s">
        <v>669</v>
      </c>
      <c r="DTW105" s="98" t="s">
        <v>669</v>
      </c>
      <c r="DTX105" s="98" t="s">
        <v>669</v>
      </c>
      <c r="DTY105" s="98" t="s">
        <v>669</v>
      </c>
      <c r="DTZ105" s="98" t="s">
        <v>669</v>
      </c>
      <c r="DUA105" s="98" t="s">
        <v>669</v>
      </c>
      <c r="DUB105" s="98" t="s">
        <v>669</v>
      </c>
      <c r="DUC105" s="98" t="s">
        <v>669</v>
      </c>
      <c r="DUD105" s="98" t="s">
        <v>669</v>
      </c>
      <c r="DUE105" s="98" t="s">
        <v>669</v>
      </c>
      <c r="DUF105" s="98" t="s">
        <v>669</v>
      </c>
      <c r="DUG105" s="98" t="s">
        <v>669</v>
      </c>
      <c r="DUH105" s="98" t="s">
        <v>669</v>
      </c>
      <c r="DUI105" s="98" t="s">
        <v>669</v>
      </c>
      <c r="DUJ105" s="98" t="s">
        <v>669</v>
      </c>
      <c r="DUK105" s="98" t="s">
        <v>669</v>
      </c>
      <c r="DUL105" s="98" t="s">
        <v>669</v>
      </c>
      <c r="DUM105" s="98" t="s">
        <v>669</v>
      </c>
      <c r="DUN105" s="98" t="s">
        <v>669</v>
      </c>
      <c r="DUO105" s="98" t="s">
        <v>669</v>
      </c>
      <c r="DUP105" s="98" t="s">
        <v>669</v>
      </c>
      <c r="DUQ105" s="98" t="s">
        <v>669</v>
      </c>
      <c r="DUR105" s="98" t="s">
        <v>669</v>
      </c>
      <c r="DUS105" s="98" t="s">
        <v>669</v>
      </c>
      <c r="DUT105" s="98" t="s">
        <v>669</v>
      </c>
      <c r="DUU105" s="98" t="s">
        <v>669</v>
      </c>
      <c r="DUV105" s="98" t="s">
        <v>669</v>
      </c>
      <c r="DUW105" s="98" t="s">
        <v>669</v>
      </c>
      <c r="DUX105" s="98" t="s">
        <v>669</v>
      </c>
      <c r="DUY105" s="98" t="s">
        <v>669</v>
      </c>
      <c r="DUZ105" s="98" t="s">
        <v>669</v>
      </c>
      <c r="DVA105" s="98" t="s">
        <v>669</v>
      </c>
      <c r="DVB105" s="98" t="s">
        <v>669</v>
      </c>
      <c r="DVC105" s="98" t="s">
        <v>669</v>
      </c>
      <c r="DVD105" s="98" t="s">
        <v>669</v>
      </c>
      <c r="DVE105" s="98" t="s">
        <v>669</v>
      </c>
      <c r="DVF105" s="98" t="s">
        <v>669</v>
      </c>
      <c r="DVG105" s="98" t="s">
        <v>669</v>
      </c>
      <c r="DVH105" s="98" t="s">
        <v>669</v>
      </c>
      <c r="DVI105" s="98" t="s">
        <v>669</v>
      </c>
      <c r="DVJ105" s="98" t="s">
        <v>669</v>
      </c>
      <c r="DVK105" s="98" t="s">
        <v>669</v>
      </c>
      <c r="DVL105" s="98" t="s">
        <v>669</v>
      </c>
      <c r="DVM105" s="98" t="s">
        <v>669</v>
      </c>
      <c r="DVN105" s="98" t="s">
        <v>669</v>
      </c>
      <c r="DVO105" s="98" t="s">
        <v>669</v>
      </c>
      <c r="DVP105" s="98" t="s">
        <v>669</v>
      </c>
      <c r="DVQ105" s="98" t="s">
        <v>669</v>
      </c>
      <c r="DVR105" s="98" t="s">
        <v>669</v>
      </c>
      <c r="DVS105" s="98" t="s">
        <v>669</v>
      </c>
      <c r="DVT105" s="98" t="s">
        <v>669</v>
      </c>
      <c r="DVU105" s="98" t="s">
        <v>669</v>
      </c>
      <c r="DVV105" s="98" t="s">
        <v>669</v>
      </c>
      <c r="DVW105" s="98" t="s">
        <v>669</v>
      </c>
      <c r="DVX105" s="98" t="s">
        <v>669</v>
      </c>
      <c r="DVY105" s="98" t="s">
        <v>669</v>
      </c>
      <c r="DVZ105" s="98" t="s">
        <v>669</v>
      </c>
      <c r="DWA105" s="98" t="s">
        <v>669</v>
      </c>
      <c r="DWB105" s="98" t="s">
        <v>669</v>
      </c>
      <c r="DWC105" s="98" t="s">
        <v>669</v>
      </c>
      <c r="DWD105" s="98" t="s">
        <v>669</v>
      </c>
      <c r="DWE105" s="98" t="s">
        <v>669</v>
      </c>
      <c r="DWF105" s="98" t="s">
        <v>669</v>
      </c>
      <c r="DWG105" s="98" t="s">
        <v>669</v>
      </c>
      <c r="DWH105" s="98" t="s">
        <v>669</v>
      </c>
      <c r="DWI105" s="98" t="s">
        <v>669</v>
      </c>
      <c r="DWJ105" s="98" t="s">
        <v>669</v>
      </c>
      <c r="DWK105" s="98" t="s">
        <v>669</v>
      </c>
      <c r="DWL105" s="98" t="s">
        <v>669</v>
      </c>
      <c r="DWM105" s="98" t="s">
        <v>669</v>
      </c>
      <c r="DWN105" s="98" t="s">
        <v>669</v>
      </c>
      <c r="DWO105" s="98" t="s">
        <v>669</v>
      </c>
      <c r="DWP105" s="98" t="s">
        <v>669</v>
      </c>
      <c r="DWQ105" s="98" t="s">
        <v>669</v>
      </c>
      <c r="DWR105" s="98" t="s">
        <v>669</v>
      </c>
      <c r="DWS105" s="98" t="s">
        <v>669</v>
      </c>
      <c r="DWT105" s="98" t="s">
        <v>669</v>
      </c>
      <c r="DWU105" s="98" t="s">
        <v>669</v>
      </c>
      <c r="DWV105" s="98" t="s">
        <v>669</v>
      </c>
      <c r="DWW105" s="98" t="s">
        <v>669</v>
      </c>
      <c r="DWX105" s="98" t="s">
        <v>669</v>
      </c>
      <c r="DWY105" s="98" t="s">
        <v>669</v>
      </c>
      <c r="DWZ105" s="98" t="s">
        <v>669</v>
      </c>
      <c r="DXA105" s="98" t="s">
        <v>669</v>
      </c>
      <c r="DXB105" s="98" t="s">
        <v>669</v>
      </c>
      <c r="DXC105" s="98" t="s">
        <v>669</v>
      </c>
      <c r="DXD105" s="98" t="s">
        <v>669</v>
      </c>
      <c r="DXE105" s="98" t="s">
        <v>669</v>
      </c>
      <c r="DXF105" s="98" t="s">
        <v>669</v>
      </c>
      <c r="DXG105" s="98" t="s">
        <v>669</v>
      </c>
      <c r="DXH105" s="98" t="s">
        <v>669</v>
      </c>
      <c r="DXI105" s="98" t="s">
        <v>669</v>
      </c>
      <c r="DXJ105" s="98" t="s">
        <v>669</v>
      </c>
      <c r="DXK105" s="98" t="s">
        <v>669</v>
      </c>
      <c r="DXL105" s="98" t="s">
        <v>669</v>
      </c>
      <c r="DXM105" s="98" t="s">
        <v>669</v>
      </c>
      <c r="DXN105" s="98" t="s">
        <v>669</v>
      </c>
      <c r="DXO105" s="98" t="s">
        <v>669</v>
      </c>
      <c r="DXP105" s="98" t="s">
        <v>669</v>
      </c>
      <c r="DXQ105" s="98" t="s">
        <v>669</v>
      </c>
      <c r="DXR105" s="98" t="s">
        <v>669</v>
      </c>
      <c r="DXS105" s="98" t="s">
        <v>669</v>
      </c>
      <c r="DXT105" s="98" t="s">
        <v>669</v>
      </c>
      <c r="DXU105" s="98" t="s">
        <v>669</v>
      </c>
      <c r="DXV105" s="98" t="s">
        <v>669</v>
      </c>
      <c r="DXW105" s="98" t="s">
        <v>669</v>
      </c>
      <c r="DXX105" s="98" t="s">
        <v>669</v>
      </c>
      <c r="DXY105" s="98" t="s">
        <v>669</v>
      </c>
      <c r="DXZ105" s="98" t="s">
        <v>669</v>
      </c>
      <c r="DYA105" s="98" t="s">
        <v>669</v>
      </c>
      <c r="DYB105" s="98" t="s">
        <v>669</v>
      </c>
      <c r="DYC105" s="98" t="s">
        <v>669</v>
      </c>
      <c r="DYD105" s="98" t="s">
        <v>669</v>
      </c>
      <c r="DYE105" s="98" t="s">
        <v>669</v>
      </c>
      <c r="DYF105" s="98" t="s">
        <v>669</v>
      </c>
      <c r="DYG105" s="98" t="s">
        <v>669</v>
      </c>
      <c r="DYH105" s="98" t="s">
        <v>669</v>
      </c>
      <c r="DYI105" s="98" t="s">
        <v>669</v>
      </c>
      <c r="DYJ105" s="98" t="s">
        <v>669</v>
      </c>
      <c r="DYK105" s="98" t="s">
        <v>669</v>
      </c>
      <c r="DYL105" s="98" t="s">
        <v>669</v>
      </c>
      <c r="DYM105" s="98" t="s">
        <v>669</v>
      </c>
      <c r="DYN105" s="98" t="s">
        <v>669</v>
      </c>
      <c r="DYO105" s="98" t="s">
        <v>669</v>
      </c>
      <c r="DYP105" s="98" t="s">
        <v>669</v>
      </c>
      <c r="DYQ105" s="98" t="s">
        <v>669</v>
      </c>
      <c r="DYR105" s="98" t="s">
        <v>669</v>
      </c>
      <c r="DYS105" s="98" t="s">
        <v>669</v>
      </c>
      <c r="DYT105" s="98" t="s">
        <v>669</v>
      </c>
      <c r="DYU105" s="98" t="s">
        <v>669</v>
      </c>
      <c r="DYV105" s="98" t="s">
        <v>669</v>
      </c>
      <c r="DYW105" s="98" t="s">
        <v>669</v>
      </c>
      <c r="DYX105" s="98" t="s">
        <v>669</v>
      </c>
      <c r="DYY105" s="98" t="s">
        <v>669</v>
      </c>
      <c r="DYZ105" s="98" t="s">
        <v>669</v>
      </c>
      <c r="DZA105" s="98" t="s">
        <v>669</v>
      </c>
      <c r="DZB105" s="98" t="s">
        <v>669</v>
      </c>
      <c r="DZC105" s="98" t="s">
        <v>669</v>
      </c>
      <c r="DZD105" s="98" t="s">
        <v>669</v>
      </c>
      <c r="DZE105" s="98" t="s">
        <v>669</v>
      </c>
      <c r="DZF105" s="98" t="s">
        <v>669</v>
      </c>
      <c r="DZG105" s="98" t="s">
        <v>669</v>
      </c>
      <c r="DZH105" s="98" t="s">
        <v>669</v>
      </c>
      <c r="DZI105" s="98" t="s">
        <v>669</v>
      </c>
      <c r="DZJ105" s="98" t="s">
        <v>669</v>
      </c>
      <c r="DZK105" s="98" t="s">
        <v>669</v>
      </c>
      <c r="DZL105" s="98" t="s">
        <v>669</v>
      </c>
      <c r="DZM105" s="98" t="s">
        <v>669</v>
      </c>
      <c r="DZN105" s="98" t="s">
        <v>669</v>
      </c>
      <c r="DZO105" s="98" t="s">
        <v>669</v>
      </c>
      <c r="DZP105" s="98" t="s">
        <v>669</v>
      </c>
      <c r="DZQ105" s="98" t="s">
        <v>669</v>
      </c>
      <c r="DZR105" s="98" t="s">
        <v>669</v>
      </c>
      <c r="DZS105" s="98" t="s">
        <v>669</v>
      </c>
      <c r="DZT105" s="98" t="s">
        <v>669</v>
      </c>
      <c r="DZU105" s="98" t="s">
        <v>669</v>
      </c>
      <c r="DZV105" s="98" t="s">
        <v>669</v>
      </c>
      <c r="DZW105" s="98" t="s">
        <v>669</v>
      </c>
      <c r="DZX105" s="98" t="s">
        <v>669</v>
      </c>
      <c r="DZY105" s="98" t="s">
        <v>669</v>
      </c>
      <c r="DZZ105" s="98" t="s">
        <v>669</v>
      </c>
      <c r="EAA105" s="98" t="s">
        <v>669</v>
      </c>
      <c r="EAB105" s="98" t="s">
        <v>669</v>
      </c>
      <c r="EAC105" s="98" t="s">
        <v>669</v>
      </c>
      <c r="EAD105" s="98" t="s">
        <v>669</v>
      </c>
      <c r="EAE105" s="98" t="s">
        <v>669</v>
      </c>
      <c r="EAF105" s="98" t="s">
        <v>669</v>
      </c>
      <c r="EAG105" s="98" t="s">
        <v>669</v>
      </c>
      <c r="EAH105" s="98" t="s">
        <v>669</v>
      </c>
      <c r="EAI105" s="98" t="s">
        <v>669</v>
      </c>
      <c r="EAJ105" s="98" t="s">
        <v>669</v>
      </c>
      <c r="EAK105" s="98" t="s">
        <v>669</v>
      </c>
      <c r="EAL105" s="98" t="s">
        <v>669</v>
      </c>
      <c r="EAM105" s="98" t="s">
        <v>669</v>
      </c>
      <c r="EAN105" s="98" t="s">
        <v>669</v>
      </c>
      <c r="EAO105" s="98" t="s">
        <v>669</v>
      </c>
      <c r="EAP105" s="98" t="s">
        <v>669</v>
      </c>
      <c r="EAQ105" s="98" t="s">
        <v>669</v>
      </c>
      <c r="EAR105" s="98" t="s">
        <v>669</v>
      </c>
      <c r="EAS105" s="98" t="s">
        <v>669</v>
      </c>
      <c r="EAT105" s="98" t="s">
        <v>669</v>
      </c>
      <c r="EAU105" s="98" t="s">
        <v>669</v>
      </c>
      <c r="EAV105" s="98" t="s">
        <v>669</v>
      </c>
      <c r="EAW105" s="98" t="s">
        <v>669</v>
      </c>
      <c r="EAX105" s="98" t="s">
        <v>669</v>
      </c>
      <c r="EAY105" s="98" t="s">
        <v>669</v>
      </c>
      <c r="EAZ105" s="98" t="s">
        <v>669</v>
      </c>
      <c r="EBA105" s="98" t="s">
        <v>669</v>
      </c>
      <c r="EBB105" s="98" t="s">
        <v>669</v>
      </c>
      <c r="EBC105" s="98" t="s">
        <v>669</v>
      </c>
      <c r="EBD105" s="98" t="s">
        <v>669</v>
      </c>
      <c r="EBE105" s="98" t="s">
        <v>669</v>
      </c>
      <c r="EBF105" s="98" t="s">
        <v>669</v>
      </c>
      <c r="EBG105" s="98" t="s">
        <v>669</v>
      </c>
      <c r="EBH105" s="98" t="s">
        <v>669</v>
      </c>
      <c r="EBI105" s="98" t="s">
        <v>669</v>
      </c>
      <c r="EBJ105" s="98" t="s">
        <v>669</v>
      </c>
      <c r="EBK105" s="98" t="s">
        <v>669</v>
      </c>
      <c r="EBL105" s="98" t="s">
        <v>669</v>
      </c>
      <c r="EBM105" s="98" t="s">
        <v>669</v>
      </c>
      <c r="EBN105" s="98" t="s">
        <v>669</v>
      </c>
      <c r="EBO105" s="98" t="s">
        <v>669</v>
      </c>
      <c r="EBP105" s="98" t="s">
        <v>669</v>
      </c>
      <c r="EBQ105" s="98" t="s">
        <v>669</v>
      </c>
      <c r="EBR105" s="98" t="s">
        <v>669</v>
      </c>
      <c r="EBS105" s="98" t="s">
        <v>669</v>
      </c>
      <c r="EBT105" s="98" t="s">
        <v>669</v>
      </c>
      <c r="EBU105" s="98" t="s">
        <v>669</v>
      </c>
      <c r="EBV105" s="98" t="s">
        <v>669</v>
      </c>
      <c r="EBW105" s="98" t="s">
        <v>669</v>
      </c>
      <c r="EBX105" s="98" t="s">
        <v>669</v>
      </c>
      <c r="EBY105" s="98" t="s">
        <v>669</v>
      </c>
      <c r="EBZ105" s="98" t="s">
        <v>669</v>
      </c>
      <c r="ECA105" s="98" t="s">
        <v>669</v>
      </c>
      <c r="ECB105" s="98" t="s">
        <v>669</v>
      </c>
      <c r="ECC105" s="98" t="s">
        <v>669</v>
      </c>
      <c r="ECD105" s="98" t="s">
        <v>669</v>
      </c>
      <c r="ECE105" s="98" t="s">
        <v>669</v>
      </c>
      <c r="ECF105" s="98" t="s">
        <v>669</v>
      </c>
      <c r="ECG105" s="98" t="s">
        <v>669</v>
      </c>
      <c r="ECH105" s="98" t="s">
        <v>669</v>
      </c>
      <c r="ECI105" s="98" t="s">
        <v>669</v>
      </c>
      <c r="ECJ105" s="98" t="s">
        <v>669</v>
      </c>
      <c r="ECK105" s="98" t="s">
        <v>669</v>
      </c>
      <c r="ECL105" s="98" t="s">
        <v>669</v>
      </c>
      <c r="ECM105" s="98" t="s">
        <v>669</v>
      </c>
      <c r="ECN105" s="98" t="s">
        <v>669</v>
      </c>
      <c r="ECO105" s="98" t="s">
        <v>669</v>
      </c>
      <c r="ECP105" s="98" t="s">
        <v>669</v>
      </c>
      <c r="ECQ105" s="98" t="s">
        <v>669</v>
      </c>
      <c r="ECR105" s="98" t="s">
        <v>669</v>
      </c>
      <c r="ECS105" s="98" t="s">
        <v>669</v>
      </c>
      <c r="ECT105" s="98" t="s">
        <v>669</v>
      </c>
      <c r="ECU105" s="98" t="s">
        <v>669</v>
      </c>
      <c r="ECV105" s="98" t="s">
        <v>669</v>
      </c>
      <c r="ECW105" s="98" t="s">
        <v>669</v>
      </c>
      <c r="ECX105" s="98" t="s">
        <v>669</v>
      </c>
      <c r="ECY105" s="98" t="s">
        <v>669</v>
      </c>
      <c r="ECZ105" s="98" t="s">
        <v>669</v>
      </c>
      <c r="EDA105" s="98" t="s">
        <v>669</v>
      </c>
      <c r="EDB105" s="98" t="s">
        <v>669</v>
      </c>
      <c r="EDC105" s="98" t="s">
        <v>669</v>
      </c>
      <c r="EDD105" s="98" t="s">
        <v>669</v>
      </c>
      <c r="EDE105" s="98" t="s">
        <v>669</v>
      </c>
      <c r="EDF105" s="98" t="s">
        <v>669</v>
      </c>
      <c r="EDG105" s="98" t="s">
        <v>669</v>
      </c>
      <c r="EDH105" s="98" t="s">
        <v>669</v>
      </c>
      <c r="EDI105" s="98" t="s">
        <v>669</v>
      </c>
      <c r="EDJ105" s="98" t="s">
        <v>669</v>
      </c>
      <c r="EDK105" s="98" t="s">
        <v>669</v>
      </c>
      <c r="EDL105" s="98" t="s">
        <v>669</v>
      </c>
      <c r="EDM105" s="98" t="s">
        <v>669</v>
      </c>
      <c r="EDN105" s="98" t="s">
        <v>669</v>
      </c>
      <c r="EDO105" s="98" t="s">
        <v>669</v>
      </c>
      <c r="EDP105" s="98" t="s">
        <v>669</v>
      </c>
      <c r="EDQ105" s="98" t="s">
        <v>669</v>
      </c>
      <c r="EDR105" s="98" t="s">
        <v>669</v>
      </c>
      <c r="EDS105" s="98" t="s">
        <v>669</v>
      </c>
      <c r="EDT105" s="98" t="s">
        <v>669</v>
      </c>
      <c r="EDU105" s="98" t="s">
        <v>669</v>
      </c>
      <c r="EDV105" s="98" t="s">
        <v>669</v>
      </c>
      <c r="EDW105" s="98" t="s">
        <v>669</v>
      </c>
      <c r="EDX105" s="98" t="s">
        <v>669</v>
      </c>
      <c r="EDY105" s="98" t="s">
        <v>669</v>
      </c>
      <c r="EDZ105" s="98" t="s">
        <v>669</v>
      </c>
      <c r="EEA105" s="98" t="s">
        <v>669</v>
      </c>
      <c r="EEB105" s="98" t="s">
        <v>669</v>
      </c>
      <c r="EEC105" s="98" t="s">
        <v>669</v>
      </c>
      <c r="EED105" s="98" t="s">
        <v>669</v>
      </c>
      <c r="EEE105" s="98" t="s">
        <v>669</v>
      </c>
      <c r="EEF105" s="98" t="s">
        <v>669</v>
      </c>
      <c r="EEG105" s="98" t="s">
        <v>669</v>
      </c>
      <c r="EEH105" s="98" t="s">
        <v>669</v>
      </c>
      <c r="EEI105" s="98" t="s">
        <v>669</v>
      </c>
      <c r="EEJ105" s="98" t="s">
        <v>669</v>
      </c>
      <c r="EEK105" s="98" t="s">
        <v>669</v>
      </c>
      <c r="EEL105" s="98" t="s">
        <v>669</v>
      </c>
      <c r="EEM105" s="98" t="s">
        <v>669</v>
      </c>
      <c r="EEN105" s="98" t="s">
        <v>669</v>
      </c>
      <c r="EEO105" s="98" t="s">
        <v>669</v>
      </c>
      <c r="EEP105" s="98" t="s">
        <v>669</v>
      </c>
      <c r="EEQ105" s="98" t="s">
        <v>669</v>
      </c>
      <c r="EER105" s="98" t="s">
        <v>669</v>
      </c>
      <c r="EES105" s="98" t="s">
        <v>669</v>
      </c>
      <c r="EET105" s="98" t="s">
        <v>669</v>
      </c>
      <c r="EEU105" s="98" t="s">
        <v>669</v>
      </c>
      <c r="EEV105" s="98" t="s">
        <v>669</v>
      </c>
      <c r="EEW105" s="98" t="s">
        <v>669</v>
      </c>
      <c r="EEX105" s="98" t="s">
        <v>669</v>
      </c>
      <c r="EEY105" s="98" t="s">
        <v>669</v>
      </c>
      <c r="EEZ105" s="98" t="s">
        <v>669</v>
      </c>
      <c r="EFA105" s="98" t="s">
        <v>669</v>
      </c>
      <c r="EFB105" s="98" t="s">
        <v>669</v>
      </c>
      <c r="EFC105" s="98" t="s">
        <v>669</v>
      </c>
      <c r="EFD105" s="98" t="s">
        <v>669</v>
      </c>
      <c r="EFE105" s="98" t="s">
        <v>669</v>
      </c>
      <c r="EFF105" s="98" t="s">
        <v>669</v>
      </c>
      <c r="EFG105" s="98" t="s">
        <v>669</v>
      </c>
      <c r="EFH105" s="98" t="s">
        <v>669</v>
      </c>
      <c r="EFI105" s="98" t="s">
        <v>669</v>
      </c>
      <c r="EFJ105" s="98" t="s">
        <v>669</v>
      </c>
      <c r="EFK105" s="98" t="s">
        <v>669</v>
      </c>
      <c r="EFL105" s="98" t="s">
        <v>669</v>
      </c>
      <c r="EFM105" s="98" t="s">
        <v>669</v>
      </c>
      <c r="EFN105" s="98" t="s">
        <v>669</v>
      </c>
      <c r="EFO105" s="98" t="s">
        <v>669</v>
      </c>
      <c r="EFP105" s="98" t="s">
        <v>669</v>
      </c>
      <c r="EFQ105" s="98" t="s">
        <v>669</v>
      </c>
      <c r="EFR105" s="98" t="s">
        <v>669</v>
      </c>
      <c r="EFS105" s="98" t="s">
        <v>669</v>
      </c>
      <c r="EFT105" s="98" t="s">
        <v>669</v>
      </c>
      <c r="EFU105" s="98" t="s">
        <v>669</v>
      </c>
      <c r="EFV105" s="98" t="s">
        <v>669</v>
      </c>
      <c r="EFW105" s="98" t="s">
        <v>669</v>
      </c>
      <c r="EFX105" s="98" t="s">
        <v>669</v>
      </c>
      <c r="EFY105" s="98" t="s">
        <v>669</v>
      </c>
      <c r="EFZ105" s="98" t="s">
        <v>669</v>
      </c>
      <c r="EGA105" s="98" t="s">
        <v>669</v>
      </c>
      <c r="EGB105" s="98" t="s">
        <v>669</v>
      </c>
      <c r="EGC105" s="98" t="s">
        <v>669</v>
      </c>
      <c r="EGD105" s="98" t="s">
        <v>669</v>
      </c>
      <c r="EGE105" s="98" t="s">
        <v>669</v>
      </c>
      <c r="EGF105" s="98" t="s">
        <v>669</v>
      </c>
      <c r="EGG105" s="98" t="s">
        <v>669</v>
      </c>
      <c r="EGH105" s="98" t="s">
        <v>669</v>
      </c>
      <c r="EGI105" s="98" t="s">
        <v>669</v>
      </c>
      <c r="EGJ105" s="98" t="s">
        <v>669</v>
      </c>
      <c r="EGK105" s="98" t="s">
        <v>669</v>
      </c>
      <c r="EGL105" s="98" t="s">
        <v>669</v>
      </c>
      <c r="EGM105" s="98" t="s">
        <v>669</v>
      </c>
      <c r="EGN105" s="98" t="s">
        <v>669</v>
      </c>
      <c r="EGO105" s="98" t="s">
        <v>669</v>
      </c>
      <c r="EGP105" s="98" t="s">
        <v>669</v>
      </c>
      <c r="EGQ105" s="98" t="s">
        <v>669</v>
      </c>
      <c r="EGR105" s="98" t="s">
        <v>669</v>
      </c>
      <c r="EGS105" s="98" t="s">
        <v>669</v>
      </c>
      <c r="EGT105" s="98" t="s">
        <v>669</v>
      </c>
      <c r="EGU105" s="98" t="s">
        <v>669</v>
      </c>
      <c r="EGV105" s="98" t="s">
        <v>669</v>
      </c>
      <c r="EGW105" s="98" t="s">
        <v>669</v>
      </c>
      <c r="EGX105" s="98" t="s">
        <v>669</v>
      </c>
      <c r="EGY105" s="98" t="s">
        <v>669</v>
      </c>
      <c r="EGZ105" s="98" t="s">
        <v>669</v>
      </c>
      <c r="EHA105" s="98" t="s">
        <v>669</v>
      </c>
      <c r="EHB105" s="98" t="s">
        <v>669</v>
      </c>
      <c r="EHC105" s="98" t="s">
        <v>669</v>
      </c>
      <c r="EHD105" s="98" t="s">
        <v>669</v>
      </c>
      <c r="EHE105" s="98" t="s">
        <v>669</v>
      </c>
      <c r="EHF105" s="98" t="s">
        <v>669</v>
      </c>
      <c r="EHG105" s="98" t="s">
        <v>669</v>
      </c>
      <c r="EHH105" s="98" t="s">
        <v>669</v>
      </c>
      <c r="EHI105" s="98" t="s">
        <v>669</v>
      </c>
      <c r="EHJ105" s="98" t="s">
        <v>669</v>
      </c>
      <c r="EHK105" s="98" t="s">
        <v>669</v>
      </c>
      <c r="EHL105" s="98" t="s">
        <v>669</v>
      </c>
      <c r="EHM105" s="98" t="s">
        <v>669</v>
      </c>
      <c r="EHN105" s="98" t="s">
        <v>669</v>
      </c>
      <c r="EHO105" s="98" t="s">
        <v>669</v>
      </c>
      <c r="EHP105" s="98" t="s">
        <v>669</v>
      </c>
      <c r="EHQ105" s="98" t="s">
        <v>669</v>
      </c>
      <c r="EHR105" s="98" t="s">
        <v>669</v>
      </c>
      <c r="EHS105" s="98" t="s">
        <v>669</v>
      </c>
      <c r="EHT105" s="98" t="s">
        <v>669</v>
      </c>
      <c r="EHU105" s="98" t="s">
        <v>669</v>
      </c>
      <c r="EHV105" s="98" t="s">
        <v>669</v>
      </c>
      <c r="EHW105" s="98" t="s">
        <v>669</v>
      </c>
      <c r="EHX105" s="98" t="s">
        <v>669</v>
      </c>
      <c r="EHY105" s="98" t="s">
        <v>669</v>
      </c>
      <c r="EHZ105" s="98" t="s">
        <v>669</v>
      </c>
      <c r="EIA105" s="98" t="s">
        <v>669</v>
      </c>
      <c r="EIB105" s="98" t="s">
        <v>669</v>
      </c>
      <c r="EIC105" s="98" t="s">
        <v>669</v>
      </c>
      <c r="EID105" s="98" t="s">
        <v>669</v>
      </c>
      <c r="EIE105" s="98" t="s">
        <v>669</v>
      </c>
      <c r="EIF105" s="98" t="s">
        <v>669</v>
      </c>
      <c r="EIG105" s="98" t="s">
        <v>669</v>
      </c>
      <c r="EIH105" s="98" t="s">
        <v>669</v>
      </c>
      <c r="EII105" s="98" t="s">
        <v>669</v>
      </c>
      <c r="EIJ105" s="98" t="s">
        <v>669</v>
      </c>
      <c r="EIK105" s="98" t="s">
        <v>669</v>
      </c>
      <c r="EIL105" s="98" t="s">
        <v>669</v>
      </c>
      <c r="EIM105" s="98" t="s">
        <v>669</v>
      </c>
      <c r="EIN105" s="98" t="s">
        <v>669</v>
      </c>
      <c r="EIO105" s="98" t="s">
        <v>669</v>
      </c>
      <c r="EIP105" s="98" t="s">
        <v>669</v>
      </c>
      <c r="EIQ105" s="98" t="s">
        <v>669</v>
      </c>
      <c r="EIR105" s="98" t="s">
        <v>669</v>
      </c>
      <c r="EIS105" s="98" t="s">
        <v>669</v>
      </c>
      <c r="EIT105" s="98" t="s">
        <v>669</v>
      </c>
      <c r="EIU105" s="98" t="s">
        <v>669</v>
      </c>
      <c r="EIV105" s="98" t="s">
        <v>669</v>
      </c>
      <c r="EIW105" s="98" t="s">
        <v>669</v>
      </c>
      <c r="EIX105" s="98" t="s">
        <v>669</v>
      </c>
      <c r="EIY105" s="98" t="s">
        <v>669</v>
      </c>
      <c r="EIZ105" s="98" t="s">
        <v>669</v>
      </c>
      <c r="EJA105" s="98" t="s">
        <v>669</v>
      </c>
      <c r="EJB105" s="98" t="s">
        <v>669</v>
      </c>
      <c r="EJC105" s="98" t="s">
        <v>669</v>
      </c>
      <c r="EJD105" s="98" t="s">
        <v>669</v>
      </c>
      <c r="EJE105" s="98" t="s">
        <v>669</v>
      </c>
      <c r="EJF105" s="98" t="s">
        <v>669</v>
      </c>
      <c r="EJG105" s="98" t="s">
        <v>669</v>
      </c>
      <c r="EJH105" s="98" t="s">
        <v>669</v>
      </c>
      <c r="EJI105" s="98" t="s">
        <v>669</v>
      </c>
      <c r="EJJ105" s="98" t="s">
        <v>669</v>
      </c>
      <c r="EJK105" s="98" t="s">
        <v>669</v>
      </c>
      <c r="EJL105" s="98" t="s">
        <v>669</v>
      </c>
      <c r="EJM105" s="98" t="s">
        <v>669</v>
      </c>
      <c r="EJN105" s="98" t="s">
        <v>669</v>
      </c>
      <c r="EJO105" s="98" t="s">
        <v>669</v>
      </c>
      <c r="EJP105" s="98" t="s">
        <v>669</v>
      </c>
      <c r="EJQ105" s="98" t="s">
        <v>669</v>
      </c>
      <c r="EJR105" s="98" t="s">
        <v>669</v>
      </c>
      <c r="EJS105" s="98" t="s">
        <v>669</v>
      </c>
      <c r="EJT105" s="98" t="s">
        <v>669</v>
      </c>
      <c r="EJU105" s="98" t="s">
        <v>669</v>
      </c>
      <c r="EJV105" s="98" t="s">
        <v>669</v>
      </c>
      <c r="EJW105" s="98" t="s">
        <v>669</v>
      </c>
      <c r="EJX105" s="98" t="s">
        <v>669</v>
      </c>
      <c r="EJY105" s="98" t="s">
        <v>669</v>
      </c>
      <c r="EJZ105" s="98" t="s">
        <v>669</v>
      </c>
      <c r="EKA105" s="98" t="s">
        <v>669</v>
      </c>
      <c r="EKB105" s="98" t="s">
        <v>669</v>
      </c>
      <c r="EKC105" s="98" t="s">
        <v>669</v>
      </c>
      <c r="EKD105" s="98" t="s">
        <v>669</v>
      </c>
      <c r="EKE105" s="98" t="s">
        <v>669</v>
      </c>
      <c r="EKF105" s="98" t="s">
        <v>669</v>
      </c>
      <c r="EKG105" s="98" t="s">
        <v>669</v>
      </c>
      <c r="EKH105" s="98" t="s">
        <v>669</v>
      </c>
      <c r="EKI105" s="98" t="s">
        <v>669</v>
      </c>
      <c r="EKJ105" s="98" t="s">
        <v>669</v>
      </c>
      <c r="EKK105" s="98" t="s">
        <v>669</v>
      </c>
      <c r="EKL105" s="98" t="s">
        <v>669</v>
      </c>
      <c r="EKM105" s="98" t="s">
        <v>669</v>
      </c>
      <c r="EKN105" s="98" t="s">
        <v>669</v>
      </c>
      <c r="EKO105" s="98" t="s">
        <v>669</v>
      </c>
      <c r="EKP105" s="98" t="s">
        <v>669</v>
      </c>
      <c r="EKQ105" s="98" t="s">
        <v>669</v>
      </c>
      <c r="EKR105" s="98" t="s">
        <v>669</v>
      </c>
      <c r="EKS105" s="98" t="s">
        <v>669</v>
      </c>
      <c r="EKT105" s="98" t="s">
        <v>669</v>
      </c>
      <c r="EKU105" s="98" t="s">
        <v>669</v>
      </c>
      <c r="EKV105" s="98" t="s">
        <v>669</v>
      </c>
      <c r="EKW105" s="98" t="s">
        <v>669</v>
      </c>
      <c r="EKX105" s="98" t="s">
        <v>669</v>
      </c>
      <c r="EKY105" s="98" t="s">
        <v>669</v>
      </c>
      <c r="EKZ105" s="98" t="s">
        <v>669</v>
      </c>
      <c r="ELA105" s="98" t="s">
        <v>669</v>
      </c>
      <c r="ELB105" s="98" t="s">
        <v>669</v>
      </c>
      <c r="ELC105" s="98" t="s">
        <v>669</v>
      </c>
      <c r="ELD105" s="98" t="s">
        <v>669</v>
      </c>
      <c r="ELE105" s="98" t="s">
        <v>669</v>
      </c>
      <c r="ELF105" s="98" t="s">
        <v>669</v>
      </c>
      <c r="ELG105" s="98" t="s">
        <v>669</v>
      </c>
      <c r="ELH105" s="98" t="s">
        <v>669</v>
      </c>
      <c r="ELI105" s="98" t="s">
        <v>669</v>
      </c>
      <c r="ELJ105" s="98" t="s">
        <v>669</v>
      </c>
      <c r="ELK105" s="98" t="s">
        <v>669</v>
      </c>
      <c r="ELL105" s="98" t="s">
        <v>669</v>
      </c>
      <c r="ELM105" s="98" t="s">
        <v>669</v>
      </c>
      <c r="ELN105" s="98" t="s">
        <v>669</v>
      </c>
      <c r="ELO105" s="98" t="s">
        <v>669</v>
      </c>
      <c r="ELP105" s="98" t="s">
        <v>669</v>
      </c>
      <c r="ELQ105" s="98" t="s">
        <v>669</v>
      </c>
      <c r="ELR105" s="98" t="s">
        <v>669</v>
      </c>
      <c r="ELS105" s="98" t="s">
        <v>669</v>
      </c>
      <c r="ELT105" s="98" t="s">
        <v>669</v>
      </c>
      <c r="ELU105" s="98" t="s">
        <v>669</v>
      </c>
      <c r="ELV105" s="98" t="s">
        <v>669</v>
      </c>
      <c r="ELW105" s="98" t="s">
        <v>669</v>
      </c>
      <c r="ELX105" s="98" t="s">
        <v>669</v>
      </c>
      <c r="ELY105" s="98" t="s">
        <v>669</v>
      </c>
      <c r="ELZ105" s="98" t="s">
        <v>669</v>
      </c>
      <c r="EMA105" s="98" t="s">
        <v>669</v>
      </c>
      <c r="EMB105" s="98" t="s">
        <v>669</v>
      </c>
      <c r="EMC105" s="98" t="s">
        <v>669</v>
      </c>
      <c r="EMD105" s="98" t="s">
        <v>669</v>
      </c>
      <c r="EME105" s="98" t="s">
        <v>669</v>
      </c>
      <c r="EMF105" s="98" t="s">
        <v>669</v>
      </c>
      <c r="EMG105" s="98" t="s">
        <v>669</v>
      </c>
      <c r="EMH105" s="98" t="s">
        <v>669</v>
      </c>
      <c r="EMI105" s="98" t="s">
        <v>669</v>
      </c>
      <c r="EMJ105" s="98" t="s">
        <v>669</v>
      </c>
      <c r="EMK105" s="98" t="s">
        <v>669</v>
      </c>
      <c r="EML105" s="98" t="s">
        <v>669</v>
      </c>
      <c r="EMM105" s="98" t="s">
        <v>669</v>
      </c>
      <c r="EMN105" s="98" t="s">
        <v>669</v>
      </c>
      <c r="EMO105" s="98" t="s">
        <v>669</v>
      </c>
      <c r="EMP105" s="98" t="s">
        <v>669</v>
      </c>
      <c r="EMQ105" s="98" t="s">
        <v>669</v>
      </c>
      <c r="EMR105" s="98" t="s">
        <v>669</v>
      </c>
      <c r="EMS105" s="98" t="s">
        <v>669</v>
      </c>
      <c r="EMT105" s="98" t="s">
        <v>669</v>
      </c>
      <c r="EMU105" s="98" t="s">
        <v>669</v>
      </c>
      <c r="EMV105" s="98" t="s">
        <v>669</v>
      </c>
      <c r="EMW105" s="98" t="s">
        <v>669</v>
      </c>
      <c r="EMX105" s="98" t="s">
        <v>669</v>
      </c>
      <c r="EMY105" s="98" t="s">
        <v>669</v>
      </c>
      <c r="EMZ105" s="98" t="s">
        <v>669</v>
      </c>
      <c r="ENA105" s="98" t="s">
        <v>669</v>
      </c>
      <c r="ENB105" s="98" t="s">
        <v>669</v>
      </c>
      <c r="ENC105" s="98" t="s">
        <v>669</v>
      </c>
      <c r="END105" s="98" t="s">
        <v>669</v>
      </c>
      <c r="ENE105" s="98" t="s">
        <v>669</v>
      </c>
      <c r="ENF105" s="98" t="s">
        <v>669</v>
      </c>
      <c r="ENG105" s="98" t="s">
        <v>669</v>
      </c>
      <c r="ENH105" s="98" t="s">
        <v>669</v>
      </c>
      <c r="ENI105" s="98" t="s">
        <v>669</v>
      </c>
      <c r="ENJ105" s="98" t="s">
        <v>669</v>
      </c>
      <c r="ENK105" s="98" t="s">
        <v>669</v>
      </c>
      <c r="ENL105" s="98" t="s">
        <v>669</v>
      </c>
      <c r="ENM105" s="98" t="s">
        <v>669</v>
      </c>
      <c r="ENN105" s="98" t="s">
        <v>669</v>
      </c>
      <c r="ENO105" s="98" t="s">
        <v>669</v>
      </c>
      <c r="ENP105" s="98" t="s">
        <v>669</v>
      </c>
      <c r="ENQ105" s="98" t="s">
        <v>669</v>
      </c>
      <c r="ENR105" s="98" t="s">
        <v>669</v>
      </c>
      <c r="ENS105" s="98" t="s">
        <v>669</v>
      </c>
      <c r="ENT105" s="98" t="s">
        <v>669</v>
      </c>
      <c r="ENU105" s="98" t="s">
        <v>669</v>
      </c>
      <c r="ENV105" s="98" t="s">
        <v>669</v>
      </c>
      <c r="ENW105" s="98" t="s">
        <v>669</v>
      </c>
      <c r="ENX105" s="98" t="s">
        <v>669</v>
      </c>
      <c r="ENY105" s="98" t="s">
        <v>669</v>
      </c>
      <c r="ENZ105" s="98" t="s">
        <v>669</v>
      </c>
      <c r="EOA105" s="98" t="s">
        <v>669</v>
      </c>
      <c r="EOB105" s="98" t="s">
        <v>669</v>
      </c>
      <c r="EOC105" s="98" t="s">
        <v>669</v>
      </c>
      <c r="EOD105" s="98" t="s">
        <v>669</v>
      </c>
      <c r="EOE105" s="98" t="s">
        <v>669</v>
      </c>
      <c r="EOF105" s="98" t="s">
        <v>669</v>
      </c>
      <c r="EOG105" s="98" t="s">
        <v>669</v>
      </c>
      <c r="EOH105" s="98" t="s">
        <v>669</v>
      </c>
      <c r="EOI105" s="98" t="s">
        <v>669</v>
      </c>
      <c r="EOJ105" s="98" t="s">
        <v>669</v>
      </c>
      <c r="EOK105" s="98" t="s">
        <v>669</v>
      </c>
      <c r="EOL105" s="98" t="s">
        <v>669</v>
      </c>
      <c r="EOM105" s="98" t="s">
        <v>669</v>
      </c>
      <c r="EON105" s="98" t="s">
        <v>669</v>
      </c>
      <c r="EOO105" s="98" t="s">
        <v>669</v>
      </c>
      <c r="EOP105" s="98" t="s">
        <v>669</v>
      </c>
      <c r="EOQ105" s="98" t="s">
        <v>669</v>
      </c>
      <c r="EOR105" s="98" t="s">
        <v>669</v>
      </c>
      <c r="EOS105" s="98" t="s">
        <v>669</v>
      </c>
      <c r="EOT105" s="98" t="s">
        <v>669</v>
      </c>
      <c r="EOU105" s="98" t="s">
        <v>669</v>
      </c>
      <c r="EOV105" s="98" t="s">
        <v>669</v>
      </c>
      <c r="EOW105" s="98" t="s">
        <v>669</v>
      </c>
      <c r="EOX105" s="98" t="s">
        <v>669</v>
      </c>
      <c r="EOY105" s="98" t="s">
        <v>669</v>
      </c>
      <c r="EOZ105" s="98" t="s">
        <v>669</v>
      </c>
      <c r="EPA105" s="98" t="s">
        <v>669</v>
      </c>
      <c r="EPB105" s="98" t="s">
        <v>669</v>
      </c>
      <c r="EPC105" s="98" t="s">
        <v>669</v>
      </c>
      <c r="EPD105" s="98" t="s">
        <v>669</v>
      </c>
      <c r="EPE105" s="98" t="s">
        <v>669</v>
      </c>
      <c r="EPF105" s="98" t="s">
        <v>669</v>
      </c>
      <c r="EPG105" s="98" t="s">
        <v>669</v>
      </c>
      <c r="EPH105" s="98" t="s">
        <v>669</v>
      </c>
      <c r="EPI105" s="98" t="s">
        <v>669</v>
      </c>
      <c r="EPJ105" s="98" t="s">
        <v>669</v>
      </c>
      <c r="EPK105" s="98" t="s">
        <v>669</v>
      </c>
      <c r="EPL105" s="98" t="s">
        <v>669</v>
      </c>
      <c r="EPM105" s="98" t="s">
        <v>669</v>
      </c>
      <c r="EPN105" s="98" t="s">
        <v>669</v>
      </c>
      <c r="EPO105" s="98" t="s">
        <v>669</v>
      </c>
      <c r="EPP105" s="98" t="s">
        <v>669</v>
      </c>
      <c r="EPQ105" s="98" t="s">
        <v>669</v>
      </c>
      <c r="EPR105" s="98" t="s">
        <v>669</v>
      </c>
      <c r="EPS105" s="98" t="s">
        <v>669</v>
      </c>
      <c r="EPT105" s="98" t="s">
        <v>669</v>
      </c>
      <c r="EPU105" s="98" t="s">
        <v>669</v>
      </c>
      <c r="EPV105" s="98" t="s">
        <v>669</v>
      </c>
      <c r="EPW105" s="98" t="s">
        <v>669</v>
      </c>
      <c r="EPX105" s="98" t="s">
        <v>669</v>
      </c>
      <c r="EPY105" s="98" t="s">
        <v>669</v>
      </c>
      <c r="EPZ105" s="98" t="s">
        <v>669</v>
      </c>
      <c r="EQA105" s="98" t="s">
        <v>669</v>
      </c>
      <c r="EQB105" s="98" t="s">
        <v>669</v>
      </c>
      <c r="EQC105" s="98" t="s">
        <v>669</v>
      </c>
      <c r="EQD105" s="98" t="s">
        <v>669</v>
      </c>
      <c r="EQE105" s="98" t="s">
        <v>669</v>
      </c>
      <c r="EQF105" s="98" t="s">
        <v>669</v>
      </c>
      <c r="EQG105" s="98" t="s">
        <v>669</v>
      </c>
      <c r="EQH105" s="98" t="s">
        <v>669</v>
      </c>
      <c r="EQI105" s="98" t="s">
        <v>669</v>
      </c>
      <c r="EQJ105" s="98" t="s">
        <v>669</v>
      </c>
      <c r="EQK105" s="98" t="s">
        <v>669</v>
      </c>
      <c r="EQL105" s="98" t="s">
        <v>669</v>
      </c>
      <c r="EQM105" s="98" t="s">
        <v>669</v>
      </c>
      <c r="EQN105" s="98" t="s">
        <v>669</v>
      </c>
      <c r="EQO105" s="98" t="s">
        <v>669</v>
      </c>
      <c r="EQP105" s="98" t="s">
        <v>669</v>
      </c>
      <c r="EQQ105" s="98" t="s">
        <v>669</v>
      </c>
      <c r="EQR105" s="98" t="s">
        <v>669</v>
      </c>
      <c r="EQS105" s="98" t="s">
        <v>669</v>
      </c>
      <c r="EQT105" s="98" t="s">
        <v>669</v>
      </c>
      <c r="EQU105" s="98" t="s">
        <v>669</v>
      </c>
      <c r="EQV105" s="98" t="s">
        <v>669</v>
      </c>
      <c r="EQW105" s="98" t="s">
        <v>669</v>
      </c>
      <c r="EQX105" s="98" t="s">
        <v>669</v>
      </c>
      <c r="EQY105" s="98" t="s">
        <v>669</v>
      </c>
      <c r="EQZ105" s="98" t="s">
        <v>669</v>
      </c>
      <c r="ERA105" s="98" t="s">
        <v>669</v>
      </c>
      <c r="ERB105" s="98" t="s">
        <v>669</v>
      </c>
      <c r="ERC105" s="98" t="s">
        <v>669</v>
      </c>
      <c r="ERD105" s="98" t="s">
        <v>669</v>
      </c>
      <c r="ERE105" s="98" t="s">
        <v>669</v>
      </c>
      <c r="ERF105" s="98" t="s">
        <v>669</v>
      </c>
      <c r="ERG105" s="98" t="s">
        <v>669</v>
      </c>
      <c r="ERH105" s="98" t="s">
        <v>669</v>
      </c>
      <c r="ERI105" s="98" t="s">
        <v>669</v>
      </c>
      <c r="ERJ105" s="98" t="s">
        <v>669</v>
      </c>
      <c r="ERK105" s="98" t="s">
        <v>669</v>
      </c>
      <c r="ERL105" s="98" t="s">
        <v>669</v>
      </c>
      <c r="ERM105" s="98" t="s">
        <v>669</v>
      </c>
      <c r="ERN105" s="98" t="s">
        <v>669</v>
      </c>
      <c r="ERO105" s="98" t="s">
        <v>669</v>
      </c>
      <c r="ERP105" s="98" t="s">
        <v>669</v>
      </c>
      <c r="ERQ105" s="98" t="s">
        <v>669</v>
      </c>
      <c r="ERR105" s="98" t="s">
        <v>669</v>
      </c>
      <c r="ERS105" s="98" t="s">
        <v>669</v>
      </c>
      <c r="ERT105" s="98" t="s">
        <v>669</v>
      </c>
      <c r="ERU105" s="98" t="s">
        <v>669</v>
      </c>
      <c r="ERV105" s="98" t="s">
        <v>669</v>
      </c>
      <c r="ERW105" s="98" t="s">
        <v>669</v>
      </c>
      <c r="ERX105" s="98" t="s">
        <v>669</v>
      </c>
      <c r="ERY105" s="98" t="s">
        <v>669</v>
      </c>
      <c r="ERZ105" s="98" t="s">
        <v>669</v>
      </c>
      <c r="ESA105" s="98" t="s">
        <v>669</v>
      </c>
      <c r="ESB105" s="98" t="s">
        <v>669</v>
      </c>
      <c r="ESC105" s="98" t="s">
        <v>669</v>
      </c>
      <c r="ESD105" s="98" t="s">
        <v>669</v>
      </c>
      <c r="ESE105" s="98" t="s">
        <v>669</v>
      </c>
      <c r="ESF105" s="98" t="s">
        <v>669</v>
      </c>
      <c r="ESG105" s="98" t="s">
        <v>669</v>
      </c>
      <c r="ESH105" s="98" t="s">
        <v>669</v>
      </c>
      <c r="ESI105" s="98" t="s">
        <v>669</v>
      </c>
      <c r="ESJ105" s="98" t="s">
        <v>669</v>
      </c>
      <c r="ESK105" s="98" t="s">
        <v>669</v>
      </c>
      <c r="ESL105" s="98" t="s">
        <v>669</v>
      </c>
      <c r="ESM105" s="98" t="s">
        <v>669</v>
      </c>
      <c r="ESN105" s="98" t="s">
        <v>669</v>
      </c>
      <c r="ESO105" s="98" t="s">
        <v>669</v>
      </c>
      <c r="ESP105" s="98" t="s">
        <v>669</v>
      </c>
      <c r="ESQ105" s="98" t="s">
        <v>669</v>
      </c>
      <c r="ESR105" s="98" t="s">
        <v>669</v>
      </c>
      <c r="ESS105" s="98" t="s">
        <v>669</v>
      </c>
      <c r="EST105" s="98" t="s">
        <v>669</v>
      </c>
      <c r="ESU105" s="98" t="s">
        <v>669</v>
      </c>
      <c r="ESV105" s="98" t="s">
        <v>669</v>
      </c>
      <c r="ESW105" s="98" t="s">
        <v>669</v>
      </c>
      <c r="ESX105" s="98" t="s">
        <v>669</v>
      </c>
      <c r="ESY105" s="98" t="s">
        <v>669</v>
      </c>
      <c r="ESZ105" s="98" t="s">
        <v>669</v>
      </c>
      <c r="ETA105" s="98" t="s">
        <v>669</v>
      </c>
      <c r="ETB105" s="98" t="s">
        <v>669</v>
      </c>
      <c r="ETC105" s="98" t="s">
        <v>669</v>
      </c>
      <c r="ETD105" s="98" t="s">
        <v>669</v>
      </c>
      <c r="ETE105" s="98" t="s">
        <v>669</v>
      </c>
      <c r="ETF105" s="98" t="s">
        <v>669</v>
      </c>
      <c r="ETG105" s="98" t="s">
        <v>669</v>
      </c>
      <c r="ETH105" s="98" t="s">
        <v>669</v>
      </c>
      <c r="ETI105" s="98" t="s">
        <v>669</v>
      </c>
      <c r="ETJ105" s="98" t="s">
        <v>669</v>
      </c>
      <c r="ETK105" s="98" t="s">
        <v>669</v>
      </c>
      <c r="ETL105" s="98" t="s">
        <v>669</v>
      </c>
      <c r="ETM105" s="98" t="s">
        <v>669</v>
      </c>
      <c r="ETN105" s="98" t="s">
        <v>669</v>
      </c>
      <c r="ETO105" s="98" t="s">
        <v>669</v>
      </c>
      <c r="ETP105" s="98" t="s">
        <v>669</v>
      </c>
      <c r="ETQ105" s="98" t="s">
        <v>669</v>
      </c>
      <c r="ETR105" s="98" t="s">
        <v>669</v>
      </c>
      <c r="ETS105" s="98" t="s">
        <v>669</v>
      </c>
      <c r="ETT105" s="98" t="s">
        <v>669</v>
      </c>
      <c r="ETU105" s="98" t="s">
        <v>669</v>
      </c>
      <c r="ETV105" s="98" t="s">
        <v>669</v>
      </c>
      <c r="ETW105" s="98" t="s">
        <v>669</v>
      </c>
      <c r="ETX105" s="98" t="s">
        <v>669</v>
      </c>
      <c r="ETY105" s="98" t="s">
        <v>669</v>
      </c>
      <c r="ETZ105" s="98" t="s">
        <v>669</v>
      </c>
      <c r="EUA105" s="98" t="s">
        <v>669</v>
      </c>
      <c r="EUB105" s="98" t="s">
        <v>669</v>
      </c>
      <c r="EUC105" s="98" t="s">
        <v>669</v>
      </c>
      <c r="EUD105" s="98" t="s">
        <v>669</v>
      </c>
      <c r="EUE105" s="98" t="s">
        <v>669</v>
      </c>
      <c r="EUF105" s="98" t="s">
        <v>669</v>
      </c>
      <c r="EUG105" s="98" t="s">
        <v>669</v>
      </c>
      <c r="EUH105" s="98" t="s">
        <v>669</v>
      </c>
      <c r="EUI105" s="98" t="s">
        <v>669</v>
      </c>
      <c r="EUJ105" s="98" t="s">
        <v>669</v>
      </c>
      <c r="EUK105" s="98" t="s">
        <v>669</v>
      </c>
      <c r="EUL105" s="98" t="s">
        <v>669</v>
      </c>
      <c r="EUM105" s="98" t="s">
        <v>669</v>
      </c>
      <c r="EUN105" s="98" t="s">
        <v>669</v>
      </c>
      <c r="EUO105" s="98" t="s">
        <v>669</v>
      </c>
      <c r="EUP105" s="98" t="s">
        <v>669</v>
      </c>
      <c r="EUQ105" s="98" t="s">
        <v>669</v>
      </c>
      <c r="EUR105" s="98" t="s">
        <v>669</v>
      </c>
      <c r="EUS105" s="98" t="s">
        <v>669</v>
      </c>
      <c r="EUT105" s="98" t="s">
        <v>669</v>
      </c>
      <c r="EUU105" s="98" t="s">
        <v>669</v>
      </c>
      <c r="EUV105" s="98" t="s">
        <v>669</v>
      </c>
      <c r="EUW105" s="98" t="s">
        <v>669</v>
      </c>
      <c r="EUX105" s="98" t="s">
        <v>669</v>
      </c>
      <c r="EUY105" s="98" t="s">
        <v>669</v>
      </c>
      <c r="EUZ105" s="98" t="s">
        <v>669</v>
      </c>
      <c r="EVA105" s="98" t="s">
        <v>669</v>
      </c>
      <c r="EVB105" s="98" t="s">
        <v>669</v>
      </c>
      <c r="EVC105" s="98" t="s">
        <v>669</v>
      </c>
      <c r="EVD105" s="98" t="s">
        <v>669</v>
      </c>
      <c r="EVE105" s="98" t="s">
        <v>669</v>
      </c>
      <c r="EVF105" s="98" t="s">
        <v>669</v>
      </c>
      <c r="EVG105" s="98" t="s">
        <v>669</v>
      </c>
      <c r="EVH105" s="98" t="s">
        <v>669</v>
      </c>
      <c r="EVI105" s="98" t="s">
        <v>669</v>
      </c>
      <c r="EVJ105" s="98" t="s">
        <v>669</v>
      </c>
      <c r="EVK105" s="98" t="s">
        <v>669</v>
      </c>
      <c r="EVL105" s="98" t="s">
        <v>669</v>
      </c>
      <c r="EVM105" s="98" t="s">
        <v>669</v>
      </c>
      <c r="EVN105" s="98" t="s">
        <v>669</v>
      </c>
      <c r="EVO105" s="98" t="s">
        <v>669</v>
      </c>
      <c r="EVP105" s="98" t="s">
        <v>669</v>
      </c>
      <c r="EVQ105" s="98" t="s">
        <v>669</v>
      </c>
      <c r="EVR105" s="98" t="s">
        <v>669</v>
      </c>
      <c r="EVS105" s="98" t="s">
        <v>669</v>
      </c>
      <c r="EVT105" s="98" t="s">
        <v>669</v>
      </c>
      <c r="EVU105" s="98" t="s">
        <v>669</v>
      </c>
      <c r="EVV105" s="98" t="s">
        <v>669</v>
      </c>
      <c r="EVW105" s="98" t="s">
        <v>669</v>
      </c>
      <c r="EVX105" s="98" t="s">
        <v>669</v>
      </c>
      <c r="EVY105" s="98" t="s">
        <v>669</v>
      </c>
      <c r="EVZ105" s="98" t="s">
        <v>669</v>
      </c>
      <c r="EWA105" s="98" t="s">
        <v>669</v>
      </c>
      <c r="EWB105" s="98" t="s">
        <v>669</v>
      </c>
      <c r="EWC105" s="98" t="s">
        <v>669</v>
      </c>
      <c r="EWD105" s="98" t="s">
        <v>669</v>
      </c>
      <c r="EWE105" s="98" t="s">
        <v>669</v>
      </c>
      <c r="EWF105" s="98" t="s">
        <v>669</v>
      </c>
      <c r="EWG105" s="98" t="s">
        <v>669</v>
      </c>
      <c r="EWH105" s="98" t="s">
        <v>669</v>
      </c>
      <c r="EWI105" s="98" t="s">
        <v>669</v>
      </c>
      <c r="EWJ105" s="98" t="s">
        <v>669</v>
      </c>
      <c r="EWK105" s="98" t="s">
        <v>669</v>
      </c>
      <c r="EWL105" s="98" t="s">
        <v>669</v>
      </c>
      <c r="EWM105" s="98" t="s">
        <v>669</v>
      </c>
      <c r="EWN105" s="98" t="s">
        <v>669</v>
      </c>
      <c r="EWO105" s="98" t="s">
        <v>669</v>
      </c>
      <c r="EWP105" s="98" t="s">
        <v>669</v>
      </c>
      <c r="EWQ105" s="98" t="s">
        <v>669</v>
      </c>
      <c r="EWR105" s="98" t="s">
        <v>669</v>
      </c>
      <c r="EWS105" s="98" t="s">
        <v>669</v>
      </c>
      <c r="EWT105" s="98" t="s">
        <v>669</v>
      </c>
      <c r="EWU105" s="98" t="s">
        <v>669</v>
      </c>
      <c r="EWV105" s="98" t="s">
        <v>669</v>
      </c>
      <c r="EWW105" s="98" t="s">
        <v>669</v>
      </c>
      <c r="EWX105" s="98" t="s">
        <v>669</v>
      </c>
      <c r="EWY105" s="98" t="s">
        <v>669</v>
      </c>
      <c r="EWZ105" s="98" t="s">
        <v>669</v>
      </c>
      <c r="EXA105" s="98" t="s">
        <v>669</v>
      </c>
      <c r="EXB105" s="98" t="s">
        <v>669</v>
      </c>
      <c r="EXC105" s="98" t="s">
        <v>669</v>
      </c>
      <c r="EXD105" s="98" t="s">
        <v>669</v>
      </c>
      <c r="EXE105" s="98" t="s">
        <v>669</v>
      </c>
      <c r="EXF105" s="98" t="s">
        <v>669</v>
      </c>
      <c r="EXG105" s="98" t="s">
        <v>669</v>
      </c>
      <c r="EXH105" s="98" t="s">
        <v>669</v>
      </c>
      <c r="EXI105" s="98" t="s">
        <v>669</v>
      </c>
      <c r="EXJ105" s="98" t="s">
        <v>669</v>
      </c>
      <c r="EXK105" s="98" t="s">
        <v>669</v>
      </c>
      <c r="EXL105" s="98" t="s">
        <v>669</v>
      </c>
      <c r="EXM105" s="98" t="s">
        <v>669</v>
      </c>
      <c r="EXN105" s="98" t="s">
        <v>669</v>
      </c>
      <c r="EXO105" s="98" t="s">
        <v>669</v>
      </c>
      <c r="EXP105" s="98" t="s">
        <v>669</v>
      </c>
      <c r="EXQ105" s="98" t="s">
        <v>669</v>
      </c>
      <c r="EXR105" s="98" t="s">
        <v>669</v>
      </c>
      <c r="EXS105" s="98" t="s">
        <v>669</v>
      </c>
      <c r="EXT105" s="98" t="s">
        <v>669</v>
      </c>
      <c r="EXU105" s="98" t="s">
        <v>669</v>
      </c>
      <c r="EXV105" s="98" t="s">
        <v>669</v>
      </c>
      <c r="EXW105" s="98" t="s">
        <v>669</v>
      </c>
      <c r="EXX105" s="98" t="s">
        <v>669</v>
      </c>
      <c r="EXY105" s="98" t="s">
        <v>669</v>
      </c>
      <c r="EXZ105" s="98" t="s">
        <v>669</v>
      </c>
      <c r="EYA105" s="98" t="s">
        <v>669</v>
      </c>
      <c r="EYB105" s="98" t="s">
        <v>669</v>
      </c>
      <c r="EYC105" s="98" t="s">
        <v>669</v>
      </c>
      <c r="EYD105" s="98" t="s">
        <v>669</v>
      </c>
      <c r="EYE105" s="98" t="s">
        <v>669</v>
      </c>
      <c r="EYF105" s="98" t="s">
        <v>669</v>
      </c>
      <c r="EYG105" s="98" t="s">
        <v>669</v>
      </c>
      <c r="EYH105" s="98" t="s">
        <v>669</v>
      </c>
      <c r="EYI105" s="98" t="s">
        <v>669</v>
      </c>
      <c r="EYJ105" s="98" t="s">
        <v>669</v>
      </c>
      <c r="EYK105" s="98" t="s">
        <v>669</v>
      </c>
      <c r="EYL105" s="98" t="s">
        <v>669</v>
      </c>
      <c r="EYM105" s="98" t="s">
        <v>669</v>
      </c>
      <c r="EYN105" s="98" t="s">
        <v>669</v>
      </c>
      <c r="EYO105" s="98" t="s">
        <v>669</v>
      </c>
      <c r="EYP105" s="98" t="s">
        <v>669</v>
      </c>
      <c r="EYQ105" s="98" t="s">
        <v>669</v>
      </c>
      <c r="EYR105" s="98" t="s">
        <v>669</v>
      </c>
      <c r="EYS105" s="98" t="s">
        <v>669</v>
      </c>
      <c r="EYT105" s="98" t="s">
        <v>669</v>
      </c>
      <c r="EYU105" s="98" t="s">
        <v>669</v>
      </c>
      <c r="EYV105" s="98" t="s">
        <v>669</v>
      </c>
      <c r="EYW105" s="98" t="s">
        <v>669</v>
      </c>
      <c r="EYX105" s="98" t="s">
        <v>669</v>
      </c>
      <c r="EYY105" s="98" t="s">
        <v>669</v>
      </c>
      <c r="EYZ105" s="98" t="s">
        <v>669</v>
      </c>
      <c r="EZA105" s="98" t="s">
        <v>669</v>
      </c>
      <c r="EZB105" s="98" t="s">
        <v>669</v>
      </c>
      <c r="EZC105" s="98" t="s">
        <v>669</v>
      </c>
      <c r="EZD105" s="98" t="s">
        <v>669</v>
      </c>
      <c r="EZE105" s="98" t="s">
        <v>669</v>
      </c>
      <c r="EZF105" s="98" t="s">
        <v>669</v>
      </c>
      <c r="EZG105" s="98" t="s">
        <v>669</v>
      </c>
      <c r="EZH105" s="98" t="s">
        <v>669</v>
      </c>
      <c r="EZI105" s="98" t="s">
        <v>669</v>
      </c>
      <c r="EZJ105" s="98" t="s">
        <v>669</v>
      </c>
      <c r="EZK105" s="98" t="s">
        <v>669</v>
      </c>
      <c r="EZL105" s="98" t="s">
        <v>669</v>
      </c>
      <c r="EZM105" s="98" t="s">
        <v>669</v>
      </c>
      <c r="EZN105" s="98" t="s">
        <v>669</v>
      </c>
      <c r="EZO105" s="98" t="s">
        <v>669</v>
      </c>
      <c r="EZP105" s="98" t="s">
        <v>669</v>
      </c>
      <c r="EZQ105" s="98" t="s">
        <v>669</v>
      </c>
      <c r="EZR105" s="98" t="s">
        <v>669</v>
      </c>
      <c r="EZS105" s="98" t="s">
        <v>669</v>
      </c>
      <c r="EZT105" s="98" t="s">
        <v>669</v>
      </c>
      <c r="EZU105" s="98" t="s">
        <v>669</v>
      </c>
      <c r="EZV105" s="98" t="s">
        <v>669</v>
      </c>
      <c r="EZW105" s="98" t="s">
        <v>669</v>
      </c>
      <c r="EZX105" s="98" t="s">
        <v>669</v>
      </c>
      <c r="EZY105" s="98" t="s">
        <v>669</v>
      </c>
      <c r="EZZ105" s="98" t="s">
        <v>669</v>
      </c>
      <c r="FAA105" s="98" t="s">
        <v>669</v>
      </c>
      <c r="FAB105" s="98" t="s">
        <v>669</v>
      </c>
      <c r="FAC105" s="98" t="s">
        <v>669</v>
      </c>
      <c r="FAD105" s="98" t="s">
        <v>669</v>
      </c>
      <c r="FAE105" s="98" t="s">
        <v>669</v>
      </c>
      <c r="FAF105" s="98" t="s">
        <v>669</v>
      </c>
      <c r="FAG105" s="98" t="s">
        <v>669</v>
      </c>
      <c r="FAH105" s="98" t="s">
        <v>669</v>
      </c>
      <c r="FAI105" s="98" t="s">
        <v>669</v>
      </c>
      <c r="FAJ105" s="98" t="s">
        <v>669</v>
      </c>
      <c r="FAK105" s="98" t="s">
        <v>669</v>
      </c>
      <c r="FAL105" s="98" t="s">
        <v>669</v>
      </c>
      <c r="FAM105" s="98" t="s">
        <v>669</v>
      </c>
      <c r="FAN105" s="98" t="s">
        <v>669</v>
      </c>
      <c r="FAO105" s="98" t="s">
        <v>669</v>
      </c>
      <c r="FAP105" s="98" t="s">
        <v>669</v>
      </c>
      <c r="FAQ105" s="98" t="s">
        <v>669</v>
      </c>
      <c r="FAR105" s="98" t="s">
        <v>669</v>
      </c>
      <c r="FAS105" s="98" t="s">
        <v>669</v>
      </c>
      <c r="FAT105" s="98" t="s">
        <v>669</v>
      </c>
      <c r="FAU105" s="98" t="s">
        <v>669</v>
      </c>
      <c r="FAV105" s="98" t="s">
        <v>669</v>
      </c>
      <c r="FAW105" s="98" t="s">
        <v>669</v>
      </c>
      <c r="FAX105" s="98" t="s">
        <v>669</v>
      </c>
      <c r="FAY105" s="98" t="s">
        <v>669</v>
      </c>
      <c r="FAZ105" s="98" t="s">
        <v>669</v>
      </c>
      <c r="FBA105" s="98" t="s">
        <v>669</v>
      </c>
      <c r="FBB105" s="98" t="s">
        <v>669</v>
      </c>
      <c r="FBC105" s="98" t="s">
        <v>669</v>
      </c>
      <c r="FBD105" s="98" t="s">
        <v>669</v>
      </c>
      <c r="FBE105" s="98" t="s">
        <v>669</v>
      </c>
      <c r="FBF105" s="98" t="s">
        <v>669</v>
      </c>
      <c r="FBG105" s="98" t="s">
        <v>669</v>
      </c>
      <c r="FBH105" s="98" t="s">
        <v>669</v>
      </c>
      <c r="FBI105" s="98" t="s">
        <v>669</v>
      </c>
      <c r="FBJ105" s="98" t="s">
        <v>669</v>
      </c>
      <c r="FBK105" s="98" t="s">
        <v>669</v>
      </c>
      <c r="FBL105" s="98" t="s">
        <v>669</v>
      </c>
      <c r="FBM105" s="98" t="s">
        <v>669</v>
      </c>
      <c r="FBN105" s="98" t="s">
        <v>669</v>
      </c>
      <c r="FBO105" s="98" t="s">
        <v>669</v>
      </c>
      <c r="FBP105" s="98" t="s">
        <v>669</v>
      </c>
      <c r="FBQ105" s="98" t="s">
        <v>669</v>
      </c>
      <c r="FBR105" s="98" t="s">
        <v>669</v>
      </c>
      <c r="FBS105" s="98" t="s">
        <v>669</v>
      </c>
      <c r="FBT105" s="98" t="s">
        <v>669</v>
      </c>
      <c r="FBU105" s="98" t="s">
        <v>669</v>
      </c>
      <c r="FBV105" s="98" t="s">
        <v>669</v>
      </c>
      <c r="FBW105" s="98" t="s">
        <v>669</v>
      </c>
      <c r="FBX105" s="98" t="s">
        <v>669</v>
      </c>
      <c r="FBY105" s="98" t="s">
        <v>669</v>
      </c>
      <c r="FBZ105" s="98" t="s">
        <v>669</v>
      </c>
      <c r="FCA105" s="98" t="s">
        <v>669</v>
      </c>
      <c r="FCB105" s="98" t="s">
        <v>669</v>
      </c>
      <c r="FCC105" s="98" t="s">
        <v>669</v>
      </c>
      <c r="FCD105" s="98" t="s">
        <v>669</v>
      </c>
      <c r="FCE105" s="98" t="s">
        <v>669</v>
      </c>
      <c r="FCF105" s="98" t="s">
        <v>669</v>
      </c>
      <c r="FCG105" s="98" t="s">
        <v>669</v>
      </c>
      <c r="FCH105" s="98" t="s">
        <v>669</v>
      </c>
      <c r="FCI105" s="98" t="s">
        <v>669</v>
      </c>
      <c r="FCJ105" s="98" t="s">
        <v>669</v>
      </c>
      <c r="FCK105" s="98" t="s">
        <v>669</v>
      </c>
      <c r="FCL105" s="98" t="s">
        <v>669</v>
      </c>
      <c r="FCM105" s="98" t="s">
        <v>669</v>
      </c>
      <c r="FCN105" s="98" t="s">
        <v>669</v>
      </c>
      <c r="FCO105" s="98" t="s">
        <v>669</v>
      </c>
      <c r="FCP105" s="98" t="s">
        <v>669</v>
      </c>
      <c r="FCQ105" s="98" t="s">
        <v>669</v>
      </c>
      <c r="FCR105" s="98" t="s">
        <v>669</v>
      </c>
      <c r="FCS105" s="98" t="s">
        <v>669</v>
      </c>
      <c r="FCT105" s="98" t="s">
        <v>669</v>
      </c>
      <c r="FCU105" s="98" t="s">
        <v>669</v>
      </c>
      <c r="FCV105" s="98" t="s">
        <v>669</v>
      </c>
      <c r="FCW105" s="98" t="s">
        <v>669</v>
      </c>
      <c r="FCX105" s="98" t="s">
        <v>669</v>
      </c>
      <c r="FCY105" s="98" t="s">
        <v>669</v>
      </c>
      <c r="FCZ105" s="98" t="s">
        <v>669</v>
      </c>
      <c r="FDA105" s="98" t="s">
        <v>669</v>
      </c>
      <c r="FDB105" s="98" t="s">
        <v>669</v>
      </c>
      <c r="FDC105" s="98" t="s">
        <v>669</v>
      </c>
      <c r="FDD105" s="98" t="s">
        <v>669</v>
      </c>
      <c r="FDE105" s="98" t="s">
        <v>669</v>
      </c>
      <c r="FDF105" s="98" t="s">
        <v>669</v>
      </c>
      <c r="FDG105" s="98" t="s">
        <v>669</v>
      </c>
      <c r="FDH105" s="98" t="s">
        <v>669</v>
      </c>
      <c r="FDI105" s="98" t="s">
        <v>669</v>
      </c>
      <c r="FDJ105" s="98" t="s">
        <v>669</v>
      </c>
      <c r="FDK105" s="98" t="s">
        <v>669</v>
      </c>
      <c r="FDL105" s="98" t="s">
        <v>669</v>
      </c>
      <c r="FDM105" s="98" t="s">
        <v>669</v>
      </c>
      <c r="FDN105" s="98" t="s">
        <v>669</v>
      </c>
      <c r="FDO105" s="98" t="s">
        <v>669</v>
      </c>
      <c r="FDP105" s="98" t="s">
        <v>669</v>
      </c>
      <c r="FDQ105" s="98" t="s">
        <v>669</v>
      </c>
      <c r="FDR105" s="98" t="s">
        <v>669</v>
      </c>
      <c r="FDS105" s="98" t="s">
        <v>669</v>
      </c>
      <c r="FDT105" s="98" t="s">
        <v>669</v>
      </c>
      <c r="FDU105" s="98" t="s">
        <v>669</v>
      </c>
      <c r="FDV105" s="98" t="s">
        <v>669</v>
      </c>
      <c r="FDW105" s="98" t="s">
        <v>669</v>
      </c>
      <c r="FDX105" s="98" t="s">
        <v>669</v>
      </c>
      <c r="FDY105" s="98" t="s">
        <v>669</v>
      </c>
      <c r="FDZ105" s="98" t="s">
        <v>669</v>
      </c>
      <c r="FEA105" s="98" t="s">
        <v>669</v>
      </c>
      <c r="FEB105" s="98" t="s">
        <v>669</v>
      </c>
      <c r="FEC105" s="98" t="s">
        <v>669</v>
      </c>
      <c r="FED105" s="98" t="s">
        <v>669</v>
      </c>
      <c r="FEE105" s="98" t="s">
        <v>669</v>
      </c>
      <c r="FEF105" s="98" t="s">
        <v>669</v>
      </c>
      <c r="FEG105" s="98" t="s">
        <v>669</v>
      </c>
      <c r="FEH105" s="98" t="s">
        <v>669</v>
      </c>
      <c r="FEI105" s="98" t="s">
        <v>669</v>
      </c>
      <c r="FEJ105" s="98" t="s">
        <v>669</v>
      </c>
      <c r="FEK105" s="98" t="s">
        <v>669</v>
      </c>
      <c r="FEL105" s="98" t="s">
        <v>669</v>
      </c>
      <c r="FEM105" s="98" t="s">
        <v>669</v>
      </c>
      <c r="FEN105" s="98" t="s">
        <v>669</v>
      </c>
      <c r="FEO105" s="98" t="s">
        <v>669</v>
      </c>
      <c r="FEP105" s="98" t="s">
        <v>669</v>
      </c>
      <c r="FEQ105" s="98" t="s">
        <v>669</v>
      </c>
      <c r="FER105" s="98" t="s">
        <v>669</v>
      </c>
      <c r="FES105" s="98" t="s">
        <v>669</v>
      </c>
      <c r="FET105" s="98" t="s">
        <v>669</v>
      </c>
      <c r="FEU105" s="98" t="s">
        <v>669</v>
      </c>
      <c r="FEV105" s="98" t="s">
        <v>669</v>
      </c>
      <c r="FEW105" s="98" t="s">
        <v>669</v>
      </c>
      <c r="FEX105" s="98" t="s">
        <v>669</v>
      </c>
      <c r="FEY105" s="98" t="s">
        <v>669</v>
      </c>
      <c r="FEZ105" s="98" t="s">
        <v>669</v>
      </c>
      <c r="FFA105" s="98" t="s">
        <v>669</v>
      </c>
      <c r="FFB105" s="98" t="s">
        <v>669</v>
      </c>
      <c r="FFC105" s="98" t="s">
        <v>669</v>
      </c>
      <c r="FFD105" s="98" t="s">
        <v>669</v>
      </c>
      <c r="FFE105" s="98" t="s">
        <v>669</v>
      </c>
      <c r="FFF105" s="98" t="s">
        <v>669</v>
      </c>
      <c r="FFG105" s="98" t="s">
        <v>669</v>
      </c>
      <c r="FFH105" s="98" t="s">
        <v>669</v>
      </c>
      <c r="FFI105" s="98" t="s">
        <v>669</v>
      </c>
      <c r="FFJ105" s="98" t="s">
        <v>669</v>
      </c>
      <c r="FFK105" s="98" t="s">
        <v>669</v>
      </c>
      <c r="FFL105" s="98" t="s">
        <v>669</v>
      </c>
      <c r="FFM105" s="98" t="s">
        <v>669</v>
      </c>
      <c r="FFN105" s="98" t="s">
        <v>669</v>
      </c>
      <c r="FFO105" s="98" t="s">
        <v>669</v>
      </c>
      <c r="FFP105" s="98" t="s">
        <v>669</v>
      </c>
      <c r="FFQ105" s="98" t="s">
        <v>669</v>
      </c>
      <c r="FFR105" s="98" t="s">
        <v>669</v>
      </c>
      <c r="FFS105" s="98" t="s">
        <v>669</v>
      </c>
      <c r="FFT105" s="98" t="s">
        <v>669</v>
      </c>
      <c r="FFU105" s="98" t="s">
        <v>669</v>
      </c>
      <c r="FFV105" s="98" t="s">
        <v>669</v>
      </c>
      <c r="FFW105" s="98" t="s">
        <v>669</v>
      </c>
      <c r="FFX105" s="98" t="s">
        <v>669</v>
      </c>
      <c r="FFY105" s="98" t="s">
        <v>669</v>
      </c>
      <c r="FFZ105" s="98" t="s">
        <v>669</v>
      </c>
      <c r="FGA105" s="98" t="s">
        <v>669</v>
      </c>
      <c r="FGB105" s="98" t="s">
        <v>669</v>
      </c>
      <c r="FGC105" s="98" t="s">
        <v>669</v>
      </c>
      <c r="FGD105" s="98" t="s">
        <v>669</v>
      </c>
      <c r="FGE105" s="98" t="s">
        <v>669</v>
      </c>
      <c r="FGF105" s="98" t="s">
        <v>669</v>
      </c>
      <c r="FGG105" s="98" t="s">
        <v>669</v>
      </c>
      <c r="FGH105" s="98" t="s">
        <v>669</v>
      </c>
      <c r="FGI105" s="98" t="s">
        <v>669</v>
      </c>
      <c r="FGJ105" s="98" t="s">
        <v>669</v>
      </c>
      <c r="FGK105" s="98" t="s">
        <v>669</v>
      </c>
      <c r="FGL105" s="98" t="s">
        <v>669</v>
      </c>
      <c r="FGM105" s="98" t="s">
        <v>669</v>
      </c>
      <c r="FGN105" s="98" t="s">
        <v>669</v>
      </c>
      <c r="FGO105" s="98" t="s">
        <v>669</v>
      </c>
      <c r="FGP105" s="98" t="s">
        <v>669</v>
      </c>
      <c r="FGQ105" s="98" t="s">
        <v>669</v>
      </c>
      <c r="FGR105" s="98" t="s">
        <v>669</v>
      </c>
      <c r="FGS105" s="98" t="s">
        <v>669</v>
      </c>
      <c r="FGT105" s="98" t="s">
        <v>669</v>
      </c>
      <c r="FGU105" s="98" t="s">
        <v>669</v>
      </c>
      <c r="FGV105" s="98" t="s">
        <v>669</v>
      </c>
      <c r="FGW105" s="98" t="s">
        <v>669</v>
      </c>
      <c r="FGX105" s="98" t="s">
        <v>669</v>
      </c>
      <c r="FGY105" s="98" t="s">
        <v>669</v>
      </c>
      <c r="FGZ105" s="98" t="s">
        <v>669</v>
      </c>
      <c r="FHA105" s="98" t="s">
        <v>669</v>
      </c>
      <c r="FHB105" s="98" t="s">
        <v>669</v>
      </c>
      <c r="FHC105" s="98" t="s">
        <v>669</v>
      </c>
      <c r="FHD105" s="98" t="s">
        <v>669</v>
      </c>
      <c r="FHE105" s="98" t="s">
        <v>669</v>
      </c>
      <c r="FHF105" s="98" t="s">
        <v>669</v>
      </c>
      <c r="FHG105" s="98" t="s">
        <v>669</v>
      </c>
      <c r="FHH105" s="98" t="s">
        <v>669</v>
      </c>
      <c r="FHI105" s="98" t="s">
        <v>669</v>
      </c>
      <c r="FHJ105" s="98" t="s">
        <v>669</v>
      </c>
      <c r="FHK105" s="98" t="s">
        <v>669</v>
      </c>
      <c r="FHL105" s="98" t="s">
        <v>669</v>
      </c>
      <c r="FHM105" s="98" t="s">
        <v>669</v>
      </c>
      <c r="FHN105" s="98" t="s">
        <v>669</v>
      </c>
      <c r="FHO105" s="98" t="s">
        <v>669</v>
      </c>
      <c r="FHP105" s="98" t="s">
        <v>669</v>
      </c>
      <c r="FHQ105" s="98" t="s">
        <v>669</v>
      </c>
      <c r="FHR105" s="98" t="s">
        <v>669</v>
      </c>
      <c r="FHS105" s="98" t="s">
        <v>669</v>
      </c>
      <c r="FHT105" s="98" t="s">
        <v>669</v>
      </c>
      <c r="FHU105" s="98" t="s">
        <v>669</v>
      </c>
      <c r="FHV105" s="98" t="s">
        <v>669</v>
      </c>
      <c r="FHW105" s="98" t="s">
        <v>669</v>
      </c>
      <c r="FHX105" s="98" t="s">
        <v>669</v>
      </c>
      <c r="FHY105" s="98" t="s">
        <v>669</v>
      </c>
      <c r="FHZ105" s="98" t="s">
        <v>669</v>
      </c>
      <c r="FIA105" s="98" t="s">
        <v>669</v>
      </c>
      <c r="FIB105" s="98" t="s">
        <v>669</v>
      </c>
      <c r="FIC105" s="98" t="s">
        <v>669</v>
      </c>
      <c r="FID105" s="98" t="s">
        <v>669</v>
      </c>
      <c r="FIE105" s="98" t="s">
        <v>669</v>
      </c>
      <c r="FIF105" s="98" t="s">
        <v>669</v>
      </c>
      <c r="FIG105" s="98" t="s">
        <v>669</v>
      </c>
      <c r="FIH105" s="98" t="s">
        <v>669</v>
      </c>
      <c r="FII105" s="98" t="s">
        <v>669</v>
      </c>
      <c r="FIJ105" s="98" t="s">
        <v>669</v>
      </c>
      <c r="FIK105" s="98" t="s">
        <v>669</v>
      </c>
      <c r="FIL105" s="98" t="s">
        <v>669</v>
      </c>
      <c r="FIM105" s="98" t="s">
        <v>669</v>
      </c>
      <c r="FIN105" s="98" t="s">
        <v>669</v>
      </c>
      <c r="FIO105" s="98" t="s">
        <v>669</v>
      </c>
      <c r="FIP105" s="98" t="s">
        <v>669</v>
      </c>
      <c r="FIQ105" s="98" t="s">
        <v>669</v>
      </c>
      <c r="FIR105" s="98" t="s">
        <v>669</v>
      </c>
      <c r="FIS105" s="98" t="s">
        <v>669</v>
      </c>
      <c r="FIT105" s="98" t="s">
        <v>669</v>
      </c>
      <c r="FIU105" s="98" t="s">
        <v>669</v>
      </c>
      <c r="FIV105" s="98" t="s">
        <v>669</v>
      </c>
      <c r="FIW105" s="98" t="s">
        <v>669</v>
      </c>
      <c r="FIX105" s="98" t="s">
        <v>669</v>
      </c>
      <c r="FIY105" s="98" t="s">
        <v>669</v>
      </c>
      <c r="FIZ105" s="98" t="s">
        <v>669</v>
      </c>
      <c r="FJA105" s="98" t="s">
        <v>669</v>
      </c>
      <c r="FJB105" s="98" t="s">
        <v>669</v>
      </c>
      <c r="FJC105" s="98" t="s">
        <v>669</v>
      </c>
      <c r="FJD105" s="98" t="s">
        <v>669</v>
      </c>
      <c r="FJE105" s="98" t="s">
        <v>669</v>
      </c>
      <c r="FJF105" s="98" t="s">
        <v>669</v>
      </c>
      <c r="FJG105" s="98" t="s">
        <v>669</v>
      </c>
      <c r="FJH105" s="98" t="s">
        <v>669</v>
      </c>
      <c r="FJI105" s="98" t="s">
        <v>669</v>
      </c>
      <c r="FJJ105" s="98" t="s">
        <v>669</v>
      </c>
      <c r="FJK105" s="98" t="s">
        <v>669</v>
      </c>
      <c r="FJL105" s="98" t="s">
        <v>669</v>
      </c>
      <c r="FJM105" s="98" t="s">
        <v>669</v>
      </c>
      <c r="FJN105" s="98" t="s">
        <v>669</v>
      </c>
      <c r="FJO105" s="98" t="s">
        <v>669</v>
      </c>
      <c r="FJP105" s="98" t="s">
        <v>669</v>
      </c>
      <c r="FJQ105" s="98" t="s">
        <v>669</v>
      </c>
      <c r="FJR105" s="98" t="s">
        <v>669</v>
      </c>
      <c r="FJS105" s="98" t="s">
        <v>669</v>
      </c>
      <c r="FJT105" s="98" t="s">
        <v>669</v>
      </c>
      <c r="FJU105" s="98" t="s">
        <v>669</v>
      </c>
      <c r="FJV105" s="98" t="s">
        <v>669</v>
      </c>
      <c r="FJW105" s="98" t="s">
        <v>669</v>
      </c>
      <c r="FJX105" s="98" t="s">
        <v>669</v>
      </c>
      <c r="FJY105" s="98" t="s">
        <v>669</v>
      </c>
      <c r="FJZ105" s="98" t="s">
        <v>669</v>
      </c>
      <c r="FKA105" s="98" t="s">
        <v>669</v>
      </c>
      <c r="FKB105" s="98" t="s">
        <v>669</v>
      </c>
      <c r="FKC105" s="98" t="s">
        <v>669</v>
      </c>
      <c r="FKD105" s="98" t="s">
        <v>669</v>
      </c>
      <c r="FKE105" s="98" t="s">
        <v>669</v>
      </c>
      <c r="FKF105" s="98" t="s">
        <v>669</v>
      </c>
      <c r="FKG105" s="98" t="s">
        <v>669</v>
      </c>
      <c r="FKH105" s="98" t="s">
        <v>669</v>
      </c>
      <c r="FKI105" s="98" t="s">
        <v>669</v>
      </c>
      <c r="FKJ105" s="98" t="s">
        <v>669</v>
      </c>
      <c r="FKK105" s="98" t="s">
        <v>669</v>
      </c>
      <c r="FKL105" s="98" t="s">
        <v>669</v>
      </c>
      <c r="FKM105" s="98" t="s">
        <v>669</v>
      </c>
      <c r="FKN105" s="98" t="s">
        <v>669</v>
      </c>
      <c r="FKO105" s="98" t="s">
        <v>669</v>
      </c>
      <c r="FKP105" s="98" t="s">
        <v>669</v>
      </c>
      <c r="FKQ105" s="98" t="s">
        <v>669</v>
      </c>
      <c r="FKR105" s="98" t="s">
        <v>669</v>
      </c>
      <c r="FKS105" s="98" t="s">
        <v>669</v>
      </c>
      <c r="FKT105" s="98" t="s">
        <v>669</v>
      </c>
      <c r="FKU105" s="98" t="s">
        <v>669</v>
      </c>
      <c r="FKV105" s="98" t="s">
        <v>669</v>
      </c>
      <c r="FKW105" s="98" t="s">
        <v>669</v>
      </c>
      <c r="FKX105" s="98" t="s">
        <v>669</v>
      </c>
      <c r="FKY105" s="98" t="s">
        <v>669</v>
      </c>
      <c r="FKZ105" s="98" t="s">
        <v>669</v>
      </c>
      <c r="FLA105" s="98" t="s">
        <v>669</v>
      </c>
      <c r="FLB105" s="98" t="s">
        <v>669</v>
      </c>
      <c r="FLC105" s="98" t="s">
        <v>669</v>
      </c>
      <c r="FLD105" s="98" t="s">
        <v>669</v>
      </c>
      <c r="FLE105" s="98" t="s">
        <v>669</v>
      </c>
      <c r="FLF105" s="98" t="s">
        <v>669</v>
      </c>
      <c r="FLG105" s="98" t="s">
        <v>669</v>
      </c>
      <c r="FLH105" s="98" t="s">
        <v>669</v>
      </c>
      <c r="FLI105" s="98" t="s">
        <v>669</v>
      </c>
      <c r="FLJ105" s="98" t="s">
        <v>669</v>
      </c>
      <c r="FLK105" s="98" t="s">
        <v>669</v>
      </c>
      <c r="FLL105" s="98" t="s">
        <v>669</v>
      </c>
      <c r="FLM105" s="98" t="s">
        <v>669</v>
      </c>
      <c r="FLN105" s="98" t="s">
        <v>669</v>
      </c>
      <c r="FLO105" s="98" t="s">
        <v>669</v>
      </c>
      <c r="FLP105" s="98" t="s">
        <v>669</v>
      </c>
      <c r="FLQ105" s="98" t="s">
        <v>669</v>
      </c>
      <c r="FLR105" s="98" t="s">
        <v>669</v>
      </c>
      <c r="FLS105" s="98" t="s">
        <v>669</v>
      </c>
      <c r="FLT105" s="98" t="s">
        <v>669</v>
      </c>
      <c r="FLU105" s="98" t="s">
        <v>669</v>
      </c>
      <c r="FLV105" s="98" t="s">
        <v>669</v>
      </c>
      <c r="FLW105" s="98" t="s">
        <v>669</v>
      </c>
      <c r="FLX105" s="98" t="s">
        <v>669</v>
      </c>
      <c r="FLY105" s="98" t="s">
        <v>669</v>
      </c>
      <c r="FLZ105" s="98" t="s">
        <v>669</v>
      </c>
      <c r="FMA105" s="98" t="s">
        <v>669</v>
      </c>
      <c r="FMB105" s="98" t="s">
        <v>669</v>
      </c>
      <c r="FMC105" s="98" t="s">
        <v>669</v>
      </c>
      <c r="FMD105" s="98" t="s">
        <v>669</v>
      </c>
      <c r="FME105" s="98" t="s">
        <v>669</v>
      </c>
      <c r="FMF105" s="98" t="s">
        <v>669</v>
      </c>
      <c r="FMG105" s="98" t="s">
        <v>669</v>
      </c>
      <c r="FMH105" s="98" t="s">
        <v>669</v>
      </c>
      <c r="FMI105" s="98" t="s">
        <v>669</v>
      </c>
      <c r="FMJ105" s="98" t="s">
        <v>669</v>
      </c>
      <c r="FMK105" s="98" t="s">
        <v>669</v>
      </c>
      <c r="FML105" s="98" t="s">
        <v>669</v>
      </c>
      <c r="FMM105" s="98" t="s">
        <v>669</v>
      </c>
      <c r="FMN105" s="98" t="s">
        <v>669</v>
      </c>
      <c r="FMO105" s="98" t="s">
        <v>669</v>
      </c>
      <c r="FMP105" s="98" t="s">
        <v>669</v>
      </c>
      <c r="FMQ105" s="98" t="s">
        <v>669</v>
      </c>
      <c r="FMR105" s="98" t="s">
        <v>669</v>
      </c>
      <c r="FMS105" s="98" t="s">
        <v>669</v>
      </c>
      <c r="FMT105" s="98" t="s">
        <v>669</v>
      </c>
      <c r="FMU105" s="98" t="s">
        <v>669</v>
      </c>
      <c r="FMV105" s="98" t="s">
        <v>669</v>
      </c>
      <c r="FMW105" s="98" t="s">
        <v>669</v>
      </c>
      <c r="FMX105" s="98" t="s">
        <v>669</v>
      </c>
      <c r="FMY105" s="98" t="s">
        <v>669</v>
      </c>
      <c r="FMZ105" s="98" t="s">
        <v>669</v>
      </c>
      <c r="FNA105" s="98" t="s">
        <v>669</v>
      </c>
      <c r="FNB105" s="98" t="s">
        <v>669</v>
      </c>
      <c r="FNC105" s="98" t="s">
        <v>669</v>
      </c>
      <c r="FND105" s="98" t="s">
        <v>669</v>
      </c>
      <c r="FNE105" s="98" t="s">
        <v>669</v>
      </c>
      <c r="FNF105" s="98" t="s">
        <v>669</v>
      </c>
      <c r="FNG105" s="98" t="s">
        <v>669</v>
      </c>
      <c r="FNH105" s="98" t="s">
        <v>669</v>
      </c>
      <c r="FNI105" s="98" t="s">
        <v>669</v>
      </c>
      <c r="FNJ105" s="98" t="s">
        <v>669</v>
      </c>
      <c r="FNK105" s="98" t="s">
        <v>669</v>
      </c>
      <c r="FNL105" s="98" t="s">
        <v>669</v>
      </c>
      <c r="FNM105" s="98" t="s">
        <v>669</v>
      </c>
      <c r="FNN105" s="98" t="s">
        <v>669</v>
      </c>
      <c r="FNO105" s="98" t="s">
        <v>669</v>
      </c>
      <c r="FNP105" s="98" t="s">
        <v>669</v>
      </c>
      <c r="FNQ105" s="98" t="s">
        <v>669</v>
      </c>
      <c r="FNR105" s="98" t="s">
        <v>669</v>
      </c>
      <c r="FNS105" s="98" t="s">
        <v>669</v>
      </c>
      <c r="FNT105" s="98" t="s">
        <v>669</v>
      </c>
      <c r="FNU105" s="98" t="s">
        <v>669</v>
      </c>
      <c r="FNV105" s="98" t="s">
        <v>669</v>
      </c>
      <c r="FNW105" s="98" t="s">
        <v>669</v>
      </c>
      <c r="FNX105" s="98" t="s">
        <v>669</v>
      </c>
      <c r="FNY105" s="98" t="s">
        <v>669</v>
      </c>
      <c r="FNZ105" s="98" t="s">
        <v>669</v>
      </c>
      <c r="FOA105" s="98" t="s">
        <v>669</v>
      </c>
      <c r="FOB105" s="98" t="s">
        <v>669</v>
      </c>
      <c r="FOC105" s="98" t="s">
        <v>669</v>
      </c>
      <c r="FOD105" s="98" t="s">
        <v>669</v>
      </c>
      <c r="FOE105" s="98" t="s">
        <v>669</v>
      </c>
      <c r="FOF105" s="98" t="s">
        <v>669</v>
      </c>
      <c r="FOG105" s="98" t="s">
        <v>669</v>
      </c>
      <c r="FOH105" s="98" t="s">
        <v>669</v>
      </c>
      <c r="FOI105" s="98" t="s">
        <v>669</v>
      </c>
      <c r="FOJ105" s="98" t="s">
        <v>669</v>
      </c>
      <c r="FOK105" s="98" t="s">
        <v>669</v>
      </c>
      <c r="FOL105" s="98" t="s">
        <v>669</v>
      </c>
      <c r="FOM105" s="98" t="s">
        <v>669</v>
      </c>
      <c r="FON105" s="98" t="s">
        <v>669</v>
      </c>
      <c r="FOO105" s="98" t="s">
        <v>669</v>
      </c>
      <c r="FOP105" s="98" t="s">
        <v>669</v>
      </c>
      <c r="FOQ105" s="98" t="s">
        <v>669</v>
      </c>
      <c r="FOR105" s="98" t="s">
        <v>669</v>
      </c>
      <c r="FOS105" s="98" t="s">
        <v>669</v>
      </c>
      <c r="FOT105" s="98" t="s">
        <v>669</v>
      </c>
      <c r="FOU105" s="98" t="s">
        <v>669</v>
      </c>
      <c r="FOV105" s="98" t="s">
        <v>669</v>
      </c>
      <c r="FOW105" s="98" t="s">
        <v>669</v>
      </c>
      <c r="FOX105" s="98" t="s">
        <v>669</v>
      </c>
      <c r="FOY105" s="98" t="s">
        <v>669</v>
      </c>
      <c r="FOZ105" s="98" t="s">
        <v>669</v>
      </c>
      <c r="FPA105" s="98" t="s">
        <v>669</v>
      </c>
      <c r="FPB105" s="98" t="s">
        <v>669</v>
      </c>
      <c r="FPC105" s="98" t="s">
        <v>669</v>
      </c>
      <c r="FPD105" s="98" t="s">
        <v>669</v>
      </c>
      <c r="FPE105" s="98" t="s">
        <v>669</v>
      </c>
      <c r="FPF105" s="98" t="s">
        <v>669</v>
      </c>
      <c r="FPG105" s="98" t="s">
        <v>669</v>
      </c>
      <c r="FPH105" s="98" t="s">
        <v>669</v>
      </c>
      <c r="FPI105" s="98" t="s">
        <v>669</v>
      </c>
      <c r="FPJ105" s="98" t="s">
        <v>669</v>
      </c>
      <c r="FPK105" s="98" t="s">
        <v>669</v>
      </c>
      <c r="FPL105" s="98" t="s">
        <v>669</v>
      </c>
      <c r="FPM105" s="98" t="s">
        <v>669</v>
      </c>
      <c r="FPN105" s="98" t="s">
        <v>669</v>
      </c>
      <c r="FPO105" s="98" t="s">
        <v>669</v>
      </c>
      <c r="FPP105" s="98" t="s">
        <v>669</v>
      </c>
      <c r="FPQ105" s="98" t="s">
        <v>669</v>
      </c>
      <c r="FPR105" s="98" t="s">
        <v>669</v>
      </c>
      <c r="FPS105" s="98" t="s">
        <v>669</v>
      </c>
      <c r="FPT105" s="98" t="s">
        <v>669</v>
      </c>
      <c r="FPU105" s="98" t="s">
        <v>669</v>
      </c>
      <c r="FPV105" s="98" t="s">
        <v>669</v>
      </c>
      <c r="FPW105" s="98" t="s">
        <v>669</v>
      </c>
      <c r="FPX105" s="98" t="s">
        <v>669</v>
      </c>
      <c r="FPY105" s="98" t="s">
        <v>669</v>
      </c>
      <c r="FPZ105" s="98" t="s">
        <v>669</v>
      </c>
      <c r="FQA105" s="98" t="s">
        <v>669</v>
      </c>
      <c r="FQB105" s="98" t="s">
        <v>669</v>
      </c>
      <c r="FQC105" s="98" t="s">
        <v>669</v>
      </c>
      <c r="FQD105" s="98" t="s">
        <v>669</v>
      </c>
      <c r="FQE105" s="98" t="s">
        <v>669</v>
      </c>
      <c r="FQF105" s="98" t="s">
        <v>669</v>
      </c>
      <c r="FQG105" s="98" t="s">
        <v>669</v>
      </c>
      <c r="FQH105" s="98" t="s">
        <v>669</v>
      </c>
      <c r="FQI105" s="98" t="s">
        <v>669</v>
      </c>
      <c r="FQJ105" s="98" t="s">
        <v>669</v>
      </c>
      <c r="FQK105" s="98" t="s">
        <v>669</v>
      </c>
      <c r="FQL105" s="98" t="s">
        <v>669</v>
      </c>
      <c r="FQM105" s="98" t="s">
        <v>669</v>
      </c>
      <c r="FQN105" s="98" t="s">
        <v>669</v>
      </c>
      <c r="FQO105" s="98" t="s">
        <v>669</v>
      </c>
      <c r="FQP105" s="98" t="s">
        <v>669</v>
      </c>
      <c r="FQQ105" s="98" t="s">
        <v>669</v>
      </c>
      <c r="FQR105" s="98" t="s">
        <v>669</v>
      </c>
      <c r="FQS105" s="98" t="s">
        <v>669</v>
      </c>
      <c r="FQT105" s="98" t="s">
        <v>669</v>
      </c>
      <c r="FQU105" s="98" t="s">
        <v>669</v>
      </c>
      <c r="FQV105" s="98" t="s">
        <v>669</v>
      </c>
      <c r="FQW105" s="98" t="s">
        <v>669</v>
      </c>
      <c r="FQX105" s="98" t="s">
        <v>669</v>
      </c>
      <c r="FQY105" s="98" t="s">
        <v>669</v>
      </c>
      <c r="FQZ105" s="98" t="s">
        <v>669</v>
      </c>
      <c r="FRA105" s="98" t="s">
        <v>669</v>
      </c>
      <c r="FRB105" s="98" t="s">
        <v>669</v>
      </c>
      <c r="FRC105" s="98" t="s">
        <v>669</v>
      </c>
      <c r="FRD105" s="98" t="s">
        <v>669</v>
      </c>
      <c r="FRE105" s="98" t="s">
        <v>669</v>
      </c>
      <c r="FRF105" s="98" t="s">
        <v>669</v>
      </c>
      <c r="FRG105" s="98" t="s">
        <v>669</v>
      </c>
      <c r="FRH105" s="98" t="s">
        <v>669</v>
      </c>
      <c r="FRI105" s="98" t="s">
        <v>669</v>
      </c>
      <c r="FRJ105" s="98" t="s">
        <v>669</v>
      </c>
      <c r="FRK105" s="98" t="s">
        <v>669</v>
      </c>
      <c r="FRL105" s="98" t="s">
        <v>669</v>
      </c>
      <c r="FRM105" s="98" t="s">
        <v>669</v>
      </c>
      <c r="FRN105" s="98" t="s">
        <v>669</v>
      </c>
      <c r="FRO105" s="98" t="s">
        <v>669</v>
      </c>
      <c r="FRP105" s="98" t="s">
        <v>669</v>
      </c>
      <c r="FRQ105" s="98" t="s">
        <v>669</v>
      </c>
      <c r="FRR105" s="98" t="s">
        <v>669</v>
      </c>
      <c r="FRS105" s="98" t="s">
        <v>669</v>
      </c>
      <c r="FRT105" s="98" t="s">
        <v>669</v>
      </c>
      <c r="FRU105" s="98" t="s">
        <v>669</v>
      </c>
      <c r="FRV105" s="98" t="s">
        <v>669</v>
      </c>
      <c r="FRW105" s="98" t="s">
        <v>669</v>
      </c>
      <c r="FRX105" s="98" t="s">
        <v>669</v>
      </c>
      <c r="FRY105" s="98" t="s">
        <v>669</v>
      </c>
      <c r="FRZ105" s="98" t="s">
        <v>669</v>
      </c>
      <c r="FSA105" s="98" t="s">
        <v>669</v>
      </c>
      <c r="FSB105" s="98" t="s">
        <v>669</v>
      </c>
      <c r="FSC105" s="98" t="s">
        <v>669</v>
      </c>
      <c r="FSD105" s="98" t="s">
        <v>669</v>
      </c>
      <c r="FSE105" s="98" t="s">
        <v>669</v>
      </c>
      <c r="FSF105" s="98" t="s">
        <v>669</v>
      </c>
      <c r="FSG105" s="98" t="s">
        <v>669</v>
      </c>
      <c r="FSH105" s="98" t="s">
        <v>669</v>
      </c>
      <c r="FSI105" s="98" t="s">
        <v>669</v>
      </c>
      <c r="FSJ105" s="98" t="s">
        <v>669</v>
      </c>
      <c r="FSK105" s="98" t="s">
        <v>669</v>
      </c>
      <c r="FSL105" s="98" t="s">
        <v>669</v>
      </c>
      <c r="FSM105" s="98" t="s">
        <v>669</v>
      </c>
      <c r="FSN105" s="98" t="s">
        <v>669</v>
      </c>
      <c r="FSO105" s="98" t="s">
        <v>669</v>
      </c>
      <c r="FSP105" s="98" t="s">
        <v>669</v>
      </c>
      <c r="FSQ105" s="98" t="s">
        <v>669</v>
      </c>
      <c r="FSR105" s="98" t="s">
        <v>669</v>
      </c>
      <c r="FSS105" s="98" t="s">
        <v>669</v>
      </c>
      <c r="FST105" s="98" t="s">
        <v>669</v>
      </c>
      <c r="FSU105" s="98" t="s">
        <v>669</v>
      </c>
      <c r="FSV105" s="98" t="s">
        <v>669</v>
      </c>
      <c r="FSW105" s="98" t="s">
        <v>669</v>
      </c>
      <c r="FSX105" s="98" t="s">
        <v>669</v>
      </c>
      <c r="FSY105" s="98" t="s">
        <v>669</v>
      </c>
      <c r="FSZ105" s="98" t="s">
        <v>669</v>
      </c>
      <c r="FTA105" s="98" t="s">
        <v>669</v>
      </c>
      <c r="FTB105" s="98" t="s">
        <v>669</v>
      </c>
      <c r="FTC105" s="98" t="s">
        <v>669</v>
      </c>
      <c r="FTD105" s="98" t="s">
        <v>669</v>
      </c>
      <c r="FTE105" s="98" t="s">
        <v>669</v>
      </c>
      <c r="FTF105" s="98" t="s">
        <v>669</v>
      </c>
      <c r="FTG105" s="98" t="s">
        <v>669</v>
      </c>
      <c r="FTH105" s="98" t="s">
        <v>669</v>
      </c>
      <c r="FTI105" s="98" t="s">
        <v>669</v>
      </c>
      <c r="FTJ105" s="98" t="s">
        <v>669</v>
      </c>
      <c r="FTK105" s="98" t="s">
        <v>669</v>
      </c>
      <c r="FTL105" s="98" t="s">
        <v>669</v>
      </c>
      <c r="FTM105" s="98" t="s">
        <v>669</v>
      </c>
      <c r="FTN105" s="98" t="s">
        <v>669</v>
      </c>
      <c r="FTO105" s="98" t="s">
        <v>669</v>
      </c>
      <c r="FTP105" s="98" t="s">
        <v>669</v>
      </c>
      <c r="FTQ105" s="98" t="s">
        <v>669</v>
      </c>
      <c r="FTR105" s="98" t="s">
        <v>669</v>
      </c>
      <c r="FTS105" s="98" t="s">
        <v>669</v>
      </c>
      <c r="FTT105" s="98" t="s">
        <v>669</v>
      </c>
      <c r="FTU105" s="98" t="s">
        <v>669</v>
      </c>
      <c r="FTV105" s="98" t="s">
        <v>669</v>
      </c>
      <c r="FTW105" s="98" t="s">
        <v>669</v>
      </c>
      <c r="FTX105" s="98" t="s">
        <v>669</v>
      </c>
      <c r="FTY105" s="98" t="s">
        <v>669</v>
      </c>
      <c r="FTZ105" s="98" t="s">
        <v>669</v>
      </c>
      <c r="FUA105" s="98" t="s">
        <v>669</v>
      </c>
      <c r="FUB105" s="98" t="s">
        <v>669</v>
      </c>
      <c r="FUC105" s="98" t="s">
        <v>669</v>
      </c>
      <c r="FUD105" s="98" t="s">
        <v>669</v>
      </c>
      <c r="FUE105" s="98" t="s">
        <v>669</v>
      </c>
      <c r="FUF105" s="98" t="s">
        <v>669</v>
      </c>
      <c r="FUG105" s="98" t="s">
        <v>669</v>
      </c>
      <c r="FUH105" s="98" t="s">
        <v>669</v>
      </c>
      <c r="FUI105" s="98" t="s">
        <v>669</v>
      </c>
      <c r="FUJ105" s="98" t="s">
        <v>669</v>
      </c>
      <c r="FUK105" s="98" t="s">
        <v>669</v>
      </c>
      <c r="FUL105" s="98" t="s">
        <v>669</v>
      </c>
      <c r="FUM105" s="98" t="s">
        <v>669</v>
      </c>
      <c r="FUN105" s="98" t="s">
        <v>669</v>
      </c>
      <c r="FUO105" s="98" t="s">
        <v>669</v>
      </c>
      <c r="FUP105" s="98" t="s">
        <v>669</v>
      </c>
      <c r="FUQ105" s="98" t="s">
        <v>669</v>
      </c>
      <c r="FUR105" s="98" t="s">
        <v>669</v>
      </c>
      <c r="FUS105" s="98" t="s">
        <v>669</v>
      </c>
      <c r="FUT105" s="98" t="s">
        <v>669</v>
      </c>
      <c r="FUU105" s="98" t="s">
        <v>669</v>
      </c>
      <c r="FUV105" s="98" t="s">
        <v>669</v>
      </c>
      <c r="FUW105" s="98" t="s">
        <v>669</v>
      </c>
      <c r="FUX105" s="98" t="s">
        <v>669</v>
      </c>
      <c r="FUY105" s="98" t="s">
        <v>669</v>
      </c>
      <c r="FUZ105" s="98" t="s">
        <v>669</v>
      </c>
      <c r="FVA105" s="98" t="s">
        <v>669</v>
      </c>
      <c r="FVB105" s="98" t="s">
        <v>669</v>
      </c>
      <c r="FVC105" s="98" t="s">
        <v>669</v>
      </c>
      <c r="FVD105" s="98" t="s">
        <v>669</v>
      </c>
      <c r="FVE105" s="98" t="s">
        <v>669</v>
      </c>
      <c r="FVF105" s="98" t="s">
        <v>669</v>
      </c>
      <c r="FVG105" s="98" t="s">
        <v>669</v>
      </c>
      <c r="FVH105" s="98" t="s">
        <v>669</v>
      </c>
      <c r="FVI105" s="98" t="s">
        <v>669</v>
      </c>
      <c r="FVJ105" s="98" t="s">
        <v>669</v>
      </c>
      <c r="FVK105" s="98" t="s">
        <v>669</v>
      </c>
      <c r="FVL105" s="98" t="s">
        <v>669</v>
      </c>
      <c r="FVM105" s="98" t="s">
        <v>669</v>
      </c>
      <c r="FVN105" s="98" t="s">
        <v>669</v>
      </c>
      <c r="FVO105" s="98" t="s">
        <v>669</v>
      </c>
      <c r="FVP105" s="98" t="s">
        <v>669</v>
      </c>
      <c r="FVQ105" s="98" t="s">
        <v>669</v>
      </c>
      <c r="FVR105" s="98" t="s">
        <v>669</v>
      </c>
      <c r="FVS105" s="98" t="s">
        <v>669</v>
      </c>
      <c r="FVT105" s="98" t="s">
        <v>669</v>
      </c>
      <c r="FVU105" s="98" t="s">
        <v>669</v>
      </c>
      <c r="FVV105" s="98" t="s">
        <v>669</v>
      </c>
      <c r="FVW105" s="98" t="s">
        <v>669</v>
      </c>
      <c r="FVX105" s="98" t="s">
        <v>669</v>
      </c>
      <c r="FVY105" s="98" t="s">
        <v>669</v>
      </c>
      <c r="FVZ105" s="98" t="s">
        <v>669</v>
      </c>
      <c r="FWA105" s="98" t="s">
        <v>669</v>
      </c>
      <c r="FWB105" s="98" t="s">
        <v>669</v>
      </c>
      <c r="FWC105" s="98" t="s">
        <v>669</v>
      </c>
      <c r="FWD105" s="98" t="s">
        <v>669</v>
      </c>
      <c r="FWE105" s="98" t="s">
        <v>669</v>
      </c>
      <c r="FWF105" s="98" t="s">
        <v>669</v>
      </c>
      <c r="FWG105" s="98" t="s">
        <v>669</v>
      </c>
      <c r="FWH105" s="98" t="s">
        <v>669</v>
      </c>
      <c r="FWI105" s="98" t="s">
        <v>669</v>
      </c>
      <c r="FWJ105" s="98" t="s">
        <v>669</v>
      </c>
      <c r="FWK105" s="98" t="s">
        <v>669</v>
      </c>
      <c r="FWL105" s="98" t="s">
        <v>669</v>
      </c>
      <c r="FWM105" s="98" t="s">
        <v>669</v>
      </c>
      <c r="FWN105" s="98" t="s">
        <v>669</v>
      </c>
      <c r="FWO105" s="98" t="s">
        <v>669</v>
      </c>
      <c r="FWP105" s="98" t="s">
        <v>669</v>
      </c>
      <c r="FWQ105" s="98" t="s">
        <v>669</v>
      </c>
      <c r="FWR105" s="98" t="s">
        <v>669</v>
      </c>
      <c r="FWS105" s="98" t="s">
        <v>669</v>
      </c>
      <c r="FWT105" s="98" t="s">
        <v>669</v>
      </c>
      <c r="FWU105" s="98" t="s">
        <v>669</v>
      </c>
      <c r="FWV105" s="98" t="s">
        <v>669</v>
      </c>
      <c r="FWW105" s="98" t="s">
        <v>669</v>
      </c>
      <c r="FWX105" s="98" t="s">
        <v>669</v>
      </c>
      <c r="FWY105" s="98" t="s">
        <v>669</v>
      </c>
      <c r="FWZ105" s="98" t="s">
        <v>669</v>
      </c>
      <c r="FXA105" s="98" t="s">
        <v>669</v>
      </c>
      <c r="FXB105" s="98" t="s">
        <v>669</v>
      </c>
      <c r="FXC105" s="98" t="s">
        <v>669</v>
      </c>
      <c r="FXD105" s="98" t="s">
        <v>669</v>
      </c>
      <c r="FXE105" s="98" t="s">
        <v>669</v>
      </c>
      <c r="FXF105" s="98" t="s">
        <v>669</v>
      </c>
      <c r="FXG105" s="98" t="s">
        <v>669</v>
      </c>
      <c r="FXH105" s="98" t="s">
        <v>669</v>
      </c>
      <c r="FXI105" s="98" t="s">
        <v>669</v>
      </c>
      <c r="FXJ105" s="98" t="s">
        <v>669</v>
      </c>
      <c r="FXK105" s="98" t="s">
        <v>669</v>
      </c>
      <c r="FXL105" s="98" t="s">
        <v>669</v>
      </c>
      <c r="FXM105" s="98" t="s">
        <v>669</v>
      </c>
      <c r="FXN105" s="98" t="s">
        <v>669</v>
      </c>
      <c r="FXO105" s="98" t="s">
        <v>669</v>
      </c>
      <c r="FXP105" s="98" t="s">
        <v>669</v>
      </c>
      <c r="FXQ105" s="98" t="s">
        <v>669</v>
      </c>
      <c r="FXR105" s="98" t="s">
        <v>669</v>
      </c>
      <c r="FXS105" s="98" t="s">
        <v>669</v>
      </c>
      <c r="FXT105" s="98" t="s">
        <v>669</v>
      </c>
      <c r="FXU105" s="98" t="s">
        <v>669</v>
      </c>
      <c r="FXV105" s="98" t="s">
        <v>669</v>
      </c>
      <c r="FXW105" s="98" t="s">
        <v>669</v>
      </c>
      <c r="FXX105" s="98" t="s">
        <v>669</v>
      </c>
      <c r="FXY105" s="98" t="s">
        <v>669</v>
      </c>
      <c r="FXZ105" s="98" t="s">
        <v>669</v>
      </c>
      <c r="FYA105" s="98" t="s">
        <v>669</v>
      </c>
      <c r="FYB105" s="98" t="s">
        <v>669</v>
      </c>
      <c r="FYC105" s="98" t="s">
        <v>669</v>
      </c>
      <c r="FYD105" s="98" t="s">
        <v>669</v>
      </c>
      <c r="FYE105" s="98" t="s">
        <v>669</v>
      </c>
      <c r="FYF105" s="98" t="s">
        <v>669</v>
      </c>
      <c r="FYG105" s="98" t="s">
        <v>669</v>
      </c>
      <c r="FYH105" s="98" t="s">
        <v>669</v>
      </c>
      <c r="FYI105" s="98" t="s">
        <v>669</v>
      </c>
      <c r="FYJ105" s="98" t="s">
        <v>669</v>
      </c>
      <c r="FYK105" s="98" t="s">
        <v>669</v>
      </c>
      <c r="FYL105" s="98" t="s">
        <v>669</v>
      </c>
      <c r="FYM105" s="98" t="s">
        <v>669</v>
      </c>
      <c r="FYN105" s="98" t="s">
        <v>669</v>
      </c>
      <c r="FYO105" s="98" t="s">
        <v>669</v>
      </c>
      <c r="FYP105" s="98" t="s">
        <v>669</v>
      </c>
      <c r="FYQ105" s="98" t="s">
        <v>669</v>
      </c>
      <c r="FYR105" s="98" t="s">
        <v>669</v>
      </c>
      <c r="FYS105" s="98" t="s">
        <v>669</v>
      </c>
      <c r="FYT105" s="98" t="s">
        <v>669</v>
      </c>
      <c r="FYU105" s="98" t="s">
        <v>669</v>
      </c>
      <c r="FYV105" s="98" t="s">
        <v>669</v>
      </c>
      <c r="FYW105" s="98" t="s">
        <v>669</v>
      </c>
      <c r="FYX105" s="98" t="s">
        <v>669</v>
      </c>
      <c r="FYY105" s="98" t="s">
        <v>669</v>
      </c>
      <c r="FYZ105" s="98" t="s">
        <v>669</v>
      </c>
      <c r="FZA105" s="98" t="s">
        <v>669</v>
      </c>
      <c r="FZB105" s="98" t="s">
        <v>669</v>
      </c>
      <c r="FZC105" s="98" t="s">
        <v>669</v>
      </c>
      <c r="FZD105" s="98" t="s">
        <v>669</v>
      </c>
      <c r="FZE105" s="98" t="s">
        <v>669</v>
      </c>
      <c r="FZF105" s="98" t="s">
        <v>669</v>
      </c>
      <c r="FZG105" s="98" t="s">
        <v>669</v>
      </c>
      <c r="FZH105" s="98" t="s">
        <v>669</v>
      </c>
      <c r="FZI105" s="98" t="s">
        <v>669</v>
      </c>
      <c r="FZJ105" s="98" t="s">
        <v>669</v>
      </c>
      <c r="FZK105" s="98" t="s">
        <v>669</v>
      </c>
      <c r="FZL105" s="98" t="s">
        <v>669</v>
      </c>
      <c r="FZM105" s="98" t="s">
        <v>669</v>
      </c>
      <c r="FZN105" s="98" t="s">
        <v>669</v>
      </c>
      <c r="FZO105" s="98" t="s">
        <v>669</v>
      </c>
      <c r="FZP105" s="98" t="s">
        <v>669</v>
      </c>
      <c r="FZQ105" s="98" t="s">
        <v>669</v>
      </c>
      <c r="FZR105" s="98" t="s">
        <v>669</v>
      </c>
      <c r="FZS105" s="98" t="s">
        <v>669</v>
      </c>
      <c r="FZT105" s="98" t="s">
        <v>669</v>
      </c>
      <c r="FZU105" s="98" t="s">
        <v>669</v>
      </c>
      <c r="FZV105" s="98" t="s">
        <v>669</v>
      </c>
      <c r="FZW105" s="98" t="s">
        <v>669</v>
      </c>
      <c r="FZX105" s="98" t="s">
        <v>669</v>
      </c>
      <c r="FZY105" s="98" t="s">
        <v>669</v>
      </c>
      <c r="FZZ105" s="98" t="s">
        <v>669</v>
      </c>
      <c r="GAA105" s="98" t="s">
        <v>669</v>
      </c>
      <c r="GAB105" s="98" t="s">
        <v>669</v>
      </c>
      <c r="GAC105" s="98" t="s">
        <v>669</v>
      </c>
      <c r="GAD105" s="98" t="s">
        <v>669</v>
      </c>
      <c r="GAE105" s="98" t="s">
        <v>669</v>
      </c>
      <c r="GAF105" s="98" t="s">
        <v>669</v>
      </c>
      <c r="GAG105" s="98" t="s">
        <v>669</v>
      </c>
      <c r="GAH105" s="98" t="s">
        <v>669</v>
      </c>
      <c r="GAI105" s="98" t="s">
        <v>669</v>
      </c>
      <c r="GAJ105" s="98" t="s">
        <v>669</v>
      </c>
      <c r="GAK105" s="98" t="s">
        <v>669</v>
      </c>
      <c r="GAL105" s="98" t="s">
        <v>669</v>
      </c>
      <c r="GAM105" s="98" t="s">
        <v>669</v>
      </c>
      <c r="GAN105" s="98" t="s">
        <v>669</v>
      </c>
      <c r="GAO105" s="98" t="s">
        <v>669</v>
      </c>
      <c r="GAP105" s="98" t="s">
        <v>669</v>
      </c>
      <c r="GAQ105" s="98" t="s">
        <v>669</v>
      </c>
      <c r="GAR105" s="98" t="s">
        <v>669</v>
      </c>
      <c r="GAS105" s="98" t="s">
        <v>669</v>
      </c>
      <c r="GAT105" s="98" t="s">
        <v>669</v>
      </c>
      <c r="GAU105" s="98" t="s">
        <v>669</v>
      </c>
      <c r="GAV105" s="98" t="s">
        <v>669</v>
      </c>
      <c r="GAW105" s="98" t="s">
        <v>669</v>
      </c>
      <c r="GAX105" s="98" t="s">
        <v>669</v>
      </c>
      <c r="GAY105" s="98" t="s">
        <v>669</v>
      </c>
      <c r="GAZ105" s="98" t="s">
        <v>669</v>
      </c>
      <c r="GBA105" s="98" t="s">
        <v>669</v>
      </c>
      <c r="GBB105" s="98" t="s">
        <v>669</v>
      </c>
      <c r="GBC105" s="98" t="s">
        <v>669</v>
      </c>
      <c r="GBD105" s="98" t="s">
        <v>669</v>
      </c>
      <c r="GBE105" s="98" t="s">
        <v>669</v>
      </c>
      <c r="GBF105" s="98" t="s">
        <v>669</v>
      </c>
      <c r="GBG105" s="98" t="s">
        <v>669</v>
      </c>
      <c r="GBH105" s="98" t="s">
        <v>669</v>
      </c>
      <c r="GBI105" s="98" t="s">
        <v>669</v>
      </c>
      <c r="GBJ105" s="98" t="s">
        <v>669</v>
      </c>
      <c r="GBK105" s="98" t="s">
        <v>669</v>
      </c>
      <c r="GBL105" s="98" t="s">
        <v>669</v>
      </c>
      <c r="GBM105" s="98" t="s">
        <v>669</v>
      </c>
      <c r="GBN105" s="98" t="s">
        <v>669</v>
      </c>
      <c r="GBO105" s="98" t="s">
        <v>669</v>
      </c>
      <c r="GBP105" s="98" t="s">
        <v>669</v>
      </c>
      <c r="GBQ105" s="98" t="s">
        <v>669</v>
      </c>
      <c r="GBR105" s="98" t="s">
        <v>669</v>
      </c>
      <c r="GBS105" s="98" t="s">
        <v>669</v>
      </c>
      <c r="GBT105" s="98" t="s">
        <v>669</v>
      </c>
      <c r="GBU105" s="98" t="s">
        <v>669</v>
      </c>
      <c r="GBV105" s="98" t="s">
        <v>669</v>
      </c>
      <c r="GBW105" s="98" t="s">
        <v>669</v>
      </c>
      <c r="GBX105" s="98" t="s">
        <v>669</v>
      </c>
      <c r="GBY105" s="98" t="s">
        <v>669</v>
      </c>
      <c r="GBZ105" s="98" t="s">
        <v>669</v>
      </c>
      <c r="GCA105" s="98" t="s">
        <v>669</v>
      </c>
      <c r="GCB105" s="98" t="s">
        <v>669</v>
      </c>
      <c r="GCC105" s="98" t="s">
        <v>669</v>
      </c>
      <c r="GCD105" s="98" t="s">
        <v>669</v>
      </c>
      <c r="GCE105" s="98" t="s">
        <v>669</v>
      </c>
      <c r="GCF105" s="98" t="s">
        <v>669</v>
      </c>
      <c r="GCG105" s="98" t="s">
        <v>669</v>
      </c>
      <c r="GCH105" s="98" t="s">
        <v>669</v>
      </c>
      <c r="GCI105" s="98" t="s">
        <v>669</v>
      </c>
      <c r="GCJ105" s="98" t="s">
        <v>669</v>
      </c>
      <c r="GCK105" s="98" t="s">
        <v>669</v>
      </c>
      <c r="GCL105" s="98" t="s">
        <v>669</v>
      </c>
      <c r="GCM105" s="98" t="s">
        <v>669</v>
      </c>
      <c r="GCN105" s="98" t="s">
        <v>669</v>
      </c>
      <c r="GCO105" s="98" t="s">
        <v>669</v>
      </c>
      <c r="GCP105" s="98" t="s">
        <v>669</v>
      </c>
      <c r="GCQ105" s="98" t="s">
        <v>669</v>
      </c>
      <c r="GCR105" s="98" t="s">
        <v>669</v>
      </c>
      <c r="GCS105" s="98" t="s">
        <v>669</v>
      </c>
      <c r="GCT105" s="98" t="s">
        <v>669</v>
      </c>
      <c r="GCU105" s="98" t="s">
        <v>669</v>
      </c>
      <c r="GCV105" s="98" t="s">
        <v>669</v>
      </c>
      <c r="GCW105" s="98" t="s">
        <v>669</v>
      </c>
      <c r="GCX105" s="98" t="s">
        <v>669</v>
      </c>
      <c r="GCY105" s="98" t="s">
        <v>669</v>
      </c>
      <c r="GCZ105" s="98" t="s">
        <v>669</v>
      </c>
      <c r="GDA105" s="98" t="s">
        <v>669</v>
      </c>
      <c r="GDB105" s="98" t="s">
        <v>669</v>
      </c>
      <c r="GDC105" s="98" t="s">
        <v>669</v>
      </c>
      <c r="GDD105" s="98" t="s">
        <v>669</v>
      </c>
      <c r="GDE105" s="98" t="s">
        <v>669</v>
      </c>
      <c r="GDF105" s="98" t="s">
        <v>669</v>
      </c>
      <c r="GDG105" s="98" t="s">
        <v>669</v>
      </c>
      <c r="GDH105" s="98" t="s">
        <v>669</v>
      </c>
      <c r="GDI105" s="98" t="s">
        <v>669</v>
      </c>
      <c r="GDJ105" s="98" t="s">
        <v>669</v>
      </c>
      <c r="GDK105" s="98" t="s">
        <v>669</v>
      </c>
      <c r="GDL105" s="98" t="s">
        <v>669</v>
      </c>
      <c r="GDM105" s="98" t="s">
        <v>669</v>
      </c>
      <c r="GDN105" s="98" t="s">
        <v>669</v>
      </c>
      <c r="GDO105" s="98" t="s">
        <v>669</v>
      </c>
      <c r="GDP105" s="98" t="s">
        <v>669</v>
      </c>
      <c r="GDQ105" s="98" t="s">
        <v>669</v>
      </c>
      <c r="GDR105" s="98" t="s">
        <v>669</v>
      </c>
      <c r="GDS105" s="98" t="s">
        <v>669</v>
      </c>
      <c r="GDT105" s="98" t="s">
        <v>669</v>
      </c>
      <c r="GDU105" s="98" t="s">
        <v>669</v>
      </c>
      <c r="GDV105" s="98" t="s">
        <v>669</v>
      </c>
      <c r="GDW105" s="98" t="s">
        <v>669</v>
      </c>
      <c r="GDX105" s="98" t="s">
        <v>669</v>
      </c>
      <c r="GDY105" s="98" t="s">
        <v>669</v>
      </c>
      <c r="GDZ105" s="98" t="s">
        <v>669</v>
      </c>
      <c r="GEA105" s="98" t="s">
        <v>669</v>
      </c>
      <c r="GEB105" s="98" t="s">
        <v>669</v>
      </c>
      <c r="GEC105" s="98" t="s">
        <v>669</v>
      </c>
      <c r="GED105" s="98" t="s">
        <v>669</v>
      </c>
      <c r="GEE105" s="98" t="s">
        <v>669</v>
      </c>
      <c r="GEF105" s="98" t="s">
        <v>669</v>
      </c>
      <c r="GEG105" s="98" t="s">
        <v>669</v>
      </c>
      <c r="GEH105" s="98" t="s">
        <v>669</v>
      </c>
      <c r="GEI105" s="98" t="s">
        <v>669</v>
      </c>
      <c r="GEJ105" s="98" t="s">
        <v>669</v>
      </c>
      <c r="GEK105" s="98" t="s">
        <v>669</v>
      </c>
      <c r="GEL105" s="98" t="s">
        <v>669</v>
      </c>
      <c r="GEM105" s="98" t="s">
        <v>669</v>
      </c>
      <c r="GEN105" s="98" t="s">
        <v>669</v>
      </c>
      <c r="GEO105" s="98" t="s">
        <v>669</v>
      </c>
      <c r="GEP105" s="98" t="s">
        <v>669</v>
      </c>
      <c r="GEQ105" s="98" t="s">
        <v>669</v>
      </c>
      <c r="GER105" s="98" t="s">
        <v>669</v>
      </c>
      <c r="GES105" s="98" t="s">
        <v>669</v>
      </c>
      <c r="GET105" s="98" t="s">
        <v>669</v>
      </c>
      <c r="GEU105" s="98" t="s">
        <v>669</v>
      </c>
      <c r="GEV105" s="98" t="s">
        <v>669</v>
      </c>
      <c r="GEW105" s="98" t="s">
        <v>669</v>
      </c>
      <c r="GEX105" s="98" t="s">
        <v>669</v>
      </c>
      <c r="GEY105" s="98" t="s">
        <v>669</v>
      </c>
      <c r="GEZ105" s="98" t="s">
        <v>669</v>
      </c>
      <c r="GFA105" s="98" t="s">
        <v>669</v>
      </c>
      <c r="GFB105" s="98" t="s">
        <v>669</v>
      </c>
      <c r="GFC105" s="98" t="s">
        <v>669</v>
      </c>
      <c r="GFD105" s="98" t="s">
        <v>669</v>
      </c>
      <c r="GFE105" s="98" t="s">
        <v>669</v>
      </c>
      <c r="GFF105" s="98" t="s">
        <v>669</v>
      </c>
      <c r="GFG105" s="98" t="s">
        <v>669</v>
      </c>
      <c r="GFH105" s="98" t="s">
        <v>669</v>
      </c>
      <c r="GFI105" s="98" t="s">
        <v>669</v>
      </c>
      <c r="GFJ105" s="98" t="s">
        <v>669</v>
      </c>
      <c r="GFK105" s="98" t="s">
        <v>669</v>
      </c>
      <c r="GFL105" s="98" t="s">
        <v>669</v>
      </c>
      <c r="GFM105" s="98" t="s">
        <v>669</v>
      </c>
      <c r="GFN105" s="98" t="s">
        <v>669</v>
      </c>
      <c r="GFO105" s="98" t="s">
        <v>669</v>
      </c>
      <c r="GFP105" s="98" t="s">
        <v>669</v>
      </c>
      <c r="GFQ105" s="98" t="s">
        <v>669</v>
      </c>
      <c r="GFR105" s="98" t="s">
        <v>669</v>
      </c>
      <c r="GFS105" s="98" t="s">
        <v>669</v>
      </c>
      <c r="GFT105" s="98" t="s">
        <v>669</v>
      </c>
      <c r="GFU105" s="98" t="s">
        <v>669</v>
      </c>
      <c r="GFV105" s="98" t="s">
        <v>669</v>
      </c>
      <c r="GFW105" s="98" t="s">
        <v>669</v>
      </c>
      <c r="GFX105" s="98" t="s">
        <v>669</v>
      </c>
      <c r="GFY105" s="98" t="s">
        <v>669</v>
      </c>
      <c r="GFZ105" s="98" t="s">
        <v>669</v>
      </c>
      <c r="GGA105" s="98" t="s">
        <v>669</v>
      </c>
      <c r="GGB105" s="98" t="s">
        <v>669</v>
      </c>
      <c r="GGC105" s="98" t="s">
        <v>669</v>
      </c>
      <c r="GGD105" s="98" t="s">
        <v>669</v>
      </c>
      <c r="GGE105" s="98" t="s">
        <v>669</v>
      </c>
      <c r="GGF105" s="98" t="s">
        <v>669</v>
      </c>
      <c r="GGG105" s="98" t="s">
        <v>669</v>
      </c>
      <c r="GGH105" s="98" t="s">
        <v>669</v>
      </c>
      <c r="GGI105" s="98" t="s">
        <v>669</v>
      </c>
      <c r="GGJ105" s="98" t="s">
        <v>669</v>
      </c>
      <c r="GGK105" s="98" t="s">
        <v>669</v>
      </c>
      <c r="GGL105" s="98" t="s">
        <v>669</v>
      </c>
      <c r="GGM105" s="98" t="s">
        <v>669</v>
      </c>
      <c r="GGN105" s="98" t="s">
        <v>669</v>
      </c>
      <c r="GGO105" s="98" t="s">
        <v>669</v>
      </c>
      <c r="GGP105" s="98" t="s">
        <v>669</v>
      </c>
      <c r="GGQ105" s="98" t="s">
        <v>669</v>
      </c>
      <c r="GGR105" s="98" t="s">
        <v>669</v>
      </c>
      <c r="GGS105" s="98" t="s">
        <v>669</v>
      </c>
      <c r="GGT105" s="98" t="s">
        <v>669</v>
      </c>
      <c r="GGU105" s="98" t="s">
        <v>669</v>
      </c>
      <c r="GGV105" s="98" t="s">
        <v>669</v>
      </c>
      <c r="GGW105" s="98" t="s">
        <v>669</v>
      </c>
      <c r="GGX105" s="98" t="s">
        <v>669</v>
      </c>
      <c r="GGY105" s="98" t="s">
        <v>669</v>
      </c>
      <c r="GGZ105" s="98" t="s">
        <v>669</v>
      </c>
      <c r="GHA105" s="98" t="s">
        <v>669</v>
      </c>
      <c r="GHB105" s="98" t="s">
        <v>669</v>
      </c>
      <c r="GHC105" s="98" t="s">
        <v>669</v>
      </c>
      <c r="GHD105" s="98" t="s">
        <v>669</v>
      </c>
      <c r="GHE105" s="98" t="s">
        <v>669</v>
      </c>
      <c r="GHF105" s="98" t="s">
        <v>669</v>
      </c>
      <c r="GHG105" s="98" t="s">
        <v>669</v>
      </c>
      <c r="GHH105" s="98" t="s">
        <v>669</v>
      </c>
      <c r="GHI105" s="98" t="s">
        <v>669</v>
      </c>
      <c r="GHJ105" s="98" t="s">
        <v>669</v>
      </c>
      <c r="GHK105" s="98" t="s">
        <v>669</v>
      </c>
      <c r="GHL105" s="98" t="s">
        <v>669</v>
      </c>
      <c r="GHM105" s="98" t="s">
        <v>669</v>
      </c>
      <c r="GHN105" s="98" t="s">
        <v>669</v>
      </c>
      <c r="GHO105" s="98" t="s">
        <v>669</v>
      </c>
      <c r="GHP105" s="98" t="s">
        <v>669</v>
      </c>
      <c r="GHQ105" s="98" t="s">
        <v>669</v>
      </c>
      <c r="GHR105" s="98" t="s">
        <v>669</v>
      </c>
      <c r="GHS105" s="98" t="s">
        <v>669</v>
      </c>
      <c r="GHT105" s="98" t="s">
        <v>669</v>
      </c>
      <c r="GHU105" s="98" t="s">
        <v>669</v>
      </c>
      <c r="GHV105" s="98" t="s">
        <v>669</v>
      </c>
      <c r="GHW105" s="98" t="s">
        <v>669</v>
      </c>
      <c r="GHX105" s="98" t="s">
        <v>669</v>
      </c>
      <c r="GHY105" s="98" t="s">
        <v>669</v>
      </c>
      <c r="GHZ105" s="98" t="s">
        <v>669</v>
      </c>
      <c r="GIA105" s="98" t="s">
        <v>669</v>
      </c>
      <c r="GIB105" s="98" t="s">
        <v>669</v>
      </c>
      <c r="GIC105" s="98" t="s">
        <v>669</v>
      </c>
      <c r="GID105" s="98" t="s">
        <v>669</v>
      </c>
      <c r="GIE105" s="98" t="s">
        <v>669</v>
      </c>
      <c r="GIF105" s="98" t="s">
        <v>669</v>
      </c>
      <c r="GIG105" s="98" t="s">
        <v>669</v>
      </c>
      <c r="GIH105" s="98" t="s">
        <v>669</v>
      </c>
      <c r="GII105" s="98" t="s">
        <v>669</v>
      </c>
      <c r="GIJ105" s="98" t="s">
        <v>669</v>
      </c>
      <c r="GIK105" s="98" t="s">
        <v>669</v>
      </c>
      <c r="GIL105" s="98" t="s">
        <v>669</v>
      </c>
      <c r="GIM105" s="98" t="s">
        <v>669</v>
      </c>
      <c r="GIN105" s="98" t="s">
        <v>669</v>
      </c>
      <c r="GIO105" s="98" t="s">
        <v>669</v>
      </c>
      <c r="GIP105" s="98" t="s">
        <v>669</v>
      </c>
      <c r="GIQ105" s="98" t="s">
        <v>669</v>
      </c>
      <c r="GIR105" s="98" t="s">
        <v>669</v>
      </c>
      <c r="GIS105" s="98" t="s">
        <v>669</v>
      </c>
      <c r="GIT105" s="98" t="s">
        <v>669</v>
      </c>
      <c r="GIU105" s="98" t="s">
        <v>669</v>
      </c>
      <c r="GIV105" s="98" t="s">
        <v>669</v>
      </c>
      <c r="GIW105" s="98" t="s">
        <v>669</v>
      </c>
      <c r="GIX105" s="98" t="s">
        <v>669</v>
      </c>
      <c r="GIY105" s="98" t="s">
        <v>669</v>
      </c>
      <c r="GIZ105" s="98" t="s">
        <v>669</v>
      </c>
      <c r="GJA105" s="98" t="s">
        <v>669</v>
      </c>
      <c r="GJB105" s="98" t="s">
        <v>669</v>
      </c>
      <c r="GJC105" s="98" t="s">
        <v>669</v>
      </c>
      <c r="GJD105" s="98" t="s">
        <v>669</v>
      </c>
      <c r="GJE105" s="98" t="s">
        <v>669</v>
      </c>
      <c r="GJF105" s="98" t="s">
        <v>669</v>
      </c>
      <c r="GJG105" s="98" t="s">
        <v>669</v>
      </c>
      <c r="GJH105" s="98" t="s">
        <v>669</v>
      </c>
      <c r="GJI105" s="98" t="s">
        <v>669</v>
      </c>
      <c r="GJJ105" s="98" t="s">
        <v>669</v>
      </c>
      <c r="GJK105" s="98" t="s">
        <v>669</v>
      </c>
      <c r="GJL105" s="98" t="s">
        <v>669</v>
      </c>
      <c r="GJM105" s="98" t="s">
        <v>669</v>
      </c>
      <c r="GJN105" s="98" t="s">
        <v>669</v>
      </c>
      <c r="GJO105" s="98" t="s">
        <v>669</v>
      </c>
      <c r="GJP105" s="98" t="s">
        <v>669</v>
      </c>
      <c r="GJQ105" s="98" t="s">
        <v>669</v>
      </c>
      <c r="GJR105" s="98" t="s">
        <v>669</v>
      </c>
      <c r="GJS105" s="98" t="s">
        <v>669</v>
      </c>
      <c r="GJT105" s="98" t="s">
        <v>669</v>
      </c>
      <c r="GJU105" s="98" t="s">
        <v>669</v>
      </c>
      <c r="GJV105" s="98" t="s">
        <v>669</v>
      </c>
      <c r="GJW105" s="98" t="s">
        <v>669</v>
      </c>
      <c r="GJX105" s="98" t="s">
        <v>669</v>
      </c>
      <c r="GJY105" s="98" t="s">
        <v>669</v>
      </c>
      <c r="GJZ105" s="98" t="s">
        <v>669</v>
      </c>
      <c r="GKA105" s="98" t="s">
        <v>669</v>
      </c>
      <c r="GKB105" s="98" t="s">
        <v>669</v>
      </c>
      <c r="GKC105" s="98" t="s">
        <v>669</v>
      </c>
      <c r="GKD105" s="98" t="s">
        <v>669</v>
      </c>
      <c r="GKE105" s="98" t="s">
        <v>669</v>
      </c>
      <c r="GKF105" s="98" t="s">
        <v>669</v>
      </c>
      <c r="GKG105" s="98" t="s">
        <v>669</v>
      </c>
      <c r="GKH105" s="98" t="s">
        <v>669</v>
      </c>
      <c r="GKI105" s="98" t="s">
        <v>669</v>
      </c>
      <c r="GKJ105" s="98" t="s">
        <v>669</v>
      </c>
      <c r="GKK105" s="98" t="s">
        <v>669</v>
      </c>
      <c r="GKL105" s="98" t="s">
        <v>669</v>
      </c>
      <c r="GKM105" s="98" t="s">
        <v>669</v>
      </c>
      <c r="GKN105" s="98" t="s">
        <v>669</v>
      </c>
      <c r="GKO105" s="98" t="s">
        <v>669</v>
      </c>
      <c r="GKP105" s="98" t="s">
        <v>669</v>
      </c>
      <c r="GKQ105" s="98" t="s">
        <v>669</v>
      </c>
      <c r="GKR105" s="98" t="s">
        <v>669</v>
      </c>
      <c r="GKS105" s="98" t="s">
        <v>669</v>
      </c>
      <c r="GKT105" s="98" t="s">
        <v>669</v>
      </c>
      <c r="GKU105" s="98" t="s">
        <v>669</v>
      </c>
      <c r="GKV105" s="98" t="s">
        <v>669</v>
      </c>
      <c r="GKW105" s="98" t="s">
        <v>669</v>
      </c>
      <c r="GKX105" s="98" t="s">
        <v>669</v>
      </c>
      <c r="GKY105" s="98" t="s">
        <v>669</v>
      </c>
      <c r="GKZ105" s="98" t="s">
        <v>669</v>
      </c>
      <c r="GLA105" s="98" t="s">
        <v>669</v>
      </c>
      <c r="GLB105" s="98" t="s">
        <v>669</v>
      </c>
      <c r="GLC105" s="98" t="s">
        <v>669</v>
      </c>
      <c r="GLD105" s="98" t="s">
        <v>669</v>
      </c>
      <c r="GLE105" s="98" t="s">
        <v>669</v>
      </c>
      <c r="GLF105" s="98" t="s">
        <v>669</v>
      </c>
      <c r="GLG105" s="98" t="s">
        <v>669</v>
      </c>
      <c r="GLH105" s="98" t="s">
        <v>669</v>
      </c>
      <c r="GLI105" s="98" t="s">
        <v>669</v>
      </c>
      <c r="GLJ105" s="98" t="s">
        <v>669</v>
      </c>
      <c r="GLK105" s="98" t="s">
        <v>669</v>
      </c>
      <c r="GLL105" s="98" t="s">
        <v>669</v>
      </c>
      <c r="GLM105" s="98" t="s">
        <v>669</v>
      </c>
      <c r="GLN105" s="98" t="s">
        <v>669</v>
      </c>
      <c r="GLO105" s="98" t="s">
        <v>669</v>
      </c>
      <c r="GLP105" s="98" t="s">
        <v>669</v>
      </c>
      <c r="GLQ105" s="98" t="s">
        <v>669</v>
      </c>
      <c r="GLR105" s="98" t="s">
        <v>669</v>
      </c>
      <c r="GLS105" s="98" t="s">
        <v>669</v>
      </c>
      <c r="GLT105" s="98" t="s">
        <v>669</v>
      </c>
      <c r="GLU105" s="98" t="s">
        <v>669</v>
      </c>
      <c r="GLV105" s="98" t="s">
        <v>669</v>
      </c>
      <c r="GLW105" s="98" t="s">
        <v>669</v>
      </c>
      <c r="GLX105" s="98" t="s">
        <v>669</v>
      </c>
      <c r="GLY105" s="98" t="s">
        <v>669</v>
      </c>
      <c r="GLZ105" s="98" t="s">
        <v>669</v>
      </c>
      <c r="GMA105" s="98" t="s">
        <v>669</v>
      </c>
      <c r="GMB105" s="98" t="s">
        <v>669</v>
      </c>
      <c r="GMC105" s="98" t="s">
        <v>669</v>
      </c>
      <c r="GMD105" s="98" t="s">
        <v>669</v>
      </c>
      <c r="GME105" s="98" t="s">
        <v>669</v>
      </c>
      <c r="GMF105" s="98" t="s">
        <v>669</v>
      </c>
      <c r="GMG105" s="98" t="s">
        <v>669</v>
      </c>
      <c r="GMH105" s="98" t="s">
        <v>669</v>
      </c>
      <c r="GMI105" s="98" t="s">
        <v>669</v>
      </c>
      <c r="GMJ105" s="98" t="s">
        <v>669</v>
      </c>
      <c r="GMK105" s="98" t="s">
        <v>669</v>
      </c>
      <c r="GML105" s="98" t="s">
        <v>669</v>
      </c>
      <c r="GMM105" s="98" t="s">
        <v>669</v>
      </c>
      <c r="GMN105" s="98" t="s">
        <v>669</v>
      </c>
      <c r="GMO105" s="98" t="s">
        <v>669</v>
      </c>
      <c r="GMP105" s="98" t="s">
        <v>669</v>
      </c>
      <c r="GMQ105" s="98" t="s">
        <v>669</v>
      </c>
      <c r="GMR105" s="98" t="s">
        <v>669</v>
      </c>
      <c r="GMS105" s="98" t="s">
        <v>669</v>
      </c>
      <c r="GMT105" s="98" t="s">
        <v>669</v>
      </c>
      <c r="GMU105" s="98" t="s">
        <v>669</v>
      </c>
      <c r="GMV105" s="98" t="s">
        <v>669</v>
      </c>
      <c r="GMW105" s="98" t="s">
        <v>669</v>
      </c>
      <c r="GMX105" s="98" t="s">
        <v>669</v>
      </c>
      <c r="GMY105" s="98" t="s">
        <v>669</v>
      </c>
      <c r="GMZ105" s="98" t="s">
        <v>669</v>
      </c>
      <c r="GNA105" s="98" t="s">
        <v>669</v>
      </c>
      <c r="GNB105" s="98" t="s">
        <v>669</v>
      </c>
      <c r="GNC105" s="98" t="s">
        <v>669</v>
      </c>
      <c r="GND105" s="98" t="s">
        <v>669</v>
      </c>
      <c r="GNE105" s="98" t="s">
        <v>669</v>
      </c>
      <c r="GNF105" s="98" t="s">
        <v>669</v>
      </c>
      <c r="GNG105" s="98" t="s">
        <v>669</v>
      </c>
      <c r="GNH105" s="98" t="s">
        <v>669</v>
      </c>
      <c r="GNI105" s="98" t="s">
        <v>669</v>
      </c>
      <c r="GNJ105" s="98" t="s">
        <v>669</v>
      </c>
      <c r="GNK105" s="98" t="s">
        <v>669</v>
      </c>
      <c r="GNL105" s="98" t="s">
        <v>669</v>
      </c>
      <c r="GNM105" s="98" t="s">
        <v>669</v>
      </c>
      <c r="GNN105" s="98" t="s">
        <v>669</v>
      </c>
      <c r="GNO105" s="98" t="s">
        <v>669</v>
      </c>
      <c r="GNP105" s="98" t="s">
        <v>669</v>
      </c>
      <c r="GNQ105" s="98" t="s">
        <v>669</v>
      </c>
      <c r="GNR105" s="98" t="s">
        <v>669</v>
      </c>
      <c r="GNS105" s="98" t="s">
        <v>669</v>
      </c>
      <c r="GNT105" s="98" t="s">
        <v>669</v>
      </c>
      <c r="GNU105" s="98" t="s">
        <v>669</v>
      </c>
      <c r="GNV105" s="98" t="s">
        <v>669</v>
      </c>
      <c r="GNW105" s="98" t="s">
        <v>669</v>
      </c>
      <c r="GNX105" s="98" t="s">
        <v>669</v>
      </c>
      <c r="GNY105" s="98" t="s">
        <v>669</v>
      </c>
      <c r="GNZ105" s="98" t="s">
        <v>669</v>
      </c>
      <c r="GOA105" s="98" t="s">
        <v>669</v>
      </c>
      <c r="GOB105" s="98" t="s">
        <v>669</v>
      </c>
      <c r="GOC105" s="98" t="s">
        <v>669</v>
      </c>
      <c r="GOD105" s="98" t="s">
        <v>669</v>
      </c>
      <c r="GOE105" s="98" t="s">
        <v>669</v>
      </c>
      <c r="GOF105" s="98" t="s">
        <v>669</v>
      </c>
      <c r="GOG105" s="98" t="s">
        <v>669</v>
      </c>
      <c r="GOH105" s="98" t="s">
        <v>669</v>
      </c>
      <c r="GOI105" s="98" t="s">
        <v>669</v>
      </c>
      <c r="GOJ105" s="98" t="s">
        <v>669</v>
      </c>
      <c r="GOK105" s="98" t="s">
        <v>669</v>
      </c>
      <c r="GOL105" s="98" t="s">
        <v>669</v>
      </c>
      <c r="GOM105" s="98" t="s">
        <v>669</v>
      </c>
      <c r="GON105" s="98" t="s">
        <v>669</v>
      </c>
      <c r="GOO105" s="98" t="s">
        <v>669</v>
      </c>
      <c r="GOP105" s="98" t="s">
        <v>669</v>
      </c>
      <c r="GOQ105" s="98" t="s">
        <v>669</v>
      </c>
      <c r="GOR105" s="98" t="s">
        <v>669</v>
      </c>
      <c r="GOS105" s="98" t="s">
        <v>669</v>
      </c>
      <c r="GOT105" s="98" t="s">
        <v>669</v>
      </c>
      <c r="GOU105" s="98" t="s">
        <v>669</v>
      </c>
      <c r="GOV105" s="98" t="s">
        <v>669</v>
      </c>
      <c r="GOW105" s="98" t="s">
        <v>669</v>
      </c>
      <c r="GOX105" s="98" t="s">
        <v>669</v>
      </c>
      <c r="GOY105" s="98" t="s">
        <v>669</v>
      </c>
      <c r="GOZ105" s="98" t="s">
        <v>669</v>
      </c>
      <c r="GPA105" s="98" t="s">
        <v>669</v>
      </c>
      <c r="GPB105" s="98" t="s">
        <v>669</v>
      </c>
      <c r="GPC105" s="98" t="s">
        <v>669</v>
      </c>
      <c r="GPD105" s="98" t="s">
        <v>669</v>
      </c>
      <c r="GPE105" s="98" t="s">
        <v>669</v>
      </c>
      <c r="GPF105" s="98" t="s">
        <v>669</v>
      </c>
      <c r="GPG105" s="98" t="s">
        <v>669</v>
      </c>
      <c r="GPH105" s="98" t="s">
        <v>669</v>
      </c>
      <c r="GPI105" s="98" t="s">
        <v>669</v>
      </c>
      <c r="GPJ105" s="98" t="s">
        <v>669</v>
      </c>
      <c r="GPK105" s="98" t="s">
        <v>669</v>
      </c>
      <c r="GPL105" s="98" t="s">
        <v>669</v>
      </c>
      <c r="GPM105" s="98" t="s">
        <v>669</v>
      </c>
      <c r="GPN105" s="98" t="s">
        <v>669</v>
      </c>
      <c r="GPO105" s="98" t="s">
        <v>669</v>
      </c>
      <c r="GPP105" s="98" t="s">
        <v>669</v>
      </c>
      <c r="GPQ105" s="98" t="s">
        <v>669</v>
      </c>
      <c r="GPR105" s="98" t="s">
        <v>669</v>
      </c>
      <c r="GPS105" s="98" t="s">
        <v>669</v>
      </c>
      <c r="GPT105" s="98" t="s">
        <v>669</v>
      </c>
      <c r="GPU105" s="98" t="s">
        <v>669</v>
      </c>
      <c r="GPV105" s="98" t="s">
        <v>669</v>
      </c>
      <c r="GPW105" s="98" t="s">
        <v>669</v>
      </c>
      <c r="GPX105" s="98" t="s">
        <v>669</v>
      </c>
      <c r="GPY105" s="98" t="s">
        <v>669</v>
      </c>
      <c r="GPZ105" s="98" t="s">
        <v>669</v>
      </c>
      <c r="GQA105" s="98" t="s">
        <v>669</v>
      </c>
      <c r="GQB105" s="98" t="s">
        <v>669</v>
      </c>
      <c r="GQC105" s="98" t="s">
        <v>669</v>
      </c>
      <c r="GQD105" s="98" t="s">
        <v>669</v>
      </c>
      <c r="GQE105" s="98" t="s">
        <v>669</v>
      </c>
      <c r="GQF105" s="98" t="s">
        <v>669</v>
      </c>
      <c r="GQG105" s="98" t="s">
        <v>669</v>
      </c>
      <c r="GQH105" s="98" t="s">
        <v>669</v>
      </c>
      <c r="GQI105" s="98" t="s">
        <v>669</v>
      </c>
      <c r="GQJ105" s="98" t="s">
        <v>669</v>
      </c>
      <c r="GQK105" s="98" t="s">
        <v>669</v>
      </c>
      <c r="GQL105" s="98" t="s">
        <v>669</v>
      </c>
      <c r="GQM105" s="98" t="s">
        <v>669</v>
      </c>
      <c r="GQN105" s="98" t="s">
        <v>669</v>
      </c>
      <c r="GQO105" s="98" t="s">
        <v>669</v>
      </c>
      <c r="GQP105" s="98" t="s">
        <v>669</v>
      </c>
      <c r="GQQ105" s="98" t="s">
        <v>669</v>
      </c>
      <c r="GQR105" s="98" t="s">
        <v>669</v>
      </c>
      <c r="GQS105" s="98" t="s">
        <v>669</v>
      </c>
      <c r="GQT105" s="98" t="s">
        <v>669</v>
      </c>
      <c r="GQU105" s="98" t="s">
        <v>669</v>
      </c>
      <c r="GQV105" s="98" t="s">
        <v>669</v>
      </c>
      <c r="GQW105" s="98" t="s">
        <v>669</v>
      </c>
      <c r="GQX105" s="98" t="s">
        <v>669</v>
      </c>
      <c r="GQY105" s="98" t="s">
        <v>669</v>
      </c>
      <c r="GQZ105" s="98" t="s">
        <v>669</v>
      </c>
      <c r="GRA105" s="98" t="s">
        <v>669</v>
      </c>
      <c r="GRB105" s="98" t="s">
        <v>669</v>
      </c>
      <c r="GRC105" s="98" t="s">
        <v>669</v>
      </c>
      <c r="GRD105" s="98" t="s">
        <v>669</v>
      </c>
      <c r="GRE105" s="98" t="s">
        <v>669</v>
      </c>
      <c r="GRF105" s="98" t="s">
        <v>669</v>
      </c>
      <c r="GRG105" s="98" t="s">
        <v>669</v>
      </c>
      <c r="GRH105" s="98" t="s">
        <v>669</v>
      </c>
      <c r="GRI105" s="98" t="s">
        <v>669</v>
      </c>
      <c r="GRJ105" s="98" t="s">
        <v>669</v>
      </c>
      <c r="GRK105" s="98" t="s">
        <v>669</v>
      </c>
      <c r="GRL105" s="98" t="s">
        <v>669</v>
      </c>
      <c r="GRM105" s="98" t="s">
        <v>669</v>
      </c>
      <c r="GRN105" s="98" t="s">
        <v>669</v>
      </c>
      <c r="GRO105" s="98" t="s">
        <v>669</v>
      </c>
      <c r="GRP105" s="98" t="s">
        <v>669</v>
      </c>
      <c r="GRQ105" s="98" t="s">
        <v>669</v>
      </c>
      <c r="GRR105" s="98" t="s">
        <v>669</v>
      </c>
      <c r="GRS105" s="98" t="s">
        <v>669</v>
      </c>
      <c r="GRT105" s="98" t="s">
        <v>669</v>
      </c>
      <c r="GRU105" s="98" t="s">
        <v>669</v>
      </c>
      <c r="GRV105" s="98" t="s">
        <v>669</v>
      </c>
      <c r="GRW105" s="98" t="s">
        <v>669</v>
      </c>
      <c r="GRX105" s="98" t="s">
        <v>669</v>
      </c>
      <c r="GRY105" s="98" t="s">
        <v>669</v>
      </c>
      <c r="GRZ105" s="98" t="s">
        <v>669</v>
      </c>
      <c r="GSA105" s="98" t="s">
        <v>669</v>
      </c>
      <c r="GSB105" s="98" t="s">
        <v>669</v>
      </c>
      <c r="GSC105" s="98" t="s">
        <v>669</v>
      </c>
      <c r="GSD105" s="98" t="s">
        <v>669</v>
      </c>
      <c r="GSE105" s="98" t="s">
        <v>669</v>
      </c>
      <c r="GSF105" s="98" t="s">
        <v>669</v>
      </c>
      <c r="GSG105" s="98" t="s">
        <v>669</v>
      </c>
      <c r="GSH105" s="98" t="s">
        <v>669</v>
      </c>
      <c r="GSI105" s="98" t="s">
        <v>669</v>
      </c>
      <c r="GSJ105" s="98" t="s">
        <v>669</v>
      </c>
      <c r="GSK105" s="98" t="s">
        <v>669</v>
      </c>
      <c r="GSL105" s="98" t="s">
        <v>669</v>
      </c>
      <c r="GSM105" s="98" t="s">
        <v>669</v>
      </c>
      <c r="GSN105" s="98" t="s">
        <v>669</v>
      </c>
      <c r="GSO105" s="98" t="s">
        <v>669</v>
      </c>
      <c r="GSP105" s="98" t="s">
        <v>669</v>
      </c>
      <c r="GSQ105" s="98" t="s">
        <v>669</v>
      </c>
      <c r="GSR105" s="98" t="s">
        <v>669</v>
      </c>
      <c r="GSS105" s="98" t="s">
        <v>669</v>
      </c>
      <c r="GST105" s="98" t="s">
        <v>669</v>
      </c>
      <c r="GSU105" s="98" t="s">
        <v>669</v>
      </c>
      <c r="GSV105" s="98" t="s">
        <v>669</v>
      </c>
      <c r="GSW105" s="98" t="s">
        <v>669</v>
      </c>
      <c r="GSX105" s="98" t="s">
        <v>669</v>
      </c>
      <c r="GSY105" s="98" t="s">
        <v>669</v>
      </c>
      <c r="GSZ105" s="98" t="s">
        <v>669</v>
      </c>
      <c r="GTA105" s="98" t="s">
        <v>669</v>
      </c>
      <c r="GTB105" s="98" t="s">
        <v>669</v>
      </c>
      <c r="GTC105" s="98" t="s">
        <v>669</v>
      </c>
      <c r="GTD105" s="98" t="s">
        <v>669</v>
      </c>
      <c r="GTE105" s="98" t="s">
        <v>669</v>
      </c>
      <c r="GTF105" s="98" t="s">
        <v>669</v>
      </c>
      <c r="GTG105" s="98" t="s">
        <v>669</v>
      </c>
      <c r="GTH105" s="98" t="s">
        <v>669</v>
      </c>
      <c r="GTI105" s="98" t="s">
        <v>669</v>
      </c>
      <c r="GTJ105" s="98" t="s">
        <v>669</v>
      </c>
      <c r="GTK105" s="98" t="s">
        <v>669</v>
      </c>
      <c r="GTL105" s="98" t="s">
        <v>669</v>
      </c>
      <c r="GTM105" s="98" t="s">
        <v>669</v>
      </c>
      <c r="GTN105" s="98" t="s">
        <v>669</v>
      </c>
      <c r="GTO105" s="98" t="s">
        <v>669</v>
      </c>
      <c r="GTP105" s="98" t="s">
        <v>669</v>
      </c>
      <c r="GTQ105" s="98" t="s">
        <v>669</v>
      </c>
      <c r="GTR105" s="98" t="s">
        <v>669</v>
      </c>
      <c r="GTS105" s="98" t="s">
        <v>669</v>
      </c>
      <c r="GTT105" s="98" t="s">
        <v>669</v>
      </c>
      <c r="GTU105" s="98" t="s">
        <v>669</v>
      </c>
      <c r="GTV105" s="98" t="s">
        <v>669</v>
      </c>
      <c r="GTW105" s="98" t="s">
        <v>669</v>
      </c>
      <c r="GTX105" s="98" t="s">
        <v>669</v>
      </c>
      <c r="GTY105" s="98" t="s">
        <v>669</v>
      </c>
      <c r="GTZ105" s="98" t="s">
        <v>669</v>
      </c>
      <c r="GUA105" s="98" t="s">
        <v>669</v>
      </c>
      <c r="GUB105" s="98" t="s">
        <v>669</v>
      </c>
      <c r="GUC105" s="98" t="s">
        <v>669</v>
      </c>
      <c r="GUD105" s="98" t="s">
        <v>669</v>
      </c>
      <c r="GUE105" s="98" t="s">
        <v>669</v>
      </c>
      <c r="GUF105" s="98" t="s">
        <v>669</v>
      </c>
      <c r="GUG105" s="98" t="s">
        <v>669</v>
      </c>
      <c r="GUH105" s="98" t="s">
        <v>669</v>
      </c>
      <c r="GUI105" s="98" t="s">
        <v>669</v>
      </c>
      <c r="GUJ105" s="98" t="s">
        <v>669</v>
      </c>
      <c r="GUK105" s="98" t="s">
        <v>669</v>
      </c>
      <c r="GUL105" s="98" t="s">
        <v>669</v>
      </c>
      <c r="GUM105" s="98" t="s">
        <v>669</v>
      </c>
      <c r="GUN105" s="98" t="s">
        <v>669</v>
      </c>
      <c r="GUO105" s="98" t="s">
        <v>669</v>
      </c>
      <c r="GUP105" s="98" t="s">
        <v>669</v>
      </c>
      <c r="GUQ105" s="98" t="s">
        <v>669</v>
      </c>
      <c r="GUR105" s="98" t="s">
        <v>669</v>
      </c>
      <c r="GUS105" s="98" t="s">
        <v>669</v>
      </c>
      <c r="GUT105" s="98" t="s">
        <v>669</v>
      </c>
      <c r="GUU105" s="98" t="s">
        <v>669</v>
      </c>
      <c r="GUV105" s="98" t="s">
        <v>669</v>
      </c>
      <c r="GUW105" s="98" t="s">
        <v>669</v>
      </c>
      <c r="GUX105" s="98" t="s">
        <v>669</v>
      </c>
      <c r="GUY105" s="98" t="s">
        <v>669</v>
      </c>
      <c r="GUZ105" s="98" t="s">
        <v>669</v>
      </c>
      <c r="GVA105" s="98" t="s">
        <v>669</v>
      </c>
      <c r="GVB105" s="98" t="s">
        <v>669</v>
      </c>
      <c r="GVC105" s="98" t="s">
        <v>669</v>
      </c>
      <c r="GVD105" s="98" t="s">
        <v>669</v>
      </c>
      <c r="GVE105" s="98" t="s">
        <v>669</v>
      </c>
      <c r="GVF105" s="98" t="s">
        <v>669</v>
      </c>
      <c r="GVG105" s="98" t="s">
        <v>669</v>
      </c>
      <c r="GVH105" s="98" t="s">
        <v>669</v>
      </c>
      <c r="GVI105" s="98" t="s">
        <v>669</v>
      </c>
      <c r="GVJ105" s="98" t="s">
        <v>669</v>
      </c>
      <c r="GVK105" s="98" t="s">
        <v>669</v>
      </c>
      <c r="GVL105" s="98" t="s">
        <v>669</v>
      </c>
      <c r="GVM105" s="98" t="s">
        <v>669</v>
      </c>
      <c r="GVN105" s="98" t="s">
        <v>669</v>
      </c>
      <c r="GVO105" s="98" t="s">
        <v>669</v>
      </c>
      <c r="GVP105" s="98" t="s">
        <v>669</v>
      </c>
      <c r="GVQ105" s="98" t="s">
        <v>669</v>
      </c>
      <c r="GVR105" s="98" t="s">
        <v>669</v>
      </c>
      <c r="GVS105" s="98" t="s">
        <v>669</v>
      </c>
      <c r="GVT105" s="98" t="s">
        <v>669</v>
      </c>
      <c r="GVU105" s="98" t="s">
        <v>669</v>
      </c>
      <c r="GVV105" s="98" t="s">
        <v>669</v>
      </c>
      <c r="GVW105" s="98" t="s">
        <v>669</v>
      </c>
      <c r="GVX105" s="98" t="s">
        <v>669</v>
      </c>
      <c r="GVY105" s="98" t="s">
        <v>669</v>
      </c>
      <c r="GVZ105" s="98" t="s">
        <v>669</v>
      </c>
      <c r="GWA105" s="98" t="s">
        <v>669</v>
      </c>
      <c r="GWB105" s="98" t="s">
        <v>669</v>
      </c>
      <c r="GWC105" s="98" t="s">
        <v>669</v>
      </c>
      <c r="GWD105" s="98" t="s">
        <v>669</v>
      </c>
      <c r="GWE105" s="98" t="s">
        <v>669</v>
      </c>
      <c r="GWF105" s="98" t="s">
        <v>669</v>
      </c>
      <c r="GWG105" s="98" t="s">
        <v>669</v>
      </c>
      <c r="GWH105" s="98" t="s">
        <v>669</v>
      </c>
      <c r="GWI105" s="98" t="s">
        <v>669</v>
      </c>
      <c r="GWJ105" s="98" t="s">
        <v>669</v>
      </c>
      <c r="GWK105" s="98" t="s">
        <v>669</v>
      </c>
      <c r="GWL105" s="98" t="s">
        <v>669</v>
      </c>
      <c r="GWM105" s="98" t="s">
        <v>669</v>
      </c>
      <c r="GWN105" s="98" t="s">
        <v>669</v>
      </c>
      <c r="GWO105" s="98" t="s">
        <v>669</v>
      </c>
      <c r="GWP105" s="98" t="s">
        <v>669</v>
      </c>
      <c r="GWQ105" s="98" t="s">
        <v>669</v>
      </c>
      <c r="GWR105" s="98" t="s">
        <v>669</v>
      </c>
      <c r="GWS105" s="98" t="s">
        <v>669</v>
      </c>
      <c r="GWT105" s="98" t="s">
        <v>669</v>
      </c>
      <c r="GWU105" s="98" t="s">
        <v>669</v>
      </c>
      <c r="GWV105" s="98" t="s">
        <v>669</v>
      </c>
      <c r="GWW105" s="98" t="s">
        <v>669</v>
      </c>
      <c r="GWX105" s="98" t="s">
        <v>669</v>
      </c>
      <c r="GWY105" s="98" t="s">
        <v>669</v>
      </c>
      <c r="GWZ105" s="98" t="s">
        <v>669</v>
      </c>
      <c r="GXA105" s="98" t="s">
        <v>669</v>
      </c>
      <c r="GXB105" s="98" t="s">
        <v>669</v>
      </c>
      <c r="GXC105" s="98" t="s">
        <v>669</v>
      </c>
      <c r="GXD105" s="98" t="s">
        <v>669</v>
      </c>
      <c r="GXE105" s="98" t="s">
        <v>669</v>
      </c>
      <c r="GXF105" s="98" t="s">
        <v>669</v>
      </c>
      <c r="GXG105" s="98" t="s">
        <v>669</v>
      </c>
      <c r="GXH105" s="98" t="s">
        <v>669</v>
      </c>
      <c r="GXI105" s="98" t="s">
        <v>669</v>
      </c>
      <c r="GXJ105" s="98" t="s">
        <v>669</v>
      </c>
      <c r="GXK105" s="98" t="s">
        <v>669</v>
      </c>
      <c r="GXL105" s="98" t="s">
        <v>669</v>
      </c>
      <c r="GXM105" s="98" t="s">
        <v>669</v>
      </c>
      <c r="GXN105" s="98" t="s">
        <v>669</v>
      </c>
      <c r="GXO105" s="98" t="s">
        <v>669</v>
      </c>
      <c r="GXP105" s="98" t="s">
        <v>669</v>
      </c>
      <c r="GXQ105" s="98" t="s">
        <v>669</v>
      </c>
      <c r="GXR105" s="98" t="s">
        <v>669</v>
      </c>
      <c r="GXS105" s="98" t="s">
        <v>669</v>
      </c>
      <c r="GXT105" s="98" t="s">
        <v>669</v>
      </c>
      <c r="GXU105" s="98" t="s">
        <v>669</v>
      </c>
      <c r="GXV105" s="98" t="s">
        <v>669</v>
      </c>
      <c r="GXW105" s="98" t="s">
        <v>669</v>
      </c>
      <c r="GXX105" s="98" t="s">
        <v>669</v>
      </c>
      <c r="GXY105" s="98" t="s">
        <v>669</v>
      </c>
      <c r="GXZ105" s="98" t="s">
        <v>669</v>
      </c>
      <c r="GYA105" s="98" t="s">
        <v>669</v>
      </c>
      <c r="GYB105" s="98" t="s">
        <v>669</v>
      </c>
      <c r="GYC105" s="98" t="s">
        <v>669</v>
      </c>
      <c r="GYD105" s="98" t="s">
        <v>669</v>
      </c>
      <c r="GYE105" s="98" t="s">
        <v>669</v>
      </c>
      <c r="GYF105" s="98" t="s">
        <v>669</v>
      </c>
      <c r="GYG105" s="98" t="s">
        <v>669</v>
      </c>
      <c r="GYH105" s="98" t="s">
        <v>669</v>
      </c>
      <c r="GYI105" s="98" t="s">
        <v>669</v>
      </c>
      <c r="GYJ105" s="98" t="s">
        <v>669</v>
      </c>
      <c r="GYK105" s="98" t="s">
        <v>669</v>
      </c>
      <c r="GYL105" s="98" t="s">
        <v>669</v>
      </c>
      <c r="GYM105" s="98" t="s">
        <v>669</v>
      </c>
      <c r="GYN105" s="98" t="s">
        <v>669</v>
      </c>
      <c r="GYO105" s="98" t="s">
        <v>669</v>
      </c>
      <c r="GYP105" s="98" t="s">
        <v>669</v>
      </c>
      <c r="GYQ105" s="98" t="s">
        <v>669</v>
      </c>
      <c r="GYR105" s="98" t="s">
        <v>669</v>
      </c>
      <c r="GYS105" s="98" t="s">
        <v>669</v>
      </c>
      <c r="GYT105" s="98" t="s">
        <v>669</v>
      </c>
      <c r="GYU105" s="98" t="s">
        <v>669</v>
      </c>
      <c r="GYV105" s="98" t="s">
        <v>669</v>
      </c>
      <c r="GYW105" s="98" t="s">
        <v>669</v>
      </c>
      <c r="GYX105" s="98" t="s">
        <v>669</v>
      </c>
      <c r="GYY105" s="98" t="s">
        <v>669</v>
      </c>
      <c r="GYZ105" s="98" t="s">
        <v>669</v>
      </c>
      <c r="GZA105" s="98" t="s">
        <v>669</v>
      </c>
      <c r="GZB105" s="98" t="s">
        <v>669</v>
      </c>
      <c r="GZC105" s="98" t="s">
        <v>669</v>
      </c>
      <c r="GZD105" s="98" t="s">
        <v>669</v>
      </c>
      <c r="GZE105" s="98" t="s">
        <v>669</v>
      </c>
      <c r="GZF105" s="98" t="s">
        <v>669</v>
      </c>
      <c r="GZG105" s="98" t="s">
        <v>669</v>
      </c>
      <c r="GZH105" s="98" t="s">
        <v>669</v>
      </c>
      <c r="GZI105" s="98" t="s">
        <v>669</v>
      </c>
      <c r="GZJ105" s="98" t="s">
        <v>669</v>
      </c>
      <c r="GZK105" s="98" t="s">
        <v>669</v>
      </c>
      <c r="GZL105" s="98" t="s">
        <v>669</v>
      </c>
      <c r="GZM105" s="98" t="s">
        <v>669</v>
      </c>
      <c r="GZN105" s="98" t="s">
        <v>669</v>
      </c>
      <c r="GZO105" s="98" t="s">
        <v>669</v>
      </c>
      <c r="GZP105" s="98" t="s">
        <v>669</v>
      </c>
      <c r="GZQ105" s="98" t="s">
        <v>669</v>
      </c>
      <c r="GZR105" s="98" t="s">
        <v>669</v>
      </c>
      <c r="GZS105" s="98" t="s">
        <v>669</v>
      </c>
      <c r="GZT105" s="98" t="s">
        <v>669</v>
      </c>
      <c r="GZU105" s="98" t="s">
        <v>669</v>
      </c>
      <c r="GZV105" s="98" t="s">
        <v>669</v>
      </c>
      <c r="GZW105" s="98" t="s">
        <v>669</v>
      </c>
      <c r="GZX105" s="98" t="s">
        <v>669</v>
      </c>
      <c r="GZY105" s="98" t="s">
        <v>669</v>
      </c>
      <c r="GZZ105" s="98" t="s">
        <v>669</v>
      </c>
      <c r="HAA105" s="98" t="s">
        <v>669</v>
      </c>
      <c r="HAB105" s="98" t="s">
        <v>669</v>
      </c>
      <c r="HAC105" s="98" t="s">
        <v>669</v>
      </c>
      <c r="HAD105" s="98" t="s">
        <v>669</v>
      </c>
      <c r="HAE105" s="98" t="s">
        <v>669</v>
      </c>
      <c r="HAF105" s="98" t="s">
        <v>669</v>
      </c>
      <c r="HAG105" s="98" t="s">
        <v>669</v>
      </c>
      <c r="HAH105" s="98" t="s">
        <v>669</v>
      </c>
      <c r="HAI105" s="98" t="s">
        <v>669</v>
      </c>
      <c r="HAJ105" s="98" t="s">
        <v>669</v>
      </c>
      <c r="HAK105" s="98" t="s">
        <v>669</v>
      </c>
      <c r="HAL105" s="98" t="s">
        <v>669</v>
      </c>
      <c r="HAM105" s="98" t="s">
        <v>669</v>
      </c>
      <c r="HAN105" s="98" t="s">
        <v>669</v>
      </c>
      <c r="HAO105" s="98" t="s">
        <v>669</v>
      </c>
      <c r="HAP105" s="98" t="s">
        <v>669</v>
      </c>
      <c r="HAQ105" s="98" t="s">
        <v>669</v>
      </c>
      <c r="HAR105" s="98" t="s">
        <v>669</v>
      </c>
      <c r="HAS105" s="98" t="s">
        <v>669</v>
      </c>
      <c r="HAT105" s="98" t="s">
        <v>669</v>
      </c>
      <c r="HAU105" s="98" t="s">
        <v>669</v>
      </c>
      <c r="HAV105" s="98" t="s">
        <v>669</v>
      </c>
      <c r="HAW105" s="98" t="s">
        <v>669</v>
      </c>
      <c r="HAX105" s="98" t="s">
        <v>669</v>
      </c>
      <c r="HAY105" s="98" t="s">
        <v>669</v>
      </c>
      <c r="HAZ105" s="98" t="s">
        <v>669</v>
      </c>
      <c r="HBA105" s="98" t="s">
        <v>669</v>
      </c>
      <c r="HBB105" s="98" t="s">
        <v>669</v>
      </c>
      <c r="HBC105" s="98" t="s">
        <v>669</v>
      </c>
      <c r="HBD105" s="98" t="s">
        <v>669</v>
      </c>
      <c r="HBE105" s="98" t="s">
        <v>669</v>
      </c>
      <c r="HBF105" s="98" t="s">
        <v>669</v>
      </c>
      <c r="HBG105" s="98" t="s">
        <v>669</v>
      </c>
      <c r="HBH105" s="98" t="s">
        <v>669</v>
      </c>
      <c r="HBI105" s="98" t="s">
        <v>669</v>
      </c>
      <c r="HBJ105" s="98" t="s">
        <v>669</v>
      </c>
      <c r="HBK105" s="98" t="s">
        <v>669</v>
      </c>
      <c r="HBL105" s="98" t="s">
        <v>669</v>
      </c>
      <c r="HBM105" s="98" t="s">
        <v>669</v>
      </c>
      <c r="HBN105" s="98" t="s">
        <v>669</v>
      </c>
      <c r="HBO105" s="98" t="s">
        <v>669</v>
      </c>
      <c r="HBP105" s="98" t="s">
        <v>669</v>
      </c>
      <c r="HBQ105" s="98" t="s">
        <v>669</v>
      </c>
      <c r="HBR105" s="98" t="s">
        <v>669</v>
      </c>
      <c r="HBS105" s="98" t="s">
        <v>669</v>
      </c>
      <c r="HBT105" s="98" t="s">
        <v>669</v>
      </c>
      <c r="HBU105" s="98" t="s">
        <v>669</v>
      </c>
      <c r="HBV105" s="98" t="s">
        <v>669</v>
      </c>
      <c r="HBW105" s="98" t="s">
        <v>669</v>
      </c>
      <c r="HBX105" s="98" t="s">
        <v>669</v>
      </c>
      <c r="HBY105" s="98" t="s">
        <v>669</v>
      </c>
      <c r="HBZ105" s="98" t="s">
        <v>669</v>
      </c>
      <c r="HCA105" s="98" t="s">
        <v>669</v>
      </c>
      <c r="HCB105" s="98" t="s">
        <v>669</v>
      </c>
      <c r="HCC105" s="98" t="s">
        <v>669</v>
      </c>
      <c r="HCD105" s="98" t="s">
        <v>669</v>
      </c>
      <c r="HCE105" s="98" t="s">
        <v>669</v>
      </c>
      <c r="HCF105" s="98" t="s">
        <v>669</v>
      </c>
      <c r="HCG105" s="98" t="s">
        <v>669</v>
      </c>
      <c r="HCH105" s="98" t="s">
        <v>669</v>
      </c>
      <c r="HCI105" s="98" t="s">
        <v>669</v>
      </c>
      <c r="HCJ105" s="98" t="s">
        <v>669</v>
      </c>
      <c r="HCK105" s="98" t="s">
        <v>669</v>
      </c>
      <c r="HCL105" s="98" t="s">
        <v>669</v>
      </c>
      <c r="HCM105" s="98" t="s">
        <v>669</v>
      </c>
      <c r="HCN105" s="98" t="s">
        <v>669</v>
      </c>
      <c r="HCO105" s="98" t="s">
        <v>669</v>
      </c>
      <c r="HCP105" s="98" t="s">
        <v>669</v>
      </c>
      <c r="HCQ105" s="98" t="s">
        <v>669</v>
      </c>
      <c r="HCR105" s="98" t="s">
        <v>669</v>
      </c>
      <c r="HCS105" s="98" t="s">
        <v>669</v>
      </c>
      <c r="HCT105" s="98" t="s">
        <v>669</v>
      </c>
      <c r="HCU105" s="98" t="s">
        <v>669</v>
      </c>
      <c r="HCV105" s="98" t="s">
        <v>669</v>
      </c>
      <c r="HCW105" s="98" t="s">
        <v>669</v>
      </c>
      <c r="HCX105" s="98" t="s">
        <v>669</v>
      </c>
      <c r="HCY105" s="98" t="s">
        <v>669</v>
      </c>
      <c r="HCZ105" s="98" t="s">
        <v>669</v>
      </c>
      <c r="HDA105" s="98" t="s">
        <v>669</v>
      </c>
      <c r="HDB105" s="98" t="s">
        <v>669</v>
      </c>
      <c r="HDC105" s="98" t="s">
        <v>669</v>
      </c>
      <c r="HDD105" s="98" t="s">
        <v>669</v>
      </c>
      <c r="HDE105" s="98" t="s">
        <v>669</v>
      </c>
      <c r="HDF105" s="98" t="s">
        <v>669</v>
      </c>
      <c r="HDG105" s="98" t="s">
        <v>669</v>
      </c>
      <c r="HDH105" s="98" t="s">
        <v>669</v>
      </c>
      <c r="HDI105" s="98" t="s">
        <v>669</v>
      </c>
      <c r="HDJ105" s="98" t="s">
        <v>669</v>
      </c>
      <c r="HDK105" s="98" t="s">
        <v>669</v>
      </c>
      <c r="HDL105" s="98" t="s">
        <v>669</v>
      </c>
      <c r="HDM105" s="98" t="s">
        <v>669</v>
      </c>
      <c r="HDN105" s="98" t="s">
        <v>669</v>
      </c>
      <c r="HDO105" s="98" t="s">
        <v>669</v>
      </c>
      <c r="HDP105" s="98" t="s">
        <v>669</v>
      </c>
      <c r="HDQ105" s="98" t="s">
        <v>669</v>
      </c>
      <c r="HDR105" s="98" t="s">
        <v>669</v>
      </c>
      <c r="HDS105" s="98" t="s">
        <v>669</v>
      </c>
      <c r="HDT105" s="98" t="s">
        <v>669</v>
      </c>
      <c r="HDU105" s="98" t="s">
        <v>669</v>
      </c>
      <c r="HDV105" s="98" t="s">
        <v>669</v>
      </c>
      <c r="HDW105" s="98" t="s">
        <v>669</v>
      </c>
      <c r="HDX105" s="98" t="s">
        <v>669</v>
      </c>
      <c r="HDY105" s="98" t="s">
        <v>669</v>
      </c>
      <c r="HDZ105" s="98" t="s">
        <v>669</v>
      </c>
      <c r="HEA105" s="98" t="s">
        <v>669</v>
      </c>
      <c r="HEB105" s="98" t="s">
        <v>669</v>
      </c>
      <c r="HEC105" s="98" t="s">
        <v>669</v>
      </c>
      <c r="HED105" s="98" t="s">
        <v>669</v>
      </c>
      <c r="HEE105" s="98" t="s">
        <v>669</v>
      </c>
      <c r="HEF105" s="98" t="s">
        <v>669</v>
      </c>
      <c r="HEG105" s="98" t="s">
        <v>669</v>
      </c>
      <c r="HEH105" s="98" t="s">
        <v>669</v>
      </c>
      <c r="HEI105" s="98" t="s">
        <v>669</v>
      </c>
      <c r="HEJ105" s="98" t="s">
        <v>669</v>
      </c>
      <c r="HEK105" s="98" t="s">
        <v>669</v>
      </c>
      <c r="HEL105" s="98" t="s">
        <v>669</v>
      </c>
      <c r="HEM105" s="98" t="s">
        <v>669</v>
      </c>
      <c r="HEN105" s="98" t="s">
        <v>669</v>
      </c>
      <c r="HEO105" s="98" t="s">
        <v>669</v>
      </c>
      <c r="HEP105" s="98" t="s">
        <v>669</v>
      </c>
      <c r="HEQ105" s="98" t="s">
        <v>669</v>
      </c>
      <c r="HER105" s="98" t="s">
        <v>669</v>
      </c>
      <c r="HES105" s="98" t="s">
        <v>669</v>
      </c>
      <c r="HET105" s="98" t="s">
        <v>669</v>
      </c>
      <c r="HEU105" s="98" t="s">
        <v>669</v>
      </c>
      <c r="HEV105" s="98" t="s">
        <v>669</v>
      </c>
      <c r="HEW105" s="98" t="s">
        <v>669</v>
      </c>
      <c r="HEX105" s="98" t="s">
        <v>669</v>
      </c>
      <c r="HEY105" s="98" t="s">
        <v>669</v>
      </c>
      <c r="HEZ105" s="98" t="s">
        <v>669</v>
      </c>
      <c r="HFA105" s="98" t="s">
        <v>669</v>
      </c>
      <c r="HFB105" s="98" t="s">
        <v>669</v>
      </c>
      <c r="HFC105" s="98" t="s">
        <v>669</v>
      </c>
      <c r="HFD105" s="98" t="s">
        <v>669</v>
      </c>
      <c r="HFE105" s="98" t="s">
        <v>669</v>
      </c>
      <c r="HFF105" s="98" t="s">
        <v>669</v>
      </c>
      <c r="HFG105" s="98" t="s">
        <v>669</v>
      </c>
      <c r="HFH105" s="98" t="s">
        <v>669</v>
      </c>
      <c r="HFI105" s="98" t="s">
        <v>669</v>
      </c>
      <c r="HFJ105" s="98" t="s">
        <v>669</v>
      </c>
      <c r="HFK105" s="98" t="s">
        <v>669</v>
      </c>
      <c r="HFL105" s="98" t="s">
        <v>669</v>
      </c>
      <c r="HFM105" s="98" t="s">
        <v>669</v>
      </c>
      <c r="HFN105" s="98" t="s">
        <v>669</v>
      </c>
      <c r="HFO105" s="98" t="s">
        <v>669</v>
      </c>
      <c r="HFP105" s="98" t="s">
        <v>669</v>
      </c>
      <c r="HFQ105" s="98" t="s">
        <v>669</v>
      </c>
      <c r="HFR105" s="98" t="s">
        <v>669</v>
      </c>
      <c r="HFS105" s="98" t="s">
        <v>669</v>
      </c>
      <c r="HFT105" s="98" t="s">
        <v>669</v>
      </c>
      <c r="HFU105" s="98" t="s">
        <v>669</v>
      </c>
      <c r="HFV105" s="98" t="s">
        <v>669</v>
      </c>
      <c r="HFW105" s="98" t="s">
        <v>669</v>
      </c>
      <c r="HFX105" s="98" t="s">
        <v>669</v>
      </c>
      <c r="HFY105" s="98" t="s">
        <v>669</v>
      </c>
      <c r="HFZ105" s="98" t="s">
        <v>669</v>
      </c>
      <c r="HGA105" s="98" t="s">
        <v>669</v>
      </c>
      <c r="HGB105" s="98" t="s">
        <v>669</v>
      </c>
      <c r="HGC105" s="98" t="s">
        <v>669</v>
      </c>
      <c r="HGD105" s="98" t="s">
        <v>669</v>
      </c>
      <c r="HGE105" s="98" t="s">
        <v>669</v>
      </c>
      <c r="HGF105" s="98" t="s">
        <v>669</v>
      </c>
      <c r="HGG105" s="98" t="s">
        <v>669</v>
      </c>
      <c r="HGH105" s="98" t="s">
        <v>669</v>
      </c>
      <c r="HGI105" s="98" t="s">
        <v>669</v>
      </c>
      <c r="HGJ105" s="98" t="s">
        <v>669</v>
      </c>
      <c r="HGK105" s="98" t="s">
        <v>669</v>
      </c>
      <c r="HGL105" s="98" t="s">
        <v>669</v>
      </c>
      <c r="HGM105" s="98" t="s">
        <v>669</v>
      </c>
      <c r="HGN105" s="98" t="s">
        <v>669</v>
      </c>
      <c r="HGO105" s="98" t="s">
        <v>669</v>
      </c>
      <c r="HGP105" s="98" t="s">
        <v>669</v>
      </c>
      <c r="HGQ105" s="98" t="s">
        <v>669</v>
      </c>
      <c r="HGR105" s="98" t="s">
        <v>669</v>
      </c>
      <c r="HGS105" s="98" t="s">
        <v>669</v>
      </c>
      <c r="HGT105" s="98" t="s">
        <v>669</v>
      </c>
      <c r="HGU105" s="98" t="s">
        <v>669</v>
      </c>
      <c r="HGV105" s="98" t="s">
        <v>669</v>
      </c>
      <c r="HGW105" s="98" t="s">
        <v>669</v>
      </c>
      <c r="HGX105" s="98" t="s">
        <v>669</v>
      </c>
      <c r="HGY105" s="98" t="s">
        <v>669</v>
      </c>
      <c r="HGZ105" s="98" t="s">
        <v>669</v>
      </c>
      <c r="HHA105" s="98" t="s">
        <v>669</v>
      </c>
      <c r="HHB105" s="98" t="s">
        <v>669</v>
      </c>
      <c r="HHC105" s="98" t="s">
        <v>669</v>
      </c>
      <c r="HHD105" s="98" t="s">
        <v>669</v>
      </c>
      <c r="HHE105" s="98" t="s">
        <v>669</v>
      </c>
      <c r="HHF105" s="98" t="s">
        <v>669</v>
      </c>
      <c r="HHG105" s="98" t="s">
        <v>669</v>
      </c>
      <c r="HHH105" s="98" t="s">
        <v>669</v>
      </c>
      <c r="HHI105" s="98" t="s">
        <v>669</v>
      </c>
      <c r="HHJ105" s="98" t="s">
        <v>669</v>
      </c>
      <c r="HHK105" s="98" t="s">
        <v>669</v>
      </c>
      <c r="HHL105" s="98" t="s">
        <v>669</v>
      </c>
      <c r="HHM105" s="98" t="s">
        <v>669</v>
      </c>
      <c r="HHN105" s="98" t="s">
        <v>669</v>
      </c>
      <c r="HHO105" s="98" t="s">
        <v>669</v>
      </c>
      <c r="HHP105" s="98" t="s">
        <v>669</v>
      </c>
      <c r="HHQ105" s="98" t="s">
        <v>669</v>
      </c>
      <c r="HHR105" s="98" t="s">
        <v>669</v>
      </c>
      <c r="HHS105" s="98" t="s">
        <v>669</v>
      </c>
      <c r="HHT105" s="98" t="s">
        <v>669</v>
      </c>
      <c r="HHU105" s="98" t="s">
        <v>669</v>
      </c>
      <c r="HHV105" s="98" t="s">
        <v>669</v>
      </c>
      <c r="HHW105" s="98" t="s">
        <v>669</v>
      </c>
      <c r="HHX105" s="98" t="s">
        <v>669</v>
      </c>
      <c r="HHY105" s="98" t="s">
        <v>669</v>
      </c>
      <c r="HHZ105" s="98" t="s">
        <v>669</v>
      </c>
      <c r="HIA105" s="98" t="s">
        <v>669</v>
      </c>
      <c r="HIB105" s="98" t="s">
        <v>669</v>
      </c>
      <c r="HIC105" s="98" t="s">
        <v>669</v>
      </c>
      <c r="HID105" s="98" t="s">
        <v>669</v>
      </c>
      <c r="HIE105" s="98" t="s">
        <v>669</v>
      </c>
      <c r="HIF105" s="98" t="s">
        <v>669</v>
      </c>
      <c r="HIG105" s="98" t="s">
        <v>669</v>
      </c>
      <c r="HIH105" s="98" t="s">
        <v>669</v>
      </c>
      <c r="HII105" s="98" t="s">
        <v>669</v>
      </c>
      <c r="HIJ105" s="98" t="s">
        <v>669</v>
      </c>
      <c r="HIK105" s="98" t="s">
        <v>669</v>
      </c>
      <c r="HIL105" s="98" t="s">
        <v>669</v>
      </c>
      <c r="HIM105" s="98" t="s">
        <v>669</v>
      </c>
      <c r="HIN105" s="98" t="s">
        <v>669</v>
      </c>
      <c r="HIO105" s="98" t="s">
        <v>669</v>
      </c>
      <c r="HIP105" s="98" t="s">
        <v>669</v>
      </c>
      <c r="HIQ105" s="98" t="s">
        <v>669</v>
      </c>
      <c r="HIR105" s="98" t="s">
        <v>669</v>
      </c>
      <c r="HIS105" s="98" t="s">
        <v>669</v>
      </c>
      <c r="HIT105" s="98" t="s">
        <v>669</v>
      </c>
      <c r="HIU105" s="98" t="s">
        <v>669</v>
      </c>
      <c r="HIV105" s="98" t="s">
        <v>669</v>
      </c>
      <c r="HIW105" s="98" t="s">
        <v>669</v>
      </c>
      <c r="HIX105" s="98" t="s">
        <v>669</v>
      </c>
      <c r="HIY105" s="98" t="s">
        <v>669</v>
      </c>
      <c r="HIZ105" s="98" t="s">
        <v>669</v>
      </c>
      <c r="HJA105" s="98" t="s">
        <v>669</v>
      </c>
      <c r="HJB105" s="98" t="s">
        <v>669</v>
      </c>
      <c r="HJC105" s="98" t="s">
        <v>669</v>
      </c>
      <c r="HJD105" s="98" t="s">
        <v>669</v>
      </c>
      <c r="HJE105" s="98" t="s">
        <v>669</v>
      </c>
      <c r="HJF105" s="98" t="s">
        <v>669</v>
      </c>
      <c r="HJG105" s="98" t="s">
        <v>669</v>
      </c>
      <c r="HJH105" s="98" t="s">
        <v>669</v>
      </c>
      <c r="HJI105" s="98" t="s">
        <v>669</v>
      </c>
      <c r="HJJ105" s="98" t="s">
        <v>669</v>
      </c>
      <c r="HJK105" s="98" t="s">
        <v>669</v>
      </c>
      <c r="HJL105" s="98" t="s">
        <v>669</v>
      </c>
      <c r="HJM105" s="98" t="s">
        <v>669</v>
      </c>
      <c r="HJN105" s="98" t="s">
        <v>669</v>
      </c>
      <c r="HJO105" s="98" t="s">
        <v>669</v>
      </c>
      <c r="HJP105" s="98" t="s">
        <v>669</v>
      </c>
      <c r="HJQ105" s="98" t="s">
        <v>669</v>
      </c>
      <c r="HJR105" s="98" t="s">
        <v>669</v>
      </c>
      <c r="HJS105" s="98" t="s">
        <v>669</v>
      </c>
      <c r="HJT105" s="98" t="s">
        <v>669</v>
      </c>
      <c r="HJU105" s="98" t="s">
        <v>669</v>
      </c>
      <c r="HJV105" s="98" t="s">
        <v>669</v>
      </c>
      <c r="HJW105" s="98" t="s">
        <v>669</v>
      </c>
      <c r="HJX105" s="98" t="s">
        <v>669</v>
      </c>
      <c r="HJY105" s="98" t="s">
        <v>669</v>
      </c>
      <c r="HJZ105" s="98" t="s">
        <v>669</v>
      </c>
      <c r="HKA105" s="98" t="s">
        <v>669</v>
      </c>
      <c r="HKB105" s="98" t="s">
        <v>669</v>
      </c>
      <c r="HKC105" s="98" t="s">
        <v>669</v>
      </c>
      <c r="HKD105" s="98" t="s">
        <v>669</v>
      </c>
      <c r="HKE105" s="98" t="s">
        <v>669</v>
      </c>
      <c r="HKF105" s="98" t="s">
        <v>669</v>
      </c>
      <c r="HKG105" s="98" t="s">
        <v>669</v>
      </c>
      <c r="HKH105" s="98" t="s">
        <v>669</v>
      </c>
      <c r="HKI105" s="98" t="s">
        <v>669</v>
      </c>
      <c r="HKJ105" s="98" t="s">
        <v>669</v>
      </c>
      <c r="HKK105" s="98" t="s">
        <v>669</v>
      </c>
      <c r="HKL105" s="98" t="s">
        <v>669</v>
      </c>
      <c r="HKM105" s="98" t="s">
        <v>669</v>
      </c>
      <c r="HKN105" s="98" t="s">
        <v>669</v>
      </c>
      <c r="HKO105" s="98" t="s">
        <v>669</v>
      </c>
      <c r="HKP105" s="98" t="s">
        <v>669</v>
      </c>
      <c r="HKQ105" s="98" t="s">
        <v>669</v>
      </c>
      <c r="HKR105" s="98" t="s">
        <v>669</v>
      </c>
      <c r="HKS105" s="98" t="s">
        <v>669</v>
      </c>
      <c r="HKT105" s="98" t="s">
        <v>669</v>
      </c>
      <c r="HKU105" s="98" t="s">
        <v>669</v>
      </c>
      <c r="HKV105" s="98" t="s">
        <v>669</v>
      </c>
      <c r="HKW105" s="98" t="s">
        <v>669</v>
      </c>
      <c r="HKX105" s="98" t="s">
        <v>669</v>
      </c>
      <c r="HKY105" s="98" t="s">
        <v>669</v>
      </c>
      <c r="HKZ105" s="98" t="s">
        <v>669</v>
      </c>
      <c r="HLA105" s="98" t="s">
        <v>669</v>
      </c>
      <c r="HLB105" s="98" t="s">
        <v>669</v>
      </c>
      <c r="HLC105" s="98" t="s">
        <v>669</v>
      </c>
      <c r="HLD105" s="98" t="s">
        <v>669</v>
      </c>
      <c r="HLE105" s="98" t="s">
        <v>669</v>
      </c>
      <c r="HLF105" s="98" t="s">
        <v>669</v>
      </c>
      <c r="HLG105" s="98" t="s">
        <v>669</v>
      </c>
      <c r="HLH105" s="98" t="s">
        <v>669</v>
      </c>
      <c r="HLI105" s="98" t="s">
        <v>669</v>
      </c>
      <c r="HLJ105" s="98" t="s">
        <v>669</v>
      </c>
      <c r="HLK105" s="98" t="s">
        <v>669</v>
      </c>
      <c r="HLL105" s="98" t="s">
        <v>669</v>
      </c>
      <c r="HLM105" s="98" t="s">
        <v>669</v>
      </c>
      <c r="HLN105" s="98" t="s">
        <v>669</v>
      </c>
      <c r="HLO105" s="98" t="s">
        <v>669</v>
      </c>
      <c r="HLP105" s="98" t="s">
        <v>669</v>
      </c>
      <c r="HLQ105" s="98" t="s">
        <v>669</v>
      </c>
      <c r="HLR105" s="98" t="s">
        <v>669</v>
      </c>
      <c r="HLS105" s="98" t="s">
        <v>669</v>
      </c>
      <c r="HLT105" s="98" t="s">
        <v>669</v>
      </c>
      <c r="HLU105" s="98" t="s">
        <v>669</v>
      </c>
      <c r="HLV105" s="98" t="s">
        <v>669</v>
      </c>
      <c r="HLW105" s="98" t="s">
        <v>669</v>
      </c>
      <c r="HLX105" s="98" t="s">
        <v>669</v>
      </c>
      <c r="HLY105" s="98" t="s">
        <v>669</v>
      </c>
      <c r="HLZ105" s="98" t="s">
        <v>669</v>
      </c>
      <c r="HMA105" s="98" t="s">
        <v>669</v>
      </c>
      <c r="HMB105" s="98" t="s">
        <v>669</v>
      </c>
      <c r="HMC105" s="98" t="s">
        <v>669</v>
      </c>
      <c r="HMD105" s="98" t="s">
        <v>669</v>
      </c>
      <c r="HME105" s="98" t="s">
        <v>669</v>
      </c>
      <c r="HMF105" s="98" t="s">
        <v>669</v>
      </c>
      <c r="HMG105" s="98" t="s">
        <v>669</v>
      </c>
      <c r="HMH105" s="98" t="s">
        <v>669</v>
      </c>
      <c r="HMI105" s="98" t="s">
        <v>669</v>
      </c>
      <c r="HMJ105" s="98" t="s">
        <v>669</v>
      </c>
      <c r="HMK105" s="98" t="s">
        <v>669</v>
      </c>
      <c r="HML105" s="98" t="s">
        <v>669</v>
      </c>
      <c r="HMM105" s="98" t="s">
        <v>669</v>
      </c>
      <c r="HMN105" s="98" t="s">
        <v>669</v>
      </c>
      <c r="HMO105" s="98" t="s">
        <v>669</v>
      </c>
      <c r="HMP105" s="98" t="s">
        <v>669</v>
      </c>
      <c r="HMQ105" s="98" t="s">
        <v>669</v>
      </c>
      <c r="HMR105" s="98" t="s">
        <v>669</v>
      </c>
      <c r="HMS105" s="98" t="s">
        <v>669</v>
      </c>
      <c r="HMT105" s="98" t="s">
        <v>669</v>
      </c>
      <c r="HMU105" s="98" t="s">
        <v>669</v>
      </c>
      <c r="HMV105" s="98" t="s">
        <v>669</v>
      </c>
      <c r="HMW105" s="98" t="s">
        <v>669</v>
      </c>
      <c r="HMX105" s="98" t="s">
        <v>669</v>
      </c>
      <c r="HMY105" s="98" t="s">
        <v>669</v>
      </c>
      <c r="HMZ105" s="98" t="s">
        <v>669</v>
      </c>
      <c r="HNA105" s="98" t="s">
        <v>669</v>
      </c>
      <c r="HNB105" s="98" t="s">
        <v>669</v>
      </c>
      <c r="HNC105" s="98" t="s">
        <v>669</v>
      </c>
      <c r="HND105" s="98" t="s">
        <v>669</v>
      </c>
      <c r="HNE105" s="98" t="s">
        <v>669</v>
      </c>
      <c r="HNF105" s="98" t="s">
        <v>669</v>
      </c>
      <c r="HNG105" s="98" t="s">
        <v>669</v>
      </c>
      <c r="HNH105" s="98" t="s">
        <v>669</v>
      </c>
      <c r="HNI105" s="98" t="s">
        <v>669</v>
      </c>
      <c r="HNJ105" s="98" t="s">
        <v>669</v>
      </c>
      <c r="HNK105" s="98" t="s">
        <v>669</v>
      </c>
      <c r="HNL105" s="98" t="s">
        <v>669</v>
      </c>
      <c r="HNM105" s="98" t="s">
        <v>669</v>
      </c>
      <c r="HNN105" s="98" t="s">
        <v>669</v>
      </c>
      <c r="HNO105" s="98" t="s">
        <v>669</v>
      </c>
      <c r="HNP105" s="98" t="s">
        <v>669</v>
      </c>
      <c r="HNQ105" s="98" t="s">
        <v>669</v>
      </c>
      <c r="HNR105" s="98" t="s">
        <v>669</v>
      </c>
      <c r="HNS105" s="98" t="s">
        <v>669</v>
      </c>
      <c r="HNT105" s="98" t="s">
        <v>669</v>
      </c>
      <c r="HNU105" s="98" t="s">
        <v>669</v>
      </c>
      <c r="HNV105" s="98" t="s">
        <v>669</v>
      </c>
      <c r="HNW105" s="98" t="s">
        <v>669</v>
      </c>
      <c r="HNX105" s="98" t="s">
        <v>669</v>
      </c>
      <c r="HNY105" s="98" t="s">
        <v>669</v>
      </c>
      <c r="HNZ105" s="98" t="s">
        <v>669</v>
      </c>
      <c r="HOA105" s="98" t="s">
        <v>669</v>
      </c>
      <c r="HOB105" s="98" t="s">
        <v>669</v>
      </c>
      <c r="HOC105" s="98" t="s">
        <v>669</v>
      </c>
      <c r="HOD105" s="98" t="s">
        <v>669</v>
      </c>
      <c r="HOE105" s="98" t="s">
        <v>669</v>
      </c>
      <c r="HOF105" s="98" t="s">
        <v>669</v>
      </c>
      <c r="HOG105" s="98" t="s">
        <v>669</v>
      </c>
      <c r="HOH105" s="98" t="s">
        <v>669</v>
      </c>
      <c r="HOI105" s="98" t="s">
        <v>669</v>
      </c>
      <c r="HOJ105" s="98" t="s">
        <v>669</v>
      </c>
      <c r="HOK105" s="98" t="s">
        <v>669</v>
      </c>
      <c r="HOL105" s="98" t="s">
        <v>669</v>
      </c>
      <c r="HOM105" s="98" t="s">
        <v>669</v>
      </c>
      <c r="HON105" s="98" t="s">
        <v>669</v>
      </c>
      <c r="HOO105" s="98" t="s">
        <v>669</v>
      </c>
      <c r="HOP105" s="98" t="s">
        <v>669</v>
      </c>
      <c r="HOQ105" s="98" t="s">
        <v>669</v>
      </c>
      <c r="HOR105" s="98" t="s">
        <v>669</v>
      </c>
      <c r="HOS105" s="98" t="s">
        <v>669</v>
      </c>
      <c r="HOT105" s="98" t="s">
        <v>669</v>
      </c>
      <c r="HOU105" s="98" t="s">
        <v>669</v>
      </c>
      <c r="HOV105" s="98" t="s">
        <v>669</v>
      </c>
      <c r="HOW105" s="98" t="s">
        <v>669</v>
      </c>
      <c r="HOX105" s="98" t="s">
        <v>669</v>
      </c>
      <c r="HOY105" s="98" t="s">
        <v>669</v>
      </c>
      <c r="HOZ105" s="98" t="s">
        <v>669</v>
      </c>
      <c r="HPA105" s="98" t="s">
        <v>669</v>
      </c>
      <c r="HPB105" s="98" t="s">
        <v>669</v>
      </c>
      <c r="HPC105" s="98" t="s">
        <v>669</v>
      </c>
      <c r="HPD105" s="98" t="s">
        <v>669</v>
      </c>
      <c r="HPE105" s="98" t="s">
        <v>669</v>
      </c>
      <c r="HPF105" s="98" t="s">
        <v>669</v>
      </c>
      <c r="HPG105" s="98" t="s">
        <v>669</v>
      </c>
      <c r="HPH105" s="98" t="s">
        <v>669</v>
      </c>
      <c r="HPI105" s="98" t="s">
        <v>669</v>
      </c>
      <c r="HPJ105" s="98" t="s">
        <v>669</v>
      </c>
      <c r="HPK105" s="98" t="s">
        <v>669</v>
      </c>
      <c r="HPL105" s="98" t="s">
        <v>669</v>
      </c>
      <c r="HPM105" s="98" t="s">
        <v>669</v>
      </c>
      <c r="HPN105" s="98" t="s">
        <v>669</v>
      </c>
      <c r="HPO105" s="98" t="s">
        <v>669</v>
      </c>
      <c r="HPP105" s="98" t="s">
        <v>669</v>
      </c>
      <c r="HPQ105" s="98" t="s">
        <v>669</v>
      </c>
      <c r="HPR105" s="98" t="s">
        <v>669</v>
      </c>
      <c r="HPS105" s="98" t="s">
        <v>669</v>
      </c>
      <c r="HPT105" s="98" t="s">
        <v>669</v>
      </c>
      <c r="HPU105" s="98" t="s">
        <v>669</v>
      </c>
      <c r="HPV105" s="98" t="s">
        <v>669</v>
      </c>
      <c r="HPW105" s="98" t="s">
        <v>669</v>
      </c>
      <c r="HPX105" s="98" t="s">
        <v>669</v>
      </c>
      <c r="HPY105" s="98" t="s">
        <v>669</v>
      </c>
      <c r="HPZ105" s="98" t="s">
        <v>669</v>
      </c>
      <c r="HQA105" s="98" t="s">
        <v>669</v>
      </c>
      <c r="HQB105" s="98" t="s">
        <v>669</v>
      </c>
      <c r="HQC105" s="98" t="s">
        <v>669</v>
      </c>
      <c r="HQD105" s="98" t="s">
        <v>669</v>
      </c>
      <c r="HQE105" s="98" t="s">
        <v>669</v>
      </c>
      <c r="HQF105" s="98" t="s">
        <v>669</v>
      </c>
      <c r="HQG105" s="98" t="s">
        <v>669</v>
      </c>
      <c r="HQH105" s="98" t="s">
        <v>669</v>
      </c>
      <c r="HQI105" s="98" t="s">
        <v>669</v>
      </c>
      <c r="HQJ105" s="98" t="s">
        <v>669</v>
      </c>
      <c r="HQK105" s="98" t="s">
        <v>669</v>
      </c>
      <c r="HQL105" s="98" t="s">
        <v>669</v>
      </c>
      <c r="HQM105" s="98" t="s">
        <v>669</v>
      </c>
      <c r="HQN105" s="98" t="s">
        <v>669</v>
      </c>
      <c r="HQO105" s="98" t="s">
        <v>669</v>
      </c>
      <c r="HQP105" s="98" t="s">
        <v>669</v>
      </c>
      <c r="HQQ105" s="98" t="s">
        <v>669</v>
      </c>
      <c r="HQR105" s="98" t="s">
        <v>669</v>
      </c>
      <c r="HQS105" s="98" t="s">
        <v>669</v>
      </c>
      <c r="HQT105" s="98" t="s">
        <v>669</v>
      </c>
      <c r="HQU105" s="98" t="s">
        <v>669</v>
      </c>
      <c r="HQV105" s="98" t="s">
        <v>669</v>
      </c>
      <c r="HQW105" s="98" t="s">
        <v>669</v>
      </c>
      <c r="HQX105" s="98" t="s">
        <v>669</v>
      </c>
      <c r="HQY105" s="98" t="s">
        <v>669</v>
      </c>
      <c r="HQZ105" s="98" t="s">
        <v>669</v>
      </c>
      <c r="HRA105" s="98" t="s">
        <v>669</v>
      </c>
      <c r="HRB105" s="98" t="s">
        <v>669</v>
      </c>
      <c r="HRC105" s="98" t="s">
        <v>669</v>
      </c>
      <c r="HRD105" s="98" t="s">
        <v>669</v>
      </c>
      <c r="HRE105" s="98" t="s">
        <v>669</v>
      </c>
      <c r="HRF105" s="98" t="s">
        <v>669</v>
      </c>
      <c r="HRG105" s="98" t="s">
        <v>669</v>
      </c>
      <c r="HRH105" s="98" t="s">
        <v>669</v>
      </c>
      <c r="HRI105" s="98" t="s">
        <v>669</v>
      </c>
      <c r="HRJ105" s="98" t="s">
        <v>669</v>
      </c>
      <c r="HRK105" s="98" t="s">
        <v>669</v>
      </c>
      <c r="HRL105" s="98" t="s">
        <v>669</v>
      </c>
      <c r="HRM105" s="98" t="s">
        <v>669</v>
      </c>
      <c r="HRN105" s="98" t="s">
        <v>669</v>
      </c>
      <c r="HRO105" s="98" t="s">
        <v>669</v>
      </c>
      <c r="HRP105" s="98" t="s">
        <v>669</v>
      </c>
      <c r="HRQ105" s="98" t="s">
        <v>669</v>
      </c>
      <c r="HRR105" s="98" t="s">
        <v>669</v>
      </c>
      <c r="HRS105" s="98" t="s">
        <v>669</v>
      </c>
      <c r="HRT105" s="98" t="s">
        <v>669</v>
      </c>
      <c r="HRU105" s="98" t="s">
        <v>669</v>
      </c>
      <c r="HRV105" s="98" t="s">
        <v>669</v>
      </c>
      <c r="HRW105" s="98" t="s">
        <v>669</v>
      </c>
      <c r="HRX105" s="98" t="s">
        <v>669</v>
      </c>
      <c r="HRY105" s="98" t="s">
        <v>669</v>
      </c>
      <c r="HRZ105" s="98" t="s">
        <v>669</v>
      </c>
      <c r="HSA105" s="98" t="s">
        <v>669</v>
      </c>
      <c r="HSB105" s="98" t="s">
        <v>669</v>
      </c>
      <c r="HSC105" s="98" t="s">
        <v>669</v>
      </c>
      <c r="HSD105" s="98" t="s">
        <v>669</v>
      </c>
      <c r="HSE105" s="98" t="s">
        <v>669</v>
      </c>
      <c r="HSF105" s="98" t="s">
        <v>669</v>
      </c>
      <c r="HSG105" s="98" t="s">
        <v>669</v>
      </c>
      <c r="HSH105" s="98" t="s">
        <v>669</v>
      </c>
      <c r="HSI105" s="98" t="s">
        <v>669</v>
      </c>
      <c r="HSJ105" s="98" t="s">
        <v>669</v>
      </c>
      <c r="HSK105" s="98" t="s">
        <v>669</v>
      </c>
      <c r="HSL105" s="98" t="s">
        <v>669</v>
      </c>
      <c r="HSM105" s="98" t="s">
        <v>669</v>
      </c>
      <c r="HSN105" s="98" t="s">
        <v>669</v>
      </c>
      <c r="HSO105" s="98" t="s">
        <v>669</v>
      </c>
      <c r="HSP105" s="98" t="s">
        <v>669</v>
      </c>
      <c r="HSQ105" s="98" t="s">
        <v>669</v>
      </c>
      <c r="HSR105" s="98" t="s">
        <v>669</v>
      </c>
      <c r="HSS105" s="98" t="s">
        <v>669</v>
      </c>
      <c r="HST105" s="98" t="s">
        <v>669</v>
      </c>
      <c r="HSU105" s="98" t="s">
        <v>669</v>
      </c>
      <c r="HSV105" s="98" t="s">
        <v>669</v>
      </c>
      <c r="HSW105" s="98" t="s">
        <v>669</v>
      </c>
      <c r="HSX105" s="98" t="s">
        <v>669</v>
      </c>
      <c r="HSY105" s="98" t="s">
        <v>669</v>
      </c>
      <c r="HSZ105" s="98" t="s">
        <v>669</v>
      </c>
      <c r="HTA105" s="98" t="s">
        <v>669</v>
      </c>
      <c r="HTB105" s="98" t="s">
        <v>669</v>
      </c>
      <c r="HTC105" s="98" t="s">
        <v>669</v>
      </c>
      <c r="HTD105" s="98" t="s">
        <v>669</v>
      </c>
      <c r="HTE105" s="98" t="s">
        <v>669</v>
      </c>
      <c r="HTF105" s="98" t="s">
        <v>669</v>
      </c>
      <c r="HTG105" s="98" t="s">
        <v>669</v>
      </c>
      <c r="HTH105" s="98" t="s">
        <v>669</v>
      </c>
      <c r="HTI105" s="98" t="s">
        <v>669</v>
      </c>
      <c r="HTJ105" s="98" t="s">
        <v>669</v>
      </c>
      <c r="HTK105" s="98" t="s">
        <v>669</v>
      </c>
      <c r="HTL105" s="98" t="s">
        <v>669</v>
      </c>
      <c r="HTM105" s="98" t="s">
        <v>669</v>
      </c>
      <c r="HTN105" s="98" t="s">
        <v>669</v>
      </c>
      <c r="HTO105" s="98" t="s">
        <v>669</v>
      </c>
      <c r="HTP105" s="98" t="s">
        <v>669</v>
      </c>
      <c r="HTQ105" s="98" t="s">
        <v>669</v>
      </c>
      <c r="HTR105" s="98" t="s">
        <v>669</v>
      </c>
      <c r="HTS105" s="98" t="s">
        <v>669</v>
      </c>
      <c r="HTT105" s="98" t="s">
        <v>669</v>
      </c>
      <c r="HTU105" s="98" t="s">
        <v>669</v>
      </c>
      <c r="HTV105" s="98" t="s">
        <v>669</v>
      </c>
      <c r="HTW105" s="98" t="s">
        <v>669</v>
      </c>
      <c r="HTX105" s="98" t="s">
        <v>669</v>
      </c>
      <c r="HTY105" s="98" t="s">
        <v>669</v>
      </c>
      <c r="HTZ105" s="98" t="s">
        <v>669</v>
      </c>
      <c r="HUA105" s="98" t="s">
        <v>669</v>
      </c>
      <c r="HUB105" s="98" t="s">
        <v>669</v>
      </c>
      <c r="HUC105" s="98" t="s">
        <v>669</v>
      </c>
      <c r="HUD105" s="98" t="s">
        <v>669</v>
      </c>
      <c r="HUE105" s="98" t="s">
        <v>669</v>
      </c>
      <c r="HUF105" s="98" t="s">
        <v>669</v>
      </c>
      <c r="HUG105" s="98" t="s">
        <v>669</v>
      </c>
      <c r="HUH105" s="98" t="s">
        <v>669</v>
      </c>
      <c r="HUI105" s="98" t="s">
        <v>669</v>
      </c>
      <c r="HUJ105" s="98" t="s">
        <v>669</v>
      </c>
      <c r="HUK105" s="98" t="s">
        <v>669</v>
      </c>
      <c r="HUL105" s="98" t="s">
        <v>669</v>
      </c>
      <c r="HUM105" s="98" t="s">
        <v>669</v>
      </c>
      <c r="HUN105" s="98" t="s">
        <v>669</v>
      </c>
      <c r="HUO105" s="98" t="s">
        <v>669</v>
      </c>
      <c r="HUP105" s="98" t="s">
        <v>669</v>
      </c>
      <c r="HUQ105" s="98" t="s">
        <v>669</v>
      </c>
      <c r="HUR105" s="98" t="s">
        <v>669</v>
      </c>
      <c r="HUS105" s="98" t="s">
        <v>669</v>
      </c>
      <c r="HUT105" s="98" t="s">
        <v>669</v>
      </c>
      <c r="HUU105" s="98" t="s">
        <v>669</v>
      </c>
      <c r="HUV105" s="98" t="s">
        <v>669</v>
      </c>
      <c r="HUW105" s="98" t="s">
        <v>669</v>
      </c>
      <c r="HUX105" s="98" t="s">
        <v>669</v>
      </c>
      <c r="HUY105" s="98" t="s">
        <v>669</v>
      </c>
      <c r="HUZ105" s="98" t="s">
        <v>669</v>
      </c>
      <c r="HVA105" s="98" t="s">
        <v>669</v>
      </c>
      <c r="HVB105" s="98" t="s">
        <v>669</v>
      </c>
      <c r="HVC105" s="98" t="s">
        <v>669</v>
      </c>
      <c r="HVD105" s="98" t="s">
        <v>669</v>
      </c>
      <c r="HVE105" s="98" t="s">
        <v>669</v>
      </c>
      <c r="HVF105" s="98" t="s">
        <v>669</v>
      </c>
      <c r="HVG105" s="98" t="s">
        <v>669</v>
      </c>
      <c r="HVH105" s="98" t="s">
        <v>669</v>
      </c>
      <c r="HVI105" s="98" t="s">
        <v>669</v>
      </c>
      <c r="HVJ105" s="98" t="s">
        <v>669</v>
      </c>
      <c r="HVK105" s="98" t="s">
        <v>669</v>
      </c>
      <c r="HVL105" s="98" t="s">
        <v>669</v>
      </c>
      <c r="HVM105" s="98" t="s">
        <v>669</v>
      </c>
      <c r="HVN105" s="98" t="s">
        <v>669</v>
      </c>
      <c r="HVO105" s="98" t="s">
        <v>669</v>
      </c>
      <c r="HVP105" s="98" t="s">
        <v>669</v>
      </c>
      <c r="HVQ105" s="98" t="s">
        <v>669</v>
      </c>
      <c r="HVR105" s="98" t="s">
        <v>669</v>
      </c>
      <c r="HVS105" s="98" t="s">
        <v>669</v>
      </c>
      <c r="HVT105" s="98" t="s">
        <v>669</v>
      </c>
      <c r="HVU105" s="98" t="s">
        <v>669</v>
      </c>
      <c r="HVV105" s="98" t="s">
        <v>669</v>
      </c>
      <c r="HVW105" s="98" t="s">
        <v>669</v>
      </c>
      <c r="HVX105" s="98" t="s">
        <v>669</v>
      </c>
      <c r="HVY105" s="98" t="s">
        <v>669</v>
      </c>
      <c r="HVZ105" s="98" t="s">
        <v>669</v>
      </c>
      <c r="HWA105" s="98" t="s">
        <v>669</v>
      </c>
      <c r="HWB105" s="98" t="s">
        <v>669</v>
      </c>
      <c r="HWC105" s="98" t="s">
        <v>669</v>
      </c>
      <c r="HWD105" s="98" t="s">
        <v>669</v>
      </c>
      <c r="HWE105" s="98" t="s">
        <v>669</v>
      </c>
      <c r="HWF105" s="98" t="s">
        <v>669</v>
      </c>
      <c r="HWG105" s="98" t="s">
        <v>669</v>
      </c>
      <c r="HWH105" s="98" t="s">
        <v>669</v>
      </c>
      <c r="HWI105" s="98" t="s">
        <v>669</v>
      </c>
      <c r="HWJ105" s="98" t="s">
        <v>669</v>
      </c>
      <c r="HWK105" s="98" t="s">
        <v>669</v>
      </c>
      <c r="HWL105" s="98" t="s">
        <v>669</v>
      </c>
      <c r="HWM105" s="98" t="s">
        <v>669</v>
      </c>
      <c r="HWN105" s="98" t="s">
        <v>669</v>
      </c>
      <c r="HWO105" s="98" t="s">
        <v>669</v>
      </c>
      <c r="HWP105" s="98" t="s">
        <v>669</v>
      </c>
      <c r="HWQ105" s="98" t="s">
        <v>669</v>
      </c>
      <c r="HWR105" s="98" t="s">
        <v>669</v>
      </c>
      <c r="HWS105" s="98" t="s">
        <v>669</v>
      </c>
      <c r="HWT105" s="98" t="s">
        <v>669</v>
      </c>
      <c r="HWU105" s="98" t="s">
        <v>669</v>
      </c>
      <c r="HWV105" s="98" t="s">
        <v>669</v>
      </c>
      <c r="HWW105" s="98" t="s">
        <v>669</v>
      </c>
      <c r="HWX105" s="98" t="s">
        <v>669</v>
      </c>
      <c r="HWY105" s="98" t="s">
        <v>669</v>
      </c>
      <c r="HWZ105" s="98" t="s">
        <v>669</v>
      </c>
      <c r="HXA105" s="98" t="s">
        <v>669</v>
      </c>
      <c r="HXB105" s="98" t="s">
        <v>669</v>
      </c>
      <c r="HXC105" s="98" t="s">
        <v>669</v>
      </c>
      <c r="HXD105" s="98" t="s">
        <v>669</v>
      </c>
      <c r="HXE105" s="98" t="s">
        <v>669</v>
      </c>
      <c r="HXF105" s="98" t="s">
        <v>669</v>
      </c>
      <c r="HXG105" s="98" t="s">
        <v>669</v>
      </c>
      <c r="HXH105" s="98" t="s">
        <v>669</v>
      </c>
      <c r="HXI105" s="98" t="s">
        <v>669</v>
      </c>
      <c r="HXJ105" s="98" t="s">
        <v>669</v>
      </c>
      <c r="HXK105" s="98" t="s">
        <v>669</v>
      </c>
      <c r="HXL105" s="98" t="s">
        <v>669</v>
      </c>
      <c r="HXM105" s="98" t="s">
        <v>669</v>
      </c>
      <c r="HXN105" s="98" t="s">
        <v>669</v>
      </c>
      <c r="HXO105" s="98" t="s">
        <v>669</v>
      </c>
      <c r="HXP105" s="98" t="s">
        <v>669</v>
      </c>
      <c r="HXQ105" s="98" t="s">
        <v>669</v>
      </c>
      <c r="HXR105" s="98" t="s">
        <v>669</v>
      </c>
      <c r="HXS105" s="98" t="s">
        <v>669</v>
      </c>
      <c r="HXT105" s="98" t="s">
        <v>669</v>
      </c>
      <c r="HXU105" s="98" t="s">
        <v>669</v>
      </c>
      <c r="HXV105" s="98" t="s">
        <v>669</v>
      </c>
      <c r="HXW105" s="98" t="s">
        <v>669</v>
      </c>
      <c r="HXX105" s="98" t="s">
        <v>669</v>
      </c>
      <c r="HXY105" s="98" t="s">
        <v>669</v>
      </c>
      <c r="HXZ105" s="98" t="s">
        <v>669</v>
      </c>
      <c r="HYA105" s="98" t="s">
        <v>669</v>
      </c>
      <c r="HYB105" s="98" t="s">
        <v>669</v>
      </c>
      <c r="HYC105" s="98" t="s">
        <v>669</v>
      </c>
      <c r="HYD105" s="98" t="s">
        <v>669</v>
      </c>
      <c r="HYE105" s="98" t="s">
        <v>669</v>
      </c>
      <c r="HYF105" s="98" t="s">
        <v>669</v>
      </c>
      <c r="HYG105" s="98" t="s">
        <v>669</v>
      </c>
      <c r="HYH105" s="98" t="s">
        <v>669</v>
      </c>
      <c r="HYI105" s="98" t="s">
        <v>669</v>
      </c>
      <c r="HYJ105" s="98" t="s">
        <v>669</v>
      </c>
      <c r="HYK105" s="98" t="s">
        <v>669</v>
      </c>
      <c r="HYL105" s="98" t="s">
        <v>669</v>
      </c>
      <c r="HYM105" s="98" t="s">
        <v>669</v>
      </c>
      <c r="HYN105" s="98" t="s">
        <v>669</v>
      </c>
      <c r="HYO105" s="98" t="s">
        <v>669</v>
      </c>
      <c r="HYP105" s="98" t="s">
        <v>669</v>
      </c>
      <c r="HYQ105" s="98" t="s">
        <v>669</v>
      </c>
      <c r="HYR105" s="98" t="s">
        <v>669</v>
      </c>
      <c r="HYS105" s="98" t="s">
        <v>669</v>
      </c>
      <c r="HYT105" s="98" t="s">
        <v>669</v>
      </c>
      <c r="HYU105" s="98" t="s">
        <v>669</v>
      </c>
      <c r="HYV105" s="98" t="s">
        <v>669</v>
      </c>
      <c r="HYW105" s="98" t="s">
        <v>669</v>
      </c>
      <c r="HYX105" s="98" t="s">
        <v>669</v>
      </c>
      <c r="HYY105" s="98" t="s">
        <v>669</v>
      </c>
      <c r="HYZ105" s="98" t="s">
        <v>669</v>
      </c>
      <c r="HZA105" s="98" t="s">
        <v>669</v>
      </c>
      <c r="HZB105" s="98" t="s">
        <v>669</v>
      </c>
      <c r="HZC105" s="98" t="s">
        <v>669</v>
      </c>
      <c r="HZD105" s="98" t="s">
        <v>669</v>
      </c>
      <c r="HZE105" s="98" t="s">
        <v>669</v>
      </c>
      <c r="HZF105" s="98" t="s">
        <v>669</v>
      </c>
      <c r="HZG105" s="98" t="s">
        <v>669</v>
      </c>
      <c r="HZH105" s="98" t="s">
        <v>669</v>
      </c>
      <c r="HZI105" s="98" t="s">
        <v>669</v>
      </c>
      <c r="HZJ105" s="98" t="s">
        <v>669</v>
      </c>
      <c r="HZK105" s="98" t="s">
        <v>669</v>
      </c>
      <c r="HZL105" s="98" t="s">
        <v>669</v>
      </c>
      <c r="HZM105" s="98" t="s">
        <v>669</v>
      </c>
      <c r="HZN105" s="98" t="s">
        <v>669</v>
      </c>
      <c r="HZO105" s="98" t="s">
        <v>669</v>
      </c>
      <c r="HZP105" s="98" t="s">
        <v>669</v>
      </c>
      <c r="HZQ105" s="98" t="s">
        <v>669</v>
      </c>
      <c r="HZR105" s="98" t="s">
        <v>669</v>
      </c>
      <c r="HZS105" s="98" t="s">
        <v>669</v>
      </c>
      <c r="HZT105" s="98" t="s">
        <v>669</v>
      </c>
      <c r="HZU105" s="98" t="s">
        <v>669</v>
      </c>
      <c r="HZV105" s="98" t="s">
        <v>669</v>
      </c>
      <c r="HZW105" s="98" t="s">
        <v>669</v>
      </c>
      <c r="HZX105" s="98" t="s">
        <v>669</v>
      </c>
      <c r="HZY105" s="98" t="s">
        <v>669</v>
      </c>
      <c r="HZZ105" s="98" t="s">
        <v>669</v>
      </c>
      <c r="IAA105" s="98" t="s">
        <v>669</v>
      </c>
      <c r="IAB105" s="98" t="s">
        <v>669</v>
      </c>
      <c r="IAC105" s="98" t="s">
        <v>669</v>
      </c>
      <c r="IAD105" s="98" t="s">
        <v>669</v>
      </c>
      <c r="IAE105" s="98" t="s">
        <v>669</v>
      </c>
      <c r="IAF105" s="98" t="s">
        <v>669</v>
      </c>
      <c r="IAG105" s="98" t="s">
        <v>669</v>
      </c>
      <c r="IAH105" s="98" t="s">
        <v>669</v>
      </c>
      <c r="IAI105" s="98" t="s">
        <v>669</v>
      </c>
      <c r="IAJ105" s="98" t="s">
        <v>669</v>
      </c>
      <c r="IAK105" s="98" t="s">
        <v>669</v>
      </c>
      <c r="IAL105" s="98" t="s">
        <v>669</v>
      </c>
      <c r="IAM105" s="98" t="s">
        <v>669</v>
      </c>
      <c r="IAN105" s="98" t="s">
        <v>669</v>
      </c>
      <c r="IAO105" s="98" t="s">
        <v>669</v>
      </c>
      <c r="IAP105" s="98" t="s">
        <v>669</v>
      </c>
      <c r="IAQ105" s="98" t="s">
        <v>669</v>
      </c>
      <c r="IAR105" s="98" t="s">
        <v>669</v>
      </c>
      <c r="IAS105" s="98" t="s">
        <v>669</v>
      </c>
      <c r="IAT105" s="98" t="s">
        <v>669</v>
      </c>
      <c r="IAU105" s="98" t="s">
        <v>669</v>
      </c>
      <c r="IAV105" s="98" t="s">
        <v>669</v>
      </c>
      <c r="IAW105" s="98" t="s">
        <v>669</v>
      </c>
      <c r="IAX105" s="98" t="s">
        <v>669</v>
      </c>
      <c r="IAY105" s="98" t="s">
        <v>669</v>
      </c>
      <c r="IAZ105" s="98" t="s">
        <v>669</v>
      </c>
      <c r="IBA105" s="98" t="s">
        <v>669</v>
      </c>
      <c r="IBB105" s="98" t="s">
        <v>669</v>
      </c>
      <c r="IBC105" s="98" t="s">
        <v>669</v>
      </c>
      <c r="IBD105" s="98" t="s">
        <v>669</v>
      </c>
      <c r="IBE105" s="98" t="s">
        <v>669</v>
      </c>
      <c r="IBF105" s="98" t="s">
        <v>669</v>
      </c>
      <c r="IBG105" s="98" t="s">
        <v>669</v>
      </c>
      <c r="IBH105" s="98" t="s">
        <v>669</v>
      </c>
      <c r="IBI105" s="98" t="s">
        <v>669</v>
      </c>
      <c r="IBJ105" s="98" t="s">
        <v>669</v>
      </c>
      <c r="IBK105" s="98" t="s">
        <v>669</v>
      </c>
      <c r="IBL105" s="98" t="s">
        <v>669</v>
      </c>
      <c r="IBM105" s="98" t="s">
        <v>669</v>
      </c>
      <c r="IBN105" s="98" t="s">
        <v>669</v>
      </c>
      <c r="IBO105" s="98" t="s">
        <v>669</v>
      </c>
      <c r="IBP105" s="98" t="s">
        <v>669</v>
      </c>
      <c r="IBQ105" s="98" t="s">
        <v>669</v>
      </c>
      <c r="IBR105" s="98" t="s">
        <v>669</v>
      </c>
      <c r="IBS105" s="98" t="s">
        <v>669</v>
      </c>
      <c r="IBT105" s="98" t="s">
        <v>669</v>
      </c>
      <c r="IBU105" s="98" t="s">
        <v>669</v>
      </c>
      <c r="IBV105" s="98" t="s">
        <v>669</v>
      </c>
      <c r="IBW105" s="98" t="s">
        <v>669</v>
      </c>
      <c r="IBX105" s="98" t="s">
        <v>669</v>
      </c>
      <c r="IBY105" s="98" t="s">
        <v>669</v>
      </c>
      <c r="IBZ105" s="98" t="s">
        <v>669</v>
      </c>
      <c r="ICA105" s="98" t="s">
        <v>669</v>
      </c>
      <c r="ICB105" s="98" t="s">
        <v>669</v>
      </c>
      <c r="ICC105" s="98" t="s">
        <v>669</v>
      </c>
      <c r="ICD105" s="98" t="s">
        <v>669</v>
      </c>
      <c r="ICE105" s="98" t="s">
        <v>669</v>
      </c>
      <c r="ICF105" s="98" t="s">
        <v>669</v>
      </c>
      <c r="ICG105" s="98" t="s">
        <v>669</v>
      </c>
      <c r="ICH105" s="98" t="s">
        <v>669</v>
      </c>
      <c r="ICI105" s="98" t="s">
        <v>669</v>
      </c>
      <c r="ICJ105" s="98" t="s">
        <v>669</v>
      </c>
      <c r="ICK105" s="98" t="s">
        <v>669</v>
      </c>
      <c r="ICL105" s="98" t="s">
        <v>669</v>
      </c>
      <c r="ICM105" s="98" t="s">
        <v>669</v>
      </c>
      <c r="ICN105" s="98" t="s">
        <v>669</v>
      </c>
      <c r="ICO105" s="98" t="s">
        <v>669</v>
      </c>
      <c r="ICP105" s="98" t="s">
        <v>669</v>
      </c>
      <c r="ICQ105" s="98" t="s">
        <v>669</v>
      </c>
      <c r="ICR105" s="98" t="s">
        <v>669</v>
      </c>
      <c r="ICS105" s="98" t="s">
        <v>669</v>
      </c>
      <c r="ICT105" s="98" t="s">
        <v>669</v>
      </c>
      <c r="ICU105" s="98" t="s">
        <v>669</v>
      </c>
      <c r="ICV105" s="98" t="s">
        <v>669</v>
      </c>
      <c r="ICW105" s="98" t="s">
        <v>669</v>
      </c>
      <c r="ICX105" s="98" t="s">
        <v>669</v>
      </c>
      <c r="ICY105" s="98" t="s">
        <v>669</v>
      </c>
      <c r="ICZ105" s="98" t="s">
        <v>669</v>
      </c>
      <c r="IDA105" s="98" t="s">
        <v>669</v>
      </c>
      <c r="IDB105" s="98" t="s">
        <v>669</v>
      </c>
      <c r="IDC105" s="98" t="s">
        <v>669</v>
      </c>
      <c r="IDD105" s="98" t="s">
        <v>669</v>
      </c>
      <c r="IDE105" s="98" t="s">
        <v>669</v>
      </c>
      <c r="IDF105" s="98" t="s">
        <v>669</v>
      </c>
      <c r="IDG105" s="98" t="s">
        <v>669</v>
      </c>
      <c r="IDH105" s="98" t="s">
        <v>669</v>
      </c>
      <c r="IDI105" s="98" t="s">
        <v>669</v>
      </c>
      <c r="IDJ105" s="98" t="s">
        <v>669</v>
      </c>
      <c r="IDK105" s="98" t="s">
        <v>669</v>
      </c>
      <c r="IDL105" s="98" t="s">
        <v>669</v>
      </c>
      <c r="IDM105" s="98" t="s">
        <v>669</v>
      </c>
      <c r="IDN105" s="98" t="s">
        <v>669</v>
      </c>
      <c r="IDO105" s="98" t="s">
        <v>669</v>
      </c>
      <c r="IDP105" s="98" t="s">
        <v>669</v>
      </c>
      <c r="IDQ105" s="98" t="s">
        <v>669</v>
      </c>
      <c r="IDR105" s="98" t="s">
        <v>669</v>
      </c>
      <c r="IDS105" s="98" t="s">
        <v>669</v>
      </c>
      <c r="IDT105" s="98" t="s">
        <v>669</v>
      </c>
      <c r="IDU105" s="98" t="s">
        <v>669</v>
      </c>
      <c r="IDV105" s="98" t="s">
        <v>669</v>
      </c>
      <c r="IDW105" s="98" t="s">
        <v>669</v>
      </c>
      <c r="IDX105" s="98" t="s">
        <v>669</v>
      </c>
      <c r="IDY105" s="98" t="s">
        <v>669</v>
      </c>
      <c r="IDZ105" s="98" t="s">
        <v>669</v>
      </c>
      <c r="IEA105" s="98" t="s">
        <v>669</v>
      </c>
      <c r="IEB105" s="98" t="s">
        <v>669</v>
      </c>
      <c r="IEC105" s="98" t="s">
        <v>669</v>
      </c>
      <c r="IED105" s="98" t="s">
        <v>669</v>
      </c>
      <c r="IEE105" s="98" t="s">
        <v>669</v>
      </c>
      <c r="IEF105" s="98" t="s">
        <v>669</v>
      </c>
      <c r="IEG105" s="98" t="s">
        <v>669</v>
      </c>
      <c r="IEH105" s="98" t="s">
        <v>669</v>
      </c>
      <c r="IEI105" s="98" t="s">
        <v>669</v>
      </c>
      <c r="IEJ105" s="98" t="s">
        <v>669</v>
      </c>
      <c r="IEK105" s="98" t="s">
        <v>669</v>
      </c>
      <c r="IEL105" s="98" t="s">
        <v>669</v>
      </c>
      <c r="IEM105" s="98" t="s">
        <v>669</v>
      </c>
      <c r="IEN105" s="98" t="s">
        <v>669</v>
      </c>
      <c r="IEO105" s="98" t="s">
        <v>669</v>
      </c>
      <c r="IEP105" s="98" t="s">
        <v>669</v>
      </c>
      <c r="IEQ105" s="98" t="s">
        <v>669</v>
      </c>
      <c r="IER105" s="98" t="s">
        <v>669</v>
      </c>
      <c r="IES105" s="98" t="s">
        <v>669</v>
      </c>
      <c r="IET105" s="98" t="s">
        <v>669</v>
      </c>
      <c r="IEU105" s="98" t="s">
        <v>669</v>
      </c>
      <c r="IEV105" s="98" t="s">
        <v>669</v>
      </c>
      <c r="IEW105" s="98" t="s">
        <v>669</v>
      </c>
      <c r="IEX105" s="98" t="s">
        <v>669</v>
      </c>
      <c r="IEY105" s="98" t="s">
        <v>669</v>
      </c>
      <c r="IEZ105" s="98" t="s">
        <v>669</v>
      </c>
      <c r="IFA105" s="98" t="s">
        <v>669</v>
      </c>
      <c r="IFB105" s="98" t="s">
        <v>669</v>
      </c>
      <c r="IFC105" s="98" t="s">
        <v>669</v>
      </c>
      <c r="IFD105" s="98" t="s">
        <v>669</v>
      </c>
      <c r="IFE105" s="98" t="s">
        <v>669</v>
      </c>
      <c r="IFF105" s="98" t="s">
        <v>669</v>
      </c>
      <c r="IFG105" s="98" t="s">
        <v>669</v>
      </c>
      <c r="IFH105" s="98" t="s">
        <v>669</v>
      </c>
      <c r="IFI105" s="98" t="s">
        <v>669</v>
      </c>
      <c r="IFJ105" s="98" t="s">
        <v>669</v>
      </c>
      <c r="IFK105" s="98" t="s">
        <v>669</v>
      </c>
      <c r="IFL105" s="98" t="s">
        <v>669</v>
      </c>
      <c r="IFM105" s="98" t="s">
        <v>669</v>
      </c>
      <c r="IFN105" s="98" t="s">
        <v>669</v>
      </c>
      <c r="IFO105" s="98" t="s">
        <v>669</v>
      </c>
      <c r="IFP105" s="98" t="s">
        <v>669</v>
      </c>
      <c r="IFQ105" s="98" t="s">
        <v>669</v>
      </c>
      <c r="IFR105" s="98" t="s">
        <v>669</v>
      </c>
      <c r="IFS105" s="98" t="s">
        <v>669</v>
      </c>
      <c r="IFT105" s="98" t="s">
        <v>669</v>
      </c>
      <c r="IFU105" s="98" t="s">
        <v>669</v>
      </c>
      <c r="IFV105" s="98" t="s">
        <v>669</v>
      </c>
      <c r="IFW105" s="98" t="s">
        <v>669</v>
      </c>
      <c r="IFX105" s="98" t="s">
        <v>669</v>
      </c>
      <c r="IFY105" s="98" t="s">
        <v>669</v>
      </c>
      <c r="IFZ105" s="98" t="s">
        <v>669</v>
      </c>
      <c r="IGA105" s="98" t="s">
        <v>669</v>
      </c>
      <c r="IGB105" s="98" t="s">
        <v>669</v>
      </c>
      <c r="IGC105" s="98" t="s">
        <v>669</v>
      </c>
      <c r="IGD105" s="98" t="s">
        <v>669</v>
      </c>
      <c r="IGE105" s="98" t="s">
        <v>669</v>
      </c>
      <c r="IGF105" s="98" t="s">
        <v>669</v>
      </c>
      <c r="IGG105" s="98" t="s">
        <v>669</v>
      </c>
      <c r="IGH105" s="98" t="s">
        <v>669</v>
      </c>
      <c r="IGI105" s="98" t="s">
        <v>669</v>
      </c>
      <c r="IGJ105" s="98" t="s">
        <v>669</v>
      </c>
      <c r="IGK105" s="98" t="s">
        <v>669</v>
      </c>
      <c r="IGL105" s="98" t="s">
        <v>669</v>
      </c>
      <c r="IGM105" s="98" t="s">
        <v>669</v>
      </c>
      <c r="IGN105" s="98" t="s">
        <v>669</v>
      </c>
      <c r="IGO105" s="98" t="s">
        <v>669</v>
      </c>
      <c r="IGP105" s="98" t="s">
        <v>669</v>
      </c>
      <c r="IGQ105" s="98" t="s">
        <v>669</v>
      </c>
      <c r="IGR105" s="98" t="s">
        <v>669</v>
      </c>
      <c r="IGS105" s="98" t="s">
        <v>669</v>
      </c>
      <c r="IGT105" s="98" t="s">
        <v>669</v>
      </c>
      <c r="IGU105" s="98" t="s">
        <v>669</v>
      </c>
      <c r="IGV105" s="98" t="s">
        <v>669</v>
      </c>
      <c r="IGW105" s="98" t="s">
        <v>669</v>
      </c>
      <c r="IGX105" s="98" t="s">
        <v>669</v>
      </c>
      <c r="IGY105" s="98" t="s">
        <v>669</v>
      </c>
      <c r="IGZ105" s="98" t="s">
        <v>669</v>
      </c>
      <c r="IHA105" s="98" t="s">
        <v>669</v>
      </c>
      <c r="IHB105" s="98" t="s">
        <v>669</v>
      </c>
      <c r="IHC105" s="98" t="s">
        <v>669</v>
      </c>
      <c r="IHD105" s="98" t="s">
        <v>669</v>
      </c>
      <c r="IHE105" s="98" t="s">
        <v>669</v>
      </c>
      <c r="IHF105" s="98" t="s">
        <v>669</v>
      </c>
      <c r="IHG105" s="98" t="s">
        <v>669</v>
      </c>
      <c r="IHH105" s="98" t="s">
        <v>669</v>
      </c>
      <c r="IHI105" s="98" t="s">
        <v>669</v>
      </c>
      <c r="IHJ105" s="98" t="s">
        <v>669</v>
      </c>
      <c r="IHK105" s="98" t="s">
        <v>669</v>
      </c>
      <c r="IHL105" s="98" t="s">
        <v>669</v>
      </c>
      <c r="IHM105" s="98" t="s">
        <v>669</v>
      </c>
      <c r="IHN105" s="98" t="s">
        <v>669</v>
      </c>
      <c r="IHO105" s="98" t="s">
        <v>669</v>
      </c>
      <c r="IHP105" s="98" t="s">
        <v>669</v>
      </c>
      <c r="IHQ105" s="98" t="s">
        <v>669</v>
      </c>
      <c r="IHR105" s="98" t="s">
        <v>669</v>
      </c>
      <c r="IHS105" s="98" t="s">
        <v>669</v>
      </c>
      <c r="IHT105" s="98" t="s">
        <v>669</v>
      </c>
      <c r="IHU105" s="98" t="s">
        <v>669</v>
      </c>
      <c r="IHV105" s="98" t="s">
        <v>669</v>
      </c>
      <c r="IHW105" s="98" t="s">
        <v>669</v>
      </c>
      <c r="IHX105" s="98" t="s">
        <v>669</v>
      </c>
      <c r="IHY105" s="98" t="s">
        <v>669</v>
      </c>
      <c r="IHZ105" s="98" t="s">
        <v>669</v>
      </c>
      <c r="IIA105" s="98" t="s">
        <v>669</v>
      </c>
      <c r="IIB105" s="98" t="s">
        <v>669</v>
      </c>
      <c r="IIC105" s="98" t="s">
        <v>669</v>
      </c>
      <c r="IID105" s="98" t="s">
        <v>669</v>
      </c>
      <c r="IIE105" s="98" t="s">
        <v>669</v>
      </c>
      <c r="IIF105" s="98" t="s">
        <v>669</v>
      </c>
      <c r="IIG105" s="98" t="s">
        <v>669</v>
      </c>
      <c r="IIH105" s="98" t="s">
        <v>669</v>
      </c>
      <c r="III105" s="98" t="s">
        <v>669</v>
      </c>
      <c r="IIJ105" s="98" t="s">
        <v>669</v>
      </c>
      <c r="IIK105" s="98" t="s">
        <v>669</v>
      </c>
      <c r="IIL105" s="98" t="s">
        <v>669</v>
      </c>
      <c r="IIM105" s="98" t="s">
        <v>669</v>
      </c>
      <c r="IIN105" s="98" t="s">
        <v>669</v>
      </c>
      <c r="IIO105" s="98" t="s">
        <v>669</v>
      </c>
      <c r="IIP105" s="98" t="s">
        <v>669</v>
      </c>
      <c r="IIQ105" s="98" t="s">
        <v>669</v>
      </c>
      <c r="IIR105" s="98" t="s">
        <v>669</v>
      </c>
      <c r="IIS105" s="98" t="s">
        <v>669</v>
      </c>
      <c r="IIT105" s="98" t="s">
        <v>669</v>
      </c>
      <c r="IIU105" s="98" t="s">
        <v>669</v>
      </c>
      <c r="IIV105" s="98" t="s">
        <v>669</v>
      </c>
      <c r="IIW105" s="98" t="s">
        <v>669</v>
      </c>
      <c r="IIX105" s="98" t="s">
        <v>669</v>
      </c>
      <c r="IIY105" s="98" t="s">
        <v>669</v>
      </c>
      <c r="IIZ105" s="98" t="s">
        <v>669</v>
      </c>
      <c r="IJA105" s="98" t="s">
        <v>669</v>
      </c>
      <c r="IJB105" s="98" t="s">
        <v>669</v>
      </c>
      <c r="IJC105" s="98" t="s">
        <v>669</v>
      </c>
      <c r="IJD105" s="98" t="s">
        <v>669</v>
      </c>
      <c r="IJE105" s="98" t="s">
        <v>669</v>
      </c>
      <c r="IJF105" s="98" t="s">
        <v>669</v>
      </c>
      <c r="IJG105" s="98" t="s">
        <v>669</v>
      </c>
      <c r="IJH105" s="98" t="s">
        <v>669</v>
      </c>
      <c r="IJI105" s="98" t="s">
        <v>669</v>
      </c>
      <c r="IJJ105" s="98" t="s">
        <v>669</v>
      </c>
      <c r="IJK105" s="98" t="s">
        <v>669</v>
      </c>
      <c r="IJL105" s="98" t="s">
        <v>669</v>
      </c>
      <c r="IJM105" s="98" t="s">
        <v>669</v>
      </c>
      <c r="IJN105" s="98" t="s">
        <v>669</v>
      </c>
      <c r="IJO105" s="98" t="s">
        <v>669</v>
      </c>
      <c r="IJP105" s="98" t="s">
        <v>669</v>
      </c>
      <c r="IJQ105" s="98" t="s">
        <v>669</v>
      </c>
      <c r="IJR105" s="98" t="s">
        <v>669</v>
      </c>
      <c r="IJS105" s="98" t="s">
        <v>669</v>
      </c>
      <c r="IJT105" s="98" t="s">
        <v>669</v>
      </c>
      <c r="IJU105" s="98" t="s">
        <v>669</v>
      </c>
      <c r="IJV105" s="98" t="s">
        <v>669</v>
      </c>
      <c r="IJW105" s="98" t="s">
        <v>669</v>
      </c>
      <c r="IJX105" s="98" t="s">
        <v>669</v>
      </c>
      <c r="IJY105" s="98" t="s">
        <v>669</v>
      </c>
      <c r="IJZ105" s="98" t="s">
        <v>669</v>
      </c>
      <c r="IKA105" s="98" t="s">
        <v>669</v>
      </c>
      <c r="IKB105" s="98" t="s">
        <v>669</v>
      </c>
      <c r="IKC105" s="98" t="s">
        <v>669</v>
      </c>
      <c r="IKD105" s="98" t="s">
        <v>669</v>
      </c>
      <c r="IKE105" s="98" t="s">
        <v>669</v>
      </c>
      <c r="IKF105" s="98" t="s">
        <v>669</v>
      </c>
      <c r="IKG105" s="98" t="s">
        <v>669</v>
      </c>
      <c r="IKH105" s="98" t="s">
        <v>669</v>
      </c>
      <c r="IKI105" s="98" t="s">
        <v>669</v>
      </c>
      <c r="IKJ105" s="98" t="s">
        <v>669</v>
      </c>
      <c r="IKK105" s="98" t="s">
        <v>669</v>
      </c>
      <c r="IKL105" s="98" t="s">
        <v>669</v>
      </c>
      <c r="IKM105" s="98" t="s">
        <v>669</v>
      </c>
      <c r="IKN105" s="98" t="s">
        <v>669</v>
      </c>
      <c r="IKO105" s="98" t="s">
        <v>669</v>
      </c>
      <c r="IKP105" s="98" t="s">
        <v>669</v>
      </c>
      <c r="IKQ105" s="98" t="s">
        <v>669</v>
      </c>
      <c r="IKR105" s="98" t="s">
        <v>669</v>
      </c>
      <c r="IKS105" s="98" t="s">
        <v>669</v>
      </c>
      <c r="IKT105" s="98" t="s">
        <v>669</v>
      </c>
      <c r="IKU105" s="98" t="s">
        <v>669</v>
      </c>
      <c r="IKV105" s="98" t="s">
        <v>669</v>
      </c>
      <c r="IKW105" s="98" t="s">
        <v>669</v>
      </c>
      <c r="IKX105" s="98" t="s">
        <v>669</v>
      </c>
      <c r="IKY105" s="98" t="s">
        <v>669</v>
      </c>
      <c r="IKZ105" s="98" t="s">
        <v>669</v>
      </c>
      <c r="ILA105" s="98" t="s">
        <v>669</v>
      </c>
      <c r="ILB105" s="98" t="s">
        <v>669</v>
      </c>
      <c r="ILC105" s="98" t="s">
        <v>669</v>
      </c>
      <c r="ILD105" s="98" t="s">
        <v>669</v>
      </c>
      <c r="ILE105" s="98" t="s">
        <v>669</v>
      </c>
      <c r="ILF105" s="98" t="s">
        <v>669</v>
      </c>
      <c r="ILG105" s="98" t="s">
        <v>669</v>
      </c>
      <c r="ILH105" s="98" t="s">
        <v>669</v>
      </c>
      <c r="ILI105" s="98" t="s">
        <v>669</v>
      </c>
      <c r="ILJ105" s="98" t="s">
        <v>669</v>
      </c>
      <c r="ILK105" s="98" t="s">
        <v>669</v>
      </c>
      <c r="ILL105" s="98" t="s">
        <v>669</v>
      </c>
      <c r="ILM105" s="98" t="s">
        <v>669</v>
      </c>
      <c r="ILN105" s="98" t="s">
        <v>669</v>
      </c>
      <c r="ILO105" s="98" t="s">
        <v>669</v>
      </c>
      <c r="ILP105" s="98" t="s">
        <v>669</v>
      </c>
      <c r="ILQ105" s="98" t="s">
        <v>669</v>
      </c>
      <c r="ILR105" s="98" t="s">
        <v>669</v>
      </c>
      <c r="ILS105" s="98" t="s">
        <v>669</v>
      </c>
      <c r="ILT105" s="98" t="s">
        <v>669</v>
      </c>
      <c r="ILU105" s="98" t="s">
        <v>669</v>
      </c>
      <c r="ILV105" s="98" t="s">
        <v>669</v>
      </c>
      <c r="ILW105" s="98" t="s">
        <v>669</v>
      </c>
      <c r="ILX105" s="98" t="s">
        <v>669</v>
      </c>
      <c r="ILY105" s="98" t="s">
        <v>669</v>
      </c>
      <c r="ILZ105" s="98" t="s">
        <v>669</v>
      </c>
      <c r="IMA105" s="98" t="s">
        <v>669</v>
      </c>
      <c r="IMB105" s="98" t="s">
        <v>669</v>
      </c>
      <c r="IMC105" s="98" t="s">
        <v>669</v>
      </c>
      <c r="IMD105" s="98" t="s">
        <v>669</v>
      </c>
      <c r="IME105" s="98" t="s">
        <v>669</v>
      </c>
      <c r="IMF105" s="98" t="s">
        <v>669</v>
      </c>
      <c r="IMG105" s="98" t="s">
        <v>669</v>
      </c>
      <c r="IMH105" s="98" t="s">
        <v>669</v>
      </c>
      <c r="IMI105" s="98" t="s">
        <v>669</v>
      </c>
      <c r="IMJ105" s="98" t="s">
        <v>669</v>
      </c>
      <c r="IMK105" s="98" t="s">
        <v>669</v>
      </c>
      <c r="IML105" s="98" t="s">
        <v>669</v>
      </c>
      <c r="IMM105" s="98" t="s">
        <v>669</v>
      </c>
      <c r="IMN105" s="98" t="s">
        <v>669</v>
      </c>
      <c r="IMO105" s="98" t="s">
        <v>669</v>
      </c>
      <c r="IMP105" s="98" t="s">
        <v>669</v>
      </c>
      <c r="IMQ105" s="98" t="s">
        <v>669</v>
      </c>
      <c r="IMR105" s="98" t="s">
        <v>669</v>
      </c>
      <c r="IMS105" s="98" t="s">
        <v>669</v>
      </c>
      <c r="IMT105" s="98" t="s">
        <v>669</v>
      </c>
      <c r="IMU105" s="98" t="s">
        <v>669</v>
      </c>
      <c r="IMV105" s="98" t="s">
        <v>669</v>
      </c>
      <c r="IMW105" s="98" t="s">
        <v>669</v>
      </c>
      <c r="IMX105" s="98" t="s">
        <v>669</v>
      </c>
      <c r="IMY105" s="98" t="s">
        <v>669</v>
      </c>
      <c r="IMZ105" s="98" t="s">
        <v>669</v>
      </c>
      <c r="INA105" s="98" t="s">
        <v>669</v>
      </c>
      <c r="INB105" s="98" t="s">
        <v>669</v>
      </c>
      <c r="INC105" s="98" t="s">
        <v>669</v>
      </c>
      <c r="IND105" s="98" t="s">
        <v>669</v>
      </c>
      <c r="INE105" s="98" t="s">
        <v>669</v>
      </c>
      <c r="INF105" s="98" t="s">
        <v>669</v>
      </c>
      <c r="ING105" s="98" t="s">
        <v>669</v>
      </c>
      <c r="INH105" s="98" t="s">
        <v>669</v>
      </c>
      <c r="INI105" s="98" t="s">
        <v>669</v>
      </c>
      <c r="INJ105" s="98" t="s">
        <v>669</v>
      </c>
      <c r="INK105" s="98" t="s">
        <v>669</v>
      </c>
      <c r="INL105" s="98" t="s">
        <v>669</v>
      </c>
      <c r="INM105" s="98" t="s">
        <v>669</v>
      </c>
      <c r="INN105" s="98" t="s">
        <v>669</v>
      </c>
      <c r="INO105" s="98" t="s">
        <v>669</v>
      </c>
      <c r="INP105" s="98" t="s">
        <v>669</v>
      </c>
      <c r="INQ105" s="98" t="s">
        <v>669</v>
      </c>
      <c r="INR105" s="98" t="s">
        <v>669</v>
      </c>
      <c r="INS105" s="98" t="s">
        <v>669</v>
      </c>
      <c r="INT105" s="98" t="s">
        <v>669</v>
      </c>
      <c r="INU105" s="98" t="s">
        <v>669</v>
      </c>
      <c r="INV105" s="98" t="s">
        <v>669</v>
      </c>
      <c r="INW105" s="98" t="s">
        <v>669</v>
      </c>
      <c r="INX105" s="98" t="s">
        <v>669</v>
      </c>
      <c r="INY105" s="98" t="s">
        <v>669</v>
      </c>
      <c r="INZ105" s="98" t="s">
        <v>669</v>
      </c>
      <c r="IOA105" s="98" t="s">
        <v>669</v>
      </c>
      <c r="IOB105" s="98" t="s">
        <v>669</v>
      </c>
      <c r="IOC105" s="98" t="s">
        <v>669</v>
      </c>
      <c r="IOD105" s="98" t="s">
        <v>669</v>
      </c>
      <c r="IOE105" s="98" t="s">
        <v>669</v>
      </c>
      <c r="IOF105" s="98" t="s">
        <v>669</v>
      </c>
      <c r="IOG105" s="98" t="s">
        <v>669</v>
      </c>
      <c r="IOH105" s="98" t="s">
        <v>669</v>
      </c>
      <c r="IOI105" s="98" t="s">
        <v>669</v>
      </c>
      <c r="IOJ105" s="98" t="s">
        <v>669</v>
      </c>
      <c r="IOK105" s="98" t="s">
        <v>669</v>
      </c>
      <c r="IOL105" s="98" t="s">
        <v>669</v>
      </c>
      <c r="IOM105" s="98" t="s">
        <v>669</v>
      </c>
      <c r="ION105" s="98" t="s">
        <v>669</v>
      </c>
      <c r="IOO105" s="98" t="s">
        <v>669</v>
      </c>
      <c r="IOP105" s="98" t="s">
        <v>669</v>
      </c>
      <c r="IOQ105" s="98" t="s">
        <v>669</v>
      </c>
      <c r="IOR105" s="98" t="s">
        <v>669</v>
      </c>
      <c r="IOS105" s="98" t="s">
        <v>669</v>
      </c>
      <c r="IOT105" s="98" t="s">
        <v>669</v>
      </c>
      <c r="IOU105" s="98" t="s">
        <v>669</v>
      </c>
      <c r="IOV105" s="98" t="s">
        <v>669</v>
      </c>
      <c r="IOW105" s="98" t="s">
        <v>669</v>
      </c>
      <c r="IOX105" s="98" t="s">
        <v>669</v>
      </c>
      <c r="IOY105" s="98" t="s">
        <v>669</v>
      </c>
      <c r="IOZ105" s="98" t="s">
        <v>669</v>
      </c>
      <c r="IPA105" s="98" t="s">
        <v>669</v>
      </c>
      <c r="IPB105" s="98" t="s">
        <v>669</v>
      </c>
      <c r="IPC105" s="98" t="s">
        <v>669</v>
      </c>
      <c r="IPD105" s="98" t="s">
        <v>669</v>
      </c>
      <c r="IPE105" s="98" t="s">
        <v>669</v>
      </c>
      <c r="IPF105" s="98" t="s">
        <v>669</v>
      </c>
      <c r="IPG105" s="98" t="s">
        <v>669</v>
      </c>
      <c r="IPH105" s="98" t="s">
        <v>669</v>
      </c>
      <c r="IPI105" s="98" t="s">
        <v>669</v>
      </c>
      <c r="IPJ105" s="98" t="s">
        <v>669</v>
      </c>
      <c r="IPK105" s="98" t="s">
        <v>669</v>
      </c>
      <c r="IPL105" s="98" t="s">
        <v>669</v>
      </c>
      <c r="IPM105" s="98" t="s">
        <v>669</v>
      </c>
      <c r="IPN105" s="98" t="s">
        <v>669</v>
      </c>
      <c r="IPO105" s="98" t="s">
        <v>669</v>
      </c>
      <c r="IPP105" s="98" t="s">
        <v>669</v>
      </c>
      <c r="IPQ105" s="98" t="s">
        <v>669</v>
      </c>
      <c r="IPR105" s="98" t="s">
        <v>669</v>
      </c>
      <c r="IPS105" s="98" t="s">
        <v>669</v>
      </c>
      <c r="IPT105" s="98" t="s">
        <v>669</v>
      </c>
      <c r="IPU105" s="98" t="s">
        <v>669</v>
      </c>
      <c r="IPV105" s="98" t="s">
        <v>669</v>
      </c>
      <c r="IPW105" s="98" t="s">
        <v>669</v>
      </c>
      <c r="IPX105" s="98" t="s">
        <v>669</v>
      </c>
      <c r="IPY105" s="98" t="s">
        <v>669</v>
      </c>
      <c r="IPZ105" s="98" t="s">
        <v>669</v>
      </c>
      <c r="IQA105" s="98" t="s">
        <v>669</v>
      </c>
      <c r="IQB105" s="98" t="s">
        <v>669</v>
      </c>
      <c r="IQC105" s="98" t="s">
        <v>669</v>
      </c>
      <c r="IQD105" s="98" t="s">
        <v>669</v>
      </c>
      <c r="IQE105" s="98" t="s">
        <v>669</v>
      </c>
      <c r="IQF105" s="98" t="s">
        <v>669</v>
      </c>
      <c r="IQG105" s="98" t="s">
        <v>669</v>
      </c>
      <c r="IQH105" s="98" t="s">
        <v>669</v>
      </c>
      <c r="IQI105" s="98" t="s">
        <v>669</v>
      </c>
      <c r="IQJ105" s="98" t="s">
        <v>669</v>
      </c>
      <c r="IQK105" s="98" t="s">
        <v>669</v>
      </c>
      <c r="IQL105" s="98" t="s">
        <v>669</v>
      </c>
      <c r="IQM105" s="98" t="s">
        <v>669</v>
      </c>
      <c r="IQN105" s="98" t="s">
        <v>669</v>
      </c>
      <c r="IQO105" s="98" t="s">
        <v>669</v>
      </c>
      <c r="IQP105" s="98" t="s">
        <v>669</v>
      </c>
      <c r="IQQ105" s="98" t="s">
        <v>669</v>
      </c>
      <c r="IQR105" s="98" t="s">
        <v>669</v>
      </c>
      <c r="IQS105" s="98" t="s">
        <v>669</v>
      </c>
      <c r="IQT105" s="98" t="s">
        <v>669</v>
      </c>
      <c r="IQU105" s="98" t="s">
        <v>669</v>
      </c>
      <c r="IQV105" s="98" t="s">
        <v>669</v>
      </c>
      <c r="IQW105" s="98" t="s">
        <v>669</v>
      </c>
      <c r="IQX105" s="98" t="s">
        <v>669</v>
      </c>
      <c r="IQY105" s="98" t="s">
        <v>669</v>
      </c>
      <c r="IQZ105" s="98" t="s">
        <v>669</v>
      </c>
      <c r="IRA105" s="98" t="s">
        <v>669</v>
      </c>
      <c r="IRB105" s="98" t="s">
        <v>669</v>
      </c>
      <c r="IRC105" s="98" t="s">
        <v>669</v>
      </c>
      <c r="IRD105" s="98" t="s">
        <v>669</v>
      </c>
      <c r="IRE105" s="98" t="s">
        <v>669</v>
      </c>
      <c r="IRF105" s="98" t="s">
        <v>669</v>
      </c>
      <c r="IRG105" s="98" t="s">
        <v>669</v>
      </c>
      <c r="IRH105" s="98" t="s">
        <v>669</v>
      </c>
      <c r="IRI105" s="98" t="s">
        <v>669</v>
      </c>
      <c r="IRJ105" s="98" t="s">
        <v>669</v>
      </c>
      <c r="IRK105" s="98" t="s">
        <v>669</v>
      </c>
      <c r="IRL105" s="98" t="s">
        <v>669</v>
      </c>
      <c r="IRM105" s="98" t="s">
        <v>669</v>
      </c>
      <c r="IRN105" s="98" t="s">
        <v>669</v>
      </c>
      <c r="IRO105" s="98" t="s">
        <v>669</v>
      </c>
      <c r="IRP105" s="98" t="s">
        <v>669</v>
      </c>
      <c r="IRQ105" s="98" t="s">
        <v>669</v>
      </c>
      <c r="IRR105" s="98" t="s">
        <v>669</v>
      </c>
      <c r="IRS105" s="98" t="s">
        <v>669</v>
      </c>
      <c r="IRT105" s="98" t="s">
        <v>669</v>
      </c>
      <c r="IRU105" s="98" t="s">
        <v>669</v>
      </c>
      <c r="IRV105" s="98" t="s">
        <v>669</v>
      </c>
      <c r="IRW105" s="98" t="s">
        <v>669</v>
      </c>
      <c r="IRX105" s="98" t="s">
        <v>669</v>
      </c>
      <c r="IRY105" s="98" t="s">
        <v>669</v>
      </c>
      <c r="IRZ105" s="98" t="s">
        <v>669</v>
      </c>
      <c r="ISA105" s="98" t="s">
        <v>669</v>
      </c>
      <c r="ISB105" s="98" t="s">
        <v>669</v>
      </c>
      <c r="ISC105" s="98" t="s">
        <v>669</v>
      </c>
      <c r="ISD105" s="98" t="s">
        <v>669</v>
      </c>
      <c r="ISE105" s="98" t="s">
        <v>669</v>
      </c>
      <c r="ISF105" s="98" t="s">
        <v>669</v>
      </c>
      <c r="ISG105" s="98" t="s">
        <v>669</v>
      </c>
      <c r="ISH105" s="98" t="s">
        <v>669</v>
      </c>
      <c r="ISI105" s="98" t="s">
        <v>669</v>
      </c>
      <c r="ISJ105" s="98" t="s">
        <v>669</v>
      </c>
      <c r="ISK105" s="98" t="s">
        <v>669</v>
      </c>
      <c r="ISL105" s="98" t="s">
        <v>669</v>
      </c>
      <c r="ISM105" s="98" t="s">
        <v>669</v>
      </c>
      <c r="ISN105" s="98" t="s">
        <v>669</v>
      </c>
      <c r="ISO105" s="98" t="s">
        <v>669</v>
      </c>
      <c r="ISP105" s="98" t="s">
        <v>669</v>
      </c>
      <c r="ISQ105" s="98" t="s">
        <v>669</v>
      </c>
      <c r="ISR105" s="98" t="s">
        <v>669</v>
      </c>
      <c r="ISS105" s="98" t="s">
        <v>669</v>
      </c>
      <c r="IST105" s="98" t="s">
        <v>669</v>
      </c>
      <c r="ISU105" s="98" t="s">
        <v>669</v>
      </c>
      <c r="ISV105" s="98" t="s">
        <v>669</v>
      </c>
      <c r="ISW105" s="98" t="s">
        <v>669</v>
      </c>
      <c r="ISX105" s="98" t="s">
        <v>669</v>
      </c>
      <c r="ISY105" s="98" t="s">
        <v>669</v>
      </c>
      <c r="ISZ105" s="98" t="s">
        <v>669</v>
      </c>
      <c r="ITA105" s="98" t="s">
        <v>669</v>
      </c>
      <c r="ITB105" s="98" t="s">
        <v>669</v>
      </c>
      <c r="ITC105" s="98" t="s">
        <v>669</v>
      </c>
      <c r="ITD105" s="98" t="s">
        <v>669</v>
      </c>
      <c r="ITE105" s="98" t="s">
        <v>669</v>
      </c>
      <c r="ITF105" s="98" t="s">
        <v>669</v>
      </c>
      <c r="ITG105" s="98" t="s">
        <v>669</v>
      </c>
      <c r="ITH105" s="98" t="s">
        <v>669</v>
      </c>
      <c r="ITI105" s="98" t="s">
        <v>669</v>
      </c>
      <c r="ITJ105" s="98" t="s">
        <v>669</v>
      </c>
      <c r="ITK105" s="98" t="s">
        <v>669</v>
      </c>
      <c r="ITL105" s="98" t="s">
        <v>669</v>
      </c>
      <c r="ITM105" s="98" t="s">
        <v>669</v>
      </c>
      <c r="ITN105" s="98" t="s">
        <v>669</v>
      </c>
      <c r="ITO105" s="98" t="s">
        <v>669</v>
      </c>
      <c r="ITP105" s="98" t="s">
        <v>669</v>
      </c>
      <c r="ITQ105" s="98" t="s">
        <v>669</v>
      </c>
      <c r="ITR105" s="98" t="s">
        <v>669</v>
      </c>
      <c r="ITS105" s="98" t="s">
        <v>669</v>
      </c>
      <c r="ITT105" s="98" t="s">
        <v>669</v>
      </c>
      <c r="ITU105" s="98" t="s">
        <v>669</v>
      </c>
      <c r="ITV105" s="98" t="s">
        <v>669</v>
      </c>
      <c r="ITW105" s="98" t="s">
        <v>669</v>
      </c>
      <c r="ITX105" s="98" t="s">
        <v>669</v>
      </c>
      <c r="ITY105" s="98" t="s">
        <v>669</v>
      </c>
      <c r="ITZ105" s="98" t="s">
        <v>669</v>
      </c>
      <c r="IUA105" s="98" t="s">
        <v>669</v>
      </c>
      <c r="IUB105" s="98" t="s">
        <v>669</v>
      </c>
      <c r="IUC105" s="98" t="s">
        <v>669</v>
      </c>
      <c r="IUD105" s="98" t="s">
        <v>669</v>
      </c>
      <c r="IUE105" s="98" t="s">
        <v>669</v>
      </c>
      <c r="IUF105" s="98" t="s">
        <v>669</v>
      </c>
      <c r="IUG105" s="98" t="s">
        <v>669</v>
      </c>
      <c r="IUH105" s="98" t="s">
        <v>669</v>
      </c>
      <c r="IUI105" s="98" t="s">
        <v>669</v>
      </c>
      <c r="IUJ105" s="98" t="s">
        <v>669</v>
      </c>
      <c r="IUK105" s="98" t="s">
        <v>669</v>
      </c>
      <c r="IUL105" s="98" t="s">
        <v>669</v>
      </c>
      <c r="IUM105" s="98" t="s">
        <v>669</v>
      </c>
      <c r="IUN105" s="98" t="s">
        <v>669</v>
      </c>
      <c r="IUO105" s="98" t="s">
        <v>669</v>
      </c>
      <c r="IUP105" s="98" t="s">
        <v>669</v>
      </c>
      <c r="IUQ105" s="98" t="s">
        <v>669</v>
      </c>
      <c r="IUR105" s="98" t="s">
        <v>669</v>
      </c>
      <c r="IUS105" s="98" t="s">
        <v>669</v>
      </c>
      <c r="IUT105" s="98" t="s">
        <v>669</v>
      </c>
      <c r="IUU105" s="98" t="s">
        <v>669</v>
      </c>
      <c r="IUV105" s="98" t="s">
        <v>669</v>
      </c>
      <c r="IUW105" s="98" t="s">
        <v>669</v>
      </c>
      <c r="IUX105" s="98" t="s">
        <v>669</v>
      </c>
      <c r="IUY105" s="98" t="s">
        <v>669</v>
      </c>
      <c r="IUZ105" s="98" t="s">
        <v>669</v>
      </c>
      <c r="IVA105" s="98" t="s">
        <v>669</v>
      </c>
      <c r="IVB105" s="98" t="s">
        <v>669</v>
      </c>
      <c r="IVC105" s="98" t="s">
        <v>669</v>
      </c>
      <c r="IVD105" s="98" t="s">
        <v>669</v>
      </c>
      <c r="IVE105" s="98" t="s">
        <v>669</v>
      </c>
      <c r="IVF105" s="98" t="s">
        <v>669</v>
      </c>
      <c r="IVG105" s="98" t="s">
        <v>669</v>
      </c>
      <c r="IVH105" s="98" t="s">
        <v>669</v>
      </c>
      <c r="IVI105" s="98" t="s">
        <v>669</v>
      </c>
      <c r="IVJ105" s="98" t="s">
        <v>669</v>
      </c>
      <c r="IVK105" s="98" t="s">
        <v>669</v>
      </c>
      <c r="IVL105" s="98" t="s">
        <v>669</v>
      </c>
      <c r="IVM105" s="98" t="s">
        <v>669</v>
      </c>
      <c r="IVN105" s="98" t="s">
        <v>669</v>
      </c>
      <c r="IVO105" s="98" t="s">
        <v>669</v>
      </c>
      <c r="IVP105" s="98" t="s">
        <v>669</v>
      </c>
      <c r="IVQ105" s="98" t="s">
        <v>669</v>
      </c>
      <c r="IVR105" s="98" t="s">
        <v>669</v>
      </c>
      <c r="IVS105" s="98" t="s">
        <v>669</v>
      </c>
      <c r="IVT105" s="98" t="s">
        <v>669</v>
      </c>
      <c r="IVU105" s="98" t="s">
        <v>669</v>
      </c>
      <c r="IVV105" s="98" t="s">
        <v>669</v>
      </c>
      <c r="IVW105" s="98" t="s">
        <v>669</v>
      </c>
      <c r="IVX105" s="98" t="s">
        <v>669</v>
      </c>
      <c r="IVY105" s="98" t="s">
        <v>669</v>
      </c>
      <c r="IVZ105" s="98" t="s">
        <v>669</v>
      </c>
      <c r="IWA105" s="98" t="s">
        <v>669</v>
      </c>
      <c r="IWB105" s="98" t="s">
        <v>669</v>
      </c>
      <c r="IWC105" s="98" t="s">
        <v>669</v>
      </c>
      <c r="IWD105" s="98" t="s">
        <v>669</v>
      </c>
      <c r="IWE105" s="98" t="s">
        <v>669</v>
      </c>
      <c r="IWF105" s="98" t="s">
        <v>669</v>
      </c>
      <c r="IWG105" s="98" t="s">
        <v>669</v>
      </c>
      <c r="IWH105" s="98" t="s">
        <v>669</v>
      </c>
      <c r="IWI105" s="98" t="s">
        <v>669</v>
      </c>
      <c r="IWJ105" s="98" t="s">
        <v>669</v>
      </c>
      <c r="IWK105" s="98" t="s">
        <v>669</v>
      </c>
      <c r="IWL105" s="98" t="s">
        <v>669</v>
      </c>
      <c r="IWM105" s="98" t="s">
        <v>669</v>
      </c>
      <c r="IWN105" s="98" t="s">
        <v>669</v>
      </c>
      <c r="IWO105" s="98" t="s">
        <v>669</v>
      </c>
      <c r="IWP105" s="98" t="s">
        <v>669</v>
      </c>
      <c r="IWQ105" s="98" t="s">
        <v>669</v>
      </c>
      <c r="IWR105" s="98" t="s">
        <v>669</v>
      </c>
      <c r="IWS105" s="98" t="s">
        <v>669</v>
      </c>
      <c r="IWT105" s="98" t="s">
        <v>669</v>
      </c>
      <c r="IWU105" s="98" t="s">
        <v>669</v>
      </c>
      <c r="IWV105" s="98" t="s">
        <v>669</v>
      </c>
      <c r="IWW105" s="98" t="s">
        <v>669</v>
      </c>
      <c r="IWX105" s="98" t="s">
        <v>669</v>
      </c>
      <c r="IWY105" s="98" t="s">
        <v>669</v>
      </c>
      <c r="IWZ105" s="98" t="s">
        <v>669</v>
      </c>
      <c r="IXA105" s="98" t="s">
        <v>669</v>
      </c>
      <c r="IXB105" s="98" t="s">
        <v>669</v>
      </c>
      <c r="IXC105" s="98" t="s">
        <v>669</v>
      </c>
      <c r="IXD105" s="98" t="s">
        <v>669</v>
      </c>
      <c r="IXE105" s="98" t="s">
        <v>669</v>
      </c>
      <c r="IXF105" s="98" t="s">
        <v>669</v>
      </c>
      <c r="IXG105" s="98" t="s">
        <v>669</v>
      </c>
      <c r="IXH105" s="98" t="s">
        <v>669</v>
      </c>
      <c r="IXI105" s="98" t="s">
        <v>669</v>
      </c>
      <c r="IXJ105" s="98" t="s">
        <v>669</v>
      </c>
      <c r="IXK105" s="98" t="s">
        <v>669</v>
      </c>
      <c r="IXL105" s="98" t="s">
        <v>669</v>
      </c>
      <c r="IXM105" s="98" t="s">
        <v>669</v>
      </c>
      <c r="IXN105" s="98" t="s">
        <v>669</v>
      </c>
      <c r="IXO105" s="98" t="s">
        <v>669</v>
      </c>
      <c r="IXP105" s="98" t="s">
        <v>669</v>
      </c>
      <c r="IXQ105" s="98" t="s">
        <v>669</v>
      </c>
      <c r="IXR105" s="98" t="s">
        <v>669</v>
      </c>
      <c r="IXS105" s="98" t="s">
        <v>669</v>
      </c>
      <c r="IXT105" s="98" t="s">
        <v>669</v>
      </c>
      <c r="IXU105" s="98" t="s">
        <v>669</v>
      </c>
      <c r="IXV105" s="98" t="s">
        <v>669</v>
      </c>
      <c r="IXW105" s="98" t="s">
        <v>669</v>
      </c>
      <c r="IXX105" s="98" t="s">
        <v>669</v>
      </c>
      <c r="IXY105" s="98" t="s">
        <v>669</v>
      </c>
      <c r="IXZ105" s="98" t="s">
        <v>669</v>
      </c>
      <c r="IYA105" s="98" t="s">
        <v>669</v>
      </c>
      <c r="IYB105" s="98" t="s">
        <v>669</v>
      </c>
      <c r="IYC105" s="98" t="s">
        <v>669</v>
      </c>
      <c r="IYD105" s="98" t="s">
        <v>669</v>
      </c>
      <c r="IYE105" s="98" t="s">
        <v>669</v>
      </c>
      <c r="IYF105" s="98" t="s">
        <v>669</v>
      </c>
      <c r="IYG105" s="98" t="s">
        <v>669</v>
      </c>
      <c r="IYH105" s="98" t="s">
        <v>669</v>
      </c>
      <c r="IYI105" s="98" t="s">
        <v>669</v>
      </c>
      <c r="IYJ105" s="98" t="s">
        <v>669</v>
      </c>
      <c r="IYK105" s="98" t="s">
        <v>669</v>
      </c>
      <c r="IYL105" s="98" t="s">
        <v>669</v>
      </c>
      <c r="IYM105" s="98" t="s">
        <v>669</v>
      </c>
      <c r="IYN105" s="98" t="s">
        <v>669</v>
      </c>
      <c r="IYO105" s="98" t="s">
        <v>669</v>
      </c>
      <c r="IYP105" s="98" t="s">
        <v>669</v>
      </c>
      <c r="IYQ105" s="98" t="s">
        <v>669</v>
      </c>
      <c r="IYR105" s="98" t="s">
        <v>669</v>
      </c>
      <c r="IYS105" s="98" t="s">
        <v>669</v>
      </c>
      <c r="IYT105" s="98" t="s">
        <v>669</v>
      </c>
      <c r="IYU105" s="98" t="s">
        <v>669</v>
      </c>
      <c r="IYV105" s="98" t="s">
        <v>669</v>
      </c>
      <c r="IYW105" s="98" t="s">
        <v>669</v>
      </c>
      <c r="IYX105" s="98" t="s">
        <v>669</v>
      </c>
      <c r="IYY105" s="98" t="s">
        <v>669</v>
      </c>
      <c r="IYZ105" s="98" t="s">
        <v>669</v>
      </c>
      <c r="IZA105" s="98" t="s">
        <v>669</v>
      </c>
      <c r="IZB105" s="98" t="s">
        <v>669</v>
      </c>
      <c r="IZC105" s="98" t="s">
        <v>669</v>
      </c>
      <c r="IZD105" s="98" t="s">
        <v>669</v>
      </c>
      <c r="IZE105" s="98" t="s">
        <v>669</v>
      </c>
      <c r="IZF105" s="98" t="s">
        <v>669</v>
      </c>
      <c r="IZG105" s="98" t="s">
        <v>669</v>
      </c>
      <c r="IZH105" s="98" t="s">
        <v>669</v>
      </c>
      <c r="IZI105" s="98" t="s">
        <v>669</v>
      </c>
      <c r="IZJ105" s="98" t="s">
        <v>669</v>
      </c>
      <c r="IZK105" s="98" t="s">
        <v>669</v>
      </c>
      <c r="IZL105" s="98" t="s">
        <v>669</v>
      </c>
      <c r="IZM105" s="98" t="s">
        <v>669</v>
      </c>
      <c r="IZN105" s="98" t="s">
        <v>669</v>
      </c>
      <c r="IZO105" s="98" t="s">
        <v>669</v>
      </c>
      <c r="IZP105" s="98" t="s">
        <v>669</v>
      </c>
      <c r="IZQ105" s="98" t="s">
        <v>669</v>
      </c>
      <c r="IZR105" s="98" t="s">
        <v>669</v>
      </c>
      <c r="IZS105" s="98" t="s">
        <v>669</v>
      </c>
      <c r="IZT105" s="98" t="s">
        <v>669</v>
      </c>
      <c r="IZU105" s="98" t="s">
        <v>669</v>
      </c>
      <c r="IZV105" s="98" t="s">
        <v>669</v>
      </c>
      <c r="IZW105" s="98" t="s">
        <v>669</v>
      </c>
      <c r="IZX105" s="98" t="s">
        <v>669</v>
      </c>
      <c r="IZY105" s="98" t="s">
        <v>669</v>
      </c>
      <c r="IZZ105" s="98" t="s">
        <v>669</v>
      </c>
      <c r="JAA105" s="98" t="s">
        <v>669</v>
      </c>
      <c r="JAB105" s="98" t="s">
        <v>669</v>
      </c>
      <c r="JAC105" s="98" t="s">
        <v>669</v>
      </c>
      <c r="JAD105" s="98" t="s">
        <v>669</v>
      </c>
      <c r="JAE105" s="98" t="s">
        <v>669</v>
      </c>
      <c r="JAF105" s="98" t="s">
        <v>669</v>
      </c>
      <c r="JAG105" s="98" t="s">
        <v>669</v>
      </c>
      <c r="JAH105" s="98" t="s">
        <v>669</v>
      </c>
      <c r="JAI105" s="98" t="s">
        <v>669</v>
      </c>
      <c r="JAJ105" s="98" t="s">
        <v>669</v>
      </c>
      <c r="JAK105" s="98" t="s">
        <v>669</v>
      </c>
      <c r="JAL105" s="98" t="s">
        <v>669</v>
      </c>
      <c r="JAM105" s="98" t="s">
        <v>669</v>
      </c>
      <c r="JAN105" s="98" t="s">
        <v>669</v>
      </c>
      <c r="JAO105" s="98" t="s">
        <v>669</v>
      </c>
      <c r="JAP105" s="98" t="s">
        <v>669</v>
      </c>
      <c r="JAQ105" s="98" t="s">
        <v>669</v>
      </c>
      <c r="JAR105" s="98" t="s">
        <v>669</v>
      </c>
      <c r="JAS105" s="98" t="s">
        <v>669</v>
      </c>
      <c r="JAT105" s="98" t="s">
        <v>669</v>
      </c>
      <c r="JAU105" s="98" t="s">
        <v>669</v>
      </c>
      <c r="JAV105" s="98" t="s">
        <v>669</v>
      </c>
      <c r="JAW105" s="98" t="s">
        <v>669</v>
      </c>
      <c r="JAX105" s="98" t="s">
        <v>669</v>
      </c>
      <c r="JAY105" s="98" t="s">
        <v>669</v>
      </c>
      <c r="JAZ105" s="98" t="s">
        <v>669</v>
      </c>
      <c r="JBA105" s="98" t="s">
        <v>669</v>
      </c>
      <c r="JBB105" s="98" t="s">
        <v>669</v>
      </c>
      <c r="JBC105" s="98" t="s">
        <v>669</v>
      </c>
      <c r="JBD105" s="98" t="s">
        <v>669</v>
      </c>
      <c r="JBE105" s="98" t="s">
        <v>669</v>
      </c>
      <c r="JBF105" s="98" t="s">
        <v>669</v>
      </c>
      <c r="JBG105" s="98" t="s">
        <v>669</v>
      </c>
      <c r="JBH105" s="98" t="s">
        <v>669</v>
      </c>
      <c r="JBI105" s="98" t="s">
        <v>669</v>
      </c>
      <c r="JBJ105" s="98" t="s">
        <v>669</v>
      </c>
      <c r="JBK105" s="98" t="s">
        <v>669</v>
      </c>
      <c r="JBL105" s="98" t="s">
        <v>669</v>
      </c>
      <c r="JBM105" s="98" t="s">
        <v>669</v>
      </c>
      <c r="JBN105" s="98" t="s">
        <v>669</v>
      </c>
      <c r="JBO105" s="98" t="s">
        <v>669</v>
      </c>
      <c r="JBP105" s="98" t="s">
        <v>669</v>
      </c>
      <c r="JBQ105" s="98" t="s">
        <v>669</v>
      </c>
      <c r="JBR105" s="98" t="s">
        <v>669</v>
      </c>
      <c r="JBS105" s="98" t="s">
        <v>669</v>
      </c>
      <c r="JBT105" s="98" t="s">
        <v>669</v>
      </c>
      <c r="JBU105" s="98" t="s">
        <v>669</v>
      </c>
      <c r="JBV105" s="98" t="s">
        <v>669</v>
      </c>
      <c r="JBW105" s="98" t="s">
        <v>669</v>
      </c>
      <c r="JBX105" s="98" t="s">
        <v>669</v>
      </c>
      <c r="JBY105" s="98" t="s">
        <v>669</v>
      </c>
      <c r="JBZ105" s="98" t="s">
        <v>669</v>
      </c>
      <c r="JCA105" s="98" t="s">
        <v>669</v>
      </c>
      <c r="JCB105" s="98" t="s">
        <v>669</v>
      </c>
      <c r="JCC105" s="98" t="s">
        <v>669</v>
      </c>
      <c r="JCD105" s="98" t="s">
        <v>669</v>
      </c>
      <c r="JCE105" s="98" t="s">
        <v>669</v>
      </c>
      <c r="JCF105" s="98" t="s">
        <v>669</v>
      </c>
      <c r="JCG105" s="98" t="s">
        <v>669</v>
      </c>
      <c r="JCH105" s="98" t="s">
        <v>669</v>
      </c>
      <c r="JCI105" s="98" t="s">
        <v>669</v>
      </c>
      <c r="JCJ105" s="98" t="s">
        <v>669</v>
      </c>
      <c r="JCK105" s="98" t="s">
        <v>669</v>
      </c>
      <c r="JCL105" s="98" t="s">
        <v>669</v>
      </c>
      <c r="JCM105" s="98" t="s">
        <v>669</v>
      </c>
      <c r="JCN105" s="98" t="s">
        <v>669</v>
      </c>
      <c r="JCO105" s="98" t="s">
        <v>669</v>
      </c>
      <c r="JCP105" s="98" t="s">
        <v>669</v>
      </c>
      <c r="JCQ105" s="98" t="s">
        <v>669</v>
      </c>
      <c r="JCR105" s="98" t="s">
        <v>669</v>
      </c>
      <c r="JCS105" s="98" t="s">
        <v>669</v>
      </c>
      <c r="JCT105" s="98" t="s">
        <v>669</v>
      </c>
      <c r="JCU105" s="98" t="s">
        <v>669</v>
      </c>
      <c r="JCV105" s="98" t="s">
        <v>669</v>
      </c>
      <c r="JCW105" s="98" t="s">
        <v>669</v>
      </c>
      <c r="JCX105" s="98" t="s">
        <v>669</v>
      </c>
      <c r="JCY105" s="98" t="s">
        <v>669</v>
      </c>
      <c r="JCZ105" s="98" t="s">
        <v>669</v>
      </c>
      <c r="JDA105" s="98" t="s">
        <v>669</v>
      </c>
      <c r="JDB105" s="98" t="s">
        <v>669</v>
      </c>
      <c r="JDC105" s="98" t="s">
        <v>669</v>
      </c>
      <c r="JDD105" s="98" t="s">
        <v>669</v>
      </c>
      <c r="JDE105" s="98" t="s">
        <v>669</v>
      </c>
      <c r="JDF105" s="98" t="s">
        <v>669</v>
      </c>
      <c r="JDG105" s="98" t="s">
        <v>669</v>
      </c>
      <c r="JDH105" s="98" t="s">
        <v>669</v>
      </c>
      <c r="JDI105" s="98" t="s">
        <v>669</v>
      </c>
      <c r="JDJ105" s="98" t="s">
        <v>669</v>
      </c>
      <c r="JDK105" s="98" t="s">
        <v>669</v>
      </c>
      <c r="JDL105" s="98" t="s">
        <v>669</v>
      </c>
      <c r="JDM105" s="98" t="s">
        <v>669</v>
      </c>
      <c r="JDN105" s="98" t="s">
        <v>669</v>
      </c>
      <c r="JDO105" s="98" t="s">
        <v>669</v>
      </c>
      <c r="JDP105" s="98" t="s">
        <v>669</v>
      </c>
      <c r="JDQ105" s="98" t="s">
        <v>669</v>
      </c>
      <c r="JDR105" s="98" t="s">
        <v>669</v>
      </c>
      <c r="JDS105" s="98" t="s">
        <v>669</v>
      </c>
      <c r="JDT105" s="98" t="s">
        <v>669</v>
      </c>
      <c r="JDU105" s="98" t="s">
        <v>669</v>
      </c>
      <c r="JDV105" s="98" t="s">
        <v>669</v>
      </c>
      <c r="JDW105" s="98" t="s">
        <v>669</v>
      </c>
      <c r="JDX105" s="98" t="s">
        <v>669</v>
      </c>
      <c r="JDY105" s="98" t="s">
        <v>669</v>
      </c>
      <c r="JDZ105" s="98" t="s">
        <v>669</v>
      </c>
      <c r="JEA105" s="98" t="s">
        <v>669</v>
      </c>
      <c r="JEB105" s="98" t="s">
        <v>669</v>
      </c>
      <c r="JEC105" s="98" t="s">
        <v>669</v>
      </c>
      <c r="JED105" s="98" t="s">
        <v>669</v>
      </c>
      <c r="JEE105" s="98" t="s">
        <v>669</v>
      </c>
      <c r="JEF105" s="98" t="s">
        <v>669</v>
      </c>
      <c r="JEG105" s="98" t="s">
        <v>669</v>
      </c>
      <c r="JEH105" s="98" t="s">
        <v>669</v>
      </c>
      <c r="JEI105" s="98" t="s">
        <v>669</v>
      </c>
      <c r="JEJ105" s="98" t="s">
        <v>669</v>
      </c>
      <c r="JEK105" s="98" t="s">
        <v>669</v>
      </c>
      <c r="JEL105" s="98" t="s">
        <v>669</v>
      </c>
      <c r="JEM105" s="98" t="s">
        <v>669</v>
      </c>
      <c r="JEN105" s="98" t="s">
        <v>669</v>
      </c>
      <c r="JEO105" s="98" t="s">
        <v>669</v>
      </c>
      <c r="JEP105" s="98" t="s">
        <v>669</v>
      </c>
      <c r="JEQ105" s="98" t="s">
        <v>669</v>
      </c>
      <c r="JER105" s="98" t="s">
        <v>669</v>
      </c>
      <c r="JES105" s="98" t="s">
        <v>669</v>
      </c>
      <c r="JET105" s="98" t="s">
        <v>669</v>
      </c>
      <c r="JEU105" s="98" t="s">
        <v>669</v>
      </c>
      <c r="JEV105" s="98" t="s">
        <v>669</v>
      </c>
      <c r="JEW105" s="98" t="s">
        <v>669</v>
      </c>
      <c r="JEX105" s="98" t="s">
        <v>669</v>
      </c>
      <c r="JEY105" s="98" t="s">
        <v>669</v>
      </c>
      <c r="JEZ105" s="98" t="s">
        <v>669</v>
      </c>
      <c r="JFA105" s="98" t="s">
        <v>669</v>
      </c>
      <c r="JFB105" s="98" t="s">
        <v>669</v>
      </c>
      <c r="JFC105" s="98" t="s">
        <v>669</v>
      </c>
      <c r="JFD105" s="98" t="s">
        <v>669</v>
      </c>
      <c r="JFE105" s="98" t="s">
        <v>669</v>
      </c>
      <c r="JFF105" s="98" t="s">
        <v>669</v>
      </c>
      <c r="JFG105" s="98" t="s">
        <v>669</v>
      </c>
      <c r="JFH105" s="98" t="s">
        <v>669</v>
      </c>
      <c r="JFI105" s="98" t="s">
        <v>669</v>
      </c>
      <c r="JFJ105" s="98" t="s">
        <v>669</v>
      </c>
      <c r="JFK105" s="98" t="s">
        <v>669</v>
      </c>
      <c r="JFL105" s="98" t="s">
        <v>669</v>
      </c>
      <c r="JFM105" s="98" t="s">
        <v>669</v>
      </c>
      <c r="JFN105" s="98" t="s">
        <v>669</v>
      </c>
      <c r="JFO105" s="98" t="s">
        <v>669</v>
      </c>
      <c r="JFP105" s="98" t="s">
        <v>669</v>
      </c>
      <c r="JFQ105" s="98" t="s">
        <v>669</v>
      </c>
      <c r="JFR105" s="98" t="s">
        <v>669</v>
      </c>
      <c r="JFS105" s="98" t="s">
        <v>669</v>
      </c>
      <c r="JFT105" s="98" t="s">
        <v>669</v>
      </c>
      <c r="JFU105" s="98" t="s">
        <v>669</v>
      </c>
      <c r="JFV105" s="98" t="s">
        <v>669</v>
      </c>
      <c r="JFW105" s="98" t="s">
        <v>669</v>
      </c>
      <c r="JFX105" s="98" t="s">
        <v>669</v>
      </c>
      <c r="JFY105" s="98" t="s">
        <v>669</v>
      </c>
      <c r="JFZ105" s="98" t="s">
        <v>669</v>
      </c>
      <c r="JGA105" s="98" t="s">
        <v>669</v>
      </c>
      <c r="JGB105" s="98" t="s">
        <v>669</v>
      </c>
      <c r="JGC105" s="98" t="s">
        <v>669</v>
      </c>
      <c r="JGD105" s="98" t="s">
        <v>669</v>
      </c>
      <c r="JGE105" s="98" t="s">
        <v>669</v>
      </c>
      <c r="JGF105" s="98" t="s">
        <v>669</v>
      </c>
      <c r="JGG105" s="98" t="s">
        <v>669</v>
      </c>
      <c r="JGH105" s="98" t="s">
        <v>669</v>
      </c>
      <c r="JGI105" s="98" t="s">
        <v>669</v>
      </c>
      <c r="JGJ105" s="98" t="s">
        <v>669</v>
      </c>
      <c r="JGK105" s="98" t="s">
        <v>669</v>
      </c>
      <c r="JGL105" s="98" t="s">
        <v>669</v>
      </c>
      <c r="JGM105" s="98" t="s">
        <v>669</v>
      </c>
      <c r="JGN105" s="98" t="s">
        <v>669</v>
      </c>
      <c r="JGO105" s="98" t="s">
        <v>669</v>
      </c>
      <c r="JGP105" s="98" t="s">
        <v>669</v>
      </c>
      <c r="JGQ105" s="98" t="s">
        <v>669</v>
      </c>
      <c r="JGR105" s="98" t="s">
        <v>669</v>
      </c>
      <c r="JGS105" s="98" t="s">
        <v>669</v>
      </c>
      <c r="JGT105" s="98" t="s">
        <v>669</v>
      </c>
      <c r="JGU105" s="98" t="s">
        <v>669</v>
      </c>
      <c r="JGV105" s="98" t="s">
        <v>669</v>
      </c>
      <c r="JGW105" s="98" t="s">
        <v>669</v>
      </c>
      <c r="JGX105" s="98" t="s">
        <v>669</v>
      </c>
      <c r="JGY105" s="98" t="s">
        <v>669</v>
      </c>
      <c r="JGZ105" s="98" t="s">
        <v>669</v>
      </c>
      <c r="JHA105" s="98" t="s">
        <v>669</v>
      </c>
      <c r="JHB105" s="98" t="s">
        <v>669</v>
      </c>
      <c r="JHC105" s="98" t="s">
        <v>669</v>
      </c>
      <c r="JHD105" s="98" t="s">
        <v>669</v>
      </c>
      <c r="JHE105" s="98" t="s">
        <v>669</v>
      </c>
      <c r="JHF105" s="98" t="s">
        <v>669</v>
      </c>
      <c r="JHG105" s="98" t="s">
        <v>669</v>
      </c>
      <c r="JHH105" s="98" t="s">
        <v>669</v>
      </c>
      <c r="JHI105" s="98" t="s">
        <v>669</v>
      </c>
      <c r="JHJ105" s="98" t="s">
        <v>669</v>
      </c>
      <c r="JHK105" s="98" t="s">
        <v>669</v>
      </c>
      <c r="JHL105" s="98" t="s">
        <v>669</v>
      </c>
      <c r="JHM105" s="98" t="s">
        <v>669</v>
      </c>
      <c r="JHN105" s="98" t="s">
        <v>669</v>
      </c>
      <c r="JHO105" s="98" t="s">
        <v>669</v>
      </c>
      <c r="JHP105" s="98" t="s">
        <v>669</v>
      </c>
      <c r="JHQ105" s="98" t="s">
        <v>669</v>
      </c>
      <c r="JHR105" s="98" t="s">
        <v>669</v>
      </c>
      <c r="JHS105" s="98" t="s">
        <v>669</v>
      </c>
      <c r="JHT105" s="98" t="s">
        <v>669</v>
      </c>
      <c r="JHU105" s="98" t="s">
        <v>669</v>
      </c>
      <c r="JHV105" s="98" t="s">
        <v>669</v>
      </c>
      <c r="JHW105" s="98" t="s">
        <v>669</v>
      </c>
      <c r="JHX105" s="98" t="s">
        <v>669</v>
      </c>
      <c r="JHY105" s="98" t="s">
        <v>669</v>
      </c>
      <c r="JHZ105" s="98" t="s">
        <v>669</v>
      </c>
      <c r="JIA105" s="98" t="s">
        <v>669</v>
      </c>
      <c r="JIB105" s="98" t="s">
        <v>669</v>
      </c>
      <c r="JIC105" s="98" t="s">
        <v>669</v>
      </c>
      <c r="JID105" s="98" t="s">
        <v>669</v>
      </c>
      <c r="JIE105" s="98" t="s">
        <v>669</v>
      </c>
      <c r="JIF105" s="98" t="s">
        <v>669</v>
      </c>
      <c r="JIG105" s="98" t="s">
        <v>669</v>
      </c>
      <c r="JIH105" s="98" t="s">
        <v>669</v>
      </c>
      <c r="JII105" s="98" t="s">
        <v>669</v>
      </c>
      <c r="JIJ105" s="98" t="s">
        <v>669</v>
      </c>
      <c r="JIK105" s="98" t="s">
        <v>669</v>
      </c>
      <c r="JIL105" s="98" t="s">
        <v>669</v>
      </c>
      <c r="JIM105" s="98" t="s">
        <v>669</v>
      </c>
      <c r="JIN105" s="98" t="s">
        <v>669</v>
      </c>
      <c r="JIO105" s="98" t="s">
        <v>669</v>
      </c>
      <c r="JIP105" s="98" t="s">
        <v>669</v>
      </c>
      <c r="JIQ105" s="98" t="s">
        <v>669</v>
      </c>
      <c r="JIR105" s="98" t="s">
        <v>669</v>
      </c>
      <c r="JIS105" s="98" t="s">
        <v>669</v>
      </c>
      <c r="JIT105" s="98" t="s">
        <v>669</v>
      </c>
      <c r="JIU105" s="98" t="s">
        <v>669</v>
      </c>
      <c r="JIV105" s="98" t="s">
        <v>669</v>
      </c>
      <c r="JIW105" s="98" t="s">
        <v>669</v>
      </c>
      <c r="JIX105" s="98" t="s">
        <v>669</v>
      </c>
      <c r="JIY105" s="98" t="s">
        <v>669</v>
      </c>
      <c r="JIZ105" s="98" t="s">
        <v>669</v>
      </c>
      <c r="JJA105" s="98" t="s">
        <v>669</v>
      </c>
      <c r="JJB105" s="98" t="s">
        <v>669</v>
      </c>
      <c r="JJC105" s="98" t="s">
        <v>669</v>
      </c>
      <c r="JJD105" s="98" t="s">
        <v>669</v>
      </c>
      <c r="JJE105" s="98" t="s">
        <v>669</v>
      </c>
      <c r="JJF105" s="98" t="s">
        <v>669</v>
      </c>
      <c r="JJG105" s="98" t="s">
        <v>669</v>
      </c>
      <c r="JJH105" s="98" t="s">
        <v>669</v>
      </c>
      <c r="JJI105" s="98" t="s">
        <v>669</v>
      </c>
      <c r="JJJ105" s="98" t="s">
        <v>669</v>
      </c>
      <c r="JJK105" s="98" t="s">
        <v>669</v>
      </c>
      <c r="JJL105" s="98" t="s">
        <v>669</v>
      </c>
      <c r="JJM105" s="98" t="s">
        <v>669</v>
      </c>
      <c r="JJN105" s="98" t="s">
        <v>669</v>
      </c>
      <c r="JJO105" s="98" t="s">
        <v>669</v>
      </c>
      <c r="JJP105" s="98" t="s">
        <v>669</v>
      </c>
      <c r="JJQ105" s="98" t="s">
        <v>669</v>
      </c>
      <c r="JJR105" s="98" t="s">
        <v>669</v>
      </c>
      <c r="JJS105" s="98" t="s">
        <v>669</v>
      </c>
      <c r="JJT105" s="98" t="s">
        <v>669</v>
      </c>
      <c r="JJU105" s="98" t="s">
        <v>669</v>
      </c>
      <c r="JJV105" s="98" t="s">
        <v>669</v>
      </c>
      <c r="JJW105" s="98" t="s">
        <v>669</v>
      </c>
      <c r="JJX105" s="98" t="s">
        <v>669</v>
      </c>
      <c r="JJY105" s="98" t="s">
        <v>669</v>
      </c>
      <c r="JJZ105" s="98" t="s">
        <v>669</v>
      </c>
      <c r="JKA105" s="98" t="s">
        <v>669</v>
      </c>
      <c r="JKB105" s="98" t="s">
        <v>669</v>
      </c>
      <c r="JKC105" s="98" t="s">
        <v>669</v>
      </c>
      <c r="JKD105" s="98" t="s">
        <v>669</v>
      </c>
      <c r="JKE105" s="98" t="s">
        <v>669</v>
      </c>
      <c r="JKF105" s="98" t="s">
        <v>669</v>
      </c>
      <c r="JKG105" s="98" t="s">
        <v>669</v>
      </c>
      <c r="JKH105" s="98" t="s">
        <v>669</v>
      </c>
      <c r="JKI105" s="98" t="s">
        <v>669</v>
      </c>
      <c r="JKJ105" s="98" t="s">
        <v>669</v>
      </c>
      <c r="JKK105" s="98" t="s">
        <v>669</v>
      </c>
      <c r="JKL105" s="98" t="s">
        <v>669</v>
      </c>
      <c r="JKM105" s="98" t="s">
        <v>669</v>
      </c>
      <c r="JKN105" s="98" t="s">
        <v>669</v>
      </c>
      <c r="JKO105" s="98" t="s">
        <v>669</v>
      </c>
      <c r="JKP105" s="98" t="s">
        <v>669</v>
      </c>
      <c r="JKQ105" s="98" t="s">
        <v>669</v>
      </c>
      <c r="JKR105" s="98" t="s">
        <v>669</v>
      </c>
      <c r="JKS105" s="98" t="s">
        <v>669</v>
      </c>
      <c r="JKT105" s="98" t="s">
        <v>669</v>
      </c>
      <c r="JKU105" s="98" t="s">
        <v>669</v>
      </c>
      <c r="JKV105" s="98" t="s">
        <v>669</v>
      </c>
      <c r="JKW105" s="98" t="s">
        <v>669</v>
      </c>
      <c r="JKX105" s="98" t="s">
        <v>669</v>
      </c>
      <c r="JKY105" s="98" t="s">
        <v>669</v>
      </c>
      <c r="JKZ105" s="98" t="s">
        <v>669</v>
      </c>
      <c r="JLA105" s="98" t="s">
        <v>669</v>
      </c>
      <c r="JLB105" s="98" t="s">
        <v>669</v>
      </c>
      <c r="JLC105" s="98" t="s">
        <v>669</v>
      </c>
      <c r="JLD105" s="98" t="s">
        <v>669</v>
      </c>
      <c r="JLE105" s="98" t="s">
        <v>669</v>
      </c>
      <c r="JLF105" s="98" t="s">
        <v>669</v>
      </c>
      <c r="JLG105" s="98" t="s">
        <v>669</v>
      </c>
      <c r="JLH105" s="98" t="s">
        <v>669</v>
      </c>
      <c r="JLI105" s="98" t="s">
        <v>669</v>
      </c>
      <c r="JLJ105" s="98" t="s">
        <v>669</v>
      </c>
      <c r="JLK105" s="98" t="s">
        <v>669</v>
      </c>
      <c r="JLL105" s="98" t="s">
        <v>669</v>
      </c>
      <c r="JLM105" s="98" t="s">
        <v>669</v>
      </c>
      <c r="JLN105" s="98" t="s">
        <v>669</v>
      </c>
      <c r="JLO105" s="98" t="s">
        <v>669</v>
      </c>
      <c r="JLP105" s="98" t="s">
        <v>669</v>
      </c>
      <c r="JLQ105" s="98" t="s">
        <v>669</v>
      </c>
      <c r="JLR105" s="98" t="s">
        <v>669</v>
      </c>
      <c r="JLS105" s="98" t="s">
        <v>669</v>
      </c>
      <c r="JLT105" s="98" t="s">
        <v>669</v>
      </c>
      <c r="JLU105" s="98" t="s">
        <v>669</v>
      </c>
      <c r="JLV105" s="98" t="s">
        <v>669</v>
      </c>
      <c r="JLW105" s="98" t="s">
        <v>669</v>
      </c>
      <c r="JLX105" s="98" t="s">
        <v>669</v>
      </c>
      <c r="JLY105" s="98" t="s">
        <v>669</v>
      </c>
      <c r="JLZ105" s="98" t="s">
        <v>669</v>
      </c>
      <c r="JMA105" s="98" t="s">
        <v>669</v>
      </c>
      <c r="JMB105" s="98" t="s">
        <v>669</v>
      </c>
      <c r="JMC105" s="98" t="s">
        <v>669</v>
      </c>
      <c r="JMD105" s="98" t="s">
        <v>669</v>
      </c>
      <c r="JME105" s="98" t="s">
        <v>669</v>
      </c>
      <c r="JMF105" s="98" t="s">
        <v>669</v>
      </c>
      <c r="JMG105" s="98" t="s">
        <v>669</v>
      </c>
      <c r="JMH105" s="98" t="s">
        <v>669</v>
      </c>
      <c r="JMI105" s="98" t="s">
        <v>669</v>
      </c>
      <c r="JMJ105" s="98" t="s">
        <v>669</v>
      </c>
      <c r="JMK105" s="98" t="s">
        <v>669</v>
      </c>
      <c r="JML105" s="98" t="s">
        <v>669</v>
      </c>
      <c r="JMM105" s="98" t="s">
        <v>669</v>
      </c>
      <c r="JMN105" s="98" t="s">
        <v>669</v>
      </c>
      <c r="JMO105" s="98" t="s">
        <v>669</v>
      </c>
      <c r="JMP105" s="98" t="s">
        <v>669</v>
      </c>
      <c r="JMQ105" s="98" t="s">
        <v>669</v>
      </c>
      <c r="JMR105" s="98" t="s">
        <v>669</v>
      </c>
      <c r="JMS105" s="98" t="s">
        <v>669</v>
      </c>
      <c r="JMT105" s="98" t="s">
        <v>669</v>
      </c>
      <c r="JMU105" s="98" t="s">
        <v>669</v>
      </c>
      <c r="JMV105" s="98" t="s">
        <v>669</v>
      </c>
      <c r="JMW105" s="98" t="s">
        <v>669</v>
      </c>
      <c r="JMX105" s="98" t="s">
        <v>669</v>
      </c>
      <c r="JMY105" s="98" t="s">
        <v>669</v>
      </c>
      <c r="JMZ105" s="98" t="s">
        <v>669</v>
      </c>
      <c r="JNA105" s="98" t="s">
        <v>669</v>
      </c>
      <c r="JNB105" s="98" t="s">
        <v>669</v>
      </c>
      <c r="JNC105" s="98" t="s">
        <v>669</v>
      </c>
      <c r="JND105" s="98" t="s">
        <v>669</v>
      </c>
      <c r="JNE105" s="98" t="s">
        <v>669</v>
      </c>
      <c r="JNF105" s="98" t="s">
        <v>669</v>
      </c>
      <c r="JNG105" s="98" t="s">
        <v>669</v>
      </c>
      <c r="JNH105" s="98" t="s">
        <v>669</v>
      </c>
      <c r="JNI105" s="98" t="s">
        <v>669</v>
      </c>
      <c r="JNJ105" s="98" t="s">
        <v>669</v>
      </c>
      <c r="JNK105" s="98" t="s">
        <v>669</v>
      </c>
      <c r="JNL105" s="98" t="s">
        <v>669</v>
      </c>
      <c r="JNM105" s="98" t="s">
        <v>669</v>
      </c>
      <c r="JNN105" s="98" t="s">
        <v>669</v>
      </c>
      <c r="JNO105" s="98" t="s">
        <v>669</v>
      </c>
      <c r="JNP105" s="98" t="s">
        <v>669</v>
      </c>
      <c r="JNQ105" s="98" t="s">
        <v>669</v>
      </c>
      <c r="JNR105" s="98" t="s">
        <v>669</v>
      </c>
      <c r="JNS105" s="98" t="s">
        <v>669</v>
      </c>
      <c r="JNT105" s="98" t="s">
        <v>669</v>
      </c>
      <c r="JNU105" s="98" t="s">
        <v>669</v>
      </c>
      <c r="JNV105" s="98" t="s">
        <v>669</v>
      </c>
      <c r="JNW105" s="98" t="s">
        <v>669</v>
      </c>
      <c r="JNX105" s="98" t="s">
        <v>669</v>
      </c>
      <c r="JNY105" s="98" t="s">
        <v>669</v>
      </c>
      <c r="JNZ105" s="98" t="s">
        <v>669</v>
      </c>
      <c r="JOA105" s="98" t="s">
        <v>669</v>
      </c>
      <c r="JOB105" s="98" t="s">
        <v>669</v>
      </c>
      <c r="JOC105" s="98" t="s">
        <v>669</v>
      </c>
      <c r="JOD105" s="98" t="s">
        <v>669</v>
      </c>
      <c r="JOE105" s="98" t="s">
        <v>669</v>
      </c>
      <c r="JOF105" s="98" t="s">
        <v>669</v>
      </c>
      <c r="JOG105" s="98" t="s">
        <v>669</v>
      </c>
      <c r="JOH105" s="98" t="s">
        <v>669</v>
      </c>
      <c r="JOI105" s="98" t="s">
        <v>669</v>
      </c>
      <c r="JOJ105" s="98" t="s">
        <v>669</v>
      </c>
      <c r="JOK105" s="98" t="s">
        <v>669</v>
      </c>
      <c r="JOL105" s="98" t="s">
        <v>669</v>
      </c>
      <c r="JOM105" s="98" t="s">
        <v>669</v>
      </c>
      <c r="JON105" s="98" t="s">
        <v>669</v>
      </c>
      <c r="JOO105" s="98" t="s">
        <v>669</v>
      </c>
      <c r="JOP105" s="98" t="s">
        <v>669</v>
      </c>
      <c r="JOQ105" s="98" t="s">
        <v>669</v>
      </c>
      <c r="JOR105" s="98" t="s">
        <v>669</v>
      </c>
      <c r="JOS105" s="98" t="s">
        <v>669</v>
      </c>
      <c r="JOT105" s="98" t="s">
        <v>669</v>
      </c>
      <c r="JOU105" s="98" t="s">
        <v>669</v>
      </c>
      <c r="JOV105" s="98" t="s">
        <v>669</v>
      </c>
      <c r="JOW105" s="98" t="s">
        <v>669</v>
      </c>
      <c r="JOX105" s="98" t="s">
        <v>669</v>
      </c>
      <c r="JOY105" s="98" t="s">
        <v>669</v>
      </c>
      <c r="JOZ105" s="98" t="s">
        <v>669</v>
      </c>
      <c r="JPA105" s="98" t="s">
        <v>669</v>
      </c>
      <c r="JPB105" s="98" t="s">
        <v>669</v>
      </c>
      <c r="JPC105" s="98" t="s">
        <v>669</v>
      </c>
      <c r="JPD105" s="98" t="s">
        <v>669</v>
      </c>
      <c r="JPE105" s="98" t="s">
        <v>669</v>
      </c>
      <c r="JPF105" s="98" t="s">
        <v>669</v>
      </c>
      <c r="JPG105" s="98" t="s">
        <v>669</v>
      </c>
      <c r="JPH105" s="98" t="s">
        <v>669</v>
      </c>
      <c r="JPI105" s="98" t="s">
        <v>669</v>
      </c>
      <c r="JPJ105" s="98" t="s">
        <v>669</v>
      </c>
      <c r="JPK105" s="98" t="s">
        <v>669</v>
      </c>
      <c r="JPL105" s="98" t="s">
        <v>669</v>
      </c>
      <c r="JPM105" s="98" t="s">
        <v>669</v>
      </c>
      <c r="JPN105" s="98" t="s">
        <v>669</v>
      </c>
      <c r="JPO105" s="98" t="s">
        <v>669</v>
      </c>
      <c r="JPP105" s="98" t="s">
        <v>669</v>
      </c>
      <c r="JPQ105" s="98" t="s">
        <v>669</v>
      </c>
      <c r="JPR105" s="98" t="s">
        <v>669</v>
      </c>
      <c r="JPS105" s="98" t="s">
        <v>669</v>
      </c>
      <c r="JPT105" s="98" t="s">
        <v>669</v>
      </c>
      <c r="JPU105" s="98" t="s">
        <v>669</v>
      </c>
      <c r="JPV105" s="98" t="s">
        <v>669</v>
      </c>
      <c r="JPW105" s="98" t="s">
        <v>669</v>
      </c>
      <c r="JPX105" s="98" t="s">
        <v>669</v>
      </c>
      <c r="JPY105" s="98" t="s">
        <v>669</v>
      </c>
      <c r="JPZ105" s="98" t="s">
        <v>669</v>
      </c>
      <c r="JQA105" s="98" t="s">
        <v>669</v>
      </c>
      <c r="JQB105" s="98" t="s">
        <v>669</v>
      </c>
      <c r="JQC105" s="98" t="s">
        <v>669</v>
      </c>
      <c r="JQD105" s="98" t="s">
        <v>669</v>
      </c>
      <c r="JQE105" s="98" t="s">
        <v>669</v>
      </c>
      <c r="JQF105" s="98" t="s">
        <v>669</v>
      </c>
      <c r="JQG105" s="98" t="s">
        <v>669</v>
      </c>
      <c r="JQH105" s="98" t="s">
        <v>669</v>
      </c>
      <c r="JQI105" s="98" t="s">
        <v>669</v>
      </c>
      <c r="JQJ105" s="98" t="s">
        <v>669</v>
      </c>
      <c r="JQK105" s="98" t="s">
        <v>669</v>
      </c>
      <c r="JQL105" s="98" t="s">
        <v>669</v>
      </c>
      <c r="JQM105" s="98" t="s">
        <v>669</v>
      </c>
      <c r="JQN105" s="98" t="s">
        <v>669</v>
      </c>
      <c r="JQO105" s="98" t="s">
        <v>669</v>
      </c>
      <c r="JQP105" s="98" t="s">
        <v>669</v>
      </c>
      <c r="JQQ105" s="98" t="s">
        <v>669</v>
      </c>
      <c r="JQR105" s="98" t="s">
        <v>669</v>
      </c>
      <c r="JQS105" s="98" t="s">
        <v>669</v>
      </c>
      <c r="JQT105" s="98" t="s">
        <v>669</v>
      </c>
      <c r="JQU105" s="98" t="s">
        <v>669</v>
      </c>
      <c r="JQV105" s="98" t="s">
        <v>669</v>
      </c>
      <c r="JQW105" s="98" t="s">
        <v>669</v>
      </c>
      <c r="JQX105" s="98" t="s">
        <v>669</v>
      </c>
      <c r="JQY105" s="98" t="s">
        <v>669</v>
      </c>
      <c r="JQZ105" s="98" t="s">
        <v>669</v>
      </c>
      <c r="JRA105" s="98" t="s">
        <v>669</v>
      </c>
      <c r="JRB105" s="98" t="s">
        <v>669</v>
      </c>
      <c r="JRC105" s="98" t="s">
        <v>669</v>
      </c>
      <c r="JRD105" s="98" t="s">
        <v>669</v>
      </c>
      <c r="JRE105" s="98" t="s">
        <v>669</v>
      </c>
      <c r="JRF105" s="98" t="s">
        <v>669</v>
      </c>
      <c r="JRG105" s="98" t="s">
        <v>669</v>
      </c>
      <c r="JRH105" s="98" t="s">
        <v>669</v>
      </c>
      <c r="JRI105" s="98" t="s">
        <v>669</v>
      </c>
      <c r="JRJ105" s="98" t="s">
        <v>669</v>
      </c>
      <c r="JRK105" s="98" t="s">
        <v>669</v>
      </c>
      <c r="JRL105" s="98" t="s">
        <v>669</v>
      </c>
      <c r="JRM105" s="98" t="s">
        <v>669</v>
      </c>
      <c r="JRN105" s="98" t="s">
        <v>669</v>
      </c>
      <c r="JRO105" s="98" t="s">
        <v>669</v>
      </c>
      <c r="JRP105" s="98" t="s">
        <v>669</v>
      </c>
      <c r="JRQ105" s="98" t="s">
        <v>669</v>
      </c>
      <c r="JRR105" s="98" t="s">
        <v>669</v>
      </c>
      <c r="JRS105" s="98" t="s">
        <v>669</v>
      </c>
      <c r="JRT105" s="98" t="s">
        <v>669</v>
      </c>
      <c r="JRU105" s="98" t="s">
        <v>669</v>
      </c>
      <c r="JRV105" s="98" t="s">
        <v>669</v>
      </c>
      <c r="JRW105" s="98" t="s">
        <v>669</v>
      </c>
      <c r="JRX105" s="98" t="s">
        <v>669</v>
      </c>
      <c r="JRY105" s="98" t="s">
        <v>669</v>
      </c>
      <c r="JRZ105" s="98" t="s">
        <v>669</v>
      </c>
      <c r="JSA105" s="98" t="s">
        <v>669</v>
      </c>
      <c r="JSB105" s="98" t="s">
        <v>669</v>
      </c>
      <c r="JSC105" s="98" t="s">
        <v>669</v>
      </c>
      <c r="JSD105" s="98" t="s">
        <v>669</v>
      </c>
      <c r="JSE105" s="98" t="s">
        <v>669</v>
      </c>
      <c r="JSF105" s="98" t="s">
        <v>669</v>
      </c>
      <c r="JSG105" s="98" t="s">
        <v>669</v>
      </c>
      <c r="JSH105" s="98" t="s">
        <v>669</v>
      </c>
      <c r="JSI105" s="98" t="s">
        <v>669</v>
      </c>
      <c r="JSJ105" s="98" t="s">
        <v>669</v>
      </c>
      <c r="JSK105" s="98" t="s">
        <v>669</v>
      </c>
      <c r="JSL105" s="98" t="s">
        <v>669</v>
      </c>
      <c r="JSM105" s="98" t="s">
        <v>669</v>
      </c>
      <c r="JSN105" s="98" t="s">
        <v>669</v>
      </c>
      <c r="JSO105" s="98" t="s">
        <v>669</v>
      </c>
      <c r="JSP105" s="98" t="s">
        <v>669</v>
      </c>
      <c r="JSQ105" s="98" t="s">
        <v>669</v>
      </c>
      <c r="JSR105" s="98" t="s">
        <v>669</v>
      </c>
      <c r="JSS105" s="98" t="s">
        <v>669</v>
      </c>
      <c r="JST105" s="98" t="s">
        <v>669</v>
      </c>
      <c r="JSU105" s="98" t="s">
        <v>669</v>
      </c>
      <c r="JSV105" s="98" t="s">
        <v>669</v>
      </c>
      <c r="JSW105" s="98" t="s">
        <v>669</v>
      </c>
      <c r="JSX105" s="98" t="s">
        <v>669</v>
      </c>
      <c r="JSY105" s="98" t="s">
        <v>669</v>
      </c>
      <c r="JSZ105" s="98" t="s">
        <v>669</v>
      </c>
      <c r="JTA105" s="98" t="s">
        <v>669</v>
      </c>
      <c r="JTB105" s="98" t="s">
        <v>669</v>
      </c>
      <c r="JTC105" s="98" t="s">
        <v>669</v>
      </c>
      <c r="JTD105" s="98" t="s">
        <v>669</v>
      </c>
      <c r="JTE105" s="98" t="s">
        <v>669</v>
      </c>
      <c r="JTF105" s="98" t="s">
        <v>669</v>
      </c>
      <c r="JTG105" s="98" t="s">
        <v>669</v>
      </c>
      <c r="JTH105" s="98" t="s">
        <v>669</v>
      </c>
      <c r="JTI105" s="98" t="s">
        <v>669</v>
      </c>
      <c r="JTJ105" s="98" t="s">
        <v>669</v>
      </c>
      <c r="JTK105" s="98" t="s">
        <v>669</v>
      </c>
      <c r="JTL105" s="98" t="s">
        <v>669</v>
      </c>
      <c r="JTM105" s="98" t="s">
        <v>669</v>
      </c>
      <c r="JTN105" s="98" t="s">
        <v>669</v>
      </c>
      <c r="JTO105" s="98" t="s">
        <v>669</v>
      </c>
      <c r="JTP105" s="98" t="s">
        <v>669</v>
      </c>
      <c r="JTQ105" s="98" t="s">
        <v>669</v>
      </c>
      <c r="JTR105" s="98" t="s">
        <v>669</v>
      </c>
      <c r="JTS105" s="98" t="s">
        <v>669</v>
      </c>
      <c r="JTT105" s="98" t="s">
        <v>669</v>
      </c>
      <c r="JTU105" s="98" t="s">
        <v>669</v>
      </c>
      <c r="JTV105" s="98" t="s">
        <v>669</v>
      </c>
      <c r="JTW105" s="98" t="s">
        <v>669</v>
      </c>
      <c r="JTX105" s="98" t="s">
        <v>669</v>
      </c>
      <c r="JTY105" s="98" t="s">
        <v>669</v>
      </c>
      <c r="JTZ105" s="98" t="s">
        <v>669</v>
      </c>
      <c r="JUA105" s="98" t="s">
        <v>669</v>
      </c>
      <c r="JUB105" s="98" t="s">
        <v>669</v>
      </c>
      <c r="JUC105" s="98" t="s">
        <v>669</v>
      </c>
      <c r="JUD105" s="98" t="s">
        <v>669</v>
      </c>
      <c r="JUE105" s="98" t="s">
        <v>669</v>
      </c>
      <c r="JUF105" s="98" t="s">
        <v>669</v>
      </c>
      <c r="JUG105" s="98" t="s">
        <v>669</v>
      </c>
      <c r="JUH105" s="98" t="s">
        <v>669</v>
      </c>
      <c r="JUI105" s="98" t="s">
        <v>669</v>
      </c>
      <c r="JUJ105" s="98" t="s">
        <v>669</v>
      </c>
      <c r="JUK105" s="98" t="s">
        <v>669</v>
      </c>
      <c r="JUL105" s="98" t="s">
        <v>669</v>
      </c>
      <c r="JUM105" s="98" t="s">
        <v>669</v>
      </c>
      <c r="JUN105" s="98" t="s">
        <v>669</v>
      </c>
      <c r="JUO105" s="98" t="s">
        <v>669</v>
      </c>
      <c r="JUP105" s="98" t="s">
        <v>669</v>
      </c>
      <c r="JUQ105" s="98" t="s">
        <v>669</v>
      </c>
      <c r="JUR105" s="98" t="s">
        <v>669</v>
      </c>
      <c r="JUS105" s="98" t="s">
        <v>669</v>
      </c>
      <c r="JUT105" s="98" t="s">
        <v>669</v>
      </c>
      <c r="JUU105" s="98" t="s">
        <v>669</v>
      </c>
      <c r="JUV105" s="98" t="s">
        <v>669</v>
      </c>
      <c r="JUW105" s="98" t="s">
        <v>669</v>
      </c>
      <c r="JUX105" s="98" t="s">
        <v>669</v>
      </c>
      <c r="JUY105" s="98" t="s">
        <v>669</v>
      </c>
      <c r="JUZ105" s="98" t="s">
        <v>669</v>
      </c>
      <c r="JVA105" s="98" t="s">
        <v>669</v>
      </c>
      <c r="JVB105" s="98" t="s">
        <v>669</v>
      </c>
      <c r="JVC105" s="98" t="s">
        <v>669</v>
      </c>
      <c r="JVD105" s="98" t="s">
        <v>669</v>
      </c>
      <c r="JVE105" s="98" t="s">
        <v>669</v>
      </c>
      <c r="JVF105" s="98" t="s">
        <v>669</v>
      </c>
      <c r="JVG105" s="98" t="s">
        <v>669</v>
      </c>
      <c r="JVH105" s="98" t="s">
        <v>669</v>
      </c>
      <c r="JVI105" s="98" t="s">
        <v>669</v>
      </c>
      <c r="JVJ105" s="98" t="s">
        <v>669</v>
      </c>
      <c r="JVK105" s="98" t="s">
        <v>669</v>
      </c>
      <c r="JVL105" s="98" t="s">
        <v>669</v>
      </c>
      <c r="JVM105" s="98" t="s">
        <v>669</v>
      </c>
      <c r="JVN105" s="98" t="s">
        <v>669</v>
      </c>
      <c r="JVO105" s="98" t="s">
        <v>669</v>
      </c>
      <c r="JVP105" s="98" t="s">
        <v>669</v>
      </c>
      <c r="JVQ105" s="98" t="s">
        <v>669</v>
      </c>
      <c r="JVR105" s="98" t="s">
        <v>669</v>
      </c>
      <c r="JVS105" s="98" t="s">
        <v>669</v>
      </c>
      <c r="JVT105" s="98" t="s">
        <v>669</v>
      </c>
      <c r="JVU105" s="98" t="s">
        <v>669</v>
      </c>
      <c r="JVV105" s="98" t="s">
        <v>669</v>
      </c>
      <c r="JVW105" s="98" t="s">
        <v>669</v>
      </c>
      <c r="JVX105" s="98" t="s">
        <v>669</v>
      </c>
      <c r="JVY105" s="98" t="s">
        <v>669</v>
      </c>
      <c r="JVZ105" s="98" t="s">
        <v>669</v>
      </c>
      <c r="JWA105" s="98" t="s">
        <v>669</v>
      </c>
      <c r="JWB105" s="98" t="s">
        <v>669</v>
      </c>
      <c r="JWC105" s="98" t="s">
        <v>669</v>
      </c>
      <c r="JWD105" s="98" t="s">
        <v>669</v>
      </c>
      <c r="JWE105" s="98" t="s">
        <v>669</v>
      </c>
      <c r="JWF105" s="98" t="s">
        <v>669</v>
      </c>
      <c r="JWG105" s="98" t="s">
        <v>669</v>
      </c>
      <c r="JWH105" s="98" t="s">
        <v>669</v>
      </c>
      <c r="JWI105" s="98" t="s">
        <v>669</v>
      </c>
      <c r="JWJ105" s="98" t="s">
        <v>669</v>
      </c>
      <c r="JWK105" s="98" t="s">
        <v>669</v>
      </c>
      <c r="JWL105" s="98" t="s">
        <v>669</v>
      </c>
      <c r="JWM105" s="98" t="s">
        <v>669</v>
      </c>
      <c r="JWN105" s="98" t="s">
        <v>669</v>
      </c>
      <c r="JWO105" s="98" t="s">
        <v>669</v>
      </c>
      <c r="JWP105" s="98" t="s">
        <v>669</v>
      </c>
      <c r="JWQ105" s="98" t="s">
        <v>669</v>
      </c>
      <c r="JWR105" s="98" t="s">
        <v>669</v>
      </c>
      <c r="JWS105" s="98" t="s">
        <v>669</v>
      </c>
      <c r="JWT105" s="98" t="s">
        <v>669</v>
      </c>
      <c r="JWU105" s="98" t="s">
        <v>669</v>
      </c>
      <c r="JWV105" s="98" t="s">
        <v>669</v>
      </c>
      <c r="JWW105" s="98" t="s">
        <v>669</v>
      </c>
      <c r="JWX105" s="98" t="s">
        <v>669</v>
      </c>
      <c r="JWY105" s="98" t="s">
        <v>669</v>
      </c>
      <c r="JWZ105" s="98" t="s">
        <v>669</v>
      </c>
      <c r="JXA105" s="98" t="s">
        <v>669</v>
      </c>
      <c r="JXB105" s="98" t="s">
        <v>669</v>
      </c>
      <c r="JXC105" s="98" t="s">
        <v>669</v>
      </c>
      <c r="JXD105" s="98" t="s">
        <v>669</v>
      </c>
      <c r="JXE105" s="98" t="s">
        <v>669</v>
      </c>
      <c r="JXF105" s="98" t="s">
        <v>669</v>
      </c>
      <c r="JXG105" s="98" t="s">
        <v>669</v>
      </c>
      <c r="JXH105" s="98" t="s">
        <v>669</v>
      </c>
      <c r="JXI105" s="98" t="s">
        <v>669</v>
      </c>
      <c r="JXJ105" s="98" t="s">
        <v>669</v>
      </c>
      <c r="JXK105" s="98" t="s">
        <v>669</v>
      </c>
      <c r="JXL105" s="98" t="s">
        <v>669</v>
      </c>
      <c r="JXM105" s="98" t="s">
        <v>669</v>
      </c>
      <c r="JXN105" s="98" t="s">
        <v>669</v>
      </c>
      <c r="JXO105" s="98" t="s">
        <v>669</v>
      </c>
      <c r="JXP105" s="98" t="s">
        <v>669</v>
      </c>
      <c r="JXQ105" s="98" t="s">
        <v>669</v>
      </c>
      <c r="JXR105" s="98" t="s">
        <v>669</v>
      </c>
      <c r="JXS105" s="98" t="s">
        <v>669</v>
      </c>
      <c r="JXT105" s="98" t="s">
        <v>669</v>
      </c>
      <c r="JXU105" s="98" t="s">
        <v>669</v>
      </c>
      <c r="JXV105" s="98" t="s">
        <v>669</v>
      </c>
      <c r="JXW105" s="98" t="s">
        <v>669</v>
      </c>
      <c r="JXX105" s="98" t="s">
        <v>669</v>
      </c>
      <c r="JXY105" s="98" t="s">
        <v>669</v>
      </c>
      <c r="JXZ105" s="98" t="s">
        <v>669</v>
      </c>
      <c r="JYA105" s="98" t="s">
        <v>669</v>
      </c>
      <c r="JYB105" s="98" t="s">
        <v>669</v>
      </c>
      <c r="JYC105" s="98" t="s">
        <v>669</v>
      </c>
      <c r="JYD105" s="98" t="s">
        <v>669</v>
      </c>
      <c r="JYE105" s="98" t="s">
        <v>669</v>
      </c>
      <c r="JYF105" s="98" t="s">
        <v>669</v>
      </c>
      <c r="JYG105" s="98" t="s">
        <v>669</v>
      </c>
      <c r="JYH105" s="98" t="s">
        <v>669</v>
      </c>
      <c r="JYI105" s="98" t="s">
        <v>669</v>
      </c>
      <c r="JYJ105" s="98" t="s">
        <v>669</v>
      </c>
      <c r="JYK105" s="98" t="s">
        <v>669</v>
      </c>
      <c r="JYL105" s="98" t="s">
        <v>669</v>
      </c>
      <c r="JYM105" s="98" t="s">
        <v>669</v>
      </c>
      <c r="JYN105" s="98" t="s">
        <v>669</v>
      </c>
      <c r="JYO105" s="98" t="s">
        <v>669</v>
      </c>
      <c r="JYP105" s="98" t="s">
        <v>669</v>
      </c>
      <c r="JYQ105" s="98" t="s">
        <v>669</v>
      </c>
      <c r="JYR105" s="98" t="s">
        <v>669</v>
      </c>
      <c r="JYS105" s="98" t="s">
        <v>669</v>
      </c>
      <c r="JYT105" s="98" t="s">
        <v>669</v>
      </c>
      <c r="JYU105" s="98" t="s">
        <v>669</v>
      </c>
      <c r="JYV105" s="98" t="s">
        <v>669</v>
      </c>
      <c r="JYW105" s="98" t="s">
        <v>669</v>
      </c>
      <c r="JYX105" s="98" t="s">
        <v>669</v>
      </c>
      <c r="JYY105" s="98" t="s">
        <v>669</v>
      </c>
      <c r="JYZ105" s="98" t="s">
        <v>669</v>
      </c>
      <c r="JZA105" s="98" t="s">
        <v>669</v>
      </c>
      <c r="JZB105" s="98" t="s">
        <v>669</v>
      </c>
      <c r="JZC105" s="98" t="s">
        <v>669</v>
      </c>
      <c r="JZD105" s="98" t="s">
        <v>669</v>
      </c>
      <c r="JZE105" s="98" t="s">
        <v>669</v>
      </c>
      <c r="JZF105" s="98" t="s">
        <v>669</v>
      </c>
      <c r="JZG105" s="98" t="s">
        <v>669</v>
      </c>
      <c r="JZH105" s="98" t="s">
        <v>669</v>
      </c>
      <c r="JZI105" s="98" t="s">
        <v>669</v>
      </c>
      <c r="JZJ105" s="98" t="s">
        <v>669</v>
      </c>
      <c r="JZK105" s="98" t="s">
        <v>669</v>
      </c>
      <c r="JZL105" s="98" t="s">
        <v>669</v>
      </c>
      <c r="JZM105" s="98" t="s">
        <v>669</v>
      </c>
      <c r="JZN105" s="98" t="s">
        <v>669</v>
      </c>
      <c r="JZO105" s="98" t="s">
        <v>669</v>
      </c>
      <c r="JZP105" s="98" t="s">
        <v>669</v>
      </c>
      <c r="JZQ105" s="98" t="s">
        <v>669</v>
      </c>
      <c r="JZR105" s="98" t="s">
        <v>669</v>
      </c>
      <c r="JZS105" s="98" t="s">
        <v>669</v>
      </c>
      <c r="JZT105" s="98" t="s">
        <v>669</v>
      </c>
      <c r="JZU105" s="98" t="s">
        <v>669</v>
      </c>
      <c r="JZV105" s="98" t="s">
        <v>669</v>
      </c>
      <c r="JZW105" s="98" t="s">
        <v>669</v>
      </c>
      <c r="JZX105" s="98" t="s">
        <v>669</v>
      </c>
      <c r="JZY105" s="98" t="s">
        <v>669</v>
      </c>
      <c r="JZZ105" s="98" t="s">
        <v>669</v>
      </c>
      <c r="KAA105" s="98" t="s">
        <v>669</v>
      </c>
      <c r="KAB105" s="98" t="s">
        <v>669</v>
      </c>
      <c r="KAC105" s="98" t="s">
        <v>669</v>
      </c>
      <c r="KAD105" s="98" t="s">
        <v>669</v>
      </c>
      <c r="KAE105" s="98" t="s">
        <v>669</v>
      </c>
      <c r="KAF105" s="98" t="s">
        <v>669</v>
      </c>
      <c r="KAG105" s="98" t="s">
        <v>669</v>
      </c>
      <c r="KAH105" s="98" t="s">
        <v>669</v>
      </c>
      <c r="KAI105" s="98" t="s">
        <v>669</v>
      </c>
      <c r="KAJ105" s="98" t="s">
        <v>669</v>
      </c>
      <c r="KAK105" s="98" t="s">
        <v>669</v>
      </c>
      <c r="KAL105" s="98" t="s">
        <v>669</v>
      </c>
      <c r="KAM105" s="98" t="s">
        <v>669</v>
      </c>
      <c r="KAN105" s="98" t="s">
        <v>669</v>
      </c>
      <c r="KAO105" s="98" t="s">
        <v>669</v>
      </c>
      <c r="KAP105" s="98" t="s">
        <v>669</v>
      </c>
      <c r="KAQ105" s="98" t="s">
        <v>669</v>
      </c>
      <c r="KAR105" s="98" t="s">
        <v>669</v>
      </c>
      <c r="KAS105" s="98" t="s">
        <v>669</v>
      </c>
      <c r="KAT105" s="98" t="s">
        <v>669</v>
      </c>
      <c r="KAU105" s="98" t="s">
        <v>669</v>
      </c>
      <c r="KAV105" s="98" t="s">
        <v>669</v>
      </c>
      <c r="KAW105" s="98" t="s">
        <v>669</v>
      </c>
      <c r="KAX105" s="98" t="s">
        <v>669</v>
      </c>
      <c r="KAY105" s="98" t="s">
        <v>669</v>
      </c>
      <c r="KAZ105" s="98" t="s">
        <v>669</v>
      </c>
      <c r="KBA105" s="98" t="s">
        <v>669</v>
      </c>
      <c r="KBB105" s="98" t="s">
        <v>669</v>
      </c>
      <c r="KBC105" s="98" t="s">
        <v>669</v>
      </c>
      <c r="KBD105" s="98" t="s">
        <v>669</v>
      </c>
      <c r="KBE105" s="98" t="s">
        <v>669</v>
      </c>
      <c r="KBF105" s="98" t="s">
        <v>669</v>
      </c>
      <c r="KBG105" s="98" t="s">
        <v>669</v>
      </c>
      <c r="KBH105" s="98" t="s">
        <v>669</v>
      </c>
      <c r="KBI105" s="98" t="s">
        <v>669</v>
      </c>
      <c r="KBJ105" s="98" t="s">
        <v>669</v>
      </c>
      <c r="KBK105" s="98" t="s">
        <v>669</v>
      </c>
      <c r="KBL105" s="98" t="s">
        <v>669</v>
      </c>
      <c r="KBM105" s="98" t="s">
        <v>669</v>
      </c>
      <c r="KBN105" s="98" t="s">
        <v>669</v>
      </c>
      <c r="KBO105" s="98" t="s">
        <v>669</v>
      </c>
      <c r="KBP105" s="98" t="s">
        <v>669</v>
      </c>
      <c r="KBQ105" s="98" t="s">
        <v>669</v>
      </c>
      <c r="KBR105" s="98" t="s">
        <v>669</v>
      </c>
      <c r="KBS105" s="98" t="s">
        <v>669</v>
      </c>
      <c r="KBT105" s="98" t="s">
        <v>669</v>
      </c>
      <c r="KBU105" s="98" t="s">
        <v>669</v>
      </c>
      <c r="KBV105" s="98" t="s">
        <v>669</v>
      </c>
      <c r="KBW105" s="98" t="s">
        <v>669</v>
      </c>
      <c r="KBX105" s="98" t="s">
        <v>669</v>
      </c>
      <c r="KBY105" s="98" t="s">
        <v>669</v>
      </c>
      <c r="KBZ105" s="98" t="s">
        <v>669</v>
      </c>
      <c r="KCA105" s="98" t="s">
        <v>669</v>
      </c>
      <c r="KCB105" s="98" t="s">
        <v>669</v>
      </c>
      <c r="KCC105" s="98" t="s">
        <v>669</v>
      </c>
      <c r="KCD105" s="98" t="s">
        <v>669</v>
      </c>
      <c r="KCE105" s="98" t="s">
        <v>669</v>
      </c>
      <c r="KCF105" s="98" t="s">
        <v>669</v>
      </c>
      <c r="KCG105" s="98" t="s">
        <v>669</v>
      </c>
      <c r="KCH105" s="98" t="s">
        <v>669</v>
      </c>
      <c r="KCI105" s="98" t="s">
        <v>669</v>
      </c>
      <c r="KCJ105" s="98" t="s">
        <v>669</v>
      </c>
      <c r="KCK105" s="98" t="s">
        <v>669</v>
      </c>
      <c r="KCL105" s="98" t="s">
        <v>669</v>
      </c>
      <c r="KCM105" s="98" t="s">
        <v>669</v>
      </c>
      <c r="KCN105" s="98" t="s">
        <v>669</v>
      </c>
      <c r="KCO105" s="98" t="s">
        <v>669</v>
      </c>
      <c r="KCP105" s="98" t="s">
        <v>669</v>
      </c>
      <c r="KCQ105" s="98" t="s">
        <v>669</v>
      </c>
      <c r="KCR105" s="98" t="s">
        <v>669</v>
      </c>
      <c r="KCS105" s="98" t="s">
        <v>669</v>
      </c>
      <c r="KCT105" s="98" t="s">
        <v>669</v>
      </c>
      <c r="KCU105" s="98" t="s">
        <v>669</v>
      </c>
      <c r="KCV105" s="98" t="s">
        <v>669</v>
      </c>
      <c r="KCW105" s="98" t="s">
        <v>669</v>
      </c>
      <c r="KCX105" s="98" t="s">
        <v>669</v>
      </c>
      <c r="KCY105" s="98" t="s">
        <v>669</v>
      </c>
      <c r="KCZ105" s="98" t="s">
        <v>669</v>
      </c>
      <c r="KDA105" s="98" t="s">
        <v>669</v>
      </c>
      <c r="KDB105" s="98" t="s">
        <v>669</v>
      </c>
      <c r="KDC105" s="98" t="s">
        <v>669</v>
      </c>
      <c r="KDD105" s="98" t="s">
        <v>669</v>
      </c>
      <c r="KDE105" s="98" t="s">
        <v>669</v>
      </c>
      <c r="KDF105" s="98" t="s">
        <v>669</v>
      </c>
      <c r="KDG105" s="98" t="s">
        <v>669</v>
      </c>
      <c r="KDH105" s="98" t="s">
        <v>669</v>
      </c>
      <c r="KDI105" s="98" t="s">
        <v>669</v>
      </c>
      <c r="KDJ105" s="98" t="s">
        <v>669</v>
      </c>
      <c r="KDK105" s="98" t="s">
        <v>669</v>
      </c>
      <c r="KDL105" s="98" t="s">
        <v>669</v>
      </c>
      <c r="KDM105" s="98" t="s">
        <v>669</v>
      </c>
      <c r="KDN105" s="98" t="s">
        <v>669</v>
      </c>
      <c r="KDO105" s="98" t="s">
        <v>669</v>
      </c>
      <c r="KDP105" s="98" t="s">
        <v>669</v>
      </c>
      <c r="KDQ105" s="98" t="s">
        <v>669</v>
      </c>
      <c r="KDR105" s="98" t="s">
        <v>669</v>
      </c>
      <c r="KDS105" s="98" t="s">
        <v>669</v>
      </c>
      <c r="KDT105" s="98" t="s">
        <v>669</v>
      </c>
      <c r="KDU105" s="98" t="s">
        <v>669</v>
      </c>
      <c r="KDV105" s="98" t="s">
        <v>669</v>
      </c>
      <c r="KDW105" s="98" t="s">
        <v>669</v>
      </c>
      <c r="KDX105" s="98" t="s">
        <v>669</v>
      </c>
      <c r="KDY105" s="98" t="s">
        <v>669</v>
      </c>
      <c r="KDZ105" s="98" t="s">
        <v>669</v>
      </c>
      <c r="KEA105" s="98" t="s">
        <v>669</v>
      </c>
      <c r="KEB105" s="98" t="s">
        <v>669</v>
      </c>
      <c r="KEC105" s="98" t="s">
        <v>669</v>
      </c>
      <c r="KED105" s="98" t="s">
        <v>669</v>
      </c>
      <c r="KEE105" s="98" t="s">
        <v>669</v>
      </c>
      <c r="KEF105" s="98" t="s">
        <v>669</v>
      </c>
      <c r="KEG105" s="98" t="s">
        <v>669</v>
      </c>
      <c r="KEH105" s="98" t="s">
        <v>669</v>
      </c>
      <c r="KEI105" s="98" t="s">
        <v>669</v>
      </c>
      <c r="KEJ105" s="98" t="s">
        <v>669</v>
      </c>
      <c r="KEK105" s="98" t="s">
        <v>669</v>
      </c>
      <c r="KEL105" s="98" t="s">
        <v>669</v>
      </c>
      <c r="KEM105" s="98" t="s">
        <v>669</v>
      </c>
      <c r="KEN105" s="98" t="s">
        <v>669</v>
      </c>
      <c r="KEO105" s="98" t="s">
        <v>669</v>
      </c>
      <c r="KEP105" s="98" t="s">
        <v>669</v>
      </c>
      <c r="KEQ105" s="98" t="s">
        <v>669</v>
      </c>
      <c r="KER105" s="98" t="s">
        <v>669</v>
      </c>
      <c r="KES105" s="98" t="s">
        <v>669</v>
      </c>
      <c r="KET105" s="98" t="s">
        <v>669</v>
      </c>
      <c r="KEU105" s="98" t="s">
        <v>669</v>
      </c>
      <c r="KEV105" s="98" t="s">
        <v>669</v>
      </c>
      <c r="KEW105" s="98" t="s">
        <v>669</v>
      </c>
      <c r="KEX105" s="98" t="s">
        <v>669</v>
      </c>
      <c r="KEY105" s="98" t="s">
        <v>669</v>
      </c>
      <c r="KEZ105" s="98" t="s">
        <v>669</v>
      </c>
      <c r="KFA105" s="98" t="s">
        <v>669</v>
      </c>
      <c r="KFB105" s="98" t="s">
        <v>669</v>
      </c>
      <c r="KFC105" s="98" t="s">
        <v>669</v>
      </c>
      <c r="KFD105" s="98" t="s">
        <v>669</v>
      </c>
      <c r="KFE105" s="98" t="s">
        <v>669</v>
      </c>
      <c r="KFF105" s="98" t="s">
        <v>669</v>
      </c>
      <c r="KFG105" s="98" t="s">
        <v>669</v>
      </c>
      <c r="KFH105" s="98" t="s">
        <v>669</v>
      </c>
      <c r="KFI105" s="98" t="s">
        <v>669</v>
      </c>
      <c r="KFJ105" s="98" t="s">
        <v>669</v>
      </c>
      <c r="KFK105" s="98" t="s">
        <v>669</v>
      </c>
      <c r="KFL105" s="98" t="s">
        <v>669</v>
      </c>
      <c r="KFM105" s="98" t="s">
        <v>669</v>
      </c>
      <c r="KFN105" s="98" t="s">
        <v>669</v>
      </c>
      <c r="KFO105" s="98" t="s">
        <v>669</v>
      </c>
      <c r="KFP105" s="98" t="s">
        <v>669</v>
      </c>
      <c r="KFQ105" s="98" t="s">
        <v>669</v>
      </c>
      <c r="KFR105" s="98" t="s">
        <v>669</v>
      </c>
      <c r="KFS105" s="98" t="s">
        <v>669</v>
      </c>
      <c r="KFT105" s="98" t="s">
        <v>669</v>
      </c>
      <c r="KFU105" s="98" t="s">
        <v>669</v>
      </c>
      <c r="KFV105" s="98" t="s">
        <v>669</v>
      </c>
      <c r="KFW105" s="98" t="s">
        <v>669</v>
      </c>
      <c r="KFX105" s="98" t="s">
        <v>669</v>
      </c>
      <c r="KFY105" s="98" t="s">
        <v>669</v>
      </c>
      <c r="KFZ105" s="98" t="s">
        <v>669</v>
      </c>
      <c r="KGA105" s="98" t="s">
        <v>669</v>
      </c>
      <c r="KGB105" s="98" t="s">
        <v>669</v>
      </c>
      <c r="KGC105" s="98" t="s">
        <v>669</v>
      </c>
      <c r="KGD105" s="98" t="s">
        <v>669</v>
      </c>
      <c r="KGE105" s="98" t="s">
        <v>669</v>
      </c>
      <c r="KGF105" s="98" t="s">
        <v>669</v>
      </c>
      <c r="KGG105" s="98" t="s">
        <v>669</v>
      </c>
      <c r="KGH105" s="98" t="s">
        <v>669</v>
      </c>
      <c r="KGI105" s="98" t="s">
        <v>669</v>
      </c>
      <c r="KGJ105" s="98" t="s">
        <v>669</v>
      </c>
      <c r="KGK105" s="98" t="s">
        <v>669</v>
      </c>
      <c r="KGL105" s="98" t="s">
        <v>669</v>
      </c>
      <c r="KGM105" s="98" t="s">
        <v>669</v>
      </c>
      <c r="KGN105" s="98" t="s">
        <v>669</v>
      </c>
      <c r="KGO105" s="98" t="s">
        <v>669</v>
      </c>
      <c r="KGP105" s="98" t="s">
        <v>669</v>
      </c>
      <c r="KGQ105" s="98" t="s">
        <v>669</v>
      </c>
      <c r="KGR105" s="98" t="s">
        <v>669</v>
      </c>
      <c r="KGS105" s="98" t="s">
        <v>669</v>
      </c>
      <c r="KGT105" s="98" t="s">
        <v>669</v>
      </c>
      <c r="KGU105" s="98" t="s">
        <v>669</v>
      </c>
      <c r="KGV105" s="98" t="s">
        <v>669</v>
      </c>
      <c r="KGW105" s="98" t="s">
        <v>669</v>
      </c>
      <c r="KGX105" s="98" t="s">
        <v>669</v>
      </c>
      <c r="KGY105" s="98" t="s">
        <v>669</v>
      </c>
      <c r="KGZ105" s="98" t="s">
        <v>669</v>
      </c>
      <c r="KHA105" s="98" t="s">
        <v>669</v>
      </c>
      <c r="KHB105" s="98" t="s">
        <v>669</v>
      </c>
      <c r="KHC105" s="98" t="s">
        <v>669</v>
      </c>
      <c r="KHD105" s="98" t="s">
        <v>669</v>
      </c>
      <c r="KHE105" s="98" t="s">
        <v>669</v>
      </c>
      <c r="KHF105" s="98" t="s">
        <v>669</v>
      </c>
      <c r="KHG105" s="98" t="s">
        <v>669</v>
      </c>
      <c r="KHH105" s="98" t="s">
        <v>669</v>
      </c>
      <c r="KHI105" s="98" t="s">
        <v>669</v>
      </c>
      <c r="KHJ105" s="98" t="s">
        <v>669</v>
      </c>
      <c r="KHK105" s="98" t="s">
        <v>669</v>
      </c>
      <c r="KHL105" s="98" t="s">
        <v>669</v>
      </c>
      <c r="KHM105" s="98" t="s">
        <v>669</v>
      </c>
      <c r="KHN105" s="98" t="s">
        <v>669</v>
      </c>
      <c r="KHO105" s="98" t="s">
        <v>669</v>
      </c>
      <c r="KHP105" s="98" t="s">
        <v>669</v>
      </c>
      <c r="KHQ105" s="98" t="s">
        <v>669</v>
      </c>
      <c r="KHR105" s="98" t="s">
        <v>669</v>
      </c>
      <c r="KHS105" s="98" t="s">
        <v>669</v>
      </c>
      <c r="KHT105" s="98" t="s">
        <v>669</v>
      </c>
      <c r="KHU105" s="98" t="s">
        <v>669</v>
      </c>
      <c r="KHV105" s="98" t="s">
        <v>669</v>
      </c>
      <c r="KHW105" s="98" t="s">
        <v>669</v>
      </c>
      <c r="KHX105" s="98" t="s">
        <v>669</v>
      </c>
      <c r="KHY105" s="98" t="s">
        <v>669</v>
      </c>
      <c r="KHZ105" s="98" t="s">
        <v>669</v>
      </c>
      <c r="KIA105" s="98" t="s">
        <v>669</v>
      </c>
      <c r="KIB105" s="98" t="s">
        <v>669</v>
      </c>
      <c r="KIC105" s="98" t="s">
        <v>669</v>
      </c>
      <c r="KID105" s="98" t="s">
        <v>669</v>
      </c>
      <c r="KIE105" s="98" t="s">
        <v>669</v>
      </c>
      <c r="KIF105" s="98" t="s">
        <v>669</v>
      </c>
      <c r="KIG105" s="98" t="s">
        <v>669</v>
      </c>
      <c r="KIH105" s="98" t="s">
        <v>669</v>
      </c>
      <c r="KII105" s="98" t="s">
        <v>669</v>
      </c>
      <c r="KIJ105" s="98" t="s">
        <v>669</v>
      </c>
      <c r="KIK105" s="98" t="s">
        <v>669</v>
      </c>
      <c r="KIL105" s="98" t="s">
        <v>669</v>
      </c>
      <c r="KIM105" s="98" t="s">
        <v>669</v>
      </c>
      <c r="KIN105" s="98" t="s">
        <v>669</v>
      </c>
      <c r="KIO105" s="98" t="s">
        <v>669</v>
      </c>
      <c r="KIP105" s="98" t="s">
        <v>669</v>
      </c>
      <c r="KIQ105" s="98" t="s">
        <v>669</v>
      </c>
      <c r="KIR105" s="98" t="s">
        <v>669</v>
      </c>
      <c r="KIS105" s="98" t="s">
        <v>669</v>
      </c>
      <c r="KIT105" s="98" t="s">
        <v>669</v>
      </c>
      <c r="KIU105" s="98" t="s">
        <v>669</v>
      </c>
      <c r="KIV105" s="98" t="s">
        <v>669</v>
      </c>
      <c r="KIW105" s="98" t="s">
        <v>669</v>
      </c>
      <c r="KIX105" s="98" t="s">
        <v>669</v>
      </c>
      <c r="KIY105" s="98" t="s">
        <v>669</v>
      </c>
      <c r="KIZ105" s="98" t="s">
        <v>669</v>
      </c>
      <c r="KJA105" s="98" t="s">
        <v>669</v>
      </c>
      <c r="KJB105" s="98" t="s">
        <v>669</v>
      </c>
      <c r="KJC105" s="98" t="s">
        <v>669</v>
      </c>
      <c r="KJD105" s="98" t="s">
        <v>669</v>
      </c>
      <c r="KJE105" s="98" t="s">
        <v>669</v>
      </c>
      <c r="KJF105" s="98" t="s">
        <v>669</v>
      </c>
      <c r="KJG105" s="98" t="s">
        <v>669</v>
      </c>
      <c r="KJH105" s="98" t="s">
        <v>669</v>
      </c>
      <c r="KJI105" s="98" t="s">
        <v>669</v>
      </c>
      <c r="KJJ105" s="98" t="s">
        <v>669</v>
      </c>
      <c r="KJK105" s="98" t="s">
        <v>669</v>
      </c>
      <c r="KJL105" s="98" t="s">
        <v>669</v>
      </c>
      <c r="KJM105" s="98" t="s">
        <v>669</v>
      </c>
      <c r="KJN105" s="98" t="s">
        <v>669</v>
      </c>
      <c r="KJO105" s="98" t="s">
        <v>669</v>
      </c>
      <c r="KJP105" s="98" t="s">
        <v>669</v>
      </c>
      <c r="KJQ105" s="98" t="s">
        <v>669</v>
      </c>
      <c r="KJR105" s="98" t="s">
        <v>669</v>
      </c>
      <c r="KJS105" s="98" t="s">
        <v>669</v>
      </c>
      <c r="KJT105" s="98" t="s">
        <v>669</v>
      </c>
      <c r="KJU105" s="98" t="s">
        <v>669</v>
      </c>
      <c r="KJV105" s="98" t="s">
        <v>669</v>
      </c>
      <c r="KJW105" s="98" t="s">
        <v>669</v>
      </c>
      <c r="KJX105" s="98" t="s">
        <v>669</v>
      </c>
      <c r="KJY105" s="98" t="s">
        <v>669</v>
      </c>
      <c r="KJZ105" s="98" t="s">
        <v>669</v>
      </c>
      <c r="KKA105" s="98" t="s">
        <v>669</v>
      </c>
      <c r="KKB105" s="98" t="s">
        <v>669</v>
      </c>
      <c r="KKC105" s="98" t="s">
        <v>669</v>
      </c>
      <c r="KKD105" s="98" t="s">
        <v>669</v>
      </c>
      <c r="KKE105" s="98" t="s">
        <v>669</v>
      </c>
      <c r="KKF105" s="98" t="s">
        <v>669</v>
      </c>
      <c r="KKG105" s="98" t="s">
        <v>669</v>
      </c>
      <c r="KKH105" s="98" t="s">
        <v>669</v>
      </c>
      <c r="KKI105" s="98" t="s">
        <v>669</v>
      </c>
      <c r="KKJ105" s="98" t="s">
        <v>669</v>
      </c>
      <c r="KKK105" s="98" t="s">
        <v>669</v>
      </c>
      <c r="KKL105" s="98" t="s">
        <v>669</v>
      </c>
      <c r="KKM105" s="98" t="s">
        <v>669</v>
      </c>
      <c r="KKN105" s="98" t="s">
        <v>669</v>
      </c>
      <c r="KKO105" s="98" t="s">
        <v>669</v>
      </c>
      <c r="KKP105" s="98" t="s">
        <v>669</v>
      </c>
      <c r="KKQ105" s="98" t="s">
        <v>669</v>
      </c>
      <c r="KKR105" s="98" t="s">
        <v>669</v>
      </c>
      <c r="KKS105" s="98" t="s">
        <v>669</v>
      </c>
      <c r="KKT105" s="98" t="s">
        <v>669</v>
      </c>
      <c r="KKU105" s="98" t="s">
        <v>669</v>
      </c>
      <c r="KKV105" s="98" t="s">
        <v>669</v>
      </c>
      <c r="KKW105" s="98" t="s">
        <v>669</v>
      </c>
      <c r="KKX105" s="98" t="s">
        <v>669</v>
      </c>
      <c r="KKY105" s="98" t="s">
        <v>669</v>
      </c>
      <c r="KKZ105" s="98" t="s">
        <v>669</v>
      </c>
      <c r="KLA105" s="98" t="s">
        <v>669</v>
      </c>
      <c r="KLB105" s="98" t="s">
        <v>669</v>
      </c>
      <c r="KLC105" s="98" t="s">
        <v>669</v>
      </c>
      <c r="KLD105" s="98" t="s">
        <v>669</v>
      </c>
      <c r="KLE105" s="98" t="s">
        <v>669</v>
      </c>
      <c r="KLF105" s="98" t="s">
        <v>669</v>
      </c>
      <c r="KLG105" s="98" t="s">
        <v>669</v>
      </c>
      <c r="KLH105" s="98" t="s">
        <v>669</v>
      </c>
      <c r="KLI105" s="98" t="s">
        <v>669</v>
      </c>
      <c r="KLJ105" s="98" t="s">
        <v>669</v>
      </c>
      <c r="KLK105" s="98" t="s">
        <v>669</v>
      </c>
      <c r="KLL105" s="98" t="s">
        <v>669</v>
      </c>
      <c r="KLM105" s="98" t="s">
        <v>669</v>
      </c>
      <c r="KLN105" s="98" t="s">
        <v>669</v>
      </c>
      <c r="KLO105" s="98" t="s">
        <v>669</v>
      </c>
      <c r="KLP105" s="98" t="s">
        <v>669</v>
      </c>
      <c r="KLQ105" s="98" t="s">
        <v>669</v>
      </c>
      <c r="KLR105" s="98" t="s">
        <v>669</v>
      </c>
      <c r="KLS105" s="98" t="s">
        <v>669</v>
      </c>
      <c r="KLT105" s="98" t="s">
        <v>669</v>
      </c>
      <c r="KLU105" s="98" t="s">
        <v>669</v>
      </c>
      <c r="KLV105" s="98" t="s">
        <v>669</v>
      </c>
      <c r="KLW105" s="98" t="s">
        <v>669</v>
      </c>
      <c r="KLX105" s="98" t="s">
        <v>669</v>
      </c>
      <c r="KLY105" s="98" t="s">
        <v>669</v>
      </c>
      <c r="KLZ105" s="98" t="s">
        <v>669</v>
      </c>
      <c r="KMA105" s="98" t="s">
        <v>669</v>
      </c>
      <c r="KMB105" s="98" t="s">
        <v>669</v>
      </c>
      <c r="KMC105" s="98" t="s">
        <v>669</v>
      </c>
      <c r="KMD105" s="98" t="s">
        <v>669</v>
      </c>
      <c r="KME105" s="98" t="s">
        <v>669</v>
      </c>
      <c r="KMF105" s="98" t="s">
        <v>669</v>
      </c>
      <c r="KMG105" s="98" t="s">
        <v>669</v>
      </c>
      <c r="KMH105" s="98" t="s">
        <v>669</v>
      </c>
      <c r="KMI105" s="98" t="s">
        <v>669</v>
      </c>
      <c r="KMJ105" s="98" t="s">
        <v>669</v>
      </c>
      <c r="KMK105" s="98" t="s">
        <v>669</v>
      </c>
      <c r="KML105" s="98" t="s">
        <v>669</v>
      </c>
      <c r="KMM105" s="98" t="s">
        <v>669</v>
      </c>
      <c r="KMN105" s="98" t="s">
        <v>669</v>
      </c>
      <c r="KMO105" s="98" t="s">
        <v>669</v>
      </c>
      <c r="KMP105" s="98" t="s">
        <v>669</v>
      </c>
      <c r="KMQ105" s="98" t="s">
        <v>669</v>
      </c>
      <c r="KMR105" s="98" t="s">
        <v>669</v>
      </c>
      <c r="KMS105" s="98" t="s">
        <v>669</v>
      </c>
      <c r="KMT105" s="98" t="s">
        <v>669</v>
      </c>
      <c r="KMU105" s="98" t="s">
        <v>669</v>
      </c>
      <c r="KMV105" s="98" t="s">
        <v>669</v>
      </c>
      <c r="KMW105" s="98" t="s">
        <v>669</v>
      </c>
      <c r="KMX105" s="98" t="s">
        <v>669</v>
      </c>
      <c r="KMY105" s="98" t="s">
        <v>669</v>
      </c>
      <c r="KMZ105" s="98" t="s">
        <v>669</v>
      </c>
      <c r="KNA105" s="98" t="s">
        <v>669</v>
      </c>
      <c r="KNB105" s="98" t="s">
        <v>669</v>
      </c>
      <c r="KNC105" s="98" t="s">
        <v>669</v>
      </c>
      <c r="KND105" s="98" t="s">
        <v>669</v>
      </c>
      <c r="KNE105" s="98" t="s">
        <v>669</v>
      </c>
      <c r="KNF105" s="98" t="s">
        <v>669</v>
      </c>
      <c r="KNG105" s="98" t="s">
        <v>669</v>
      </c>
      <c r="KNH105" s="98" t="s">
        <v>669</v>
      </c>
      <c r="KNI105" s="98" t="s">
        <v>669</v>
      </c>
      <c r="KNJ105" s="98" t="s">
        <v>669</v>
      </c>
      <c r="KNK105" s="98" t="s">
        <v>669</v>
      </c>
      <c r="KNL105" s="98" t="s">
        <v>669</v>
      </c>
      <c r="KNM105" s="98" t="s">
        <v>669</v>
      </c>
      <c r="KNN105" s="98" t="s">
        <v>669</v>
      </c>
      <c r="KNO105" s="98" t="s">
        <v>669</v>
      </c>
      <c r="KNP105" s="98" t="s">
        <v>669</v>
      </c>
      <c r="KNQ105" s="98" t="s">
        <v>669</v>
      </c>
      <c r="KNR105" s="98" t="s">
        <v>669</v>
      </c>
      <c r="KNS105" s="98" t="s">
        <v>669</v>
      </c>
      <c r="KNT105" s="98" t="s">
        <v>669</v>
      </c>
      <c r="KNU105" s="98" t="s">
        <v>669</v>
      </c>
      <c r="KNV105" s="98" t="s">
        <v>669</v>
      </c>
      <c r="KNW105" s="98" t="s">
        <v>669</v>
      </c>
      <c r="KNX105" s="98" t="s">
        <v>669</v>
      </c>
      <c r="KNY105" s="98" t="s">
        <v>669</v>
      </c>
      <c r="KNZ105" s="98" t="s">
        <v>669</v>
      </c>
      <c r="KOA105" s="98" t="s">
        <v>669</v>
      </c>
      <c r="KOB105" s="98" t="s">
        <v>669</v>
      </c>
      <c r="KOC105" s="98" t="s">
        <v>669</v>
      </c>
      <c r="KOD105" s="98" t="s">
        <v>669</v>
      </c>
      <c r="KOE105" s="98" t="s">
        <v>669</v>
      </c>
      <c r="KOF105" s="98" t="s">
        <v>669</v>
      </c>
      <c r="KOG105" s="98" t="s">
        <v>669</v>
      </c>
      <c r="KOH105" s="98" t="s">
        <v>669</v>
      </c>
      <c r="KOI105" s="98" t="s">
        <v>669</v>
      </c>
      <c r="KOJ105" s="98" t="s">
        <v>669</v>
      </c>
      <c r="KOK105" s="98" t="s">
        <v>669</v>
      </c>
      <c r="KOL105" s="98" t="s">
        <v>669</v>
      </c>
      <c r="KOM105" s="98" t="s">
        <v>669</v>
      </c>
      <c r="KON105" s="98" t="s">
        <v>669</v>
      </c>
      <c r="KOO105" s="98" t="s">
        <v>669</v>
      </c>
      <c r="KOP105" s="98" t="s">
        <v>669</v>
      </c>
      <c r="KOQ105" s="98" t="s">
        <v>669</v>
      </c>
      <c r="KOR105" s="98" t="s">
        <v>669</v>
      </c>
      <c r="KOS105" s="98" t="s">
        <v>669</v>
      </c>
      <c r="KOT105" s="98" t="s">
        <v>669</v>
      </c>
      <c r="KOU105" s="98" t="s">
        <v>669</v>
      </c>
      <c r="KOV105" s="98" t="s">
        <v>669</v>
      </c>
      <c r="KOW105" s="98" t="s">
        <v>669</v>
      </c>
      <c r="KOX105" s="98" t="s">
        <v>669</v>
      </c>
      <c r="KOY105" s="98" t="s">
        <v>669</v>
      </c>
      <c r="KOZ105" s="98" t="s">
        <v>669</v>
      </c>
      <c r="KPA105" s="98" t="s">
        <v>669</v>
      </c>
      <c r="KPB105" s="98" t="s">
        <v>669</v>
      </c>
      <c r="KPC105" s="98" t="s">
        <v>669</v>
      </c>
      <c r="KPD105" s="98" t="s">
        <v>669</v>
      </c>
      <c r="KPE105" s="98" t="s">
        <v>669</v>
      </c>
      <c r="KPF105" s="98" t="s">
        <v>669</v>
      </c>
      <c r="KPG105" s="98" t="s">
        <v>669</v>
      </c>
      <c r="KPH105" s="98" t="s">
        <v>669</v>
      </c>
      <c r="KPI105" s="98" t="s">
        <v>669</v>
      </c>
      <c r="KPJ105" s="98" t="s">
        <v>669</v>
      </c>
      <c r="KPK105" s="98" t="s">
        <v>669</v>
      </c>
      <c r="KPL105" s="98" t="s">
        <v>669</v>
      </c>
      <c r="KPM105" s="98" t="s">
        <v>669</v>
      </c>
      <c r="KPN105" s="98" t="s">
        <v>669</v>
      </c>
      <c r="KPO105" s="98" t="s">
        <v>669</v>
      </c>
      <c r="KPP105" s="98" t="s">
        <v>669</v>
      </c>
      <c r="KPQ105" s="98" t="s">
        <v>669</v>
      </c>
      <c r="KPR105" s="98" t="s">
        <v>669</v>
      </c>
      <c r="KPS105" s="98" t="s">
        <v>669</v>
      </c>
      <c r="KPT105" s="98" t="s">
        <v>669</v>
      </c>
      <c r="KPU105" s="98" t="s">
        <v>669</v>
      </c>
      <c r="KPV105" s="98" t="s">
        <v>669</v>
      </c>
      <c r="KPW105" s="98" t="s">
        <v>669</v>
      </c>
      <c r="KPX105" s="98" t="s">
        <v>669</v>
      </c>
      <c r="KPY105" s="98" t="s">
        <v>669</v>
      </c>
      <c r="KPZ105" s="98" t="s">
        <v>669</v>
      </c>
      <c r="KQA105" s="98" t="s">
        <v>669</v>
      </c>
      <c r="KQB105" s="98" t="s">
        <v>669</v>
      </c>
      <c r="KQC105" s="98" t="s">
        <v>669</v>
      </c>
      <c r="KQD105" s="98" t="s">
        <v>669</v>
      </c>
      <c r="KQE105" s="98" t="s">
        <v>669</v>
      </c>
      <c r="KQF105" s="98" t="s">
        <v>669</v>
      </c>
      <c r="KQG105" s="98" t="s">
        <v>669</v>
      </c>
      <c r="KQH105" s="98" t="s">
        <v>669</v>
      </c>
      <c r="KQI105" s="98" t="s">
        <v>669</v>
      </c>
      <c r="KQJ105" s="98" t="s">
        <v>669</v>
      </c>
      <c r="KQK105" s="98" t="s">
        <v>669</v>
      </c>
      <c r="KQL105" s="98" t="s">
        <v>669</v>
      </c>
      <c r="KQM105" s="98" t="s">
        <v>669</v>
      </c>
      <c r="KQN105" s="98" t="s">
        <v>669</v>
      </c>
      <c r="KQO105" s="98" t="s">
        <v>669</v>
      </c>
      <c r="KQP105" s="98" t="s">
        <v>669</v>
      </c>
      <c r="KQQ105" s="98" t="s">
        <v>669</v>
      </c>
      <c r="KQR105" s="98" t="s">
        <v>669</v>
      </c>
      <c r="KQS105" s="98" t="s">
        <v>669</v>
      </c>
      <c r="KQT105" s="98" t="s">
        <v>669</v>
      </c>
      <c r="KQU105" s="98" t="s">
        <v>669</v>
      </c>
      <c r="KQV105" s="98" t="s">
        <v>669</v>
      </c>
      <c r="KQW105" s="98" t="s">
        <v>669</v>
      </c>
      <c r="KQX105" s="98" t="s">
        <v>669</v>
      </c>
      <c r="KQY105" s="98" t="s">
        <v>669</v>
      </c>
      <c r="KQZ105" s="98" t="s">
        <v>669</v>
      </c>
      <c r="KRA105" s="98" t="s">
        <v>669</v>
      </c>
      <c r="KRB105" s="98" t="s">
        <v>669</v>
      </c>
      <c r="KRC105" s="98" t="s">
        <v>669</v>
      </c>
      <c r="KRD105" s="98" t="s">
        <v>669</v>
      </c>
      <c r="KRE105" s="98" t="s">
        <v>669</v>
      </c>
      <c r="KRF105" s="98" t="s">
        <v>669</v>
      </c>
      <c r="KRG105" s="98" t="s">
        <v>669</v>
      </c>
      <c r="KRH105" s="98" t="s">
        <v>669</v>
      </c>
      <c r="KRI105" s="98" t="s">
        <v>669</v>
      </c>
      <c r="KRJ105" s="98" t="s">
        <v>669</v>
      </c>
      <c r="KRK105" s="98" t="s">
        <v>669</v>
      </c>
      <c r="KRL105" s="98" t="s">
        <v>669</v>
      </c>
      <c r="KRM105" s="98" t="s">
        <v>669</v>
      </c>
      <c r="KRN105" s="98" t="s">
        <v>669</v>
      </c>
      <c r="KRO105" s="98" t="s">
        <v>669</v>
      </c>
      <c r="KRP105" s="98" t="s">
        <v>669</v>
      </c>
      <c r="KRQ105" s="98" t="s">
        <v>669</v>
      </c>
      <c r="KRR105" s="98" t="s">
        <v>669</v>
      </c>
      <c r="KRS105" s="98" t="s">
        <v>669</v>
      </c>
      <c r="KRT105" s="98" t="s">
        <v>669</v>
      </c>
      <c r="KRU105" s="98" t="s">
        <v>669</v>
      </c>
      <c r="KRV105" s="98" t="s">
        <v>669</v>
      </c>
      <c r="KRW105" s="98" t="s">
        <v>669</v>
      </c>
      <c r="KRX105" s="98" t="s">
        <v>669</v>
      </c>
      <c r="KRY105" s="98" t="s">
        <v>669</v>
      </c>
      <c r="KRZ105" s="98" t="s">
        <v>669</v>
      </c>
      <c r="KSA105" s="98" t="s">
        <v>669</v>
      </c>
      <c r="KSB105" s="98" t="s">
        <v>669</v>
      </c>
      <c r="KSC105" s="98" t="s">
        <v>669</v>
      </c>
      <c r="KSD105" s="98" t="s">
        <v>669</v>
      </c>
      <c r="KSE105" s="98" t="s">
        <v>669</v>
      </c>
      <c r="KSF105" s="98" t="s">
        <v>669</v>
      </c>
      <c r="KSG105" s="98" t="s">
        <v>669</v>
      </c>
      <c r="KSH105" s="98" t="s">
        <v>669</v>
      </c>
      <c r="KSI105" s="98" t="s">
        <v>669</v>
      </c>
      <c r="KSJ105" s="98" t="s">
        <v>669</v>
      </c>
      <c r="KSK105" s="98" t="s">
        <v>669</v>
      </c>
      <c r="KSL105" s="98" t="s">
        <v>669</v>
      </c>
      <c r="KSM105" s="98" t="s">
        <v>669</v>
      </c>
      <c r="KSN105" s="98" t="s">
        <v>669</v>
      </c>
      <c r="KSO105" s="98" t="s">
        <v>669</v>
      </c>
      <c r="KSP105" s="98" t="s">
        <v>669</v>
      </c>
      <c r="KSQ105" s="98" t="s">
        <v>669</v>
      </c>
      <c r="KSR105" s="98" t="s">
        <v>669</v>
      </c>
      <c r="KSS105" s="98" t="s">
        <v>669</v>
      </c>
      <c r="KST105" s="98" t="s">
        <v>669</v>
      </c>
      <c r="KSU105" s="98" t="s">
        <v>669</v>
      </c>
      <c r="KSV105" s="98" t="s">
        <v>669</v>
      </c>
      <c r="KSW105" s="98" t="s">
        <v>669</v>
      </c>
      <c r="KSX105" s="98" t="s">
        <v>669</v>
      </c>
      <c r="KSY105" s="98" t="s">
        <v>669</v>
      </c>
      <c r="KSZ105" s="98" t="s">
        <v>669</v>
      </c>
      <c r="KTA105" s="98" t="s">
        <v>669</v>
      </c>
      <c r="KTB105" s="98" t="s">
        <v>669</v>
      </c>
      <c r="KTC105" s="98" t="s">
        <v>669</v>
      </c>
      <c r="KTD105" s="98" t="s">
        <v>669</v>
      </c>
      <c r="KTE105" s="98" t="s">
        <v>669</v>
      </c>
      <c r="KTF105" s="98" t="s">
        <v>669</v>
      </c>
      <c r="KTG105" s="98" t="s">
        <v>669</v>
      </c>
      <c r="KTH105" s="98" t="s">
        <v>669</v>
      </c>
      <c r="KTI105" s="98" t="s">
        <v>669</v>
      </c>
      <c r="KTJ105" s="98" t="s">
        <v>669</v>
      </c>
      <c r="KTK105" s="98" t="s">
        <v>669</v>
      </c>
      <c r="KTL105" s="98" t="s">
        <v>669</v>
      </c>
      <c r="KTM105" s="98" t="s">
        <v>669</v>
      </c>
      <c r="KTN105" s="98" t="s">
        <v>669</v>
      </c>
      <c r="KTO105" s="98" t="s">
        <v>669</v>
      </c>
      <c r="KTP105" s="98" t="s">
        <v>669</v>
      </c>
      <c r="KTQ105" s="98" t="s">
        <v>669</v>
      </c>
      <c r="KTR105" s="98" t="s">
        <v>669</v>
      </c>
      <c r="KTS105" s="98" t="s">
        <v>669</v>
      </c>
      <c r="KTT105" s="98" t="s">
        <v>669</v>
      </c>
      <c r="KTU105" s="98" t="s">
        <v>669</v>
      </c>
      <c r="KTV105" s="98" t="s">
        <v>669</v>
      </c>
      <c r="KTW105" s="98" t="s">
        <v>669</v>
      </c>
      <c r="KTX105" s="98" t="s">
        <v>669</v>
      </c>
      <c r="KTY105" s="98" t="s">
        <v>669</v>
      </c>
      <c r="KTZ105" s="98" t="s">
        <v>669</v>
      </c>
      <c r="KUA105" s="98" t="s">
        <v>669</v>
      </c>
      <c r="KUB105" s="98" t="s">
        <v>669</v>
      </c>
      <c r="KUC105" s="98" t="s">
        <v>669</v>
      </c>
      <c r="KUD105" s="98" t="s">
        <v>669</v>
      </c>
      <c r="KUE105" s="98" t="s">
        <v>669</v>
      </c>
      <c r="KUF105" s="98" t="s">
        <v>669</v>
      </c>
      <c r="KUG105" s="98" t="s">
        <v>669</v>
      </c>
      <c r="KUH105" s="98" t="s">
        <v>669</v>
      </c>
      <c r="KUI105" s="98" t="s">
        <v>669</v>
      </c>
      <c r="KUJ105" s="98" t="s">
        <v>669</v>
      </c>
      <c r="KUK105" s="98" t="s">
        <v>669</v>
      </c>
      <c r="KUL105" s="98" t="s">
        <v>669</v>
      </c>
      <c r="KUM105" s="98" t="s">
        <v>669</v>
      </c>
      <c r="KUN105" s="98" t="s">
        <v>669</v>
      </c>
      <c r="KUO105" s="98" t="s">
        <v>669</v>
      </c>
      <c r="KUP105" s="98" t="s">
        <v>669</v>
      </c>
      <c r="KUQ105" s="98" t="s">
        <v>669</v>
      </c>
      <c r="KUR105" s="98" t="s">
        <v>669</v>
      </c>
      <c r="KUS105" s="98" t="s">
        <v>669</v>
      </c>
      <c r="KUT105" s="98" t="s">
        <v>669</v>
      </c>
      <c r="KUU105" s="98" t="s">
        <v>669</v>
      </c>
      <c r="KUV105" s="98" t="s">
        <v>669</v>
      </c>
      <c r="KUW105" s="98" t="s">
        <v>669</v>
      </c>
      <c r="KUX105" s="98" t="s">
        <v>669</v>
      </c>
      <c r="KUY105" s="98" t="s">
        <v>669</v>
      </c>
      <c r="KUZ105" s="98" t="s">
        <v>669</v>
      </c>
      <c r="KVA105" s="98" t="s">
        <v>669</v>
      </c>
      <c r="KVB105" s="98" t="s">
        <v>669</v>
      </c>
      <c r="KVC105" s="98" t="s">
        <v>669</v>
      </c>
      <c r="KVD105" s="98" t="s">
        <v>669</v>
      </c>
      <c r="KVE105" s="98" t="s">
        <v>669</v>
      </c>
      <c r="KVF105" s="98" t="s">
        <v>669</v>
      </c>
      <c r="KVG105" s="98" t="s">
        <v>669</v>
      </c>
      <c r="KVH105" s="98" t="s">
        <v>669</v>
      </c>
      <c r="KVI105" s="98" t="s">
        <v>669</v>
      </c>
      <c r="KVJ105" s="98" t="s">
        <v>669</v>
      </c>
      <c r="KVK105" s="98" t="s">
        <v>669</v>
      </c>
      <c r="KVL105" s="98" t="s">
        <v>669</v>
      </c>
      <c r="KVM105" s="98" t="s">
        <v>669</v>
      </c>
      <c r="KVN105" s="98" t="s">
        <v>669</v>
      </c>
      <c r="KVO105" s="98" t="s">
        <v>669</v>
      </c>
      <c r="KVP105" s="98" t="s">
        <v>669</v>
      </c>
      <c r="KVQ105" s="98" t="s">
        <v>669</v>
      </c>
      <c r="KVR105" s="98" t="s">
        <v>669</v>
      </c>
      <c r="KVS105" s="98" t="s">
        <v>669</v>
      </c>
      <c r="KVT105" s="98" t="s">
        <v>669</v>
      </c>
      <c r="KVU105" s="98" t="s">
        <v>669</v>
      </c>
      <c r="KVV105" s="98" t="s">
        <v>669</v>
      </c>
      <c r="KVW105" s="98" t="s">
        <v>669</v>
      </c>
      <c r="KVX105" s="98" t="s">
        <v>669</v>
      </c>
      <c r="KVY105" s="98" t="s">
        <v>669</v>
      </c>
      <c r="KVZ105" s="98" t="s">
        <v>669</v>
      </c>
      <c r="KWA105" s="98" t="s">
        <v>669</v>
      </c>
      <c r="KWB105" s="98" t="s">
        <v>669</v>
      </c>
      <c r="KWC105" s="98" t="s">
        <v>669</v>
      </c>
      <c r="KWD105" s="98" t="s">
        <v>669</v>
      </c>
      <c r="KWE105" s="98" t="s">
        <v>669</v>
      </c>
      <c r="KWF105" s="98" t="s">
        <v>669</v>
      </c>
      <c r="KWG105" s="98" t="s">
        <v>669</v>
      </c>
      <c r="KWH105" s="98" t="s">
        <v>669</v>
      </c>
      <c r="KWI105" s="98" t="s">
        <v>669</v>
      </c>
      <c r="KWJ105" s="98" t="s">
        <v>669</v>
      </c>
      <c r="KWK105" s="98" t="s">
        <v>669</v>
      </c>
      <c r="KWL105" s="98" t="s">
        <v>669</v>
      </c>
      <c r="KWM105" s="98" t="s">
        <v>669</v>
      </c>
      <c r="KWN105" s="98" t="s">
        <v>669</v>
      </c>
      <c r="KWO105" s="98" t="s">
        <v>669</v>
      </c>
      <c r="KWP105" s="98" t="s">
        <v>669</v>
      </c>
      <c r="KWQ105" s="98" t="s">
        <v>669</v>
      </c>
      <c r="KWR105" s="98" t="s">
        <v>669</v>
      </c>
      <c r="KWS105" s="98" t="s">
        <v>669</v>
      </c>
      <c r="KWT105" s="98" t="s">
        <v>669</v>
      </c>
      <c r="KWU105" s="98" t="s">
        <v>669</v>
      </c>
      <c r="KWV105" s="98" t="s">
        <v>669</v>
      </c>
      <c r="KWW105" s="98" t="s">
        <v>669</v>
      </c>
      <c r="KWX105" s="98" t="s">
        <v>669</v>
      </c>
      <c r="KWY105" s="98" t="s">
        <v>669</v>
      </c>
      <c r="KWZ105" s="98" t="s">
        <v>669</v>
      </c>
      <c r="KXA105" s="98" t="s">
        <v>669</v>
      </c>
      <c r="KXB105" s="98" t="s">
        <v>669</v>
      </c>
      <c r="KXC105" s="98" t="s">
        <v>669</v>
      </c>
      <c r="KXD105" s="98" t="s">
        <v>669</v>
      </c>
      <c r="KXE105" s="98" t="s">
        <v>669</v>
      </c>
      <c r="KXF105" s="98" t="s">
        <v>669</v>
      </c>
      <c r="KXG105" s="98" t="s">
        <v>669</v>
      </c>
      <c r="KXH105" s="98" t="s">
        <v>669</v>
      </c>
      <c r="KXI105" s="98" t="s">
        <v>669</v>
      </c>
      <c r="KXJ105" s="98" t="s">
        <v>669</v>
      </c>
      <c r="KXK105" s="98" t="s">
        <v>669</v>
      </c>
      <c r="KXL105" s="98" t="s">
        <v>669</v>
      </c>
      <c r="KXM105" s="98" t="s">
        <v>669</v>
      </c>
      <c r="KXN105" s="98" t="s">
        <v>669</v>
      </c>
      <c r="KXO105" s="98" t="s">
        <v>669</v>
      </c>
      <c r="KXP105" s="98" t="s">
        <v>669</v>
      </c>
      <c r="KXQ105" s="98" t="s">
        <v>669</v>
      </c>
      <c r="KXR105" s="98" t="s">
        <v>669</v>
      </c>
      <c r="KXS105" s="98" t="s">
        <v>669</v>
      </c>
      <c r="KXT105" s="98" t="s">
        <v>669</v>
      </c>
      <c r="KXU105" s="98" t="s">
        <v>669</v>
      </c>
      <c r="KXV105" s="98" t="s">
        <v>669</v>
      </c>
      <c r="KXW105" s="98" t="s">
        <v>669</v>
      </c>
      <c r="KXX105" s="98" t="s">
        <v>669</v>
      </c>
      <c r="KXY105" s="98" t="s">
        <v>669</v>
      </c>
      <c r="KXZ105" s="98" t="s">
        <v>669</v>
      </c>
      <c r="KYA105" s="98" t="s">
        <v>669</v>
      </c>
      <c r="KYB105" s="98" t="s">
        <v>669</v>
      </c>
      <c r="KYC105" s="98" t="s">
        <v>669</v>
      </c>
      <c r="KYD105" s="98" t="s">
        <v>669</v>
      </c>
      <c r="KYE105" s="98" t="s">
        <v>669</v>
      </c>
      <c r="KYF105" s="98" t="s">
        <v>669</v>
      </c>
      <c r="KYG105" s="98" t="s">
        <v>669</v>
      </c>
      <c r="KYH105" s="98" t="s">
        <v>669</v>
      </c>
      <c r="KYI105" s="98" t="s">
        <v>669</v>
      </c>
      <c r="KYJ105" s="98" t="s">
        <v>669</v>
      </c>
      <c r="KYK105" s="98" t="s">
        <v>669</v>
      </c>
      <c r="KYL105" s="98" t="s">
        <v>669</v>
      </c>
      <c r="KYM105" s="98" t="s">
        <v>669</v>
      </c>
      <c r="KYN105" s="98" t="s">
        <v>669</v>
      </c>
      <c r="KYO105" s="98" t="s">
        <v>669</v>
      </c>
      <c r="KYP105" s="98" t="s">
        <v>669</v>
      </c>
      <c r="KYQ105" s="98" t="s">
        <v>669</v>
      </c>
      <c r="KYR105" s="98" t="s">
        <v>669</v>
      </c>
      <c r="KYS105" s="98" t="s">
        <v>669</v>
      </c>
      <c r="KYT105" s="98" t="s">
        <v>669</v>
      </c>
      <c r="KYU105" s="98" t="s">
        <v>669</v>
      </c>
      <c r="KYV105" s="98" t="s">
        <v>669</v>
      </c>
      <c r="KYW105" s="98" t="s">
        <v>669</v>
      </c>
      <c r="KYX105" s="98" t="s">
        <v>669</v>
      </c>
      <c r="KYY105" s="98" t="s">
        <v>669</v>
      </c>
      <c r="KYZ105" s="98" t="s">
        <v>669</v>
      </c>
      <c r="KZA105" s="98" t="s">
        <v>669</v>
      </c>
      <c r="KZB105" s="98" t="s">
        <v>669</v>
      </c>
      <c r="KZC105" s="98" t="s">
        <v>669</v>
      </c>
      <c r="KZD105" s="98" t="s">
        <v>669</v>
      </c>
      <c r="KZE105" s="98" t="s">
        <v>669</v>
      </c>
      <c r="KZF105" s="98" t="s">
        <v>669</v>
      </c>
      <c r="KZG105" s="98" t="s">
        <v>669</v>
      </c>
      <c r="KZH105" s="98" t="s">
        <v>669</v>
      </c>
      <c r="KZI105" s="98" t="s">
        <v>669</v>
      </c>
      <c r="KZJ105" s="98" t="s">
        <v>669</v>
      </c>
      <c r="KZK105" s="98" t="s">
        <v>669</v>
      </c>
      <c r="KZL105" s="98" t="s">
        <v>669</v>
      </c>
      <c r="KZM105" s="98" t="s">
        <v>669</v>
      </c>
      <c r="KZN105" s="98" t="s">
        <v>669</v>
      </c>
      <c r="KZO105" s="98" t="s">
        <v>669</v>
      </c>
      <c r="KZP105" s="98" t="s">
        <v>669</v>
      </c>
      <c r="KZQ105" s="98" t="s">
        <v>669</v>
      </c>
      <c r="KZR105" s="98" t="s">
        <v>669</v>
      </c>
      <c r="KZS105" s="98" t="s">
        <v>669</v>
      </c>
      <c r="KZT105" s="98" t="s">
        <v>669</v>
      </c>
      <c r="KZU105" s="98" t="s">
        <v>669</v>
      </c>
      <c r="KZV105" s="98" t="s">
        <v>669</v>
      </c>
      <c r="KZW105" s="98" t="s">
        <v>669</v>
      </c>
      <c r="KZX105" s="98" t="s">
        <v>669</v>
      </c>
      <c r="KZY105" s="98" t="s">
        <v>669</v>
      </c>
      <c r="KZZ105" s="98" t="s">
        <v>669</v>
      </c>
      <c r="LAA105" s="98" t="s">
        <v>669</v>
      </c>
      <c r="LAB105" s="98" t="s">
        <v>669</v>
      </c>
      <c r="LAC105" s="98" t="s">
        <v>669</v>
      </c>
      <c r="LAD105" s="98" t="s">
        <v>669</v>
      </c>
      <c r="LAE105" s="98" t="s">
        <v>669</v>
      </c>
      <c r="LAF105" s="98" t="s">
        <v>669</v>
      </c>
      <c r="LAG105" s="98" t="s">
        <v>669</v>
      </c>
      <c r="LAH105" s="98" t="s">
        <v>669</v>
      </c>
      <c r="LAI105" s="98" t="s">
        <v>669</v>
      </c>
      <c r="LAJ105" s="98" t="s">
        <v>669</v>
      </c>
      <c r="LAK105" s="98" t="s">
        <v>669</v>
      </c>
      <c r="LAL105" s="98" t="s">
        <v>669</v>
      </c>
      <c r="LAM105" s="98" t="s">
        <v>669</v>
      </c>
      <c r="LAN105" s="98" t="s">
        <v>669</v>
      </c>
      <c r="LAO105" s="98" t="s">
        <v>669</v>
      </c>
      <c r="LAP105" s="98" t="s">
        <v>669</v>
      </c>
      <c r="LAQ105" s="98" t="s">
        <v>669</v>
      </c>
      <c r="LAR105" s="98" t="s">
        <v>669</v>
      </c>
      <c r="LAS105" s="98" t="s">
        <v>669</v>
      </c>
      <c r="LAT105" s="98" t="s">
        <v>669</v>
      </c>
      <c r="LAU105" s="98" t="s">
        <v>669</v>
      </c>
      <c r="LAV105" s="98" t="s">
        <v>669</v>
      </c>
      <c r="LAW105" s="98" t="s">
        <v>669</v>
      </c>
      <c r="LAX105" s="98" t="s">
        <v>669</v>
      </c>
      <c r="LAY105" s="98" t="s">
        <v>669</v>
      </c>
      <c r="LAZ105" s="98" t="s">
        <v>669</v>
      </c>
      <c r="LBA105" s="98" t="s">
        <v>669</v>
      </c>
      <c r="LBB105" s="98" t="s">
        <v>669</v>
      </c>
      <c r="LBC105" s="98" t="s">
        <v>669</v>
      </c>
      <c r="LBD105" s="98" t="s">
        <v>669</v>
      </c>
      <c r="LBE105" s="98" t="s">
        <v>669</v>
      </c>
      <c r="LBF105" s="98" t="s">
        <v>669</v>
      </c>
      <c r="LBG105" s="98" t="s">
        <v>669</v>
      </c>
      <c r="LBH105" s="98" t="s">
        <v>669</v>
      </c>
      <c r="LBI105" s="98" t="s">
        <v>669</v>
      </c>
      <c r="LBJ105" s="98" t="s">
        <v>669</v>
      </c>
      <c r="LBK105" s="98" t="s">
        <v>669</v>
      </c>
      <c r="LBL105" s="98" t="s">
        <v>669</v>
      </c>
      <c r="LBM105" s="98" t="s">
        <v>669</v>
      </c>
      <c r="LBN105" s="98" t="s">
        <v>669</v>
      </c>
      <c r="LBO105" s="98" t="s">
        <v>669</v>
      </c>
      <c r="LBP105" s="98" t="s">
        <v>669</v>
      </c>
      <c r="LBQ105" s="98" t="s">
        <v>669</v>
      </c>
      <c r="LBR105" s="98" t="s">
        <v>669</v>
      </c>
      <c r="LBS105" s="98" t="s">
        <v>669</v>
      </c>
      <c r="LBT105" s="98" t="s">
        <v>669</v>
      </c>
      <c r="LBU105" s="98" t="s">
        <v>669</v>
      </c>
      <c r="LBV105" s="98" t="s">
        <v>669</v>
      </c>
      <c r="LBW105" s="98" t="s">
        <v>669</v>
      </c>
      <c r="LBX105" s="98" t="s">
        <v>669</v>
      </c>
      <c r="LBY105" s="98" t="s">
        <v>669</v>
      </c>
      <c r="LBZ105" s="98" t="s">
        <v>669</v>
      </c>
      <c r="LCA105" s="98" t="s">
        <v>669</v>
      </c>
      <c r="LCB105" s="98" t="s">
        <v>669</v>
      </c>
      <c r="LCC105" s="98" t="s">
        <v>669</v>
      </c>
      <c r="LCD105" s="98" t="s">
        <v>669</v>
      </c>
      <c r="LCE105" s="98" t="s">
        <v>669</v>
      </c>
      <c r="LCF105" s="98" t="s">
        <v>669</v>
      </c>
      <c r="LCG105" s="98" t="s">
        <v>669</v>
      </c>
      <c r="LCH105" s="98" t="s">
        <v>669</v>
      </c>
      <c r="LCI105" s="98" t="s">
        <v>669</v>
      </c>
      <c r="LCJ105" s="98" t="s">
        <v>669</v>
      </c>
      <c r="LCK105" s="98" t="s">
        <v>669</v>
      </c>
      <c r="LCL105" s="98" t="s">
        <v>669</v>
      </c>
      <c r="LCM105" s="98" t="s">
        <v>669</v>
      </c>
      <c r="LCN105" s="98" t="s">
        <v>669</v>
      </c>
      <c r="LCO105" s="98" t="s">
        <v>669</v>
      </c>
      <c r="LCP105" s="98" t="s">
        <v>669</v>
      </c>
      <c r="LCQ105" s="98" t="s">
        <v>669</v>
      </c>
      <c r="LCR105" s="98" t="s">
        <v>669</v>
      </c>
      <c r="LCS105" s="98" t="s">
        <v>669</v>
      </c>
      <c r="LCT105" s="98" t="s">
        <v>669</v>
      </c>
      <c r="LCU105" s="98" t="s">
        <v>669</v>
      </c>
      <c r="LCV105" s="98" t="s">
        <v>669</v>
      </c>
      <c r="LCW105" s="98" t="s">
        <v>669</v>
      </c>
      <c r="LCX105" s="98" t="s">
        <v>669</v>
      </c>
      <c r="LCY105" s="98" t="s">
        <v>669</v>
      </c>
      <c r="LCZ105" s="98" t="s">
        <v>669</v>
      </c>
      <c r="LDA105" s="98" t="s">
        <v>669</v>
      </c>
      <c r="LDB105" s="98" t="s">
        <v>669</v>
      </c>
      <c r="LDC105" s="98" t="s">
        <v>669</v>
      </c>
      <c r="LDD105" s="98" t="s">
        <v>669</v>
      </c>
      <c r="LDE105" s="98" t="s">
        <v>669</v>
      </c>
      <c r="LDF105" s="98" t="s">
        <v>669</v>
      </c>
      <c r="LDG105" s="98" t="s">
        <v>669</v>
      </c>
      <c r="LDH105" s="98" t="s">
        <v>669</v>
      </c>
      <c r="LDI105" s="98" t="s">
        <v>669</v>
      </c>
      <c r="LDJ105" s="98" t="s">
        <v>669</v>
      </c>
      <c r="LDK105" s="98" t="s">
        <v>669</v>
      </c>
      <c r="LDL105" s="98" t="s">
        <v>669</v>
      </c>
      <c r="LDM105" s="98" t="s">
        <v>669</v>
      </c>
      <c r="LDN105" s="98" t="s">
        <v>669</v>
      </c>
      <c r="LDO105" s="98" t="s">
        <v>669</v>
      </c>
      <c r="LDP105" s="98" t="s">
        <v>669</v>
      </c>
      <c r="LDQ105" s="98" t="s">
        <v>669</v>
      </c>
      <c r="LDR105" s="98" t="s">
        <v>669</v>
      </c>
      <c r="LDS105" s="98" t="s">
        <v>669</v>
      </c>
      <c r="LDT105" s="98" t="s">
        <v>669</v>
      </c>
      <c r="LDU105" s="98" t="s">
        <v>669</v>
      </c>
      <c r="LDV105" s="98" t="s">
        <v>669</v>
      </c>
      <c r="LDW105" s="98" t="s">
        <v>669</v>
      </c>
      <c r="LDX105" s="98" t="s">
        <v>669</v>
      </c>
      <c r="LDY105" s="98" t="s">
        <v>669</v>
      </c>
      <c r="LDZ105" s="98" t="s">
        <v>669</v>
      </c>
      <c r="LEA105" s="98" t="s">
        <v>669</v>
      </c>
      <c r="LEB105" s="98" t="s">
        <v>669</v>
      </c>
      <c r="LEC105" s="98" t="s">
        <v>669</v>
      </c>
      <c r="LED105" s="98" t="s">
        <v>669</v>
      </c>
      <c r="LEE105" s="98" t="s">
        <v>669</v>
      </c>
      <c r="LEF105" s="98" t="s">
        <v>669</v>
      </c>
      <c r="LEG105" s="98" t="s">
        <v>669</v>
      </c>
      <c r="LEH105" s="98" t="s">
        <v>669</v>
      </c>
      <c r="LEI105" s="98" t="s">
        <v>669</v>
      </c>
      <c r="LEJ105" s="98" t="s">
        <v>669</v>
      </c>
      <c r="LEK105" s="98" t="s">
        <v>669</v>
      </c>
      <c r="LEL105" s="98" t="s">
        <v>669</v>
      </c>
      <c r="LEM105" s="98" t="s">
        <v>669</v>
      </c>
      <c r="LEN105" s="98" t="s">
        <v>669</v>
      </c>
      <c r="LEO105" s="98" t="s">
        <v>669</v>
      </c>
      <c r="LEP105" s="98" t="s">
        <v>669</v>
      </c>
      <c r="LEQ105" s="98" t="s">
        <v>669</v>
      </c>
      <c r="LER105" s="98" t="s">
        <v>669</v>
      </c>
      <c r="LES105" s="98" t="s">
        <v>669</v>
      </c>
      <c r="LET105" s="98" t="s">
        <v>669</v>
      </c>
      <c r="LEU105" s="98" t="s">
        <v>669</v>
      </c>
      <c r="LEV105" s="98" t="s">
        <v>669</v>
      </c>
      <c r="LEW105" s="98" t="s">
        <v>669</v>
      </c>
      <c r="LEX105" s="98" t="s">
        <v>669</v>
      </c>
      <c r="LEY105" s="98" t="s">
        <v>669</v>
      </c>
      <c r="LEZ105" s="98" t="s">
        <v>669</v>
      </c>
      <c r="LFA105" s="98" t="s">
        <v>669</v>
      </c>
      <c r="LFB105" s="98" t="s">
        <v>669</v>
      </c>
      <c r="LFC105" s="98" t="s">
        <v>669</v>
      </c>
      <c r="LFD105" s="98" t="s">
        <v>669</v>
      </c>
      <c r="LFE105" s="98" t="s">
        <v>669</v>
      </c>
      <c r="LFF105" s="98" t="s">
        <v>669</v>
      </c>
      <c r="LFG105" s="98" t="s">
        <v>669</v>
      </c>
      <c r="LFH105" s="98" t="s">
        <v>669</v>
      </c>
      <c r="LFI105" s="98" t="s">
        <v>669</v>
      </c>
      <c r="LFJ105" s="98" t="s">
        <v>669</v>
      </c>
      <c r="LFK105" s="98" t="s">
        <v>669</v>
      </c>
      <c r="LFL105" s="98" t="s">
        <v>669</v>
      </c>
      <c r="LFM105" s="98" t="s">
        <v>669</v>
      </c>
      <c r="LFN105" s="98" t="s">
        <v>669</v>
      </c>
      <c r="LFO105" s="98" t="s">
        <v>669</v>
      </c>
      <c r="LFP105" s="98" t="s">
        <v>669</v>
      </c>
      <c r="LFQ105" s="98" t="s">
        <v>669</v>
      </c>
      <c r="LFR105" s="98" t="s">
        <v>669</v>
      </c>
      <c r="LFS105" s="98" t="s">
        <v>669</v>
      </c>
      <c r="LFT105" s="98" t="s">
        <v>669</v>
      </c>
      <c r="LFU105" s="98" t="s">
        <v>669</v>
      </c>
      <c r="LFV105" s="98" t="s">
        <v>669</v>
      </c>
      <c r="LFW105" s="98" t="s">
        <v>669</v>
      </c>
      <c r="LFX105" s="98" t="s">
        <v>669</v>
      </c>
      <c r="LFY105" s="98" t="s">
        <v>669</v>
      </c>
      <c r="LFZ105" s="98" t="s">
        <v>669</v>
      </c>
      <c r="LGA105" s="98" t="s">
        <v>669</v>
      </c>
      <c r="LGB105" s="98" t="s">
        <v>669</v>
      </c>
      <c r="LGC105" s="98" t="s">
        <v>669</v>
      </c>
      <c r="LGD105" s="98" t="s">
        <v>669</v>
      </c>
      <c r="LGE105" s="98" t="s">
        <v>669</v>
      </c>
      <c r="LGF105" s="98" t="s">
        <v>669</v>
      </c>
      <c r="LGG105" s="98" t="s">
        <v>669</v>
      </c>
      <c r="LGH105" s="98" t="s">
        <v>669</v>
      </c>
      <c r="LGI105" s="98" t="s">
        <v>669</v>
      </c>
      <c r="LGJ105" s="98" t="s">
        <v>669</v>
      </c>
      <c r="LGK105" s="98" t="s">
        <v>669</v>
      </c>
      <c r="LGL105" s="98" t="s">
        <v>669</v>
      </c>
      <c r="LGM105" s="98" t="s">
        <v>669</v>
      </c>
      <c r="LGN105" s="98" t="s">
        <v>669</v>
      </c>
      <c r="LGO105" s="98" t="s">
        <v>669</v>
      </c>
      <c r="LGP105" s="98" t="s">
        <v>669</v>
      </c>
      <c r="LGQ105" s="98" t="s">
        <v>669</v>
      </c>
      <c r="LGR105" s="98" t="s">
        <v>669</v>
      </c>
      <c r="LGS105" s="98" t="s">
        <v>669</v>
      </c>
      <c r="LGT105" s="98" t="s">
        <v>669</v>
      </c>
      <c r="LGU105" s="98" t="s">
        <v>669</v>
      </c>
      <c r="LGV105" s="98" t="s">
        <v>669</v>
      </c>
      <c r="LGW105" s="98" t="s">
        <v>669</v>
      </c>
      <c r="LGX105" s="98" t="s">
        <v>669</v>
      </c>
      <c r="LGY105" s="98" t="s">
        <v>669</v>
      </c>
      <c r="LGZ105" s="98" t="s">
        <v>669</v>
      </c>
      <c r="LHA105" s="98" t="s">
        <v>669</v>
      </c>
      <c r="LHB105" s="98" t="s">
        <v>669</v>
      </c>
      <c r="LHC105" s="98" t="s">
        <v>669</v>
      </c>
      <c r="LHD105" s="98" t="s">
        <v>669</v>
      </c>
      <c r="LHE105" s="98" t="s">
        <v>669</v>
      </c>
      <c r="LHF105" s="98" t="s">
        <v>669</v>
      </c>
      <c r="LHG105" s="98" t="s">
        <v>669</v>
      </c>
      <c r="LHH105" s="98" t="s">
        <v>669</v>
      </c>
      <c r="LHI105" s="98" t="s">
        <v>669</v>
      </c>
      <c r="LHJ105" s="98" t="s">
        <v>669</v>
      </c>
      <c r="LHK105" s="98" t="s">
        <v>669</v>
      </c>
      <c r="LHL105" s="98" t="s">
        <v>669</v>
      </c>
      <c r="LHM105" s="98" t="s">
        <v>669</v>
      </c>
      <c r="LHN105" s="98" t="s">
        <v>669</v>
      </c>
      <c r="LHO105" s="98" t="s">
        <v>669</v>
      </c>
      <c r="LHP105" s="98" t="s">
        <v>669</v>
      </c>
      <c r="LHQ105" s="98" t="s">
        <v>669</v>
      </c>
      <c r="LHR105" s="98" t="s">
        <v>669</v>
      </c>
      <c r="LHS105" s="98" t="s">
        <v>669</v>
      </c>
      <c r="LHT105" s="98" t="s">
        <v>669</v>
      </c>
      <c r="LHU105" s="98" t="s">
        <v>669</v>
      </c>
      <c r="LHV105" s="98" t="s">
        <v>669</v>
      </c>
      <c r="LHW105" s="98" t="s">
        <v>669</v>
      </c>
      <c r="LHX105" s="98" t="s">
        <v>669</v>
      </c>
      <c r="LHY105" s="98" t="s">
        <v>669</v>
      </c>
      <c r="LHZ105" s="98" t="s">
        <v>669</v>
      </c>
      <c r="LIA105" s="98" t="s">
        <v>669</v>
      </c>
      <c r="LIB105" s="98" t="s">
        <v>669</v>
      </c>
      <c r="LIC105" s="98" t="s">
        <v>669</v>
      </c>
      <c r="LID105" s="98" t="s">
        <v>669</v>
      </c>
      <c r="LIE105" s="98" t="s">
        <v>669</v>
      </c>
      <c r="LIF105" s="98" t="s">
        <v>669</v>
      </c>
      <c r="LIG105" s="98" t="s">
        <v>669</v>
      </c>
      <c r="LIH105" s="98" t="s">
        <v>669</v>
      </c>
      <c r="LII105" s="98" t="s">
        <v>669</v>
      </c>
      <c r="LIJ105" s="98" t="s">
        <v>669</v>
      </c>
      <c r="LIK105" s="98" t="s">
        <v>669</v>
      </c>
      <c r="LIL105" s="98" t="s">
        <v>669</v>
      </c>
      <c r="LIM105" s="98" t="s">
        <v>669</v>
      </c>
      <c r="LIN105" s="98" t="s">
        <v>669</v>
      </c>
      <c r="LIO105" s="98" t="s">
        <v>669</v>
      </c>
      <c r="LIP105" s="98" t="s">
        <v>669</v>
      </c>
      <c r="LIQ105" s="98" t="s">
        <v>669</v>
      </c>
      <c r="LIR105" s="98" t="s">
        <v>669</v>
      </c>
      <c r="LIS105" s="98" t="s">
        <v>669</v>
      </c>
      <c r="LIT105" s="98" t="s">
        <v>669</v>
      </c>
      <c r="LIU105" s="98" t="s">
        <v>669</v>
      </c>
      <c r="LIV105" s="98" t="s">
        <v>669</v>
      </c>
      <c r="LIW105" s="98" t="s">
        <v>669</v>
      </c>
      <c r="LIX105" s="98" t="s">
        <v>669</v>
      </c>
      <c r="LIY105" s="98" t="s">
        <v>669</v>
      </c>
      <c r="LIZ105" s="98" t="s">
        <v>669</v>
      </c>
      <c r="LJA105" s="98" t="s">
        <v>669</v>
      </c>
      <c r="LJB105" s="98" t="s">
        <v>669</v>
      </c>
      <c r="LJC105" s="98" t="s">
        <v>669</v>
      </c>
      <c r="LJD105" s="98" t="s">
        <v>669</v>
      </c>
      <c r="LJE105" s="98" t="s">
        <v>669</v>
      </c>
      <c r="LJF105" s="98" t="s">
        <v>669</v>
      </c>
      <c r="LJG105" s="98" t="s">
        <v>669</v>
      </c>
      <c r="LJH105" s="98" t="s">
        <v>669</v>
      </c>
      <c r="LJI105" s="98" t="s">
        <v>669</v>
      </c>
      <c r="LJJ105" s="98" t="s">
        <v>669</v>
      </c>
      <c r="LJK105" s="98" t="s">
        <v>669</v>
      </c>
      <c r="LJL105" s="98" t="s">
        <v>669</v>
      </c>
      <c r="LJM105" s="98" t="s">
        <v>669</v>
      </c>
      <c r="LJN105" s="98" t="s">
        <v>669</v>
      </c>
      <c r="LJO105" s="98" t="s">
        <v>669</v>
      </c>
      <c r="LJP105" s="98" t="s">
        <v>669</v>
      </c>
      <c r="LJQ105" s="98" t="s">
        <v>669</v>
      </c>
      <c r="LJR105" s="98" t="s">
        <v>669</v>
      </c>
      <c r="LJS105" s="98" t="s">
        <v>669</v>
      </c>
      <c r="LJT105" s="98" t="s">
        <v>669</v>
      </c>
      <c r="LJU105" s="98" t="s">
        <v>669</v>
      </c>
      <c r="LJV105" s="98" t="s">
        <v>669</v>
      </c>
      <c r="LJW105" s="98" t="s">
        <v>669</v>
      </c>
      <c r="LJX105" s="98" t="s">
        <v>669</v>
      </c>
      <c r="LJY105" s="98" t="s">
        <v>669</v>
      </c>
      <c r="LJZ105" s="98" t="s">
        <v>669</v>
      </c>
      <c r="LKA105" s="98" t="s">
        <v>669</v>
      </c>
      <c r="LKB105" s="98" t="s">
        <v>669</v>
      </c>
      <c r="LKC105" s="98" t="s">
        <v>669</v>
      </c>
      <c r="LKD105" s="98" t="s">
        <v>669</v>
      </c>
      <c r="LKE105" s="98" t="s">
        <v>669</v>
      </c>
      <c r="LKF105" s="98" t="s">
        <v>669</v>
      </c>
      <c r="LKG105" s="98" t="s">
        <v>669</v>
      </c>
      <c r="LKH105" s="98" t="s">
        <v>669</v>
      </c>
      <c r="LKI105" s="98" t="s">
        <v>669</v>
      </c>
      <c r="LKJ105" s="98" t="s">
        <v>669</v>
      </c>
      <c r="LKK105" s="98" t="s">
        <v>669</v>
      </c>
      <c r="LKL105" s="98" t="s">
        <v>669</v>
      </c>
      <c r="LKM105" s="98" t="s">
        <v>669</v>
      </c>
      <c r="LKN105" s="98" t="s">
        <v>669</v>
      </c>
      <c r="LKO105" s="98" t="s">
        <v>669</v>
      </c>
      <c r="LKP105" s="98" t="s">
        <v>669</v>
      </c>
      <c r="LKQ105" s="98" t="s">
        <v>669</v>
      </c>
      <c r="LKR105" s="98" t="s">
        <v>669</v>
      </c>
      <c r="LKS105" s="98" t="s">
        <v>669</v>
      </c>
      <c r="LKT105" s="98" t="s">
        <v>669</v>
      </c>
      <c r="LKU105" s="98" t="s">
        <v>669</v>
      </c>
      <c r="LKV105" s="98" t="s">
        <v>669</v>
      </c>
      <c r="LKW105" s="98" t="s">
        <v>669</v>
      </c>
      <c r="LKX105" s="98" t="s">
        <v>669</v>
      </c>
      <c r="LKY105" s="98" t="s">
        <v>669</v>
      </c>
      <c r="LKZ105" s="98" t="s">
        <v>669</v>
      </c>
      <c r="LLA105" s="98" t="s">
        <v>669</v>
      </c>
      <c r="LLB105" s="98" t="s">
        <v>669</v>
      </c>
      <c r="LLC105" s="98" t="s">
        <v>669</v>
      </c>
      <c r="LLD105" s="98" t="s">
        <v>669</v>
      </c>
      <c r="LLE105" s="98" t="s">
        <v>669</v>
      </c>
      <c r="LLF105" s="98" t="s">
        <v>669</v>
      </c>
      <c r="LLG105" s="98" t="s">
        <v>669</v>
      </c>
      <c r="LLH105" s="98" t="s">
        <v>669</v>
      </c>
      <c r="LLI105" s="98" t="s">
        <v>669</v>
      </c>
      <c r="LLJ105" s="98" t="s">
        <v>669</v>
      </c>
      <c r="LLK105" s="98" t="s">
        <v>669</v>
      </c>
      <c r="LLL105" s="98" t="s">
        <v>669</v>
      </c>
      <c r="LLM105" s="98" t="s">
        <v>669</v>
      </c>
      <c r="LLN105" s="98" t="s">
        <v>669</v>
      </c>
      <c r="LLO105" s="98" t="s">
        <v>669</v>
      </c>
      <c r="LLP105" s="98" t="s">
        <v>669</v>
      </c>
      <c r="LLQ105" s="98" t="s">
        <v>669</v>
      </c>
      <c r="LLR105" s="98" t="s">
        <v>669</v>
      </c>
      <c r="LLS105" s="98" t="s">
        <v>669</v>
      </c>
      <c r="LLT105" s="98" t="s">
        <v>669</v>
      </c>
      <c r="LLU105" s="98" t="s">
        <v>669</v>
      </c>
      <c r="LLV105" s="98" t="s">
        <v>669</v>
      </c>
      <c r="LLW105" s="98" t="s">
        <v>669</v>
      </c>
      <c r="LLX105" s="98" t="s">
        <v>669</v>
      </c>
      <c r="LLY105" s="98" t="s">
        <v>669</v>
      </c>
      <c r="LLZ105" s="98" t="s">
        <v>669</v>
      </c>
      <c r="LMA105" s="98" t="s">
        <v>669</v>
      </c>
      <c r="LMB105" s="98" t="s">
        <v>669</v>
      </c>
      <c r="LMC105" s="98" t="s">
        <v>669</v>
      </c>
      <c r="LMD105" s="98" t="s">
        <v>669</v>
      </c>
      <c r="LME105" s="98" t="s">
        <v>669</v>
      </c>
      <c r="LMF105" s="98" t="s">
        <v>669</v>
      </c>
      <c r="LMG105" s="98" t="s">
        <v>669</v>
      </c>
      <c r="LMH105" s="98" t="s">
        <v>669</v>
      </c>
      <c r="LMI105" s="98" t="s">
        <v>669</v>
      </c>
      <c r="LMJ105" s="98" t="s">
        <v>669</v>
      </c>
      <c r="LMK105" s="98" t="s">
        <v>669</v>
      </c>
      <c r="LML105" s="98" t="s">
        <v>669</v>
      </c>
      <c r="LMM105" s="98" t="s">
        <v>669</v>
      </c>
      <c r="LMN105" s="98" t="s">
        <v>669</v>
      </c>
      <c r="LMO105" s="98" t="s">
        <v>669</v>
      </c>
      <c r="LMP105" s="98" t="s">
        <v>669</v>
      </c>
      <c r="LMQ105" s="98" t="s">
        <v>669</v>
      </c>
      <c r="LMR105" s="98" t="s">
        <v>669</v>
      </c>
      <c r="LMS105" s="98" t="s">
        <v>669</v>
      </c>
      <c r="LMT105" s="98" t="s">
        <v>669</v>
      </c>
      <c r="LMU105" s="98" t="s">
        <v>669</v>
      </c>
      <c r="LMV105" s="98" t="s">
        <v>669</v>
      </c>
      <c r="LMW105" s="98" t="s">
        <v>669</v>
      </c>
      <c r="LMX105" s="98" t="s">
        <v>669</v>
      </c>
      <c r="LMY105" s="98" t="s">
        <v>669</v>
      </c>
      <c r="LMZ105" s="98" t="s">
        <v>669</v>
      </c>
      <c r="LNA105" s="98" t="s">
        <v>669</v>
      </c>
      <c r="LNB105" s="98" t="s">
        <v>669</v>
      </c>
      <c r="LNC105" s="98" t="s">
        <v>669</v>
      </c>
      <c r="LND105" s="98" t="s">
        <v>669</v>
      </c>
      <c r="LNE105" s="98" t="s">
        <v>669</v>
      </c>
      <c r="LNF105" s="98" t="s">
        <v>669</v>
      </c>
      <c r="LNG105" s="98" t="s">
        <v>669</v>
      </c>
      <c r="LNH105" s="98" t="s">
        <v>669</v>
      </c>
      <c r="LNI105" s="98" t="s">
        <v>669</v>
      </c>
      <c r="LNJ105" s="98" t="s">
        <v>669</v>
      </c>
      <c r="LNK105" s="98" t="s">
        <v>669</v>
      </c>
      <c r="LNL105" s="98" t="s">
        <v>669</v>
      </c>
      <c r="LNM105" s="98" t="s">
        <v>669</v>
      </c>
      <c r="LNN105" s="98" t="s">
        <v>669</v>
      </c>
      <c r="LNO105" s="98" t="s">
        <v>669</v>
      </c>
      <c r="LNP105" s="98" t="s">
        <v>669</v>
      </c>
      <c r="LNQ105" s="98" t="s">
        <v>669</v>
      </c>
      <c r="LNR105" s="98" t="s">
        <v>669</v>
      </c>
      <c r="LNS105" s="98" t="s">
        <v>669</v>
      </c>
      <c r="LNT105" s="98" t="s">
        <v>669</v>
      </c>
      <c r="LNU105" s="98" t="s">
        <v>669</v>
      </c>
      <c r="LNV105" s="98" t="s">
        <v>669</v>
      </c>
      <c r="LNW105" s="98" t="s">
        <v>669</v>
      </c>
      <c r="LNX105" s="98" t="s">
        <v>669</v>
      </c>
      <c r="LNY105" s="98" t="s">
        <v>669</v>
      </c>
      <c r="LNZ105" s="98" t="s">
        <v>669</v>
      </c>
      <c r="LOA105" s="98" t="s">
        <v>669</v>
      </c>
      <c r="LOB105" s="98" t="s">
        <v>669</v>
      </c>
      <c r="LOC105" s="98" t="s">
        <v>669</v>
      </c>
      <c r="LOD105" s="98" t="s">
        <v>669</v>
      </c>
      <c r="LOE105" s="98" t="s">
        <v>669</v>
      </c>
      <c r="LOF105" s="98" t="s">
        <v>669</v>
      </c>
      <c r="LOG105" s="98" t="s">
        <v>669</v>
      </c>
      <c r="LOH105" s="98" t="s">
        <v>669</v>
      </c>
      <c r="LOI105" s="98" t="s">
        <v>669</v>
      </c>
      <c r="LOJ105" s="98" t="s">
        <v>669</v>
      </c>
      <c r="LOK105" s="98" t="s">
        <v>669</v>
      </c>
      <c r="LOL105" s="98" t="s">
        <v>669</v>
      </c>
      <c r="LOM105" s="98" t="s">
        <v>669</v>
      </c>
      <c r="LON105" s="98" t="s">
        <v>669</v>
      </c>
      <c r="LOO105" s="98" t="s">
        <v>669</v>
      </c>
      <c r="LOP105" s="98" t="s">
        <v>669</v>
      </c>
      <c r="LOQ105" s="98" t="s">
        <v>669</v>
      </c>
      <c r="LOR105" s="98" t="s">
        <v>669</v>
      </c>
      <c r="LOS105" s="98" t="s">
        <v>669</v>
      </c>
      <c r="LOT105" s="98" t="s">
        <v>669</v>
      </c>
      <c r="LOU105" s="98" t="s">
        <v>669</v>
      </c>
      <c r="LOV105" s="98" t="s">
        <v>669</v>
      </c>
      <c r="LOW105" s="98" t="s">
        <v>669</v>
      </c>
      <c r="LOX105" s="98" t="s">
        <v>669</v>
      </c>
      <c r="LOY105" s="98" t="s">
        <v>669</v>
      </c>
      <c r="LOZ105" s="98" t="s">
        <v>669</v>
      </c>
      <c r="LPA105" s="98" t="s">
        <v>669</v>
      </c>
      <c r="LPB105" s="98" t="s">
        <v>669</v>
      </c>
      <c r="LPC105" s="98" t="s">
        <v>669</v>
      </c>
      <c r="LPD105" s="98" t="s">
        <v>669</v>
      </c>
      <c r="LPE105" s="98" t="s">
        <v>669</v>
      </c>
      <c r="LPF105" s="98" t="s">
        <v>669</v>
      </c>
      <c r="LPG105" s="98" t="s">
        <v>669</v>
      </c>
      <c r="LPH105" s="98" t="s">
        <v>669</v>
      </c>
      <c r="LPI105" s="98" t="s">
        <v>669</v>
      </c>
      <c r="LPJ105" s="98" t="s">
        <v>669</v>
      </c>
      <c r="LPK105" s="98" t="s">
        <v>669</v>
      </c>
      <c r="LPL105" s="98" t="s">
        <v>669</v>
      </c>
      <c r="LPM105" s="98" t="s">
        <v>669</v>
      </c>
      <c r="LPN105" s="98" t="s">
        <v>669</v>
      </c>
      <c r="LPO105" s="98" t="s">
        <v>669</v>
      </c>
      <c r="LPP105" s="98" t="s">
        <v>669</v>
      </c>
      <c r="LPQ105" s="98" t="s">
        <v>669</v>
      </c>
      <c r="LPR105" s="98" t="s">
        <v>669</v>
      </c>
      <c r="LPS105" s="98" t="s">
        <v>669</v>
      </c>
      <c r="LPT105" s="98" t="s">
        <v>669</v>
      </c>
      <c r="LPU105" s="98" t="s">
        <v>669</v>
      </c>
      <c r="LPV105" s="98" t="s">
        <v>669</v>
      </c>
      <c r="LPW105" s="98" t="s">
        <v>669</v>
      </c>
      <c r="LPX105" s="98" t="s">
        <v>669</v>
      </c>
      <c r="LPY105" s="98" t="s">
        <v>669</v>
      </c>
      <c r="LPZ105" s="98" t="s">
        <v>669</v>
      </c>
      <c r="LQA105" s="98" t="s">
        <v>669</v>
      </c>
      <c r="LQB105" s="98" t="s">
        <v>669</v>
      </c>
      <c r="LQC105" s="98" t="s">
        <v>669</v>
      </c>
      <c r="LQD105" s="98" t="s">
        <v>669</v>
      </c>
      <c r="LQE105" s="98" t="s">
        <v>669</v>
      </c>
      <c r="LQF105" s="98" t="s">
        <v>669</v>
      </c>
      <c r="LQG105" s="98" t="s">
        <v>669</v>
      </c>
      <c r="LQH105" s="98" t="s">
        <v>669</v>
      </c>
      <c r="LQI105" s="98" t="s">
        <v>669</v>
      </c>
      <c r="LQJ105" s="98" t="s">
        <v>669</v>
      </c>
      <c r="LQK105" s="98" t="s">
        <v>669</v>
      </c>
      <c r="LQL105" s="98" t="s">
        <v>669</v>
      </c>
      <c r="LQM105" s="98" t="s">
        <v>669</v>
      </c>
      <c r="LQN105" s="98" t="s">
        <v>669</v>
      </c>
      <c r="LQO105" s="98" t="s">
        <v>669</v>
      </c>
      <c r="LQP105" s="98" t="s">
        <v>669</v>
      </c>
      <c r="LQQ105" s="98" t="s">
        <v>669</v>
      </c>
      <c r="LQR105" s="98" t="s">
        <v>669</v>
      </c>
      <c r="LQS105" s="98" t="s">
        <v>669</v>
      </c>
      <c r="LQT105" s="98" t="s">
        <v>669</v>
      </c>
      <c r="LQU105" s="98" t="s">
        <v>669</v>
      </c>
      <c r="LQV105" s="98" t="s">
        <v>669</v>
      </c>
      <c r="LQW105" s="98" t="s">
        <v>669</v>
      </c>
      <c r="LQX105" s="98" t="s">
        <v>669</v>
      </c>
      <c r="LQY105" s="98" t="s">
        <v>669</v>
      </c>
      <c r="LQZ105" s="98" t="s">
        <v>669</v>
      </c>
      <c r="LRA105" s="98" t="s">
        <v>669</v>
      </c>
      <c r="LRB105" s="98" t="s">
        <v>669</v>
      </c>
      <c r="LRC105" s="98" t="s">
        <v>669</v>
      </c>
      <c r="LRD105" s="98" t="s">
        <v>669</v>
      </c>
      <c r="LRE105" s="98" t="s">
        <v>669</v>
      </c>
      <c r="LRF105" s="98" t="s">
        <v>669</v>
      </c>
      <c r="LRG105" s="98" t="s">
        <v>669</v>
      </c>
      <c r="LRH105" s="98" t="s">
        <v>669</v>
      </c>
      <c r="LRI105" s="98" t="s">
        <v>669</v>
      </c>
      <c r="LRJ105" s="98" t="s">
        <v>669</v>
      </c>
      <c r="LRK105" s="98" t="s">
        <v>669</v>
      </c>
      <c r="LRL105" s="98" t="s">
        <v>669</v>
      </c>
      <c r="LRM105" s="98" t="s">
        <v>669</v>
      </c>
      <c r="LRN105" s="98" t="s">
        <v>669</v>
      </c>
      <c r="LRO105" s="98" t="s">
        <v>669</v>
      </c>
      <c r="LRP105" s="98" t="s">
        <v>669</v>
      </c>
      <c r="LRQ105" s="98" t="s">
        <v>669</v>
      </c>
      <c r="LRR105" s="98" t="s">
        <v>669</v>
      </c>
      <c r="LRS105" s="98" t="s">
        <v>669</v>
      </c>
      <c r="LRT105" s="98" t="s">
        <v>669</v>
      </c>
      <c r="LRU105" s="98" t="s">
        <v>669</v>
      </c>
      <c r="LRV105" s="98" t="s">
        <v>669</v>
      </c>
      <c r="LRW105" s="98" t="s">
        <v>669</v>
      </c>
      <c r="LRX105" s="98" t="s">
        <v>669</v>
      </c>
      <c r="LRY105" s="98" t="s">
        <v>669</v>
      </c>
      <c r="LRZ105" s="98" t="s">
        <v>669</v>
      </c>
      <c r="LSA105" s="98" t="s">
        <v>669</v>
      </c>
      <c r="LSB105" s="98" t="s">
        <v>669</v>
      </c>
      <c r="LSC105" s="98" t="s">
        <v>669</v>
      </c>
      <c r="LSD105" s="98" t="s">
        <v>669</v>
      </c>
      <c r="LSE105" s="98" t="s">
        <v>669</v>
      </c>
      <c r="LSF105" s="98" t="s">
        <v>669</v>
      </c>
      <c r="LSG105" s="98" t="s">
        <v>669</v>
      </c>
      <c r="LSH105" s="98" t="s">
        <v>669</v>
      </c>
      <c r="LSI105" s="98" t="s">
        <v>669</v>
      </c>
      <c r="LSJ105" s="98" t="s">
        <v>669</v>
      </c>
      <c r="LSK105" s="98" t="s">
        <v>669</v>
      </c>
      <c r="LSL105" s="98" t="s">
        <v>669</v>
      </c>
      <c r="LSM105" s="98" t="s">
        <v>669</v>
      </c>
      <c r="LSN105" s="98" t="s">
        <v>669</v>
      </c>
      <c r="LSO105" s="98" t="s">
        <v>669</v>
      </c>
      <c r="LSP105" s="98" t="s">
        <v>669</v>
      </c>
      <c r="LSQ105" s="98" t="s">
        <v>669</v>
      </c>
      <c r="LSR105" s="98" t="s">
        <v>669</v>
      </c>
      <c r="LSS105" s="98" t="s">
        <v>669</v>
      </c>
      <c r="LST105" s="98" t="s">
        <v>669</v>
      </c>
      <c r="LSU105" s="98" t="s">
        <v>669</v>
      </c>
      <c r="LSV105" s="98" t="s">
        <v>669</v>
      </c>
      <c r="LSW105" s="98" t="s">
        <v>669</v>
      </c>
      <c r="LSX105" s="98" t="s">
        <v>669</v>
      </c>
      <c r="LSY105" s="98" t="s">
        <v>669</v>
      </c>
      <c r="LSZ105" s="98" t="s">
        <v>669</v>
      </c>
      <c r="LTA105" s="98" t="s">
        <v>669</v>
      </c>
      <c r="LTB105" s="98" t="s">
        <v>669</v>
      </c>
      <c r="LTC105" s="98" t="s">
        <v>669</v>
      </c>
      <c r="LTD105" s="98" t="s">
        <v>669</v>
      </c>
      <c r="LTE105" s="98" t="s">
        <v>669</v>
      </c>
      <c r="LTF105" s="98" t="s">
        <v>669</v>
      </c>
      <c r="LTG105" s="98" t="s">
        <v>669</v>
      </c>
      <c r="LTH105" s="98" t="s">
        <v>669</v>
      </c>
      <c r="LTI105" s="98" t="s">
        <v>669</v>
      </c>
      <c r="LTJ105" s="98" t="s">
        <v>669</v>
      </c>
      <c r="LTK105" s="98" t="s">
        <v>669</v>
      </c>
      <c r="LTL105" s="98" t="s">
        <v>669</v>
      </c>
      <c r="LTM105" s="98" t="s">
        <v>669</v>
      </c>
      <c r="LTN105" s="98" t="s">
        <v>669</v>
      </c>
      <c r="LTO105" s="98" t="s">
        <v>669</v>
      </c>
      <c r="LTP105" s="98" t="s">
        <v>669</v>
      </c>
      <c r="LTQ105" s="98" t="s">
        <v>669</v>
      </c>
      <c r="LTR105" s="98" t="s">
        <v>669</v>
      </c>
      <c r="LTS105" s="98" t="s">
        <v>669</v>
      </c>
      <c r="LTT105" s="98" t="s">
        <v>669</v>
      </c>
      <c r="LTU105" s="98" t="s">
        <v>669</v>
      </c>
      <c r="LTV105" s="98" t="s">
        <v>669</v>
      </c>
      <c r="LTW105" s="98" t="s">
        <v>669</v>
      </c>
      <c r="LTX105" s="98" t="s">
        <v>669</v>
      </c>
      <c r="LTY105" s="98" t="s">
        <v>669</v>
      </c>
      <c r="LTZ105" s="98" t="s">
        <v>669</v>
      </c>
      <c r="LUA105" s="98" t="s">
        <v>669</v>
      </c>
      <c r="LUB105" s="98" t="s">
        <v>669</v>
      </c>
      <c r="LUC105" s="98" t="s">
        <v>669</v>
      </c>
      <c r="LUD105" s="98" t="s">
        <v>669</v>
      </c>
      <c r="LUE105" s="98" t="s">
        <v>669</v>
      </c>
      <c r="LUF105" s="98" t="s">
        <v>669</v>
      </c>
      <c r="LUG105" s="98" t="s">
        <v>669</v>
      </c>
      <c r="LUH105" s="98" t="s">
        <v>669</v>
      </c>
      <c r="LUI105" s="98" t="s">
        <v>669</v>
      </c>
      <c r="LUJ105" s="98" t="s">
        <v>669</v>
      </c>
      <c r="LUK105" s="98" t="s">
        <v>669</v>
      </c>
      <c r="LUL105" s="98" t="s">
        <v>669</v>
      </c>
      <c r="LUM105" s="98" t="s">
        <v>669</v>
      </c>
      <c r="LUN105" s="98" t="s">
        <v>669</v>
      </c>
      <c r="LUO105" s="98" t="s">
        <v>669</v>
      </c>
      <c r="LUP105" s="98" t="s">
        <v>669</v>
      </c>
      <c r="LUQ105" s="98" t="s">
        <v>669</v>
      </c>
      <c r="LUR105" s="98" t="s">
        <v>669</v>
      </c>
      <c r="LUS105" s="98" t="s">
        <v>669</v>
      </c>
      <c r="LUT105" s="98" t="s">
        <v>669</v>
      </c>
      <c r="LUU105" s="98" t="s">
        <v>669</v>
      </c>
      <c r="LUV105" s="98" t="s">
        <v>669</v>
      </c>
      <c r="LUW105" s="98" t="s">
        <v>669</v>
      </c>
      <c r="LUX105" s="98" t="s">
        <v>669</v>
      </c>
      <c r="LUY105" s="98" t="s">
        <v>669</v>
      </c>
      <c r="LUZ105" s="98" t="s">
        <v>669</v>
      </c>
      <c r="LVA105" s="98" t="s">
        <v>669</v>
      </c>
      <c r="LVB105" s="98" t="s">
        <v>669</v>
      </c>
      <c r="LVC105" s="98" t="s">
        <v>669</v>
      </c>
      <c r="LVD105" s="98" t="s">
        <v>669</v>
      </c>
      <c r="LVE105" s="98" t="s">
        <v>669</v>
      </c>
      <c r="LVF105" s="98" t="s">
        <v>669</v>
      </c>
      <c r="LVG105" s="98" t="s">
        <v>669</v>
      </c>
      <c r="LVH105" s="98" t="s">
        <v>669</v>
      </c>
      <c r="LVI105" s="98" t="s">
        <v>669</v>
      </c>
      <c r="LVJ105" s="98" t="s">
        <v>669</v>
      </c>
      <c r="LVK105" s="98" t="s">
        <v>669</v>
      </c>
      <c r="LVL105" s="98" t="s">
        <v>669</v>
      </c>
      <c r="LVM105" s="98" t="s">
        <v>669</v>
      </c>
      <c r="LVN105" s="98" t="s">
        <v>669</v>
      </c>
      <c r="LVO105" s="98" t="s">
        <v>669</v>
      </c>
      <c r="LVP105" s="98" t="s">
        <v>669</v>
      </c>
      <c r="LVQ105" s="98" t="s">
        <v>669</v>
      </c>
      <c r="LVR105" s="98" t="s">
        <v>669</v>
      </c>
      <c r="LVS105" s="98" t="s">
        <v>669</v>
      </c>
      <c r="LVT105" s="98" t="s">
        <v>669</v>
      </c>
      <c r="LVU105" s="98" t="s">
        <v>669</v>
      </c>
      <c r="LVV105" s="98" t="s">
        <v>669</v>
      </c>
      <c r="LVW105" s="98" t="s">
        <v>669</v>
      </c>
      <c r="LVX105" s="98" t="s">
        <v>669</v>
      </c>
      <c r="LVY105" s="98" t="s">
        <v>669</v>
      </c>
      <c r="LVZ105" s="98" t="s">
        <v>669</v>
      </c>
      <c r="LWA105" s="98" t="s">
        <v>669</v>
      </c>
      <c r="LWB105" s="98" t="s">
        <v>669</v>
      </c>
      <c r="LWC105" s="98" t="s">
        <v>669</v>
      </c>
      <c r="LWD105" s="98" t="s">
        <v>669</v>
      </c>
      <c r="LWE105" s="98" t="s">
        <v>669</v>
      </c>
      <c r="LWF105" s="98" t="s">
        <v>669</v>
      </c>
      <c r="LWG105" s="98" t="s">
        <v>669</v>
      </c>
      <c r="LWH105" s="98" t="s">
        <v>669</v>
      </c>
      <c r="LWI105" s="98" t="s">
        <v>669</v>
      </c>
      <c r="LWJ105" s="98" t="s">
        <v>669</v>
      </c>
      <c r="LWK105" s="98" t="s">
        <v>669</v>
      </c>
      <c r="LWL105" s="98" t="s">
        <v>669</v>
      </c>
      <c r="LWM105" s="98" t="s">
        <v>669</v>
      </c>
      <c r="LWN105" s="98" t="s">
        <v>669</v>
      </c>
      <c r="LWO105" s="98" t="s">
        <v>669</v>
      </c>
      <c r="LWP105" s="98" t="s">
        <v>669</v>
      </c>
      <c r="LWQ105" s="98" t="s">
        <v>669</v>
      </c>
      <c r="LWR105" s="98" t="s">
        <v>669</v>
      </c>
      <c r="LWS105" s="98" t="s">
        <v>669</v>
      </c>
      <c r="LWT105" s="98" t="s">
        <v>669</v>
      </c>
      <c r="LWU105" s="98" t="s">
        <v>669</v>
      </c>
      <c r="LWV105" s="98" t="s">
        <v>669</v>
      </c>
      <c r="LWW105" s="98" t="s">
        <v>669</v>
      </c>
      <c r="LWX105" s="98" t="s">
        <v>669</v>
      </c>
      <c r="LWY105" s="98" t="s">
        <v>669</v>
      </c>
      <c r="LWZ105" s="98" t="s">
        <v>669</v>
      </c>
      <c r="LXA105" s="98" t="s">
        <v>669</v>
      </c>
      <c r="LXB105" s="98" t="s">
        <v>669</v>
      </c>
      <c r="LXC105" s="98" t="s">
        <v>669</v>
      </c>
      <c r="LXD105" s="98" t="s">
        <v>669</v>
      </c>
      <c r="LXE105" s="98" t="s">
        <v>669</v>
      </c>
      <c r="LXF105" s="98" t="s">
        <v>669</v>
      </c>
      <c r="LXG105" s="98" t="s">
        <v>669</v>
      </c>
      <c r="LXH105" s="98" t="s">
        <v>669</v>
      </c>
      <c r="LXI105" s="98" t="s">
        <v>669</v>
      </c>
      <c r="LXJ105" s="98" t="s">
        <v>669</v>
      </c>
      <c r="LXK105" s="98" t="s">
        <v>669</v>
      </c>
      <c r="LXL105" s="98" t="s">
        <v>669</v>
      </c>
      <c r="LXM105" s="98" t="s">
        <v>669</v>
      </c>
      <c r="LXN105" s="98" t="s">
        <v>669</v>
      </c>
      <c r="LXO105" s="98" t="s">
        <v>669</v>
      </c>
      <c r="LXP105" s="98" t="s">
        <v>669</v>
      </c>
      <c r="LXQ105" s="98" t="s">
        <v>669</v>
      </c>
      <c r="LXR105" s="98" t="s">
        <v>669</v>
      </c>
      <c r="LXS105" s="98" t="s">
        <v>669</v>
      </c>
      <c r="LXT105" s="98" t="s">
        <v>669</v>
      </c>
      <c r="LXU105" s="98" t="s">
        <v>669</v>
      </c>
      <c r="LXV105" s="98" t="s">
        <v>669</v>
      </c>
      <c r="LXW105" s="98" t="s">
        <v>669</v>
      </c>
      <c r="LXX105" s="98" t="s">
        <v>669</v>
      </c>
      <c r="LXY105" s="98" t="s">
        <v>669</v>
      </c>
      <c r="LXZ105" s="98" t="s">
        <v>669</v>
      </c>
      <c r="LYA105" s="98" t="s">
        <v>669</v>
      </c>
      <c r="LYB105" s="98" t="s">
        <v>669</v>
      </c>
      <c r="LYC105" s="98" t="s">
        <v>669</v>
      </c>
      <c r="LYD105" s="98" t="s">
        <v>669</v>
      </c>
      <c r="LYE105" s="98" t="s">
        <v>669</v>
      </c>
      <c r="LYF105" s="98" t="s">
        <v>669</v>
      </c>
      <c r="LYG105" s="98" t="s">
        <v>669</v>
      </c>
      <c r="LYH105" s="98" t="s">
        <v>669</v>
      </c>
      <c r="LYI105" s="98" t="s">
        <v>669</v>
      </c>
      <c r="LYJ105" s="98" t="s">
        <v>669</v>
      </c>
      <c r="LYK105" s="98" t="s">
        <v>669</v>
      </c>
      <c r="LYL105" s="98" t="s">
        <v>669</v>
      </c>
      <c r="LYM105" s="98" t="s">
        <v>669</v>
      </c>
      <c r="LYN105" s="98" t="s">
        <v>669</v>
      </c>
      <c r="LYO105" s="98" t="s">
        <v>669</v>
      </c>
      <c r="LYP105" s="98" t="s">
        <v>669</v>
      </c>
      <c r="LYQ105" s="98" t="s">
        <v>669</v>
      </c>
      <c r="LYR105" s="98" t="s">
        <v>669</v>
      </c>
      <c r="LYS105" s="98" t="s">
        <v>669</v>
      </c>
      <c r="LYT105" s="98" t="s">
        <v>669</v>
      </c>
      <c r="LYU105" s="98" t="s">
        <v>669</v>
      </c>
      <c r="LYV105" s="98" t="s">
        <v>669</v>
      </c>
      <c r="LYW105" s="98" t="s">
        <v>669</v>
      </c>
      <c r="LYX105" s="98" t="s">
        <v>669</v>
      </c>
      <c r="LYY105" s="98" t="s">
        <v>669</v>
      </c>
      <c r="LYZ105" s="98" t="s">
        <v>669</v>
      </c>
      <c r="LZA105" s="98" t="s">
        <v>669</v>
      </c>
      <c r="LZB105" s="98" t="s">
        <v>669</v>
      </c>
      <c r="LZC105" s="98" t="s">
        <v>669</v>
      </c>
      <c r="LZD105" s="98" t="s">
        <v>669</v>
      </c>
      <c r="LZE105" s="98" t="s">
        <v>669</v>
      </c>
      <c r="LZF105" s="98" t="s">
        <v>669</v>
      </c>
      <c r="LZG105" s="98" t="s">
        <v>669</v>
      </c>
      <c r="LZH105" s="98" t="s">
        <v>669</v>
      </c>
      <c r="LZI105" s="98" t="s">
        <v>669</v>
      </c>
      <c r="LZJ105" s="98" t="s">
        <v>669</v>
      </c>
      <c r="LZK105" s="98" t="s">
        <v>669</v>
      </c>
      <c r="LZL105" s="98" t="s">
        <v>669</v>
      </c>
      <c r="LZM105" s="98" t="s">
        <v>669</v>
      </c>
      <c r="LZN105" s="98" t="s">
        <v>669</v>
      </c>
      <c r="LZO105" s="98" t="s">
        <v>669</v>
      </c>
      <c r="LZP105" s="98" t="s">
        <v>669</v>
      </c>
      <c r="LZQ105" s="98" t="s">
        <v>669</v>
      </c>
      <c r="LZR105" s="98" t="s">
        <v>669</v>
      </c>
      <c r="LZS105" s="98" t="s">
        <v>669</v>
      </c>
      <c r="LZT105" s="98" t="s">
        <v>669</v>
      </c>
      <c r="LZU105" s="98" t="s">
        <v>669</v>
      </c>
      <c r="LZV105" s="98" t="s">
        <v>669</v>
      </c>
      <c r="LZW105" s="98" t="s">
        <v>669</v>
      </c>
      <c r="LZX105" s="98" t="s">
        <v>669</v>
      </c>
      <c r="LZY105" s="98" t="s">
        <v>669</v>
      </c>
      <c r="LZZ105" s="98" t="s">
        <v>669</v>
      </c>
      <c r="MAA105" s="98" t="s">
        <v>669</v>
      </c>
      <c r="MAB105" s="98" t="s">
        <v>669</v>
      </c>
      <c r="MAC105" s="98" t="s">
        <v>669</v>
      </c>
      <c r="MAD105" s="98" t="s">
        <v>669</v>
      </c>
      <c r="MAE105" s="98" t="s">
        <v>669</v>
      </c>
      <c r="MAF105" s="98" t="s">
        <v>669</v>
      </c>
      <c r="MAG105" s="98" t="s">
        <v>669</v>
      </c>
      <c r="MAH105" s="98" t="s">
        <v>669</v>
      </c>
      <c r="MAI105" s="98" t="s">
        <v>669</v>
      </c>
      <c r="MAJ105" s="98" t="s">
        <v>669</v>
      </c>
      <c r="MAK105" s="98" t="s">
        <v>669</v>
      </c>
      <c r="MAL105" s="98" t="s">
        <v>669</v>
      </c>
      <c r="MAM105" s="98" t="s">
        <v>669</v>
      </c>
      <c r="MAN105" s="98" t="s">
        <v>669</v>
      </c>
      <c r="MAO105" s="98" t="s">
        <v>669</v>
      </c>
      <c r="MAP105" s="98" t="s">
        <v>669</v>
      </c>
      <c r="MAQ105" s="98" t="s">
        <v>669</v>
      </c>
      <c r="MAR105" s="98" t="s">
        <v>669</v>
      </c>
      <c r="MAS105" s="98" t="s">
        <v>669</v>
      </c>
      <c r="MAT105" s="98" t="s">
        <v>669</v>
      </c>
      <c r="MAU105" s="98" t="s">
        <v>669</v>
      </c>
      <c r="MAV105" s="98" t="s">
        <v>669</v>
      </c>
      <c r="MAW105" s="98" t="s">
        <v>669</v>
      </c>
      <c r="MAX105" s="98" t="s">
        <v>669</v>
      </c>
      <c r="MAY105" s="98" t="s">
        <v>669</v>
      </c>
      <c r="MAZ105" s="98" t="s">
        <v>669</v>
      </c>
      <c r="MBA105" s="98" t="s">
        <v>669</v>
      </c>
      <c r="MBB105" s="98" t="s">
        <v>669</v>
      </c>
      <c r="MBC105" s="98" t="s">
        <v>669</v>
      </c>
      <c r="MBD105" s="98" t="s">
        <v>669</v>
      </c>
      <c r="MBE105" s="98" t="s">
        <v>669</v>
      </c>
      <c r="MBF105" s="98" t="s">
        <v>669</v>
      </c>
      <c r="MBG105" s="98" t="s">
        <v>669</v>
      </c>
      <c r="MBH105" s="98" t="s">
        <v>669</v>
      </c>
      <c r="MBI105" s="98" t="s">
        <v>669</v>
      </c>
      <c r="MBJ105" s="98" t="s">
        <v>669</v>
      </c>
      <c r="MBK105" s="98" t="s">
        <v>669</v>
      </c>
      <c r="MBL105" s="98" t="s">
        <v>669</v>
      </c>
      <c r="MBM105" s="98" t="s">
        <v>669</v>
      </c>
      <c r="MBN105" s="98" t="s">
        <v>669</v>
      </c>
      <c r="MBO105" s="98" t="s">
        <v>669</v>
      </c>
      <c r="MBP105" s="98" t="s">
        <v>669</v>
      </c>
      <c r="MBQ105" s="98" t="s">
        <v>669</v>
      </c>
      <c r="MBR105" s="98" t="s">
        <v>669</v>
      </c>
      <c r="MBS105" s="98" t="s">
        <v>669</v>
      </c>
      <c r="MBT105" s="98" t="s">
        <v>669</v>
      </c>
      <c r="MBU105" s="98" t="s">
        <v>669</v>
      </c>
      <c r="MBV105" s="98" t="s">
        <v>669</v>
      </c>
      <c r="MBW105" s="98" t="s">
        <v>669</v>
      </c>
      <c r="MBX105" s="98" t="s">
        <v>669</v>
      </c>
      <c r="MBY105" s="98" t="s">
        <v>669</v>
      </c>
      <c r="MBZ105" s="98" t="s">
        <v>669</v>
      </c>
      <c r="MCA105" s="98" t="s">
        <v>669</v>
      </c>
      <c r="MCB105" s="98" t="s">
        <v>669</v>
      </c>
      <c r="MCC105" s="98" t="s">
        <v>669</v>
      </c>
      <c r="MCD105" s="98" t="s">
        <v>669</v>
      </c>
      <c r="MCE105" s="98" t="s">
        <v>669</v>
      </c>
      <c r="MCF105" s="98" t="s">
        <v>669</v>
      </c>
      <c r="MCG105" s="98" t="s">
        <v>669</v>
      </c>
      <c r="MCH105" s="98" t="s">
        <v>669</v>
      </c>
      <c r="MCI105" s="98" t="s">
        <v>669</v>
      </c>
      <c r="MCJ105" s="98" t="s">
        <v>669</v>
      </c>
      <c r="MCK105" s="98" t="s">
        <v>669</v>
      </c>
      <c r="MCL105" s="98" t="s">
        <v>669</v>
      </c>
      <c r="MCM105" s="98" t="s">
        <v>669</v>
      </c>
      <c r="MCN105" s="98" t="s">
        <v>669</v>
      </c>
      <c r="MCO105" s="98" t="s">
        <v>669</v>
      </c>
      <c r="MCP105" s="98" t="s">
        <v>669</v>
      </c>
      <c r="MCQ105" s="98" t="s">
        <v>669</v>
      </c>
      <c r="MCR105" s="98" t="s">
        <v>669</v>
      </c>
      <c r="MCS105" s="98" t="s">
        <v>669</v>
      </c>
      <c r="MCT105" s="98" t="s">
        <v>669</v>
      </c>
      <c r="MCU105" s="98" t="s">
        <v>669</v>
      </c>
      <c r="MCV105" s="98" t="s">
        <v>669</v>
      </c>
      <c r="MCW105" s="98" t="s">
        <v>669</v>
      </c>
      <c r="MCX105" s="98" t="s">
        <v>669</v>
      </c>
      <c r="MCY105" s="98" t="s">
        <v>669</v>
      </c>
      <c r="MCZ105" s="98" t="s">
        <v>669</v>
      </c>
      <c r="MDA105" s="98" t="s">
        <v>669</v>
      </c>
      <c r="MDB105" s="98" t="s">
        <v>669</v>
      </c>
      <c r="MDC105" s="98" t="s">
        <v>669</v>
      </c>
      <c r="MDD105" s="98" t="s">
        <v>669</v>
      </c>
      <c r="MDE105" s="98" t="s">
        <v>669</v>
      </c>
      <c r="MDF105" s="98" t="s">
        <v>669</v>
      </c>
      <c r="MDG105" s="98" t="s">
        <v>669</v>
      </c>
      <c r="MDH105" s="98" t="s">
        <v>669</v>
      </c>
      <c r="MDI105" s="98" t="s">
        <v>669</v>
      </c>
      <c r="MDJ105" s="98" t="s">
        <v>669</v>
      </c>
      <c r="MDK105" s="98" t="s">
        <v>669</v>
      </c>
      <c r="MDL105" s="98" t="s">
        <v>669</v>
      </c>
      <c r="MDM105" s="98" t="s">
        <v>669</v>
      </c>
      <c r="MDN105" s="98" t="s">
        <v>669</v>
      </c>
      <c r="MDO105" s="98" t="s">
        <v>669</v>
      </c>
      <c r="MDP105" s="98" t="s">
        <v>669</v>
      </c>
      <c r="MDQ105" s="98" t="s">
        <v>669</v>
      </c>
      <c r="MDR105" s="98" t="s">
        <v>669</v>
      </c>
      <c r="MDS105" s="98" t="s">
        <v>669</v>
      </c>
      <c r="MDT105" s="98" t="s">
        <v>669</v>
      </c>
      <c r="MDU105" s="98" t="s">
        <v>669</v>
      </c>
      <c r="MDV105" s="98" t="s">
        <v>669</v>
      </c>
      <c r="MDW105" s="98" t="s">
        <v>669</v>
      </c>
      <c r="MDX105" s="98" t="s">
        <v>669</v>
      </c>
      <c r="MDY105" s="98" t="s">
        <v>669</v>
      </c>
      <c r="MDZ105" s="98" t="s">
        <v>669</v>
      </c>
      <c r="MEA105" s="98" t="s">
        <v>669</v>
      </c>
      <c r="MEB105" s="98" t="s">
        <v>669</v>
      </c>
      <c r="MEC105" s="98" t="s">
        <v>669</v>
      </c>
      <c r="MED105" s="98" t="s">
        <v>669</v>
      </c>
      <c r="MEE105" s="98" t="s">
        <v>669</v>
      </c>
      <c r="MEF105" s="98" t="s">
        <v>669</v>
      </c>
      <c r="MEG105" s="98" t="s">
        <v>669</v>
      </c>
      <c r="MEH105" s="98" t="s">
        <v>669</v>
      </c>
      <c r="MEI105" s="98" t="s">
        <v>669</v>
      </c>
      <c r="MEJ105" s="98" t="s">
        <v>669</v>
      </c>
      <c r="MEK105" s="98" t="s">
        <v>669</v>
      </c>
      <c r="MEL105" s="98" t="s">
        <v>669</v>
      </c>
      <c r="MEM105" s="98" t="s">
        <v>669</v>
      </c>
      <c r="MEN105" s="98" t="s">
        <v>669</v>
      </c>
      <c r="MEO105" s="98" t="s">
        <v>669</v>
      </c>
      <c r="MEP105" s="98" t="s">
        <v>669</v>
      </c>
      <c r="MEQ105" s="98" t="s">
        <v>669</v>
      </c>
      <c r="MER105" s="98" t="s">
        <v>669</v>
      </c>
      <c r="MES105" s="98" t="s">
        <v>669</v>
      </c>
      <c r="MET105" s="98" t="s">
        <v>669</v>
      </c>
      <c r="MEU105" s="98" t="s">
        <v>669</v>
      </c>
      <c r="MEV105" s="98" t="s">
        <v>669</v>
      </c>
      <c r="MEW105" s="98" t="s">
        <v>669</v>
      </c>
      <c r="MEX105" s="98" t="s">
        <v>669</v>
      </c>
      <c r="MEY105" s="98" t="s">
        <v>669</v>
      </c>
      <c r="MEZ105" s="98" t="s">
        <v>669</v>
      </c>
      <c r="MFA105" s="98" t="s">
        <v>669</v>
      </c>
      <c r="MFB105" s="98" t="s">
        <v>669</v>
      </c>
      <c r="MFC105" s="98" t="s">
        <v>669</v>
      </c>
      <c r="MFD105" s="98" t="s">
        <v>669</v>
      </c>
      <c r="MFE105" s="98" t="s">
        <v>669</v>
      </c>
      <c r="MFF105" s="98" t="s">
        <v>669</v>
      </c>
      <c r="MFG105" s="98" t="s">
        <v>669</v>
      </c>
      <c r="MFH105" s="98" t="s">
        <v>669</v>
      </c>
      <c r="MFI105" s="98" t="s">
        <v>669</v>
      </c>
      <c r="MFJ105" s="98" t="s">
        <v>669</v>
      </c>
      <c r="MFK105" s="98" t="s">
        <v>669</v>
      </c>
      <c r="MFL105" s="98" t="s">
        <v>669</v>
      </c>
      <c r="MFM105" s="98" t="s">
        <v>669</v>
      </c>
      <c r="MFN105" s="98" t="s">
        <v>669</v>
      </c>
      <c r="MFO105" s="98" t="s">
        <v>669</v>
      </c>
      <c r="MFP105" s="98" t="s">
        <v>669</v>
      </c>
      <c r="MFQ105" s="98" t="s">
        <v>669</v>
      </c>
      <c r="MFR105" s="98" t="s">
        <v>669</v>
      </c>
      <c r="MFS105" s="98" t="s">
        <v>669</v>
      </c>
      <c r="MFT105" s="98" t="s">
        <v>669</v>
      </c>
      <c r="MFU105" s="98" t="s">
        <v>669</v>
      </c>
      <c r="MFV105" s="98" t="s">
        <v>669</v>
      </c>
      <c r="MFW105" s="98" t="s">
        <v>669</v>
      </c>
      <c r="MFX105" s="98" t="s">
        <v>669</v>
      </c>
      <c r="MFY105" s="98" t="s">
        <v>669</v>
      </c>
      <c r="MFZ105" s="98" t="s">
        <v>669</v>
      </c>
      <c r="MGA105" s="98" t="s">
        <v>669</v>
      </c>
      <c r="MGB105" s="98" t="s">
        <v>669</v>
      </c>
      <c r="MGC105" s="98" t="s">
        <v>669</v>
      </c>
      <c r="MGD105" s="98" t="s">
        <v>669</v>
      </c>
      <c r="MGE105" s="98" t="s">
        <v>669</v>
      </c>
      <c r="MGF105" s="98" t="s">
        <v>669</v>
      </c>
      <c r="MGG105" s="98" t="s">
        <v>669</v>
      </c>
      <c r="MGH105" s="98" t="s">
        <v>669</v>
      </c>
      <c r="MGI105" s="98" t="s">
        <v>669</v>
      </c>
      <c r="MGJ105" s="98" t="s">
        <v>669</v>
      </c>
      <c r="MGK105" s="98" t="s">
        <v>669</v>
      </c>
      <c r="MGL105" s="98" t="s">
        <v>669</v>
      </c>
      <c r="MGM105" s="98" t="s">
        <v>669</v>
      </c>
      <c r="MGN105" s="98" t="s">
        <v>669</v>
      </c>
      <c r="MGO105" s="98" t="s">
        <v>669</v>
      </c>
      <c r="MGP105" s="98" t="s">
        <v>669</v>
      </c>
      <c r="MGQ105" s="98" t="s">
        <v>669</v>
      </c>
      <c r="MGR105" s="98" t="s">
        <v>669</v>
      </c>
      <c r="MGS105" s="98" t="s">
        <v>669</v>
      </c>
      <c r="MGT105" s="98" t="s">
        <v>669</v>
      </c>
      <c r="MGU105" s="98" t="s">
        <v>669</v>
      </c>
      <c r="MGV105" s="98" t="s">
        <v>669</v>
      </c>
      <c r="MGW105" s="98" t="s">
        <v>669</v>
      </c>
      <c r="MGX105" s="98" t="s">
        <v>669</v>
      </c>
      <c r="MGY105" s="98" t="s">
        <v>669</v>
      </c>
      <c r="MGZ105" s="98" t="s">
        <v>669</v>
      </c>
      <c r="MHA105" s="98" t="s">
        <v>669</v>
      </c>
      <c r="MHB105" s="98" t="s">
        <v>669</v>
      </c>
      <c r="MHC105" s="98" t="s">
        <v>669</v>
      </c>
      <c r="MHD105" s="98" t="s">
        <v>669</v>
      </c>
      <c r="MHE105" s="98" t="s">
        <v>669</v>
      </c>
      <c r="MHF105" s="98" t="s">
        <v>669</v>
      </c>
      <c r="MHG105" s="98" t="s">
        <v>669</v>
      </c>
      <c r="MHH105" s="98" t="s">
        <v>669</v>
      </c>
      <c r="MHI105" s="98" t="s">
        <v>669</v>
      </c>
      <c r="MHJ105" s="98" t="s">
        <v>669</v>
      </c>
      <c r="MHK105" s="98" t="s">
        <v>669</v>
      </c>
      <c r="MHL105" s="98" t="s">
        <v>669</v>
      </c>
      <c r="MHM105" s="98" t="s">
        <v>669</v>
      </c>
      <c r="MHN105" s="98" t="s">
        <v>669</v>
      </c>
      <c r="MHO105" s="98" t="s">
        <v>669</v>
      </c>
      <c r="MHP105" s="98" t="s">
        <v>669</v>
      </c>
      <c r="MHQ105" s="98" t="s">
        <v>669</v>
      </c>
      <c r="MHR105" s="98" t="s">
        <v>669</v>
      </c>
      <c r="MHS105" s="98" t="s">
        <v>669</v>
      </c>
      <c r="MHT105" s="98" t="s">
        <v>669</v>
      </c>
      <c r="MHU105" s="98" t="s">
        <v>669</v>
      </c>
      <c r="MHV105" s="98" t="s">
        <v>669</v>
      </c>
      <c r="MHW105" s="98" t="s">
        <v>669</v>
      </c>
      <c r="MHX105" s="98" t="s">
        <v>669</v>
      </c>
      <c r="MHY105" s="98" t="s">
        <v>669</v>
      </c>
      <c r="MHZ105" s="98" t="s">
        <v>669</v>
      </c>
      <c r="MIA105" s="98" t="s">
        <v>669</v>
      </c>
      <c r="MIB105" s="98" t="s">
        <v>669</v>
      </c>
      <c r="MIC105" s="98" t="s">
        <v>669</v>
      </c>
      <c r="MID105" s="98" t="s">
        <v>669</v>
      </c>
      <c r="MIE105" s="98" t="s">
        <v>669</v>
      </c>
      <c r="MIF105" s="98" t="s">
        <v>669</v>
      </c>
      <c r="MIG105" s="98" t="s">
        <v>669</v>
      </c>
      <c r="MIH105" s="98" t="s">
        <v>669</v>
      </c>
      <c r="MII105" s="98" t="s">
        <v>669</v>
      </c>
      <c r="MIJ105" s="98" t="s">
        <v>669</v>
      </c>
      <c r="MIK105" s="98" t="s">
        <v>669</v>
      </c>
      <c r="MIL105" s="98" t="s">
        <v>669</v>
      </c>
      <c r="MIM105" s="98" t="s">
        <v>669</v>
      </c>
      <c r="MIN105" s="98" t="s">
        <v>669</v>
      </c>
      <c r="MIO105" s="98" t="s">
        <v>669</v>
      </c>
      <c r="MIP105" s="98" t="s">
        <v>669</v>
      </c>
      <c r="MIQ105" s="98" t="s">
        <v>669</v>
      </c>
      <c r="MIR105" s="98" t="s">
        <v>669</v>
      </c>
      <c r="MIS105" s="98" t="s">
        <v>669</v>
      </c>
      <c r="MIT105" s="98" t="s">
        <v>669</v>
      </c>
      <c r="MIU105" s="98" t="s">
        <v>669</v>
      </c>
      <c r="MIV105" s="98" t="s">
        <v>669</v>
      </c>
      <c r="MIW105" s="98" t="s">
        <v>669</v>
      </c>
      <c r="MIX105" s="98" t="s">
        <v>669</v>
      </c>
      <c r="MIY105" s="98" t="s">
        <v>669</v>
      </c>
      <c r="MIZ105" s="98" t="s">
        <v>669</v>
      </c>
      <c r="MJA105" s="98" t="s">
        <v>669</v>
      </c>
      <c r="MJB105" s="98" t="s">
        <v>669</v>
      </c>
      <c r="MJC105" s="98" t="s">
        <v>669</v>
      </c>
      <c r="MJD105" s="98" t="s">
        <v>669</v>
      </c>
      <c r="MJE105" s="98" t="s">
        <v>669</v>
      </c>
      <c r="MJF105" s="98" t="s">
        <v>669</v>
      </c>
      <c r="MJG105" s="98" t="s">
        <v>669</v>
      </c>
      <c r="MJH105" s="98" t="s">
        <v>669</v>
      </c>
      <c r="MJI105" s="98" t="s">
        <v>669</v>
      </c>
      <c r="MJJ105" s="98" t="s">
        <v>669</v>
      </c>
      <c r="MJK105" s="98" t="s">
        <v>669</v>
      </c>
      <c r="MJL105" s="98" t="s">
        <v>669</v>
      </c>
      <c r="MJM105" s="98" t="s">
        <v>669</v>
      </c>
      <c r="MJN105" s="98" t="s">
        <v>669</v>
      </c>
      <c r="MJO105" s="98" t="s">
        <v>669</v>
      </c>
      <c r="MJP105" s="98" t="s">
        <v>669</v>
      </c>
      <c r="MJQ105" s="98" t="s">
        <v>669</v>
      </c>
      <c r="MJR105" s="98" t="s">
        <v>669</v>
      </c>
      <c r="MJS105" s="98" t="s">
        <v>669</v>
      </c>
      <c r="MJT105" s="98" t="s">
        <v>669</v>
      </c>
      <c r="MJU105" s="98" t="s">
        <v>669</v>
      </c>
      <c r="MJV105" s="98" t="s">
        <v>669</v>
      </c>
      <c r="MJW105" s="98" t="s">
        <v>669</v>
      </c>
      <c r="MJX105" s="98" t="s">
        <v>669</v>
      </c>
      <c r="MJY105" s="98" t="s">
        <v>669</v>
      </c>
      <c r="MJZ105" s="98" t="s">
        <v>669</v>
      </c>
      <c r="MKA105" s="98" t="s">
        <v>669</v>
      </c>
      <c r="MKB105" s="98" t="s">
        <v>669</v>
      </c>
      <c r="MKC105" s="98" t="s">
        <v>669</v>
      </c>
      <c r="MKD105" s="98" t="s">
        <v>669</v>
      </c>
      <c r="MKE105" s="98" t="s">
        <v>669</v>
      </c>
      <c r="MKF105" s="98" t="s">
        <v>669</v>
      </c>
      <c r="MKG105" s="98" t="s">
        <v>669</v>
      </c>
      <c r="MKH105" s="98" t="s">
        <v>669</v>
      </c>
      <c r="MKI105" s="98" t="s">
        <v>669</v>
      </c>
      <c r="MKJ105" s="98" t="s">
        <v>669</v>
      </c>
      <c r="MKK105" s="98" t="s">
        <v>669</v>
      </c>
      <c r="MKL105" s="98" t="s">
        <v>669</v>
      </c>
      <c r="MKM105" s="98" t="s">
        <v>669</v>
      </c>
      <c r="MKN105" s="98" t="s">
        <v>669</v>
      </c>
      <c r="MKO105" s="98" t="s">
        <v>669</v>
      </c>
      <c r="MKP105" s="98" t="s">
        <v>669</v>
      </c>
      <c r="MKQ105" s="98" t="s">
        <v>669</v>
      </c>
      <c r="MKR105" s="98" t="s">
        <v>669</v>
      </c>
      <c r="MKS105" s="98" t="s">
        <v>669</v>
      </c>
      <c r="MKT105" s="98" t="s">
        <v>669</v>
      </c>
      <c r="MKU105" s="98" t="s">
        <v>669</v>
      </c>
      <c r="MKV105" s="98" t="s">
        <v>669</v>
      </c>
      <c r="MKW105" s="98" t="s">
        <v>669</v>
      </c>
      <c r="MKX105" s="98" t="s">
        <v>669</v>
      </c>
      <c r="MKY105" s="98" t="s">
        <v>669</v>
      </c>
      <c r="MKZ105" s="98" t="s">
        <v>669</v>
      </c>
      <c r="MLA105" s="98" t="s">
        <v>669</v>
      </c>
      <c r="MLB105" s="98" t="s">
        <v>669</v>
      </c>
      <c r="MLC105" s="98" t="s">
        <v>669</v>
      </c>
      <c r="MLD105" s="98" t="s">
        <v>669</v>
      </c>
      <c r="MLE105" s="98" t="s">
        <v>669</v>
      </c>
      <c r="MLF105" s="98" t="s">
        <v>669</v>
      </c>
      <c r="MLG105" s="98" t="s">
        <v>669</v>
      </c>
      <c r="MLH105" s="98" t="s">
        <v>669</v>
      </c>
      <c r="MLI105" s="98" t="s">
        <v>669</v>
      </c>
      <c r="MLJ105" s="98" t="s">
        <v>669</v>
      </c>
      <c r="MLK105" s="98" t="s">
        <v>669</v>
      </c>
      <c r="MLL105" s="98" t="s">
        <v>669</v>
      </c>
      <c r="MLM105" s="98" t="s">
        <v>669</v>
      </c>
      <c r="MLN105" s="98" t="s">
        <v>669</v>
      </c>
      <c r="MLO105" s="98" t="s">
        <v>669</v>
      </c>
      <c r="MLP105" s="98" t="s">
        <v>669</v>
      </c>
      <c r="MLQ105" s="98" t="s">
        <v>669</v>
      </c>
      <c r="MLR105" s="98" t="s">
        <v>669</v>
      </c>
      <c r="MLS105" s="98" t="s">
        <v>669</v>
      </c>
      <c r="MLT105" s="98" t="s">
        <v>669</v>
      </c>
      <c r="MLU105" s="98" t="s">
        <v>669</v>
      </c>
      <c r="MLV105" s="98" t="s">
        <v>669</v>
      </c>
      <c r="MLW105" s="98" t="s">
        <v>669</v>
      </c>
      <c r="MLX105" s="98" t="s">
        <v>669</v>
      </c>
      <c r="MLY105" s="98" t="s">
        <v>669</v>
      </c>
      <c r="MLZ105" s="98" t="s">
        <v>669</v>
      </c>
      <c r="MMA105" s="98" t="s">
        <v>669</v>
      </c>
      <c r="MMB105" s="98" t="s">
        <v>669</v>
      </c>
      <c r="MMC105" s="98" t="s">
        <v>669</v>
      </c>
      <c r="MMD105" s="98" t="s">
        <v>669</v>
      </c>
      <c r="MME105" s="98" t="s">
        <v>669</v>
      </c>
      <c r="MMF105" s="98" t="s">
        <v>669</v>
      </c>
      <c r="MMG105" s="98" t="s">
        <v>669</v>
      </c>
      <c r="MMH105" s="98" t="s">
        <v>669</v>
      </c>
      <c r="MMI105" s="98" t="s">
        <v>669</v>
      </c>
      <c r="MMJ105" s="98" t="s">
        <v>669</v>
      </c>
      <c r="MMK105" s="98" t="s">
        <v>669</v>
      </c>
      <c r="MML105" s="98" t="s">
        <v>669</v>
      </c>
      <c r="MMM105" s="98" t="s">
        <v>669</v>
      </c>
      <c r="MMN105" s="98" t="s">
        <v>669</v>
      </c>
      <c r="MMO105" s="98" t="s">
        <v>669</v>
      </c>
      <c r="MMP105" s="98" t="s">
        <v>669</v>
      </c>
      <c r="MMQ105" s="98" t="s">
        <v>669</v>
      </c>
      <c r="MMR105" s="98" t="s">
        <v>669</v>
      </c>
      <c r="MMS105" s="98" t="s">
        <v>669</v>
      </c>
      <c r="MMT105" s="98" t="s">
        <v>669</v>
      </c>
      <c r="MMU105" s="98" t="s">
        <v>669</v>
      </c>
      <c r="MMV105" s="98" t="s">
        <v>669</v>
      </c>
      <c r="MMW105" s="98" t="s">
        <v>669</v>
      </c>
      <c r="MMX105" s="98" t="s">
        <v>669</v>
      </c>
      <c r="MMY105" s="98" t="s">
        <v>669</v>
      </c>
      <c r="MMZ105" s="98" t="s">
        <v>669</v>
      </c>
      <c r="MNA105" s="98" t="s">
        <v>669</v>
      </c>
      <c r="MNB105" s="98" t="s">
        <v>669</v>
      </c>
      <c r="MNC105" s="98" t="s">
        <v>669</v>
      </c>
      <c r="MND105" s="98" t="s">
        <v>669</v>
      </c>
      <c r="MNE105" s="98" t="s">
        <v>669</v>
      </c>
      <c r="MNF105" s="98" t="s">
        <v>669</v>
      </c>
      <c r="MNG105" s="98" t="s">
        <v>669</v>
      </c>
      <c r="MNH105" s="98" t="s">
        <v>669</v>
      </c>
      <c r="MNI105" s="98" t="s">
        <v>669</v>
      </c>
      <c r="MNJ105" s="98" t="s">
        <v>669</v>
      </c>
      <c r="MNK105" s="98" t="s">
        <v>669</v>
      </c>
      <c r="MNL105" s="98" t="s">
        <v>669</v>
      </c>
      <c r="MNM105" s="98" t="s">
        <v>669</v>
      </c>
      <c r="MNN105" s="98" t="s">
        <v>669</v>
      </c>
      <c r="MNO105" s="98" t="s">
        <v>669</v>
      </c>
      <c r="MNP105" s="98" t="s">
        <v>669</v>
      </c>
      <c r="MNQ105" s="98" t="s">
        <v>669</v>
      </c>
      <c r="MNR105" s="98" t="s">
        <v>669</v>
      </c>
      <c r="MNS105" s="98" t="s">
        <v>669</v>
      </c>
      <c r="MNT105" s="98" t="s">
        <v>669</v>
      </c>
      <c r="MNU105" s="98" t="s">
        <v>669</v>
      </c>
      <c r="MNV105" s="98" t="s">
        <v>669</v>
      </c>
      <c r="MNW105" s="98" t="s">
        <v>669</v>
      </c>
      <c r="MNX105" s="98" t="s">
        <v>669</v>
      </c>
      <c r="MNY105" s="98" t="s">
        <v>669</v>
      </c>
      <c r="MNZ105" s="98" t="s">
        <v>669</v>
      </c>
      <c r="MOA105" s="98" t="s">
        <v>669</v>
      </c>
      <c r="MOB105" s="98" t="s">
        <v>669</v>
      </c>
      <c r="MOC105" s="98" t="s">
        <v>669</v>
      </c>
      <c r="MOD105" s="98" t="s">
        <v>669</v>
      </c>
      <c r="MOE105" s="98" t="s">
        <v>669</v>
      </c>
      <c r="MOF105" s="98" t="s">
        <v>669</v>
      </c>
      <c r="MOG105" s="98" t="s">
        <v>669</v>
      </c>
      <c r="MOH105" s="98" t="s">
        <v>669</v>
      </c>
      <c r="MOI105" s="98" t="s">
        <v>669</v>
      </c>
      <c r="MOJ105" s="98" t="s">
        <v>669</v>
      </c>
      <c r="MOK105" s="98" t="s">
        <v>669</v>
      </c>
      <c r="MOL105" s="98" t="s">
        <v>669</v>
      </c>
      <c r="MOM105" s="98" t="s">
        <v>669</v>
      </c>
      <c r="MON105" s="98" t="s">
        <v>669</v>
      </c>
      <c r="MOO105" s="98" t="s">
        <v>669</v>
      </c>
      <c r="MOP105" s="98" t="s">
        <v>669</v>
      </c>
      <c r="MOQ105" s="98" t="s">
        <v>669</v>
      </c>
      <c r="MOR105" s="98" t="s">
        <v>669</v>
      </c>
      <c r="MOS105" s="98" t="s">
        <v>669</v>
      </c>
      <c r="MOT105" s="98" t="s">
        <v>669</v>
      </c>
      <c r="MOU105" s="98" t="s">
        <v>669</v>
      </c>
      <c r="MOV105" s="98" t="s">
        <v>669</v>
      </c>
      <c r="MOW105" s="98" t="s">
        <v>669</v>
      </c>
      <c r="MOX105" s="98" t="s">
        <v>669</v>
      </c>
      <c r="MOY105" s="98" t="s">
        <v>669</v>
      </c>
      <c r="MOZ105" s="98" t="s">
        <v>669</v>
      </c>
      <c r="MPA105" s="98" t="s">
        <v>669</v>
      </c>
      <c r="MPB105" s="98" t="s">
        <v>669</v>
      </c>
      <c r="MPC105" s="98" t="s">
        <v>669</v>
      </c>
      <c r="MPD105" s="98" t="s">
        <v>669</v>
      </c>
      <c r="MPE105" s="98" t="s">
        <v>669</v>
      </c>
      <c r="MPF105" s="98" t="s">
        <v>669</v>
      </c>
      <c r="MPG105" s="98" t="s">
        <v>669</v>
      </c>
      <c r="MPH105" s="98" t="s">
        <v>669</v>
      </c>
      <c r="MPI105" s="98" t="s">
        <v>669</v>
      </c>
      <c r="MPJ105" s="98" t="s">
        <v>669</v>
      </c>
      <c r="MPK105" s="98" t="s">
        <v>669</v>
      </c>
      <c r="MPL105" s="98" t="s">
        <v>669</v>
      </c>
      <c r="MPM105" s="98" t="s">
        <v>669</v>
      </c>
      <c r="MPN105" s="98" t="s">
        <v>669</v>
      </c>
      <c r="MPO105" s="98" t="s">
        <v>669</v>
      </c>
      <c r="MPP105" s="98" t="s">
        <v>669</v>
      </c>
      <c r="MPQ105" s="98" t="s">
        <v>669</v>
      </c>
      <c r="MPR105" s="98" t="s">
        <v>669</v>
      </c>
      <c r="MPS105" s="98" t="s">
        <v>669</v>
      </c>
      <c r="MPT105" s="98" t="s">
        <v>669</v>
      </c>
      <c r="MPU105" s="98" t="s">
        <v>669</v>
      </c>
      <c r="MPV105" s="98" t="s">
        <v>669</v>
      </c>
      <c r="MPW105" s="98" t="s">
        <v>669</v>
      </c>
      <c r="MPX105" s="98" t="s">
        <v>669</v>
      </c>
      <c r="MPY105" s="98" t="s">
        <v>669</v>
      </c>
      <c r="MPZ105" s="98" t="s">
        <v>669</v>
      </c>
      <c r="MQA105" s="98" t="s">
        <v>669</v>
      </c>
      <c r="MQB105" s="98" t="s">
        <v>669</v>
      </c>
      <c r="MQC105" s="98" t="s">
        <v>669</v>
      </c>
      <c r="MQD105" s="98" t="s">
        <v>669</v>
      </c>
      <c r="MQE105" s="98" t="s">
        <v>669</v>
      </c>
      <c r="MQF105" s="98" t="s">
        <v>669</v>
      </c>
      <c r="MQG105" s="98" t="s">
        <v>669</v>
      </c>
      <c r="MQH105" s="98" t="s">
        <v>669</v>
      </c>
      <c r="MQI105" s="98" t="s">
        <v>669</v>
      </c>
      <c r="MQJ105" s="98" t="s">
        <v>669</v>
      </c>
      <c r="MQK105" s="98" t="s">
        <v>669</v>
      </c>
      <c r="MQL105" s="98" t="s">
        <v>669</v>
      </c>
      <c r="MQM105" s="98" t="s">
        <v>669</v>
      </c>
      <c r="MQN105" s="98" t="s">
        <v>669</v>
      </c>
      <c r="MQO105" s="98" t="s">
        <v>669</v>
      </c>
      <c r="MQP105" s="98" t="s">
        <v>669</v>
      </c>
      <c r="MQQ105" s="98" t="s">
        <v>669</v>
      </c>
      <c r="MQR105" s="98" t="s">
        <v>669</v>
      </c>
      <c r="MQS105" s="98" t="s">
        <v>669</v>
      </c>
      <c r="MQT105" s="98" t="s">
        <v>669</v>
      </c>
      <c r="MQU105" s="98" t="s">
        <v>669</v>
      </c>
      <c r="MQV105" s="98" t="s">
        <v>669</v>
      </c>
      <c r="MQW105" s="98" t="s">
        <v>669</v>
      </c>
      <c r="MQX105" s="98" t="s">
        <v>669</v>
      </c>
      <c r="MQY105" s="98" t="s">
        <v>669</v>
      </c>
      <c r="MQZ105" s="98" t="s">
        <v>669</v>
      </c>
      <c r="MRA105" s="98" t="s">
        <v>669</v>
      </c>
      <c r="MRB105" s="98" t="s">
        <v>669</v>
      </c>
      <c r="MRC105" s="98" t="s">
        <v>669</v>
      </c>
      <c r="MRD105" s="98" t="s">
        <v>669</v>
      </c>
      <c r="MRE105" s="98" t="s">
        <v>669</v>
      </c>
      <c r="MRF105" s="98" t="s">
        <v>669</v>
      </c>
      <c r="MRG105" s="98" t="s">
        <v>669</v>
      </c>
      <c r="MRH105" s="98" t="s">
        <v>669</v>
      </c>
      <c r="MRI105" s="98" t="s">
        <v>669</v>
      </c>
      <c r="MRJ105" s="98" t="s">
        <v>669</v>
      </c>
      <c r="MRK105" s="98" t="s">
        <v>669</v>
      </c>
      <c r="MRL105" s="98" t="s">
        <v>669</v>
      </c>
      <c r="MRM105" s="98" t="s">
        <v>669</v>
      </c>
      <c r="MRN105" s="98" t="s">
        <v>669</v>
      </c>
      <c r="MRO105" s="98" t="s">
        <v>669</v>
      </c>
      <c r="MRP105" s="98" t="s">
        <v>669</v>
      </c>
      <c r="MRQ105" s="98" t="s">
        <v>669</v>
      </c>
      <c r="MRR105" s="98" t="s">
        <v>669</v>
      </c>
      <c r="MRS105" s="98" t="s">
        <v>669</v>
      </c>
      <c r="MRT105" s="98" t="s">
        <v>669</v>
      </c>
      <c r="MRU105" s="98" t="s">
        <v>669</v>
      </c>
      <c r="MRV105" s="98" t="s">
        <v>669</v>
      </c>
      <c r="MRW105" s="98" t="s">
        <v>669</v>
      </c>
      <c r="MRX105" s="98" t="s">
        <v>669</v>
      </c>
      <c r="MRY105" s="98" t="s">
        <v>669</v>
      </c>
      <c r="MRZ105" s="98" t="s">
        <v>669</v>
      </c>
      <c r="MSA105" s="98" t="s">
        <v>669</v>
      </c>
      <c r="MSB105" s="98" t="s">
        <v>669</v>
      </c>
      <c r="MSC105" s="98" t="s">
        <v>669</v>
      </c>
      <c r="MSD105" s="98" t="s">
        <v>669</v>
      </c>
      <c r="MSE105" s="98" t="s">
        <v>669</v>
      </c>
      <c r="MSF105" s="98" t="s">
        <v>669</v>
      </c>
      <c r="MSG105" s="98" t="s">
        <v>669</v>
      </c>
      <c r="MSH105" s="98" t="s">
        <v>669</v>
      </c>
      <c r="MSI105" s="98" t="s">
        <v>669</v>
      </c>
      <c r="MSJ105" s="98" t="s">
        <v>669</v>
      </c>
      <c r="MSK105" s="98" t="s">
        <v>669</v>
      </c>
      <c r="MSL105" s="98" t="s">
        <v>669</v>
      </c>
      <c r="MSM105" s="98" t="s">
        <v>669</v>
      </c>
      <c r="MSN105" s="98" t="s">
        <v>669</v>
      </c>
      <c r="MSO105" s="98" t="s">
        <v>669</v>
      </c>
      <c r="MSP105" s="98" t="s">
        <v>669</v>
      </c>
      <c r="MSQ105" s="98" t="s">
        <v>669</v>
      </c>
      <c r="MSR105" s="98" t="s">
        <v>669</v>
      </c>
      <c r="MSS105" s="98" t="s">
        <v>669</v>
      </c>
      <c r="MST105" s="98" t="s">
        <v>669</v>
      </c>
      <c r="MSU105" s="98" t="s">
        <v>669</v>
      </c>
      <c r="MSV105" s="98" t="s">
        <v>669</v>
      </c>
      <c r="MSW105" s="98" t="s">
        <v>669</v>
      </c>
      <c r="MSX105" s="98" t="s">
        <v>669</v>
      </c>
      <c r="MSY105" s="98" t="s">
        <v>669</v>
      </c>
      <c r="MSZ105" s="98" t="s">
        <v>669</v>
      </c>
      <c r="MTA105" s="98" t="s">
        <v>669</v>
      </c>
      <c r="MTB105" s="98" t="s">
        <v>669</v>
      </c>
      <c r="MTC105" s="98" t="s">
        <v>669</v>
      </c>
      <c r="MTD105" s="98" t="s">
        <v>669</v>
      </c>
      <c r="MTE105" s="98" t="s">
        <v>669</v>
      </c>
      <c r="MTF105" s="98" t="s">
        <v>669</v>
      </c>
      <c r="MTG105" s="98" t="s">
        <v>669</v>
      </c>
      <c r="MTH105" s="98" t="s">
        <v>669</v>
      </c>
      <c r="MTI105" s="98" t="s">
        <v>669</v>
      </c>
      <c r="MTJ105" s="98" t="s">
        <v>669</v>
      </c>
      <c r="MTK105" s="98" t="s">
        <v>669</v>
      </c>
      <c r="MTL105" s="98" t="s">
        <v>669</v>
      </c>
      <c r="MTM105" s="98" t="s">
        <v>669</v>
      </c>
      <c r="MTN105" s="98" t="s">
        <v>669</v>
      </c>
      <c r="MTO105" s="98" t="s">
        <v>669</v>
      </c>
      <c r="MTP105" s="98" t="s">
        <v>669</v>
      </c>
      <c r="MTQ105" s="98" t="s">
        <v>669</v>
      </c>
      <c r="MTR105" s="98" t="s">
        <v>669</v>
      </c>
      <c r="MTS105" s="98" t="s">
        <v>669</v>
      </c>
      <c r="MTT105" s="98" t="s">
        <v>669</v>
      </c>
      <c r="MTU105" s="98" t="s">
        <v>669</v>
      </c>
      <c r="MTV105" s="98" t="s">
        <v>669</v>
      </c>
      <c r="MTW105" s="98" t="s">
        <v>669</v>
      </c>
      <c r="MTX105" s="98" t="s">
        <v>669</v>
      </c>
      <c r="MTY105" s="98" t="s">
        <v>669</v>
      </c>
      <c r="MTZ105" s="98" t="s">
        <v>669</v>
      </c>
      <c r="MUA105" s="98" t="s">
        <v>669</v>
      </c>
      <c r="MUB105" s="98" t="s">
        <v>669</v>
      </c>
      <c r="MUC105" s="98" t="s">
        <v>669</v>
      </c>
      <c r="MUD105" s="98" t="s">
        <v>669</v>
      </c>
      <c r="MUE105" s="98" t="s">
        <v>669</v>
      </c>
      <c r="MUF105" s="98" t="s">
        <v>669</v>
      </c>
      <c r="MUG105" s="98" t="s">
        <v>669</v>
      </c>
      <c r="MUH105" s="98" t="s">
        <v>669</v>
      </c>
      <c r="MUI105" s="98" t="s">
        <v>669</v>
      </c>
      <c r="MUJ105" s="98" t="s">
        <v>669</v>
      </c>
      <c r="MUK105" s="98" t="s">
        <v>669</v>
      </c>
      <c r="MUL105" s="98" t="s">
        <v>669</v>
      </c>
      <c r="MUM105" s="98" t="s">
        <v>669</v>
      </c>
      <c r="MUN105" s="98" t="s">
        <v>669</v>
      </c>
      <c r="MUO105" s="98" t="s">
        <v>669</v>
      </c>
      <c r="MUP105" s="98" t="s">
        <v>669</v>
      </c>
      <c r="MUQ105" s="98" t="s">
        <v>669</v>
      </c>
      <c r="MUR105" s="98" t="s">
        <v>669</v>
      </c>
      <c r="MUS105" s="98" t="s">
        <v>669</v>
      </c>
      <c r="MUT105" s="98" t="s">
        <v>669</v>
      </c>
      <c r="MUU105" s="98" t="s">
        <v>669</v>
      </c>
      <c r="MUV105" s="98" t="s">
        <v>669</v>
      </c>
      <c r="MUW105" s="98" t="s">
        <v>669</v>
      </c>
      <c r="MUX105" s="98" t="s">
        <v>669</v>
      </c>
      <c r="MUY105" s="98" t="s">
        <v>669</v>
      </c>
      <c r="MUZ105" s="98" t="s">
        <v>669</v>
      </c>
      <c r="MVA105" s="98" t="s">
        <v>669</v>
      </c>
      <c r="MVB105" s="98" t="s">
        <v>669</v>
      </c>
      <c r="MVC105" s="98" t="s">
        <v>669</v>
      </c>
      <c r="MVD105" s="98" t="s">
        <v>669</v>
      </c>
      <c r="MVE105" s="98" t="s">
        <v>669</v>
      </c>
      <c r="MVF105" s="98" t="s">
        <v>669</v>
      </c>
      <c r="MVG105" s="98" t="s">
        <v>669</v>
      </c>
      <c r="MVH105" s="98" t="s">
        <v>669</v>
      </c>
      <c r="MVI105" s="98" t="s">
        <v>669</v>
      </c>
      <c r="MVJ105" s="98" t="s">
        <v>669</v>
      </c>
      <c r="MVK105" s="98" t="s">
        <v>669</v>
      </c>
      <c r="MVL105" s="98" t="s">
        <v>669</v>
      </c>
      <c r="MVM105" s="98" t="s">
        <v>669</v>
      </c>
      <c r="MVN105" s="98" t="s">
        <v>669</v>
      </c>
      <c r="MVO105" s="98" t="s">
        <v>669</v>
      </c>
      <c r="MVP105" s="98" t="s">
        <v>669</v>
      </c>
      <c r="MVQ105" s="98" t="s">
        <v>669</v>
      </c>
      <c r="MVR105" s="98" t="s">
        <v>669</v>
      </c>
      <c r="MVS105" s="98" t="s">
        <v>669</v>
      </c>
      <c r="MVT105" s="98" t="s">
        <v>669</v>
      </c>
      <c r="MVU105" s="98" t="s">
        <v>669</v>
      </c>
      <c r="MVV105" s="98" t="s">
        <v>669</v>
      </c>
      <c r="MVW105" s="98" t="s">
        <v>669</v>
      </c>
      <c r="MVX105" s="98" t="s">
        <v>669</v>
      </c>
      <c r="MVY105" s="98" t="s">
        <v>669</v>
      </c>
      <c r="MVZ105" s="98" t="s">
        <v>669</v>
      </c>
      <c r="MWA105" s="98" t="s">
        <v>669</v>
      </c>
      <c r="MWB105" s="98" t="s">
        <v>669</v>
      </c>
      <c r="MWC105" s="98" t="s">
        <v>669</v>
      </c>
      <c r="MWD105" s="98" t="s">
        <v>669</v>
      </c>
      <c r="MWE105" s="98" t="s">
        <v>669</v>
      </c>
      <c r="MWF105" s="98" t="s">
        <v>669</v>
      </c>
      <c r="MWG105" s="98" t="s">
        <v>669</v>
      </c>
      <c r="MWH105" s="98" t="s">
        <v>669</v>
      </c>
      <c r="MWI105" s="98" t="s">
        <v>669</v>
      </c>
      <c r="MWJ105" s="98" t="s">
        <v>669</v>
      </c>
      <c r="MWK105" s="98" t="s">
        <v>669</v>
      </c>
      <c r="MWL105" s="98" t="s">
        <v>669</v>
      </c>
      <c r="MWM105" s="98" t="s">
        <v>669</v>
      </c>
      <c r="MWN105" s="98" t="s">
        <v>669</v>
      </c>
      <c r="MWO105" s="98" t="s">
        <v>669</v>
      </c>
      <c r="MWP105" s="98" t="s">
        <v>669</v>
      </c>
      <c r="MWQ105" s="98" t="s">
        <v>669</v>
      </c>
      <c r="MWR105" s="98" t="s">
        <v>669</v>
      </c>
      <c r="MWS105" s="98" t="s">
        <v>669</v>
      </c>
      <c r="MWT105" s="98" t="s">
        <v>669</v>
      </c>
      <c r="MWU105" s="98" t="s">
        <v>669</v>
      </c>
      <c r="MWV105" s="98" t="s">
        <v>669</v>
      </c>
      <c r="MWW105" s="98" t="s">
        <v>669</v>
      </c>
      <c r="MWX105" s="98" t="s">
        <v>669</v>
      </c>
      <c r="MWY105" s="98" t="s">
        <v>669</v>
      </c>
      <c r="MWZ105" s="98" t="s">
        <v>669</v>
      </c>
      <c r="MXA105" s="98" t="s">
        <v>669</v>
      </c>
      <c r="MXB105" s="98" t="s">
        <v>669</v>
      </c>
      <c r="MXC105" s="98" t="s">
        <v>669</v>
      </c>
      <c r="MXD105" s="98" t="s">
        <v>669</v>
      </c>
      <c r="MXE105" s="98" t="s">
        <v>669</v>
      </c>
      <c r="MXF105" s="98" t="s">
        <v>669</v>
      </c>
      <c r="MXG105" s="98" t="s">
        <v>669</v>
      </c>
      <c r="MXH105" s="98" t="s">
        <v>669</v>
      </c>
      <c r="MXI105" s="98" t="s">
        <v>669</v>
      </c>
      <c r="MXJ105" s="98" t="s">
        <v>669</v>
      </c>
      <c r="MXK105" s="98" t="s">
        <v>669</v>
      </c>
      <c r="MXL105" s="98" t="s">
        <v>669</v>
      </c>
      <c r="MXM105" s="98" t="s">
        <v>669</v>
      </c>
      <c r="MXN105" s="98" t="s">
        <v>669</v>
      </c>
      <c r="MXO105" s="98" t="s">
        <v>669</v>
      </c>
      <c r="MXP105" s="98" t="s">
        <v>669</v>
      </c>
      <c r="MXQ105" s="98" t="s">
        <v>669</v>
      </c>
      <c r="MXR105" s="98" t="s">
        <v>669</v>
      </c>
      <c r="MXS105" s="98" t="s">
        <v>669</v>
      </c>
      <c r="MXT105" s="98" t="s">
        <v>669</v>
      </c>
      <c r="MXU105" s="98" t="s">
        <v>669</v>
      </c>
      <c r="MXV105" s="98" t="s">
        <v>669</v>
      </c>
      <c r="MXW105" s="98" t="s">
        <v>669</v>
      </c>
      <c r="MXX105" s="98" t="s">
        <v>669</v>
      </c>
      <c r="MXY105" s="98" t="s">
        <v>669</v>
      </c>
      <c r="MXZ105" s="98" t="s">
        <v>669</v>
      </c>
      <c r="MYA105" s="98" t="s">
        <v>669</v>
      </c>
      <c r="MYB105" s="98" t="s">
        <v>669</v>
      </c>
      <c r="MYC105" s="98" t="s">
        <v>669</v>
      </c>
      <c r="MYD105" s="98" t="s">
        <v>669</v>
      </c>
      <c r="MYE105" s="98" t="s">
        <v>669</v>
      </c>
      <c r="MYF105" s="98" t="s">
        <v>669</v>
      </c>
      <c r="MYG105" s="98" t="s">
        <v>669</v>
      </c>
      <c r="MYH105" s="98" t="s">
        <v>669</v>
      </c>
      <c r="MYI105" s="98" t="s">
        <v>669</v>
      </c>
      <c r="MYJ105" s="98" t="s">
        <v>669</v>
      </c>
      <c r="MYK105" s="98" t="s">
        <v>669</v>
      </c>
      <c r="MYL105" s="98" t="s">
        <v>669</v>
      </c>
      <c r="MYM105" s="98" t="s">
        <v>669</v>
      </c>
      <c r="MYN105" s="98" t="s">
        <v>669</v>
      </c>
      <c r="MYO105" s="98" t="s">
        <v>669</v>
      </c>
      <c r="MYP105" s="98" t="s">
        <v>669</v>
      </c>
      <c r="MYQ105" s="98" t="s">
        <v>669</v>
      </c>
      <c r="MYR105" s="98" t="s">
        <v>669</v>
      </c>
      <c r="MYS105" s="98" t="s">
        <v>669</v>
      </c>
      <c r="MYT105" s="98" t="s">
        <v>669</v>
      </c>
      <c r="MYU105" s="98" t="s">
        <v>669</v>
      </c>
      <c r="MYV105" s="98" t="s">
        <v>669</v>
      </c>
      <c r="MYW105" s="98" t="s">
        <v>669</v>
      </c>
      <c r="MYX105" s="98" t="s">
        <v>669</v>
      </c>
      <c r="MYY105" s="98" t="s">
        <v>669</v>
      </c>
      <c r="MYZ105" s="98" t="s">
        <v>669</v>
      </c>
      <c r="MZA105" s="98" t="s">
        <v>669</v>
      </c>
      <c r="MZB105" s="98" t="s">
        <v>669</v>
      </c>
      <c r="MZC105" s="98" t="s">
        <v>669</v>
      </c>
      <c r="MZD105" s="98" t="s">
        <v>669</v>
      </c>
      <c r="MZE105" s="98" t="s">
        <v>669</v>
      </c>
      <c r="MZF105" s="98" t="s">
        <v>669</v>
      </c>
      <c r="MZG105" s="98" t="s">
        <v>669</v>
      </c>
      <c r="MZH105" s="98" t="s">
        <v>669</v>
      </c>
      <c r="MZI105" s="98" t="s">
        <v>669</v>
      </c>
      <c r="MZJ105" s="98" t="s">
        <v>669</v>
      </c>
      <c r="MZK105" s="98" t="s">
        <v>669</v>
      </c>
      <c r="MZL105" s="98" t="s">
        <v>669</v>
      </c>
      <c r="MZM105" s="98" t="s">
        <v>669</v>
      </c>
      <c r="MZN105" s="98" t="s">
        <v>669</v>
      </c>
      <c r="MZO105" s="98" t="s">
        <v>669</v>
      </c>
      <c r="MZP105" s="98" t="s">
        <v>669</v>
      </c>
      <c r="MZQ105" s="98" t="s">
        <v>669</v>
      </c>
      <c r="MZR105" s="98" t="s">
        <v>669</v>
      </c>
      <c r="MZS105" s="98" t="s">
        <v>669</v>
      </c>
      <c r="MZT105" s="98" t="s">
        <v>669</v>
      </c>
      <c r="MZU105" s="98" t="s">
        <v>669</v>
      </c>
      <c r="MZV105" s="98" t="s">
        <v>669</v>
      </c>
      <c r="MZW105" s="98" t="s">
        <v>669</v>
      </c>
      <c r="MZX105" s="98" t="s">
        <v>669</v>
      </c>
      <c r="MZY105" s="98" t="s">
        <v>669</v>
      </c>
      <c r="MZZ105" s="98" t="s">
        <v>669</v>
      </c>
      <c r="NAA105" s="98" t="s">
        <v>669</v>
      </c>
      <c r="NAB105" s="98" t="s">
        <v>669</v>
      </c>
      <c r="NAC105" s="98" t="s">
        <v>669</v>
      </c>
      <c r="NAD105" s="98" t="s">
        <v>669</v>
      </c>
      <c r="NAE105" s="98" t="s">
        <v>669</v>
      </c>
      <c r="NAF105" s="98" t="s">
        <v>669</v>
      </c>
      <c r="NAG105" s="98" t="s">
        <v>669</v>
      </c>
      <c r="NAH105" s="98" t="s">
        <v>669</v>
      </c>
      <c r="NAI105" s="98" t="s">
        <v>669</v>
      </c>
      <c r="NAJ105" s="98" t="s">
        <v>669</v>
      </c>
      <c r="NAK105" s="98" t="s">
        <v>669</v>
      </c>
      <c r="NAL105" s="98" t="s">
        <v>669</v>
      </c>
      <c r="NAM105" s="98" t="s">
        <v>669</v>
      </c>
      <c r="NAN105" s="98" t="s">
        <v>669</v>
      </c>
      <c r="NAO105" s="98" t="s">
        <v>669</v>
      </c>
      <c r="NAP105" s="98" t="s">
        <v>669</v>
      </c>
      <c r="NAQ105" s="98" t="s">
        <v>669</v>
      </c>
      <c r="NAR105" s="98" t="s">
        <v>669</v>
      </c>
      <c r="NAS105" s="98" t="s">
        <v>669</v>
      </c>
      <c r="NAT105" s="98" t="s">
        <v>669</v>
      </c>
      <c r="NAU105" s="98" t="s">
        <v>669</v>
      </c>
      <c r="NAV105" s="98" t="s">
        <v>669</v>
      </c>
      <c r="NAW105" s="98" t="s">
        <v>669</v>
      </c>
      <c r="NAX105" s="98" t="s">
        <v>669</v>
      </c>
      <c r="NAY105" s="98" t="s">
        <v>669</v>
      </c>
      <c r="NAZ105" s="98" t="s">
        <v>669</v>
      </c>
      <c r="NBA105" s="98" t="s">
        <v>669</v>
      </c>
      <c r="NBB105" s="98" t="s">
        <v>669</v>
      </c>
      <c r="NBC105" s="98" t="s">
        <v>669</v>
      </c>
      <c r="NBD105" s="98" t="s">
        <v>669</v>
      </c>
      <c r="NBE105" s="98" t="s">
        <v>669</v>
      </c>
      <c r="NBF105" s="98" t="s">
        <v>669</v>
      </c>
      <c r="NBG105" s="98" t="s">
        <v>669</v>
      </c>
      <c r="NBH105" s="98" t="s">
        <v>669</v>
      </c>
      <c r="NBI105" s="98" t="s">
        <v>669</v>
      </c>
      <c r="NBJ105" s="98" t="s">
        <v>669</v>
      </c>
      <c r="NBK105" s="98" t="s">
        <v>669</v>
      </c>
      <c r="NBL105" s="98" t="s">
        <v>669</v>
      </c>
      <c r="NBM105" s="98" t="s">
        <v>669</v>
      </c>
      <c r="NBN105" s="98" t="s">
        <v>669</v>
      </c>
      <c r="NBO105" s="98" t="s">
        <v>669</v>
      </c>
      <c r="NBP105" s="98" t="s">
        <v>669</v>
      </c>
      <c r="NBQ105" s="98" t="s">
        <v>669</v>
      </c>
      <c r="NBR105" s="98" t="s">
        <v>669</v>
      </c>
      <c r="NBS105" s="98" t="s">
        <v>669</v>
      </c>
      <c r="NBT105" s="98" t="s">
        <v>669</v>
      </c>
      <c r="NBU105" s="98" t="s">
        <v>669</v>
      </c>
      <c r="NBV105" s="98" t="s">
        <v>669</v>
      </c>
      <c r="NBW105" s="98" t="s">
        <v>669</v>
      </c>
      <c r="NBX105" s="98" t="s">
        <v>669</v>
      </c>
      <c r="NBY105" s="98" t="s">
        <v>669</v>
      </c>
      <c r="NBZ105" s="98" t="s">
        <v>669</v>
      </c>
      <c r="NCA105" s="98" t="s">
        <v>669</v>
      </c>
      <c r="NCB105" s="98" t="s">
        <v>669</v>
      </c>
      <c r="NCC105" s="98" t="s">
        <v>669</v>
      </c>
      <c r="NCD105" s="98" t="s">
        <v>669</v>
      </c>
      <c r="NCE105" s="98" t="s">
        <v>669</v>
      </c>
      <c r="NCF105" s="98" t="s">
        <v>669</v>
      </c>
      <c r="NCG105" s="98" t="s">
        <v>669</v>
      </c>
      <c r="NCH105" s="98" t="s">
        <v>669</v>
      </c>
      <c r="NCI105" s="98" t="s">
        <v>669</v>
      </c>
      <c r="NCJ105" s="98" t="s">
        <v>669</v>
      </c>
      <c r="NCK105" s="98" t="s">
        <v>669</v>
      </c>
      <c r="NCL105" s="98" t="s">
        <v>669</v>
      </c>
      <c r="NCM105" s="98" t="s">
        <v>669</v>
      </c>
      <c r="NCN105" s="98" t="s">
        <v>669</v>
      </c>
      <c r="NCO105" s="98" t="s">
        <v>669</v>
      </c>
      <c r="NCP105" s="98" t="s">
        <v>669</v>
      </c>
      <c r="NCQ105" s="98" t="s">
        <v>669</v>
      </c>
      <c r="NCR105" s="98" t="s">
        <v>669</v>
      </c>
      <c r="NCS105" s="98" t="s">
        <v>669</v>
      </c>
      <c r="NCT105" s="98" t="s">
        <v>669</v>
      </c>
      <c r="NCU105" s="98" t="s">
        <v>669</v>
      </c>
      <c r="NCV105" s="98" t="s">
        <v>669</v>
      </c>
      <c r="NCW105" s="98" t="s">
        <v>669</v>
      </c>
      <c r="NCX105" s="98" t="s">
        <v>669</v>
      </c>
      <c r="NCY105" s="98" t="s">
        <v>669</v>
      </c>
      <c r="NCZ105" s="98" t="s">
        <v>669</v>
      </c>
      <c r="NDA105" s="98" t="s">
        <v>669</v>
      </c>
      <c r="NDB105" s="98" t="s">
        <v>669</v>
      </c>
      <c r="NDC105" s="98" t="s">
        <v>669</v>
      </c>
      <c r="NDD105" s="98" t="s">
        <v>669</v>
      </c>
      <c r="NDE105" s="98" t="s">
        <v>669</v>
      </c>
      <c r="NDF105" s="98" t="s">
        <v>669</v>
      </c>
      <c r="NDG105" s="98" t="s">
        <v>669</v>
      </c>
      <c r="NDH105" s="98" t="s">
        <v>669</v>
      </c>
      <c r="NDI105" s="98" t="s">
        <v>669</v>
      </c>
      <c r="NDJ105" s="98" t="s">
        <v>669</v>
      </c>
      <c r="NDK105" s="98" t="s">
        <v>669</v>
      </c>
      <c r="NDL105" s="98" t="s">
        <v>669</v>
      </c>
      <c r="NDM105" s="98" t="s">
        <v>669</v>
      </c>
      <c r="NDN105" s="98" t="s">
        <v>669</v>
      </c>
      <c r="NDO105" s="98" t="s">
        <v>669</v>
      </c>
      <c r="NDP105" s="98" t="s">
        <v>669</v>
      </c>
      <c r="NDQ105" s="98" t="s">
        <v>669</v>
      </c>
      <c r="NDR105" s="98" t="s">
        <v>669</v>
      </c>
      <c r="NDS105" s="98" t="s">
        <v>669</v>
      </c>
      <c r="NDT105" s="98" t="s">
        <v>669</v>
      </c>
      <c r="NDU105" s="98" t="s">
        <v>669</v>
      </c>
      <c r="NDV105" s="98" t="s">
        <v>669</v>
      </c>
      <c r="NDW105" s="98" t="s">
        <v>669</v>
      </c>
      <c r="NDX105" s="98" t="s">
        <v>669</v>
      </c>
      <c r="NDY105" s="98" t="s">
        <v>669</v>
      </c>
      <c r="NDZ105" s="98" t="s">
        <v>669</v>
      </c>
      <c r="NEA105" s="98" t="s">
        <v>669</v>
      </c>
      <c r="NEB105" s="98" t="s">
        <v>669</v>
      </c>
      <c r="NEC105" s="98" t="s">
        <v>669</v>
      </c>
      <c r="NED105" s="98" t="s">
        <v>669</v>
      </c>
      <c r="NEE105" s="98" t="s">
        <v>669</v>
      </c>
      <c r="NEF105" s="98" t="s">
        <v>669</v>
      </c>
      <c r="NEG105" s="98" t="s">
        <v>669</v>
      </c>
      <c r="NEH105" s="98" t="s">
        <v>669</v>
      </c>
      <c r="NEI105" s="98" t="s">
        <v>669</v>
      </c>
      <c r="NEJ105" s="98" t="s">
        <v>669</v>
      </c>
      <c r="NEK105" s="98" t="s">
        <v>669</v>
      </c>
      <c r="NEL105" s="98" t="s">
        <v>669</v>
      </c>
      <c r="NEM105" s="98" t="s">
        <v>669</v>
      </c>
      <c r="NEN105" s="98" t="s">
        <v>669</v>
      </c>
      <c r="NEO105" s="98" t="s">
        <v>669</v>
      </c>
      <c r="NEP105" s="98" t="s">
        <v>669</v>
      </c>
      <c r="NEQ105" s="98" t="s">
        <v>669</v>
      </c>
      <c r="NER105" s="98" t="s">
        <v>669</v>
      </c>
      <c r="NES105" s="98" t="s">
        <v>669</v>
      </c>
      <c r="NET105" s="98" t="s">
        <v>669</v>
      </c>
      <c r="NEU105" s="98" t="s">
        <v>669</v>
      </c>
      <c r="NEV105" s="98" t="s">
        <v>669</v>
      </c>
      <c r="NEW105" s="98" t="s">
        <v>669</v>
      </c>
      <c r="NEX105" s="98" t="s">
        <v>669</v>
      </c>
      <c r="NEY105" s="98" t="s">
        <v>669</v>
      </c>
      <c r="NEZ105" s="98" t="s">
        <v>669</v>
      </c>
      <c r="NFA105" s="98" t="s">
        <v>669</v>
      </c>
      <c r="NFB105" s="98" t="s">
        <v>669</v>
      </c>
      <c r="NFC105" s="98" t="s">
        <v>669</v>
      </c>
      <c r="NFD105" s="98" t="s">
        <v>669</v>
      </c>
      <c r="NFE105" s="98" t="s">
        <v>669</v>
      </c>
      <c r="NFF105" s="98" t="s">
        <v>669</v>
      </c>
      <c r="NFG105" s="98" t="s">
        <v>669</v>
      </c>
      <c r="NFH105" s="98" t="s">
        <v>669</v>
      </c>
      <c r="NFI105" s="98" t="s">
        <v>669</v>
      </c>
      <c r="NFJ105" s="98" t="s">
        <v>669</v>
      </c>
      <c r="NFK105" s="98" t="s">
        <v>669</v>
      </c>
      <c r="NFL105" s="98" t="s">
        <v>669</v>
      </c>
      <c r="NFM105" s="98" t="s">
        <v>669</v>
      </c>
      <c r="NFN105" s="98" t="s">
        <v>669</v>
      </c>
      <c r="NFO105" s="98" t="s">
        <v>669</v>
      </c>
      <c r="NFP105" s="98" t="s">
        <v>669</v>
      </c>
      <c r="NFQ105" s="98" t="s">
        <v>669</v>
      </c>
      <c r="NFR105" s="98" t="s">
        <v>669</v>
      </c>
      <c r="NFS105" s="98" t="s">
        <v>669</v>
      </c>
      <c r="NFT105" s="98" t="s">
        <v>669</v>
      </c>
      <c r="NFU105" s="98" t="s">
        <v>669</v>
      </c>
      <c r="NFV105" s="98" t="s">
        <v>669</v>
      </c>
      <c r="NFW105" s="98" t="s">
        <v>669</v>
      </c>
      <c r="NFX105" s="98" t="s">
        <v>669</v>
      </c>
      <c r="NFY105" s="98" t="s">
        <v>669</v>
      </c>
      <c r="NFZ105" s="98" t="s">
        <v>669</v>
      </c>
      <c r="NGA105" s="98" t="s">
        <v>669</v>
      </c>
      <c r="NGB105" s="98" t="s">
        <v>669</v>
      </c>
      <c r="NGC105" s="98" t="s">
        <v>669</v>
      </c>
      <c r="NGD105" s="98" t="s">
        <v>669</v>
      </c>
      <c r="NGE105" s="98" t="s">
        <v>669</v>
      </c>
      <c r="NGF105" s="98" t="s">
        <v>669</v>
      </c>
      <c r="NGG105" s="98" t="s">
        <v>669</v>
      </c>
      <c r="NGH105" s="98" t="s">
        <v>669</v>
      </c>
      <c r="NGI105" s="98" t="s">
        <v>669</v>
      </c>
      <c r="NGJ105" s="98" t="s">
        <v>669</v>
      </c>
      <c r="NGK105" s="98" t="s">
        <v>669</v>
      </c>
      <c r="NGL105" s="98" t="s">
        <v>669</v>
      </c>
      <c r="NGM105" s="98" t="s">
        <v>669</v>
      </c>
      <c r="NGN105" s="98" t="s">
        <v>669</v>
      </c>
      <c r="NGO105" s="98" t="s">
        <v>669</v>
      </c>
      <c r="NGP105" s="98" t="s">
        <v>669</v>
      </c>
      <c r="NGQ105" s="98" t="s">
        <v>669</v>
      </c>
      <c r="NGR105" s="98" t="s">
        <v>669</v>
      </c>
      <c r="NGS105" s="98" t="s">
        <v>669</v>
      </c>
      <c r="NGT105" s="98" t="s">
        <v>669</v>
      </c>
      <c r="NGU105" s="98" t="s">
        <v>669</v>
      </c>
      <c r="NGV105" s="98" t="s">
        <v>669</v>
      </c>
      <c r="NGW105" s="98" t="s">
        <v>669</v>
      </c>
      <c r="NGX105" s="98" t="s">
        <v>669</v>
      </c>
      <c r="NGY105" s="98" t="s">
        <v>669</v>
      </c>
      <c r="NGZ105" s="98" t="s">
        <v>669</v>
      </c>
      <c r="NHA105" s="98" t="s">
        <v>669</v>
      </c>
      <c r="NHB105" s="98" t="s">
        <v>669</v>
      </c>
      <c r="NHC105" s="98" t="s">
        <v>669</v>
      </c>
      <c r="NHD105" s="98" t="s">
        <v>669</v>
      </c>
      <c r="NHE105" s="98" t="s">
        <v>669</v>
      </c>
      <c r="NHF105" s="98" t="s">
        <v>669</v>
      </c>
      <c r="NHG105" s="98" t="s">
        <v>669</v>
      </c>
      <c r="NHH105" s="98" t="s">
        <v>669</v>
      </c>
      <c r="NHI105" s="98" t="s">
        <v>669</v>
      </c>
      <c r="NHJ105" s="98" t="s">
        <v>669</v>
      </c>
      <c r="NHK105" s="98" t="s">
        <v>669</v>
      </c>
      <c r="NHL105" s="98" t="s">
        <v>669</v>
      </c>
      <c r="NHM105" s="98" t="s">
        <v>669</v>
      </c>
      <c r="NHN105" s="98" t="s">
        <v>669</v>
      </c>
      <c r="NHO105" s="98" t="s">
        <v>669</v>
      </c>
      <c r="NHP105" s="98" t="s">
        <v>669</v>
      </c>
      <c r="NHQ105" s="98" t="s">
        <v>669</v>
      </c>
      <c r="NHR105" s="98" t="s">
        <v>669</v>
      </c>
      <c r="NHS105" s="98" t="s">
        <v>669</v>
      </c>
      <c r="NHT105" s="98" t="s">
        <v>669</v>
      </c>
      <c r="NHU105" s="98" t="s">
        <v>669</v>
      </c>
      <c r="NHV105" s="98" t="s">
        <v>669</v>
      </c>
      <c r="NHW105" s="98" t="s">
        <v>669</v>
      </c>
      <c r="NHX105" s="98" t="s">
        <v>669</v>
      </c>
      <c r="NHY105" s="98" t="s">
        <v>669</v>
      </c>
      <c r="NHZ105" s="98" t="s">
        <v>669</v>
      </c>
      <c r="NIA105" s="98" t="s">
        <v>669</v>
      </c>
      <c r="NIB105" s="98" t="s">
        <v>669</v>
      </c>
      <c r="NIC105" s="98" t="s">
        <v>669</v>
      </c>
      <c r="NID105" s="98" t="s">
        <v>669</v>
      </c>
      <c r="NIE105" s="98" t="s">
        <v>669</v>
      </c>
      <c r="NIF105" s="98" t="s">
        <v>669</v>
      </c>
      <c r="NIG105" s="98" t="s">
        <v>669</v>
      </c>
      <c r="NIH105" s="98" t="s">
        <v>669</v>
      </c>
      <c r="NII105" s="98" t="s">
        <v>669</v>
      </c>
      <c r="NIJ105" s="98" t="s">
        <v>669</v>
      </c>
      <c r="NIK105" s="98" t="s">
        <v>669</v>
      </c>
      <c r="NIL105" s="98" t="s">
        <v>669</v>
      </c>
      <c r="NIM105" s="98" t="s">
        <v>669</v>
      </c>
      <c r="NIN105" s="98" t="s">
        <v>669</v>
      </c>
      <c r="NIO105" s="98" t="s">
        <v>669</v>
      </c>
      <c r="NIP105" s="98" t="s">
        <v>669</v>
      </c>
      <c r="NIQ105" s="98" t="s">
        <v>669</v>
      </c>
      <c r="NIR105" s="98" t="s">
        <v>669</v>
      </c>
      <c r="NIS105" s="98" t="s">
        <v>669</v>
      </c>
      <c r="NIT105" s="98" t="s">
        <v>669</v>
      </c>
      <c r="NIU105" s="98" t="s">
        <v>669</v>
      </c>
      <c r="NIV105" s="98" t="s">
        <v>669</v>
      </c>
      <c r="NIW105" s="98" t="s">
        <v>669</v>
      </c>
      <c r="NIX105" s="98" t="s">
        <v>669</v>
      </c>
      <c r="NIY105" s="98" t="s">
        <v>669</v>
      </c>
      <c r="NIZ105" s="98" t="s">
        <v>669</v>
      </c>
      <c r="NJA105" s="98" t="s">
        <v>669</v>
      </c>
      <c r="NJB105" s="98" t="s">
        <v>669</v>
      </c>
      <c r="NJC105" s="98" t="s">
        <v>669</v>
      </c>
      <c r="NJD105" s="98" t="s">
        <v>669</v>
      </c>
      <c r="NJE105" s="98" t="s">
        <v>669</v>
      </c>
      <c r="NJF105" s="98" t="s">
        <v>669</v>
      </c>
      <c r="NJG105" s="98" t="s">
        <v>669</v>
      </c>
      <c r="NJH105" s="98" t="s">
        <v>669</v>
      </c>
      <c r="NJI105" s="98" t="s">
        <v>669</v>
      </c>
      <c r="NJJ105" s="98" t="s">
        <v>669</v>
      </c>
      <c r="NJK105" s="98" t="s">
        <v>669</v>
      </c>
      <c r="NJL105" s="98" t="s">
        <v>669</v>
      </c>
      <c r="NJM105" s="98" t="s">
        <v>669</v>
      </c>
      <c r="NJN105" s="98" t="s">
        <v>669</v>
      </c>
      <c r="NJO105" s="98" t="s">
        <v>669</v>
      </c>
      <c r="NJP105" s="98" t="s">
        <v>669</v>
      </c>
      <c r="NJQ105" s="98" t="s">
        <v>669</v>
      </c>
      <c r="NJR105" s="98" t="s">
        <v>669</v>
      </c>
      <c r="NJS105" s="98" t="s">
        <v>669</v>
      </c>
      <c r="NJT105" s="98" t="s">
        <v>669</v>
      </c>
      <c r="NJU105" s="98" t="s">
        <v>669</v>
      </c>
      <c r="NJV105" s="98" t="s">
        <v>669</v>
      </c>
      <c r="NJW105" s="98" t="s">
        <v>669</v>
      </c>
      <c r="NJX105" s="98" t="s">
        <v>669</v>
      </c>
      <c r="NJY105" s="98" t="s">
        <v>669</v>
      </c>
      <c r="NJZ105" s="98" t="s">
        <v>669</v>
      </c>
      <c r="NKA105" s="98" t="s">
        <v>669</v>
      </c>
      <c r="NKB105" s="98" t="s">
        <v>669</v>
      </c>
      <c r="NKC105" s="98" t="s">
        <v>669</v>
      </c>
      <c r="NKD105" s="98" t="s">
        <v>669</v>
      </c>
      <c r="NKE105" s="98" t="s">
        <v>669</v>
      </c>
      <c r="NKF105" s="98" t="s">
        <v>669</v>
      </c>
      <c r="NKG105" s="98" t="s">
        <v>669</v>
      </c>
      <c r="NKH105" s="98" t="s">
        <v>669</v>
      </c>
      <c r="NKI105" s="98" t="s">
        <v>669</v>
      </c>
      <c r="NKJ105" s="98" t="s">
        <v>669</v>
      </c>
      <c r="NKK105" s="98" t="s">
        <v>669</v>
      </c>
      <c r="NKL105" s="98" t="s">
        <v>669</v>
      </c>
      <c r="NKM105" s="98" t="s">
        <v>669</v>
      </c>
      <c r="NKN105" s="98" t="s">
        <v>669</v>
      </c>
      <c r="NKO105" s="98" t="s">
        <v>669</v>
      </c>
      <c r="NKP105" s="98" t="s">
        <v>669</v>
      </c>
      <c r="NKQ105" s="98" t="s">
        <v>669</v>
      </c>
      <c r="NKR105" s="98" t="s">
        <v>669</v>
      </c>
      <c r="NKS105" s="98" t="s">
        <v>669</v>
      </c>
      <c r="NKT105" s="98" t="s">
        <v>669</v>
      </c>
      <c r="NKU105" s="98" t="s">
        <v>669</v>
      </c>
      <c r="NKV105" s="98" t="s">
        <v>669</v>
      </c>
      <c r="NKW105" s="98" t="s">
        <v>669</v>
      </c>
      <c r="NKX105" s="98" t="s">
        <v>669</v>
      </c>
      <c r="NKY105" s="98" t="s">
        <v>669</v>
      </c>
      <c r="NKZ105" s="98" t="s">
        <v>669</v>
      </c>
      <c r="NLA105" s="98" t="s">
        <v>669</v>
      </c>
      <c r="NLB105" s="98" t="s">
        <v>669</v>
      </c>
      <c r="NLC105" s="98" t="s">
        <v>669</v>
      </c>
      <c r="NLD105" s="98" t="s">
        <v>669</v>
      </c>
      <c r="NLE105" s="98" t="s">
        <v>669</v>
      </c>
      <c r="NLF105" s="98" t="s">
        <v>669</v>
      </c>
      <c r="NLG105" s="98" t="s">
        <v>669</v>
      </c>
      <c r="NLH105" s="98" t="s">
        <v>669</v>
      </c>
      <c r="NLI105" s="98" t="s">
        <v>669</v>
      </c>
      <c r="NLJ105" s="98" t="s">
        <v>669</v>
      </c>
      <c r="NLK105" s="98" t="s">
        <v>669</v>
      </c>
      <c r="NLL105" s="98" t="s">
        <v>669</v>
      </c>
      <c r="NLM105" s="98" t="s">
        <v>669</v>
      </c>
      <c r="NLN105" s="98" t="s">
        <v>669</v>
      </c>
      <c r="NLO105" s="98" t="s">
        <v>669</v>
      </c>
      <c r="NLP105" s="98" t="s">
        <v>669</v>
      </c>
      <c r="NLQ105" s="98" t="s">
        <v>669</v>
      </c>
      <c r="NLR105" s="98" t="s">
        <v>669</v>
      </c>
      <c r="NLS105" s="98" t="s">
        <v>669</v>
      </c>
      <c r="NLT105" s="98" t="s">
        <v>669</v>
      </c>
      <c r="NLU105" s="98" t="s">
        <v>669</v>
      </c>
      <c r="NLV105" s="98" t="s">
        <v>669</v>
      </c>
      <c r="NLW105" s="98" t="s">
        <v>669</v>
      </c>
      <c r="NLX105" s="98" t="s">
        <v>669</v>
      </c>
      <c r="NLY105" s="98" t="s">
        <v>669</v>
      </c>
      <c r="NLZ105" s="98" t="s">
        <v>669</v>
      </c>
      <c r="NMA105" s="98" t="s">
        <v>669</v>
      </c>
      <c r="NMB105" s="98" t="s">
        <v>669</v>
      </c>
      <c r="NMC105" s="98" t="s">
        <v>669</v>
      </c>
      <c r="NMD105" s="98" t="s">
        <v>669</v>
      </c>
      <c r="NME105" s="98" t="s">
        <v>669</v>
      </c>
      <c r="NMF105" s="98" t="s">
        <v>669</v>
      </c>
      <c r="NMG105" s="98" t="s">
        <v>669</v>
      </c>
      <c r="NMH105" s="98" t="s">
        <v>669</v>
      </c>
      <c r="NMI105" s="98" t="s">
        <v>669</v>
      </c>
      <c r="NMJ105" s="98" t="s">
        <v>669</v>
      </c>
      <c r="NMK105" s="98" t="s">
        <v>669</v>
      </c>
      <c r="NML105" s="98" t="s">
        <v>669</v>
      </c>
      <c r="NMM105" s="98" t="s">
        <v>669</v>
      </c>
      <c r="NMN105" s="98" t="s">
        <v>669</v>
      </c>
      <c r="NMO105" s="98" t="s">
        <v>669</v>
      </c>
      <c r="NMP105" s="98" t="s">
        <v>669</v>
      </c>
      <c r="NMQ105" s="98" t="s">
        <v>669</v>
      </c>
      <c r="NMR105" s="98" t="s">
        <v>669</v>
      </c>
      <c r="NMS105" s="98" t="s">
        <v>669</v>
      </c>
      <c r="NMT105" s="98" t="s">
        <v>669</v>
      </c>
      <c r="NMU105" s="98" t="s">
        <v>669</v>
      </c>
      <c r="NMV105" s="98" t="s">
        <v>669</v>
      </c>
      <c r="NMW105" s="98" t="s">
        <v>669</v>
      </c>
      <c r="NMX105" s="98" t="s">
        <v>669</v>
      </c>
      <c r="NMY105" s="98" t="s">
        <v>669</v>
      </c>
      <c r="NMZ105" s="98" t="s">
        <v>669</v>
      </c>
      <c r="NNA105" s="98" t="s">
        <v>669</v>
      </c>
      <c r="NNB105" s="98" t="s">
        <v>669</v>
      </c>
      <c r="NNC105" s="98" t="s">
        <v>669</v>
      </c>
      <c r="NND105" s="98" t="s">
        <v>669</v>
      </c>
      <c r="NNE105" s="98" t="s">
        <v>669</v>
      </c>
      <c r="NNF105" s="98" t="s">
        <v>669</v>
      </c>
      <c r="NNG105" s="98" t="s">
        <v>669</v>
      </c>
      <c r="NNH105" s="98" t="s">
        <v>669</v>
      </c>
      <c r="NNI105" s="98" t="s">
        <v>669</v>
      </c>
      <c r="NNJ105" s="98" t="s">
        <v>669</v>
      </c>
      <c r="NNK105" s="98" t="s">
        <v>669</v>
      </c>
      <c r="NNL105" s="98" t="s">
        <v>669</v>
      </c>
      <c r="NNM105" s="98" t="s">
        <v>669</v>
      </c>
      <c r="NNN105" s="98" t="s">
        <v>669</v>
      </c>
      <c r="NNO105" s="98" t="s">
        <v>669</v>
      </c>
      <c r="NNP105" s="98" t="s">
        <v>669</v>
      </c>
      <c r="NNQ105" s="98" t="s">
        <v>669</v>
      </c>
      <c r="NNR105" s="98" t="s">
        <v>669</v>
      </c>
      <c r="NNS105" s="98" t="s">
        <v>669</v>
      </c>
      <c r="NNT105" s="98" t="s">
        <v>669</v>
      </c>
      <c r="NNU105" s="98" t="s">
        <v>669</v>
      </c>
      <c r="NNV105" s="98" t="s">
        <v>669</v>
      </c>
      <c r="NNW105" s="98" t="s">
        <v>669</v>
      </c>
      <c r="NNX105" s="98" t="s">
        <v>669</v>
      </c>
      <c r="NNY105" s="98" t="s">
        <v>669</v>
      </c>
      <c r="NNZ105" s="98" t="s">
        <v>669</v>
      </c>
      <c r="NOA105" s="98" t="s">
        <v>669</v>
      </c>
      <c r="NOB105" s="98" t="s">
        <v>669</v>
      </c>
      <c r="NOC105" s="98" t="s">
        <v>669</v>
      </c>
      <c r="NOD105" s="98" t="s">
        <v>669</v>
      </c>
      <c r="NOE105" s="98" t="s">
        <v>669</v>
      </c>
      <c r="NOF105" s="98" t="s">
        <v>669</v>
      </c>
      <c r="NOG105" s="98" t="s">
        <v>669</v>
      </c>
      <c r="NOH105" s="98" t="s">
        <v>669</v>
      </c>
      <c r="NOI105" s="98" t="s">
        <v>669</v>
      </c>
      <c r="NOJ105" s="98" t="s">
        <v>669</v>
      </c>
      <c r="NOK105" s="98" t="s">
        <v>669</v>
      </c>
      <c r="NOL105" s="98" t="s">
        <v>669</v>
      </c>
      <c r="NOM105" s="98" t="s">
        <v>669</v>
      </c>
      <c r="NON105" s="98" t="s">
        <v>669</v>
      </c>
      <c r="NOO105" s="98" t="s">
        <v>669</v>
      </c>
      <c r="NOP105" s="98" t="s">
        <v>669</v>
      </c>
      <c r="NOQ105" s="98" t="s">
        <v>669</v>
      </c>
      <c r="NOR105" s="98" t="s">
        <v>669</v>
      </c>
      <c r="NOS105" s="98" t="s">
        <v>669</v>
      </c>
      <c r="NOT105" s="98" t="s">
        <v>669</v>
      </c>
      <c r="NOU105" s="98" t="s">
        <v>669</v>
      </c>
      <c r="NOV105" s="98" t="s">
        <v>669</v>
      </c>
      <c r="NOW105" s="98" t="s">
        <v>669</v>
      </c>
      <c r="NOX105" s="98" t="s">
        <v>669</v>
      </c>
      <c r="NOY105" s="98" t="s">
        <v>669</v>
      </c>
      <c r="NOZ105" s="98" t="s">
        <v>669</v>
      </c>
      <c r="NPA105" s="98" t="s">
        <v>669</v>
      </c>
      <c r="NPB105" s="98" t="s">
        <v>669</v>
      </c>
      <c r="NPC105" s="98" t="s">
        <v>669</v>
      </c>
      <c r="NPD105" s="98" t="s">
        <v>669</v>
      </c>
      <c r="NPE105" s="98" t="s">
        <v>669</v>
      </c>
      <c r="NPF105" s="98" t="s">
        <v>669</v>
      </c>
      <c r="NPG105" s="98" t="s">
        <v>669</v>
      </c>
      <c r="NPH105" s="98" t="s">
        <v>669</v>
      </c>
      <c r="NPI105" s="98" t="s">
        <v>669</v>
      </c>
      <c r="NPJ105" s="98" t="s">
        <v>669</v>
      </c>
      <c r="NPK105" s="98" t="s">
        <v>669</v>
      </c>
      <c r="NPL105" s="98" t="s">
        <v>669</v>
      </c>
      <c r="NPM105" s="98" t="s">
        <v>669</v>
      </c>
      <c r="NPN105" s="98" t="s">
        <v>669</v>
      </c>
      <c r="NPO105" s="98" t="s">
        <v>669</v>
      </c>
      <c r="NPP105" s="98" t="s">
        <v>669</v>
      </c>
      <c r="NPQ105" s="98" t="s">
        <v>669</v>
      </c>
      <c r="NPR105" s="98" t="s">
        <v>669</v>
      </c>
      <c r="NPS105" s="98" t="s">
        <v>669</v>
      </c>
      <c r="NPT105" s="98" t="s">
        <v>669</v>
      </c>
      <c r="NPU105" s="98" t="s">
        <v>669</v>
      </c>
      <c r="NPV105" s="98" t="s">
        <v>669</v>
      </c>
      <c r="NPW105" s="98" t="s">
        <v>669</v>
      </c>
      <c r="NPX105" s="98" t="s">
        <v>669</v>
      </c>
      <c r="NPY105" s="98" t="s">
        <v>669</v>
      </c>
      <c r="NPZ105" s="98" t="s">
        <v>669</v>
      </c>
      <c r="NQA105" s="98" t="s">
        <v>669</v>
      </c>
      <c r="NQB105" s="98" t="s">
        <v>669</v>
      </c>
      <c r="NQC105" s="98" t="s">
        <v>669</v>
      </c>
      <c r="NQD105" s="98" t="s">
        <v>669</v>
      </c>
      <c r="NQE105" s="98" t="s">
        <v>669</v>
      </c>
      <c r="NQF105" s="98" t="s">
        <v>669</v>
      </c>
      <c r="NQG105" s="98" t="s">
        <v>669</v>
      </c>
      <c r="NQH105" s="98" t="s">
        <v>669</v>
      </c>
      <c r="NQI105" s="98" t="s">
        <v>669</v>
      </c>
      <c r="NQJ105" s="98" t="s">
        <v>669</v>
      </c>
      <c r="NQK105" s="98" t="s">
        <v>669</v>
      </c>
      <c r="NQL105" s="98" t="s">
        <v>669</v>
      </c>
      <c r="NQM105" s="98" t="s">
        <v>669</v>
      </c>
      <c r="NQN105" s="98" t="s">
        <v>669</v>
      </c>
      <c r="NQO105" s="98" t="s">
        <v>669</v>
      </c>
      <c r="NQP105" s="98" t="s">
        <v>669</v>
      </c>
      <c r="NQQ105" s="98" t="s">
        <v>669</v>
      </c>
      <c r="NQR105" s="98" t="s">
        <v>669</v>
      </c>
      <c r="NQS105" s="98" t="s">
        <v>669</v>
      </c>
      <c r="NQT105" s="98" t="s">
        <v>669</v>
      </c>
      <c r="NQU105" s="98" t="s">
        <v>669</v>
      </c>
      <c r="NQV105" s="98" t="s">
        <v>669</v>
      </c>
      <c r="NQW105" s="98" t="s">
        <v>669</v>
      </c>
      <c r="NQX105" s="98" t="s">
        <v>669</v>
      </c>
      <c r="NQY105" s="98" t="s">
        <v>669</v>
      </c>
      <c r="NQZ105" s="98" t="s">
        <v>669</v>
      </c>
      <c r="NRA105" s="98" t="s">
        <v>669</v>
      </c>
      <c r="NRB105" s="98" t="s">
        <v>669</v>
      </c>
      <c r="NRC105" s="98" t="s">
        <v>669</v>
      </c>
      <c r="NRD105" s="98" t="s">
        <v>669</v>
      </c>
      <c r="NRE105" s="98" t="s">
        <v>669</v>
      </c>
      <c r="NRF105" s="98" t="s">
        <v>669</v>
      </c>
      <c r="NRG105" s="98" t="s">
        <v>669</v>
      </c>
      <c r="NRH105" s="98" t="s">
        <v>669</v>
      </c>
      <c r="NRI105" s="98" t="s">
        <v>669</v>
      </c>
      <c r="NRJ105" s="98" t="s">
        <v>669</v>
      </c>
      <c r="NRK105" s="98" t="s">
        <v>669</v>
      </c>
      <c r="NRL105" s="98" t="s">
        <v>669</v>
      </c>
      <c r="NRM105" s="98" t="s">
        <v>669</v>
      </c>
      <c r="NRN105" s="98" t="s">
        <v>669</v>
      </c>
      <c r="NRO105" s="98" t="s">
        <v>669</v>
      </c>
      <c r="NRP105" s="98" t="s">
        <v>669</v>
      </c>
      <c r="NRQ105" s="98" t="s">
        <v>669</v>
      </c>
      <c r="NRR105" s="98" t="s">
        <v>669</v>
      </c>
      <c r="NRS105" s="98" t="s">
        <v>669</v>
      </c>
      <c r="NRT105" s="98" t="s">
        <v>669</v>
      </c>
      <c r="NRU105" s="98" t="s">
        <v>669</v>
      </c>
      <c r="NRV105" s="98" t="s">
        <v>669</v>
      </c>
      <c r="NRW105" s="98" t="s">
        <v>669</v>
      </c>
      <c r="NRX105" s="98" t="s">
        <v>669</v>
      </c>
      <c r="NRY105" s="98" t="s">
        <v>669</v>
      </c>
      <c r="NRZ105" s="98" t="s">
        <v>669</v>
      </c>
      <c r="NSA105" s="98" t="s">
        <v>669</v>
      </c>
      <c r="NSB105" s="98" t="s">
        <v>669</v>
      </c>
      <c r="NSC105" s="98" t="s">
        <v>669</v>
      </c>
      <c r="NSD105" s="98" t="s">
        <v>669</v>
      </c>
      <c r="NSE105" s="98" t="s">
        <v>669</v>
      </c>
      <c r="NSF105" s="98" t="s">
        <v>669</v>
      </c>
      <c r="NSG105" s="98" t="s">
        <v>669</v>
      </c>
      <c r="NSH105" s="98" t="s">
        <v>669</v>
      </c>
      <c r="NSI105" s="98" t="s">
        <v>669</v>
      </c>
      <c r="NSJ105" s="98" t="s">
        <v>669</v>
      </c>
      <c r="NSK105" s="98" t="s">
        <v>669</v>
      </c>
      <c r="NSL105" s="98" t="s">
        <v>669</v>
      </c>
      <c r="NSM105" s="98" t="s">
        <v>669</v>
      </c>
      <c r="NSN105" s="98" t="s">
        <v>669</v>
      </c>
      <c r="NSO105" s="98" t="s">
        <v>669</v>
      </c>
      <c r="NSP105" s="98" t="s">
        <v>669</v>
      </c>
      <c r="NSQ105" s="98" t="s">
        <v>669</v>
      </c>
      <c r="NSR105" s="98" t="s">
        <v>669</v>
      </c>
      <c r="NSS105" s="98" t="s">
        <v>669</v>
      </c>
      <c r="NST105" s="98" t="s">
        <v>669</v>
      </c>
      <c r="NSU105" s="98" t="s">
        <v>669</v>
      </c>
      <c r="NSV105" s="98" t="s">
        <v>669</v>
      </c>
      <c r="NSW105" s="98" t="s">
        <v>669</v>
      </c>
      <c r="NSX105" s="98" t="s">
        <v>669</v>
      </c>
      <c r="NSY105" s="98" t="s">
        <v>669</v>
      </c>
      <c r="NSZ105" s="98" t="s">
        <v>669</v>
      </c>
      <c r="NTA105" s="98" t="s">
        <v>669</v>
      </c>
      <c r="NTB105" s="98" t="s">
        <v>669</v>
      </c>
      <c r="NTC105" s="98" t="s">
        <v>669</v>
      </c>
      <c r="NTD105" s="98" t="s">
        <v>669</v>
      </c>
      <c r="NTE105" s="98" t="s">
        <v>669</v>
      </c>
      <c r="NTF105" s="98" t="s">
        <v>669</v>
      </c>
      <c r="NTG105" s="98" t="s">
        <v>669</v>
      </c>
      <c r="NTH105" s="98" t="s">
        <v>669</v>
      </c>
      <c r="NTI105" s="98" t="s">
        <v>669</v>
      </c>
      <c r="NTJ105" s="98" t="s">
        <v>669</v>
      </c>
      <c r="NTK105" s="98" t="s">
        <v>669</v>
      </c>
      <c r="NTL105" s="98" t="s">
        <v>669</v>
      </c>
      <c r="NTM105" s="98" t="s">
        <v>669</v>
      </c>
      <c r="NTN105" s="98" t="s">
        <v>669</v>
      </c>
      <c r="NTO105" s="98" t="s">
        <v>669</v>
      </c>
      <c r="NTP105" s="98" t="s">
        <v>669</v>
      </c>
      <c r="NTQ105" s="98" t="s">
        <v>669</v>
      </c>
      <c r="NTR105" s="98" t="s">
        <v>669</v>
      </c>
      <c r="NTS105" s="98" t="s">
        <v>669</v>
      </c>
      <c r="NTT105" s="98" t="s">
        <v>669</v>
      </c>
      <c r="NTU105" s="98" t="s">
        <v>669</v>
      </c>
      <c r="NTV105" s="98" t="s">
        <v>669</v>
      </c>
      <c r="NTW105" s="98" t="s">
        <v>669</v>
      </c>
      <c r="NTX105" s="98" t="s">
        <v>669</v>
      </c>
      <c r="NTY105" s="98" t="s">
        <v>669</v>
      </c>
      <c r="NTZ105" s="98" t="s">
        <v>669</v>
      </c>
      <c r="NUA105" s="98" t="s">
        <v>669</v>
      </c>
      <c r="NUB105" s="98" t="s">
        <v>669</v>
      </c>
      <c r="NUC105" s="98" t="s">
        <v>669</v>
      </c>
      <c r="NUD105" s="98" t="s">
        <v>669</v>
      </c>
      <c r="NUE105" s="98" t="s">
        <v>669</v>
      </c>
      <c r="NUF105" s="98" t="s">
        <v>669</v>
      </c>
      <c r="NUG105" s="98" t="s">
        <v>669</v>
      </c>
      <c r="NUH105" s="98" t="s">
        <v>669</v>
      </c>
      <c r="NUI105" s="98" t="s">
        <v>669</v>
      </c>
      <c r="NUJ105" s="98" t="s">
        <v>669</v>
      </c>
      <c r="NUK105" s="98" t="s">
        <v>669</v>
      </c>
      <c r="NUL105" s="98" t="s">
        <v>669</v>
      </c>
      <c r="NUM105" s="98" t="s">
        <v>669</v>
      </c>
      <c r="NUN105" s="98" t="s">
        <v>669</v>
      </c>
      <c r="NUO105" s="98" t="s">
        <v>669</v>
      </c>
      <c r="NUP105" s="98" t="s">
        <v>669</v>
      </c>
      <c r="NUQ105" s="98" t="s">
        <v>669</v>
      </c>
      <c r="NUR105" s="98" t="s">
        <v>669</v>
      </c>
      <c r="NUS105" s="98" t="s">
        <v>669</v>
      </c>
      <c r="NUT105" s="98" t="s">
        <v>669</v>
      </c>
      <c r="NUU105" s="98" t="s">
        <v>669</v>
      </c>
      <c r="NUV105" s="98" t="s">
        <v>669</v>
      </c>
      <c r="NUW105" s="98" t="s">
        <v>669</v>
      </c>
      <c r="NUX105" s="98" t="s">
        <v>669</v>
      </c>
      <c r="NUY105" s="98" t="s">
        <v>669</v>
      </c>
      <c r="NUZ105" s="98" t="s">
        <v>669</v>
      </c>
      <c r="NVA105" s="98" t="s">
        <v>669</v>
      </c>
      <c r="NVB105" s="98" t="s">
        <v>669</v>
      </c>
      <c r="NVC105" s="98" t="s">
        <v>669</v>
      </c>
      <c r="NVD105" s="98" t="s">
        <v>669</v>
      </c>
      <c r="NVE105" s="98" t="s">
        <v>669</v>
      </c>
      <c r="NVF105" s="98" t="s">
        <v>669</v>
      </c>
      <c r="NVG105" s="98" t="s">
        <v>669</v>
      </c>
      <c r="NVH105" s="98" t="s">
        <v>669</v>
      </c>
      <c r="NVI105" s="98" t="s">
        <v>669</v>
      </c>
      <c r="NVJ105" s="98" t="s">
        <v>669</v>
      </c>
      <c r="NVK105" s="98" t="s">
        <v>669</v>
      </c>
      <c r="NVL105" s="98" t="s">
        <v>669</v>
      </c>
      <c r="NVM105" s="98" t="s">
        <v>669</v>
      </c>
      <c r="NVN105" s="98" t="s">
        <v>669</v>
      </c>
      <c r="NVO105" s="98" t="s">
        <v>669</v>
      </c>
      <c r="NVP105" s="98" t="s">
        <v>669</v>
      </c>
      <c r="NVQ105" s="98" t="s">
        <v>669</v>
      </c>
      <c r="NVR105" s="98" t="s">
        <v>669</v>
      </c>
      <c r="NVS105" s="98" t="s">
        <v>669</v>
      </c>
      <c r="NVT105" s="98" t="s">
        <v>669</v>
      </c>
      <c r="NVU105" s="98" t="s">
        <v>669</v>
      </c>
      <c r="NVV105" s="98" t="s">
        <v>669</v>
      </c>
      <c r="NVW105" s="98" t="s">
        <v>669</v>
      </c>
      <c r="NVX105" s="98" t="s">
        <v>669</v>
      </c>
      <c r="NVY105" s="98" t="s">
        <v>669</v>
      </c>
      <c r="NVZ105" s="98" t="s">
        <v>669</v>
      </c>
      <c r="NWA105" s="98" t="s">
        <v>669</v>
      </c>
      <c r="NWB105" s="98" t="s">
        <v>669</v>
      </c>
      <c r="NWC105" s="98" t="s">
        <v>669</v>
      </c>
      <c r="NWD105" s="98" t="s">
        <v>669</v>
      </c>
      <c r="NWE105" s="98" t="s">
        <v>669</v>
      </c>
      <c r="NWF105" s="98" t="s">
        <v>669</v>
      </c>
      <c r="NWG105" s="98" t="s">
        <v>669</v>
      </c>
      <c r="NWH105" s="98" t="s">
        <v>669</v>
      </c>
      <c r="NWI105" s="98" t="s">
        <v>669</v>
      </c>
      <c r="NWJ105" s="98" t="s">
        <v>669</v>
      </c>
      <c r="NWK105" s="98" t="s">
        <v>669</v>
      </c>
      <c r="NWL105" s="98" t="s">
        <v>669</v>
      </c>
      <c r="NWM105" s="98" t="s">
        <v>669</v>
      </c>
      <c r="NWN105" s="98" t="s">
        <v>669</v>
      </c>
      <c r="NWO105" s="98" t="s">
        <v>669</v>
      </c>
      <c r="NWP105" s="98" t="s">
        <v>669</v>
      </c>
      <c r="NWQ105" s="98" t="s">
        <v>669</v>
      </c>
      <c r="NWR105" s="98" t="s">
        <v>669</v>
      </c>
      <c r="NWS105" s="98" t="s">
        <v>669</v>
      </c>
      <c r="NWT105" s="98" t="s">
        <v>669</v>
      </c>
      <c r="NWU105" s="98" t="s">
        <v>669</v>
      </c>
      <c r="NWV105" s="98" t="s">
        <v>669</v>
      </c>
      <c r="NWW105" s="98" t="s">
        <v>669</v>
      </c>
      <c r="NWX105" s="98" t="s">
        <v>669</v>
      </c>
      <c r="NWY105" s="98" t="s">
        <v>669</v>
      </c>
      <c r="NWZ105" s="98" t="s">
        <v>669</v>
      </c>
      <c r="NXA105" s="98" t="s">
        <v>669</v>
      </c>
      <c r="NXB105" s="98" t="s">
        <v>669</v>
      </c>
      <c r="NXC105" s="98" t="s">
        <v>669</v>
      </c>
      <c r="NXD105" s="98" t="s">
        <v>669</v>
      </c>
      <c r="NXE105" s="98" t="s">
        <v>669</v>
      </c>
      <c r="NXF105" s="98" t="s">
        <v>669</v>
      </c>
      <c r="NXG105" s="98" t="s">
        <v>669</v>
      </c>
      <c r="NXH105" s="98" t="s">
        <v>669</v>
      </c>
      <c r="NXI105" s="98" t="s">
        <v>669</v>
      </c>
      <c r="NXJ105" s="98" t="s">
        <v>669</v>
      </c>
      <c r="NXK105" s="98" t="s">
        <v>669</v>
      </c>
      <c r="NXL105" s="98" t="s">
        <v>669</v>
      </c>
      <c r="NXM105" s="98" t="s">
        <v>669</v>
      </c>
      <c r="NXN105" s="98" t="s">
        <v>669</v>
      </c>
      <c r="NXO105" s="98" t="s">
        <v>669</v>
      </c>
      <c r="NXP105" s="98" t="s">
        <v>669</v>
      </c>
      <c r="NXQ105" s="98" t="s">
        <v>669</v>
      </c>
      <c r="NXR105" s="98" t="s">
        <v>669</v>
      </c>
      <c r="NXS105" s="98" t="s">
        <v>669</v>
      </c>
      <c r="NXT105" s="98" t="s">
        <v>669</v>
      </c>
      <c r="NXU105" s="98" t="s">
        <v>669</v>
      </c>
      <c r="NXV105" s="98" t="s">
        <v>669</v>
      </c>
      <c r="NXW105" s="98" t="s">
        <v>669</v>
      </c>
      <c r="NXX105" s="98" t="s">
        <v>669</v>
      </c>
      <c r="NXY105" s="98" t="s">
        <v>669</v>
      </c>
      <c r="NXZ105" s="98" t="s">
        <v>669</v>
      </c>
      <c r="NYA105" s="98" t="s">
        <v>669</v>
      </c>
      <c r="NYB105" s="98" t="s">
        <v>669</v>
      </c>
      <c r="NYC105" s="98" t="s">
        <v>669</v>
      </c>
      <c r="NYD105" s="98" t="s">
        <v>669</v>
      </c>
      <c r="NYE105" s="98" t="s">
        <v>669</v>
      </c>
      <c r="NYF105" s="98" t="s">
        <v>669</v>
      </c>
      <c r="NYG105" s="98" t="s">
        <v>669</v>
      </c>
      <c r="NYH105" s="98" t="s">
        <v>669</v>
      </c>
      <c r="NYI105" s="98" t="s">
        <v>669</v>
      </c>
      <c r="NYJ105" s="98" t="s">
        <v>669</v>
      </c>
      <c r="NYK105" s="98" t="s">
        <v>669</v>
      </c>
      <c r="NYL105" s="98" t="s">
        <v>669</v>
      </c>
      <c r="NYM105" s="98" t="s">
        <v>669</v>
      </c>
      <c r="NYN105" s="98" t="s">
        <v>669</v>
      </c>
      <c r="NYO105" s="98" t="s">
        <v>669</v>
      </c>
      <c r="NYP105" s="98" t="s">
        <v>669</v>
      </c>
      <c r="NYQ105" s="98" t="s">
        <v>669</v>
      </c>
      <c r="NYR105" s="98" t="s">
        <v>669</v>
      </c>
      <c r="NYS105" s="98" t="s">
        <v>669</v>
      </c>
      <c r="NYT105" s="98" t="s">
        <v>669</v>
      </c>
      <c r="NYU105" s="98" t="s">
        <v>669</v>
      </c>
      <c r="NYV105" s="98" t="s">
        <v>669</v>
      </c>
      <c r="NYW105" s="98" t="s">
        <v>669</v>
      </c>
      <c r="NYX105" s="98" t="s">
        <v>669</v>
      </c>
      <c r="NYY105" s="98" t="s">
        <v>669</v>
      </c>
      <c r="NYZ105" s="98" t="s">
        <v>669</v>
      </c>
      <c r="NZA105" s="98" t="s">
        <v>669</v>
      </c>
      <c r="NZB105" s="98" t="s">
        <v>669</v>
      </c>
      <c r="NZC105" s="98" t="s">
        <v>669</v>
      </c>
      <c r="NZD105" s="98" t="s">
        <v>669</v>
      </c>
      <c r="NZE105" s="98" t="s">
        <v>669</v>
      </c>
      <c r="NZF105" s="98" t="s">
        <v>669</v>
      </c>
      <c r="NZG105" s="98" t="s">
        <v>669</v>
      </c>
      <c r="NZH105" s="98" t="s">
        <v>669</v>
      </c>
      <c r="NZI105" s="98" t="s">
        <v>669</v>
      </c>
      <c r="NZJ105" s="98" t="s">
        <v>669</v>
      </c>
      <c r="NZK105" s="98" t="s">
        <v>669</v>
      </c>
      <c r="NZL105" s="98" t="s">
        <v>669</v>
      </c>
      <c r="NZM105" s="98" t="s">
        <v>669</v>
      </c>
      <c r="NZN105" s="98" t="s">
        <v>669</v>
      </c>
      <c r="NZO105" s="98" t="s">
        <v>669</v>
      </c>
      <c r="NZP105" s="98" t="s">
        <v>669</v>
      </c>
      <c r="NZQ105" s="98" t="s">
        <v>669</v>
      </c>
      <c r="NZR105" s="98" t="s">
        <v>669</v>
      </c>
      <c r="NZS105" s="98" t="s">
        <v>669</v>
      </c>
      <c r="NZT105" s="98" t="s">
        <v>669</v>
      </c>
      <c r="NZU105" s="98" t="s">
        <v>669</v>
      </c>
      <c r="NZV105" s="98" t="s">
        <v>669</v>
      </c>
      <c r="NZW105" s="98" t="s">
        <v>669</v>
      </c>
      <c r="NZX105" s="98" t="s">
        <v>669</v>
      </c>
      <c r="NZY105" s="98" t="s">
        <v>669</v>
      </c>
      <c r="NZZ105" s="98" t="s">
        <v>669</v>
      </c>
      <c r="OAA105" s="98" t="s">
        <v>669</v>
      </c>
      <c r="OAB105" s="98" t="s">
        <v>669</v>
      </c>
      <c r="OAC105" s="98" t="s">
        <v>669</v>
      </c>
      <c r="OAD105" s="98" t="s">
        <v>669</v>
      </c>
      <c r="OAE105" s="98" t="s">
        <v>669</v>
      </c>
      <c r="OAF105" s="98" t="s">
        <v>669</v>
      </c>
      <c r="OAG105" s="98" t="s">
        <v>669</v>
      </c>
      <c r="OAH105" s="98" t="s">
        <v>669</v>
      </c>
      <c r="OAI105" s="98" t="s">
        <v>669</v>
      </c>
      <c r="OAJ105" s="98" t="s">
        <v>669</v>
      </c>
      <c r="OAK105" s="98" t="s">
        <v>669</v>
      </c>
      <c r="OAL105" s="98" t="s">
        <v>669</v>
      </c>
      <c r="OAM105" s="98" t="s">
        <v>669</v>
      </c>
      <c r="OAN105" s="98" t="s">
        <v>669</v>
      </c>
      <c r="OAO105" s="98" t="s">
        <v>669</v>
      </c>
      <c r="OAP105" s="98" t="s">
        <v>669</v>
      </c>
      <c r="OAQ105" s="98" t="s">
        <v>669</v>
      </c>
      <c r="OAR105" s="98" t="s">
        <v>669</v>
      </c>
      <c r="OAS105" s="98" t="s">
        <v>669</v>
      </c>
      <c r="OAT105" s="98" t="s">
        <v>669</v>
      </c>
      <c r="OAU105" s="98" t="s">
        <v>669</v>
      </c>
      <c r="OAV105" s="98" t="s">
        <v>669</v>
      </c>
      <c r="OAW105" s="98" t="s">
        <v>669</v>
      </c>
      <c r="OAX105" s="98" t="s">
        <v>669</v>
      </c>
      <c r="OAY105" s="98" t="s">
        <v>669</v>
      </c>
      <c r="OAZ105" s="98" t="s">
        <v>669</v>
      </c>
      <c r="OBA105" s="98" t="s">
        <v>669</v>
      </c>
      <c r="OBB105" s="98" t="s">
        <v>669</v>
      </c>
      <c r="OBC105" s="98" t="s">
        <v>669</v>
      </c>
      <c r="OBD105" s="98" t="s">
        <v>669</v>
      </c>
      <c r="OBE105" s="98" t="s">
        <v>669</v>
      </c>
      <c r="OBF105" s="98" t="s">
        <v>669</v>
      </c>
      <c r="OBG105" s="98" t="s">
        <v>669</v>
      </c>
      <c r="OBH105" s="98" t="s">
        <v>669</v>
      </c>
      <c r="OBI105" s="98" t="s">
        <v>669</v>
      </c>
      <c r="OBJ105" s="98" t="s">
        <v>669</v>
      </c>
      <c r="OBK105" s="98" t="s">
        <v>669</v>
      </c>
      <c r="OBL105" s="98" t="s">
        <v>669</v>
      </c>
      <c r="OBM105" s="98" t="s">
        <v>669</v>
      </c>
      <c r="OBN105" s="98" t="s">
        <v>669</v>
      </c>
      <c r="OBO105" s="98" t="s">
        <v>669</v>
      </c>
      <c r="OBP105" s="98" t="s">
        <v>669</v>
      </c>
      <c r="OBQ105" s="98" t="s">
        <v>669</v>
      </c>
      <c r="OBR105" s="98" t="s">
        <v>669</v>
      </c>
      <c r="OBS105" s="98" t="s">
        <v>669</v>
      </c>
      <c r="OBT105" s="98" t="s">
        <v>669</v>
      </c>
      <c r="OBU105" s="98" t="s">
        <v>669</v>
      </c>
      <c r="OBV105" s="98" t="s">
        <v>669</v>
      </c>
      <c r="OBW105" s="98" t="s">
        <v>669</v>
      </c>
      <c r="OBX105" s="98" t="s">
        <v>669</v>
      </c>
      <c r="OBY105" s="98" t="s">
        <v>669</v>
      </c>
      <c r="OBZ105" s="98" t="s">
        <v>669</v>
      </c>
      <c r="OCA105" s="98" t="s">
        <v>669</v>
      </c>
      <c r="OCB105" s="98" t="s">
        <v>669</v>
      </c>
      <c r="OCC105" s="98" t="s">
        <v>669</v>
      </c>
      <c r="OCD105" s="98" t="s">
        <v>669</v>
      </c>
      <c r="OCE105" s="98" t="s">
        <v>669</v>
      </c>
      <c r="OCF105" s="98" t="s">
        <v>669</v>
      </c>
      <c r="OCG105" s="98" t="s">
        <v>669</v>
      </c>
      <c r="OCH105" s="98" t="s">
        <v>669</v>
      </c>
      <c r="OCI105" s="98" t="s">
        <v>669</v>
      </c>
      <c r="OCJ105" s="98" t="s">
        <v>669</v>
      </c>
      <c r="OCK105" s="98" t="s">
        <v>669</v>
      </c>
      <c r="OCL105" s="98" t="s">
        <v>669</v>
      </c>
      <c r="OCM105" s="98" t="s">
        <v>669</v>
      </c>
      <c r="OCN105" s="98" t="s">
        <v>669</v>
      </c>
      <c r="OCO105" s="98" t="s">
        <v>669</v>
      </c>
      <c r="OCP105" s="98" t="s">
        <v>669</v>
      </c>
      <c r="OCQ105" s="98" t="s">
        <v>669</v>
      </c>
      <c r="OCR105" s="98" t="s">
        <v>669</v>
      </c>
      <c r="OCS105" s="98" t="s">
        <v>669</v>
      </c>
      <c r="OCT105" s="98" t="s">
        <v>669</v>
      </c>
      <c r="OCU105" s="98" t="s">
        <v>669</v>
      </c>
      <c r="OCV105" s="98" t="s">
        <v>669</v>
      </c>
      <c r="OCW105" s="98" t="s">
        <v>669</v>
      </c>
      <c r="OCX105" s="98" t="s">
        <v>669</v>
      </c>
      <c r="OCY105" s="98" t="s">
        <v>669</v>
      </c>
      <c r="OCZ105" s="98" t="s">
        <v>669</v>
      </c>
      <c r="ODA105" s="98" t="s">
        <v>669</v>
      </c>
      <c r="ODB105" s="98" t="s">
        <v>669</v>
      </c>
      <c r="ODC105" s="98" t="s">
        <v>669</v>
      </c>
      <c r="ODD105" s="98" t="s">
        <v>669</v>
      </c>
      <c r="ODE105" s="98" t="s">
        <v>669</v>
      </c>
      <c r="ODF105" s="98" t="s">
        <v>669</v>
      </c>
      <c r="ODG105" s="98" t="s">
        <v>669</v>
      </c>
      <c r="ODH105" s="98" t="s">
        <v>669</v>
      </c>
      <c r="ODI105" s="98" t="s">
        <v>669</v>
      </c>
      <c r="ODJ105" s="98" t="s">
        <v>669</v>
      </c>
      <c r="ODK105" s="98" t="s">
        <v>669</v>
      </c>
      <c r="ODL105" s="98" t="s">
        <v>669</v>
      </c>
      <c r="ODM105" s="98" t="s">
        <v>669</v>
      </c>
      <c r="ODN105" s="98" t="s">
        <v>669</v>
      </c>
      <c r="ODO105" s="98" t="s">
        <v>669</v>
      </c>
      <c r="ODP105" s="98" t="s">
        <v>669</v>
      </c>
      <c r="ODQ105" s="98" t="s">
        <v>669</v>
      </c>
      <c r="ODR105" s="98" t="s">
        <v>669</v>
      </c>
      <c r="ODS105" s="98" t="s">
        <v>669</v>
      </c>
      <c r="ODT105" s="98" t="s">
        <v>669</v>
      </c>
      <c r="ODU105" s="98" t="s">
        <v>669</v>
      </c>
      <c r="ODV105" s="98" t="s">
        <v>669</v>
      </c>
      <c r="ODW105" s="98" t="s">
        <v>669</v>
      </c>
      <c r="ODX105" s="98" t="s">
        <v>669</v>
      </c>
      <c r="ODY105" s="98" t="s">
        <v>669</v>
      </c>
      <c r="ODZ105" s="98" t="s">
        <v>669</v>
      </c>
      <c r="OEA105" s="98" t="s">
        <v>669</v>
      </c>
      <c r="OEB105" s="98" t="s">
        <v>669</v>
      </c>
      <c r="OEC105" s="98" t="s">
        <v>669</v>
      </c>
      <c r="OED105" s="98" t="s">
        <v>669</v>
      </c>
      <c r="OEE105" s="98" t="s">
        <v>669</v>
      </c>
      <c r="OEF105" s="98" t="s">
        <v>669</v>
      </c>
      <c r="OEG105" s="98" t="s">
        <v>669</v>
      </c>
      <c r="OEH105" s="98" t="s">
        <v>669</v>
      </c>
      <c r="OEI105" s="98" t="s">
        <v>669</v>
      </c>
      <c r="OEJ105" s="98" t="s">
        <v>669</v>
      </c>
      <c r="OEK105" s="98" t="s">
        <v>669</v>
      </c>
      <c r="OEL105" s="98" t="s">
        <v>669</v>
      </c>
      <c r="OEM105" s="98" t="s">
        <v>669</v>
      </c>
      <c r="OEN105" s="98" t="s">
        <v>669</v>
      </c>
      <c r="OEO105" s="98" t="s">
        <v>669</v>
      </c>
      <c r="OEP105" s="98" t="s">
        <v>669</v>
      </c>
      <c r="OEQ105" s="98" t="s">
        <v>669</v>
      </c>
      <c r="OER105" s="98" t="s">
        <v>669</v>
      </c>
      <c r="OES105" s="98" t="s">
        <v>669</v>
      </c>
      <c r="OET105" s="98" t="s">
        <v>669</v>
      </c>
      <c r="OEU105" s="98" t="s">
        <v>669</v>
      </c>
      <c r="OEV105" s="98" t="s">
        <v>669</v>
      </c>
      <c r="OEW105" s="98" t="s">
        <v>669</v>
      </c>
      <c r="OEX105" s="98" t="s">
        <v>669</v>
      </c>
      <c r="OEY105" s="98" t="s">
        <v>669</v>
      </c>
      <c r="OEZ105" s="98" t="s">
        <v>669</v>
      </c>
      <c r="OFA105" s="98" t="s">
        <v>669</v>
      </c>
      <c r="OFB105" s="98" t="s">
        <v>669</v>
      </c>
      <c r="OFC105" s="98" t="s">
        <v>669</v>
      </c>
      <c r="OFD105" s="98" t="s">
        <v>669</v>
      </c>
      <c r="OFE105" s="98" t="s">
        <v>669</v>
      </c>
      <c r="OFF105" s="98" t="s">
        <v>669</v>
      </c>
      <c r="OFG105" s="98" t="s">
        <v>669</v>
      </c>
      <c r="OFH105" s="98" t="s">
        <v>669</v>
      </c>
      <c r="OFI105" s="98" t="s">
        <v>669</v>
      </c>
      <c r="OFJ105" s="98" t="s">
        <v>669</v>
      </c>
      <c r="OFK105" s="98" t="s">
        <v>669</v>
      </c>
      <c r="OFL105" s="98" t="s">
        <v>669</v>
      </c>
      <c r="OFM105" s="98" t="s">
        <v>669</v>
      </c>
      <c r="OFN105" s="98" t="s">
        <v>669</v>
      </c>
      <c r="OFO105" s="98" t="s">
        <v>669</v>
      </c>
      <c r="OFP105" s="98" t="s">
        <v>669</v>
      </c>
      <c r="OFQ105" s="98" t="s">
        <v>669</v>
      </c>
      <c r="OFR105" s="98" t="s">
        <v>669</v>
      </c>
      <c r="OFS105" s="98" t="s">
        <v>669</v>
      </c>
      <c r="OFT105" s="98" t="s">
        <v>669</v>
      </c>
      <c r="OFU105" s="98" t="s">
        <v>669</v>
      </c>
      <c r="OFV105" s="98" t="s">
        <v>669</v>
      </c>
      <c r="OFW105" s="98" t="s">
        <v>669</v>
      </c>
      <c r="OFX105" s="98" t="s">
        <v>669</v>
      </c>
      <c r="OFY105" s="98" t="s">
        <v>669</v>
      </c>
      <c r="OFZ105" s="98" t="s">
        <v>669</v>
      </c>
      <c r="OGA105" s="98" t="s">
        <v>669</v>
      </c>
      <c r="OGB105" s="98" t="s">
        <v>669</v>
      </c>
      <c r="OGC105" s="98" t="s">
        <v>669</v>
      </c>
      <c r="OGD105" s="98" t="s">
        <v>669</v>
      </c>
      <c r="OGE105" s="98" t="s">
        <v>669</v>
      </c>
      <c r="OGF105" s="98" t="s">
        <v>669</v>
      </c>
      <c r="OGG105" s="98" t="s">
        <v>669</v>
      </c>
      <c r="OGH105" s="98" t="s">
        <v>669</v>
      </c>
      <c r="OGI105" s="98" t="s">
        <v>669</v>
      </c>
      <c r="OGJ105" s="98" t="s">
        <v>669</v>
      </c>
      <c r="OGK105" s="98" t="s">
        <v>669</v>
      </c>
      <c r="OGL105" s="98" t="s">
        <v>669</v>
      </c>
      <c r="OGM105" s="98" t="s">
        <v>669</v>
      </c>
      <c r="OGN105" s="98" t="s">
        <v>669</v>
      </c>
      <c r="OGO105" s="98" t="s">
        <v>669</v>
      </c>
      <c r="OGP105" s="98" t="s">
        <v>669</v>
      </c>
      <c r="OGQ105" s="98" t="s">
        <v>669</v>
      </c>
      <c r="OGR105" s="98" t="s">
        <v>669</v>
      </c>
      <c r="OGS105" s="98" t="s">
        <v>669</v>
      </c>
      <c r="OGT105" s="98" t="s">
        <v>669</v>
      </c>
      <c r="OGU105" s="98" t="s">
        <v>669</v>
      </c>
      <c r="OGV105" s="98" t="s">
        <v>669</v>
      </c>
      <c r="OGW105" s="98" t="s">
        <v>669</v>
      </c>
      <c r="OGX105" s="98" t="s">
        <v>669</v>
      </c>
      <c r="OGY105" s="98" t="s">
        <v>669</v>
      </c>
      <c r="OGZ105" s="98" t="s">
        <v>669</v>
      </c>
      <c r="OHA105" s="98" t="s">
        <v>669</v>
      </c>
      <c r="OHB105" s="98" t="s">
        <v>669</v>
      </c>
      <c r="OHC105" s="98" t="s">
        <v>669</v>
      </c>
      <c r="OHD105" s="98" t="s">
        <v>669</v>
      </c>
      <c r="OHE105" s="98" t="s">
        <v>669</v>
      </c>
      <c r="OHF105" s="98" t="s">
        <v>669</v>
      </c>
      <c r="OHG105" s="98" t="s">
        <v>669</v>
      </c>
      <c r="OHH105" s="98" t="s">
        <v>669</v>
      </c>
      <c r="OHI105" s="98" t="s">
        <v>669</v>
      </c>
      <c r="OHJ105" s="98" t="s">
        <v>669</v>
      </c>
      <c r="OHK105" s="98" t="s">
        <v>669</v>
      </c>
      <c r="OHL105" s="98" t="s">
        <v>669</v>
      </c>
      <c r="OHM105" s="98" t="s">
        <v>669</v>
      </c>
      <c r="OHN105" s="98" t="s">
        <v>669</v>
      </c>
      <c r="OHO105" s="98" t="s">
        <v>669</v>
      </c>
      <c r="OHP105" s="98" t="s">
        <v>669</v>
      </c>
      <c r="OHQ105" s="98" t="s">
        <v>669</v>
      </c>
      <c r="OHR105" s="98" t="s">
        <v>669</v>
      </c>
      <c r="OHS105" s="98" t="s">
        <v>669</v>
      </c>
      <c r="OHT105" s="98" t="s">
        <v>669</v>
      </c>
      <c r="OHU105" s="98" t="s">
        <v>669</v>
      </c>
      <c r="OHV105" s="98" t="s">
        <v>669</v>
      </c>
      <c r="OHW105" s="98" t="s">
        <v>669</v>
      </c>
      <c r="OHX105" s="98" t="s">
        <v>669</v>
      </c>
      <c r="OHY105" s="98" t="s">
        <v>669</v>
      </c>
      <c r="OHZ105" s="98" t="s">
        <v>669</v>
      </c>
      <c r="OIA105" s="98" t="s">
        <v>669</v>
      </c>
      <c r="OIB105" s="98" t="s">
        <v>669</v>
      </c>
      <c r="OIC105" s="98" t="s">
        <v>669</v>
      </c>
      <c r="OID105" s="98" t="s">
        <v>669</v>
      </c>
      <c r="OIE105" s="98" t="s">
        <v>669</v>
      </c>
      <c r="OIF105" s="98" t="s">
        <v>669</v>
      </c>
      <c r="OIG105" s="98" t="s">
        <v>669</v>
      </c>
      <c r="OIH105" s="98" t="s">
        <v>669</v>
      </c>
      <c r="OII105" s="98" t="s">
        <v>669</v>
      </c>
      <c r="OIJ105" s="98" t="s">
        <v>669</v>
      </c>
      <c r="OIK105" s="98" t="s">
        <v>669</v>
      </c>
      <c r="OIL105" s="98" t="s">
        <v>669</v>
      </c>
      <c r="OIM105" s="98" t="s">
        <v>669</v>
      </c>
      <c r="OIN105" s="98" t="s">
        <v>669</v>
      </c>
      <c r="OIO105" s="98" t="s">
        <v>669</v>
      </c>
      <c r="OIP105" s="98" t="s">
        <v>669</v>
      </c>
      <c r="OIQ105" s="98" t="s">
        <v>669</v>
      </c>
      <c r="OIR105" s="98" t="s">
        <v>669</v>
      </c>
      <c r="OIS105" s="98" t="s">
        <v>669</v>
      </c>
      <c r="OIT105" s="98" t="s">
        <v>669</v>
      </c>
      <c r="OIU105" s="98" t="s">
        <v>669</v>
      </c>
      <c r="OIV105" s="98" t="s">
        <v>669</v>
      </c>
      <c r="OIW105" s="98" t="s">
        <v>669</v>
      </c>
      <c r="OIX105" s="98" t="s">
        <v>669</v>
      </c>
      <c r="OIY105" s="98" t="s">
        <v>669</v>
      </c>
      <c r="OIZ105" s="98" t="s">
        <v>669</v>
      </c>
      <c r="OJA105" s="98" t="s">
        <v>669</v>
      </c>
      <c r="OJB105" s="98" t="s">
        <v>669</v>
      </c>
      <c r="OJC105" s="98" t="s">
        <v>669</v>
      </c>
      <c r="OJD105" s="98" t="s">
        <v>669</v>
      </c>
      <c r="OJE105" s="98" t="s">
        <v>669</v>
      </c>
      <c r="OJF105" s="98" t="s">
        <v>669</v>
      </c>
      <c r="OJG105" s="98" t="s">
        <v>669</v>
      </c>
      <c r="OJH105" s="98" t="s">
        <v>669</v>
      </c>
      <c r="OJI105" s="98" t="s">
        <v>669</v>
      </c>
      <c r="OJJ105" s="98" t="s">
        <v>669</v>
      </c>
      <c r="OJK105" s="98" t="s">
        <v>669</v>
      </c>
      <c r="OJL105" s="98" t="s">
        <v>669</v>
      </c>
      <c r="OJM105" s="98" t="s">
        <v>669</v>
      </c>
      <c r="OJN105" s="98" t="s">
        <v>669</v>
      </c>
      <c r="OJO105" s="98" t="s">
        <v>669</v>
      </c>
      <c r="OJP105" s="98" t="s">
        <v>669</v>
      </c>
      <c r="OJQ105" s="98" t="s">
        <v>669</v>
      </c>
      <c r="OJR105" s="98" t="s">
        <v>669</v>
      </c>
      <c r="OJS105" s="98" t="s">
        <v>669</v>
      </c>
      <c r="OJT105" s="98" t="s">
        <v>669</v>
      </c>
      <c r="OJU105" s="98" t="s">
        <v>669</v>
      </c>
      <c r="OJV105" s="98" t="s">
        <v>669</v>
      </c>
      <c r="OJW105" s="98" t="s">
        <v>669</v>
      </c>
      <c r="OJX105" s="98" t="s">
        <v>669</v>
      </c>
      <c r="OJY105" s="98" t="s">
        <v>669</v>
      </c>
      <c r="OJZ105" s="98" t="s">
        <v>669</v>
      </c>
      <c r="OKA105" s="98" t="s">
        <v>669</v>
      </c>
      <c r="OKB105" s="98" t="s">
        <v>669</v>
      </c>
      <c r="OKC105" s="98" t="s">
        <v>669</v>
      </c>
      <c r="OKD105" s="98" t="s">
        <v>669</v>
      </c>
      <c r="OKE105" s="98" t="s">
        <v>669</v>
      </c>
      <c r="OKF105" s="98" t="s">
        <v>669</v>
      </c>
      <c r="OKG105" s="98" t="s">
        <v>669</v>
      </c>
      <c r="OKH105" s="98" t="s">
        <v>669</v>
      </c>
      <c r="OKI105" s="98" t="s">
        <v>669</v>
      </c>
      <c r="OKJ105" s="98" t="s">
        <v>669</v>
      </c>
      <c r="OKK105" s="98" t="s">
        <v>669</v>
      </c>
      <c r="OKL105" s="98" t="s">
        <v>669</v>
      </c>
      <c r="OKM105" s="98" t="s">
        <v>669</v>
      </c>
      <c r="OKN105" s="98" t="s">
        <v>669</v>
      </c>
      <c r="OKO105" s="98" t="s">
        <v>669</v>
      </c>
      <c r="OKP105" s="98" t="s">
        <v>669</v>
      </c>
      <c r="OKQ105" s="98" t="s">
        <v>669</v>
      </c>
      <c r="OKR105" s="98" t="s">
        <v>669</v>
      </c>
      <c r="OKS105" s="98" t="s">
        <v>669</v>
      </c>
      <c r="OKT105" s="98" t="s">
        <v>669</v>
      </c>
      <c r="OKU105" s="98" t="s">
        <v>669</v>
      </c>
      <c r="OKV105" s="98" t="s">
        <v>669</v>
      </c>
      <c r="OKW105" s="98" t="s">
        <v>669</v>
      </c>
      <c r="OKX105" s="98" t="s">
        <v>669</v>
      </c>
      <c r="OKY105" s="98" t="s">
        <v>669</v>
      </c>
      <c r="OKZ105" s="98" t="s">
        <v>669</v>
      </c>
      <c r="OLA105" s="98" t="s">
        <v>669</v>
      </c>
      <c r="OLB105" s="98" t="s">
        <v>669</v>
      </c>
      <c r="OLC105" s="98" t="s">
        <v>669</v>
      </c>
      <c r="OLD105" s="98" t="s">
        <v>669</v>
      </c>
      <c r="OLE105" s="98" t="s">
        <v>669</v>
      </c>
      <c r="OLF105" s="98" t="s">
        <v>669</v>
      </c>
      <c r="OLG105" s="98" t="s">
        <v>669</v>
      </c>
      <c r="OLH105" s="98" t="s">
        <v>669</v>
      </c>
      <c r="OLI105" s="98" t="s">
        <v>669</v>
      </c>
      <c r="OLJ105" s="98" t="s">
        <v>669</v>
      </c>
      <c r="OLK105" s="98" t="s">
        <v>669</v>
      </c>
      <c r="OLL105" s="98" t="s">
        <v>669</v>
      </c>
      <c r="OLM105" s="98" t="s">
        <v>669</v>
      </c>
      <c r="OLN105" s="98" t="s">
        <v>669</v>
      </c>
      <c r="OLO105" s="98" t="s">
        <v>669</v>
      </c>
      <c r="OLP105" s="98" t="s">
        <v>669</v>
      </c>
      <c r="OLQ105" s="98" t="s">
        <v>669</v>
      </c>
      <c r="OLR105" s="98" t="s">
        <v>669</v>
      </c>
      <c r="OLS105" s="98" t="s">
        <v>669</v>
      </c>
      <c r="OLT105" s="98" t="s">
        <v>669</v>
      </c>
      <c r="OLU105" s="98" t="s">
        <v>669</v>
      </c>
      <c r="OLV105" s="98" t="s">
        <v>669</v>
      </c>
      <c r="OLW105" s="98" t="s">
        <v>669</v>
      </c>
      <c r="OLX105" s="98" t="s">
        <v>669</v>
      </c>
      <c r="OLY105" s="98" t="s">
        <v>669</v>
      </c>
      <c r="OLZ105" s="98" t="s">
        <v>669</v>
      </c>
      <c r="OMA105" s="98" t="s">
        <v>669</v>
      </c>
      <c r="OMB105" s="98" t="s">
        <v>669</v>
      </c>
      <c r="OMC105" s="98" t="s">
        <v>669</v>
      </c>
      <c r="OMD105" s="98" t="s">
        <v>669</v>
      </c>
      <c r="OME105" s="98" t="s">
        <v>669</v>
      </c>
      <c r="OMF105" s="98" t="s">
        <v>669</v>
      </c>
      <c r="OMG105" s="98" t="s">
        <v>669</v>
      </c>
      <c r="OMH105" s="98" t="s">
        <v>669</v>
      </c>
      <c r="OMI105" s="98" t="s">
        <v>669</v>
      </c>
      <c r="OMJ105" s="98" t="s">
        <v>669</v>
      </c>
      <c r="OMK105" s="98" t="s">
        <v>669</v>
      </c>
      <c r="OML105" s="98" t="s">
        <v>669</v>
      </c>
      <c r="OMM105" s="98" t="s">
        <v>669</v>
      </c>
      <c r="OMN105" s="98" t="s">
        <v>669</v>
      </c>
      <c r="OMO105" s="98" t="s">
        <v>669</v>
      </c>
      <c r="OMP105" s="98" t="s">
        <v>669</v>
      </c>
      <c r="OMQ105" s="98" t="s">
        <v>669</v>
      </c>
      <c r="OMR105" s="98" t="s">
        <v>669</v>
      </c>
      <c r="OMS105" s="98" t="s">
        <v>669</v>
      </c>
      <c r="OMT105" s="98" t="s">
        <v>669</v>
      </c>
      <c r="OMU105" s="98" t="s">
        <v>669</v>
      </c>
      <c r="OMV105" s="98" t="s">
        <v>669</v>
      </c>
      <c r="OMW105" s="98" t="s">
        <v>669</v>
      </c>
      <c r="OMX105" s="98" t="s">
        <v>669</v>
      </c>
      <c r="OMY105" s="98" t="s">
        <v>669</v>
      </c>
      <c r="OMZ105" s="98" t="s">
        <v>669</v>
      </c>
      <c r="ONA105" s="98" t="s">
        <v>669</v>
      </c>
      <c r="ONB105" s="98" t="s">
        <v>669</v>
      </c>
      <c r="ONC105" s="98" t="s">
        <v>669</v>
      </c>
      <c r="OND105" s="98" t="s">
        <v>669</v>
      </c>
      <c r="ONE105" s="98" t="s">
        <v>669</v>
      </c>
      <c r="ONF105" s="98" t="s">
        <v>669</v>
      </c>
      <c r="ONG105" s="98" t="s">
        <v>669</v>
      </c>
      <c r="ONH105" s="98" t="s">
        <v>669</v>
      </c>
      <c r="ONI105" s="98" t="s">
        <v>669</v>
      </c>
      <c r="ONJ105" s="98" t="s">
        <v>669</v>
      </c>
      <c r="ONK105" s="98" t="s">
        <v>669</v>
      </c>
      <c r="ONL105" s="98" t="s">
        <v>669</v>
      </c>
      <c r="ONM105" s="98" t="s">
        <v>669</v>
      </c>
      <c r="ONN105" s="98" t="s">
        <v>669</v>
      </c>
      <c r="ONO105" s="98" t="s">
        <v>669</v>
      </c>
      <c r="ONP105" s="98" t="s">
        <v>669</v>
      </c>
      <c r="ONQ105" s="98" t="s">
        <v>669</v>
      </c>
      <c r="ONR105" s="98" t="s">
        <v>669</v>
      </c>
      <c r="ONS105" s="98" t="s">
        <v>669</v>
      </c>
      <c r="ONT105" s="98" t="s">
        <v>669</v>
      </c>
      <c r="ONU105" s="98" t="s">
        <v>669</v>
      </c>
      <c r="ONV105" s="98" t="s">
        <v>669</v>
      </c>
      <c r="ONW105" s="98" t="s">
        <v>669</v>
      </c>
      <c r="ONX105" s="98" t="s">
        <v>669</v>
      </c>
      <c r="ONY105" s="98" t="s">
        <v>669</v>
      </c>
      <c r="ONZ105" s="98" t="s">
        <v>669</v>
      </c>
      <c r="OOA105" s="98" t="s">
        <v>669</v>
      </c>
      <c r="OOB105" s="98" t="s">
        <v>669</v>
      </c>
      <c r="OOC105" s="98" t="s">
        <v>669</v>
      </c>
      <c r="OOD105" s="98" t="s">
        <v>669</v>
      </c>
      <c r="OOE105" s="98" t="s">
        <v>669</v>
      </c>
      <c r="OOF105" s="98" t="s">
        <v>669</v>
      </c>
      <c r="OOG105" s="98" t="s">
        <v>669</v>
      </c>
      <c r="OOH105" s="98" t="s">
        <v>669</v>
      </c>
      <c r="OOI105" s="98" t="s">
        <v>669</v>
      </c>
      <c r="OOJ105" s="98" t="s">
        <v>669</v>
      </c>
      <c r="OOK105" s="98" t="s">
        <v>669</v>
      </c>
      <c r="OOL105" s="98" t="s">
        <v>669</v>
      </c>
      <c r="OOM105" s="98" t="s">
        <v>669</v>
      </c>
      <c r="OON105" s="98" t="s">
        <v>669</v>
      </c>
      <c r="OOO105" s="98" t="s">
        <v>669</v>
      </c>
      <c r="OOP105" s="98" t="s">
        <v>669</v>
      </c>
      <c r="OOQ105" s="98" t="s">
        <v>669</v>
      </c>
      <c r="OOR105" s="98" t="s">
        <v>669</v>
      </c>
      <c r="OOS105" s="98" t="s">
        <v>669</v>
      </c>
      <c r="OOT105" s="98" t="s">
        <v>669</v>
      </c>
      <c r="OOU105" s="98" t="s">
        <v>669</v>
      </c>
      <c r="OOV105" s="98" t="s">
        <v>669</v>
      </c>
      <c r="OOW105" s="98" t="s">
        <v>669</v>
      </c>
      <c r="OOX105" s="98" t="s">
        <v>669</v>
      </c>
      <c r="OOY105" s="98" t="s">
        <v>669</v>
      </c>
      <c r="OOZ105" s="98" t="s">
        <v>669</v>
      </c>
      <c r="OPA105" s="98" t="s">
        <v>669</v>
      </c>
      <c r="OPB105" s="98" t="s">
        <v>669</v>
      </c>
      <c r="OPC105" s="98" t="s">
        <v>669</v>
      </c>
      <c r="OPD105" s="98" t="s">
        <v>669</v>
      </c>
      <c r="OPE105" s="98" t="s">
        <v>669</v>
      </c>
      <c r="OPF105" s="98" t="s">
        <v>669</v>
      </c>
      <c r="OPG105" s="98" t="s">
        <v>669</v>
      </c>
      <c r="OPH105" s="98" t="s">
        <v>669</v>
      </c>
      <c r="OPI105" s="98" t="s">
        <v>669</v>
      </c>
      <c r="OPJ105" s="98" t="s">
        <v>669</v>
      </c>
      <c r="OPK105" s="98" t="s">
        <v>669</v>
      </c>
      <c r="OPL105" s="98" t="s">
        <v>669</v>
      </c>
      <c r="OPM105" s="98" t="s">
        <v>669</v>
      </c>
      <c r="OPN105" s="98" t="s">
        <v>669</v>
      </c>
      <c r="OPO105" s="98" t="s">
        <v>669</v>
      </c>
      <c r="OPP105" s="98" t="s">
        <v>669</v>
      </c>
      <c r="OPQ105" s="98" t="s">
        <v>669</v>
      </c>
      <c r="OPR105" s="98" t="s">
        <v>669</v>
      </c>
      <c r="OPS105" s="98" t="s">
        <v>669</v>
      </c>
      <c r="OPT105" s="98" t="s">
        <v>669</v>
      </c>
      <c r="OPU105" s="98" t="s">
        <v>669</v>
      </c>
      <c r="OPV105" s="98" t="s">
        <v>669</v>
      </c>
      <c r="OPW105" s="98" t="s">
        <v>669</v>
      </c>
      <c r="OPX105" s="98" t="s">
        <v>669</v>
      </c>
      <c r="OPY105" s="98" t="s">
        <v>669</v>
      </c>
      <c r="OPZ105" s="98" t="s">
        <v>669</v>
      </c>
      <c r="OQA105" s="98" t="s">
        <v>669</v>
      </c>
      <c r="OQB105" s="98" t="s">
        <v>669</v>
      </c>
      <c r="OQC105" s="98" t="s">
        <v>669</v>
      </c>
      <c r="OQD105" s="98" t="s">
        <v>669</v>
      </c>
      <c r="OQE105" s="98" t="s">
        <v>669</v>
      </c>
      <c r="OQF105" s="98" t="s">
        <v>669</v>
      </c>
      <c r="OQG105" s="98" t="s">
        <v>669</v>
      </c>
      <c r="OQH105" s="98" t="s">
        <v>669</v>
      </c>
      <c r="OQI105" s="98" t="s">
        <v>669</v>
      </c>
      <c r="OQJ105" s="98" t="s">
        <v>669</v>
      </c>
      <c r="OQK105" s="98" t="s">
        <v>669</v>
      </c>
      <c r="OQL105" s="98" t="s">
        <v>669</v>
      </c>
      <c r="OQM105" s="98" t="s">
        <v>669</v>
      </c>
      <c r="OQN105" s="98" t="s">
        <v>669</v>
      </c>
      <c r="OQO105" s="98" t="s">
        <v>669</v>
      </c>
      <c r="OQP105" s="98" t="s">
        <v>669</v>
      </c>
      <c r="OQQ105" s="98" t="s">
        <v>669</v>
      </c>
      <c r="OQR105" s="98" t="s">
        <v>669</v>
      </c>
      <c r="OQS105" s="98" t="s">
        <v>669</v>
      </c>
      <c r="OQT105" s="98" t="s">
        <v>669</v>
      </c>
      <c r="OQU105" s="98" t="s">
        <v>669</v>
      </c>
      <c r="OQV105" s="98" t="s">
        <v>669</v>
      </c>
      <c r="OQW105" s="98" t="s">
        <v>669</v>
      </c>
      <c r="OQX105" s="98" t="s">
        <v>669</v>
      </c>
      <c r="OQY105" s="98" t="s">
        <v>669</v>
      </c>
      <c r="OQZ105" s="98" t="s">
        <v>669</v>
      </c>
      <c r="ORA105" s="98" t="s">
        <v>669</v>
      </c>
      <c r="ORB105" s="98" t="s">
        <v>669</v>
      </c>
      <c r="ORC105" s="98" t="s">
        <v>669</v>
      </c>
      <c r="ORD105" s="98" t="s">
        <v>669</v>
      </c>
      <c r="ORE105" s="98" t="s">
        <v>669</v>
      </c>
      <c r="ORF105" s="98" t="s">
        <v>669</v>
      </c>
      <c r="ORG105" s="98" t="s">
        <v>669</v>
      </c>
      <c r="ORH105" s="98" t="s">
        <v>669</v>
      </c>
      <c r="ORI105" s="98" t="s">
        <v>669</v>
      </c>
      <c r="ORJ105" s="98" t="s">
        <v>669</v>
      </c>
      <c r="ORK105" s="98" t="s">
        <v>669</v>
      </c>
      <c r="ORL105" s="98" t="s">
        <v>669</v>
      </c>
      <c r="ORM105" s="98" t="s">
        <v>669</v>
      </c>
      <c r="ORN105" s="98" t="s">
        <v>669</v>
      </c>
      <c r="ORO105" s="98" t="s">
        <v>669</v>
      </c>
      <c r="ORP105" s="98" t="s">
        <v>669</v>
      </c>
      <c r="ORQ105" s="98" t="s">
        <v>669</v>
      </c>
      <c r="ORR105" s="98" t="s">
        <v>669</v>
      </c>
      <c r="ORS105" s="98" t="s">
        <v>669</v>
      </c>
      <c r="ORT105" s="98" t="s">
        <v>669</v>
      </c>
      <c r="ORU105" s="98" t="s">
        <v>669</v>
      </c>
      <c r="ORV105" s="98" t="s">
        <v>669</v>
      </c>
      <c r="ORW105" s="98" t="s">
        <v>669</v>
      </c>
      <c r="ORX105" s="98" t="s">
        <v>669</v>
      </c>
      <c r="ORY105" s="98" t="s">
        <v>669</v>
      </c>
      <c r="ORZ105" s="98" t="s">
        <v>669</v>
      </c>
      <c r="OSA105" s="98" t="s">
        <v>669</v>
      </c>
      <c r="OSB105" s="98" t="s">
        <v>669</v>
      </c>
      <c r="OSC105" s="98" t="s">
        <v>669</v>
      </c>
      <c r="OSD105" s="98" t="s">
        <v>669</v>
      </c>
      <c r="OSE105" s="98" t="s">
        <v>669</v>
      </c>
      <c r="OSF105" s="98" t="s">
        <v>669</v>
      </c>
      <c r="OSG105" s="98" t="s">
        <v>669</v>
      </c>
      <c r="OSH105" s="98" t="s">
        <v>669</v>
      </c>
      <c r="OSI105" s="98" t="s">
        <v>669</v>
      </c>
      <c r="OSJ105" s="98" t="s">
        <v>669</v>
      </c>
      <c r="OSK105" s="98" t="s">
        <v>669</v>
      </c>
      <c r="OSL105" s="98" t="s">
        <v>669</v>
      </c>
      <c r="OSM105" s="98" t="s">
        <v>669</v>
      </c>
      <c r="OSN105" s="98" t="s">
        <v>669</v>
      </c>
      <c r="OSO105" s="98" t="s">
        <v>669</v>
      </c>
      <c r="OSP105" s="98" t="s">
        <v>669</v>
      </c>
      <c r="OSQ105" s="98" t="s">
        <v>669</v>
      </c>
      <c r="OSR105" s="98" t="s">
        <v>669</v>
      </c>
      <c r="OSS105" s="98" t="s">
        <v>669</v>
      </c>
      <c r="OST105" s="98" t="s">
        <v>669</v>
      </c>
      <c r="OSU105" s="98" t="s">
        <v>669</v>
      </c>
      <c r="OSV105" s="98" t="s">
        <v>669</v>
      </c>
      <c r="OSW105" s="98" t="s">
        <v>669</v>
      </c>
      <c r="OSX105" s="98" t="s">
        <v>669</v>
      </c>
      <c r="OSY105" s="98" t="s">
        <v>669</v>
      </c>
      <c r="OSZ105" s="98" t="s">
        <v>669</v>
      </c>
      <c r="OTA105" s="98" t="s">
        <v>669</v>
      </c>
      <c r="OTB105" s="98" t="s">
        <v>669</v>
      </c>
      <c r="OTC105" s="98" t="s">
        <v>669</v>
      </c>
      <c r="OTD105" s="98" t="s">
        <v>669</v>
      </c>
      <c r="OTE105" s="98" t="s">
        <v>669</v>
      </c>
      <c r="OTF105" s="98" t="s">
        <v>669</v>
      </c>
      <c r="OTG105" s="98" t="s">
        <v>669</v>
      </c>
      <c r="OTH105" s="98" t="s">
        <v>669</v>
      </c>
      <c r="OTI105" s="98" t="s">
        <v>669</v>
      </c>
      <c r="OTJ105" s="98" t="s">
        <v>669</v>
      </c>
      <c r="OTK105" s="98" t="s">
        <v>669</v>
      </c>
      <c r="OTL105" s="98" t="s">
        <v>669</v>
      </c>
      <c r="OTM105" s="98" t="s">
        <v>669</v>
      </c>
      <c r="OTN105" s="98" t="s">
        <v>669</v>
      </c>
      <c r="OTO105" s="98" t="s">
        <v>669</v>
      </c>
      <c r="OTP105" s="98" t="s">
        <v>669</v>
      </c>
      <c r="OTQ105" s="98" t="s">
        <v>669</v>
      </c>
      <c r="OTR105" s="98" t="s">
        <v>669</v>
      </c>
      <c r="OTS105" s="98" t="s">
        <v>669</v>
      </c>
      <c r="OTT105" s="98" t="s">
        <v>669</v>
      </c>
      <c r="OTU105" s="98" t="s">
        <v>669</v>
      </c>
      <c r="OTV105" s="98" t="s">
        <v>669</v>
      </c>
      <c r="OTW105" s="98" t="s">
        <v>669</v>
      </c>
      <c r="OTX105" s="98" t="s">
        <v>669</v>
      </c>
      <c r="OTY105" s="98" t="s">
        <v>669</v>
      </c>
      <c r="OTZ105" s="98" t="s">
        <v>669</v>
      </c>
      <c r="OUA105" s="98" t="s">
        <v>669</v>
      </c>
      <c r="OUB105" s="98" t="s">
        <v>669</v>
      </c>
      <c r="OUC105" s="98" t="s">
        <v>669</v>
      </c>
      <c r="OUD105" s="98" t="s">
        <v>669</v>
      </c>
      <c r="OUE105" s="98" t="s">
        <v>669</v>
      </c>
      <c r="OUF105" s="98" t="s">
        <v>669</v>
      </c>
      <c r="OUG105" s="98" t="s">
        <v>669</v>
      </c>
      <c r="OUH105" s="98" t="s">
        <v>669</v>
      </c>
      <c r="OUI105" s="98" t="s">
        <v>669</v>
      </c>
      <c r="OUJ105" s="98" t="s">
        <v>669</v>
      </c>
      <c r="OUK105" s="98" t="s">
        <v>669</v>
      </c>
      <c r="OUL105" s="98" t="s">
        <v>669</v>
      </c>
      <c r="OUM105" s="98" t="s">
        <v>669</v>
      </c>
      <c r="OUN105" s="98" t="s">
        <v>669</v>
      </c>
      <c r="OUO105" s="98" t="s">
        <v>669</v>
      </c>
      <c r="OUP105" s="98" t="s">
        <v>669</v>
      </c>
      <c r="OUQ105" s="98" t="s">
        <v>669</v>
      </c>
      <c r="OUR105" s="98" t="s">
        <v>669</v>
      </c>
      <c r="OUS105" s="98" t="s">
        <v>669</v>
      </c>
      <c r="OUT105" s="98" t="s">
        <v>669</v>
      </c>
      <c r="OUU105" s="98" t="s">
        <v>669</v>
      </c>
      <c r="OUV105" s="98" t="s">
        <v>669</v>
      </c>
      <c r="OUW105" s="98" t="s">
        <v>669</v>
      </c>
      <c r="OUX105" s="98" t="s">
        <v>669</v>
      </c>
      <c r="OUY105" s="98" t="s">
        <v>669</v>
      </c>
      <c r="OUZ105" s="98" t="s">
        <v>669</v>
      </c>
      <c r="OVA105" s="98" t="s">
        <v>669</v>
      </c>
      <c r="OVB105" s="98" t="s">
        <v>669</v>
      </c>
      <c r="OVC105" s="98" t="s">
        <v>669</v>
      </c>
      <c r="OVD105" s="98" t="s">
        <v>669</v>
      </c>
      <c r="OVE105" s="98" t="s">
        <v>669</v>
      </c>
      <c r="OVF105" s="98" t="s">
        <v>669</v>
      </c>
      <c r="OVG105" s="98" t="s">
        <v>669</v>
      </c>
      <c r="OVH105" s="98" t="s">
        <v>669</v>
      </c>
      <c r="OVI105" s="98" t="s">
        <v>669</v>
      </c>
      <c r="OVJ105" s="98" t="s">
        <v>669</v>
      </c>
      <c r="OVK105" s="98" t="s">
        <v>669</v>
      </c>
      <c r="OVL105" s="98" t="s">
        <v>669</v>
      </c>
      <c r="OVM105" s="98" t="s">
        <v>669</v>
      </c>
      <c r="OVN105" s="98" t="s">
        <v>669</v>
      </c>
      <c r="OVO105" s="98" t="s">
        <v>669</v>
      </c>
      <c r="OVP105" s="98" t="s">
        <v>669</v>
      </c>
      <c r="OVQ105" s="98" t="s">
        <v>669</v>
      </c>
      <c r="OVR105" s="98" t="s">
        <v>669</v>
      </c>
      <c r="OVS105" s="98" t="s">
        <v>669</v>
      </c>
      <c r="OVT105" s="98" t="s">
        <v>669</v>
      </c>
      <c r="OVU105" s="98" t="s">
        <v>669</v>
      </c>
      <c r="OVV105" s="98" t="s">
        <v>669</v>
      </c>
      <c r="OVW105" s="98" t="s">
        <v>669</v>
      </c>
      <c r="OVX105" s="98" t="s">
        <v>669</v>
      </c>
      <c r="OVY105" s="98" t="s">
        <v>669</v>
      </c>
      <c r="OVZ105" s="98" t="s">
        <v>669</v>
      </c>
      <c r="OWA105" s="98" t="s">
        <v>669</v>
      </c>
      <c r="OWB105" s="98" t="s">
        <v>669</v>
      </c>
      <c r="OWC105" s="98" t="s">
        <v>669</v>
      </c>
      <c r="OWD105" s="98" t="s">
        <v>669</v>
      </c>
      <c r="OWE105" s="98" t="s">
        <v>669</v>
      </c>
      <c r="OWF105" s="98" t="s">
        <v>669</v>
      </c>
      <c r="OWG105" s="98" t="s">
        <v>669</v>
      </c>
      <c r="OWH105" s="98" t="s">
        <v>669</v>
      </c>
      <c r="OWI105" s="98" t="s">
        <v>669</v>
      </c>
      <c r="OWJ105" s="98" t="s">
        <v>669</v>
      </c>
      <c r="OWK105" s="98" t="s">
        <v>669</v>
      </c>
      <c r="OWL105" s="98" t="s">
        <v>669</v>
      </c>
      <c r="OWM105" s="98" t="s">
        <v>669</v>
      </c>
      <c r="OWN105" s="98" t="s">
        <v>669</v>
      </c>
      <c r="OWO105" s="98" t="s">
        <v>669</v>
      </c>
      <c r="OWP105" s="98" t="s">
        <v>669</v>
      </c>
      <c r="OWQ105" s="98" t="s">
        <v>669</v>
      </c>
      <c r="OWR105" s="98" t="s">
        <v>669</v>
      </c>
      <c r="OWS105" s="98" t="s">
        <v>669</v>
      </c>
      <c r="OWT105" s="98" t="s">
        <v>669</v>
      </c>
      <c r="OWU105" s="98" t="s">
        <v>669</v>
      </c>
      <c r="OWV105" s="98" t="s">
        <v>669</v>
      </c>
      <c r="OWW105" s="98" t="s">
        <v>669</v>
      </c>
      <c r="OWX105" s="98" t="s">
        <v>669</v>
      </c>
      <c r="OWY105" s="98" t="s">
        <v>669</v>
      </c>
      <c r="OWZ105" s="98" t="s">
        <v>669</v>
      </c>
      <c r="OXA105" s="98" t="s">
        <v>669</v>
      </c>
      <c r="OXB105" s="98" t="s">
        <v>669</v>
      </c>
      <c r="OXC105" s="98" t="s">
        <v>669</v>
      </c>
      <c r="OXD105" s="98" t="s">
        <v>669</v>
      </c>
      <c r="OXE105" s="98" t="s">
        <v>669</v>
      </c>
      <c r="OXF105" s="98" t="s">
        <v>669</v>
      </c>
      <c r="OXG105" s="98" t="s">
        <v>669</v>
      </c>
      <c r="OXH105" s="98" t="s">
        <v>669</v>
      </c>
      <c r="OXI105" s="98" t="s">
        <v>669</v>
      </c>
      <c r="OXJ105" s="98" t="s">
        <v>669</v>
      </c>
      <c r="OXK105" s="98" t="s">
        <v>669</v>
      </c>
      <c r="OXL105" s="98" t="s">
        <v>669</v>
      </c>
      <c r="OXM105" s="98" t="s">
        <v>669</v>
      </c>
      <c r="OXN105" s="98" t="s">
        <v>669</v>
      </c>
      <c r="OXO105" s="98" t="s">
        <v>669</v>
      </c>
      <c r="OXP105" s="98" t="s">
        <v>669</v>
      </c>
      <c r="OXQ105" s="98" t="s">
        <v>669</v>
      </c>
      <c r="OXR105" s="98" t="s">
        <v>669</v>
      </c>
      <c r="OXS105" s="98" t="s">
        <v>669</v>
      </c>
      <c r="OXT105" s="98" t="s">
        <v>669</v>
      </c>
      <c r="OXU105" s="98" t="s">
        <v>669</v>
      </c>
      <c r="OXV105" s="98" t="s">
        <v>669</v>
      </c>
      <c r="OXW105" s="98" t="s">
        <v>669</v>
      </c>
      <c r="OXX105" s="98" t="s">
        <v>669</v>
      </c>
      <c r="OXY105" s="98" t="s">
        <v>669</v>
      </c>
      <c r="OXZ105" s="98" t="s">
        <v>669</v>
      </c>
      <c r="OYA105" s="98" t="s">
        <v>669</v>
      </c>
      <c r="OYB105" s="98" t="s">
        <v>669</v>
      </c>
      <c r="OYC105" s="98" t="s">
        <v>669</v>
      </c>
      <c r="OYD105" s="98" t="s">
        <v>669</v>
      </c>
      <c r="OYE105" s="98" t="s">
        <v>669</v>
      </c>
      <c r="OYF105" s="98" t="s">
        <v>669</v>
      </c>
      <c r="OYG105" s="98" t="s">
        <v>669</v>
      </c>
      <c r="OYH105" s="98" t="s">
        <v>669</v>
      </c>
      <c r="OYI105" s="98" t="s">
        <v>669</v>
      </c>
      <c r="OYJ105" s="98" t="s">
        <v>669</v>
      </c>
      <c r="OYK105" s="98" t="s">
        <v>669</v>
      </c>
      <c r="OYL105" s="98" t="s">
        <v>669</v>
      </c>
      <c r="OYM105" s="98" t="s">
        <v>669</v>
      </c>
      <c r="OYN105" s="98" t="s">
        <v>669</v>
      </c>
      <c r="OYO105" s="98" t="s">
        <v>669</v>
      </c>
      <c r="OYP105" s="98" t="s">
        <v>669</v>
      </c>
      <c r="OYQ105" s="98" t="s">
        <v>669</v>
      </c>
      <c r="OYR105" s="98" t="s">
        <v>669</v>
      </c>
      <c r="OYS105" s="98" t="s">
        <v>669</v>
      </c>
      <c r="OYT105" s="98" t="s">
        <v>669</v>
      </c>
      <c r="OYU105" s="98" t="s">
        <v>669</v>
      </c>
      <c r="OYV105" s="98" t="s">
        <v>669</v>
      </c>
      <c r="OYW105" s="98" t="s">
        <v>669</v>
      </c>
      <c r="OYX105" s="98" t="s">
        <v>669</v>
      </c>
      <c r="OYY105" s="98" t="s">
        <v>669</v>
      </c>
      <c r="OYZ105" s="98" t="s">
        <v>669</v>
      </c>
      <c r="OZA105" s="98" t="s">
        <v>669</v>
      </c>
      <c r="OZB105" s="98" t="s">
        <v>669</v>
      </c>
      <c r="OZC105" s="98" t="s">
        <v>669</v>
      </c>
      <c r="OZD105" s="98" t="s">
        <v>669</v>
      </c>
      <c r="OZE105" s="98" t="s">
        <v>669</v>
      </c>
      <c r="OZF105" s="98" t="s">
        <v>669</v>
      </c>
      <c r="OZG105" s="98" t="s">
        <v>669</v>
      </c>
      <c r="OZH105" s="98" t="s">
        <v>669</v>
      </c>
      <c r="OZI105" s="98" t="s">
        <v>669</v>
      </c>
      <c r="OZJ105" s="98" t="s">
        <v>669</v>
      </c>
      <c r="OZK105" s="98" t="s">
        <v>669</v>
      </c>
      <c r="OZL105" s="98" t="s">
        <v>669</v>
      </c>
      <c r="OZM105" s="98" t="s">
        <v>669</v>
      </c>
      <c r="OZN105" s="98" t="s">
        <v>669</v>
      </c>
      <c r="OZO105" s="98" t="s">
        <v>669</v>
      </c>
      <c r="OZP105" s="98" t="s">
        <v>669</v>
      </c>
      <c r="OZQ105" s="98" t="s">
        <v>669</v>
      </c>
      <c r="OZR105" s="98" t="s">
        <v>669</v>
      </c>
      <c r="OZS105" s="98" t="s">
        <v>669</v>
      </c>
      <c r="OZT105" s="98" t="s">
        <v>669</v>
      </c>
      <c r="OZU105" s="98" t="s">
        <v>669</v>
      </c>
      <c r="OZV105" s="98" t="s">
        <v>669</v>
      </c>
      <c r="OZW105" s="98" t="s">
        <v>669</v>
      </c>
      <c r="OZX105" s="98" t="s">
        <v>669</v>
      </c>
      <c r="OZY105" s="98" t="s">
        <v>669</v>
      </c>
      <c r="OZZ105" s="98" t="s">
        <v>669</v>
      </c>
      <c r="PAA105" s="98" t="s">
        <v>669</v>
      </c>
      <c r="PAB105" s="98" t="s">
        <v>669</v>
      </c>
      <c r="PAC105" s="98" t="s">
        <v>669</v>
      </c>
      <c r="PAD105" s="98" t="s">
        <v>669</v>
      </c>
      <c r="PAE105" s="98" t="s">
        <v>669</v>
      </c>
      <c r="PAF105" s="98" t="s">
        <v>669</v>
      </c>
      <c r="PAG105" s="98" t="s">
        <v>669</v>
      </c>
      <c r="PAH105" s="98" t="s">
        <v>669</v>
      </c>
      <c r="PAI105" s="98" t="s">
        <v>669</v>
      </c>
      <c r="PAJ105" s="98" t="s">
        <v>669</v>
      </c>
      <c r="PAK105" s="98" t="s">
        <v>669</v>
      </c>
      <c r="PAL105" s="98" t="s">
        <v>669</v>
      </c>
      <c r="PAM105" s="98" t="s">
        <v>669</v>
      </c>
      <c r="PAN105" s="98" t="s">
        <v>669</v>
      </c>
      <c r="PAO105" s="98" t="s">
        <v>669</v>
      </c>
      <c r="PAP105" s="98" t="s">
        <v>669</v>
      </c>
      <c r="PAQ105" s="98" t="s">
        <v>669</v>
      </c>
      <c r="PAR105" s="98" t="s">
        <v>669</v>
      </c>
      <c r="PAS105" s="98" t="s">
        <v>669</v>
      </c>
      <c r="PAT105" s="98" t="s">
        <v>669</v>
      </c>
      <c r="PAU105" s="98" t="s">
        <v>669</v>
      </c>
      <c r="PAV105" s="98" t="s">
        <v>669</v>
      </c>
      <c r="PAW105" s="98" t="s">
        <v>669</v>
      </c>
      <c r="PAX105" s="98" t="s">
        <v>669</v>
      </c>
      <c r="PAY105" s="98" t="s">
        <v>669</v>
      </c>
      <c r="PAZ105" s="98" t="s">
        <v>669</v>
      </c>
      <c r="PBA105" s="98" t="s">
        <v>669</v>
      </c>
      <c r="PBB105" s="98" t="s">
        <v>669</v>
      </c>
      <c r="PBC105" s="98" t="s">
        <v>669</v>
      </c>
      <c r="PBD105" s="98" t="s">
        <v>669</v>
      </c>
      <c r="PBE105" s="98" t="s">
        <v>669</v>
      </c>
      <c r="PBF105" s="98" t="s">
        <v>669</v>
      </c>
      <c r="PBG105" s="98" t="s">
        <v>669</v>
      </c>
      <c r="PBH105" s="98" t="s">
        <v>669</v>
      </c>
      <c r="PBI105" s="98" t="s">
        <v>669</v>
      </c>
      <c r="PBJ105" s="98" t="s">
        <v>669</v>
      </c>
      <c r="PBK105" s="98" t="s">
        <v>669</v>
      </c>
      <c r="PBL105" s="98" t="s">
        <v>669</v>
      </c>
      <c r="PBM105" s="98" t="s">
        <v>669</v>
      </c>
      <c r="PBN105" s="98" t="s">
        <v>669</v>
      </c>
      <c r="PBO105" s="98" t="s">
        <v>669</v>
      </c>
      <c r="PBP105" s="98" t="s">
        <v>669</v>
      </c>
      <c r="PBQ105" s="98" t="s">
        <v>669</v>
      </c>
      <c r="PBR105" s="98" t="s">
        <v>669</v>
      </c>
      <c r="PBS105" s="98" t="s">
        <v>669</v>
      </c>
      <c r="PBT105" s="98" t="s">
        <v>669</v>
      </c>
      <c r="PBU105" s="98" t="s">
        <v>669</v>
      </c>
      <c r="PBV105" s="98" t="s">
        <v>669</v>
      </c>
      <c r="PBW105" s="98" t="s">
        <v>669</v>
      </c>
      <c r="PBX105" s="98" t="s">
        <v>669</v>
      </c>
      <c r="PBY105" s="98" t="s">
        <v>669</v>
      </c>
      <c r="PBZ105" s="98" t="s">
        <v>669</v>
      </c>
      <c r="PCA105" s="98" t="s">
        <v>669</v>
      </c>
      <c r="PCB105" s="98" t="s">
        <v>669</v>
      </c>
      <c r="PCC105" s="98" t="s">
        <v>669</v>
      </c>
      <c r="PCD105" s="98" t="s">
        <v>669</v>
      </c>
      <c r="PCE105" s="98" t="s">
        <v>669</v>
      </c>
      <c r="PCF105" s="98" t="s">
        <v>669</v>
      </c>
      <c r="PCG105" s="98" t="s">
        <v>669</v>
      </c>
      <c r="PCH105" s="98" t="s">
        <v>669</v>
      </c>
      <c r="PCI105" s="98" t="s">
        <v>669</v>
      </c>
      <c r="PCJ105" s="98" t="s">
        <v>669</v>
      </c>
      <c r="PCK105" s="98" t="s">
        <v>669</v>
      </c>
      <c r="PCL105" s="98" t="s">
        <v>669</v>
      </c>
      <c r="PCM105" s="98" t="s">
        <v>669</v>
      </c>
      <c r="PCN105" s="98" t="s">
        <v>669</v>
      </c>
      <c r="PCO105" s="98" t="s">
        <v>669</v>
      </c>
      <c r="PCP105" s="98" t="s">
        <v>669</v>
      </c>
      <c r="PCQ105" s="98" t="s">
        <v>669</v>
      </c>
      <c r="PCR105" s="98" t="s">
        <v>669</v>
      </c>
      <c r="PCS105" s="98" t="s">
        <v>669</v>
      </c>
      <c r="PCT105" s="98" t="s">
        <v>669</v>
      </c>
      <c r="PCU105" s="98" t="s">
        <v>669</v>
      </c>
      <c r="PCV105" s="98" t="s">
        <v>669</v>
      </c>
      <c r="PCW105" s="98" t="s">
        <v>669</v>
      </c>
      <c r="PCX105" s="98" t="s">
        <v>669</v>
      </c>
      <c r="PCY105" s="98" t="s">
        <v>669</v>
      </c>
      <c r="PCZ105" s="98" t="s">
        <v>669</v>
      </c>
      <c r="PDA105" s="98" t="s">
        <v>669</v>
      </c>
      <c r="PDB105" s="98" t="s">
        <v>669</v>
      </c>
      <c r="PDC105" s="98" t="s">
        <v>669</v>
      </c>
      <c r="PDD105" s="98" t="s">
        <v>669</v>
      </c>
      <c r="PDE105" s="98" t="s">
        <v>669</v>
      </c>
      <c r="PDF105" s="98" t="s">
        <v>669</v>
      </c>
      <c r="PDG105" s="98" t="s">
        <v>669</v>
      </c>
      <c r="PDH105" s="98" t="s">
        <v>669</v>
      </c>
      <c r="PDI105" s="98" t="s">
        <v>669</v>
      </c>
      <c r="PDJ105" s="98" t="s">
        <v>669</v>
      </c>
      <c r="PDK105" s="98" t="s">
        <v>669</v>
      </c>
      <c r="PDL105" s="98" t="s">
        <v>669</v>
      </c>
      <c r="PDM105" s="98" t="s">
        <v>669</v>
      </c>
      <c r="PDN105" s="98" t="s">
        <v>669</v>
      </c>
      <c r="PDO105" s="98" t="s">
        <v>669</v>
      </c>
      <c r="PDP105" s="98" t="s">
        <v>669</v>
      </c>
      <c r="PDQ105" s="98" t="s">
        <v>669</v>
      </c>
      <c r="PDR105" s="98" t="s">
        <v>669</v>
      </c>
      <c r="PDS105" s="98" t="s">
        <v>669</v>
      </c>
      <c r="PDT105" s="98" t="s">
        <v>669</v>
      </c>
      <c r="PDU105" s="98" t="s">
        <v>669</v>
      </c>
      <c r="PDV105" s="98" t="s">
        <v>669</v>
      </c>
      <c r="PDW105" s="98" t="s">
        <v>669</v>
      </c>
      <c r="PDX105" s="98" t="s">
        <v>669</v>
      </c>
      <c r="PDY105" s="98" t="s">
        <v>669</v>
      </c>
      <c r="PDZ105" s="98" t="s">
        <v>669</v>
      </c>
      <c r="PEA105" s="98" t="s">
        <v>669</v>
      </c>
      <c r="PEB105" s="98" t="s">
        <v>669</v>
      </c>
      <c r="PEC105" s="98" t="s">
        <v>669</v>
      </c>
      <c r="PED105" s="98" t="s">
        <v>669</v>
      </c>
      <c r="PEE105" s="98" t="s">
        <v>669</v>
      </c>
      <c r="PEF105" s="98" t="s">
        <v>669</v>
      </c>
      <c r="PEG105" s="98" t="s">
        <v>669</v>
      </c>
      <c r="PEH105" s="98" t="s">
        <v>669</v>
      </c>
      <c r="PEI105" s="98" t="s">
        <v>669</v>
      </c>
      <c r="PEJ105" s="98" t="s">
        <v>669</v>
      </c>
      <c r="PEK105" s="98" t="s">
        <v>669</v>
      </c>
      <c r="PEL105" s="98" t="s">
        <v>669</v>
      </c>
      <c r="PEM105" s="98" t="s">
        <v>669</v>
      </c>
      <c r="PEN105" s="98" t="s">
        <v>669</v>
      </c>
      <c r="PEO105" s="98" t="s">
        <v>669</v>
      </c>
      <c r="PEP105" s="98" t="s">
        <v>669</v>
      </c>
      <c r="PEQ105" s="98" t="s">
        <v>669</v>
      </c>
      <c r="PER105" s="98" t="s">
        <v>669</v>
      </c>
      <c r="PES105" s="98" t="s">
        <v>669</v>
      </c>
      <c r="PET105" s="98" t="s">
        <v>669</v>
      </c>
      <c r="PEU105" s="98" t="s">
        <v>669</v>
      </c>
      <c r="PEV105" s="98" t="s">
        <v>669</v>
      </c>
      <c r="PEW105" s="98" t="s">
        <v>669</v>
      </c>
      <c r="PEX105" s="98" t="s">
        <v>669</v>
      </c>
      <c r="PEY105" s="98" t="s">
        <v>669</v>
      </c>
      <c r="PEZ105" s="98" t="s">
        <v>669</v>
      </c>
      <c r="PFA105" s="98" t="s">
        <v>669</v>
      </c>
      <c r="PFB105" s="98" t="s">
        <v>669</v>
      </c>
      <c r="PFC105" s="98" t="s">
        <v>669</v>
      </c>
      <c r="PFD105" s="98" t="s">
        <v>669</v>
      </c>
      <c r="PFE105" s="98" t="s">
        <v>669</v>
      </c>
      <c r="PFF105" s="98" t="s">
        <v>669</v>
      </c>
      <c r="PFG105" s="98" t="s">
        <v>669</v>
      </c>
      <c r="PFH105" s="98" t="s">
        <v>669</v>
      </c>
      <c r="PFI105" s="98" t="s">
        <v>669</v>
      </c>
      <c r="PFJ105" s="98" t="s">
        <v>669</v>
      </c>
      <c r="PFK105" s="98" t="s">
        <v>669</v>
      </c>
      <c r="PFL105" s="98" t="s">
        <v>669</v>
      </c>
      <c r="PFM105" s="98" t="s">
        <v>669</v>
      </c>
      <c r="PFN105" s="98" t="s">
        <v>669</v>
      </c>
      <c r="PFO105" s="98" t="s">
        <v>669</v>
      </c>
      <c r="PFP105" s="98" t="s">
        <v>669</v>
      </c>
      <c r="PFQ105" s="98" t="s">
        <v>669</v>
      </c>
      <c r="PFR105" s="98" t="s">
        <v>669</v>
      </c>
      <c r="PFS105" s="98" t="s">
        <v>669</v>
      </c>
      <c r="PFT105" s="98" t="s">
        <v>669</v>
      </c>
      <c r="PFU105" s="98" t="s">
        <v>669</v>
      </c>
      <c r="PFV105" s="98" t="s">
        <v>669</v>
      </c>
      <c r="PFW105" s="98" t="s">
        <v>669</v>
      </c>
      <c r="PFX105" s="98" t="s">
        <v>669</v>
      </c>
      <c r="PFY105" s="98" t="s">
        <v>669</v>
      </c>
      <c r="PFZ105" s="98" t="s">
        <v>669</v>
      </c>
      <c r="PGA105" s="98" t="s">
        <v>669</v>
      </c>
      <c r="PGB105" s="98" t="s">
        <v>669</v>
      </c>
      <c r="PGC105" s="98" t="s">
        <v>669</v>
      </c>
      <c r="PGD105" s="98" t="s">
        <v>669</v>
      </c>
      <c r="PGE105" s="98" t="s">
        <v>669</v>
      </c>
      <c r="PGF105" s="98" t="s">
        <v>669</v>
      </c>
      <c r="PGG105" s="98" t="s">
        <v>669</v>
      </c>
      <c r="PGH105" s="98" t="s">
        <v>669</v>
      </c>
      <c r="PGI105" s="98" t="s">
        <v>669</v>
      </c>
      <c r="PGJ105" s="98" t="s">
        <v>669</v>
      </c>
      <c r="PGK105" s="98" t="s">
        <v>669</v>
      </c>
      <c r="PGL105" s="98" t="s">
        <v>669</v>
      </c>
      <c r="PGM105" s="98" t="s">
        <v>669</v>
      </c>
      <c r="PGN105" s="98" t="s">
        <v>669</v>
      </c>
      <c r="PGO105" s="98" t="s">
        <v>669</v>
      </c>
      <c r="PGP105" s="98" t="s">
        <v>669</v>
      </c>
      <c r="PGQ105" s="98" t="s">
        <v>669</v>
      </c>
      <c r="PGR105" s="98" t="s">
        <v>669</v>
      </c>
      <c r="PGS105" s="98" t="s">
        <v>669</v>
      </c>
      <c r="PGT105" s="98" t="s">
        <v>669</v>
      </c>
      <c r="PGU105" s="98" t="s">
        <v>669</v>
      </c>
      <c r="PGV105" s="98" t="s">
        <v>669</v>
      </c>
      <c r="PGW105" s="98" t="s">
        <v>669</v>
      </c>
      <c r="PGX105" s="98" t="s">
        <v>669</v>
      </c>
      <c r="PGY105" s="98" t="s">
        <v>669</v>
      </c>
      <c r="PGZ105" s="98" t="s">
        <v>669</v>
      </c>
      <c r="PHA105" s="98" t="s">
        <v>669</v>
      </c>
      <c r="PHB105" s="98" t="s">
        <v>669</v>
      </c>
      <c r="PHC105" s="98" t="s">
        <v>669</v>
      </c>
      <c r="PHD105" s="98" t="s">
        <v>669</v>
      </c>
      <c r="PHE105" s="98" t="s">
        <v>669</v>
      </c>
      <c r="PHF105" s="98" t="s">
        <v>669</v>
      </c>
      <c r="PHG105" s="98" t="s">
        <v>669</v>
      </c>
      <c r="PHH105" s="98" t="s">
        <v>669</v>
      </c>
      <c r="PHI105" s="98" t="s">
        <v>669</v>
      </c>
      <c r="PHJ105" s="98" t="s">
        <v>669</v>
      </c>
      <c r="PHK105" s="98" t="s">
        <v>669</v>
      </c>
      <c r="PHL105" s="98" t="s">
        <v>669</v>
      </c>
      <c r="PHM105" s="98" t="s">
        <v>669</v>
      </c>
      <c r="PHN105" s="98" t="s">
        <v>669</v>
      </c>
      <c r="PHO105" s="98" t="s">
        <v>669</v>
      </c>
      <c r="PHP105" s="98" t="s">
        <v>669</v>
      </c>
      <c r="PHQ105" s="98" t="s">
        <v>669</v>
      </c>
      <c r="PHR105" s="98" t="s">
        <v>669</v>
      </c>
      <c r="PHS105" s="98" t="s">
        <v>669</v>
      </c>
      <c r="PHT105" s="98" t="s">
        <v>669</v>
      </c>
      <c r="PHU105" s="98" t="s">
        <v>669</v>
      </c>
      <c r="PHV105" s="98" t="s">
        <v>669</v>
      </c>
      <c r="PHW105" s="98" t="s">
        <v>669</v>
      </c>
      <c r="PHX105" s="98" t="s">
        <v>669</v>
      </c>
      <c r="PHY105" s="98" t="s">
        <v>669</v>
      </c>
      <c r="PHZ105" s="98" t="s">
        <v>669</v>
      </c>
      <c r="PIA105" s="98" t="s">
        <v>669</v>
      </c>
      <c r="PIB105" s="98" t="s">
        <v>669</v>
      </c>
      <c r="PIC105" s="98" t="s">
        <v>669</v>
      </c>
      <c r="PID105" s="98" t="s">
        <v>669</v>
      </c>
      <c r="PIE105" s="98" t="s">
        <v>669</v>
      </c>
      <c r="PIF105" s="98" t="s">
        <v>669</v>
      </c>
      <c r="PIG105" s="98" t="s">
        <v>669</v>
      </c>
      <c r="PIH105" s="98" t="s">
        <v>669</v>
      </c>
      <c r="PII105" s="98" t="s">
        <v>669</v>
      </c>
      <c r="PIJ105" s="98" t="s">
        <v>669</v>
      </c>
      <c r="PIK105" s="98" t="s">
        <v>669</v>
      </c>
      <c r="PIL105" s="98" t="s">
        <v>669</v>
      </c>
      <c r="PIM105" s="98" t="s">
        <v>669</v>
      </c>
      <c r="PIN105" s="98" t="s">
        <v>669</v>
      </c>
      <c r="PIO105" s="98" t="s">
        <v>669</v>
      </c>
      <c r="PIP105" s="98" t="s">
        <v>669</v>
      </c>
      <c r="PIQ105" s="98" t="s">
        <v>669</v>
      </c>
      <c r="PIR105" s="98" t="s">
        <v>669</v>
      </c>
      <c r="PIS105" s="98" t="s">
        <v>669</v>
      </c>
      <c r="PIT105" s="98" t="s">
        <v>669</v>
      </c>
      <c r="PIU105" s="98" t="s">
        <v>669</v>
      </c>
      <c r="PIV105" s="98" t="s">
        <v>669</v>
      </c>
      <c r="PIW105" s="98" t="s">
        <v>669</v>
      </c>
      <c r="PIX105" s="98" t="s">
        <v>669</v>
      </c>
      <c r="PIY105" s="98" t="s">
        <v>669</v>
      </c>
      <c r="PIZ105" s="98" t="s">
        <v>669</v>
      </c>
      <c r="PJA105" s="98" t="s">
        <v>669</v>
      </c>
      <c r="PJB105" s="98" t="s">
        <v>669</v>
      </c>
      <c r="PJC105" s="98" t="s">
        <v>669</v>
      </c>
      <c r="PJD105" s="98" t="s">
        <v>669</v>
      </c>
      <c r="PJE105" s="98" t="s">
        <v>669</v>
      </c>
      <c r="PJF105" s="98" t="s">
        <v>669</v>
      </c>
      <c r="PJG105" s="98" t="s">
        <v>669</v>
      </c>
      <c r="PJH105" s="98" t="s">
        <v>669</v>
      </c>
      <c r="PJI105" s="98" t="s">
        <v>669</v>
      </c>
      <c r="PJJ105" s="98" t="s">
        <v>669</v>
      </c>
      <c r="PJK105" s="98" t="s">
        <v>669</v>
      </c>
      <c r="PJL105" s="98" t="s">
        <v>669</v>
      </c>
      <c r="PJM105" s="98" t="s">
        <v>669</v>
      </c>
      <c r="PJN105" s="98" t="s">
        <v>669</v>
      </c>
      <c r="PJO105" s="98" t="s">
        <v>669</v>
      </c>
      <c r="PJP105" s="98" t="s">
        <v>669</v>
      </c>
      <c r="PJQ105" s="98" t="s">
        <v>669</v>
      </c>
      <c r="PJR105" s="98" t="s">
        <v>669</v>
      </c>
      <c r="PJS105" s="98" t="s">
        <v>669</v>
      </c>
      <c r="PJT105" s="98" t="s">
        <v>669</v>
      </c>
      <c r="PJU105" s="98" t="s">
        <v>669</v>
      </c>
      <c r="PJV105" s="98" t="s">
        <v>669</v>
      </c>
      <c r="PJW105" s="98" t="s">
        <v>669</v>
      </c>
      <c r="PJX105" s="98" t="s">
        <v>669</v>
      </c>
      <c r="PJY105" s="98" t="s">
        <v>669</v>
      </c>
      <c r="PJZ105" s="98" t="s">
        <v>669</v>
      </c>
      <c r="PKA105" s="98" t="s">
        <v>669</v>
      </c>
      <c r="PKB105" s="98" t="s">
        <v>669</v>
      </c>
      <c r="PKC105" s="98" t="s">
        <v>669</v>
      </c>
      <c r="PKD105" s="98" t="s">
        <v>669</v>
      </c>
      <c r="PKE105" s="98" t="s">
        <v>669</v>
      </c>
      <c r="PKF105" s="98" t="s">
        <v>669</v>
      </c>
      <c r="PKG105" s="98" t="s">
        <v>669</v>
      </c>
      <c r="PKH105" s="98" t="s">
        <v>669</v>
      </c>
      <c r="PKI105" s="98" t="s">
        <v>669</v>
      </c>
      <c r="PKJ105" s="98" t="s">
        <v>669</v>
      </c>
      <c r="PKK105" s="98" t="s">
        <v>669</v>
      </c>
      <c r="PKL105" s="98" t="s">
        <v>669</v>
      </c>
      <c r="PKM105" s="98" t="s">
        <v>669</v>
      </c>
      <c r="PKN105" s="98" t="s">
        <v>669</v>
      </c>
      <c r="PKO105" s="98" t="s">
        <v>669</v>
      </c>
      <c r="PKP105" s="98" t="s">
        <v>669</v>
      </c>
      <c r="PKQ105" s="98" t="s">
        <v>669</v>
      </c>
      <c r="PKR105" s="98" t="s">
        <v>669</v>
      </c>
      <c r="PKS105" s="98" t="s">
        <v>669</v>
      </c>
      <c r="PKT105" s="98" t="s">
        <v>669</v>
      </c>
      <c r="PKU105" s="98" t="s">
        <v>669</v>
      </c>
      <c r="PKV105" s="98" t="s">
        <v>669</v>
      </c>
      <c r="PKW105" s="98" t="s">
        <v>669</v>
      </c>
      <c r="PKX105" s="98" t="s">
        <v>669</v>
      </c>
      <c r="PKY105" s="98" t="s">
        <v>669</v>
      </c>
      <c r="PKZ105" s="98" t="s">
        <v>669</v>
      </c>
      <c r="PLA105" s="98" t="s">
        <v>669</v>
      </c>
      <c r="PLB105" s="98" t="s">
        <v>669</v>
      </c>
      <c r="PLC105" s="98" t="s">
        <v>669</v>
      </c>
      <c r="PLD105" s="98" t="s">
        <v>669</v>
      </c>
      <c r="PLE105" s="98" t="s">
        <v>669</v>
      </c>
      <c r="PLF105" s="98" t="s">
        <v>669</v>
      </c>
      <c r="PLG105" s="98" t="s">
        <v>669</v>
      </c>
      <c r="PLH105" s="98" t="s">
        <v>669</v>
      </c>
      <c r="PLI105" s="98" t="s">
        <v>669</v>
      </c>
      <c r="PLJ105" s="98" t="s">
        <v>669</v>
      </c>
      <c r="PLK105" s="98" t="s">
        <v>669</v>
      </c>
      <c r="PLL105" s="98" t="s">
        <v>669</v>
      </c>
      <c r="PLM105" s="98" t="s">
        <v>669</v>
      </c>
      <c r="PLN105" s="98" t="s">
        <v>669</v>
      </c>
      <c r="PLO105" s="98" t="s">
        <v>669</v>
      </c>
      <c r="PLP105" s="98" t="s">
        <v>669</v>
      </c>
      <c r="PLQ105" s="98" t="s">
        <v>669</v>
      </c>
      <c r="PLR105" s="98" t="s">
        <v>669</v>
      </c>
      <c r="PLS105" s="98" t="s">
        <v>669</v>
      </c>
      <c r="PLT105" s="98" t="s">
        <v>669</v>
      </c>
      <c r="PLU105" s="98" t="s">
        <v>669</v>
      </c>
      <c r="PLV105" s="98" t="s">
        <v>669</v>
      </c>
      <c r="PLW105" s="98" t="s">
        <v>669</v>
      </c>
      <c r="PLX105" s="98" t="s">
        <v>669</v>
      </c>
      <c r="PLY105" s="98" t="s">
        <v>669</v>
      </c>
      <c r="PLZ105" s="98" t="s">
        <v>669</v>
      </c>
      <c r="PMA105" s="98" t="s">
        <v>669</v>
      </c>
      <c r="PMB105" s="98" t="s">
        <v>669</v>
      </c>
      <c r="PMC105" s="98" t="s">
        <v>669</v>
      </c>
      <c r="PMD105" s="98" t="s">
        <v>669</v>
      </c>
      <c r="PME105" s="98" t="s">
        <v>669</v>
      </c>
      <c r="PMF105" s="98" t="s">
        <v>669</v>
      </c>
      <c r="PMG105" s="98" t="s">
        <v>669</v>
      </c>
      <c r="PMH105" s="98" t="s">
        <v>669</v>
      </c>
      <c r="PMI105" s="98" t="s">
        <v>669</v>
      </c>
      <c r="PMJ105" s="98" t="s">
        <v>669</v>
      </c>
      <c r="PMK105" s="98" t="s">
        <v>669</v>
      </c>
      <c r="PML105" s="98" t="s">
        <v>669</v>
      </c>
      <c r="PMM105" s="98" t="s">
        <v>669</v>
      </c>
      <c r="PMN105" s="98" t="s">
        <v>669</v>
      </c>
      <c r="PMO105" s="98" t="s">
        <v>669</v>
      </c>
      <c r="PMP105" s="98" t="s">
        <v>669</v>
      </c>
      <c r="PMQ105" s="98" t="s">
        <v>669</v>
      </c>
      <c r="PMR105" s="98" t="s">
        <v>669</v>
      </c>
      <c r="PMS105" s="98" t="s">
        <v>669</v>
      </c>
      <c r="PMT105" s="98" t="s">
        <v>669</v>
      </c>
      <c r="PMU105" s="98" t="s">
        <v>669</v>
      </c>
      <c r="PMV105" s="98" t="s">
        <v>669</v>
      </c>
      <c r="PMW105" s="98" t="s">
        <v>669</v>
      </c>
      <c r="PMX105" s="98" t="s">
        <v>669</v>
      </c>
      <c r="PMY105" s="98" t="s">
        <v>669</v>
      </c>
      <c r="PMZ105" s="98" t="s">
        <v>669</v>
      </c>
      <c r="PNA105" s="98" t="s">
        <v>669</v>
      </c>
      <c r="PNB105" s="98" t="s">
        <v>669</v>
      </c>
      <c r="PNC105" s="98" t="s">
        <v>669</v>
      </c>
      <c r="PND105" s="98" t="s">
        <v>669</v>
      </c>
      <c r="PNE105" s="98" t="s">
        <v>669</v>
      </c>
      <c r="PNF105" s="98" t="s">
        <v>669</v>
      </c>
      <c r="PNG105" s="98" t="s">
        <v>669</v>
      </c>
      <c r="PNH105" s="98" t="s">
        <v>669</v>
      </c>
      <c r="PNI105" s="98" t="s">
        <v>669</v>
      </c>
      <c r="PNJ105" s="98" t="s">
        <v>669</v>
      </c>
      <c r="PNK105" s="98" t="s">
        <v>669</v>
      </c>
      <c r="PNL105" s="98" t="s">
        <v>669</v>
      </c>
      <c r="PNM105" s="98" t="s">
        <v>669</v>
      </c>
      <c r="PNN105" s="98" t="s">
        <v>669</v>
      </c>
      <c r="PNO105" s="98" t="s">
        <v>669</v>
      </c>
      <c r="PNP105" s="98" t="s">
        <v>669</v>
      </c>
      <c r="PNQ105" s="98" t="s">
        <v>669</v>
      </c>
      <c r="PNR105" s="98" t="s">
        <v>669</v>
      </c>
      <c r="PNS105" s="98" t="s">
        <v>669</v>
      </c>
      <c r="PNT105" s="98" t="s">
        <v>669</v>
      </c>
      <c r="PNU105" s="98" t="s">
        <v>669</v>
      </c>
      <c r="PNV105" s="98" t="s">
        <v>669</v>
      </c>
      <c r="PNW105" s="98" t="s">
        <v>669</v>
      </c>
      <c r="PNX105" s="98" t="s">
        <v>669</v>
      </c>
      <c r="PNY105" s="98" t="s">
        <v>669</v>
      </c>
      <c r="PNZ105" s="98" t="s">
        <v>669</v>
      </c>
      <c r="POA105" s="98" t="s">
        <v>669</v>
      </c>
      <c r="POB105" s="98" t="s">
        <v>669</v>
      </c>
      <c r="POC105" s="98" t="s">
        <v>669</v>
      </c>
      <c r="POD105" s="98" t="s">
        <v>669</v>
      </c>
      <c r="POE105" s="98" t="s">
        <v>669</v>
      </c>
      <c r="POF105" s="98" t="s">
        <v>669</v>
      </c>
      <c r="POG105" s="98" t="s">
        <v>669</v>
      </c>
      <c r="POH105" s="98" t="s">
        <v>669</v>
      </c>
      <c r="POI105" s="98" t="s">
        <v>669</v>
      </c>
      <c r="POJ105" s="98" t="s">
        <v>669</v>
      </c>
      <c r="POK105" s="98" t="s">
        <v>669</v>
      </c>
      <c r="POL105" s="98" t="s">
        <v>669</v>
      </c>
      <c r="POM105" s="98" t="s">
        <v>669</v>
      </c>
      <c r="PON105" s="98" t="s">
        <v>669</v>
      </c>
      <c r="POO105" s="98" t="s">
        <v>669</v>
      </c>
      <c r="POP105" s="98" t="s">
        <v>669</v>
      </c>
      <c r="POQ105" s="98" t="s">
        <v>669</v>
      </c>
      <c r="POR105" s="98" t="s">
        <v>669</v>
      </c>
      <c r="POS105" s="98" t="s">
        <v>669</v>
      </c>
      <c r="POT105" s="98" t="s">
        <v>669</v>
      </c>
      <c r="POU105" s="98" t="s">
        <v>669</v>
      </c>
      <c r="POV105" s="98" t="s">
        <v>669</v>
      </c>
      <c r="POW105" s="98" t="s">
        <v>669</v>
      </c>
      <c r="POX105" s="98" t="s">
        <v>669</v>
      </c>
      <c r="POY105" s="98" t="s">
        <v>669</v>
      </c>
      <c r="POZ105" s="98" t="s">
        <v>669</v>
      </c>
      <c r="PPA105" s="98" t="s">
        <v>669</v>
      </c>
      <c r="PPB105" s="98" t="s">
        <v>669</v>
      </c>
      <c r="PPC105" s="98" t="s">
        <v>669</v>
      </c>
      <c r="PPD105" s="98" t="s">
        <v>669</v>
      </c>
      <c r="PPE105" s="98" t="s">
        <v>669</v>
      </c>
      <c r="PPF105" s="98" t="s">
        <v>669</v>
      </c>
      <c r="PPG105" s="98" t="s">
        <v>669</v>
      </c>
      <c r="PPH105" s="98" t="s">
        <v>669</v>
      </c>
      <c r="PPI105" s="98" t="s">
        <v>669</v>
      </c>
      <c r="PPJ105" s="98" t="s">
        <v>669</v>
      </c>
      <c r="PPK105" s="98" t="s">
        <v>669</v>
      </c>
      <c r="PPL105" s="98" t="s">
        <v>669</v>
      </c>
      <c r="PPM105" s="98" t="s">
        <v>669</v>
      </c>
      <c r="PPN105" s="98" t="s">
        <v>669</v>
      </c>
      <c r="PPO105" s="98" t="s">
        <v>669</v>
      </c>
      <c r="PPP105" s="98" t="s">
        <v>669</v>
      </c>
      <c r="PPQ105" s="98" t="s">
        <v>669</v>
      </c>
      <c r="PPR105" s="98" t="s">
        <v>669</v>
      </c>
      <c r="PPS105" s="98" t="s">
        <v>669</v>
      </c>
      <c r="PPT105" s="98" t="s">
        <v>669</v>
      </c>
      <c r="PPU105" s="98" t="s">
        <v>669</v>
      </c>
      <c r="PPV105" s="98" t="s">
        <v>669</v>
      </c>
      <c r="PPW105" s="98" t="s">
        <v>669</v>
      </c>
      <c r="PPX105" s="98" t="s">
        <v>669</v>
      </c>
      <c r="PPY105" s="98" t="s">
        <v>669</v>
      </c>
      <c r="PPZ105" s="98" t="s">
        <v>669</v>
      </c>
      <c r="PQA105" s="98" t="s">
        <v>669</v>
      </c>
      <c r="PQB105" s="98" t="s">
        <v>669</v>
      </c>
      <c r="PQC105" s="98" t="s">
        <v>669</v>
      </c>
      <c r="PQD105" s="98" t="s">
        <v>669</v>
      </c>
      <c r="PQE105" s="98" t="s">
        <v>669</v>
      </c>
      <c r="PQF105" s="98" t="s">
        <v>669</v>
      </c>
      <c r="PQG105" s="98" t="s">
        <v>669</v>
      </c>
      <c r="PQH105" s="98" t="s">
        <v>669</v>
      </c>
      <c r="PQI105" s="98" t="s">
        <v>669</v>
      </c>
      <c r="PQJ105" s="98" t="s">
        <v>669</v>
      </c>
      <c r="PQK105" s="98" t="s">
        <v>669</v>
      </c>
      <c r="PQL105" s="98" t="s">
        <v>669</v>
      </c>
      <c r="PQM105" s="98" t="s">
        <v>669</v>
      </c>
      <c r="PQN105" s="98" t="s">
        <v>669</v>
      </c>
      <c r="PQO105" s="98" t="s">
        <v>669</v>
      </c>
      <c r="PQP105" s="98" t="s">
        <v>669</v>
      </c>
      <c r="PQQ105" s="98" t="s">
        <v>669</v>
      </c>
      <c r="PQR105" s="98" t="s">
        <v>669</v>
      </c>
      <c r="PQS105" s="98" t="s">
        <v>669</v>
      </c>
      <c r="PQT105" s="98" t="s">
        <v>669</v>
      </c>
      <c r="PQU105" s="98" t="s">
        <v>669</v>
      </c>
      <c r="PQV105" s="98" t="s">
        <v>669</v>
      </c>
      <c r="PQW105" s="98" t="s">
        <v>669</v>
      </c>
      <c r="PQX105" s="98" t="s">
        <v>669</v>
      </c>
      <c r="PQY105" s="98" t="s">
        <v>669</v>
      </c>
      <c r="PQZ105" s="98" t="s">
        <v>669</v>
      </c>
      <c r="PRA105" s="98" t="s">
        <v>669</v>
      </c>
      <c r="PRB105" s="98" t="s">
        <v>669</v>
      </c>
      <c r="PRC105" s="98" t="s">
        <v>669</v>
      </c>
      <c r="PRD105" s="98" t="s">
        <v>669</v>
      </c>
      <c r="PRE105" s="98" t="s">
        <v>669</v>
      </c>
      <c r="PRF105" s="98" t="s">
        <v>669</v>
      </c>
      <c r="PRG105" s="98" t="s">
        <v>669</v>
      </c>
      <c r="PRH105" s="98" t="s">
        <v>669</v>
      </c>
      <c r="PRI105" s="98" t="s">
        <v>669</v>
      </c>
      <c r="PRJ105" s="98" t="s">
        <v>669</v>
      </c>
      <c r="PRK105" s="98" t="s">
        <v>669</v>
      </c>
      <c r="PRL105" s="98" t="s">
        <v>669</v>
      </c>
      <c r="PRM105" s="98" t="s">
        <v>669</v>
      </c>
      <c r="PRN105" s="98" t="s">
        <v>669</v>
      </c>
      <c r="PRO105" s="98" t="s">
        <v>669</v>
      </c>
      <c r="PRP105" s="98" t="s">
        <v>669</v>
      </c>
      <c r="PRQ105" s="98" t="s">
        <v>669</v>
      </c>
      <c r="PRR105" s="98" t="s">
        <v>669</v>
      </c>
      <c r="PRS105" s="98" t="s">
        <v>669</v>
      </c>
      <c r="PRT105" s="98" t="s">
        <v>669</v>
      </c>
      <c r="PRU105" s="98" t="s">
        <v>669</v>
      </c>
      <c r="PRV105" s="98" t="s">
        <v>669</v>
      </c>
      <c r="PRW105" s="98" t="s">
        <v>669</v>
      </c>
      <c r="PRX105" s="98" t="s">
        <v>669</v>
      </c>
      <c r="PRY105" s="98" t="s">
        <v>669</v>
      </c>
      <c r="PRZ105" s="98" t="s">
        <v>669</v>
      </c>
      <c r="PSA105" s="98" t="s">
        <v>669</v>
      </c>
      <c r="PSB105" s="98" t="s">
        <v>669</v>
      </c>
      <c r="PSC105" s="98" t="s">
        <v>669</v>
      </c>
      <c r="PSD105" s="98" t="s">
        <v>669</v>
      </c>
      <c r="PSE105" s="98" t="s">
        <v>669</v>
      </c>
      <c r="PSF105" s="98" t="s">
        <v>669</v>
      </c>
      <c r="PSG105" s="98" t="s">
        <v>669</v>
      </c>
      <c r="PSH105" s="98" t="s">
        <v>669</v>
      </c>
      <c r="PSI105" s="98" t="s">
        <v>669</v>
      </c>
      <c r="PSJ105" s="98" t="s">
        <v>669</v>
      </c>
      <c r="PSK105" s="98" t="s">
        <v>669</v>
      </c>
      <c r="PSL105" s="98" t="s">
        <v>669</v>
      </c>
      <c r="PSM105" s="98" t="s">
        <v>669</v>
      </c>
      <c r="PSN105" s="98" t="s">
        <v>669</v>
      </c>
      <c r="PSO105" s="98" t="s">
        <v>669</v>
      </c>
      <c r="PSP105" s="98" t="s">
        <v>669</v>
      </c>
      <c r="PSQ105" s="98" t="s">
        <v>669</v>
      </c>
      <c r="PSR105" s="98" t="s">
        <v>669</v>
      </c>
      <c r="PSS105" s="98" t="s">
        <v>669</v>
      </c>
      <c r="PST105" s="98" t="s">
        <v>669</v>
      </c>
      <c r="PSU105" s="98" t="s">
        <v>669</v>
      </c>
      <c r="PSV105" s="98" t="s">
        <v>669</v>
      </c>
      <c r="PSW105" s="98" t="s">
        <v>669</v>
      </c>
      <c r="PSX105" s="98" t="s">
        <v>669</v>
      </c>
      <c r="PSY105" s="98" t="s">
        <v>669</v>
      </c>
      <c r="PSZ105" s="98" t="s">
        <v>669</v>
      </c>
      <c r="PTA105" s="98" t="s">
        <v>669</v>
      </c>
      <c r="PTB105" s="98" t="s">
        <v>669</v>
      </c>
      <c r="PTC105" s="98" t="s">
        <v>669</v>
      </c>
      <c r="PTD105" s="98" t="s">
        <v>669</v>
      </c>
      <c r="PTE105" s="98" t="s">
        <v>669</v>
      </c>
      <c r="PTF105" s="98" t="s">
        <v>669</v>
      </c>
      <c r="PTG105" s="98" t="s">
        <v>669</v>
      </c>
      <c r="PTH105" s="98" t="s">
        <v>669</v>
      </c>
      <c r="PTI105" s="98" t="s">
        <v>669</v>
      </c>
      <c r="PTJ105" s="98" t="s">
        <v>669</v>
      </c>
      <c r="PTK105" s="98" t="s">
        <v>669</v>
      </c>
      <c r="PTL105" s="98" t="s">
        <v>669</v>
      </c>
      <c r="PTM105" s="98" t="s">
        <v>669</v>
      </c>
      <c r="PTN105" s="98" t="s">
        <v>669</v>
      </c>
      <c r="PTO105" s="98" t="s">
        <v>669</v>
      </c>
      <c r="PTP105" s="98" t="s">
        <v>669</v>
      </c>
      <c r="PTQ105" s="98" t="s">
        <v>669</v>
      </c>
      <c r="PTR105" s="98" t="s">
        <v>669</v>
      </c>
      <c r="PTS105" s="98" t="s">
        <v>669</v>
      </c>
      <c r="PTT105" s="98" t="s">
        <v>669</v>
      </c>
      <c r="PTU105" s="98" t="s">
        <v>669</v>
      </c>
      <c r="PTV105" s="98" t="s">
        <v>669</v>
      </c>
      <c r="PTW105" s="98" t="s">
        <v>669</v>
      </c>
      <c r="PTX105" s="98" t="s">
        <v>669</v>
      </c>
      <c r="PTY105" s="98" t="s">
        <v>669</v>
      </c>
      <c r="PTZ105" s="98" t="s">
        <v>669</v>
      </c>
      <c r="PUA105" s="98" t="s">
        <v>669</v>
      </c>
      <c r="PUB105" s="98" t="s">
        <v>669</v>
      </c>
      <c r="PUC105" s="98" t="s">
        <v>669</v>
      </c>
      <c r="PUD105" s="98" t="s">
        <v>669</v>
      </c>
      <c r="PUE105" s="98" t="s">
        <v>669</v>
      </c>
      <c r="PUF105" s="98" t="s">
        <v>669</v>
      </c>
      <c r="PUG105" s="98" t="s">
        <v>669</v>
      </c>
      <c r="PUH105" s="98" t="s">
        <v>669</v>
      </c>
      <c r="PUI105" s="98" t="s">
        <v>669</v>
      </c>
      <c r="PUJ105" s="98" t="s">
        <v>669</v>
      </c>
      <c r="PUK105" s="98" t="s">
        <v>669</v>
      </c>
      <c r="PUL105" s="98" t="s">
        <v>669</v>
      </c>
      <c r="PUM105" s="98" t="s">
        <v>669</v>
      </c>
      <c r="PUN105" s="98" t="s">
        <v>669</v>
      </c>
      <c r="PUO105" s="98" t="s">
        <v>669</v>
      </c>
      <c r="PUP105" s="98" t="s">
        <v>669</v>
      </c>
      <c r="PUQ105" s="98" t="s">
        <v>669</v>
      </c>
      <c r="PUR105" s="98" t="s">
        <v>669</v>
      </c>
      <c r="PUS105" s="98" t="s">
        <v>669</v>
      </c>
      <c r="PUT105" s="98" t="s">
        <v>669</v>
      </c>
      <c r="PUU105" s="98" t="s">
        <v>669</v>
      </c>
      <c r="PUV105" s="98" t="s">
        <v>669</v>
      </c>
      <c r="PUW105" s="98" t="s">
        <v>669</v>
      </c>
      <c r="PUX105" s="98" t="s">
        <v>669</v>
      </c>
      <c r="PUY105" s="98" t="s">
        <v>669</v>
      </c>
      <c r="PUZ105" s="98" t="s">
        <v>669</v>
      </c>
      <c r="PVA105" s="98" t="s">
        <v>669</v>
      </c>
      <c r="PVB105" s="98" t="s">
        <v>669</v>
      </c>
      <c r="PVC105" s="98" t="s">
        <v>669</v>
      </c>
      <c r="PVD105" s="98" t="s">
        <v>669</v>
      </c>
      <c r="PVE105" s="98" t="s">
        <v>669</v>
      </c>
      <c r="PVF105" s="98" t="s">
        <v>669</v>
      </c>
      <c r="PVG105" s="98" t="s">
        <v>669</v>
      </c>
      <c r="PVH105" s="98" t="s">
        <v>669</v>
      </c>
      <c r="PVI105" s="98" t="s">
        <v>669</v>
      </c>
      <c r="PVJ105" s="98" t="s">
        <v>669</v>
      </c>
      <c r="PVK105" s="98" t="s">
        <v>669</v>
      </c>
      <c r="PVL105" s="98" t="s">
        <v>669</v>
      </c>
      <c r="PVM105" s="98" t="s">
        <v>669</v>
      </c>
      <c r="PVN105" s="98" t="s">
        <v>669</v>
      </c>
      <c r="PVO105" s="98" t="s">
        <v>669</v>
      </c>
      <c r="PVP105" s="98" t="s">
        <v>669</v>
      </c>
      <c r="PVQ105" s="98" t="s">
        <v>669</v>
      </c>
      <c r="PVR105" s="98" t="s">
        <v>669</v>
      </c>
      <c r="PVS105" s="98" t="s">
        <v>669</v>
      </c>
      <c r="PVT105" s="98" t="s">
        <v>669</v>
      </c>
      <c r="PVU105" s="98" t="s">
        <v>669</v>
      </c>
      <c r="PVV105" s="98" t="s">
        <v>669</v>
      </c>
      <c r="PVW105" s="98" t="s">
        <v>669</v>
      </c>
      <c r="PVX105" s="98" t="s">
        <v>669</v>
      </c>
      <c r="PVY105" s="98" t="s">
        <v>669</v>
      </c>
      <c r="PVZ105" s="98" t="s">
        <v>669</v>
      </c>
      <c r="PWA105" s="98" t="s">
        <v>669</v>
      </c>
      <c r="PWB105" s="98" t="s">
        <v>669</v>
      </c>
      <c r="PWC105" s="98" t="s">
        <v>669</v>
      </c>
      <c r="PWD105" s="98" t="s">
        <v>669</v>
      </c>
      <c r="PWE105" s="98" t="s">
        <v>669</v>
      </c>
      <c r="PWF105" s="98" t="s">
        <v>669</v>
      </c>
      <c r="PWG105" s="98" t="s">
        <v>669</v>
      </c>
      <c r="PWH105" s="98" t="s">
        <v>669</v>
      </c>
      <c r="PWI105" s="98" t="s">
        <v>669</v>
      </c>
      <c r="PWJ105" s="98" t="s">
        <v>669</v>
      </c>
      <c r="PWK105" s="98" t="s">
        <v>669</v>
      </c>
      <c r="PWL105" s="98" t="s">
        <v>669</v>
      </c>
      <c r="PWM105" s="98" t="s">
        <v>669</v>
      </c>
      <c r="PWN105" s="98" t="s">
        <v>669</v>
      </c>
      <c r="PWO105" s="98" t="s">
        <v>669</v>
      </c>
      <c r="PWP105" s="98" t="s">
        <v>669</v>
      </c>
      <c r="PWQ105" s="98" t="s">
        <v>669</v>
      </c>
      <c r="PWR105" s="98" t="s">
        <v>669</v>
      </c>
      <c r="PWS105" s="98" t="s">
        <v>669</v>
      </c>
      <c r="PWT105" s="98" t="s">
        <v>669</v>
      </c>
      <c r="PWU105" s="98" t="s">
        <v>669</v>
      </c>
      <c r="PWV105" s="98" t="s">
        <v>669</v>
      </c>
      <c r="PWW105" s="98" t="s">
        <v>669</v>
      </c>
      <c r="PWX105" s="98" t="s">
        <v>669</v>
      </c>
      <c r="PWY105" s="98" t="s">
        <v>669</v>
      </c>
      <c r="PWZ105" s="98" t="s">
        <v>669</v>
      </c>
      <c r="PXA105" s="98" t="s">
        <v>669</v>
      </c>
      <c r="PXB105" s="98" t="s">
        <v>669</v>
      </c>
      <c r="PXC105" s="98" t="s">
        <v>669</v>
      </c>
      <c r="PXD105" s="98" t="s">
        <v>669</v>
      </c>
      <c r="PXE105" s="98" t="s">
        <v>669</v>
      </c>
      <c r="PXF105" s="98" t="s">
        <v>669</v>
      </c>
      <c r="PXG105" s="98" t="s">
        <v>669</v>
      </c>
      <c r="PXH105" s="98" t="s">
        <v>669</v>
      </c>
      <c r="PXI105" s="98" t="s">
        <v>669</v>
      </c>
      <c r="PXJ105" s="98" t="s">
        <v>669</v>
      </c>
      <c r="PXK105" s="98" t="s">
        <v>669</v>
      </c>
      <c r="PXL105" s="98" t="s">
        <v>669</v>
      </c>
      <c r="PXM105" s="98" t="s">
        <v>669</v>
      </c>
      <c r="PXN105" s="98" t="s">
        <v>669</v>
      </c>
      <c r="PXO105" s="98" t="s">
        <v>669</v>
      </c>
      <c r="PXP105" s="98" t="s">
        <v>669</v>
      </c>
      <c r="PXQ105" s="98" t="s">
        <v>669</v>
      </c>
      <c r="PXR105" s="98" t="s">
        <v>669</v>
      </c>
      <c r="PXS105" s="98" t="s">
        <v>669</v>
      </c>
      <c r="PXT105" s="98" t="s">
        <v>669</v>
      </c>
      <c r="PXU105" s="98" t="s">
        <v>669</v>
      </c>
      <c r="PXV105" s="98" t="s">
        <v>669</v>
      </c>
      <c r="PXW105" s="98" t="s">
        <v>669</v>
      </c>
      <c r="PXX105" s="98" t="s">
        <v>669</v>
      </c>
      <c r="PXY105" s="98" t="s">
        <v>669</v>
      </c>
      <c r="PXZ105" s="98" t="s">
        <v>669</v>
      </c>
      <c r="PYA105" s="98" t="s">
        <v>669</v>
      </c>
      <c r="PYB105" s="98" t="s">
        <v>669</v>
      </c>
      <c r="PYC105" s="98" t="s">
        <v>669</v>
      </c>
      <c r="PYD105" s="98" t="s">
        <v>669</v>
      </c>
      <c r="PYE105" s="98" t="s">
        <v>669</v>
      </c>
      <c r="PYF105" s="98" t="s">
        <v>669</v>
      </c>
      <c r="PYG105" s="98" t="s">
        <v>669</v>
      </c>
      <c r="PYH105" s="98" t="s">
        <v>669</v>
      </c>
      <c r="PYI105" s="98" t="s">
        <v>669</v>
      </c>
      <c r="PYJ105" s="98" t="s">
        <v>669</v>
      </c>
      <c r="PYK105" s="98" t="s">
        <v>669</v>
      </c>
      <c r="PYL105" s="98" t="s">
        <v>669</v>
      </c>
      <c r="PYM105" s="98" t="s">
        <v>669</v>
      </c>
      <c r="PYN105" s="98" t="s">
        <v>669</v>
      </c>
      <c r="PYO105" s="98" t="s">
        <v>669</v>
      </c>
      <c r="PYP105" s="98" t="s">
        <v>669</v>
      </c>
      <c r="PYQ105" s="98" t="s">
        <v>669</v>
      </c>
      <c r="PYR105" s="98" t="s">
        <v>669</v>
      </c>
      <c r="PYS105" s="98" t="s">
        <v>669</v>
      </c>
      <c r="PYT105" s="98" t="s">
        <v>669</v>
      </c>
      <c r="PYU105" s="98" t="s">
        <v>669</v>
      </c>
      <c r="PYV105" s="98" t="s">
        <v>669</v>
      </c>
      <c r="PYW105" s="98" t="s">
        <v>669</v>
      </c>
      <c r="PYX105" s="98" t="s">
        <v>669</v>
      </c>
      <c r="PYY105" s="98" t="s">
        <v>669</v>
      </c>
      <c r="PYZ105" s="98" t="s">
        <v>669</v>
      </c>
      <c r="PZA105" s="98" t="s">
        <v>669</v>
      </c>
      <c r="PZB105" s="98" t="s">
        <v>669</v>
      </c>
      <c r="PZC105" s="98" t="s">
        <v>669</v>
      </c>
      <c r="PZD105" s="98" t="s">
        <v>669</v>
      </c>
      <c r="PZE105" s="98" t="s">
        <v>669</v>
      </c>
      <c r="PZF105" s="98" t="s">
        <v>669</v>
      </c>
      <c r="PZG105" s="98" t="s">
        <v>669</v>
      </c>
      <c r="PZH105" s="98" t="s">
        <v>669</v>
      </c>
      <c r="PZI105" s="98" t="s">
        <v>669</v>
      </c>
      <c r="PZJ105" s="98" t="s">
        <v>669</v>
      </c>
      <c r="PZK105" s="98" t="s">
        <v>669</v>
      </c>
      <c r="PZL105" s="98" t="s">
        <v>669</v>
      </c>
      <c r="PZM105" s="98" t="s">
        <v>669</v>
      </c>
      <c r="PZN105" s="98" t="s">
        <v>669</v>
      </c>
      <c r="PZO105" s="98" t="s">
        <v>669</v>
      </c>
      <c r="PZP105" s="98" t="s">
        <v>669</v>
      </c>
      <c r="PZQ105" s="98" t="s">
        <v>669</v>
      </c>
      <c r="PZR105" s="98" t="s">
        <v>669</v>
      </c>
      <c r="PZS105" s="98" t="s">
        <v>669</v>
      </c>
      <c r="PZT105" s="98" t="s">
        <v>669</v>
      </c>
      <c r="PZU105" s="98" t="s">
        <v>669</v>
      </c>
      <c r="PZV105" s="98" t="s">
        <v>669</v>
      </c>
      <c r="PZW105" s="98" t="s">
        <v>669</v>
      </c>
      <c r="PZX105" s="98" t="s">
        <v>669</v>
      </c>
      <c r="PZY105" s="98" t="s">
        <v>669</v>
      </c>
      <c r="PZZ105" s="98" t="s">
        <v>669</v>
      </c>
      <c r="QAA105" s="98" t="s">
        <v>669</v>
      </c>
      <c r="QAB105" s="98" t="s">
        <v>669</v>
      </c>
      <c r="QAC105" s="98" t="s">
        <v>669</v>
      </c>
      <c r="QAD105" s="98" t="s">
        <v>669</v>
      </c>
      <c r="QAE105" s="98" t="s">
        <v>669</v>
      </c>
      <c r="QAF105" s="98" t="s">
        <v>669</v>
      </c>
      <c r="QAG105" s="98" t="s">
        <v>669</v>
      </c>
      <c r="QAH105" s="98" t="s">
        <v>669</v>
      </c>
      <c r="QAI105" s="98" t="s">
        <v>669</v>
      </c>
      <c r="QAJ105" s="98" t="s">
        <v>669</v>
      </c>
      <c r="QAK105" s="98" t="s">
        <v>669</v>
      </c>
      <c r="QAL105" s="98" t="s">
        <v>669</v>
      </c>
      <c r="QAM105" s="98" t="s">
        <v>669</v>
      </c>
      <c r="QAN105" s="98" t="s">
        <v>669</v>
      </c>
      <c r="QAO105" s="98" t="s">
        <v>669</v>
      </c>
      <c r="QAP105" s="98" t="s">
        <v>669</v>
      </c>
      <c r="QAQ105" s="98" t="s">
        <v>669</v>
      </c>
      <c r="QAR105" s="98" t="s">
        <v>669</v>
      </c>
      <c r="QAS105" s="98" t="s">
        <v>669</v>
      </c>
      <c r="QAT105" s="98" t="s">
        <v>669</v>
      </c>
      <c r="QAU105" s="98" t="s">
        <v>669</v>
      </c>
      <c r="QAV105" s="98" t="s">
        <v>669</v>
      </c>
      <c r="QAW105" s="98" t="s">
        <v>669</v>
      </c>
      <c r="QAX105" s="98" t="s">
        <v>669</v>
      </c>
      <c r="QAY105" s="98" t="s">
        <v>669</v>
      </c>
      <c r="QAZ105" s="98" t="s">
        <v>669</v>
      </c>
      <c r="QBA105" s="98" t="s">
        <v>669</v>
      </c>
      <c r="QBB105" s="98" t="s">
        <v>669</v>
      </c>
      <c r="QBC105" s="98" t="s">
        <v>669</v>
      </c>
      <c r="QBD105" s="98" t="s">
        <v>669</v>
      </c>
      <c r="QBE105" s="98" t="s">
        <v>669</v>
      </c>
      <c r="QBF105" s="98" t="s">
        <v>669</v>
      </c>
      <c r="QBG105" s="98" t="s">
        <v>669</v>
      </c>
      <c r="QBH105" s="98" t="s">
        <v>669</v>
      </c>
      <c r="QBI105" s="98" t="s">
        <v>669</v>
      </c>
      <c r="QBJ105" s="98" t="s">
        <v>669</v>
      </c>
      <c r="QBK105" s="98" t="s">
        <v>669</v>
      </c>
      <c r="QBL105" s="98" t="s">
        <v>669</v>
      </c>
      <c r="QBM105" s="98" t="s">
        <v>669</v>
      </c>
      <c r="QBN105" s="98" t="s">
        <v>669</v>
      </c>
      <c r="QBO105" s="98" t="s">
        <v>669</v>
      </c>
      <c r="QBP105" s="98" t="s">
        <v>669</v>
      </c>
      <c r="QBQ105" s="98" t="s">
        <v>669</v>
      </c>
      <c r="QBR105" s="98" t="s">
        <v>669</v>
      </c>
      <c r="QBS105" s="98" t="s">
        <v>669</v>
      </c>
      <c r="QBT105" s="98" t="s">
        <v>669</v>
      </c>
      <c r="QBU105" s="98" t="s">
        <v>669</v>
      </c>
      <c r="QBV105" s="98" t="s">
        <v>669</v>
      </c>
      <c r="QBW105" s="98" t="s">
        <v>669</v>
      </c>
      <c r="QBX105" s="98" t="s">
        <v>669</v>
      </c>
      <c r="QBY105" s="98" t="s">
        <v>669</v>
      </c>
      <c r="QBZ105" s="98" t="s">
        <v>669</v>
      </c>
      <c r="QCA105" s="98" t="s">
        <v>669</v>
      </c>
      <c r="QCB105" s="98" t="s">
        <v>669</v>
      </c>
      <c r="QCC105" s="98" t="s">
        <v>669</v>
      </c>
      <c r="QCD105" s="98" t="s">
        <v>669</v>
      </c>
      <c r="QCE105" s="98" t="s">
        <v>669</v>
      </c>
      <c r="QCF105" s="98" t="s">
        <v>669</v>
      </c>
      <c r="QCG105" s="98" t="s">
        <v>669</v>
      </c>
      <c r="QCH105" s="98" t="s">
        <v>669</v>
      </c>
      <c r="QCI105" s="98" t="s">
        <v>669</v>
      </c>
      <c r="QCJ105" s="98" t="s">
        <v>669</v>
      </c>
      <c r="QCK105" s="98" t="s">
        <v>669</v>
      </c>
      <c r="QCL105" s="98" t="s">
        <v>669</v>
      </c>
      <c r="QCM105" s="98" t="s">
        <v>669</v>
      </c>
      <c r="QCN105" s="98" t="s">
        <v>669</v>
      </c>
      <c r="QCO105" s="98" t="s">
        <v>669</v>
      </c>
      <c r="QCP105" s="98" t="s">
        <v>669</v>
      </c>
      <c r="QCQ105" s="98" t="s">
        <v>669</v>
      </c>
      <c r="QCR105" s="98" t="s">
        <v>669</v>
      </c>
      <c r="QCS105" s="98" t="s">
        <v>669</v>
      </c>
      <c r="QCT105" s="98" t="s">
        <v>669</v>
      </c>
      <c r="QCU105" s="98" t="s">
        <v>669</v>
      </c>
      <c r="QCV105" s="98" t="s">
        <v>669</v>
      </c>
      <c r="QCW105" s="98" t="s">
        <v>669</v>
      </c>
      <c r="QCX105" s="98" t="s">
        <v>669</v>
      </c>
      <c r="QCY105" s="98" t="s">
        <v>669</v>
      </c>
      <c r="QCZ105" s="98" t="s">
        <v>669</v>
      </c>
      <c r="QDA105" s="98" t="s">
        <v>669</v>
      </c>
      <c r="QDB105" s="98" t="s">
        <v>669</v>
      </c>
      <c r="QDC105" s="98" t="s">
        <v>669</v>
      </c>
      <c r="QDD105" s="98" t="s">
        <v>669</v>
      </c>
      <c r="QDE105" s="98" t="s">
        <v>669</v>
      </c>
      <c r="QDF105" s="98" t="s">
        <v>669</v>
      </c>
      <c r="QDG105" s="98" t="s">
        <v>669</v>
      </c>
      <c r="QDH105" s="98" t="s">
        <v>669</v>
      </c>
      <c r="QDI105" s="98" t="s">
        <v>669</v>
      </c>
      <c r="QDJ105" s="98" t="s">
        <v>669</v>
      </c>
      <c r="QDK105" s="98" t="s">
        <v>669</v>
      </c>
      <c r="QDL105" s="98" t="s">
        <v>669</v>
      </c>
      <c r="QDM105" s="98" t="s">
        <v>669</v>
      </c>
      <c r="QDN105" s="98" t="s">
        <v>669</v>
      </c>
      <c r="QDO105" s="98" t="s">
        <v>669</v>
      </c>
      <c r="QDP105" s="98" t="s">
        <v>669</v>
      </c>
      <c r="QDQ105" s="98" t="s">
        <v>669</v>
      </c>
      <c r="QDR105" s="98" t="s">
        <v>669</v>
      </c>
      <c r="QDS105" s="98" t="s">
        <v>669</v>
      </c>
      <c r="QDT105" s="98" t="s">
        <v>669</v>
      </c>
      <c r="QDU105" s="98" t="s">
        <v>669</v>
      </c>
      <c r="QDV105" s="98" t="s">
        <v>669</v>
      </c>
      <c r="QDW105" s="98" t="s">
        <v>669</v>
      </c>
      <c r="QDX105" s="98" t="s">
        <v>669</v>
      </c>
      <c r="QDY105" s="98" t="s">
        <v>669</v>
      </c>
      <c r="QDZ105" s="98" t="s">
        <v>669</v>
      </c>
      <c r="QEA105" s="98" t="s">
        <v>669</v>
      </c>
      <c r="QEB105" s="98" t="s">
        <v>669</v>
      </c>
      <c r="QEC105" s="98" t="s">
        <v>669</v>
      </c>
      <c r="QED105" s="98" t="s">
        <v>669</v>
      </c>
      <c r="QEE105" s="98" t="s">
        <v>669</v>
      </c>
      <c r="QEF105" s="98" t="s">
        <v>669</v>
      </c>
      <c r="QEG105" s="98" t="s">
        <v>669</v>
      </c>
      <c r="QEH105" s="98" t="s">
        <v>669</v>
      </c>
      <c r="QEI105" s="98" t="s">
        <v>669</v>
      </c>
      <c r="QEJ105" s="98" t="s">
        <v>669</v>
      </c>
      <c r="QEK105" s="98" t="s">
        <v>669</v>
      </c>
      <c r="QEL105" s="98" t="s">
        <v>669</v>
      </c>
      <c r="QEM105" s="98" t="s">
        <v>669</v>
      </c>
      <c r="QEN105" s="98" t="s">
        <v>669</v>
      </c>
      <c r="QEO105" s="98" t="s">
        <v>669</v>
      </c>
      <c r="QEP105" s="98" t="s">
        <v>669</v>
      </c>
      <c r="QEQ105" s="98" t="s">
        <v>669</v>
      </c>
      <c r="QER105" s="98" t="s">
        <v>669</v>
      </c>
      <c r="QES105" s="98" t="s">
        <v>669</v>
      </c>
      <c r="QET105" s="98" t="s">
        <v>669</v>
      </c>
      <c r="QEU105" s="98" t="s">
        <v>669</v>
      </c>
      <c r="QEV105" s="98" t="s">
        <v>669</v>
      </c>
      <c r="QEW105" s="98" t="s">
        <v>669</v>
      </c>
      <c r="QEX105" s="98" t="s">
        <v>669</v>
      </c>
      <c r="QEY105" s="98" t="s">
        <v>669</v>
      </c>
      <c r="QEZ105" s="98" t="s">
        <v>669</v>
      </c>
      <c r="QFA105" s="98" t="s">
        <v>669</v>
      </c>
      <c r="QFB105" s="98" t="s">
        <v>669</v>
      </c>
      <c r="QFC105" s="98" t="s">
        <v>669</v>
      </c>
      <c r="QFD105" s="98" t="s">
        <v>669</v>
      </c>
      <c r="QFE105" s="98" t="s">
        <v>669</v>
      </c>
      <c r="QFF105" s="98" t="s">
        <v>669</v>
      </c>
      <c r="QFG105" s="98" t="s">
        <v>669</v>
      </c>
      <c r="QFH105" s="98" t="s">
        <v>669</v>
      </c>
      <c r="QFI105" s="98" t="s">
        <v>669</v>
      </c>
      <c r="QFJ105" s="98" t="s">
        <v>669</v>
      </c>
      <c r="QFK105" s="98" t="s">
        <v>669</v>
      </c>
      <c r="QFL105" s="98" t="s">
        <v>669</v>
      </c>
      <c r="QFM105" s="98" t="s">
        <v>669</v>
      </c>
      <c r="QFN105" s="98" t="s">
        <v>669</v>
      </c>
      <c r="QFO105" s="98" t="s">
        <v>669</v>
      </c>
      <c r="QFP105" s="98" t="s">
        <v>669</v>
      </c>
      <c r="QFQ105" s="98" t="s">
        <v>669</v>
      </c>
      <c r="QFR105" s="98" t="s">
        <v>669</v>
      </c>
      <c r="QFS105" s="98" t="s">
        <v>669</v>
      </c>
      <c r="QFT105" s="98" t="s">
        <v>669</v>
      </c>
      <c r="QFU105" s="98" t="s">
        <v>669</v>
      </c>
      <c r="QFV105" s="98" t="s">
        <v>669</v>
      </c>
      <c r="QFW105" s="98" t="s">
        <v>669</v>
      </c>
      <c r="QFX105" s="98" t="s">
        <v>669</v>
      </c>
      <c r="QFY105" s="98" t="s">
        <v>669</v>
      </c>
      <c r="QFZ105" s="98" t="s">
        <v>669</v>
      </c>
      <c r="QGA105" s="98" t="s">
        <v>669</v>
      </c>
      <c r="QGB105" s="98" t="s">
        <v>669</v>
      </c>
      <c r="QGC105" s="98" t="s">
        <v>669</v>
      </c>
      <c r="QGD105" s="98" t="s">
        <v>669</v>
      </c>
      <c r="QGE105" s="98" t="s">
        <v>669</v>
      </c>
      <c r="QGF105" s="98" t="s">
        <v>669</v>
      </c>
      <c r="QGG105" s="98" t="s">
        <v>669</v>
      </c>
      <c r="QGH105" s="98" t="s">
        <v>669</v>
      </c>
      <c r="QGI105" s="98" t="s">
        <v>669</v>
      </c>
      <c r="QGJ105" s="98" t="s">
        <v>669</v>
      </c>
      <c r="QGK105" s="98" t="s">
        <v>669</v>
      </c>
      <c r="QGL105" s="98" t="s">
        <v>669</v>
      </c>
      <c r="QGM105" s="98" t="s">
        <v>669</v>
      </c>
      <c r="QGN105" s="98" t="s">
        <v>669</v>
      </c>
      <c r="QGO105" s="98" t="s">
        <v>669</v>
      </c>
      <c r="QGP105" s="98" t="s">
        <v>669</v>
      </c>
      <c r="QGQ105" s="98" t="s">
        <v>669</v>
      </c>
      <c r="QGR105" s="98" t="s">
        <v>669</v>
      </c>
      <c r="QGS105" s="98" t="s">
        <v>669</v>
      </c>
      <c r="QGT105" s="98" t="s">
        <v>669</v>
      </c>
      <c r="QGU105" s="98" t="s">
        <v>669</v>
      </c>
      <c r="QGV105" s="98" t="s">
        <v>669</v>
      </c>
      <c r="QGW105" s="98" t="s">
        <v>669</v>
      </c>
      <c r="QGX105" s="98" t="s">
        <v>669</v>
      </c>
      <c r="QGY105" s="98" t="s">
        <v>669</v>
      </c>
      <c r="QGZ105" s="98" t="s">
        <v>669</v>
      </c>
      <c r="QHA105" s="98" t="s">
        <v>669</v>
      </c>
      <c r="QHB105" s="98" t="s">
        <v>669</v>
      </c>
      <c r="QHC105" s="98" t="s">
        <v>669</v>
      </c>
      <c r="QHD105" s="98" t="s">
        <v>669</v>
      </c>
      <c r="QHE105" s="98" t="s">
        <v>669</v>
      </c>
      <c r="QHF105" s="98" t="s">
        <v>669</v>
      </c>
      <c r="QHG105" s="98" t="s">
        <v>669</v>
      </c>
      <c r="QHH105" s="98" t="s">
        <v>669</v>
      </c>
      <c r="QHI105" s="98" t="s">
        <v>669</v>
      </c>
      <c r="QHJ105" s="98" t="s">
        <v>669</v>
      </c>
      <c r="QHK105" s="98" t="s">
        <v>669</v>
      </c>
      <c r="QHL105" s="98" t="s">
        <v>669</v>
      </c>
      <c r="QHM105" s="98" t="s">
        <v>669</v>
      </c>
      <c r="QHN105" s="98" t="s">
        <v>669</v>
      </c>
      <c r="QHO105" s="98" t="s">
        <v>669</v>
      </c>
      <c r="QHP105" s="98" t="s">
        <v>669</v>
      </c>
      <c r="QHQ105" s="98" t="s">
        <v>669</v>
      </c>
      <c r="QHR105" s="98" t="s">
        <v>669</v>
      </c>
      <c r="QHS105" s="98" t="s">
        <v>669</v>
      </c>
      <c r="QHT105" s="98" t="s">
        <v>669</v>
      </c>
      <c r="QHU105" s="98" t="s">
        <v>669</v>
      </c>
      <c r="QHV105" s="98" t="s">
        <v>669</v>
      </c>
      <c r="QHW105" s="98" t="s">
        <v>669</v>
      </c>
      <c r="QHX105" s="98" t="s">
        <v>669</v>
      </c>
      <c r="QHY105" s="98" t="s">
        <v>669</v>
      </c>
      <c r="QHZ105" s="98" t="s">
        <v>669</v>
      </c>
      <c r="QIA105" s="98" t="s">
        <v>669</v>
      </c>
      <c r="QIB105" s="98" t="s">
        <v>669</v>
      </c>
      <c r="QIC105" s="98" t="s">
        <v>669</v>
      </c>
      <c r="QID105" s="98" t="s">
        <v>669</v>
      </c>
      <c r="QIE105" s="98" t="s">
        <v>669</v>
      </c>
      <c r="QIF105" s="98" t="s">
        <v>669</v>
      </c>
      <c r="QIG105" s="98" t="s">
        <v>669</v>
      </c>
      <c r="QIH105" s="98" t="s">
        <v>669</v>
      </c>
      <c r="QII105" s="98" t="s">
        <v>669</v>
      </c>
      <c r="QIJ105" s="98" t="s">
        <v>669</v>
      </c>
      <c r="QIK105" s="98" t="s">
        <v>669</v>
      </c>
      <c r="QIL105" s="98" t="s">
        <v>669</v>
      </c>
      <c r="QIM105" s="98" t="s">
        <v>669</v>
      </c>
      <c r="QIN105" s="98" t="s">
        <v>669</v>
      </c>
      <c r="QIO105" s="98" t="s">
        <v>669</v>
      </c>
      <c r="QIP105" s="98" t="s">
        <v>669</v>
      </c>
      <c r="QIQ105" s="98" t="s">
        <v>669</v>
      </c>
      <c r="QIR105" s="98" t="s">
        <v>669</v>
      </c>
      <c r="QIS105" s="98" t="s">
        <v>669</v>
      </c>
      <c r="QIT105" s="98" t="s">
        <v>669</v>
      </c>
      <c r="QIU105" s="98" t="s">
        <v>669</v>
      </c>
      <c r="QIV105" s="98" t="s">
        <v>669</v>
      </c>
      <c r="QIW105" s="98" t="s">
        <v>669</v>
      </c>
      <c r="QIX105" s="98" t="s">
        <v>669</v>
      </c>
      <c r="QIY105" s="98" t="s">
        <v>669</v>
      </c>
      <c r="QIZ105" s="98" t="s">
        <v>669</v>
      </c>
      <c r="QJA105" s="98" t="s">
        <v>669</v>
      </c>
      <c r="QJB105" s="98" t="s">
        <v>669</v>
      </c>
      <c r="QJC105" s="98" t="s">
        <v>669</v>
      </c>
      <c r="QJD105" s="98" t="s">
        <v>669</v>
      </c>
      <c r="QJE105" s="98" t="s">
        <v>669</v>
      </c>
      <c r="QJF105" s="98" t="s">
        <v>669</v>
      </c>
      <c r="QJG105" s="98" t="s">
        <v>669</v>
      </c>
      <c r="QJH105" s="98" t="s">
        <v>669</v>
      </c>
      <c r="QJI105" s="98" t="s">
        <v>669</v>
      </c>
      <c r="QJJ105" s="98" t="s">
        <v>669</v>
      </c>
      <c r="QJK105" s="98" t="s">
        <v>669</v>
      </c>
      <c r="QJL105" s="98" t="s">
        <v>669</v>
      </c>
      <c r="QJM105" s="98" t="s">
        <v>669</v>
      </c>
      <c r="QJN105" s="98" t="s">
        <v>669</v>
      </c>
      <c r="QJO105" s="98" t="s">
        <v>669</v>
      </c>
      <c r="QJP105" s="98" t="s">
        <v>669</v>
      </c>
      <c r="QJQ105" s="98" t="s">
        <v>669</v>
      </c>
      <c r="QJR105" s="98" t="s">
        <v>669</v>
      </c>
      <c r="QJS105" s="98" t="s">
        <v>669</v>
      </c>
      <c r="QJT105" s="98" t="s">
        <v>669</v>
      </c>
      <c r="QJU105" s="98" t="s">
        <v>669</v>
      </c>
      <c r="QJV105" s="98" t="s">
        <v>669</v>
      </c>
      <c r="QJW105" s="98" t="s">
        <v>669</v>
      </c>
      <c r="QJX105" s="98" t="s">
        <v>669</v>
      </c>
      <c r="QJY105" s="98" t="s">
        <v>669</v>
      </c>
      <c r="QJZ105" s="98" t="s">
        <v>669</v>
      </c>
      <c r="QKA105" s="98" t="s">
        <v>669</v>
      </c>
      <c r="QKB105" s="98" t="s">
        <v>669</v>
      </c>
      <c r="QKC105" s="98" t="s">
        <v>669</v>
      </c>
      <c r="QKD105" s="98" t="s">
        <v>669</v>
      </c>
      <c r="QKE105" s="98" t="s">
        <v>669</v>
      </c>
      <c r="QKF105" s="98" t="s">
        <v>669</v>
      </c>
      <c r="QKG105" s="98" t="s">
        <v>669</v>
      </c>
      <c r="QKH105" s="98" t="s">
        <v>669</v>
      </c>
      <c r="QKI105" s="98" t="s">
        <v>669</v>
      </c>
      <c r="QKJ105" s="98" t="s">
        <v>669</v>
      </c>
      <c r="QKK105" s="98" t="s">
        <v>669</v>
      </c>
      <c r="QKL105" s="98" t="s">
        <v>669</v>
      </c>
      <c r="QKM105" s="98" t="s">
        <v>669</v>
      </c>
      <c r="QKN105" s="98" t="s">
        <v>669</v>
      </c>
      <c r="QKO105" s="98" t="s">
        <v>669</v>
      </c>
      <c r="QKP105" s="98" t="s">
        <v>669</v>
      </c>
      <c r="QKQ105" s="98" t="s">
        <v>669</v>
      </c>
      <c r="QKR105" s="98" t="s">
        <v>669</v>
      </c>
      <c r="QKS105" s="98" t="s">
        <v>669</v>
      </c>
      <c r="QKT105" s="98" t="s">
        <v>669</v>
      </c>
      <c r="QKU105" s="98" t="s">
        <v>669</v>
      </c>
      <c r="QKV105" s="98" t="s">
        <v>669</v>
      </c>
      <c r="QKW105" s="98" t="s">
        <v>669</v>
      </c>
      <c r="QKX105" s="98" t="s">
        <v>669</v>
      </c>
      <c r="QKY105" s="98" t="s">
        <v>669</v>
      </c>
      <c r="QKZ105" s="98" t="s">
        <v>669</v>
      </c>
      <c r="QLA105" s="98" t="s">
        <v>669</v>
      </c>
      <c r="QLB105" s="98" t="s">
        <v>669</v>
      </c>
      <c r="QLC105" s="98" t="s">
        <v>669</v>
      </c>
      <c r="QLD105" s="98" t="s">
        <v>669</v>
      </c>
      <c r="QLE105" s="98" t="s">
        <v>669</v>
      </c>
      <c r="QLF105" s="98" t="s">
        <v>669</v>
      </c>
      <c r="QLG105" s="98" t="s">
        <v>669</v>
      </c>
      <c r="QLH105" s="98" t="s">
        <v>669</v>
      </c>
      <c r="QLI105" s="98" t="s">
        <v>669</v>
      </c>
      <c r="QLJ105" s="98" t="s">
        <v>669</v>
      </c>
      <c r="QLK105" s="98" t="s">
        <v>669</v>
      </c>
      <c r="QLL105" s="98" t="s">
        <v>669</v>
      </c>
      <c r="QLM105" s="98" t="s">
        <v>669</v>
      </c>
      <c r="QLN105" s="98" t="s">
        <v>669</v>
      </c>
      <c r="QLO105" s="98" t="s">
        <v>669</v>
      </c>
      <c r="QLP105" s="98" t="s">
        <v>669</v>
      </c>
      <c r="QLQ105" s="98" t="s">
        <v>669</v>
      </c>
      <c r="QLR105" s="98" t="s">
        <v>669</v>
      </c>
      <c r="QLS105" s="98" t="s">
        <v>669</v>
      </c>
      <c r="QLT105" s="98" t="s">
        <v>669</v>
      </c>
      <c r="QLU105" s="98" t="s">
        <v>669</v>
      </c>
      <c r="QLV105" s="98" t="s">
        <v>669</v>
      </c>
      <c r="QLW105" s="98" t="s">
        <v>669</v>
      </c>
      <c r="QLX105" s="98" t="s">
        <v>669</v>
      </c>
      <c r="QLY105" s="98" t="s">
        <v>669</v>
      </c>
      <c r="QLZ105" s="98" t="s">
        <v>669</v>
      </c>
      <c r="QMA105" s="98" t="s">
        <v>669</v>
      </c>
      <c r="QMB105" s="98" t="s">
        <v>669</v>
      </c>
      <c r="QMC105" s="98" t="s">
        <v>669</v>
      </c>
      <c r="QMD105" s="98" t="s">
        <v>669</v>
      </c>
      <c r="QME105" s="98" t="s">
        <v>669</v>
      </c>
      <c r="QMF105" s="98" t="s">
        <v>669</v>
      </c>
      <c r="QMG105" s="98" t="s">
        <v>669</v>
      </c>
      <c r="QMH105" s="98" t="s">
        <v>669</v>
      </c>
      <c r="QMI105" s="98" t="s">
        <v>669</v>
      </c>
      <c r="QMJ105" s="98" t="s">
        <v>669</v>
      </c>
      <c r="QMK105" s="98" t="s">
        <v>669</v>
      </c>
      <c r="QML105" s="98" t="s">
        <v>669</v>
      </c>
      <c r="QMM105" s="98" t="s">
        <v>669</v>
      </c>
      <c r="QMN105" s="98" t="s">
        <v>669</v>
      </c>
      <c r="QMO105" s="98" t="s">
        <v>669</v>
      </c>
      <c r="QMP105" s="98" t="s">
        <v>669</v>
      </c>
      <c r="QMQ105" s="98" t="s">
        <v>669</v>
      </c>
      <c r="QMR105" s="98" t="s">
        <v>669</v>
      </c>
      <c r="QMS105" s="98" t="s">
        <v>669</v>
      </c>
      <c r="QMT105" s="98" t="s">
        <v>669</v>
      </c>
      <c r="QMU105" s="98" t="s">
        <v>669</v>
      </c>
      <c r="QMV105" s="98" t="s">
        <v>669</v>
      </c>
      <c r="QMW105" s="98" t="s">
        <v>669</v>
      </c>
      <c r="QMX105" s="98" t="s">
        <v>669</v>
      </c>
      <c r="QMY105" s="98" t="s">
        <v>669</v>
      </c>
      <c r="QMZ105" s="98" t="s">
        <v>669</v>
      </c>
      <c r="QNA105" s="98" t="s">
        <v>669</v>
      </c>
      <c r="QNB105" s="98" t="s">
        <v>669</v>
      </c>
      <c r="QNC105" s="98" t="s">
        <v>669</v>
      </c>
      <c r="QND105" s="98" t="s">
        <v>669</v>
      </c>
      <c r="QNE105" s="98" t="s">
        <v>669</v>
      </c>
      <c r="QNF105" s="98" t="s">
        <v>669</v>
      </c>
      <c r="QNG105" s="98" t="s">
        <v>669</v>
      </c>
      <c r="QNH105" s="98" t="s">
        <v>669</v>
      </c>
      <c r="QNI105" s="98" t="s">
        <v>669</v>
      </c>
      <c r="QNJ105" s="98" t="s">
        <v>669</v>
      </c>
      <c r="QNK105" s="98" t="s">
        <v>669</v>
      </c>
      <c r="QNL105" s="98" t="s">
        <v>669</v>
      </c>
      <c r="QNM105" s="98" t="s">
        <v>669</v>
      </c>
      <c r="QNN105" s="98" t="s">
        <v>669</v>
      </c>
      <c r="QNO105" s="98" t="s">
        <v>669</v>
      </c>
      <c r="QNP105" s="98" t="s">
        <v>669</v>
      </c>
      <c r="QNQ105" s="98" t="s">
        <v>669</v>
      </c>
      <c r="QNR105" s="98" t="s">
        <v>669</v>
      </c>
      <c r="QNS105" s="98" t="s">
        <v>669</v>
      </c>
      <c r="QNT105" s="98" t="s">
        <v>669</v>
      </c>
      <c r="QNU105" s="98" t="s">
        <v>669</v>
      </c>
      <c r="QNV105" s="98" t="s">
        <v>669</v>
      </c>
      <c r="QNW105" s="98" t="s">
        <v>669</v>
      </c>
      <c r="QNX105" s="98" t="s">
        <v>669</v>
      </c>
      <c r="QNY105" s="98" t="s">
        <v>669</v>
      </c>
      <c r="QNZ105" s="98" t="s">
        <v>669</v>
      </c>
      <c r="QOA105" s="98" t="s">
        <v>669</v>
      </c>
      <c r="QOB105" s="98" t="s">
        <v>669</v>
      </c>
      <c r="QOC105" s="98" t="s">
        <v>669</v>
      </c>
      <c r="QOD105" s="98" t="s">
        <v>669</v>
      </c>
      <c r="QOE105" s="98" t="s">
        <v>669</v>
      </c>
      <c r="QOF105" s="98" t="s">
        <v>669</v>
      </c>
      <c r="QOG105" s="98" t="s">
        <v>669</v>
      </c>
      <c r="QOH105" s="98" t="s">
        <v>669</v>
      </c>
      <c r="QOI105" s="98" t="s">
        <v>669</v>
      </c>
      <c r="QOJ105" s="98" t="s">
        <v>669</v>
      </c>
      <c r="QOK105" s="98" t="s">
        <v>669</v>
      </c>
      <c r="QOL105" s="98" t="s">
        <v>669</v>
      </c>
      <c r="QOM105" s="98" t="s">
        <v>669</v>
      </c>
      <c r="QON105" s="98" t="s">
        <v>669</v>
      </c>
      <c r="QOO105" s="98" t="s">
        <v>669</v>
      </c>
      <c r="QOP105" s="98" t="s">
        <v>669</v>
      </c>
      <c r="QOQ105" s="98" t="s">
        <v>669</v>
      </c>
      <c r="QOR105" s="98" t="s">
        <v>669</v>
      </c>
      <c r="QOS105" s="98" t="s">
        <v>669</v>
      </c>
      <c r="QOT105" s="98" t="s">
        <v>669</v>
      </c>
      <c r="QOU105" s="98" t="s">
        <v>669</v>
      </c>
      <c r="QOV105" s="98" t="s">
        <v>669</v>
      </c>
      <c r="QOW105" s="98" t="s">
        <v>669</v>
      </c>
      <c r="QOX105" s="98" t="s">
        <v>669</v>
      </c>
      <c r="QOY105" s="98" t="s">
        <v>669</v>
      </c>
      <c r="QOZ105" s="98" t="s">
        <v>669</v>
      </c>
      <c r="QPA105" s="98" t="s">
        <v>669</v>
      </c>
      <c r="QPB105" s="98" t="s">
        <v>669</v>
      </c>
      <c r="QPC105" s="98" t="s">
        <v>669</v>
      </c>
      <c r="QPD105" s="98" t="s">
        <v>669</v>
      </c>
      <c r="QPE105" s="98" t="s">
        <v>669</v>
      </c>
      <c r="QPF105" s="98" t="s">
        <v>669</v>
      </c>
      <c r="QPG105" s="98" t="s">
        <v>669</v>
      </c>
      <c r="QPH105" s="98" t="s">
        <v>669</v>
      </c>
      <c r="QPI105" s="98" t="s">
        <v>669</v>
      </c>
      <c r="QPJ105" s="98" t="s">
        <v>669</v>
      </c>
      <c r="QPK105" s="98" t="s">
        <v>669</v>
      </c>
      <c r="QPL105" s="98" t="s">
        <v>669</v>
      </c>
      <c r="QPM105" s="98" t="s">
        <v>669</v>
      </c>
      <c r="QPN105" s="98" t="s">
        <v>669</v>
      </c>
      <c r="QPO105" s="98" t="s">
        <v>669</v>
      </c>
      <c r="QPP105" s="98" t="s">
        <v>669</v>
      </c>
      <c r="QPQ105" s="98" t="s">
        <v>669</v>
      </c>
      <c r="QPR105" s="98" t="s">
        <v>669</v>
      </c>
      <c r="QPS105" s="98" t="s">
        <v>669</v>
      </c>
      <c r="QPT105" s="98" t="s">
        <v>669</v>
      </c>
      <c r="QPU105" s="98" t="s">
        <v>669</v>
      </c>
      <c r="QPV105" s="98" t="s">
        <v>669</v>
      </c>
      <c r="QPW105" s="98" t="s">
        <v>669</v>
      </c>
      <c r="QPX105" s="98" t="s">
        <v>669</v>
      </c>
      <c r="QPY105" s="98" t="s">
        <v>669</v>
      </c>
      <c r="QPZ105" s="98" t="s">
        <v>669</v>
      </c>
      <c r="QQA105" s="98" t="s">
        <v>669</v>
      </c>
      <c r="QQB105" s="98" t="s">
        <v>669</v>
      </c>
      <c r="QQC105" s="98" t="s">
        <v>669</v>
      </c>
      <c r="QQD105" s="98" t="s">
        <v>669</v>
      </c>
      <c r="QQE105" s="98" t="s">
        <v>669</v>
      </c>
      <c r="QQF105" s="98" t="s">
        <v>669</v>
      </c>
      <c r="QQG105" s="98" t="s">
        <v>669</v>
      </c>
      <c r="QQH105" s="98" t="s">
        <v>669</v>
      </c>
      <c r="QQI105" s="98" t="s">
        <v>669</v>
      </c>
      <c r="QQJ105" s="98" t="s">
        <v>669</v>
      </c>
      <c r="QQK105" s="98" t="s">
        <v>669</v>
      </c>
      <c r="QQL105" s="98" t="s">
        <v>669</v>
      </c>
      <c r="QQM105" s="98" t="s">
        <v>669</v>
      </c>
      <c r="QQN105" s="98" t="s">
        <v>669</v>
      </c>
      <c r="QQO105" s="98" t="s">
        <v>669</v>
      </c>
      <c r="QQP105" s="98" t="s">
        <v>669</v>
      </c>
      <c r="QQQ105" s="98" t="s">
        <v>669</v>
      </c>
      <c r="QQR105" s="98" t="s">
        <v>669</v>
      </c>
      <c r="QQS105" s="98" t="s">
        <v>669</v>
      </c>
      <c r="QQT105" s="98" t="s">
        <v>669</v>
      </c>
      <c r="QQU105" s="98" t="s">
        <v>669</v>
      </c>
      <c r="QQV105" s="98" t="s">
        <v>669</v>
      </c>
      <c r="QQW105" s="98" t="s">
        <v>669</v>
      </c>
      <c r="QQX105" s="98" t="s">
        <v>669</v>
      </c>
      <c r="QQY105" s="98" t="s">
        <v>669</v>
      </c>
      <c r="QQZ105" s="98" t="s">
        <v>669</v>
      </c>
      <c r="QRA105" s="98" t="s">
        <v>669</v>
      </c>
      <c r="QRB105" s="98" t="s">
        <v>669</v>
      </c>
      <c r="QRC105" s="98" t="s">
        <v>669</v>
      </c>
      <c r="QRD105" s="98" t="s">
        <v>669</v>
      </c>
      <c r="QRE105" s="98" t="s">
        <v>669</v>
      </c>
      <c r="QRF105" s="98" t="s">
        <v>669</v>
      </c>
      <c r="QRG105" s="98" t="s">
        <v>669</v>
      </c>
      <c r="QRH105" s="98" t="s">
        <v>669</v>
      </c>
      <c r="QRI105" s="98" t="s">
        <v>669</v>
      </c>
      <c r="QRJ105" s="98" t="s">
        <v>669</v>
      </c>
      <c r="QRK105" s="98" t="s">
        <v>669</v>
      </c>
      <c r="QRL105" s="98" t="s">
        <v>669</v>
      </c>
      <c r="QRM105" s="98" t="s">
        <v>669</v>
      </c>
      <c r="QRN105" s="98" t="s">
        <v>669</v>
      </c>
      <c r="QRO105" s="98" t="s">
        <v>669</v>
      </c>
      <c r="QRP105" s="98" t="s">
        <v>669</v>
      </c>
      <c r="QRQ105" s="98" t="s">
        <v>669</v>
      </c>
      <c r="QRR105" s="98" t="s">
        <v>669</v>
      </c>
      <c r="QRS105" s="98" t="s">
        <v>669</v>
      </c>
      <c r="QRT105" s="98" t="s">
        <v>669</v>
      </c>
      <c r="QRU105" s="98" t="s">
        <v>669</v>
      </c>
      <c r="QRV105" s="98" t="s">
        <v>669</v>
      </c>
      <c r="QRW105" s="98" t="s">
        <v>669</v>
      </c>
      <c r="QRX105" s="98" t="s">
        <v>669</v>
      </c>
      <c r="QRY105" s="98" t="s">
        <v>669</v>
      </c>
      <c r="QRZ105" s="98" t="s">
        <v>669</v>
      </c>
      <c r="QSA105" s="98" t="s">
        <v>669</v>
      </c>
      <c r="QSB105" s="98" t="s">
        <v>669</v>
      </c>
      <c r="QSC105" s="98" t="s">
        <v>669</v>
      </c>
      <c r="QSD105" s="98" t="s">
        <v>669</v>
      </c>
      <c r="QSE105" s="98" t="s">
        <v>669</v>
      </c>
      <c r="QSF105" s="98" t="s">
        <v>669</v>
      </c>
      <c r="QSG105" s="98" t="s">
        <v>669</v>
      </c>
      <c r="QSH105" s="98" t="s">
        <v>669</v>
      </c>
      <c r="QSI105" s="98" t="s">
        <v>669</v>
      </c>
      <c r="QSJ105" s="98" t="s">
        <v>669</v>
      </c>
      <c r="QSK105" s="98" t="s">
        <v>669</v>
      </c>
      <c r="QSL105" s="98" t="s">
        <v>669</v>
      </c>
      <c r="QSM105" s="98" t="s">
        <v>669</v>
      </c>
      <c r="QSN105" s="98" t="s">
        <v>669</v>
      </c>
      <c r="QSO105" s="98" t="s">
        <v>669</v>
      </c>
      <c r="QSP105" s="98" t="s">
        <v>669</v>
      </c>
      <c r="QSQ105" s="98" t="s">
        <v>669</v>
      </c>
      <c r="QSR105" s="98" t="s">
        <v>669</v>
      </c>
      <c r="QSS105" s="98" t="s">
        <v>669</v>
      </c>
      <c r="QST105" s="98" t="s">
        <v>669</v>
      </c>
      <c r="QSU105" s="98" t="s">
        <v>669</v>
      </c>
      <c r="QSV105" s="98" t="s">
        <v>669</v>
      </c>
      <c r="QSW105" s="98" t="s">
        <v>669</v>
      </c>
      <c r="QSX105" s="98" t="s">
        <v>669</v>
      </c>
      <c r="QSY105" s="98" t="s">
        <v>669</v>
      </c>
      <c r="QSZ105" s="98" t="s">
        <v>669</v>
      </c>
      <c r="QTA105" s="98" t="s">
        <v>669</v>
      </c>
      <c r="QTB105" s="98" t="s">
        <v>669</v>
      </c>
      <c r="QTC105" s="98" t="s">
        <v>669</v>
      </c>
      <c r="QTD105" s="98" t="s">
        <v>669</v>
      </c>
      <c r="QTE105" s="98" t="s">
        <v>669</v>
      </c>
      <c r="QTF105" s="98" t="s">
        <v>669</v>
      </c>
      <c r="QTG105" s="98" t="s">
        <v>669</v>
      </c>
      <c r="QTH105" s="98" t="s">
        <v>669</v>
      </c>
      <c r="QTI105" s="98" t="s">
        <v>669</v>
      </c>
      <c r="QTJ105" s="98" t="s">
        <v>669</v>
      </c>
      <c r="QTK105" s="98" t="s">
        <v>669</v>
      </c>
      <c r="QTL105" s="98" t="s">
        <v>669</v>
      </c>
      <c r="QTM105" s="98" t="s">
        <v>669</v>
      </c>
      <c r="QTN105" s="98" t="s">
        <v>669</v>
      </c>
      <c r="QTO105" s="98" t="s">
        <v>669</v>
      </c>
      <c r="QTP105" s="98" t="s">
        <v>669</v>
      </c>
      <c r="QTQ105" s="98" t="s">
        <v>669</v>
      </c>
      <c r="QTR105" s="98" t="s">
        <v>669</v>
      </c>
      <c r="QTS105" s="98" t="s">
        <v>669</v>
      </c>
      <c r="QTT105" s="98" t="s">
        <v>669</v>
      </c>
      <c r="QTU105" s="98" t="s">
        <v>669</v>
      </c>
      <c r="QTV105" s="98" t="s">
        <v>669</v>
      </c>
      <c r="QTW105" s="98" t="s">
        <v>669</v>
      </c>
      <c r="QTX105" s="98" t="s">
        <v>669</v>
      </c>
      <c r="QTY105" s="98" t="s">
        <v>669</v>
      </c>
      <c r="QTZ105" s="98" t="s">
        <v>669</v>
      </c>
      <c r="QUA105" s="98" t="s">
        <v>669</v>
      </c>
      <c r="QUB105" s="98" t="s">
        <v>669</v>
      </c>
      <c r="QUC105" s="98" t="s">
        <v>669</v>
      </c>
      <c r="QUD105" s="98" t="s">
        <v>669</v>
      </c>
      <c r="QUE105" s="98" t="s">
        <v>669</v>
      </c>
      <c r="QUF105" s="98" t="s">
        <v>669</v>
      </c>
      <c r="QUG105" s="98" t="s">
        <v>669</v>
      </c>
      <c r="QUH105" s="98" t="s">
        <v>669</v>
      </c>
      <c r="QUI105" s="98" t="s">
        <v>669</v>
      </c>
      <c r="QUJ105" s="98" t="s">
        <v>669</v>
      </c>
      <c r="QUK105" s="98" t="s">
        <v>669</v>
      </c>
      <c r="QUL105" s="98" t="s">
        <v>669</v>
      </c>
      <c r="QUM105" s="98" t="s">
        <v>669</v>
      </c>
      <c r="QUN105" s="98" t="s">
        <v>669</v>
      </c>
      <c r="QUO105" s="98" t="s">
        <v>669</v>
      </c>
      <c r="QUP105" s="98" t="s">
        <v>669</v>
      </c>
      <c r="QUQ105" s="98" t="s">
        <v>669</v>
      </c>
      <c r="QUR105" s="98" t="s">
        <v>669</v>
      </c>
      <c r="QUS105" s="98" t="s">
        <v>669</v>
      </c>
      <c r="QUT105" s="98" t="s">
        <v>669</v>
      </c>
      <c r="QUU105" s="98" t="s">
        <v>669</v>
      </c>
      <c r="QUV105" s="98" t="s">
        <v>669</v>
      </c>
      <c r="QUW105" s="98" t="s">
        <v>669</v>
      </c>
      <c r="QUX105" s="98" t="s">
        <v>669</v>
      </c>
      <c r="QUY105" s="98" t="s">
        <v>669</v>
      </c>
      <c r="QUZ105" s="98" t="s">
        <v>669</v>
      </c>
      <c r="QVA105" s="98" t="s">
        <v>669</v>
      </c>
      <c r="QVB105" s="98" t="s">
        <v>669</v>
      </c>
      <c r="QVC105" s="98" t="s">
        <v>669</v>
      </c>
      <c r="QVD105" s="98" t="s">
        <v>669</v>
      </c>
      <c r="QVE105" s="98" t="s">
        <v>669</v>
      </c>
      <c r="QVF105" s="98" t="s">
        <v>669</v>
      </c>
      <c r="QVG105" s="98" t="s">
        <v>669</v>
      </c>
      <c r="QVH105" s="98" t="s">
        <v>669</v>
      </c>
      <c r="QVI105" s="98" t="s">
        <v>669</v>
      </c>
      <c r="QVJ105" s="98" t="s">
        <v>669</v>
      </c>
      <c r="QVK105" s="98" t="s">
        <v>669</v>
      </c>
      <c r="QVL105" s="98" t="s">
        <v>669</v>
      </c>
      <c r="QVM105" s="98" t="s">
        <v>669</v>
      </c>
      <c r="QVN105" s="98" t="s">
        <v>669</v>
      </c>
      <c r="QVO105" s="98" t="s">
        <v>669</v>
      </c>
      <c r="QVP105" s="98" t="s">
        <v>669</v>
      </c>
      <c r="QVQ105" s="98" t="s">
        <v>669</v>
      </c>
      <c r="QVR105" s="98" t="s">
        <v>669</v>
      </c>
      <c r="QVS105" s="98" t="s">
        <v>669</v>
      </c>
      <c r="QVT105" s="98" t="s">
        <v>669</v>
      </c>
      <c r="QVU105" s="98" t="s">
        <v>669</v>
      </c>
      <c r="QVV105" s="98" t="s">
        <v>669</v>
      </c>
      <c r="QVW105" s="98" t="s">
        <v>669</v>
      </c>
      <c r="QVX105" s="98" t="s">
        <v>669</v>
      </c>
      <c r="QVY105" s="98" t="s">
        <v>669</v>
      </c>
      <c r="QVZ105" s="98" t="s">
        <v>669</v>
      </c>
      <c r="QWA105" s="98" t="s">
        <v>669</v>
      </c>
      <c r="QWB105" s="98" t="s">
        <v>669</v>
      </c>
      <c r="QWC105" s="98" t="s">
        <v>669</v>
      </c>
      <c r="QWD105" s="98" t="s">
        <v>669</v>
      </c>
      <c r="QWE105" s="98" t="s">
        <v>669</v>
      </c>
      <c r="QWF105" s="98" t="s">
        <v>669</v>
      </c>
      <c r="QWG105" s="98" t="s">
        <v>669</v>
      </c>
      <c r="QWH105" s="98" t="s">
        <v>669</v>
      </c>
      <c r="QWI105" s="98" t="s">
        <v>669</v>
      </c>
      <c r="QWJ105" s="98" t="s">
        <v>669</v>
      </c>
      <c r="QWK105" s="98" t="s">
        <v>669</v>
      </c>
      <c r="QWL105" s="98" t="s">
        <v>669</v>
      </c>
      <c r="QWM105" s="98" t="s">
        <v>669</v>
      </c>
      <c r="QWN105" s="98" t="s">
        <v>669</v>
      </c>
      <c r="QWO105" s="98" t="s">
        <v>669</v>
      </c>
      <c r="QWP105" s="98" t="s">
        <v>669</v>
      </c>
      <c r="QWQ105" s="98" t="s">
        <v>669</v>
      </c>
      <c r="QWR105" s="98" t="s">
        <v>669</v>
      </c>
      <c r="QWS105" s="98" t="s">
        <v>669</v>
      </c>
      <c r="QWT105" s="98" t="s">
        <v>669</v>
      </c>
      <c r="QWU105" s="98" t="s">
        <v>669</v>
      </c>
      <c r="QWV105" s="98" t="s">
        <v>669</v>
      </c>
      <c r="QWW105" s="98" t="s">
        <v>669</v>
      </c>
      <c r="QWX105" s="98" t="s">
        <v>669</v>
      </c>
      <c r="QWY105" s="98" t="s">
        <v>669</v>
      </c>
      <c r="QWZ105" s="98" t="s">
        <v>669</v>
      </c>
      <c r="QXA105" s="98" t="s">
        <v>669</v>
      </c>
      <c r="QXB105" s="98" t="s">
        <v>669</v>
      </c>
      <c r="QXC105" s="98" t="s">
        <v>669</v>
      </c>
      <c r="QXD105" s="98" t="s">
        <v>669</v>
      </c>
      <c r="QXE105" s="98" t="s">
        <v>669</v>
      </c>
      <c r="QXF105" s="98" t="s">
        <v>669</v>
      </c>
      <c r="QXG105" s="98" t="s">
        <v>669</v>
      </c>
      <c r="QXH105" s="98" t="s">
        <v>669</v>
      </c>
      <c r="QXI105" s="98" t="s">
        <v>669</v>
      </c>
      <c r="QXJ105" s="98" t="s">
        <v>669</v>
      </c>
      <c r="QXK105" s="98" t="s">
        <v>669</v>
      </c>
      <c r="QXL105" s="98" t="s">
        <v>669</v>
      </c>
      <c r="QXM105" s="98" t="s">
        <v>669</v>
      </c>
      <c r="QXN105" s="98" t="s">
        <v>669</v>
      </c>
      <c r="QXO105" s="98" t="s">
        <v>669</v>
      </c>
      <c r="QXP105" s="98" t="s">
        <v>669</v>
      </c>
      <c r="QXQ105" s="98" t="s">
        <v>669</v>
      </c>
      <c r="QXR105" s="98" t="s">
        <v>669</v>
      </c>
      <c r="QXS105" s="98" t="s">
        <v>669</v>
      </c>
      <c r="QXT105" s="98" t="s">
        <v>669</v>
      </c>
      <c r="QXU105" s="98" t="s">
        <v>669</v>
      </c>
      <c r="QXV105" s="98" t="s">
        <v>669</v>
      </c>
      <c r="QXW105" s="98" t="s">
        <v>669</v>
      </c>
      <c r="QXX105" s="98" t="s">
        <v>669</v>
      </c>
      <c r="QXY105" s="98" t="s">
        <v>669</v>
      </c>
      <c r="QXZ105" s="98" t="s">
        <v>669</v>
      </c>
      <c r="QYA105" s="98" t="s">
        <v>669</v>
      </c>
      <c r="QYB105" s="98" t="s">
        <v>669</v>
      </c>
      <c r="QYC105" s="98" t="s">
        <v>669</v>
      </c>
      <c r="QYD105" s="98" t="s">
        <v>669</v>
      </c>
      <c r="QYE105" s="98" t="s">
        <v>669</v>
      </c>
      <c r="QYF105" s="98" t="s">
        <v>669</v>
      </c>
      <c r="QYG105" s="98" t="s">
        <v>669</v>
      </c>
      <c r="QYH105" s="98" t="s">
        <v>669</v>
      </c>
      <c r="QYI105" s="98" t="s">
        <v>669</v>
      </c>
      <c r="QYJ105" s="98" t="s">
        <v>669</v>
      </c>
      <c r="QYK105" s="98" t="s">
        <v>669</v>
      </c>
      <c r="QYL105" s="98" t="s">
        <v>669</v>
      </c>
      <c r="QYM105" s="98" t="s">
        <v>669</v>
      </c>
      <c r="QYN105" s="98" t="s">
        <v>669</v>
      </c>
      <c r="QYO105" s="98" t="s">
        <v>669</v>
      </c>
      <c r="QYP105" s="98" t="s">
        <v>669</v>
      </c>
      <c r="QYQ105" s="98" t="s">
        <v>669</v>
      </c>
      <c r="QYR105" s="98" t="s">
        <v>669</v>
      </c>
      <c r="QYS105" s="98" t="s">
        <v>669</v>
      </c>
      <c r="QYT105" s="98" t="s">
        <v>669</v>
      </c>
      <c r="QYU105" s="98" t="s">
        <v>669</v>
      </c>
      <c r="QYV105" s="98" t="s">
        <v>669</v>
      </c>
      <c r="QYW105" s="98" t="s">
        <v>669</v>
      </c>
      <c r="QYX105" s="98" t="s">
        <v>669</v>
      </c>
      <c r="QYY105" s="98" t="s">
        <v>669</v>
      </c>
      <c r="QYZ105" s="98" t="s">
        <v>669</v>
      </c>
      <c r="QZA105" s="98" t="s">
        <v>669</v>
      </c>
      <c r="QZB105" s="98" t="s">
        <v>669</v>
      </c>
      <c r="QZC105" s="98" t="s">
        <v>669</v>
      </c>
      <c r="QZD105" s="98" t="s">
        <v>669</v>
      </c>
      <c r="QZE105" s="98" t="s">
        <v>669</v>
      </c>
      <c r="QZF105" s="98" t="s">
        <v>669</v>
      </c>
      <c r="QZG105" s="98" t="s">
        <v>669</v>
      </c>
      <c r="QZH105" s="98" t="s">
        <v>669</v>
      </c>
      <c r="QZI105" s="98" t="s">
        <v>669</v>
      </c>
      <c r="QZJ105" s="98" t="s">
        <v>669</v>
      </c>
      <c r="QZK105" s="98" t="s">
        <v>669</v>
      </c>
      <c r="QZL105" s="98" t="s">
        <v>669</v>
      </c>
      <c r="QZM105" s="98" t="s">
        <v>669</v>
      </c>
      <c r="QZN105" s="98" t="s">
        <v>669</v>
      </c>
      <c r="QZO105" s="98" t="s">
        <v>669</v>
      </c>
      <c r="QZP105" s="98" t="s">
        <v>669</v>
      </c>
      <c r="QZQ105" s="98" t="s">
        <v>669</v>
      </c>
      <c r="QZR105" s="98" t="s">
        <v>669</v>
      </c>
      <c r="QZS105" s="98" t="s">
        <v>669</v>
      </c>
      <c r="QZT105" s="98" t="s">
        <v>669</v>
      </c>
      <c r="QZU105" s="98" t="s">
        <v>669</v>
      </c>
      <c r="QZV105" s="98" t="s">
        <v>669</v>
      </c>
      <c r="QZW105" s="98" t="s">
        <v>669</v>
      </c>
      <c r="QZX105" s="98" t="s">
        <v>669</v>
      </c>
      <c r="QZY105" s="98" t="s">
        <v>669</v>
      </c>
      <c r="QZZ105" s="98" t="s">
        <v>669</v>
      </c>
      <c r="RAA105" s="98" t="s">
        <v>669</v>
      </c>
      <c r="RAB105" s="98" t="s">
        <v>669</v>
      </c>
      <c r="RAC105" s="98" t="s">
        <v>669</v>
      </c>
      <c r="RAD105" s="98" t="s">
        <v>669</v>
      </c>
      <c r="RAE105" s="98" t="s">
        <v>669</v>
      </c>
      <c r="RAF105" s="98" t="s">
        <v>669</v>
      </c>
      <c r="RAG105" s="98" t="s">
        <v>669</v>
      </c>
      <c r="RAH105" s="98" t="s">
        <v>669</v>
      </c>
      <c r="RAI105" s="98" t="s">
        <v>669</v>
      </c>
      <c r="RAJ105" s="98" t="s">
        <v>669</v>
      </c>
      <c r="RAK105" s="98" t="s">
        <v>669</v>
      </c>
      <c r="RAL105" s="98" t="s">
        <v>669</v>
      </c>
      <c r="RAM105" s="98" t="s">
        <v>669</v>
      </c>
      <c r="RAN105" s="98" t="s">
        <v>669</v>
      </c>
      <c r="RAO105" s="98" t="s">
        <v>669</v>
      </c>
      <c r="RAP105" s="98" t="s">
        <v>669</v>
      </c>
      <c r="RAQ105" s="98" t="s">
        <v>669</v>
      </c>
      <c r="RAR105" s="98" t="s">
        <v>669</v>
      </c>
      <c r="RAS105" s="98" t="s">
        <v>669</v>
      </c>
      <c r="RAT105" s="98" t="s">
        <v>669</v>
      </c>
      <c r="RAU105" s="98" t="s">
        <v>669</v>
      </c>
      <c r="RAV105" s="98" t="s">
        <v>669</v>
      </c>
      <c r="RAW105" s="98" t="s">
        <v>669</v>
      </c>
      <c r="RAX105" s="98" t="s">
        <v>669</v>
      </c>
      <c r="RAY105" s="98" t="s">
        <v>669</v>
      </c>
      <c r="RAZ105" s="98" t="s">
        <v>669</v>
      </c>
      <c r="RBA105" s="98" t="s">
        <v>669</v>
      </c>
      <c r="RBB105" s="98" t="s">
        <v>669</v>
      </c>
      <c r="RBC105" s="98" t="s">
        <v>669</v>
      </c>
      <c r="RBD105" s="98" t="s">
        <v>669</v>
      </c>
      <c r="RBE105" s="98" t="s">
        <v>669</v>
      </c>
      <c r="RBF105" s="98" t="s">
        <v>669</v>
      </c>
      <c r="RBG105" s="98" t="s">
        <v>669</v>
      </c>
      <c r="RBH105" s="98" t="s">
        <v>669</v>
      </c>
      <c r="RBI105" s="98" t="s">
        <v>669</v>
      </c>
      <c r="RBJ105" s="98" t="s">
        <v>669</v>
      </c>
      <c r="RBK105" s="98" t="s">
        <v>669</v>
      </c>
      <c r="RBL105" s="98" t="s">
        <v>669</v>
      </c>
      <c r="RBM105" s="98" t="s">
        <v>669</v>
      </c>
      <c r="RBN105" s="98" t="s">
        <v>669</v>
      </c>
      <c r="RBO105" s="98" t="s">
        <v>669</v>
      </c>
      <c r="RBP105" s="98" t="s">
        <v>669</v>
      </c>
      <c r="RBQ105" s="98" t="s">
        <v>669</v>
      </c>
      <c r="RBR105" s="98" t="s">
        <v>669</v>
      </c>
      <c r="RBS105" s="98" t="s">
        <v>669</v>
      </c>
      <c r="RBT105" s="98" t="s">
        <v>669</v>
      </c>
      <c r="RBU105" s="98" t="s">
        <v>669</v>
      </c>
      <c r="RBV105" s="98" t="s">
        <v>669</v>
      </c>
      <c r="RBW105" s="98" t="s">
        <v>669</v>
      </c>
      <c r="RBX105" s="98" t="s">
        <v>669</v>
      </c>
      <c r="RBY105" s="98" t="s">
        <v>669</v>
      </c>
      <c r="RBZ105" s="98" t="s">
        <v>669</v>
      </c>
      <c r="RCA105" s="98" t="s">
        <v>669</v>
      </c>
      <c r="RCB105" s="98" t="s">
        <v>669</v>
      </c>
      <c r="RCC105" s="98" t="s">
        <v>669</v>
      </c>
      <c r="RCD105" s="98" t="s">
        <v>669</v>
      </c>
      <c r="RCE105" s="98" t="s">
        <v>669</v>
      </c>
      <c r="RCF105" s="98" t="s">
        <v>669</v>
      </c>
      <c r="RCG105" s="98" t="s">
        <v>669</v>
      </c>
      <c r="RCH105" s="98" t="s">
        <v>669</v>
      </c>
      <c r="RCI105" s="98" t="s">
        <v>669</v>
      </c>
      <c r="RCJ105" s="98" t="s">
        <v>669</v>
      </c>
      <c r="RCK105" s="98" t="s">
        <v>669</v>
      </c>
      <c r="RCL105" s="98" t="s">
        <v>669</v>
      </c>
      <c r="RCM105" s="98" t="s">
        <v>669</v>
      </c>
      <c r="RCN105" s="98" t="s">
        <v>669</v>
      </c>
      <c r="RCO105" s="98" t="s">
        <v>669</v>
      </c>
      <c r="RCP105" s="98" t="s">
        <v>669</v>
      </c>
      <c r="RCQ105" s="98" t="s">
        <v>669</v>
      </c>
      <c r="RCR105" s="98" t="s">
        <v>669</v>
      </c>
      <c r="RCS105" s="98" t="s">
        <v>669</v>
      </c>
      <c r="RCT105" s="98" t="s">
        <v>669</v>
      </c>
      <c r="RCU105" s="98" t="s">
        <v>669</v>
      </c>
      <c r="RCV105" s="98" t="s">
        <v>669</v>
      </c>
      <c r="RCW105" s="98" t="s">
        <v>669</v>
      </c>
      <c r="RCX105" s="98" t="s">
        <v>669</v>
      </c>
      <c r="RCY105" s="98" t="s">
        <v>669</v>
      </c>
      <c r="RCZ105" s="98" t="s">
        <v>669</v>
      </c>
      <c r="RDA105" s="98" t="s">
        <v>669</v>
      </c>
      <c r="RDB105" s="98" t="s">
        <v>669</v>
      </c>
      <c r="RDC105" s="98" t="s">
        <v>669</v>
      </c>
      <c r="RDD105" s="98" t="s">
        <v>669</v>
      </c>
      <c r="RDE105" s="98" t="s">
        <v>669</v>
      </c>
      <c r="RDF105" s="98" t="s">
        <v>669</v>
      </c>
      <c r="RDG105" s="98" t="s">
        <v>669</v>
      </c>
      <c r="RDH105" s="98" t="s">
        <v>669</v>
      </c>
      <c r="RDI105" s="98" t="s">
        <v>669</v>
      </c>
      <c r="RDJ105" s="98" t="s">
        <v>669</v>
      </c>
      <c r="RDK105" s="98" t="s">
        <v>669</v>
      </c>
      <c r="RDL105" s="98" t="s">
        <v>669</v>
      </c>
      <c r="RDM105" s="98" t="s">
        <v>669</v>
      </c>
      <c r="RDN105" s="98" t="s">
        <v>669</v>
      </c>
      <c r="RDO105" s="98" t="s">
        <v>669</v>
      </c>
      <c r="RDP105" s="98" t="s">
        <v>669</v>
      </c>
      <c r="RDQ105" s="98" t="s">
        <v>669</v>
      </c>
      <c r="RDR105" s="98" t="s">
        <v>669</v>
      </c>
      <c r="RDS105" s="98" t="s">
        <v>669</v>
      </c>
      <c r="RDT105" s="98" t="s">
        <v>669</v>
      </c>
      <c r="RDU105" s="98" t="s">
        <v>669</v>
      </c>
      <c r="RDV105" s="98" t="s">
        <v>669</v>
      </c>
      <c r="RDW105" s="98" t="s">
        <v>669</v>
      </c>
      <c r="RDX105" s="98" t="s">
        <v>669</v>
      </c>
      <c r="RDY105" s="98" t="s">
        <v>669</v>
      </c>
      <c r="RDZ105" s="98" t="s">
        <v>669</v>
      </c>
      <c r="REA105" s="98" t="s">
        <v>669</v>
      </c>
      <c r="REB105" s="98" t="s">
        <v>669</v>
      </c>
      <c r="REC105" s="98" t="s">
        <v>669</v>
      </c>
      <c r="RED105" s="98" t="s">
        <v>669</v>
      </c>
      <c r="REE105" s="98" t="s">
        <v>669</v>
      </c>
      <c r="REF105" s="98" t="s">
        <v>669</v>
      </c>
      <c r="REG105" s="98" t="s">
        <v>669</v>
      </c>
      <c r="REH105" s="98" t="s">
        <v>669</v>
      </c>
      <c r="REI105" s="98" t="s">
        <v>669</v>
      </c>
      <c r="REJ105" s="98" t="s">
        <v>669</v>
      </c>
      <c r="REK105" s="98" t="s">
        <v>669</v>
      </c>
      <c r="REL105" s="98" t="s">
        <v>669</v>
      </c>
      <c r="REM105" s="98" t="s">
        <v>669</v>
      </c>
      <c r="REN105" s="98" t="s">
        <v>669</v>
      </c>
      <c r="REO105" s="98" t="s">
        <v>669</v>
      </c>
      <c r="REP105" s="98" t="s">
        <v>669</v>
      </c>
      <c r="REQ105" s="98" t="s">
        <v>669</v>
      </c>
      <c r="RER105" s="98" t="s">
        <v>669</v>
      </c>
      <c r="RES105" s="98" t="s">
        <v>669</v>
      </c>
      <c r="RET105" s="98" t="s">
        <v>669</v>
      </c>
      <c r="REU105" s="98" t="s">
        <v>669</v>
      </c>
      <c r="REV105" s="98" t="s">
        <v>669</v>
      </c>
      <c r="REW105" s="98" t="s">
        <v>669</v>
      </c>
      <c r="REX105" s="98" t="s">
        <v>669</v>
      </c>
      <c r="REY105" s="98" t="s">
        <v>669</v>
      </c>
      <c r="REZ105" s="98" t="s">
        <v>669</v>
      </c>
      <c r="RFA105" s="98" t="s">
        <v>669</v>
      </c>
      <c r="RFB105" s="98" t="s">
        <v>669</v>
      </c>
      <c r="RFC105" s="98" t="s">
        <v>669</v>
      </c>
      <c r="RFD105" s="98" t="s">
        <v>669</v>
      </c>
      <c r="RFE105" s="98" t="s">
        <v>669</v>
      </c>
      <c r="RFF105" s="98" t="s">
        <v>669</v>
      </c>
      <c r="RFG105" s="98" t="s">
        <v>669</v>
      </c>
      <c r="RFH105" s="98" t="s">
        <v>669</v>
      </c>
      <c r="RFI105" s="98" t="s">
        <v>669</v>
      </c>
      <c r="RFJ105" s="98" t="s">
        <v>669</v>
      </c>
      <c r="RFK105" s="98" t="s">
        <v>669</v>
      </c>
      <c r="RFL105" s="98" t="s">
        <v>669</v>
      </c>
      <c r="RFM105" s="98" t="s">
        <v>669</v>
      </c>
      <c r="RFN105" s="98" t="s">
        <v>669</v>
      </c>
      <c r="RFO105" s="98" t="s">
        <v>669</v>
      </c>
      <c r="RFP105" s="98" t="s">
        <v>669</v>
      </c>
      <c r="RFQ105" s="98" t="s">
        <v>669</v>
      </c>
      <c r="RFR105" s="98" t="s">
        <v>669</v>
      </c>
      <c r="RFS105" s="98" t="s">
        <v>669</v>
      </c>
      <c r="RFT105" s="98" t="s">
        <v>669</v>
      </c>
      <c r="RFU105" s="98" t="s">
        <v>669</v>
      </c>
      <c r="RFV105" s="98" t="s">
        <v>669</v>
      </c>
      <c r="RFW105" s="98" t="s">
        <v>669</v>
      </c>
      <c r="RFX105" s="98" t="s">
        <v>669</v>
      </c>
      <c r="RFY105" s="98" t="s">
        <v>669</v>
      </c>
      <c r="RFZ105" s="98" t="s">
        <v>669</v>
      </c>
      <c r="RGA105" s="98" t="s">
        <v>669</v>
      </c>
      <c r="RGB105" s="98" t="s">
        <v>669</v>
      </c>
      <c r="RGC105" s="98" t="s">
        <v>669</v>
      </c>
      <c r="RGD105" s="98" t="s">
        <v>669</v>
      </c>
      <c r="RGE105" s="98" t="s">
        <v>669</v>
      </c>
      <c r="RGF105" s="98" t="s">
        <v>669</v>
      </c>
      <c r="RGG105" s="98" t="s">
        <v>669</v>
      </c>
      <c r="RGH105" s="98" t="s">
        <v>669</v>
      </c>
      <c r="RGI105" s="98" t="s">
        <v>669</v>
      </c>
      <c r="RGJ105" s="98" t="s">
        <v>669</v>
      </c>
      <c r="RGK105" s="98" t="s">
        <v>669</v>
      </c>
      <c r="RGL105" s="98" t="s">
        <v>669</v>
      </c>
      <c r="RGM105" s="98" t="s">
        <v>669</v>
      </c>
      <c r="RGN105" s="98" t="s">
        <v>669</v>
      </c>
      <c r="RGO105" s="98" t="s">
        <v>669</v>
      </c>
      <c r="RGP105" s="98" t="s">
        <v>669</v>
      </c>
      <c r="RGQ105" s="98" t="s">
        <v>669</v>
      </c>
      <c r="RGR105" s="98" t="s">
        <v>669</v>
      </c>
      <c r="RGS105" s="98" t="s">
        <v>669</v>
      </c>
      <c r="RGT105" s="98" t="s">
        <v>669</v>
      </c>
      <c r="RGU105" s="98" t="s">
        <v>669</v>
      </c>
      <c r="RGV105" s="98" t="s">
        <v>669</v>
      </c>
      <c r="RGW105" s="98" t="s">
        <v>669</v>
      </c>
      <c r="RGX105" s="98" t="s">
        <v>669</v>
      </c>
      <c r="RGY105" s="98" t="s">
        <v>669</v>
      </c>
      <c r="RGZ105" s="98" t="s">
        <v>669</v>
      </c>
      <c r="RHA105" s="98" t="s">
        <v>669</v>
      </c>
      <c r="RHB105" s="98" t="s">
        <v>669</v>
      </c>
      <c r="RHC105" s="98" t="s">
        <v>669</v>
      </c>
      <c r="RHD105" s="98" t="s">
        <v>669</v>
      </c>
      <c r="RHE105" s="98" t="s">
        <v>669</v>
      </c>
      <c r="RHF105" s="98" t="s">
        <v>669</v>
      </c>
      <c r="RHG105" s="98" t="s">
        <v>669</v>
      </c>
      <c r="RHH105" s="98" t="s">
        <v>669</v>
      </c>
      <c r="RHI105" s="98" t="s">
        <v>669</v>
      </c>
      <c r="RHJ105" s="98" t="s">
        <v>669</v>
      </c>
      <c r="RHK105" s="98" t="s">
        <v>669</v>
      </c>
      <c r="RHL105" s="98" t="s">
        <v>669</v>
      </c>
      <c r="RHM105" s="98" t="s">
        <v>669</v>
      </c>
      <c r="RHN105" s="98" t="s">
        <v>669</v>
      </c>
      <c r="RHO105" s="98" t="s">
        <v>669</v>
      </c>
      <c r="RHP105" s="98" t="s">
        <v>669</v>
      </c>
      <c r="RHQ105" s="98" t="s">
        <v>669</v>
      </c>
      <c r="RHR105" s="98" t="s">
        <v>669</v>
      </c>
      <c r="RHS105" s="98" t="s">
        <v>669</v>
      </c>
      <c r="RHT105" s="98" t="s">
        <v>669</v>
      </c>
      <c r="RHU105" s="98" t="s">
        <v>669</v>
      </c>
      <c r="RHV105" s="98" t="s">
        <v>669</v>
      </c>
      <c r="RHW105" s="98" t="s">
        <v>669</v>
      </c>
      <c r="RHX105" s="98" t="s">
        <v>669</v>
      </c>
      <c r="RHY105" s="98" t="s">
        <v>669</v>
      </c>
      <c r="RHZ105" s="98" t="s">
        <v>669</v>
      </c>
      <c r="RIA105" s="98" t="s">
        <v>669</v>
      </c>
      <c r="RIB105" s="98" t="s">
        <v>669</v>
      </c>
      <c r="RIC105" s="98" t="s">
        <v>669</v>
      </c>
      <c r="RID105" s="98" t="s">
        <v>669</v>
      </c>
      <c r="RIE105" s="98" t="s">
        <v>669</v>
      </c>
      <c r="RIF105" s="98" t="s">
        <v>669</v>
      </c>
      <c r="RIG105" s="98" t="s">
        <v>669</v>
      </c>
      <c r="RIH105" s="98" t="s">
        <v>669</v>
      </c>
      <c r="RII105" s="98" t="s">
        <v>669</v>
      </c>
      <c r="RIJ105" s="98" t="s">
        <v>669</v>
      </c>
      <c r="RIK105" s="98" t="s">
        <v>669</v>
      </c>
      <c r="RIL105" s="98" t="s">
        <v>669</v>
      </c>
      <c r="RIM105" s="98" t="s">
        <v>669</v>
      </c>
      <c r="RIN105" s="98" t="s">
        <v>669</v>
      </c>
      <c r="RIO105" s="98" t="s">
        <v>669</v>
      </c>
      <c r="RIP105" s="98" t="s">
        <v>669</v>
      </c>
      <c r="RIQ105" s="98" t="s">
        <v>669</v>
      </c>
      <c r="RIR105" s="98" t="s">
        <v>669</v>
      </c>
      <c r="RIS105" s="98" t="s">
        <v>669</v>
      </c>
      <c r="RIT105" s="98" t="s">
        <v>669</v>
      </c>
      <c r="RIU105" s="98" t="s">
        <v>669</v>
      </c>
      <c r="RIV105" s="98" t="s">
        <v>669</v>
      </c>
      <c r="RIW105" s="98" t="s">
        <v>669</v>
      </c>
      <c r="RIX105" s="98" t="s">
        <v>669</v>
      </c>
      <c r="RIY105" s="98" t="s">
        <v>669</v>
      </c>
      <c r="RIZ105" s="98" t="s">
        <v>669</v>
      </c>
      <c r="RJA105" s="98" t="s">
        <v>669</v>
      </c>
      <c r="RJB105" s="98" t="s">
        <v>669</v>
      </c>
      <c r="RJC105" s="98" t="s">
        <v>669</v>
      </c>
      <c r="RJD105" s="98" t="s">
        <v>669</v>
      </c>
      <c r="RJE105" s="98" t="s">
        <v>669</v>
      </c>
      <c r="RJF105" s="98" t="s">
        <v>669</v>
      </c>
      <c r="RJG105" s="98" t="s">
        <v>669</v>
      </c>
      <c r="RJH105" s="98" t="s">
        <v>669</v>
      </c>
      <c r="RJI105" s="98" t="s">
        <v>669</v>
      </c>
      <c r="RJJ105" s="98" t="s">
        <v>669</v>
      </c>
      <c r="RJK105" s="98" t="s">
        <v>669</v>
      </c>
      <c r="RJL105" s="98" t="s">
        <v>669</v>
      </c>
      <c r="RJM105" s="98" t="s">
        <v>669</v>
      </c>
      <c r="RJN105" s="98" t="s">
        <v>669</v>
      </c>
      <c r="RJO105" s="98" t="s">
        <v>669</v>
      </c>
      <c r="RJP105" s="98" t="s">
        <v>669</v>
      </c>
      <c r="RJQ105" s="98" t="s">
        <v>669</v>
      </c>
      <c r="RJR105" s="98" t="s">
        <v>669</v>
      </c>
      <c r="RJS105" s="98" t="s">
        <v>669</v>
      </c>
      <c r="RJT105" s="98" t="s">
        <v>669</v>
      </c>
      <c r="RJU105" s="98" t="s">
        <v>669</v>
      </c>
      <c r="RJV105" s="98" t="s">
        <v>669</v>
      </c>
      <c r="RJW105" s="98" t="s">
        <v>669</v>
      </c>
      <c r="RJX105" s="98" t="s">
        <v>669</v>
      </c>
      <c r="RJY105" s="98" t="s">
        <v>669</v>
      </c>
      <c r="RJZ105" s="98" t="s">
        <v>669</v>
      </c>
      <c r="RKA105" s="98" t="s">
        <v>669</v>
      </c>
      <c r="RKB105" s="98" t="s">
        <v>669</v>
      </c>
      <c r="RKC105" s="98" t="s">
        <v>669</v>
      </c>
      <c r="RKD105" s="98" t="s">
        <v>669</v>
      </c>
      <c r="RKE105" s="98" t="s">
        <v>669</v>
      </c>
      <c r="RKF105" s="98" t="s">
        <v>669</v>
      </c>
      <c r="RKG105" s="98" t="s">
        <v>669</v>
      </c>
      <c r="RKH105" s="98" t="s">
        <v>669</v>
      </c>
      <c r="RKI105" s="98" t="s">
        <v>669</v>
      </c>
      <c r="RKJ105" s="98" t="s">
        <v>669</v>
      </c>
      <c r="RKK105" s="98" t="s">
        <v>669</v>
      </c>
      <c r="RKL105" s="98" t="s">
        <v>669</v>
      </c>
      <c r="RKM105" s="98" t="s">
        <v>669</v>
      </c>
      <c r="RKN105" s="98" t="s">
        <v>669</v>
      </c>
      <c r="RKO105" s="98" t="s">
        <v>669</v>
      </c>
      <c r="RKP105" s="98" t="s">
        <v>669</v>
      </c>
      <c r="RKQ105" s="98" t="s">
        <v>669</v>
      </c>
      <c r="RKR105" s="98" t="s">
        <v>669</v>
      </c>
      <c r="RKS105" s="98" t="s">
        <v>669</v>
      </c>
      <c r="RKT105" s="98" t="s">
        <v>669</v>
      </c>
      <c r="RKU105" s="98" t="s">
        <v>669</v>
      </c>
      <c r="RKV105" s="98" t="s">
        <v>669</v>
      </c>
      <c r="RKW105" s="98" t="s">
        <v>669</v>
      </c>
      <c r="RKX105" s="98" t="s">
        <v>669</v>
      </c>
      <c r="RKY105" s="98" t="s">
        <v>669</v>
      </c>
      <c r="RKZ105" s="98" t="s">
        <v>669</v>
      </c>
      <c r="RLA105" s="98" t="s">
        <v>669</v>
      </c>
      <c r="RLB105" s="98" t="s">
        <v>669</v>
      </c>
      <c r="RLC105" s="98" t="s">
        <v>669</v>
      </c>
      <c r="RLD105" s="98" t="s">
        <v>669</v>
      </c>
      <c r="RLE105" s="98" t="s">
        <v>669</v>
      </c>
      <c r="RLF105" s="98" t="s">
        <v>669</v>
      </c>
      <c r="RLG105" s="98" t="s">
        <v>669</v>
      </c>
      <c r="RLH105" s="98" t="s">
        <v>669</v>
      </c>
      <c r="RLI105" s="98" t="s">
        <v>669</v>
      </c>
      <c r="RLJ105" s="98" t="s">
        <v>669</v>
      </c>
      <c r="RLK105" s="98" t="s">
        <v>669</v>
      </c>
      <c r="RLL105" s="98" t="s">
        <v>669</v>
      </c>
      <c r="RLM105" s="98" t="s">
        <v>669</v>
      </c>
      <c r="RLN105" s="98" t="s">
        <v>669</v>
      </c>
      <c r="RLO105" s="98" t="s">
        <v>669</v>
      </c>
      <c r="RLP105" s="98" t="s">
        <v>669</v>
      </c>
      <c r="RLQ105" s="98" t="s">
        <v>669</v>
      </c>
      <c r="RLR105" s="98" t="s">
        <v>669</v>
      </c>
      <c r="RLS105" s="98" t="s">
        <v>669</v>
      </c>
      <c r="RLT105" s="98" t="s">
        <v>669</v>
      </c>
      <c r="RLU105" s="98" t="s">
        <v>669</v>
      </c>
      <c r="RLV105" s="98" t="s">
        <v>669</v>
      </c>
      <c r="RLW105" s="98" t="s">
        <v>669</v>
      </c>
      <c r="RLX105" s="98" t="s">
        <v>669</v>
      </c>
      <c r="RLY105" s="98" t="s">
        <v>669</v>
      </c>
      <c r="RLZ105" s="98" t="s">
        <v>669</v>
      </c>
      <c r="RMA105" s="98" t="s">
        <v>669</v>
      </c>
      <c r="RMB105" s="98" t="s">
        <v>669</v>
      </c>
      <c r="RMC105" s="98" t="s">
        <v>669</v>
      </c>
      <c r="RMD105" s="98" t="s">
        <v>669</v>
      </c>
      <c r="RME105" s="98" t="s">
        <v>669</v>
      </c>
      <c r="RMF105" s="98" t="s">
        <v>669</v>
      </c>
      <c r="RMG105" s="98" t="s">
        <v>669</v>
      </c>
      <c r="RMH105" s="98" t="s">
        <v>669</v>
      </c>
      <c r="RMI105" s="98" t="s">
        <v>669</v>
      </c>
      <c r="RMJ105" s="98" t="s">
        <v>669</v>
      </c>
      <c r="RMK105" s="98" t="s">
        <v>669</v>
      </c>
      <c r="RML105" s="98" t="s">
        <v>669</v>
      </c>
      <c r="RMM105" s="98" t="s">
        <v>669</v>
      </c>
      <c r="RMN105" s="98" t="s">
        <v>669</v>
      </c>
      <c r="RMO105" s="98" t="s">
        <v>669</v>
      </c>
      <c r="RMP105" s="98" t="s">
        <v>669</v>
      </c>
      <c r="RMQ105" s="98" t="s">
        <v>669</v>
      </c>
      <c r="RMR105" s="98" t="s">
        <v>669</v>
      </c>
      <c r="RMS105" s="98" t="s">
        <v>669</v>
      </c>
      <c r="RMT105" s="98" t="s">
        <v>669</v>
      </c>
      <c r="RMU105" s="98" t="s">
        <v>669</v>
      </c>
      <c r="RMV105" s="98" t="s">
        <v>669</v>
      </c>
      <c r="RMW105" s="98" t="s">
        <v>669</v>
      </c>
      <c r="RMX105" s="98" t="s">
        <v>669</v>
      </c>
      <c r="RMY105" s="98" t="s">
        <v>669</v>
      </c>
      <c r="RMZ105" s="98" t="s">
        <v>669</v>
      </c>
      <c r="RNA105" s="98" t="s">
        <v>669</v>
      </c>
      <c r="RNB105" s="98" t="s">
        <v>669</v>
      </c>
      <c r="RNC105" s="98" t="s">
        <v>669</v>
      </c>
      <c r="RND105" s="98" t="s">
        <v>669</v>
      </c>
      <c r="RNE105" s="98" t="s">
        <v>669</v>
      </c>
      <c r="RNF105" s="98" t="s">
        <v>669</v>
      </c>
      <c r="RNG105" s="98" t="s">
        <v>669</v>
      </c>
      <c r="RNH105" s="98" t="s">
        <v>669</v>
      </c>
      <c r="RNI105" s="98" t="s">
        <v>669</v>
      </c>
      <c r="RNJ105" s="98" t="s">
        <v>669</v>
      </c>
      <c r="RNK105" s="98" t="s">
        <v>669</v>
      </c>
      <c r="RNL105" s="98" t="s">
        <v>669</v>
      </c>
      <c r="RNM105" s="98" t="s">
        <v>669</v>
      </c>
      <c r="RNN105" s="98" t="s">
        <v>669</v>
      </c>
      <c r="RNO105" s="98" t="s">
        <v>669</v>
      </c>
      <c r="RNP105" s="98" t="s">
        <v>669</v>
      </c>
      <c r="RNQ105" s="98" t="s">
        <v>669</v>
      </c>
      <c r="RNR105" s="98" t="s">
        <v>669</v>
      </c>
      <c r="RNS105" s="98" t="s">
        <v>669</v>
      </c>
      <c r="RNT105" s="98" t="s">
        <v>669</v>
      </c>
      <c r="RNU105" s="98" t="s">
        <v>669</v>
      </c>
      <c r="RNV105" s="98" t="s">
        <v>669</v>
      </c>
      <c r="RNW105" s="98" t="s">
        <v>669</v>
      </c>
      <c r="RNX105" s="98" t="s">
        <v>669</v>
      </c>
      <c r="RNY105" s="98" t="s">
        <v>669</v>
      </c>
      <c r="RNZ105" s="98" t="s">
        <v>669</v>
      </c>
      <c r="ROA105" s="98" t="s">
        <v>669</v>
      </c>
      <c r="ROB105" s="98" t="s">
        <v>669</v>
      </c>
      <c r="ROC105" s="98" t="s">
        <v>669</v>
      </c>
      <c r="ROD105" s="98" t="s">
        <v>669</v>
      </c>
      <c r="ROE105" s="98" t="s">
        <v>669</v>
      </c>
      <c r="ROF105" s="98" t="s">
        <v>669</v>
      </c>
      <c r="ROG105" s="98" t="s">
        <v>669</v>
      </c>
      <c r="ROH105" s="98" t="s">
        <v>669</v>
      </c>
      <c r="ROI105" s="98" t="s">
        <v>669</v>
      </c>
      <c r="ROJ105" s="98" t="s">
        <v>669</v>
      </c>
      <c r="ROK105" s="98" t="s">
        <v>669</v>
      </c>
      <c r="ROL105" s="98" t="s">
        <v>669</v>
      </c>
      <c r="ROM105" s="98" t="s">
        <v>669</v>
      </c>
      <c r="RON105" s="98" t="s">
        <v>669</v>
      </c>
      <c r="ROO105" s="98" t="s">
        <v>669</v>
      </c>
      <c r="ROP105" s="98" t="s">
        <v>669</v>
      </c>
      <c r="ROQ105" s="98" t="s">
        <v>669</v>
      </c>
      <c r="ROR105" s="98" t="s">
        <v>669</v>
      </c>
      <c r="ROS105" s="98" t="s">
        <v>669</v>
      </c>
      <c r="ROT105" s="98" t="s">
        <v>669</v>
      </c>
      <c r="ROU105" s="98" t="s">
        <v>669</v>
      </c>
      <c r="ROV105" s="98" t="s">
        <v>669</v>
      </c>
      <c r="ROW105" s="98" t="s">
        <v>669</v>
      </c>
      <c r="ROX105" s="98" t="s">
        <v>669</v>
      </c>
      <c r="ROY105" s="98" t="s">
        <v>669</v>
      </c>
      <c r="ROZ105" s="98" t="s">
        <v>669</v>
      </c>
      <c r="RPA105" s="98" t="s">
        <v>669</v>
      </c>
      <c r="RPB105" s="98" t="s">
        <v>669</v>
      </c>
      <c r="RPC105" s="98" t="s">
        <v>669</v>
      </c>
      <c r="RPD105" s="98" t="s">
        <v>669</v>
      </c>
      <c r="RPE105" s="98" t="s">
        <v>669</v>
      </c>
      <c r="RPF105" s="98" t="s">
        <v>669</v>
      </c>
      <c r="RPG105" s="98" t="s">
        <v>669</v>
      </c>
      <c r="RPH105" s="98" t="s">
        <v>669</v>
      </c>
      <c r="RPI105" s="98" t="s">
        <v>669</v>
      </c>
      <c r="RPJ105" s="98" t="s">
        <v>669</v>
      </c>
      <c r="RPK105" s="98" t="s">
        <v>669</v>
      </c>
      <c r="RPL105" s="98" t="s">
        <v>669</v>
      </c>
      <c r="RPM105" s="98" t="s">
        <v>669</v>
      </c>
      <c r="RPN105" s="98" t="s">
        <v>669</v>
      </c>
      <c r="RPO105" s="98" t="s">
        <v>669</v>
      </c>
      <c r="RPP105" s="98" t="s">
        <v>669</v>
      </c>
      <c r="RPQ105" s="98" t="s">
        <v>669</v>
      </c>
      <c r="RPR105" s="98" t="s">
        <v>669</v>
      </c>
      <c r="RPS105" s="98" t="s">
        <v>669</v>
      </c>
      <c r="RPT105" s="98" t="s">
        <v>669</v>
      </c>
      <c r="RPU105" s="98" t="s">
        <v>669</v>
      </c>
      <c r="RPV105" s="98" t="s">
        <v>669</v>
      </c>
      <c r="RPW105" s="98" t="s">
        <v>669</v>
      </c>
      <c r="RPX105" s="98" t="s">
        <v>669</v>
      </c>
      <c r="RPY105" s="98" t="s">
        <v>669</v>
      </c>
      <c r="RPZ105" s="98" t="s">
        <v>669</v>
      </c>
      <c r="RQA105" s="98" t="s">
        <v>669</v>
      </c>
      <c r="RQB105" s="98" t="s">
        <v>669</v>
      </c>
      <c r="RQC105" s="98" t="s">
        <v>669</v>
      </c>
      <c r="RQD105" s="98" t="s">
        <v>669</v>
      </c>
      <c r="RQE105" s="98" t="s">
        <v>669</v>
      </c>
      <c r="RQF105" s="98" t="s">
        <v>669</v>
      </c>
      <c r="RQG105" s="98" t="s">
        <v>669</v>
      </c>
      <c r="RQH105" s="98" t="s">
        <v>669</v>
      </c>
      <c r="RQI105" s="98" t="s">
        <v>669</v>
      </c>
      <c r="RQJ105" s="98" t="s">
        <v>669</v>
      </c>
      <c r="RQK105" s="98" t="s">
        <v>669</v>
      </c>
      <c r="RQL105" s="98" t="s">
        <v>669</v>
      </c>
      <c r="RQM105" s="98" t="s">
        <v>669</v>
      </c>
      <c r="RQN105" s="98" t="s">
        <v>669</v>
      </c>
      <c r="RQO105" s="98" t="s">
        <v>669</v>
      </c>
      <c r="RQP105" s="98" t="s">
        <v>669</v>
      </c>
      <c r="RQQ105" s="98" t="s">
        <v>669</v>
      </c>
      <c r="RQR105" s="98" t="s">
        <v>669</v>
      </c>
      <c r="RQS105" s="98" t="s">
        <v>669</v>
      </c>
      <c r="RQT105" s="98" t="s">
        <v>669</v>
      </c>
      <c r="RQU105" s="98" t="s">
        <v>669</v>
      </c>
      <c r="RQV105" s="98" t="s">
        <v>669</v>
      </c>
      <c r="RQW105" s="98" t="s">
        <v>669</v>
      </c>
      <c r="RQX105" s="98" t="s">
        <v>669</v>
      </c>
      <c r="RQY105" s="98" t="s">
        <v>669</v>
      </c>
      <c r="RQZ105" s="98" t="s">
        <v>669</v>
      </c>
      <c r="RRA105" s="98" t="s">
        <v>669</v>
      </c>
      <c r="RRB105" s="98" t="s">
        <v>669</v>
      </c>
      <c r="RRC105" s="98" t="s">
        <v>669</v>
      </c>
      <c r="RRD105" s="98" t="s">
        <v>669</v>
      </c>
      <c r="RRE105" s="98" t="s">
        <v>669</v>
      </c>
      <c r="RRF105" s="98" t="s">
        <v>669</v>
      </c>
      <c r="RRG105" s="98" t="s">
        <v>669</v>
      </c>
      <c r="RRH105" s="98" t="s">
        <v>669</v>
      </c>
      <c r="RRI105" s="98" t="s">
        <v>669</v>
      </c>
      <c r="RRJ105" s="98" t="s">
        <v>669</v>
      </c>
      <c r="RRK105" s="98" t="s">
        <v>669</v>
      </c>
      <c r="RRL105" s="98" t="s">
        <v>669</v>
      </c>
      <c r="RRM105" s="98" t="s">
        <v>669</v>
      </c>
      <c r="RRN105" s="98" t="s">
        <v>669</v>
      </c>
      <c r="RRO105" s="98" t="s">
        <v>669</v>
      </c>
      <c r="RRP105" s="98" t="s">
        <v>669</v>
      </c>
      <c r="RRQ105" s="98" t="s">
        <v>669</v>
      </c>
      <c r="RRR105" s="98" t="s">
        <v>669</v>
      </c>
      <c r="RRS105" s="98" t="s">
        <v>669</v>
      </c>
      <c r="RRT105" s="98" t="s">
        <v>669</v>
      </c>
      <c r="RRU105" s="98" t="s">
        <v>669</v>
      </c>
      <c r="RRV105" s="98" t="s">
        <v>669</v>
      </c>
      <c r="RRW105" s="98" t="s">
        <v>669</v>
      </c>
      <c r="RRX105" s="98" t="s">
        <v>669</v>
      </c>
      <c r="RRY105" s="98" t="s">
        <v>669</v>
      </c>
      <c r="RRZ105" s="98" t="s">
        <v>669</v>
      </c>
      <c r="RSA105" s="98" t="s">
        <v>669</v>
      </c>
      <c r="RSB105" s="98" t="s">
        <v>669</v>
      </c>
      <c r="RSC105" s="98" t="s">
        <v>669</v>
      </c>
      <c r="RSD105" s="98" t="s">
        <v>669</v>
      </c>
      <c r="RSE105" s="98" t="s">
        <v>669</v>
      </c>
      <c r="RSF105" s="98" t="s">
        <v>669</v>
      </c>
      <c r="RSG105" s="98" t="s">
        <v>669</v>
      </c>
      <c r="RSH105" s="98" t="s">
        <v>669</v>
      </c>
      <c r="RSI105" s="98" t="s">
        <v>669</v>
      </c>
      <c r="RSJ105" s="98" t="s">
        <v>669</v>
      </c>
      <c r="RSK105" s="98" t="s">
        <v>669</v>
      </c>
      <c r="RSL105" s="98" t="s">
        <v>669</v>
      </c>
      <c r="RSM105" s="98" t="s">
        <v>669</v>
      </c>
      <c r="RSN105" s="98" t="s">
        <v>669</v>
      </c>
      <c r="RSO105" s="98" t="s">
        <v>669</v>
      </c>
      <c r="RSP105" s="98" t="s">
        <v>669</v>
      </c>
      <c r="RSQ105" s="98" t="s">
        <v>669</v>
      </c>
      <c r="RSR105" s="98" t="s">
        <v>669</v>
      </c>
      <c r="RSS105" s="98" t="s">
        <v>669</v>
      </c>
      <c r="RST105" s="98" t="s">
        <v>669</v>
      </c>
      <c r="RSU105" s="98" t="s">
        <v>669</v>
      </c>
      <c r="RSV105" s="98" t="s">
        <v>669</v>
      </c>
      <c r="RSW105" s="98" t="s">
        <v>669</v>
      </c>
      <c r="RSX105" s="98" t="s">
        <v>669</v>
      </c>
      <c r="RSY105" s="98" t="s">
        <v>669</v>
      </c>
      <c r="RSZ105" s="98" t="s">
        <v>669</v>
      </c>
      <c r="RTA105" s="98" t="s">
        <v>669</v>
      </c>
      <c r="RTB105" s="98" t="s">
        <v>669</v>
      </c>
      <c r="RTC105" s="98" t="s">
        <v>669</v>
      </c>
      <c r="RTD105" s="98" t="s">
        <v>669</v>
      </c>
      <c r="RTE105" s="98" t="s">
        <v>669</v>
      </c>
      <c r="RTF105" s="98" t="s">
        <v>669</v>
      </c>
      <c r="RTG105" s="98" t="s">
        <v>669</v>
      </c>
      <c r="RTH105" s="98" t="s">
        <v>669</v>
      </c>
      <c r="RTI105" s="98" t="s">
        <v>669</v>
      </c>
      <c r="RTJ105" s="98" t="s">
        <v>669</v>
      </c>
      <c r="RTK105" s="98" t="s">
        <v>669</v>
      </c>
      <c r="RTL105" s="98" t="s">
        <v>669</v>
      </c>
      <c r="RTM105" s="98" t="s">
        <v>669</v>
      </c>
      <c r="RTN105" s="98" t="s">
        <v>669</v>
      </c>
      <c r="RTO105" s="98" t="s">
        <v>669</v>
      </c>
      <c r="RTP105" s="98" t="s">
        <v>669</v>
      </c>
      <c r="RTQ105" s="98" t="s">
        <v>669</v>
      </c>
      <c r="RTR105" s="98" t="s">
        <v>669</v>
      </c>
      <c r="RTS105" s="98" t="s">
        <v>669</v>
      </c>
      <c r="RTT105" s="98" t="s">
        <v>669</v>
      </c>
      <c r="RTU105" s="98" t="s">
        <v>669</v>
      </c>
      <c r="RTV105" s="98" t="s">
        <v>669</v>
      </c>
      <c r="RTW105" s="98" t="s">
        <v>669</v>
      </c>
      <c r="RTX105" s="98" t="s">
        <v>669</v>
      </c>
      <c r="RTY105" s="98" t="s">
        <v>669</v>
      </c>
      <c r="RTZ105" s="98" t="s">
        <v>669</v>
      </c>
      <c r="RUA105" s="98" t="s">
        <v>669</v>
      </c>
      <c r="RUB105" s="98" t="s">
        <v>669</v>
      </c>
      <c r="RUC105" s="98" t="s">
        <v>669</v>
      </c>
      <c r="RUD105" s="98" t="s">
        <v>669</v>
      </c>
      <c r="RUE105" s="98" t="s">
        <v>669</v>
      </c>
      <c r="RUF105" s="98" t="s">
        <v>669</v>
      </c>
      <c r="RUG105" s="98" t="s">
        <v>669</v>
      </c>
      <c r="RUH105" s="98" t="s">
        <v>669</v>
      </c>
      <c r="RUI105" s="98" t="s">
        <v>669</v>
      </c>
      <c r="RUJ105" s="98" t="s">
        <v>669</v>
      </c>
      <c r="RUK105" s="98" t="s">
        <v>669</v>
      </c>
      <c r="RUL105" s="98" t="s">
        <v>669</v>
      </c>
      <c r="RUM105" s="98" t="s">
        <v>669</v>
      </c>
      <c r="RUN105" s="98" t="s">
        <v>669</v>
      </c>
      <c r="RUO105" s="98" t="s">
        <v>669</v>
      </c>
      <c r="RUP105" s="98" t="s">
        <v>669</v>
      </c>
      <c r="RUQ105" s="98" t="s">
        <v>669</v>
      </c>
      <c r="RUR105" s="98" t="s">
        <v>669</v>
      </c>
      <c r="RUS105" s="98" t="s">
        <v>669</v>
      </c>
      <c r="RUT105" s="98" t="s">
        <v>669</v>
      </c>
      <c r="RUU105" s="98" t="s">
        <v>669</v>
      </c>
      <c r="RUV105" s="98" t="s">
        <v>669</v>
      </c>
      <c r="RUW105" s="98" t="s">
        <v>669</v>
      </c>
      <c r="RUX105" s="98" t="s">
        <v>669</v>
      </c>
      <c r="RUY105" s="98" t="s">
        <v>669</v>
      </c>
      <c r="RUZ105" s="98" t="s">
        <v>669</v>
      </c>
      <c r="RVA105" s="98" t="s">
        <v>669</v>
      </c>
      <c r="RVB105" s="98" t="s">
        <v>669</v>
      </c>
      <c r="RVC105" s="98" t="s">
        <v>669</v>
      </c>
      <c r="RVD105" s="98" t="s">
        <v>669</v>
      </c>
      <c r="RVE105" s="98" t="s">
        <v>669</v>
      </c>
      <c r="RVF105" s="98" t="s">
        <v>669</v>
      </c>
      <c r="RVG105" s="98" t="s">
        <v>669</v>
      </c>
      <c r="RVH105" s="98" t="s">
        <v>669</v>
      </c>
      <c r="RVI105" s="98" t="s">
        <v>669</v>
      </c>
      <c r="RVJ105" s="98" t="s">
        <v>669</v>
      </c>
      <c r="RVK105" s="98" t="s">
        <v>669</v>
      </c>
      <c r="RVL105" s="98" t="s">
        <v>669</v>
      </c>
      <c r="RVM105" s="98" t="s">
        <v>669</v>
      </c>
      <c r="RVN105" s="98" t="s">
        <v>669</v>
      </c>
      <c r="RVO105" s="98" t="s">
        <v>669</v>
      </c>
      <c r="RVP105" s="98" t="s">
        <v>669</v>
      </c>
      <c r="RVQ105" s="98" t="s">
        <v>669</v>
      </c>
      <c r="RVR105" s="98" t="s">
        <v>669</v>
      </c>
      <c r="RVS105" s="98" t="s">
        <v>669</v>
      </c>
      <c r="RVT105" s="98" t="s">
        <v>669</v>
      </c>
      <c r="RVU105" s="98" t="s">
        <v>669</v>
      </c>
      <c r="RVV105" s="98" t="s">
        <v>669</v>
      </c>
      <c r="RVW105" s="98" t="s">
        <v>669</v>
      </c>
      <c r="RVX105" s="98" t="s">
        <v>669</v>
      </c>
      <c r="RVY105" s="98" t="s">
        <v>669</v>
      </c>
      <c r="RVZ105" s="98" t="s">
        <v>669</v>
      </c>
      <c r="RWA105" s="98" t="s">
        <v>669</v>
      </c>
      <c r="RWB105" s="98" t="s">
        <v>669</v>
      </c>
      <c r="RWC105" s="98" t="s">
        <v>669</v>
      </c>
      <c r="RWD105" s="98" t="s">
        <v>669</v>
      </c>
      <c r="RWE105" s="98" t="s">
        <v>669</v>
      </c>
      <c r="RWF105" s="98" t="s">
        <v>669</v>
      </c>
      <c r="RWG105" s="98" t="s">
        <v>669</v>
      </c>
      <c r="RWH105" s="98" t="s">
        <v>669</v>
      </c>
      <c r="RWI105" s="98" t="s">
        <v>669</v>
      </c>
      <c r="RWJ105" s="98" t="s">
        <v>669</v>
      </c>
      <c r="RWK105" s="98" t="s">
        <v>669</v>
      </c>
      <c r="RWL105" s="98" t="s">
        <v>669</v>
      </c>
      <c r="RWM105" s="98" t="s">
        <v>669</v>
      </c>
      <c r="RWN105" s="98" t="s">
        <v>669</v>
      </c>
      <c r="RWO105" s="98" t="s">
        <v>669</v>
      </c>
      <c r="RWP105" s="98" t="s">
        <v>669</v>
      </c>
      <c r="RWQ105" s="98" t="s">
        <v>669</v>
      </c>
      <c r="RWR105" s="98" t="s">
        <v>669</v>
      </c>
      <c r="RWS105" s="98" t="s">
        <v>669</v>
      </c>
      <c r="RWT105" s="98" t="s">
        <v>669</v>
      </c>
      <c r="RWU105" s="98" t="s">
        <v>669</v>
      </c>
      <c r="RWV105" s="98" t="s">
        <v>669</v>
      </c>
      <c r="RWW105" s="98" t="s">
        <v>669</v>
      </c>
      <c r="RWX105" s="98" t="s">
        <v>669</v>
      </c>
      <c r="RWY105" s="98" t="s">
        <v>669</v>
      </c>
      <c r="RWZ105" s="98" t="s">
        <v>669</v>
      </c>
      <c r="RXA105" s="98" t="s">
        <v>669</v>
      </c>
      <c r="RXB105" s="98" t="s">
        <v>669</v>
      </c>
      <c r="RXC105" s="98" t="s">
        <v>669</v>
      </c>
      <c r="RXD105" s="98" t="s">
        <v>669</v>
      </c>
      <c r="RXE105" s="98" t="s">
        <v>669</v>
      </c>
      <c r="RXF105" s="98" t="s">
        <v>669</v>
      </c>
      <c r="RXG105" s="98" t="s">
        <v>669</v>
      </c>
      <c r="RXH105" s="98" t="s">
        <v>669</v>
      </c>
      <c r="RXI105" s="98" t="s">
        <v>669</v>
      </c>
      <c r="RXJ105" s="98" t="s">
        <v>669</v>
      </c>
      <c r="RXK105" s="98" t="s">
        <v>669</v>
      </c>
      <c r="RXL105" s="98" t="s">
        <v>669</v>
      </c>
      <c r="RXM105" s="98" t="s">
        <v>669</v>
      </c>
      <c r="RXN105" s="98" t="s">
        <v>669</v>
      </c>
      <c r="RXO105" s="98" t="s">
        <v>669</v>
      </c>
      <c r="RXP105" s="98" t="s">
        <v>669</v>
      </c>
      <c r="RXQ105" s="98" t="s">
        <v>669</v>
      </c>
      <c r="RXR105" s="98" t="s">
        <v>669</v>
      </c>
      <c r="RXS105" s="98" t="s">
        <v>669</v>
      </c>
      <c r="RXT105" s="98" t="s">
        <v>669</v>
      </c>
      <c r="RXU105" s="98" t="s">
        <v>669</v>
      </c>
      <c r="RXV105" s="98" t="s">
        <v>669</v>
      </c>
      <c r="RXW105" s="98" t="s">
        <v>669</v>
      </c>
      <c r="RXX105" s="98" t="s">
        <v>669</v>
      </c>
      <c r="RXY105" s="98" t="s">
        <v>669</v>
      </c>
      <c r="RXZ105" s="98" t="s">
        <v>669</v>
      </c>
      <c r="RYA105" s="98" t="s">
        <v>669</v>
      </c>
      <c r="RYB105" s="98" t="s">
        <v>669</v>
      </c>
      <c r="RYC105" s="98" t="s">
        <v>669</v>
      </c>
      <c r="RYD105" s="98" t="s">
        <v>669</v>
      </c>
      <c r="RYE105" s="98" t="s">
        <v>669</v>
      </c>
      <c r="RYF105" s="98" t="s">
        <v>669</v>
      </c>
      <c r="RYG105" s="98" t="s">
        <v>669</v>
      </c>
      <c r="RYH105" s="98" t="s">
        <v>669</v>
      </c>
      <c r="RYI105" s="98" t="s">
        <v>669</v>
      </c>
      <c r="RYJ105" s="98" t="s">
        <v>669</v>
      </c>
      <c r="RYK105" s="98" t="s">
        <v>669</v>
      </c>
      <c r="RYL105" s="98" t="s">
        <v>669</v>
      </c>
      <c r="RYM105" s="98" t="s">
        <v>669</v>
      </c>
      <c r="RYN105" s="98" t="s">
        <v>669</v>
      </c>
      <c r="RYO105" s="98" t="s">
        <v>669</v>
      </c>
      <c r="RYP105" s="98" t="s">
        <v>669</v>
      </c>
      <c r="RYQ105" s="98" t="s">
        <v>669</v>
      </c>
      <c r="RYR105" s="98" t="s">
        <v>669</v>
      </c>
      <c r="RYS105" s="98" t="s">
        <v>669</v>
      </c>
      <c r="RYT105" s="98" t="s">
        <v>669</v>
      </c>
      <c r="RYU105" s="98" t="s">
        <v>669</v>
      </c>
      <c r="RYV105" s="98" t="s">
        <v>669</v>
      </c>
      <c r="RYW105" s="98" t="s">
        <v>669</v>
      </c>
      <c r="RYX105" s="98" t="s">
        <v>669</v>
      </c>
      <c r="RYY105" s="98" t="s">
        <v>669</v>
      </c>
      <c r="RYZ105" s="98" t="s">
        <v>669</v>
      </c>
      <c r="RZA105" s="98" t="s">
        <v>669</v>
      </c>
      <c r="RZB105" s="98" t="s">
        <v>669</v>
      </c>
      <c r="RZC105" s="98" t="s">
        <v>669</v>
      </c>
      <c r="RZD105" s="98" t="s">
        <v>669</v>
      </c>
      <c r="RZE105" s="98" t="s">
        <v>669</v>
      </c>
      <c r="RZF105" s="98" t="s">
        <v>669</v>
      </c>
      <c r="RZG105" s="98" t="s">
        <v>669</v>
      </c>
      <c r="RZH105" s="98" t="s">
        <v>669</v>
      </c>
      <c r="RZI105" s="98" t="s">
        <v>669</v>
      </c>
      <c r="RZJ105" s="98" t="s">
        <v>669</v>
      </c>
      <c r="RZK105" s="98" t="s">
        <v>669</v>
      </c>
      <c r="RZL105" s="98" t="s">
        <v>669</v>
      </c>
      <c r="RZM105" s="98" t="s">
        <v>669</v>
      </c>
      <c r="RZN105" s="98" t="s">
        <v>669</v>
      </c>
      <c r="RZO105" s="98" t="s">
        <v>669</v>
      </c>
      <c r="RZP105" s="98" t="s">
        <v>669</v>
      </c>
      <c r="RZQ105" s="98" t="s">
        <v>669</v>
      </c>
      <c r="RZR105" s="98" t="s">
        <v>669</v>
      </c>
      <c r="RZS105" s="98" t="s">
        <v>669</v>
      </c>
      <c r="RZT105" s="98" t="s">
        <v>669</v>
      </c>
      <c r="RZU105" s="98" t="s">
        <v>669</v>
      </c>
      <c r="RZV105" s="98" t="s">
        <v>669</v>
      </c>
      <c r="RZW105" s="98" t="s">
        <v>669</v>
      </c>
      <c r="RZX105" s="98" t="s">
        <v>669</v>
      </c>
      <c r="RZY105" s="98" t="s">
        <v>669</v>
      </c>
      <c r="RZZ105" s="98" t="s">
        <v>669</v>
      </c>
      <c r="SAA105" s="98" t="s">
        <v>669</v>
      </c>
      <c r="SAB105" s="98" t="s">
        <v>669</v>
      </c>
      <c r="SAC105" s="98" t="s">
        <v>669</v>
      </c>
      <c r="SAD105" s="98" t="s">
        <v>669</v>
      </c>
      <c r="SAE105" s="98" t="s">
        <v>669</v>
      </c>
      <c r="SAF105" s="98" t="s">
        <v>669</v>
      </c>
      <c r="SAG105" s="98" t="s">
        <v>669</v>
      </c>
      <c r="SAH105" s="98" t="s">
        <v>669</v>
      </c>
      <c r="SAI105" s="98" t="s">
        <v>669</v>
      </c>
      <c r="SAJ105" s="98" t="s">
        <v>669</v>
      </c>
      <c r="SAK105" s="98" t="s">
        <v>669</v>
      </c>
      <c r="SAL105" s="98" t="s">
        <v>669</v>
      </c>
      <c r="SAM105" s="98" t="s">
        <v>669</v>
      </c>
      <c r="SAN105" s="98" t="s">
        <v>669</v>
      </c>
      <c r="SAO105" s="98" t="s">
        <v>669</v>
      </c>
      <c r="SAP105" s="98" t="s">
        <v>669</v>
      </c>
      <c r="SAQ105" s="98" t="s">
        <v>669</v>
      </c>
      <c r="SAR105" s="98" t="s">
        <v>669</v>
      </c>
      <c r="SAS105" s="98" t="s">
        <v>669</v>
      </c>
      <c r="SAT105" s="98" t="s">
        <v>669</v>
      </c>
      <c r="SAU105" s="98" t="s">
        <v>669</v>
      </c>
      <c r="SAV105" s="98" t="s">
        <v>669</v>
      </c>
      <c r="SAW105" s="98" t="s">
        <v>669</v>
      </c>
      <c r="SAX105" s="98" t="s">
        <v>669</v>
      </c>
      <c r="SAY105" s="98" t="s">
        <v>669</v>
      </c>
      <c r="SAZ105" s="98" t="s">
        <v>669</v>
      </c>
      <c r="SBA105" s="98" t="s">
        <v>669</v>
      </c>
      <c r="SBB105" s="98" t="s">
        <v>669</v>
      </c>
      <c r="SBC105" s="98" t="s">
        <v>669</v>
      </c>
      <c r="SBD105" s="98" t="s">
        <v>669</v>
      </c>
      <c r="SBE105" s="98" t="s">
        <v>669</v>
      </c>
      <c r="SBF105" s="98" t="s">
        <v>669</v>
      </c>
      <c r="SBG105" s="98" t="s">
        <v>669</v>
      </c>
      <c r="SBH105" s="98" t="s">
        <v>669</v>
      </c>
      <c r="SBI105" s="98" t="s">
        <v>669</v>
      </c>
      <c r="SBJ105" s="98" t="s">
        <v>669</v>
      </c>
      <c r="SBK105" s="98" t="s">
        <v>669</v>
      </c>
      <c r="SBL105" s="98" t="s">
        <v>669</v>
      </c>
      <c r="SBM105" s="98" t="s">
        <v>669</v>
      </c>
      <c r="SBN105" s="98" t="s">
        <v>669</v>
      </c>
      <c r="SBO105" s="98" t="s">
        <v>669</v>
      </c>
      <c r="SBP105" s="98" t="s">
        <v>669</v>
      </c>
      <c r="SBQ105" s="98" t="s">
        <v>669</v>
      </c>
      <c r="SBR105" s="98" t="s">
        <v>669</v>
      </c>
      <c r="SBS105" s="98" t="s">
        <v>669</v>
      </c>
      <c r="SBT105" s="98" t="s">
        <v>669</v>
      </c>
      <c r="SBU105" s="98" t="s">
        <v>669</v>
      </c>
      <c r="SBV105" s="98" t="s">
        <v>669</v>
      </c>
      <c r="SBW105" s="98" t="s">
        <v>669</v>
      </c>
      <c r="SBX105" s="98" t="s">
        <v>669</v>
      </c>
      <c r="SBY105" s="98" t="s">
        <v>669</v>
      </c>
      <c r="SBZ105" s="98" t="s">
        <v>669</v>
      </c>
      <c r="SCA105" s="98" t="s">
        <v>669</v>
      </c>
      <c r="SCB105" s="98" t="s">
        <v>669</v>
      </c>
      <c r="SCC105" s="98" t="s">
        <v>669</v>
      </c>
      <c r="SCD105" s="98" t="s">
        <v>669</v>
      </c>
      <c r="SCE105" s="98" t="s">
        <v>669</v>
      </c>
      <c r="SCF105" s="98" t="s">
        <v>669</v>
      </c>
      <c r="SCG105" s="98" t="s">
        <v>669</v>
      </c>
      <c r="SCH105" s="98" t="s">
        <v>669</v>
      </c>
      <c r="SCI105" s="98" t="s">
        <v>669</v>
      </c>
      <c r="SCJ105" s="98" t="s">
        <v>669</v>
      </c>
      <c r="SCK105" s="98" t="s">
        <v>669</v>
      </c>
      <c r="SCL105" s="98" t="s">
        <v>669</v>
      </c>
      <c r="SCM105" s="98" t="s">
        <v>669</v>
      </c>
      <c r="SCN105" s="98" t="s">
        <v>669</v>
      </c>
      <c r="SCO105" s="98" t="s">
        <v>669</v>
      </c>
      <c r="SCP105" s="98" t="s">
        <v>669</v>
      </c>
      <c r="SCQ105" s="98" t="s">
        <v>669</v>
      </c>
      <c r="SCR105" s="98" t="s">
        <v>669</v>
      </c>
      <c r="SCS105" s="98" t="s">
        <v>669</v>
      </c>
      <c r="SCT105" s="98" t="s">
        <v>669</v>
      </c>
      <c r="SCU105" s="98" t="s">
        <v>669</v>
      </c>
      <c r="SCV105" s="98" t="s">
        <v>669</v>
      </c>
      <c r="SCW105" s="98" t="s">
        <v>669</v>
      </c>
      <c r="SCX105" s="98" t="s">
        <v>669</v>
      </c>
      <c r="SCY105" s="98" t="s">
        <v>669</v>
      </c>
      <c r="SCZ105" s="98" t="s">
        <v>669</v>
      </c>
      <c r="SDA105" s="98" t="s">
        <v>669</v>
      </c>
      <c r="SDB105" s="98" t="s">
        <v>669</v>
      </c>
      <c r="SDC105" s="98" t="s">
        <v>669</v>
      </c>
      <c r="SDD105" s="98" t="s">
        <v>669</v>
      </c>
      <c r="SDE105" s="98" t="s">
        <v>669</v>
      </c>
      <c r="SDF105" s="98" t="s">
        <v>669</v>
      </c>
      <c r="SDG105" s="98" t="s">
        <v>669</v>
      </c>
      <c r="SDH105" s="98" t="s">
        <v>669</v>
      </c>
      <c r="SDI105" s="98" t="s">
        <v>669</v>
      </c>
      <c r="SDJ105" s="98" t="s">
        <v>669</v>
      </c>
      <c r="SDK105" s="98" t="s">
        <v>669</v>
      </c>
      <c r="SDL105" s="98" t="s">
        <v>669</v>
      </c>
      <c r="SDM105" s="98" t="s">
        <v>669</v>
      </c>
      <c r="SDN105" s="98" t="s">
        <v>669</v>
      </c>
      <c r="SDO105" s="98" t="s">
        <v>669</v>
      </c>
      <c r="SDP105" s="98" t="s">
        <v>669</v>
      </c>
      <c r="SDQ105" s="98" t="s">
        <v>669</v>
      </c>
      <c r="SDR105" s="98" t="s">
        <v>669</v>
      </c>
      <c r="SDS105" s="98" t="s">
        <v>669</v>
      </c>
      <c r="SDT105" s="98" t="s">
        <v>669</v>
      </c>
      <c r="SDU105" s="98" t="s">
        <v>669</v>
      </c>
      <c r="SDV105" s="98" t="s">
        <v>669</v>
      </c>
      <c r="SDW105" s="98" t="s">
        <v>669</v>
      </c>
      <c r="SDX105" s="98" t="s">
        <v>669</v>
      </c>
      <c r="SDY105" s="98" t="s">
        <v>669</v>
      </c>
      <c r="SDZ105" s="98" t="s">
        <v>669</v>
      </c>
      <c r="SEA105" s="98" t="s">
        <v>669</v>
      </c>
      <c r="SEB105" s="98" t="s">
        <v>669</v>
      </c>
      <c r="SEC105" s="98" t="s">
        <v>669</v>
      </c>
      <c r="SED105" s="98" t="s">
        <v>669</v>
      </c>
      <c r="SEE105" s="98" t="s">
        <v>669</v>
      </c>
      <c r="SEF105" s="98" t="s">
        <v>669</v>
      </c>
      <c r="SEG105" s="98" t="s">
        <v>669</v>
      </c>
      <c r="SEH105" s="98" t="s">
        <v>669</v>
      </c>
      <c r="SEI105" s="98" t="s">
        <v>669</v>
      </c>
      <c r="SEJ105" s="98" t="s">
        <v>669</v>
      </c>
      <c r="SEK105" s="98" t="s">
        <v>669</v>
      </c>
      <c r="SEL105" s="98" t="s">
        <v>669</v>
      </c>
      <c r="SEM105" s="98" t="s">
        <v>669</v>
      </c>
      <c r="SEN105" s="98" t="s">
        <v>669</v>
      </c>
      <c r="SEO105" s="98" t="s">
        <v>669</v>
      </c>
      <c r="SEP105" s="98" t="s">
        <v>669</v>
      </c>
      <c r="SEQ105" s="98" t="s">
        <v>669</v>
      </c>
      <c r="SER105" s="98" t="s">
        <v>669</v>
      </c>
      <c r="SES105" s="98" t="s">
        <v>669</v>
      </c>
      <c r="SET105" s="98" t="s">
        <v>669</v>
      </c>
      <c r="SEU105" s="98" t="s">
        <v>669</v>
      </c>
      <c r="SEV105" s="98" t="s">
        <v>669</v>
      </c>
      <c r="SEW105" s="98" t="s">
        <v>669</v>
      </c>
      <c r="SEX105" s="98" t="s">
        <v>669</v>
      </c>
      <c r="SEY105" s="98" t="s">
        <v>669</v>
      </c>
      <c r="SEZ105" s="98" t="s">
        <v>669</v>
      </c>
      <c r="SFA105" s="98" t="s">
        <v>669</v>
      </c>
      <c r="SFB105" s="98" t="s">
        <v>669</v>
      </c>
      <c r="SFC105" s="98" t="s">
        <v>669</v>
      </c>
      <c r="SFD105" s="98" t="s">
        <v>669</v>
      </c>
      <c r="SFE105" s="98" t="s">
        <v>669</v>
      </c>
      <c r="SFF105" s="98" t="s">
        <v>669</v>
      </c>
      <c r="SFG105" s="98" t="s">
        <v>669</v>
      </c>
      <c r="SFH105" s="98" t="s">
        <v>669</v>
      </c>
      <c r="SFI105" s="98" t="s">
        <v>669</v>
      </c>
      <c r="SFJ105" s="98" t="s">
        <v>669</v>
      </c>
      <c r="SFK105" s="98" t="s">
        <v>669</v>
      </c>
      <c r="SFL105" s="98" t="s">
        <v>669</v>
      </c>
      <c r="SFM105" s="98" t="s">
        <v>669</v>
      </c>
      <c r="SFN105" s="98" t="s">
        <v>669</v>
      </c>
      <c r="SFO105" s="98" t="s">
        <v>669</v>
      </c>
      <c r="SFP105" s="98" t="s">
        <v>669</v>
      </c>
      <c r="SFQ105" s="98" t="s">
        <v>669</v>
      </c>
      <c r="SFR105" s="98" t="s">
        <v>669</v>
      </c>
      <c r="SFS105" s="98" t="s">
        <v>669</v>
      </c>
      <c r="SFT105" s="98" t="s">
        <v>669</v>
      </c>
      <c r="SFU105" s="98" t="s">
        <v>669</v>
      </c>
      <c r="SFV105" s="98" t="s">
        <v>669</v>
      </c>
      <c r="SFW105" s="98" t="s">
        <v>669</v>
      </c>
      <c r="SFX105" s="98" t="s">
        <v>669</v>
      </c>
      <c r="SFY105" s="98" t="s">
        <v>669</v>
      </c>
      <c r="SFZ105" s="98" t="s">
        <v>669</v>
      </c>
      <c r="SGA105" s="98" t="s">
        <v>669</v>
      </c>
      <c r="SGB105" s="98" t="s">
        <v>669</v>
      </c>
      <c r="SGC105" s="98" t="s">
        <v>669</v>
      </c>
      <c r="SGD105" s="98" t="s">
        <v>669</v>
      </c>
      <c r="SGE105" s="98" t="s">
        <v>669</v>
      </c>
      <c r="SGF105" s="98" t="s">
        <v>669</v>
      </c>
      <c r="SGG105" s="98" t="s">
        <v>669</v>
      </c>
      <c r="SGH105" s="98" t="s">
        <v>669</v>
      </c>
      <c r="SGI105" s="98" t="s">
        <v>669</v>
      </c>
      <c r="SGJ105" s="98" t="s">
        <v>669</v>
      </c>
      <c r="SGK105" s="98" t="s">
        <v>669</v>
      </c>
      <c r="SGL105" s="98" t="s">
        <v>669</v>
      </c>
      <c r="SGM105" s="98" t="s">
        <v>669</v>
      </c>
      <c r="SGN105" s="98" t="s">
        <v>669</v>
      </c>
      <c r="SGO105" s="98" t="s">
        <v>669</v>
      </c>
      <c r="SGP105" s="98" t="s">
        <v>669</v>
      </c>
      <c r="SGQ105" s="98" t="s">
        <v>669</v>
      </c>
      <c r="SGR105" s="98" t="s">
        <v>669</v>
      </c>
      <c r="SGS105" s="98" t="s">
        <v>669</v>
      </c>
      <c r="SGT105" s="98" t="s">
        <v>669</v>
      </c>
      <c r="SGU105" s="98" t="s">
        <v>669</v>
      </c>
      <c r="SGV105" s="98" t="s">
        <v>669</v>
      </c>
      <c r="SGW105" s="98" t="s">
        <v>669</v>
      </c>
      <c r="SGX105" s="98" t="s">
        <v>669</v>
      </c>
      <c r="SGY105" s="98" t="s">
        <v>669</v>
      </c>
      <c r="SGZ105" s="98" t="s">
        <v>669</v>
      </c>
      <c r="SHA105" s="98" t="s">
        <v>669</v>
      </c>
      <c r="SHB105" s="98" t="s">
        <v>669</v>
      </c>
      <c r="SHC105" s="98" t="s">
        <v>669</v>
      </c>
      <c r="SHD105" s="98" t="s">
        <v>669</v>
      </c>
      <c r="SHE105" s="98" t="s">
        <v>669</v>
      </c>
      <c r="SHF105" s="98" t="s">
        <v>669</v>
      </c>
      <c r="SHG105" s="98" t="s">
        <v>669</v>
      </c>
      <c r="SHH105" s="98" t="s">
        <v>669</v>
      </c>
      <c r="SHI105" s="98" t="s">
        <v>669</v>
      </c>
      <c r="SHJ105" s="98" t="s">
        <v>669</v>
      </c>
      <c r="SHK105" s="98" t="s">
        <v>669</v>
      </c>
      <c r="SHL105" s="98" t="s">
        <v>669</v>
      </c>
      <c r="SHM105" s="98" t="s">
        <v>669</v>
      </c>
      <c r="SHN105" s="98" t="s">
        <v>669</v>
      </c>
      <c r="SHO105" s="98" t="s">
        <v>669</v>
      </c>
      <c r="SHP105" s="98" t="s">
        <v>669</v>
      </c>
      <c r="SHQ105" s="98" t="s">
        <v>669</v>
      </c>
      <c r="SHR105" s="98" t="s">
        <v>669</v>
      </c>
      <c r="SHS105" s="98" t="s">
        <v>669</v>
      </c>
      <c r="SHT105" s="98" t="s">
        <v>669</v>
      </c>
      <c r="SHU105" s="98" t="s">
        <v>669</v>
      </c>
      <c r="SHV105" s="98" t="s">
        <v>669</v>
      </c>
      <c r="SHW105" s="98" t="s">
        <v>669</v>
      </c>
      <c r="SHX105" s="98" t="s">
        <v>669</v>
      </c>
      <c r="SHY105" s="98" t="s">
        <v>669</v>
      </c>
      <c r="SHZ105" s="98" t="s">
        <v>669</v>
      </c>
      <c r="SIA105" s="98" t="s">
        <v>669</v>
      </c>
      <c r="SIB105" s="98" t="s">
        <v>669</v>
      </c>
      <c r="SIC105" s="98" t="s">
        <v>669</v>
      </c>
      <c r="SID105" s="98" t="s">
        <v>669</v>
      </c>
      <c r="SIE105" s="98" t="s">
        <v>669</v>
      </c>
      <c r="SIF105" s="98" t="s">
        <v>669</v>
      </c>
      <c r="SIG105" s="98" t="s">
        <v>669</v>
      </c>
      <c r="SIH105" s="98" t="s">
        <v>669</v>
      </c>
      <c r="SII105" s="98" t="s">
        <v>669</v>
      </c>
      <c r="SIJ105" s="98" t="s">
        <v>669</v>
      </c>
      <c r="SIK105" s="98" t="s">
        <v>669</v>
      </c>
      <c r="SIL105" s="98" t="s">
        <v>669</v>
      </c>
      <c r="SIM105" s="98" t="s">
        <v>669</v>
      </c>
      <c r="SIN105" s="98" t="s">
        <v>669</v>
      </c>
      <c r="SIO105" s="98" t="s">
        <v>669</v>
      </c>
      <c r="SIP105" s="98" t="s">
        <v>669</v>
      </c>
      <c r="SIQ105" s="98" t="s">
        <v>669</v>
      </c>
      <c r="SIR105" s="98" t="s">
        <v>669</v>
      </c>
      <c r="SIS105" s="98" t="s">
        <v>669</v>
      </c>
      <c r="SIT105" s="98" t="s">
        <v>669</v>
      </c>
      <c r="SIU105" s="98" t="s">
        <v>669</v>
      </c>
      <c r="SIV105" s="98" t="s">
        <v>669</v>
      </c>
      <c r="SIW105" s="98" t="s">
        <v>669</v>
      </c>
      <c r="SIX105" s="98" t="s">
        <v>669</v>
      </c>
      <c r="SIY105" s="98" t="s">
        <v>669</v>
      </c>
      <c r="SIZ105" s="98" t="s">
        <v>669</v>
      </c>
      <c r="SJA105" s="98" t="s">
        <v>669</v>
      </c>
      <c r="SJB105" s="98" t="s">
        <v>669</v>
      </c>
      <c r="SJC105" s="98" t="s">
        <v>669</v>
      </c>
      <c r="SJD105" s="98" t="s">
        <v>669</v>
      </c>
      <c r="SJE105" s="98" t="s">
        <v>669</v>
      </c>
      <c r="SJF105" s="98" t="s">
        <v>669</v>
      </c>
      <c r="SJG105" s="98" t="s">
        <v>669</v>
      </c>
      <c r="SJH105" s="98" t="s">
        <v>669</v>
      </c>
      <c r="SJI105" s="98" t="s">
        <v>669</v>
      </c>
      <c r="SJJ105" s="98" t="s">
        <v>669</v>
      </c>
      <c r="SJK105" s="98" t="s">
        <v>669</v>
      </c>
      <c r="SJL105" s="98" t="s">
        <v>669</v>
      </c>
      <c r="SJM105" s="98" t="s">
        <v>669</v>
      </c>
      <c r="SJN105" s="98" t="s">
        <v>669</v>
      </c>
      <c r="SJO105" s="98" t="s">
        <v>669</v>
      </c>
      <c r="SJP105" s="98" t="s">
        <v>669</v>
      </c>
      <c r="SJQ105" s="98" t="s">
        <v>669</v>
      </c>
      <c r="SJR105" s="98" t="s">
        <v>669</v>
      </c>
      <c r="SJS105" s="98" t="s">
        <v>669</v>
      </c>
      <c r="SJT105" s="98" t="s">
        <v>669</v>
      </c>
      <c r="SJU105" s="98" t="s">
        <v>669</v>
      </c>
      <c r="SJV105" s="98" t="s">
        <v>669</v>
      </c>
      <c r="SJW105" s="98" t="s">
        <v>669</v>
      </c>
      <c r="SJX105" s="98" t="s">
        <v>669</v>
      </c>
      <c r="SJY105" s="98" t="s">
        <v>669</v>
      </c>
      <c r="SJZ105" s="98" t="s">
        <v>669</v>
      </c>
      <c r="SKA105" s="98" t="s">
        <v>669</v>
      </c>
      <c r="SKB105" s="98" t="s">
        <v>669</v>
      </c>
      <c r="SKC105" s="98" t="s">
        <v>669</v>
      </c>
      <c r="SKD105" s="98" t="s">
        <v>669</v>
      </c>
      <c r="SKE105" s="98" t="s">
        <v>669</v>
      </c>
      <c r="SKF105" s="98" t="s">
        <v>669</v>
      </c>
      <c r="SKG105" s="98" t="s">
        <v>669</v>
      </c>
      <c r="SKH105" s="98" t="s">
        <v>669</v>
      </c>
      <c r="SKI105" s="98" t="s">
        <v>669</v>
      </c>
      <c r="SKJ105" s="98" t="s">
        <v>669</v>
      </c>
      <c r="SKK105" s="98" t="s">
        <v>669</v>
      </c>
      <c r="SKL105" s="98" t="s">
        <v>669</v>
      </c>
      <c r="SKM105" s="98" t="s">
        <v>669</v>
      </c>
      <c r="SKN105" s="98" t="s">
        <v>669</v>
      </c>
      <c r="SKO105" s="98" t="s">
        <v>669</v>
      </c>
      <c r="SKP105" s="98" t="s">
        <v>669</v>
      </c>
      <c r="SKQ105" s="98" t="s">
        <v>669</v>
      </c>
      <c r="SKR105" s="98" t="s">
        <v>669</v>
      </c>
      <c r="SKS105" s="98" t="s">
        <v>669</v>
      </c>
      <c r="SKT105" s="98" t="s">
        <v>669</v>
      </c>
      <c r="SKU105" s="98" t="s">
        <v>669</v>
      </c>
      <c r="SKV105" s="98" t="s">
        <v>669</v>
      </c>
      <c r="SKW105" s="98" t="s">
        <v>669</v>
      </c>
      <c r="SKX105" s="98" t="s">
        <v>669</v>
      </c>
      <c r="SKY105" s="98" t="s">
        <v>669</v>
      </c>
      <c r="SKZ105" s="98" t="s">
        <v>669</v>
      </c>
      <c r="SLA105" s="98" t="s">
        <v>669</v>
      </c>
      <c r="SLB105" s="98" t="s">
        <v>669</v>
      </c>
      <c r="SLC105" s="98" t="s">
        <v>669</v>
      </c>
      <c r="SLD105" s="98" t="s">
        <v>669</v>
      </c>
      <c r="SLE105" s="98" t="s">
        <v>669</v>
      </c>
      <c r="SLF105" s="98" t="s">
        <v>669</v>
      </c>
      <c r="SLG105" s="98" t="s">
        <v>669</v>
      </c>
      <c r="SLH105" s="98" t="s">
        <v>669</v>
      </c>
      <c r="SLI105" s="98" t="s">
        <v>669</v>
      </c>
      <c r="SLJ105" s="98" t="s">
        <v>669</v>
      </c>
      <c r="SLK105" s="98" t="s">
        <v>669</v>
      </c>
      <c r="SLL105" s="98" t="s">
        <v>669</v>
      </c>
      <c r="SLM105" s="98" t="s">
        <v>669</v>
      </c>
      <c r="SLN105" s="98" t="s">
        <v>669</v>
      </c>
      <c r="SLO105" s="98" t="s">
        <v>669</v>
      </c>
      <c r="SLP105" s="98" t="s">
        <v>669</v>
      </c>
      <c r="SLQ105" s="98" t="s">
        <v>669</v>
      </c>
      <c r="SLR105" s="98" t="s">
        <v>669</v>
      </c>
      <c r="SLS105" s="98" t="s">
        <v>669</v>
      </c>
      <c r="SLT105" s="98" t="s">
        <v>669</v>
      </c>
      <c r="SLU105" s="98" t="s">
        <v>669</v>
      </c>
      <c r="SLV105" s="98" t="s">
        <v>669</v>
      </c>
      <c r="SLW105" s="98" t="s">
        <v>669</v>
      </c>
      <c r="SLX105" s="98" t="s">
        <v>669</v>
      </c>
      <c r="SLY105" s="98" t="s">
        <v>669</v>
      </c>
      <c r="SLZ105" s="98" t="s">
        <v>669</v>
      </c>
      <c r="SMA105" s="98" t="s">
        <v>669</v>
      </c>
      <c r="SMB105" s="98" t="s">
        <v>669</v>
      </c>
      <c r="SMC105" s="98" t="s">
        <v>669</v>
      </c>
      <c r="SMD105" s="98" t="s">
        <v>669</v>
      </c>
      <c r="SME105" s="98" t="s">
        <v>669</v>
      </c>
      <c r="SMF105" s="98" t="s">
        <v>669</v>
      </c>
      <c r="SMG105" s="98" t="s">
        <v>669</v>
      </c>
      <c r="SMH105" s="98" t="s">
        <v>669</v>
      </c>
      <c r="SMI105" s="98" t="s">
        <v>669</v>
      </c>
      <c r="SMJ105" s="98" t="s">
        <v>669</v>
      </c>
      <c r="SMK105" s="98" t="s">
        <v>669</v>
      </c>
      <c r="SML105" s="98" t="s">
        <v>669</v>
      </c>
      <c r="SMM105" s="98" t="s">
        <v>669</v>
      </c>
      <c r="SMN105" s="98" t="s">
        <v>669</v>
      </c>
      <c r="SMO105" s="98" t="s">
        <v>669</v>
      </c>
      <c r="SMP105" s="98" t="s">
        <v>669</v>
      </c>
      <c r="SMQ105" s="98" t="s">
        <v>669</v>
      </c>
      <c r="SMR105" s="98" t="s">
        <v>669</v>
      </c>
      <c r="SMS105" s="98" t="s">
        <v>669</v>
      </c>
      <c r="SMT105" s="98" t="s">
        <v>669</v>
      </c>
      <c r="SMU105" s="98" t="s">
        <v>669</v>
      </c>
      <c r="SMV105" s="98" t="s">
        <v>669</v>
      </c>
      <c r="SMW105" s="98" t="s">
        <v>669</v>
      </c>
      <c r="SMX105" s="98" t="s">
        <v>669</v>
      </c>
      <c r="SMY105" s="98" t="s">
        <v>669</v>
      </c>
      <c r="SMZ105" s="98" t="s">
        <v>669</v>
      </c>
      <c r="SNA105" s="98" t="s">
        <v>669</v>
      </c>
      <c r="SNB105" s="98" t="s">
        <v>669</v>
      </c>
      <c r="SNC105" s="98" t="s">
        <v>669</v>
      </c>
      <c r="SND105" s="98" t="s">
        <v>669</v>
      </c>
      <c r="SNE105" s="98" t="s">
        <v>669</v>
      </c>
      <c r="SNF105" s="98" t="s">
        <v>669</v>
      </c>
      <c r="SNG105" s="98" t="s">
        <v>669</v>
      </c>
      <c r="SNH105" s="98" t="s">
        <v>669</v>
      </c>
      <c r="SNI105" s="98" t="s">
        <v>669</v>
      </c>
      <c r="SNJ105" s="98" t="s">
        <v>669</v>
      </c>
      <c r="SNK105" s="98" t="s">
        <v>669</v>
      </c>
      <c r="SNL105" s="98" t="s">
        <v>669</v>
      </c>
      <c r="SNM105" s="98" t="s">
        <v>669</v>
      </c>
      <c r="SNN105" s="98" t="s">
        <v>669</v>
      </c>
      <c r="SNO105" s="98" t="s">
        <v>669</v>
      </c>
      <c r="SNP105" s="98" t="s">
        <v>669</v>
      </c>
      <c r="SNQ105" s="98" t="s">
        <v>669</v>
      </c>
      <c r="SNR105" s="98" t="s">
        <v>669</v>
      </c>
      <c r="SNS105" s="98" t="s">
        <v>669</v>
      </c>
      <c r="SNT105" s="98" t="s">
        <v>669</v>
      </c>
      <c r="SNU105" s="98" t="s">
        <v>669</v>
      </c>
      <c r="SNV105" s="98" t="s">
        <v>669</v>
      </c>
      <c r="SNW105" s="98" t="s">
        <v>669</v>
      </c>
      <c r="SNX105" s="98" t="s">
        <v>669</v>
      </c>
      <c r="SNY105" s="98" t="s">
        <v>669</v>
      </c>
      <c r="SNZ105" s="98" t="s">
        <v>669</v>
      </c>
      <c r="SOA105" s="98" t="s">
        <v>669</v>
      </c>
      <c r="SOB105" s="98" t="s">
        <v>669</v>
      </c>
      <c r="SOC105" s="98" t="s">
        <v>669</v>
      </c>
      <c r="SOD105" s="98" t="s">
        <v>669</v>
      </c>
      <c r="SOE105" s="98" t="s">
        <v>669</v>
      </c>
      <c r="SOF105" s="98" t="s">
        <v>669</v>
      </c>
      <c r="SOG105" s="98" t="s">
        <v>669</v>
      </c>
      <c r="SOH105" s="98" t="s">
        <v>669</v>
      </c>
      <c r="SOI105" s="98" t="s">
        <v>669</v>
      </c>
      <c r="SOJ105" s="98" t="s">
        <v>669</v>
      </c>
      <c r="SOK105" s="98" t="s">
        <v>669</v>
      </c>
      <c r="SOL105" s="98" t="s">
        <v>669</v>
      </c>
      <c r="SOM105" s="98" t="s">
        <v>669</v>
      </c>
      <c r="SON105" s="98" t="s">
        <v>669</v>
      </c>
      <c r="SOO105" s="98" t="s">
        <v>669</v>
      </c>
      <c r="SOP105" s="98" t="s">
        <v>669</v>
      </c>
      <c r="SOQ105" s="98" t="s">
        <v>669</v>
      </c>
      <c r="SOR105" s="98" t="s">
        <v>669</v>
      </c>
      <c r="SOS105" s="98" t="s">
        <v>669</v>
      </c>
      <c r="SOT105" s="98" t="s">
        <v>669</v>
      </c>
      <c r="SOU105" s="98" t="s">
        <v>669</v>
      </c>
      <c r="SOV105" s="98" t="s">
        <v>669</v>
      </c>
      <c r="SOW105" s="98" t="s">
        <v>669</v>
      </c>
      <c r="SOX105" s="98" t="s">
        <v>669</v>
      </c>
      <c r="SOY105" s="98" t="s">
        <v>669</v>
      </c>
      <c r="SOZ105" s="98" t="s">
        <v>669</v>
      </c>
      <c r="SPA105" s="98" t="s">
        <v>669</v>
      </c>
      <c r="SPB105" s="98" t="s">
        <v>669</v>
      </c>
      <c r="SPC105" s="98" t="s">
        <v>669</v>
      </c>
      <c r="SPD105" s="98" t="s">
        <v>669</v>
      </c>
      <c r="SPE105" s="98" t="s">
        <v>669</v>
      </c>
      <c r="SPF105" s="98" t="s">
        <v>669</v>
      </c>
      <c r="SPG105" s="98" t="s">
        <v>669</v>
      </c>
      <c r="SPH105" s="98" t="s">
        <v>669</v>
      </c>
      <c r="SPI105" s="98" t="s">
        <v>669</v>
      </c>
      <c r="SPJ105" s="98" t="s">
        <v>669</v>
      </c>
      <c r="SPK105" s="98" t="s">
        <v>669</v>
      </c>
      <c r="SPL105" s="98" t="s">
        <v>669</v>
      </c>
      <c r="SPM105" s="98" t="s">
        <v>669</v>
      </c>
      <c r="SPN105" s="98" t="s">
        <v>669</v>
      </c>
      <c r="SPO105" s="98" t="s">
        <v>669</v>
      </c>
      <c r="SPP105" s="98" t="s">
        <v>669</v>
      </c>
      <c r="SPQ105" s="98" t="s">
        <v>669</v>
      </c>
      <c r="SPR105" s="98" t="s">
        <v>669</v>
      </c>
      <c r="SPS105" s="98" t="s">
        <v>669</v>
      </c>
      <c r="SPT105" s="98" t="s">
        <v>669</v>
      </c>
      <c r="SPU105" s="98" t="s">
        <v>669</v>
      </c>
      <c r="SPV105" s="98" t="s">
        <v>669</v>
      </c>
      <c r="SPW105" s="98" t="s">
        <v>669</v>
      </c>
      <c r="SPX105" s="98" t="s">
        <v>669</v>
      </c>
      <c r="SPY105" s="98" t="s">
        <v>669</v>
      </c>
      <c r="SPZ105" s="98" t="s">
        <v>669</v>
      </c>
      <c r="SQA105" s="98" t="s">
        <v>669</v>
      </c>
      <c r="SQB105" s="98" t="s">
        <v>669</v>
      </c>
      <c r="SQC105" s="98" t="s">
        <v>669</v>
      </c>
      <c r="SQD105" s="98" t="s">
        <v>669</v>
      </c>
      <c r="SQE105" s="98" t="s">
        <v>669</v>
      </c>
      <c r="SQF105" s="98" t="s">
        <v>669</v>
      </c>
      <c r="SQG105" s="98" t="s">
        <v>669</v>
      </c>
      <c r="SQH105" s="98" t="s">
        <v>669</v>
      </c>
      <c r="SQI105" s="98" t="s">
        <v>669</v>
      </c>
      <c r="SQJ105" s="98" t="s">
        <v>669</v>
      </c>
      <c r="SQK105" s="98" t="s">
        <v>669</v>
      </c>
      <c r="SQL105" s="98" t="s">
        <v>669</v>
      </c>
      <c r="SQM105" s="98" t="s">
        <v>669</v>
      </c>
      <c r="SQN105" s="98" t="s">
        <v>669</v>
      </c>
      <c r="SQO105" s="98" t="s">
        <v>669</v>
      </c>
      <c r="SQP105" s="98" t="s">
        <v>669</v>
      </c>
      <c r="SQQ105" s="98" t="s">
        <v>669</v>
      </c>
      <c r="SQR105" s="98" t="s">
        <v>669</v>
      </c>
      <c r="SQS105" s="98" t="s">
        <v>669</v>
      </c>
      <c r="SQT105" s="98" t="s">
        <v>669</v>
      </c>
      <c r="SQU105" s="98" t="s">
        <v>669</v>
      </c>
      <c r="SQV105" s="98" t="s">
        <v>669</v>
      </c>
      <c r="SQW105" s="98" t="s">
        <v>669</v>
      </c>
      <c r="SQX105" s="98" t="s">
        <v>669</v>
      </c>
      <c r="SQY105" s="98" t="s">
        <v>669</v>
      </c>
      <c r="SQZ105" s="98" t="s">
        <v>669</v>
      </c>
      <c r="SRA105" s="98" t="s">
        <v>669</v>
      </c>
      <c r="SRB105" s="98" t="s">
        <v>669</v>
      </c>
      <c r="SRC105" s="98" t="s">
        <v>669</v>
      </c>
      <c r="SRD105" s="98" t="s">
        <v>669</v>
      </c>
      <c r="SRE105" s="98" t="s">
        <v>669</v>
      </c>
      <c r="SRF105" s="98" t="s">
        <v>669</v>
      </c>
      <c r="SRG105" s="98" t="s">
        <v>669</v>
      </c>
      <c r="SRH105" s="98" t="s">
        <v>669</v>
      </c>
      <c r="SRI105" s="98" t="s">
        <v>669</v>
      </c>
      <c r="SRJ105" s="98" t="s">
        <v>669</v>
      </c>
      <c r="SRK105" s="98" t="s">
        <v>669</v>
      </c>
      <c r="SRL105" s="98" t="s">
        <v>669</v>
      </c>
      <c r="SRM105" s="98" t="s">
        <v>669</v>
      </c>
      <c r="SRN105" s="98" t="s">
        <v>669</v>
      </c>
      <c r="SRO105" s="98" t="s">
        <v>669</v>
      </c>
      <c r="SRP105" s="98" t="s">
        <v>669</v>
      </c>
      <c r="SRQ105" s="98" t="s">
        <v>669</v>
      </c>
      <c r="SRR105" s="98" t="s">
        <v>669</v>
      </c>
      <c r="SRS105" s="98" t="s">
        <v>669</v>
      </c>
      <c r="SRT105" s="98" t="s">
        <v>669</v>
      </c>
      <c r="SRU105" s="98" t="s">
        <v>669</v>
      </c>
      <c r="SRV105" s="98" t="s">
        <v>669</v>
      </c>
      <c r="SRW105" s="98" t="s">
        <v>669</v>
      </c>
      <c r="SRX105" s="98" t="s">
        <v>669</v>
      </c>
      <c r="SRY105" s="98" t="s">
        <v>669</v>
      </c>
      <c r="SRZ105" s="98" t="s">
        <v>669</v>
      </c>
      <c r="SSA105" s="98" t="s">
        <v>669</v>
      </c>
      <c r="SSB105" s="98" t="s">
        <v>669</v>
      </c>
      <c r="SSC105" s="98" t="s">
        <v>669</v>
      </c>
      <c r="SSD105" s="98" t="s">
        <v>669</v>
      </c>
      <c r="SSE105" s="98" t="s">
        <v>669</v>
      </c>
      <c r="SSF105" s="98" t="s">
        <v>669</v>
      </c>
      <c r="SSG105" s="98" t="s">
        <v>669</v>
      </c>
      <c r="SSH105" s="98" t="s">
        <v>669</v>
      </c>
      <c r="SSI105" s="98" t="s">
        <v>669</v>
      </c>
      <c r="SSJ105" s="98" t="s">
        <v>669</v>
      </c>
      <c r="SSK105" s="98" t="s">
        <v>669</v>
      </c>
      <c r="SSL105" s="98" t="s">
        <v>669</v>
      </c>
      <c r="SSM105" s="98" t="s">
        <v>669</v>
      </c>
      <c r="SSN105" s="98" t="s">
        <v>669</v>
      </c>
      <c r="SSO105" s="98" t="s">
        <v>669</v>
      </c>
      <c r="SSP105" s="98" t="s">
        <v>669</v>
      </c>
      <c r="SSQ105" s="98" t="s">
        <v>669</v>
      </c>
      <c r="SSR105" s="98" t="s">
        <v>669</v>
      </c>
      <c r="SSS105" s="98" t="s">
        <v>669</v>
      </c>
      <c r="SST105" s="98" t="s">
        <v>669</v>
      </c>
      <c r="SSU105" s="98" t="s">
        <v>669</v>
      </c>
      <c r="SSV105" s="98" t="s">
        <v>669</v>
      </c>
      <c r="SSW105" s="98" t="s">
        <v>669</v>
      </c>
      <c r="SSX105" s="98" t="s">
        <v>669</v>
      </c>
      <c r="SSY105" s="98" t="s">
        <v>669</v>
      </c>
      <c r="SSZ105" s="98" t="s">
        <v>669</v>
      </c>
      <c r="STA105" s="98" t="s">
        <v>669</v>
      </c>
      <c r="STB105" s="98" t="s">
        <v>669</v>
      </c>
      <c r="STC105" s="98" t="s">
        <v>669</v>
      </c>
      <c r="STD105" s="98" t="s">
        <v>669</v>
      </c>
      <c r="STE105" s="98" t="s">
        <v>669</v>
      </c>
      <c r="STF105" s="98" t="s">
        <v>669</v>
      </c>
      <c r="STG105" s="98" t="s">
        <v>669</v>
      </c>
      <c r="STH105" s="98" t="s">
        <v>669</v>
      </c>
      <c r="STI105" s="98" t="s">
        <v>669</v>
      </c>
      <c r="STJ105" s="98" t="s">
        <v>669</v>
      </c>
      <c r="STK105" s="98" t="s">
        <v>669</v>
      </c>
      <c r="STL105" s="98" t="s">
        <v>669</v>
      </c>
      <c r="STM105" s="98" t="s">
        <v>669</v>
      </c>
      <c r="STN105" s="98" t="s">
        <v>669</v>
      </c>
      <c r="STO105" s="98" t="s">
        <v>669</v>
      </c>
      <c r="STP105" s="98" t="s">
        <v>669</v>
      </c>
      <c r="STQ105" s="98" t="s">
        <v>669</v>
      </c>
      <c r="STR105" s="98" t="s">
        <v>669</v>
      </c>
      <c r="STS105" s="98" t="s">
        <v>669</v>
      </c>
      <c r="STT105" s="98" t="s">
        <v>669</v>
      </c>
      <c r="STU105" s="98" t="s">
        <v>669</v>
      </c>
      <c r="STV105" s="98" t="s">
        <v>669</v>
      </c>
      <c r="STW105" s="98" t="s">
        <v>669</v>
      </c>
      <c r="STX105" s="98" t="s">
        <v>669</v>
      </c>
      <c r="STY105" s="98" t="s">
        <v>669</v>
      </c>
      <c r="STZ105" s="98" t="s">
        <v>669</v>
      </c>
      <c r="SUA105" s="98" t="s">
        <v>669</v>
      </c>
      <c r="SUB105" s="98" t="s">
        <v>669</v>
      </c>
      <c r="SUC105" s="98" t="s">
        <v>669</v>
      </c>
      <c r="SUD105" s="98" t="s">
        <v>669</v>
      </c>
      <c r="SUE105" s="98" t="s">
        <v>669</v>
      </c>
      <c r="SUF105" s="98" t="s">
        <v>669</v>
      </c>
      <c r="SUG105" s="98" t="s">
        <v>669</v>
      </c>
      <c r="SUH105" s="98" t="s">
        <v>669</v>
      </c>
      <c r="SUI105" s="98" t="s">
        <v>669</v>
      </c>
      <c r="SUJ105" s="98" t="s">
        <v>669</v>
      </c>
      <c r="SUK105" s="98" t="s">
        <v>669</v>
      </c>
      <c r="SUL105" s="98" t="s">
        <v>669</v>
      </c>
      <c r="SUM105" s="98" t="s">
        <v>669</v>
      </c>
      <c r="SUN105" s="98" t="s">
        <v>669</v>
      </c>
      <c r="SUO105" s="98" t="s">
        <v>669</v>
      </c>
      <c r="SUP105" s="98" t="s">
        <v>669</v>
      </c>
      <c r="SUQ105" s="98" t="s">
        <v>669</v>
      </c>
      <c r="SUR105" s="98" t="s">
        <v>669</v>
      </c>
      <c r="SUS105" s="98" t="s">
        <v>669</v>
      </c>
      <c r="SUT105" s="98" t="s">
        <v>669</v>
      </c>
      <c r="SUU105" s="98" t="s">
        <v>669</v>
      </c>
      <c r="SUV105" s="98" t="s">
        <v>669</v>
      </c>
      <c r="SUW105" s="98" t="s">
        <v>669</v>
      </c>
      <c r="SUX105" s="98" t="s">
        <v>669</v>
      </c>
      <c r="SUY105" s="98" t="s">
        <v>669</v>
      </c>
      <c r="SUZ105" s="98" t="s">
        <v>669</v>
      </c>
      <c r="SVA105" s="98" t="s">
        <v>669</v>
      </c>
      <c r="SVB105" s="98" t="s">
        <v>669</v>
      </c>
      <c r="SVC105" s="98" t="s">
        <v>669</v>
      </c>
      <c r="SVD105" s="98" t="s">
        <v>669</v>
      </c>
      <c r="SVE105" s="98" t="s">
        <v>669</v>
      </c>
      <c r="SVF105" s="98" t="s">
        <v>669</v>
      </c>
      <c r="SVG105" s="98" t="s">
        <v>669</v>
      </c>
      <c r="SVH105" s="98" t="s">
        <v>669</v>
      </c>
      <c r="SVI105" s="98" t="s">
        <v>669</v>
      </c>
      <c r="SVJ105" s="98" t="s">
        <v>669</v>
      </c>
      <c r="SVK105" s="98" t="s">
        <v>669</v>
      </c>
      <c r="SVL105" s="98" t="s">
        <v>669</v>
      </c>
      <c r="SVM105" s="98" t="s">
        <v>669</v>
      </c>
      <c r="SVN105" s="98" t="s">
        <v>669</v>
      </c>
      <c r="SVO105" s="98" t="s">
        <v>669</v>
      </c>
      <c r="SVP105" s="98" t="s">
        <v>669</v>
      </c>
      <c r="SVQ105" s="98" t="s">
        <v>669</v>
      </c>
      <c r="SVR105" s="98" t="s">
        <v>669</v>
      </c>
      <c r="SVS105" s="98" t="s">
        <v>669</v>
      </c>
      <c r="SVT105" s="98" t="s">
        <v>669</v>
      </c>
      <c r="SVU105" s="98" t="s">
        <v>669</v>
      </c>
      <c r="SVV105" s="98" t="s">
        <v>669</v>
      </c>
      <c r="SVW105" s="98" t="s">
        <v>669</v>
      </c>
      <c r="SVX105" s="98" t="s">
        <v>669</v>
      </c>
      <c r="SVY105" s="98" t="s">
        <v>669</v>
      </c>
      <c r="SVZ105" s="98" t="s">
        <v>669</v>
      </c>
      <c r="SWA105" s="98" t="s">
        <v>669</v>
      </c>
      <c r="SWB105" s="98" t="s">
        <v>669</v>
      </c>
      <c r="SWC105" s="98" t="s">
        <v>669</v>
      </c>
      <c r="SWD105" s="98" t="s">
        <v>669</v>
      </c>
      <c r="SWE105" s="98" t="s">
        <v>669</v>
      </c>
      <c r="SWF105" s="98" t="s">
        <v>669</v>
      </c>
      <c r="SWG105" s="98" t="s">
        <v>669</v>
      </c>
      <c r="SWH105" s="98" t="s">
        <v>669</v>
      </c>
      <c r="SWI105" s="98" t="s">
        <v>669</v>
      </c>
      <c r="SWJ105" s="98" t="s">
        <v>669</v>
      </c>
      <c r="SWK105" s="98" t="s">
        <v>669</v>
      </c>
      <c r="SWL105" s="98" t="s">
        <v>669</v>
      </c>
      <c r="SWM105" s="98" t="s">
        <v>669</v>
      </c>
      <c r="SWN105" s="98" t="s">
        <v>669</v>
      </c>
      <c r="SWO105" s="98" t="s">
        <v>669</v>
      </c>
      <c r="SWP105" s="98" t="s">
        <v>669</v>
      </c>
      <c r="SWQ105" s="98" t="s">
        <v>669</v>
      </c>
      <c r="SWR105" s="98" t="s">
        <v>669</v>
      </c>
      <c r="SWS105" s="98" t="s">
        <v>669</v>
      </c>
      <c r="SWT105" s="98" t="s">
        <v>669</v>
      </c>
      <c r="SWU105" s="98" t="s">
        <v>669</v>
      </c>
      <c r="SWV105" s="98" t="s">
        <v>669</v>
      </c>
      <c r="SWW105" s="98" t="s">
        <v>669</v>
      </c>
      <c r="SWX105" s="98" t="s">
        <v>669</v>
      </c>
      <c r="SWY105" s="98" t="s">
        <v>669</v>
      </c>
      <c r="SWZ105" s="98" t="s">
        <v>669</v>
      </c>
      <c r="SXA105" s="98" t="s">
        <v>669</v>
      </c>
      <c r="SXB105" s="98" t="s">
        <v>669</v>
      </c>
      <c r="SXC105" s="98" t="s">
        <v>669</v>
      </c>
      <c r="SXD105" s="98" t="s">
        <v>669</v>
      </c>
      <c r="SXE105" s="98" t="s">
        <v>669</v>
      </c>
      <c r="SXF105" s="98" t="s">
        <v>669</v>
      </c>
      <c r="SXG105" s="98" t="s">
        <v>669</v>
      </c>
      <c r="SXH105" s="98" t="s">
        <v>669</v>
      </c>
      <c r="SXI105" s="98" t="s">
        <v>669</v>
      </c>
      <c r="SXJ105" s="98" t="s">
        <v>669</v>
      </c>
      <c r="SXK105" s="98" t="s">
        <v>669</v>
      </c>
      <c r="SXL105" s="98" t="s">
        <v>669</v>
      </c>
      <c r="SXM105" s="98" t="s">
        <v>669</v>
      </c>
      <c r="SXN105" s="98" t="s">
        <v>669</v>
      </c>
      <c r="SXO105" s="98" t="s">
        <v>669</v>
      </c>
      <c r="SXP105" s="98" t="s">
        <v>669</v>
      </c>
      <c r="SXQ105" s="98" t="s">
        <v>669</v>
      </c>
      <c r="SXR105" s="98" t="s">
        <v>669</v>
      </c>
      <c r="SXS105" s="98" t="s">
        <v>669</v>
      </c>
      <c r="SXT105" s="98" t="s">
        <v>669</v>
      </c>
      <c r="SXU105" s="98" t="s">
        <v>669</v>
      </c>
      <c r="SXV105" s="98" t="s">
        <v>669</v>
      </c>
      <c r="SXW105" s="98" t="s">
        <v>669</v>
      </c>
      <c r="SXX105" s="98" t="s">
        <v>669</v>
      </c>
      <c r="SXY105" s="98" t="s">
        <v>669</v>
      </c>
      <c r="SXZ105" s="98" t="s">
        <v>669</v>
      </c>
      <c r="SYA105" s="98" t="s">
        <v>669</v>
      </c>
      <c r="SYB105" s="98" t="s">
        <v>669</v>
      </c>
      <c r="SYC105" s="98" t="s">
        <v>669</v>
      </c>
      <c r="SYD105" s="98" t="s">
        <v>669</v>
      </c>
      <c r="SYE105" s="98" t="s">
        <v>669</v>
      </c>
      <c r="SYF105" s="98" t="s">
        <v>669</v>
      </c>
      <c r="SYG105" s="98" t="s">
        <v>669</v>
      </c>
      <c r="SYH105" s="98" t="s">
        <v>669</v>
      </c>
      <c r="SYI105" s="98" t="s">
        <v>669</v>
      </c>
      <c r="SYJ105" s="98" t="s">
        <v>669</v>
      </c>
      <c r="SYK105" s="98" t="s">
        <v>669</v>
      </c>
      <c r="SYL105" s="98" t="s">
        <v>669</v>
      </c>
      <c r="SYM105" s="98" t="s">
        <v>669</v>
      </c>
      <c r="SYN105" s="98" t="s">
        <v>669</v>
      </c>
      <c r="SYO105" s="98" t="s">
        <v>669</v>
      </c>
      <c r="SYP105" s="98" t="s">
        <v>669</v>
      </c>
      <c r="SYQ105" s="98" t="s">
        <v>669</v>
      </c>
      <c r="SYR105" s="98" t="s">
        <v>669</v>
      </c>
      <c r="SYS105" s="98" t="s">
        <v>669</v>
      </c>
      <c r="SYT105" s="98" t="s">
        <v>669</v>
      </c>
      <c r="SYU105" s="98" t="s">
        <v>669</v>
      </c>
      <c r="SYV105" s="98" t="s">
        <v>669</v>
      </c>
      <c r="SYW105" s="98" t="s">
        <v>669</v>
      </c>
      <c r="SYX105" s="98" t="s">
        <v>669</v>
      </c>
      <c r="SYY105" s="98" t="s">
        <v>669</v>
      </c>
      <c r="SYZ105" s="98" t="s">
        <v>669</v>
      </c>
      <c r="SZA105" s="98" t="s">
        <v>669</v>
      </c>
      <c r="SZB105" s="98" t="s">
        <v>669</v>
      </c>
      <c r="SZC105" s="98" t="s">
        <v>669</v>
      </c>
      <c r="SZD105" s="98" t="s">
        <v>669</v>
      </c>
      <c r="SZE105" s="98" t="s">
        <v>669</v>
      </c>
      <c r="SZF105" s="98" t="s">
        <v>669</v>
      </c>
      <c r="SZG105" s="98" t="s">
        <v>669</v>
      </c>
      <c r="SZH105" s="98" t="s">
        <v>669</v>
      </c>
      <c r="SZI105" s="98" t="s">
        <v>669</v>
      </c>
      <c r="SZJ105" s="98" t="s">
        <v>669</v>
      </c>
      <c r="SZK105" s="98" t="s">
        <v>669</v>
      </c>
      <c r="SZL105" s="98" t="s">
        <v>669</v>
      </c>
      <c r="SZM105" s="98" t="s">
        <v>669</v>
      </c>
      <c r="SZN105" s="98" t="s">
        <v>669</v>
      </c>
      <c r="SZO105" s="98" t="s">
        <v>669</v>
      </c>
      <c r="SZP105" s="98" t="s">
        <v>669</v>
      </c>
      <c r="SZQ105" s="98" t="s">
        <v>669</v>
      </c>
      <c r="SZR105" s="98" t="s">
        <v>669</v>
      </c>
      <c r="SZS105" s="98" t="s">
        <v>669</v>
      </c>
      <c r="SZT105" s="98" t="s">
        <v>669</v>
      </c>
      <c r="SZU105" s="98" t="s">
        <v>669</v>
      </c>
      <c r="SZV105" s="98" t="s">
        <v>669</v>
      </c>
      <c r="SZW105" s="98" t="s">
        <v>669</v>
      </c>
      <c r="SZX105" s="98" t="s">
        <v>669</v>
      </c>
      <c r="SZY105" s="98" t="s">
        <v>669</v>
      </c>
      <c r="SZZ105" s="98" t="s">
        <v>669</v>
      </c>
      <c r="TAA105" s="98" t="s">
        <v>669</v>
      </c>
      <c r="TAB105" s="98" t="s">
        <v>669</v>
      </c>
      <c r="TAC105" s="98" t="s">
        <v>669</v>
      </c>
      <c r="TAD105" s="98" t="s">
        <v>669</v>
      </c>
      <c r="TAE105" s="98" t="s">
        <v>669</v>
      </c>
      <c r="TAF105" s="98" t="s">
        <v>669</v>
      </c>
      <c r="TAG105" s="98" t="s">
        <v>669</v>
      </c>
      <c r="TAH105" s="98" t="s">
        <v>669</v>
      </c>
      <c r="TAI105" s="98" t="s">
        <v>669</v>
      </c>
      <c r="TAJ105" s="98" t="s">
        <v>669</v>
      </c>
      <c r="TAK105" s="98" t="s">
        <v>669</v>
      </c>
      <c r="TAL105" s="98" t="s">
        <v>669</v>
      </c>
      <c r="TAM105" s="98" t="s">
        <v>669</v>
      </c>
      <c r="TAN105" s="98" t="s">
        <v>669</v>
      </c>
      <c r="TAO105" s="98" t="s">
        <v>669</v>
      </c>
      <c r="TAP105" s="98" t="s">
        <v>669</v>
      </c>
      <c r="TAQ105" s="98" t="s">
        <v>669</v>
      </c>
      <c r="TAR105" s="98" t="s">
        <v>669</v>
      </c>
      <c r="TAS105" s="98" t="s">
        <v>669</v>
      </c>
      <c r="TAT105" s="98" t="s">
        <v>669</v>
      </c>
      <c r="TAU105" s="98" t="s">
        <v>669</v>
      </c>
      <c r="TAV105" s="98" t="s">
        <v>669</v>
      </c>
      <c r="TAW105" s="98" t="s">
        <v>669</v>
      </c>
      <c r="TAX105" s="98" t="s">
        <v>669</v>
      </c>
      <c r="TAY105" s="98" t="s">
        <v>669</v>
      </c>
      <c r="TAZ105" s="98" t="s">
        <v>669</v>
      </c>
      <c r="TBA105" s="98" t="s">
        <v>669</v>
      </c>
      <c r="TBB105" s="98" t="s">
        <v>669</v>
      </c>
      <c r="TBC105" s="98" t="s">
        <v>669</v>
      </c>
      <c r="TBD105" s="98" t="s">
        <v>669</v>
      </c>
      <c r="TBE105" s="98" t="s">
        <v>669</v>
      </c>
      <c r="TBF105" s="98" t="s">
        <v>669</v>
      </c>
      <c r="TBG105" s="98" t="s">
        <v>669</v>
      </c>
      <c r="TBH105" s="98" t="s">
        <v>669</v>
      </c>
      <c r="TBI105" s="98" t="s">
        <v>669</v>
      </c>
      <c r="TBJ105" s="98" t="s">
        <v>669</v>
      </c>
      <c r="TBK105" s="98" t="s">
        <v>669</v>
      </c>
      <c r="TBL105" s="98" t="s">
        <v>669</v>
      </c>
      <c r="TBM105" s="98" t="s">
        <v>669</v>
      </c>
      <c r="TBN105" s="98" t="s">
        <v>669</v>
      </c>
      <c r="TBO105" s="98" t="s">
        <v>669</v>
      </c>
      <c r="TBP105" s="98" t="s">
        <v>669</v>
      </c>
      <c r="TBQ105" s="98" t="s">
        <v>669</v>
      </c>
      <c r="TBR105" s="98" t="s">
        <v>669</v>
      </c>
      <c r="TBS105" s="98" t="s">
        <v>669</v>
      </c>
      <c r="TBT105" s="98" t="s">
        <v>669</v>
      </c>
      <c r="TBU105" s="98" t="s">
        <v>669</v>
      </c>
      <c r="TBV105" s="98" t="s">
        <v>669</v>
      </c>
      <c r="TBW105" s="98" t="s">
        <v>669</v>
      </c>
      <c r="TBX105" s="98" t="s">
        <v>669</v>
      </c>
      <c r="TBY105" s="98" t="s">
        <v>669</v>
      </c>
      <c r="TBZ105" s="98" t="s">
        <v>669</v>
      </c>
      <c r="TCA105" s="98" t="s">
        <v>669</v>
      </c>
      <c r="TCB105" s="98" t="s">
        <v>669</v>
      </c>
      <c r="TCC105" s="98" t="s">
        <v>669</v>
      </c>
      <c r="TCD105" s="98" t="s">
        <v>669</v>
      </c>
      <c r="TCE105" s="98" t="s">
        <v>669</v>
      </c>
      <c r="TCF105" s="98" t="s">
        <v>669</v>
      </c>
      <c r="TCG105" s="98" t="s">
        <v>669</v>
      </c>
      <c r="TCH105" s="98" t="s">
        <v>669</v>
      </c>
      <c r="TCI105" s="98" t="s">
        <v>669</v>
      </c>
      <c r="TCJ105" s="98" t="s">
        <v>669</v>
      </c>
      <c r="TCK105" s="98" t="s">
        <v>669</v>
      </c>
      <c r="TCL105" s="98" t="s">
        <v>669</v>
      </c>
      <c r="TCM105" s="98" t="s">
        <v>669</v>
      </c>
      <c r="TCN105" s="98" t="s">
        <v>669</v>
      </c>
      <c r="TCO105" s="98" t="s">
        <v>669</v>
      </c>
      <c r="TCP105" s="98" t="s">
        <v>669</v>
      </c>
      <c r="TCQ105" s="98" t="s">
        <v>669</v>
      </c>
      <c r="TCR105" s="98" t="s">
        <v>669</v>
      </c>
      <c r="TCS105" s="98" t="s">
        <v>669</v>
      </c>
      <c r="TCT105" s="98" t="s">
        <v>669</v>
      </c>
      <c r="TCU105" s="98" t="s">
        <v>669</v>
      </c>
      <c r="TCV105" s="98" t="s">
        <v>669</v>
      </c>
      <c r="TCW105" s="98" t="s">
        <v>669</v>
      </c>
      <c r="TCX105" s="98" t="s">
        <v>669</v>
      </c>
      <c r="TCY105" s="98" t="s">
        <v>669</v>
      </c>
      <c r="TCZ105" s="98" t="s">
        <v>669</v>
      </c>
      <c r="TDA105" s="98" t="s">
        <v>669</v>
      </c>
      <c r="TDB105" s="98" t="s">
        <v>669</v>
      </c>
      <c r="TDC105" s="98" t="s">
        <v>669</v>
      </c>
      <c r="TDD105" s="98" t="s">
        <v>669</v>
      </c>
      <c r="TDE105" s="98" t="s">
        <v>669</v>
      </c>
      <c r="TDF105" s="98" t="s">
        <v>669</v>
      </c>
      <c r="TDG105" s="98" t="s">
        <v>669</v>
      </c>
      <c r="TDH105" s="98" t="s">
        <v>669</v>
      </c>
      <c r="TDI105" s="98" t="s">
        <v>669</v>
      </c>
      <c r="TDJ105" s="98" t="s">
        <v>669</v>
      </c>
      <c r="TDK105" s="98" t="s">
        <v>669</v>
      </c>
      <c r="TDL105" s="98" t="s">
        <v>669</v>
      </c>
      <c r="TDM105" s="98" t="s">
        <v>669</v>
      </c>
      <c r="TDN105" s="98" t="s">
        <v>669</v>
      </c>
      <c r="TDO105" s="98" t="s">
        <v>669</v>
      </c>
      <c r="TDP105" s="98" t="s">
        <v>669</v>
      </c>
      <c r="TDQ105" s="98" t="s">
        <v>669</v>
      </c>
      <c r="TDR105" s="98" t="s">
        <v>669</v>
      </c>
      <c r="TDS105" s="98" t="s">
        <v>669</v>
      </c>
      <c r="TDT105" s="98" t="s">
        <v>669</v>
      </c>
      <c r="TDU105" s="98" t="s">
        <v>669</v>
      </c>
      <c r="TDV105" s="98" t="s">
        <v>669</v>
      </c>
      <c r="TDW105" s="98" t="s">
        <v>669</v>
      </c>
      <c r="TDX105" s="98" t="s">
        <v>669</v>
      </c>
      <c r="TDY105" s="98" t="s">
        <v>669</v>
      </c>
      <c r="TDZ105" s="98" t="s">
        <v>669</v>
      </c>
      <c r="TEA105" s="98" t="s">
        <v>669</v>
      </c>
      <c r="TEB105" s="98" t="s">
        <v>669</v>
      </c>
      <c r="TEC105" s="98" t="s">
        <v>669</v>
      </c>
      <c r="TED105" s="98" t="s">
        <v>669</v>
      </c>
      <c r="TEE105" s="98" t="s">
        <v>669</v>
      </c>
      <c r="TEF105" s="98" t="s">
        <v>669</v>
      </c>
      <c r="TEG105" s="98" t="s">
        <v>669</v>
      </c>
      <c r="TEH105" s="98" t="s">
        <v>669</v>
      </c>
      <c r="TEI105" s="98" t="s">
        <v>669</v>
      </c>
      <c r="TEJ105" s="98" t="s">
        <v>669</v>
      </c>
      <c r="TEK105" s="98" t="s">
        <v>669</v>
      </c>
      <c r="TEL105" s="98" t="s">
        <v>669</v>
      </c>
      <c r="TEM105" s="98" t="s">
        <v>669</v>
      </c>
      <c r="TEN105" s="98" t="s">
        <v>669</v>
      </c>
      <c r="TEO105" s="98" t="s">
        <v>669</v>
      </c>
      <c r="TEP105" s="98" t="s">
        <v>669</v>
      </c>
      <c r="TEQ105" s="98" t="s">
        <v>669</v>
      </c>
      <c r="TER105" s="98" t="s">
        <v>669</v>
      </c>
      <c r="TES105" s="98" t="s">
        <v>669</v>
      </c>
      <c r="TET105" s="98" t="s">
        <v>669</v>
      </c>
      <c r="TEU105" s="98" t="s">
        <v>669</v>
      </c>
      <c r="TEV105" s="98" t="s">
        <v>669</v>
      </c>
      <c r="TEW105" s="98" t="s">
        <v>669</v>
      </c>
      <c r="TEX105" s="98" t="s">
        <v>669</v>
      </c>
      <c r="TEY105" s="98" t="s">
        <v>669</v>
      </c>
      <c r="TEZ105" s="98" t="s">
        <v>669</v>
      </c>
      <c r="TFA105" s="98" t="s">
        <v>669</v>
      </c>
      <c r="TFB105" s="98" t="s">
        <v>669</v>
      </c>
      <c r="TFC105" s="98" t="s">
        <v>669</v>
      </c>
      <c r="TFD105" s="98" t="s">
        <v>669</v>
      </c>
      <c r="TFE105" s="98" t="s">
        <v>669</v>
      </c>
      <c r="TFF105" s="98" t="s">
        <v>669</v>
      </c>
      <c r="TFG105" s="98" t="s">
        <v>669</v>
      </c>
      <c r="TFH105" s="98" t="s">
        <v>669</v>
      </c>
      <c r="TFI105" s="98" t="s">
        <v>669</v>
      </c>
      <c r="TFJ105" s="98" t="s">
        <v>669</v>
      </c>
      <c r="TFK105" s="98" t="s">
        <v>669</v>
      </c>
      <c r="TFL105" s="98" t="s">
        <v>669</v>
      </c>
      <c r="TFM105" s="98" t="s">
        <v>669</v>
      </c>
      <c r="TFN105" s="98" t="s">
        <v>669</v>
      </c>
      <c r="TFO105" s="98" t="s">
        <v>669</v>
      </c>
      <c r="TFP105" s="98" t="s">
        <v>669</v>
      </c>
      <c r="TFQ105" s="98" t="s">
        <v>669</v>
      </c>
      <c r="TFR105" s="98" t="s">
        <v>669</v>
      </c>
      <c r="TFS105" s="98" t="s">
        <v>669</v>
      </c>
      <c r="TFT105" s="98" t="s">
        <v>669</v>
      </c>
      <c r="TFU105" s="98" t="s">
        <v>669</v>
      </c>
      <c r="TFV105" s="98" t="s">
        <v>669</v>
      </c>
      <c r="TFW105" s="98" t="s">
        <v>669</v>
      </c>
      <c r="TFX105" s="98" t="s">
        <v>669</v>
      </c>
      <c r="TFY105" s="98" t="s">
        <v>669</v>
      </c>
      <c r="TFZ105" s="98" t="s">
        <v>669</v>
      </c>
      <c r="TGA105" s="98" t="s">
        <v>669</v>
      </c>
      <c r="TGB105" s="98" t="s">
        <v>669</v>
      </c>
      <c r="TGC105" s="98" t="s">
        <v>669</v>
      </c>
      <c r="TGD105" s="98" t="s">
        <v>669</v>
      </c>
      <c r="TGE105" s="98" t="s">
        <v>669</v>
      </c>
      <c r="TGF105" s="98" t="s">
        <v>669</v>
      </c>
      <c r="TGG105" s="98" t="s">
        <v>669</v>
      </c>
      <c r="TGH105" s="98" t="s">
        <v>669</v>
      </c>
      <c r="TGI105" s="98" t="s">
        <v>669</v>
      </c>
      <c r="TGJ105" s="98" t="s">
        <v>669</v>
      </c>
      <c r="TGK105" s="98" t="s">
        <v>669</v>
      </c>
      <c r="TGL105" s="98" t="s">
        <v>669</v>
      </c>
      <c r="TGM105" s="98" t="s">
        <v>669</v>
      </c>
      <c r="TGN105" s="98" t="s">
        <v>669</v>
      </c>
      <c r="TGO105" s="98" t="s">
        <v>669</v>
      </c>
      <c r="TGP105" s="98" t="s">
        <v>669</v>
      </c>
      <c r="TGQ105" s="98" t="s">
        <v>669</v>
      </c>
      <c r="TGR105" s="98" t="s">
        <v>669</v>
      </c>
      <c r="TGS105" s="98" t="s">
        <v>669</v>
      </c>
      <c r="TGT105" s="98" t="s">
        <v>669</v>
      </c>
      <c r="TGU105" s="98" t="s">
        <v>669</v>
      </c>
      <c r="TGV105" s="98" t="s">
        <v>669</v>
      </c>
      <c r="TGW105" s="98" t="s">
        <v>669</v>
      </c>
      <c r="TGX105" s="98" t="s">
        <v>669</v>
      </c>
      <c r="TGY105" s="98" t="s">
        <v>669</v>
      </c>
      <c r="TGZ105" s="98" t="s">
        <v>669</v>
      </c>
      <c r="THA105" s="98" t="s">
        <v>669</v>
      </c>
      <c r="THB105" s="98" t="s">
        <v>669</v>
      </c>
      <c r="THC105" s="98" t="s">
        <v>669</v>
      </c>
      <c r="THD105" s="98" t="s">
        <v>669</v>
      </c>
      <c r="THE105" s="98" t="s">
        <v>669</v>
      </c>
      <c r="THF105" s="98" t="s">
        <v>669</v>
      </c>
      <c r="THG105" s="98" t="s">
        <v>669</v>
      </c>
      <c r="THH105" s="98" t="s">
        <v>669</v>
      </c>
      <c r="THI105" s="98" t="s">
        <v>669</v>
      </c>
      <c r="THJ105" s="98" t="s">
        <v>669</v>
      </c>
      <c r="THK105" s="98" t="s">
        <v>669</v>
      </c>
      <c r="THL105" s="98" t="s">
        <v>669</v>
      </c>
      <c r="THM105" s="98" t="s">
        <v>669</v>
      </c>
      <c r="THN105" s="98" t="s">
        <v>669</v>
      </c>
      <c r="THO105" s="98" t="s">
        <v>669</v>
      </c>
      <c r="THP105" s="98" t="s">
        <v>669</v>
      </c>
      <c r="THQ105" s="98" t="s">
        <v>669</v>
      </c>
      <c r="THR105" s="98" t="s">
        <v>669</v>
      </c>
      <c r="THS105" s="98" t="s">
        <v>669</v>
      </c>
      <c r="THT105" s="98" t="s">
        <v>669</v>
      </c>
      <c r="THU105" s="98" t="s">
        <v>669</v>
      </c>
      <c r="THV105" s="98" t="s">
        <v>669</v>
      </c>
      <c r="THW105" s="98" t="s">
        <v>669</v>
      </c>
      <c r="THX105" s="98" t="s">
        <v>669</v>
      </c>
      <c r="THY105" s="98" t="s">
        <v>669</v>
      </c>
      <c r="THZ105" s="98" t="s">
        <v>669</v>
      </c>
      <c r="TIA105" s="98" t="s">
        <v>669</v>
      </c>
      <c r="TIB105" s="98" t="s">
        <v>669</v>
      </c>
      <c r="TIC105" s="98" t="s">
        <v>669</v>
      </c>
      <c r="TID105" s="98" t="s">
        <v>669</v>
      </c>
      <c r="TIE105" s="98" t="s">
        <v>669</v>
      </c>
      <c r="TIF105" s="98" t="s">
        <v>669</v>
      </c>
      <c r="TIG105" s="98" t="s">
        <v>669</v>
      </c>
      <c r="TIH105" s="98" t="s">
        <v>669</v>
      </c>
      <c r="TII105" s="98" t="s">
        <v>669</v>
      </c>
      <c r="TIJ105" s="98" t="s">
        <v>669</v>
      </c>
      <c r="TIK105" s="98" t="s">
        <v>669</v>
      </c>
      <c r="TIL105" s="98" t="s">
        <v>669</v>
      </c>
      <c r="TIM105" s="98" t="s">
        <v>669</v>
      </c>
      <c r="TIN105" s="98" t="s">
        <v>669</v>
      </c>
      <c r="TIO105" s="98" t="s">
        <v>669</v>
      </c>
      <c r="TIP105" s="98" t="s">
        <v>669</v>
      </c>
      <c r="TIQ105" s="98" t="s">
        <v>669</v>
      </c>
      <c r="TIR105" s="98" t="s">
        <v>669</v>
      </c>
      <c r="TIS105" s="98" t="s">
        <v>669</v>
      </c>
      <c r="TIT105" s="98" t="s">
        <v>669</v>
      </c>
      <c r="TIU105" s="98" t="s">
        <v>669</v>
      </c>
      <c r="TIV105" s="98" t="s">
        <v>669</v>
      </c>
      <c r="TIW105" s="98" t="s">
        <v>669</v>
      </c>
      <c r="TIX105" s="98" t="s">
        <v>669</v>
      </c>
      <c r="TIY105" s="98" t="s">
        <v>669</v>
      </c>
      <c r="TIZ105" s="98" t="s">
        <v>669</v>
      </c>
      <c r="TJA105" s="98" t="s">
        <v>669</v>
      </c>
      <c r="TJB105" s="98" t="s">
        <v>669</v>
      </c>
      <c r="TJC105" s="98" t="s">
        <v>669</v>
      </c>
      <c r="TJD105" s="98" t="s">
        <v>669</v>
      </c>
      <c r="TJE105" s="98" t="s">
        <v>669</v>
      </c>
      <c r="TJF105" s="98" t="s">
        <v>669</v>
      </c>
      <c r="TJG105" s="98" t="s">
        <v>669</v>
      </c>
      <c r="TJH105" s="98" t="s">
        <v>669</v>
      </c>
      <c r="TJI105" s="98" t="s">
        <v>669</v>
      </c>
      <c r="TJJ105" s="98" t="s">
        <v>669</v>
      </c>
      <c r="TJK105" s="98" t="s">
        <v>669</v>
      </c>
      <c r="TJL105" s="98" t="s">
        <v>669</v>
      </c>
      <c r="TJM105" s="98" t="s">
        <v>669</v>
      </c>
      <c r="TJN105" s="98" t="s">
        <v>669</v>
      </c>
      <c r="TJO105" s="98" t="s">
        <v>669</v>
      </c>
      <c r="TJP105" s="98" t="s">
        <v>669</v>
      </c>
      <c r="TJQ105" s="98" t="s">
        <v>669</v>
      </c>
      <c r="TJR105" s="98" t="s">
        <v>669</v>
      </c>
      <c r="TJS105" s="98" t="s">
        <v>669</v>
      </c>
      <c r="TJT105" s="98" t="s">
        <v>669</v>
      </c>
      <c r="TJU105" s="98" t="s">
        <v>669</v>
      </c>
      <c r="TJV105" s="98" t="s">
        <v>669</v>
      </c>
      <c r="TJW105" s="98" t="s">
        <v>669</v>
      </c>
      <c r="TJX105" s="98" t="s">
        <v>669</v>
      </c>
      <c r="TJY105" s="98" t="s">
        <v>669</v>
      </c>
      <c r="TJZ105" s="98" t="s">
        <v>669</v>
      </c>
      <c r="TKA105" s="98" t="s">
        <v>669</v>
      </c>
      <c r="TKB105" s="98" t="s">
        <v>669</v>
      </c>
      <c r="TKC105" s="98" t="s">
        <v>669</v>
      </c>
      <c r="TKD105" s="98" t="s">
        <v>669</v>
      </c>
      <c r="TKE105" s="98" t="s">
        <v>669</v>
      </c>
      <c r="TKF105" s="98" t="s">
        <v>669</v>
      </c>
      <c r="TKG105" s="98" t="s">
        <v>669</v>
      </c>
      <c r="TKH105" s="98" t="s">
        <v>669</v>
      </c>
      <c r="TKI105" s="98" t="s">
        <v>669</v>
      </c>
      <c r="TKJ105" s="98" t="s">
        <v>669</v>
      </c>
      <c r="TKK105" s="98" t="s">
        <v>669</v>
      </c>
      <c r="TKL105" s="98" t="s">
        <v>669</v>
      </c>
      <c r="TKM105" s="98" t="s">
        <v>669</v>
      </c>
      <c r="TKN105" s="98" t="s">
        <v>669</v>
      </c>
      <c r="TKO105" s="98" t="s">
        <v>669</v>
      </c>
      <c r="TKP105" s="98" t="s">
        <v>669</v>
      </c>
      <c r="TKQ105" s="98" t="s">
        <v>669</v>
      </c>
      <c r="TKR105" s="98" t="s">
        <v>669</v>
      </c>
      <c r="TKS105" s="98" t="s">
        <v>669</v>
      </c>
      <c r="TKT105" s="98" t="s">
        <v>669</v>
      </c>
      <c r="TKU105" s="98" t="s">
        <v>669</v>
      </c>
      <c r="TKV105" s="98" t="s">
        <v>669</v>
      </c>
      <c r="TKW105" s="98" t="s">
        <v>669</v>
      </c>
      <c r="TKX105" s="98" t="s">
        <v>669</v>
      </c>
      <c r="TKY105" s="98" t="s">
        <v>669</v>
      </c>
      <c r="TKZ105" s="98" t="s">
        <v>669</v>
      </c>
      <c r="TLA105" s="98" t="s">
        <v>669</v>
      </c>
      <c r="TLB105" s="98" t="s">
        <v>669</v>
      </c>
      <c r="TLC105" s="98" t="s">
        <v>669</v>
      </c>
      <c r="TLD105" s="98" t="s">
        <v>669</v>
      </c>
      <c r="TLE105" s="98" t="s">
        <v>669</v>
      </c>
      <c r="TLF105" s="98" t="s">
        <v>669</v>
      </c>
      <c r="TLG105" s="98" t="s">
        <v>669</v>
      </c>
      <c r="TLH105" s="98" t="s">
        <v>669</v>
      </c>
      <c r="TLI105" s="98" t="s">
        <v>669</v>
      </c>
      <c r="TLJ105" s="98" t="s">
        <v>669</v>
      </c>
      <c r="TLK105" s="98" t="s">
        <v>669</v>
      </c>
      <c r="TLL105" s="98" t="s">
        <v>669</v>
      </c>
      <c r="TLM105" s="98" t="s">
        <v>669</v>
      </c>
      <c r="TLN105" s="98" t="s">
        <v>669</v>
      </c>
      <c r="TLO105" s="98" t="s">
        <v>669</v>
      </c>
      <c r="TLP105" s="98" t="s">
        <v>669</v>
      </c>
      <c r="TLQ105" s="98" t="s">
        <v>669</v>
      </c>
      <c r="TLR105" s="98" t="s">
        <v>669</v>
      </c>
      <c r="TLS105" s="98" t="s">
        <v>669</v>
      </c>
      <c r="TLT105" s="98" t="s">
        <v>669</v>
      </c>
      <c r="TLU105" s="98" t="s">
        <v>669</v>
      </c>
      <c r="TLV105" s="98" t="s">
        <v>669</v>
      </c>
      <c r="TLW105" s="98" t="s">
        <v>669</v>
      </c>
      <c r="TLX105" s="98" t="s">
        <v>669</v>
      </c>
      <c r="TLY105" s="98" t="s">
        <v>669</v>
      </c>
      <c r="TLZ105" s="98" t="s">
        <v>669</v>
      </c>
      <c r="TMA105" s="98" t="s">
        <v>669</v>
      </c>
      <c r="TMB105" s="98" t="s">
        <v>669</v>
      </c>
      <c r="TMC105" s="98" t="s">
        <v>669</v>
      </c>
      <c r="TMD105" s="98" t="s">
        <v>669</v>
      </c>
      <c r="TME105" s="98" t="s">
        <v>669</v>
      </c>
      <c r="TMF105" s="98" t="s">
        <v>669</v>
      </c>
      <c r="TMG105" s="98" t="s">
        <v>669</v>
      </c>
      <c r="TMH105" s="98" t="s">
        <v>669</v>
      </c>
      <c r="TMI105" s="98" t="s">
        <v>669</v>
      </c>
      <c r="TMJ105" s="98" t="s">
        <v>669</v>
      </c>
      <c r="TMK105" s="98" t="s">
        <v>669</v>
      </c>
      <c r="TML105" s="98" t="s">
        <v>669</v>
      </c>
      <c r="TMM105" s="98" t="s">
        <v>669</v>
      </c>
      <c r="TMN105" s="98" t="s">
        <v>669</v>
      </c>
      <c r="TMO105" s="98" t="s">
        <v>669</v>
      </c>
      <c r="TMP105" s="98" t="s">
        <v>669</v>
      </c>
      <c r="TMQ105" s="98" t="s">
        <v>669</v>
      </c>
      <c r="TMR105" s="98" t="s">
        <v>669</v>
      </c>
      <c r="TMS105" s="98" t="s">
        <v>669</v>
      </c>
      <c r="TMT105" s="98" t="s">
        <v>669</v>
      </c>
      <c r="TMU105" s="98" t="s">
        <v>669</v>
      </c>
      <c r="TMV105" s="98" t="s">
        <v>669</v>
      </c>
      <c r="TMW105" s="98" t="s">
        <v>669</v>
      </c>
      <c r="TMX105" s="98" t="s">
        <v>669</v>
      </c>
      <c r="TMY105" s="98" t="s">
        <v>669</v>
      </c>
      <c r="TMZ105" s="98" t="s">
        <v>669</v>
      </c>
      <c r="TNA105" s="98" t="s">
        <v>669</v>
      </c>
      <c r="TNB105" s="98" t="s">
        <v>669</v>
      </c>
      <c r="TNC105" s="98" t="s">
        <v>669</v>
      </c>
      <c r="TND105" s="98" t="s">
        <v>669</v>
      </c>
      <c r="TNE105" s="98" t="s">
        <v>669</v>
      </c>
      <c r="TNF105" s="98" t="s">
        <v>669</v>
      </c>
      <c r="TNG105" s="98" t="s">
        <v>669</v>
      </c>
      <c r="TNH105" s="98" t="s">
        <v>669</v>
      </c>
      <c r="TNI105" s="98" t="s">
        <v>669</v>
      </c>
      <c r="TNJ105" s="98" t="s">
        <v>669</v>
      </c>
      <c r="TNK105" s="98" t="s">
        <v>669</v>
      </c>
      <c r="TNL105" s="98" t="s">
        <v>669</v>
      </c>
      <c r="TNM105" s="98" t="s">
        <v>669</v>
      </c>
      <c r="TNN105" s="98" t="s">
        <v>669</v>
      </c>
      <c r="TNO105" s="98" t="s">
        <v>669</v>
      </c>
      <c r="TNP105" s="98" t="s">
        <v>669</v>
      </c>
      <c r="TNQ105" s="98" t="s">
        <v>669</v>
      </c>
      <c r="TNR105" s="98" t="s">
        <v>669</v>
      </c>
      <c r="TNS105" s="98" t="s">
        <v>669</v>
      </c>
      <c r="TNT105" s="98" t="s">
        <v>669</v>
      </c>
      <c r="TNU105" s="98" t="s">
        <v>669</v>
      </c>
      <c r="TNV105" s="98" t="s">
        <v>669</v>
      </c>
      <c r="TNW105" s="98" t="s">
        <v>669</v>
      </c>
      <c r="TNX105" s="98" t="s">
        <v>669</v>
      </c>
      <c r="TNY105" s="98" t="s">
        <v>669</v>
      </c>
      <c r="TNZ105" s="98" t="s">
        <v>669</v>
      </c>
      <c r="TOA105" s="98" t="s">
        <v>669</v>
      </c>
      <c r="TOB105" s="98" t="s">
        <v>669</v>
      </c>
      <c r="TOC105" s="98" t="s">
        <v>669</v>
      </c>
      <c r="TOD105" s="98" t="s">
        <v>669</v>
      </c>
      <c r="TOE105" s="98" t="s">
        <v>669</v>
      </c>
      <c r="TOF105" s="98" t="s">
        <v>669</v>
      </c>
      <c r="TOG105" s="98" t="s">
        <v>669</v>
      </c>
      <c r="TOH105" s="98" t="s">
        <v>669</v>
      </c>
      <c r="TOI105" s="98" t="s">
        <v>669</v>
      </c>
      <c r="TOJ105" s="98" t="s">
        <v>669</v>
      </c>
      <c r="TOK105" s="98" t="s">
        <v>669</v>
      </c>
      <c r="TOL105" s="98" t="s">
        <v>669</v>
      </c>
      <c r="TOM105" s="98" t="s">
        <v>669</v>
      </c>
      <c r="TON105" s="98" t="s">
        <v>669</v>
      </c>
      <c r="TOO105" s="98" t="s">
        <v>669</v>
      </c>
      <c r="TOP105" s="98" t="s">
        <v>669</v>
      </c>
      <c r="TOQ105" s="98" t="s">
        <v>669</v>
      </c>
      <c r="TOR105" s="98" t="s">
        <v>669</v>
      </c>
      <c r="TOS105" s="98" t="s">
        <v>669</v>
      </c>
      <c r="TOT105" s="98" t="s">
        <v>669</v>
      </c>
      <c r="TOU105" s="98" t="s">
        <v>669</v>
      </c>
      <c r="TOV105" s="98" t="s">
        <v>669</v>
      </c>
      <c r="TOW105" s="98" t="s">
        <v>669</v>
      </c>
      <c r="TOX105" s="98" t="s">
        <v>669</v>
      </c>
      <c r="TOY105" s="98" t="s">
        <v>669</v>
      </c>
      <c r="TOZ105" s="98" t="s">
        <v>669</v>
      </c>
      <c r="TPA105" s="98" t="s">
        <v>669</v>
      </c>
      <c r="TPB105" s="98" t="s">
        <v>669</v>
      </c>
      <c r="TPC105" s="98" t="s">
        <v>669</v>
      </c>
      <c r="TPD105" s="98" t="s">
        <v>669</v>
      </c>
      <c r="TPE105" s="98" t="s">
        <v>669</v>
      </c>
      <c r="TPF105" s="98" t="s">
        <v>669</v>
      </c>
      <c r="TPG105" s="98" t="s">
        <v>669</v>
      </c>
      <c r="TPH105" s="98" t="s">
        <v>669</v>
      </c>
      <c r="TPI105" s="98" t="s">
        <v>669</v>
      </c>
      <c r="TPJ105" s="98" t="s">
        <v>669</v>
      </c>
      <c r="TPK105" s="98" t="s">
        <v>669</v>
      </c>
      <c r="TPL105" s="98" t="s">
        <v>669</v>
      </c>
      <c r="TPM105" s="98" t="s">
        <v>669</v>
      </c>
      <c r="TPN105" s="98" t="s">
        <v>669</v>
      </c>
      <c r="TPO105" s="98" t="s">
        <v>669</v>
      </c>
      <c r="TPP105" s="98" t="s">
        <v>669</v>
      </c>
      <c r="TPQ105" s="98" t="s">
        <v>669</v>
      </c>
      <c r="TPR105" s="98" t="s">
        <v>669</v>
      </c>
      <c r="TPS105" s="98" t="s">
        <v>669</v>
      </c>
      <c r="TPT105" s="98" t="s">
        <v>669</v>
      </c>
      <c r="TPU105" s="98" t="s">
        <v>669</v>
      </c>
      <c r="TPV105" s="98" t="s">
        <v>669</v>
      </c>
      <c r="TPW105" s="98" t="s">
        <v>669</v>
      </c>
      <c r="TPX105" s="98" t="s">
        <v>669</v>
      </c>
      <c r="TPY105" s="98" t="s">
        <v>669</v>
      </c>
      <c r="TPZ105" s="98" t="s">
        <v>669</v>
      </c>
      <c r="TQA105" s="98" t="s">
        <v>669</v>
      </c>
      <c r="TQB105" s="98" t="s">
        <v>669</v>
      </c>
      <c r="TQC105" s="98" t="s">
        <v>669</v>
      </c>
      <c r="TQD105" s="98" t="s">
        <v>669</v>
      </c>
      <c r="TQE105" s="98" t="s">
        <v>669</v>
      </c>
      <c r="TQF105" s="98" t="s">
        <v>669</v>
      </c>
      <c r="TQG105" s="98" t="s">
        <v>669</v>
      </c>
      <c r="TQH105" s="98" t="s">
        <v>669</v>
      </c>
      <c r="TQI105" s="98" t="s">
        <v>669</v>
      </c>
      <c r="TQJ105" s="98" t="s">
        <v>669</v>
      </c>
      <c r="TQK105" s="98" t="s">
        <v>669</v>
      </c>
      <c r="TQL105" s="98" t="s">
        <v>669</v>
      </c>
      <c r="TQM105" s="98" t="s">
        <v>669</v>
      </c>
      <c r="TQN105" s="98" t="s">
        <v>669</v>
      </c>
      <c r="TQO105" s="98" t="s">
        <v>669</v>
      </c>
      <c r="TQP105" s="98" t="s">
        <v>669</v>
      </c>
      <c r="TQQ105" s="98" t="s">
        <v>669</v>
      </c>
      <c r="TQR105" s="98" t="s">
        <v>669</v>
      </c>
      <c r="TQS105" s="98" t="s">
        <v>669</v>
      </c>
      <c r="TQT105" s="98" t="s">
        <v>669</v>
      </c>
      <c r="TQU105" s="98" t="s">
        <v>669</v>
      </c>
      <c r="TQV105" s="98" t="s">
        <v>669</v>
      </c>
      <c r="TQW105" s="98" t="s">
        <v>669</v>
      </c>
      <c r="TQX105" s="98" t="s">
        <v>669</v>
      </c>
      <c r="TQY105" s="98" t="s">
        <v>669</v>
      </c>
      <c r="TQZ105" s="98" t="s">
        <v>669</v>
      </c>
      <c r="TRA105" s="98" t="s">
        <v>669</v>
      </c>
      <c r="TRB105" s="98" t="s">
        <v>669</v>
      </c>
      <c r="TRC105" s="98" t="s">
        <v>669</v>
      </c>
      <c r="TRD105" s="98" t="s">
        <v>669</v>
      </c>
      <c r="TRE105" s="98" t="s">
        <v>669</v>
      </c>
      <c r="TRF105" s="98" t="s">
        <v>669</v>
      </c>
      <c r="TRG105" s="98" t="s">
        <v>669</v>
      </c>
      <c r="TRH105" s="98" t="s">
        <v>669</v>
      </c>
      <c r="TRI105" s="98" t="s">
        <v>669</v>
      </c>
      <c r="TRJ105" s="98" t="s">
        <v>669</v>
      </c>
      <c r="TRK105" s="98" t="s">
        <v>669</v>
      </c>
      <c r="TRL105" s="98" t="s">
        <v>669</v>
      </c>
      <c r="TRM105" s="98" t="s">
        <v>669</v>
      </c>
      <c r="TRN105" s="98" t="s">
        <v>669</v>
      </c>
      <c r="TRO105" s="98" t="s">
        <v>669</v>
      </c>
      <c r="TRP105" s="98" t="s">
        <v>669</v>
      </c>
      <c r="TRQ105" s="98" t="s">
        <v>669</v>
      </c>
      <c r="TRR105" s="98" t="s">
        <v>669</v>
      </c>
      <c r="TRS105" s="98" t="s">
        <v>669</v>
      </c>
      <c r="TRT105" s="98" t="s">
        <v>669</v>
      </c>
      <c r="TRU105" s="98" t="s">
        <v>669</v>
      </c>
      <c r="TRV105" s="98" t="s">
        <v>669</v>
      </c>
      <c r="TRW105" s="98" t="s">
        <v>669</v>
      </c>
      <c r="TRX105" s="98" t="s">
        <v>669</v>
      </c>
      <c r="TRY105" s="98" t="s">
        <v>669</v>
      </c>
      <c r="TRZ105" s="98" t="s">
        <v>669</v>
      </c>
      <c r="TSA105" s="98" t="s">
        <v>669</v>
      </c>
      <c r="TSB105" s="98" t="s">
        <v>669</v>
      </c>
      <c r="TSC105" s="98" t="s">
        <v>669</v>
      </c>
      <c r="TSD105" s="98" t="s">
        <v>669</v>
      </c>
      <c r="TSE105" s="98" t="s">
        <v>669</v>
      </c>
      <c r="TSF105" s="98" t="s">
        <v>669</v>
      </c>
      <c r="TSG105" s="98" t="s">
        <v>669</v>
      </c>
      <c r="TSH105" s="98" t="s">
        <v>669</v>
      </c>
      <c r="TSI105" s="98" t="s">
        <v>669</v>
      </c>
      <c r="TSJ105" s="98" t="s">
        <v>669</v>
      </c>
      <c r="TSK105" s="98" t="s">
        <v>669</v>
      </c>
      <c r="TSL105" s="98" t="s">
        <v>669</v>
      </c>
      <c r="TSM105" s="98" t="s">
        <v>669</v>
      </c>
      <c r="TSN105" s="98" t="s">
        <v>669</v>
      </c>
      <c r="TSO105" s="98" t="s">
        <v>669</v>
      </c>
      <c r="TSP105" s="98" t="s">
        <v>669</v>
      </c>
      <c r="TSQ105" s="98" t="s">
        <v>669</v>
      </c>
      <c r="TSR105" s="98" t="s">
        <v>669</v>
      </c>
      <c r="TSS105" s="98" t="s">
        <v>669</v>
      </c>
      <c r="TST105" s="98" t="s">
        <v>669</v>
      </c>
      <c r="TSU105" s="98" t="s">
        <v>669</v>
      </c>
      <c r="TSV105" s="98" t="s">
        <v>669</v>
      </c>
      <c r="TSW105" s="98" t="s">
        <v>669</v>
      </c>
      <c r="TSX105" s="98" t="s">
        <v>669</v>
      </c>
      <c r="TSY105" s="98" t="s">
        <v>669</v>
      </c>
      <c r="TSZ105" s="98" t="s">
        <v>669</v>
      </c>
      <c r="TTA105" s="98" t="s">
        <v>669</v>
      </c>
      <c r="TTB105" s="98" t="s">
        <v>669</v>
      </c>
      <c r="TTC105" s="98" t="s">
        <v>669</v>
      </c>
      <c r="TTD105" s="98" t="s">
        <v>669</v>
      </c>
      <c r="TTE105" s="98" t="s">
        <v>669</v>
      </c>
      <c r="TTF105" s="98" t="s">
        <v>669</v>
      </c>
      <c r="TTG105" s="98" t="s">
        <v>669</v>
      </c>
      <c r="TTH105" s="98" t="s">
        <v>669</v>
      </c>
      <c r="TTI105" s="98" t="s">
        <v>669</v>
      </c>
      <c r="TTJ105" s="98" t="s">
        <v>669</v>
      </c>
      <c r="TTK105" s="98" t="s">
        <v>669</v>
      </c>
      <c r="TTL105" s="98" t="s">
        <v>669</v>
      </c>
      <c r="TTM105" s="98" t="s">
        <v>669</v>
      </c>
      <c r="TTN105" s="98" t="s">
        <v>669</v>
      </c>
      <c r="TTO105" s="98" t="s">
        <v>669</v>
      </c>
      <c r="TTP105" s="98" t="s">
        <v>669</v>
      </c>
      <c r="TTQ105" s="98" t="s">
        <v>669</v>
      </c>
      <c r="TTR105" s="98" t="s">
        <v>669</v>
      </c>
      <c r="TTS105" s="98" t="s">
        <v>669</v>
      </c>
      <c r="TTT105" s="98" t="s">
        <v>669</v>
      </c>
      <c r="TTU105" s="98" t="s">
        <v>669</v>
      </c>
      <c r="TTV105" s="98" t="s">
        <v>669</v>
      </c>
      <c r="TTW105" s="98" t="s">
        <v>669</v>
      </c>
      <c r="TTX105" s="98" t="s">
        <v>669</v>
      </c>
      <c r="TTY105" s="98" t="s">
        <v>669</v>
      </c>
      <c r="TTZ105" s="98" t="s">
        <v>669</v>
      </c>
      <c r="TUA105" s="98" t="s">
        <v>669</v>
      </c>
      <c r="TUB105" s="98" t="s">
        <v>669</v>
      </c>
      <c r="TUC105" s="98" t="s">
        <v>669</v>
      </c>
      <c r="TUD105" s="98" t="s">
        <v>669</v>
      </c>
      <c r="TUE105" s="98" t="s">
        <v>669</v>
      </c>
      <c r="TUF105" s="98" t="s">
        <v>669</v>
      </c>
      <c r="TUG105" s="98" t="s">
        <v>669</v>
      </c>
      <c r="TUH105" s="98" t="s">
        <v>669</v>
      </c>
      <c r="TUI105" s="98" t="s">
        <v>669</v>
      </c>
      <c r="TUJ105" s="98" t="s">
        <v>669</v>
      </c>
      <c r="TUK105" s="98" t="s">
        <v>669</v>
      </c>
      <c r="TUL105" s="98" t="s">
        <v>669</v>
      </c>
      <c r="TUM105" s="98" t="s">
        <v>669</v>
      </c>
      <c r="TUN105" s="98" t="s">
        <v>669</v>
      </c>
      <c r="TUO105" s="98" t="s">
        <v>669</v>
      </c>
      <c r="TUP105" s="98" t="s">
        <v>669</v>
      </c>
      <c r="TUQ105" s="98" t="s">
        <v>669</v>
      </c>
      <c r="TUR105" s="98" t="s">
        <v>669</v>
      </c>
      <c r="TUS105" s="98" t="s">
        <v>669</v>
      </c>
      <c r="TUT105" s="98" t="s">
        <v>669</v>
      </c>
      <c r="TUU105" s="98" t="s">
        <v>669</v>
      </c>
      <c r="TUV105" s="98" t="s">
        <v>669</v>
      </c>
      <c r="TUW105" s="98" t="s">
        <v>669</v>
      </c>
      <c r="TUX105" s="98" t="s">
        <v>669</v>
      </c>
      <c r="TUY105" s="98" t="s">
        <v>669</v>
      </c>
      <c r="TUZ105" s="98" t="s">
        <v>669</v>
      </c>
      <c r="TVA105" s="98" t="s">
        <v>669</v>
      </c>
      <c r="TVB105" s="98" t="s">
        <v>669</v>
      </c>
      <c r="TVC105" s="98" t="s">
        <v>669</v>
      </c>
      <c r="TVD105" s="98" t="s">
        <v>669</v>
      </c>
      <c r="TVE105" s="98" t="s">
        <v>669</v>
      </c>
      <c r="TVF105" s="98" t="s">
        <v>669</v>
      </c>
      <c r="TVG105" s="98" t="s">
        <v>669</v>
      </c>
      <c r="TVH105" s="98" t="s">
        <v>669</v>
      </c>
      <c r="TVI105" s="98" t="s">
        <v>669</v>
      </c>
      <c r="TVJ105" s="98" t="s">
        <v>669</v>
      </c>
      <c r="TVK105" s="98" t="s">
        <v>669</v>
      </c>
      <c r="TVL105" s="98" t="s">
        <v>669</v>
      </c>
      <c r="TVM105" s="98" t="s">
        <v>669</v>
      </c>
      <c r="TVN105" s="98" t="s">
        <v>669</v>
      </c>
      <c r="TVO105" s="98" t="s">
        <v>669</v>
      </c>
      <c r="TVP105" s="98" t="s">
        <v>669</v>
      </c>
      <c r="TVQ105" s="98" t="s">
        <v>669</v>
      </c>
      <c r="TVR105" s="98" t="s">
        <v>669</v>
      </c>
      <c r="TVS105" s="98" t="s">
        <v>669</v>
      </c>
      <c r="TVT105" s="98" t="s">
        <v>669</v>
      </c>
      <c r="TVU105" s="98" t="s">
        <v>669</v>
      </c>
      <c r="TVV105" s="98" t="s">
        <v>669</v>
      </c>
      <c r="TVW105" s="98" t="s">
        <v>669</v>
      </c>
      <c r="TVX105" s="98" t="s">
        <v>669</v>
      </c>
      <c r="TVY105" s="98" t="s">
        <v>669</v>
      </c>
      <c r="TVZ105" s="98" t="s">
        <v>669</v>
      </c>
      <c r="TWA105" s="98" t="s">
        <v>669</v>
      </c>
      <c r="TWB105" s="98" t="s">
        <v>669</v>
      </c>
      <c r="TWC105" s="98" t="s">
        <v>669</v>
      </c>
      <c r="TWD105" s="98" t="s">
        <v>669</v>
      </c>
      <c r="TWE105" s="98" t="s">
        <v>669</v>
      </c>
      <c r="TWF105" s="98" t="s">
        <v>669</v>
      </c>
      <c r="TWG105" s="98" t="s">
        <v>669</v>
      </c>
      <c r="TWH105" s="98" t="s">
        <v>669</v>
      </c>
      <c r="TWI105" s="98" t="s">
        <v>669</v>
      </c>
      <c r="TWJ105" s="98" t="s">
        <v>669</v>
      </c>
      <c r="TWK105" s="98" t="s">
        <v>669</v>
      </c>
      <c r="TWL105" s="98" t="s">
        <v>669</v>
      </c>
      <c r="TWM105" s="98" t="s">
        <v>669</v>
      </c>
      <c r="TWN105" s="98" t="s">
        <v>669</v>
      </c>
      <c r="TWO105" s="98" t="s">
        <v>669</v>
      </c>
      <c r="TWP105" s="98" t="s">
        <v>669</v>
      </c>
      <c r="TWQ105" s="98" t="s">
        <v>669</v>
      </c>
      <c r="TWR105" s="98" t="s">
        <v>669</v>
      </c>
      <c r="TWS105" s="98" t="s">
        <v>669</v>
      </c>
      <c r="TWT105" s="98" t="s">
        <v>669</v>
      </c>
      <c r="TWU105" s="98" t="s">
        <v>669</v>
      </c>
      <c r="TWV105" s="98" t="s">
        <v>669</v>
      </c>
      <c r="TWW105" s="98" t="s">
        <v>669</v>
      </c>
      <c r="TWX105" s="98" t="s">
        <v>669</v>
      </c>
      <c r="TWY105" s="98" t="s">
        <v>669</v>
      </c>
      <c r="TWZ105" s="98" t="s">
        <v>669</v>
      </c>
      <c r="TXA105" s="98" t="s">
        <v>669</v>
      </c>
      <c r="TXB105" s="98" t="s">
        <v>669</v>
      </c>
      <c r="TXC105" s="98" t="s">
        <v>669</v>
      </c>
      <c r="TXD105" s="98" t="s">
        <v>669</v>
      </c>
      <c r="TXE105" s="98" t="s">
        <v>669</v>
      </c>
      <c r="TXF105" s="98" t="s">
        <v>669</v>
      </c>
      <c r="TXG105" s="98" t="s">
        <v>669</v>
      </c>
      <c r="TXH105" s="98" t="s">
        <v>669</v>
      </c>
      <c r="TXI105" s="98" t="s">
        <v>669</v>
      </c>
      <c r="TXJ105" s="98" t="s">
        <v>669</v>
      </c>
      <c r="TXK105" s="98" t="s">
        <v>669</v>
      </c>
      <c r="TXL105" s="98" t="s">
        <v>669</v>
      </c>
      <c r="TXM105" s="98" t="s">
        <v>669</v>
      </c>
      <c r="TXN105" s="98" t="s">
        <v>669</v>
      </c>
      <c r="TXO105" s="98" t="s">
        <v>669</v>
      </c>
      <c r="TXP105" s="98" t="s">
        <v>669</v>
      </c>
      <c r="TXQ105" s="98" t="s">
        <v>669</v>
      </c>
      <c r="TXR105" s="98" t="s">
        <v>669</v>
      </c>
      <c r="TXS105" s="98" t="s">
        <v>669</v>
      </c>
      <c r="TXT105" s="98" t="s">
        <v>669</v>
      </c>
      <c r="TXU105" s="98" t="s">
        <v>669</v>
      </c>
      <c r="TXV105" s="98" t="s">
        <v>669</v>
      </c>
      <c r="TXW105" s="98" t="s">
        <v>669</v>
      </c>
      <c r="TXX105" s="98" t="s">
        <v>669</v>
      </c>
      <c r="TXY105" s="98" t="s">
        <v>669</v>
      </c>
      <c r="TXZ105" s="98" t="s">
        <v>669</v>
      </c>
      <c r="TYA105" s="98" t="s">
        <v>669</v>
      </c>
      <c r="TYB105" s="98" t="s">
        <v>669</v>
      </c>
      <c r="TYC105" s="98" t="s">
        <v>669</v>
      </c>
      <c r="TYD105" s="98" t="s">
        <v>669</v>
      </c>
      <c r="TYE105" s="98" t="s">
        <v>669</v>
      </c>
      <c r="TYF105" s="98" t="s">
        <v>669</v>
      </c>
      <c r="TYG105" s="98" t="s">
        <v>669</v>
      </c>
      <c r="TYH105" s="98" t="s">
        <v>669</v>
      </c>
      <c r="TYI105" s="98" t="s">
        <v>669</v>
      </c>
      <c r="TYJ105" s="98" t="s">
        <v>669</v>
      </c>
      <c r="TYK105" s="98" t="s">
        <v>669</v>
      </c>
      <c r="TYL105" s="98" t="s">
        <v>669</v>
      </c>
      <c r="TYM105" s="98" t="s">
        <v>669</v>
      </c>
      <c r="TYN105" s="98" t="s">
        <v>669</v>
      </c>
      <c r="TYO105" s="98" t="s">
        <v>669</v>
      </c>
      <c r="TYP105" s="98" t="s">
        <v>669</v>
      </c>
      <c r="TYQ105" s="98" t="s">
        <v>669</v>
      </c>
      <c r="TYR105" s="98" t="s">
        <v>669</v>
      </c>
      <c r="TYS105" s="98" t="s">
        <v>669</v>
      </c>
      <c r="TYT105" s="98" t="s">
        <v>669</v>
      </c>
      <c r="TYU105" s="98" t="s">
        <v>669</v>
      </c>
      <c r="TYV105" s="98" t="s">
        <v>669</v>
      </c>
      <c r="TYW105" s="98" t="s">
        <v>669</v>
      </c>
      <c r="TYX105" s="98" t="s">
        <v>669</v>
      </c>
      <c r="TYY105" s="98" t="s">
        <v>669</v>
      </c>
      <c r="TYZ105" s="98" t="s">
        <v>669</v>
      </c>
      <c r="TZA105" s="98" t="s">
        <v>669</v>
      </c>
      <c r="TZB105" s="98" t="s">
        <v>669</v>
      </c>
      <c r="TZC105" s="98" t="s">
        <v>669</v>
      </c>
      <c r="TZD105" s="98" t="s">
        <v>669</v>
      </c>
      <c r="TZE105" s="98" t="s">
        <v>669</v>
      </c>
      <c r="TZF105" s="98" t="s">
        <v>669</v>
      </c>
      <c r="TZG105" s="98" t="s">
        <v>669</v>
      </c>
      <c r="TZH105" s="98" t="s">
        <v>669</v>
      </c>
      <c r="TZI105" s="98" t="s">
        <v>669</v>
      </c>
      <c r="TZJ105" s="98" t="s">
        <v>669</v>
      </c>
      <c r="TZK105" s="98" t="s">
        <v>669</v>
      </c>
      <c r="TZL105" s="98" t="s">
        <v>669</v>
      </c>
      <c r="TZM105" s="98" t="s">
        <v>669</v>
      </c>
      <c r="TZN105" s="98" t="s">
        <v>669</v>
      </c>
      <c r="TZO105" s="98" t="s">
        <v>669</v>
      </c>
      <c r="TZP105" s="98" t="s">
        <v>669</v>
      </c>
      <c r="TZQ105" s="98" t="s">
        <v>669</v>
      </c>
      <c r="TZR105" s="98" t="s">
        <v>669</v>
      </c>
      <c r="TZS105" s="98" t="s">
        <v>669</v>
      </c>
      <c r="TZT105" s="98" t="s">
        <v>669</v>
      </c>
      <c r="TZU105" s="98" t="s">
        <v>669</v>
      </c>
      <c r="TZV105" s="98" t="s">
        <v>669</v>
      </c>
      <c r="TZW105" s="98" t="s">
        <v>669</v>
      </c>
      <c r="TZX105" s="98" t="s">
        <v>669</v>
      </c>
      <c r="TZY105" s="98" t="s">
        <v>669</v>
      </c>
      <c r="TZZ105" s="98" t="s">
        <v>669</v>
      </c>
      <c r="UAA105" s="98" t="s">
        <v>669</v>
      </c>
      <c r="UAB105" s="98" t="s">
        <v>669</v>
      </c>
      <c r="UAC105" s="98" t="s">
        <v>669</v>
      </c>
      <c r="UAD105" s="98" t="s">
        <v>669</v>
      </c>
      <c r="UAE105" s="98" t="s">
        <v>669</v>
      </c>
      <c r="UAF105" s="98" t="s">
        <v>669</v>
      </c>
      <c r="UAG105" s="98" t="s">
        <v>669</v>
      </c>
      <c r="UAH105" s="98" t="s">
        <v>669</v>
      </c>
      <c r="UAI105" s="98" t="s">
        <v>669</v>
      </c>
      <c r="UAJ105" s="98" t="s">
        <v>669</v>
      </c>
      <c r="UAK105" s="98" t="s">
        <v>669</v>
      </c>
      <c r="UAL105" s="98" t="s">
        <v>669</v>
      </c>
      <c r="UAM105" s="98" t="s">
        <v>669</v>
      </c>
      <c r="UAN105" s="98" t="s">
        <v>669</v>
      </c>
      <c r="UAO105" s="98" t="s">
        <v>669</v>
      </c>
      <c r="UAP105" s="98" t="s">
        <v>669</v>
      </c>
      <c r="UAQ105" s="98" t="s">
        <v>669</v>
      </c>
      <c r="UAR105" s="98" t="s">
        <v>669</v>
      </c>
      <c r="UAS105" s="98" t="s">
        <v>669</v>
      </c>
      <c r="UAT105" s="98" t="s">
        <v>669</v>
      </c>
      <c r="UAU105" s="98" t="s">
        <v>669</v>
      </c>
      <c r="UAV105" s="98" t="s">
        <v>669</v>
      </c>
      <c r="UAW105" s="98" t="s">
        <v>669</v>
      </c>
      <c r="UAX105" s="98" t="s">
        <v>669</v>
      </c>
      <c r="UAY105" s="98" t="s">
        <v>669</v>
      </c>
      <c r="UAZ105" s="98" t="s">
        <v>669</v>
      </c>
      <c r="UBA105" s="98" t="s">
        <v>669</v>
      </c>
      <c r="UBB105" s="98" t="s">
        <v>669</v>
      </c>
      <c r="UBC105" s="98" t="s">
        <v>669</v>
      </c>
      <c r="UBD105" s="98" t="s">
        <v>669</v>
      </c>
      <c r="UBE105" s="98" t="s">
        <v>669</v>
      </c>
      <c r="UBF105" s="98" t="s">
        <v>669</v>
      </c>
      <c r="UBG105" s="98" t="s">
        <v>669</v>
      </c>
      <c r="UBH105" s="98" t="s">
        <v>669</v>
      </c>
      <c r="UBI105" s="98" t="s">
        <v>669</v>
      </c>
      <c r="UBJ105" s="98" t="s">
        <v>669</v>
      </c>
      <c r="UBK105" s="98" t="s">
        <v>669</v>
      </c>
      <c r="UBL105" s="98" t="s">
        <v>669</v>
      </c>
      <c r="UBM105" s="98" t="s">
        <v>669</v>
      </c>
      <c r="UBN105" s="98" t="s">
        <v>669</v>
      </c>
      <c r="UBO105" s="98" t="s">
        <v>669</v>
      </c>
      <c r="UBP105" s="98" t="s">
        <v>669</v>
      </c>
      <c r="UBQ105" s="98" t="s">
        <v>669</v>
      </c>
      <c r="UBR105" s="98" t="s">
        <v>669</v>
      </c>
      <c r="UBS105" s="98" t="s">
        <v>669</v>
      </c>
      <c r="UBT105" s="98" t="s">
        <v>669</v>
      </c>
      <c r="UBU105" s="98" t="s">
        <v>669</v>
      </c>
      <c r="UBV105" s="98" t="s">
        <v>669</v>
      </c>
      <c r="UBW105" s="98" t="s">
        <v>669</v>
      </c>
      <c r="UBX105" s="98" t="s">
        <v>669</v>
      </c>
      <c r="UBY105" s="98" t="s">
        <v>669</v>
      </c>
      <c r="UBZ105" s="98" t="s">
        <v>669</v>
      </c>
      <c r="UCA105" s="98" t="s">
        <v>669</v>
      </c>
      <c r="UCB105" s="98" t="s">
        <v>669</v>
      </c>
      <c r="UCC105" s="98" t="s">
        <v>669</v>
      </c>
      <c r="UCD105" s="98" t="s">
        <v>669</v>
      </c>
      <c r="UCE105" s="98" t="s">
        <v>669</v>
      </c>
      <c r="UCF105" s="98" t="s">
        <v>669</v>
      </c>
      <c r="UCG105" s="98" t="s">
        <v>669</v>
      </c>
      <c r="UCH105" s="98" t="s">
        <v>669</v>
      </c>
      <c r="UCI105" s="98" t="s">
        <v>669</v>
      </c>
      <c r="UCJ105" s="98" t="s">
        <v>669</v>
      </c>
      <c r="UCK105" s="98" t="s">
        <v>669</v>
      </c>
      <c r="UCL105" s="98" t="s">
        <v>669</v>
      </c>
      <c r="UCM105" s="98" t="s">
        <v>669</v>
      </c>
      <c r="UCN105" s="98" t="s">
        <v>669</v>
      </c>
      <c r="UCO105" s="98" t="s">
        <v>669</v>
      </c>
      <c r="UCP105" s="98" t="s">
        <v>669</v>
      </c>
      <c r="UCQ105" s="98" t="s">
        <v>669</v>
      </c>
      <c r="UCR105" s="98" t="s">
        <v>669</v>
      </c>
      <c r="UCS105" s="98" t="s">
        <v>669</v>
      </c>
      <c r="UCT105" s="98" t="s">
        <v>669</v>
      </c>
      <c r="UCU105" s="98" t="s">
        <v>669</v>
      </c>
      <c r="UCV105" s="98" t="s">
        <v>669</v>
      </c>
      <c r="UCW105" s="98" t="s">
        <v>669</v>
      </c>
      <c r="UCX105" s="98" t="s">
        <v>669</v>
      </c>
      <c r="UCY105" s="98" t="s">
        <v>669</v>
      </c>
      <c r="UCZ105" s="98" t="s">
        <v>669</v>
      </c>
      <c r="UDA105" s="98" t="s">
        <v>669</v>
      </c>
      <c r="UDB105" s="98" t="s">
        <v>669</v>
      </c>
      <c r="UDC105" s="98" t="s">
        <v>669</v>
      </c>
      <c r="UDD105" s="98" t="s">
        <v>669</v>
      </c>
      <c r="UDE105" s="98" t="s">
        <v>669</v>
      </c>
      <c r="UDF105" s="98" t="s">
        <v>669</v>
      </c>
      <c r="UDG105" s="98" t="s">
        <v>669</v>
      </c>
      <c r="UDH105" s="98" t="s">
        <v>669</v>
      </c>
      <c r="UDI105" s="98" t="s">
        <v>669</v>
      </c>
      <c r="UDJ105" s="98" t="s">
        <v>669</v>
      </c>
      <c r="UDK105" s="98" t="s">
        <v>669</v>
      </c>
      <c r="UDL105" s="98" t="s">
        <v>669</v>
      </c>
      <c r="UDM105" s="98" t="s">
        <v>669</v>
      </c>
      <c r="UDN105" s="98" t="s">
        <v>669</v>
      </c>
      <c r="UDO105" s="98" t="s">
        <v>669</v>
      </c>
      <c r="UDP105" s="98" t="s">
        <v>669</v>
      </c>
      <c r="UDQ105" s="98" t="s">
        <v>669</v>
      </c>
      <c r="UDR105" s="98" t="s">
        <v>669</v>
      </c>
      <c r="UDS105" s="98" t="s">
        <v>669</v>
      </c>
      <c r="UDT105" s="98" t="s">
        <v>669</v>
      </c>
      <c r="UDU105" s="98" t="s">
        <v>669</v>
      </c>
      <c r="UDV105" s="98" t="s">
        <v>669</v>
      </c>
      <c r="UDW105" s="98" t="s">
        <v>669</v>
      </c>
      <c r="UDX105" s="98" t="s">
        <v>669</v>
      </c>
      <c r="UDY105" s="98" t="s">
        <v>669</v>
      </c>
      <c r="UDZ105" s="98" t="s">
        <v>669</v>
      </c>
      <c r="UEA105" s="98" t="s">
        <v>669</v>
      </c>
      <c r="UEB105" s="98" t="s">
        <v>669</v>
      </c>
      <c r="UEC105" s="98" t="s">
        <v>669</v>
      </c>
      <c r="UED105" s="98" t="s">
        <v>669</v>
      </c>
      <c r="UEE105" s="98" t="s">
        <v>669</v>
      </c>
      <c r="UEF105" s="98" t="s">
        <v>669</v>
      </c>
      <c r="UEG105" s="98" t="s">
        <v>669</v>
      </c>
      <c r="UEH105" s="98" t="s">
        <v>669</v>
      </c>
      <c r="UEI105" s="98" t="s">
        <v>669</v>
      </c>
      <c r="UEJ105" s="98" t="s">
        <v>669</v>
      </c>
      <c r="UEK105" s="98" t="s">
        <v>669</v>
      </c>
      <c r="UEL105" s="98" t="s">
        <v>669</v>
      </c>
      <c r="UEM105" s="98" t="s">
        <v>669</v>
      </c>
      <c r="UEN105" s="98" t="s">
        <v>669</v>
      </c>
      <c r="UEO105" s="98" t="s">
        <v>669</v>
      </c>
      <c r="UEP105" s="98" t="s">
        <v>669</v>
      </c>
      <c r="UEQ105" s="98" t="s">
        <v>669</v>
      </c>
      <c r="UER105" s="98" t="s">
        <v>669</v>
      </c>
      <c r="UES105" s="98" t="s">
        <v>669</v>
      </c>
      <c r="UET105" s="98" t="s">
        <v>669</v>
      </c>
      <c r="UEU105" s="98" t="s">
        <v>669</v>
      </c>
      <c r="UEV105" s="98" t="s">
        <v>669</v>
      </c>
      <c r="UEW105" s="98" t="s">
        <v>669</v>
      </c>
      <c r="UEX105" s="98" t="s">
        <v>669</v>
      </c>
      <c r="UEY105" s="98" t="s">
        <v>669</v>
      </c>
      <c r="UEZ105" s="98" t="s">
        <v>669</v>
      </c>
      <c r="UFA105" s="98" t="s">
        <v>669</v>
      </c>
      <c r="UFB105" s="98" t="s">
        <v>669</v>
      </c>
      <c r="UFC105" s="98" t="s">
        <v>669</v>
      </c>
      <c r="UFD105" s="98" t="s">
        <v>669</v>
      </c>
      <c r="UFE105" s="98" t="s">
        <v>669</v>
      </c>
      <c r="UFF105" s="98" t="s">
        <v>669</v>
      </c>
      <c r="UFG105" s="98" t="s">
        <v>669</v>
      </c>
      <c r="UFH105" s="98" t="s">
        <v>669</v>
      </c>
      <c r="UFI105" s="98" t="s">
        <v>669</v>
      </c>
      <c r="UFJ105" s="98" t="s">
        <v>669</v>
      </c>
      <c r="UFK105" s="98" t="s">
        <v>669</v>
      </c>
      <c r="UFL105" s="98" t="s">
        <v>669</v>
      </c>
      <c r="UFM105" s="98" t="s">
        <v>669</v>
      </c>
      <c r="UFN105" s="98" t="s">
        <v>669</v>
      </c>
      <c r="UFO105" s="98" t="s">
        <v>669</v>
      </c>
      <c r="UFP105" s="98" t="s">
        <v>669</v>
      </c>
      <c r="UFQ105" s="98" t="s">
        <v>669</v>
      </c>
      <c r="UFR105" s="98" t="s">
        <v>669</v>
      </c>
      <c r="UFS105" s="98" t="s">
        <v>669</v>
      </c>
      <c r="UFT105" s="98" t="s">
        <v>669</v>
      </c>
      <c r="UFU105" s="98" t="s">
        <v>669</v>
      </c>
      <c r="UFV105" s="98" t="s">
        <v>669</v>
      </c>
      <c r="UFW105" s="98" t="s">
        <v>669</v>
      </c>
      <c r="UFX105" s="98" t="s">
        <v>669</v>
      </c>
      <c r="UFY105" s="98" t="s">
        <v>669</v>
      </c>
      <c r="UFZ105" s="98" t="s">
        <v>669</v>
      </c>
      <c r="UGA105" s="98" t="s">
        <v>669</v>
      </c>
      <c r="UGB105" s="98" t="s">
        <v>669</v>
      </c>
      <c r="UGC105" s="98" t="s">
        <v>669</v>
      </c>
      <c r="UGD105" s="98" t="s">
        <v>669</v>
      </c>
      <c r="UGE105" s="98" t="s">
        <v>669</v>
      </c>
      <c r="UGF105" s="98" t="s">
        <v>669</v>
      </c>
      <c r="UGG105" s="98" t="s">
        <v>669</v>
      </c>
      <c r="UGH105" s="98" t="s">
        <v>669</v>
      </c>
      <c r="UGI105" s="98" t="s">
        <v>669</v>
      </c>
      <c r="UGJ105" s="98" t="s">
        <v>669</v>
      </c>
      <c r="UGK105" s="98" t="s">
        <v>669</v>
      </c>
      <c r="UGL105" s="98" t="s">
        <v>669</v>
      </c>
      <c r="UGM105" s="98" t="s">
        <v>669</v>
      </c>
      <c r="UGN105" s="98" t="s">
        <v>669</v>
      </c>
      <c r="UGO105" s="98" t="s">
        <v>669</v>
      </c>
      <c r="UGP105" s="98" t="s">
        <v>669</v>
      </c>
      <c r="UGQ105" s="98" t="s">
        <v>669</v>
      </c>
      <c r="UGR105" s="98" t="s">
        <v>669</v>
      </c>
      <c r="UGS105" s="98" t="s">
        <v>669</v>
      </c>
      <c r="UGT105" s="98" t="s">
        <v>669</v>
      </c>
      <c r="UGU105" s="98" t="s">
        <v>669</v>
      </c>
      <c r="UGV105" s="98" t="s">
        <v>669</v>
      </c>
      <c r="UGW105" s="98" t="s">
        <v>669</v>
      </c>
      <c r="UGX105" s="98" t="s">
        <v>669</v>
      </c>
      <c r="UGY105" s="98" t="s">
        <v>669</v>
      </c>
      <c r="UGZ105" s="98" t="s">
        <v>669</v>
      </c>
      <c r="UHA105" s="98" t="s">
        <v>669</v>
      </c>
      <c r="UHB105" s="98" t="s">
        <v>669</v>
      </c>
      <c r="UHC105" s="98" t="s">
        <v>669</v>
      </c>
      <c r="UHD105" s="98" t="s">
        <v>669</v>
      </c>
      <c r="UHE105" s="98" t="s">
        <v>669</v>
      </c>
      <c r="UHF105" s="98" t="s">
        <v>669</v>
      </c>
      <c r="UHG105" s="98" t="s">
        <v>669</v>
      </c>
      <c r="UHH105" s="98" t="s">
        <v>669</v>
      </c>
      <c r="UHI105" s="98" t="s">
        <v>669</v>
      </c>
      <c r="UHJ105" s="98" t="s">
        <v>669</v>
      </c>
      <c r="UHK105" s="98" t="s">
        <v>669</v>
      </c>
      <c r="UHL105" s="98" t="s">
        <v>669</v>
      </c>
      <c r="UHM105" s="98" t="s">
        <v>669</v>
      </c>
      <c r="UHN105" s="98" t="s">
        <v>669</v>
      </c>
      <c r="UHO105" s="98" t="s">
        <v>669</v>
      </c>
      <c r="UHP105" s="98" t="s">
        <v>669</v>
      </c>
      <c r="UHQ105" s="98" t="s">
        <v>669</v>
      </c>
      <c r="UHR105" s="98" t="s">
        <v>669</v>
      </c>
      <c r="UHS105" s="98" t="s">
        <v>669</v>
      </c>
      <c r="UHT105" s="98" t="s">
        <v>669</v>
      </c>
      <c r="UHU105" s="98" t="s">
        <v>669</v>
      </c>
      <c r="UHV105" s="98" t="s">
        <v>669</v>
      </c>
      <c r="UHW105" s="98" t="s">
        <v>669</v>
      </c>
      <c r="UHX105" s="98" t="s">
        <v>669</v>
      </c>
      <c r="UHY105" s="98" t="s">
        <v>669</v>
      </c>
      <c r="UHZ105" s="98" t="s">
        <v>669</v>
      </c>
      <c r="UIA105" s="98" t="s">
        <v>669</v>
      </c>
      <c r="UIB105" s="98" t="s">
        <v>669</v>
      </c>
      <c r="UIC105" s="98" t="s">
        <v>669</v>
      </c>
      <c r="UID105" s="98" t="s">
        <v>669</v>
      </c>
      <c r="UIE105" s="98" t="s">
        <v>669</v>
      </c>
      <c r="UIF105" s="98" t="s">
        <v>669</v>
      </c>
      <c r="UIG105" s="98" t="s">
        <v>669</v>
      </c>
      <c r="UIH105" s="98" t="s">
        <v>669</v>
      </c>
      <c r="UII105" s="98" t="s">
        <v>669</v>
      </c>
      <c r="UIJ105" s="98" t="s">
        <v>669</v>
      </c>
      <c r="UIK105" s="98" t="s">
        <v>669</v>
      </c>
      <c r="UIL105" s="98" t="s">
        <v>669</v>
      </c>
      <c r="UIM105" s="98" t="s">
        <v>669</v>
      </c>
      <c r="UIN105" s="98" t="s">
        <v>669</v>
      </c>
      <c r="UIO105" s="98" t="s">
        <v>669</v>
      </c>
      <c r="UIP105" s="98" t="s">
        <v>669</v>
      </c>
      <c r="UIQ105" s="98" t="s">
        <v>669</v>
      </c>
      <c r="UIR105" s="98" t="s">
        <v>669</v>
      </c>
      <c r="UIS105" s="98" t="s">
        <v>669</v>
      </c>
      <c r="UIT105" s="98" t="s">
        <v>669</v>
      </c>
      <c r="UIU105" s="98" t="s">
        <v>669</v>
      </c>
      <c r="UIV105" s="98" t="s">
        <v>669</v>
      </c>
      <c r="UIW105" s="98" t="s">
        <v>669</v>
      </c>
      <c r="UIX105" s="98" t="s">
        <v>669</v>
      </c>
      <c r="UIY105" s="98" t="s">
        <v>669</v>
      </c>
      <c r="UIZ105" s="98" t="s">
        <v>669</v>
      </c>
      <c r="UJA105" s="98" t="s">
        <v>669</v>
      </c>
      <c r="UJB105" s="98" t="s">
        <v>669</v>
      </c>
      <c r="UJC105" s="98" t="s">
        <v>669</v>
      </c>
      <c r="UJD105" s="98" t="s">
        <v>669</v>
      </c>
      <c r="UJE105" s="98" t="s">
        <v>669</v>
      </c>
      <c r="UJF105" s="98" t="s">
        <v>669</v>
      </c>
      <c r="UJG105" s="98" t="s">
        <v>669</v>
      </c>
      <c r="UJH105" s="98" t="s">
        <v>669</v>
      </c>
      <c r="UJI105" s="98" t="s">
        <v>669</v>
      </c>
      <c r="UJJ105" s="98" t="s">
        <v>669</v>
      </c>
      <c r="UJK105" s="98" t="s">
        <v>669</v>
      </c>
      <c r="UJL105" s="98" t="s">
        <v>669</v>
      </c>
      <c r="UJM105" s="98" t="s">
        <v>669</v>
      </c>
      <c r="UJN105" s="98" t="s">
        <v>669</v>
      </c>
      <c r="UJO105" s="98" t="s">
        <v>669</v>
      </c>
      <c r="UJP105" s="98" t="s">
        <v>669</v>
      </c>
      <c r="UJQ105" s="98" t="s">
        <v>669</v>
      </c>
      <c r="UJR105" s="98" t="s">
        <v>669</v>
      </c>
      <c r="UJS105" s="98" t="s">
        <v>669</v>
      </c>
      <c r="UJT105" s="98" t="s">
        <v>669</v>
      </c>
      <c r="UJU105" s="98" t="s">
        <v>669</v>
      </c>
      <c r="UJV105" s="98" t="s">
        <v>669</v>
      </c>
      <c r="UJW105" s="98" t="s">
        <v>669</v>
      </c>
      <c r="UJX105" s="98" t="s">
        <v>669</v>
      </c>
      <c r="UJY105" s="98" t="s">
        <v>669</v>
      </c>
      <c r="UJZ105" s="98" t="s">
        <v>669</v>
      </c>
      <c r="UKA105" s="98" t="s">
        <v>669</v>
      </c>
      <c r="UKB105" s="98" t="s">
        <v>669</v>
      </c>
      <c r="UKC105" s="98" t="s">
        <v>669</v>
      </c>
      <c r="UKD105" s="98" t="s">
        <v>669</v>
      </c>
      <c r="UKE105" s="98" t="s">
        <v>669</v>
      </c>
      <c r="UKF105" s="98" t="s">
        <v>669</v>
      </c>
      <c r="UKG105" s="98" t="s">
        <v>669</v>
      </c>
      <c r="UKH105" s="98" t="s">
        <v>669</v>
      </c>
      <c r="UKI105" s="98" t="s">
        <v>669</v>
      </c>
      <c r="UKJ105" s="98" t="s">
        <v>669</v>
      </c>
      <c r="UKK105" s="98" t="s">
        <v>669</v>
      </c>
      <c r="UKL105" s="98" t="s">
        <v>669</v>
      </c>
      <c r="UKM105" s="98" t="s">
        <v>669</v>
      </c>
      <c r="UKN105" s="98" t="s">
        <v>669</v>
      </c>
      <c r="UKO105" s="98" t="s">
        <v>669</v>
      </c>
      <c r="UKP105" s="98" t="s">
        <v>669</v>
      </c>
      <c r="UKQ105" s="98" t="s">
        <v>669</v>
      </c>
      <c r="UKR105" s="98" t="s">
        <v>669</v>
      </c>
      <c r="UKS105" s="98" t="s">
        <v>669</v>
      </c>
      <c r="UKT105" s="98" t="s">
        <v>669</v>
      </c>
      <c r="UKU105" s="98" t="s">
        <v>669</v>
      </c>
      <c r="UKV105" s="98" t="s">
        <v>669</v>
      </c>
      <c r="UKW105" s="98" t="s">
        <v>669</v>
      </c>
      <c r="UKX105" s="98" t="s">
        <v>669</v>
      </c>
      <c r="UKY105" s="98" t="s">
        <v>669</v>
      </c>
      <c r="UKZ105" s="98" t="s">
        <v>669</v>
      </c>
      <c r="ULA105" s="98" t="s">
        <v>669</v>
      </c>
      <c r="ULB105" s="98" t="s">
        <v>669</v>
      </c>
      <c r="ULC105" s="98" t="s">
        <v>669</v>
      </c>
      <c r="ULD105" s="98" t="s">
        <v>669</v>
      </c>
      <c r="ULE105" s="98" t="s">
        <v>669</v>
      </c>
      <c r="ULF105" s="98" t="s">
        <v>669</v>
      </c>
      <c r="ULG105" s="98" t="s">
        <v>669</v>
      </c>
      <c r="ULH105" s="98" t="s">
        <v>669</v>
      </c>
      <c r="ULI105" s="98" t="s">
        <v>669</v>
      </c>
      <c r="ULJ105" s="98" t="s">
        <v>669</v>
      </c>
      <c r="ULK105" s="98" t="s">
        <v>669</v>
      </c>
      <c r="ULL105" s="98" t="s">
        <v>669</v>
      </c>
      <c r="ULM105" s="98" t="s">
        <v>669</v>
      </c>
      <c r="ULN105" s="98" t="s">
        <v>669</v>
      </c>
      <c r="ULO105" s="98" t="s">
        <v>669</v>
      </c>
      <c r="ULP105" s="98" t="s">
        <v>669</v>
      </c>
      <c r="ULQ105" s="98" t="s">
        <v>669</v>
      </c>
      <c r="ULR105" s="98" t="s">
        <v>669</v>
      </c>
      <c r="ULS105" s="98" t="s">
        <v>669</v>
      </c>
      <c r="ULT105" s="98" t="s">
        <v>669</v>
      </c>
      <c r="ULU105" s="98" t="s">
        <v>669</v>
      </c>
      <c r="ULV105" s="98" t="s">
        <v>669</v>
      </c>
      <c r="ULW105" s="98" t="s">
        <v>669</v>
      </c>
      <c r="ULX105" s="98" t="s">
        <v>669</v>
      </c>
      <c r="ULY105" s="98" t="s">
        <v>669</v>
      </c>
      <c r="ULZ105" s="98" t="s">
        <v>669</v>
      </c>
      <c r="UMA105" s="98" t="s">
        <v>669</v>
      </c>
      <c r="UMB105" s="98" t="s">
        <v>669</v>
      </c>
      <c r="UMC105" s="98" t="s">
        <v>669</v>
      </c>
      <c r="UMD105" s="98" t="s">
        <v>669</v>
      </c>
      <c r="UME105" s="98" t="s">
        <v>669</v>
      </c>
      <c r="UMF105" s="98" t="s">
        <v>669</v>
      </c>
      <c r="UMG105" s="98" t="s">
        <v>669</v>
      </c>
      <c r="UMH105" s="98" t="s">
        <v>669</v>
      </c>
      <c r="UMI105" s="98" t="s">
        <v>669</v>
      </c>
      <c r="UMJ105" s="98" t="s">
        <v>669</v>
      </c>
      <c r="UMK105" s="98" t="s">
        <v>669</v>
      </c>
      <c r="UML105" s="98" t="s">
        <v>669</v>
      </c>
      <c r="UMM105" s="98" t="s">
        <v>669</v>
      </c>
      <c r="UMN105" s="98" t="s">
        <v>669</v>
      </c>
      <c r="UMO105" s="98" t="s">
        <v>669</v>
      </c>
      <c r="UMP105" s="98" t="s">
        <v>669</v>
      </c>
      <c r="UMQ105" s="98" t="s">
        <v>669</v>
      </c>
      <c r="UMR105" s="98" t="s">
        <v>669</v>
      </c>
      <c r="UMS105" s="98" t="s">
        <v>669</v>
      </c>
      <c r="UMT105" s="98" t="s">
        <v>669</v>
      </c>
      <c r="UMU105" s="98" t="s">
        <v>669</v>
      </c>
      <c r="UMV105" s="98" t="s">
        <v>669</v>
      </c>
      <c r="UMW105" s="98" t="s">
        <v>669</v>
      </c>
      <c r="UMX105" s="98" t="s">
        <v>669</v>
      </c>
      <c r="UMY105" s="98" t="s">
        <v>669</v>
      </c>
      <c r="UMZ105" s="98" t="s">
        <v>669</v>
      </c>
      <c r="UNA105" s="98" t="s">
        <v>669</v>
      </c>
      <c r="UNB105" s="98" t="s">
        <v>669</v>
      </c>
      <c r="UNC105" s="98" t="s">
        <v>669</v>
      </c>
      <c r="UND105" s="98" t="s">
        <v>669</v>
      </c>
      <c r="UNE105" s="98" t="s">
        <v>669</v>
      </c>
      <c r="UNF105" s="98" t="s">
        <v>669</v>
      </c>
      <c r="UNG105" s="98" t="s">
        <v>669</v>
      </c>
      <c r="UNH105" s="98" t="s">
        <v>669</v>
      </c>
      <c r="UNI105" s="98" t="s">
        <v>669</v>
      </c>
      <c r="UNJ105" s="98" t="s">
        <v>669</v>
      </c>
      <c r="UNK105" s="98" t="s">
        <v>669</v>
      </c>
      <c r="UNL105" s="98" t="s">
        <v>669</v>
      </c>
      <c r="UNM105" s="98" t="s">
        <v>669</v>
      </c>
      <c r="UNN105" s="98" t="s">
        <v>669</v>
      </c>
      <c r="UNO105" s="98" t="s">
        <v>669</v>
      </c>
      <c r="UNP105" s="98" t="s">
        <v>669</v>
      </c>
      <c r="UNQ105" s="98" t="s">
        <v>669</v>
      </c>
      <c r="UNR105" s="98" t="s">
        <v>669</v>
      </c>
      <c r="UNS105" s="98" t="s">
        <v>669</v>
      </c>
      <c r="UNT105" s="98" t="s">
        <v>669</v>
      </c>
      <c r="UNU105" s="98" t="s">
        <v>669</v>
      </c>
      <c r="UNV105" s="98" t="s">
        <v>669</v>
      </c>
      <c r="UNW105" s="98" t="s">
        <v>669</v>
      </c>
      <c r="UNX105" s="98" t="s">
        <v>669</v>
      </c>
      <c r="UNY105" s="98" t="s">
        <v>669</v>
      </c>
      <c r="UNZ105" s="98" t="s">
        <v>669</v>
      </c>
      <c r="UOA105" s="98" t="s">
        <v>669</v>
      </c>
      <c r="UOB105" s="98" t="s">
        <v>669</v>
      </c>
      <c r="UOC105" s="98" t="s">
        <v>669</v>
      </c>
      <c r="UOD105" s="98" t="s">
        <v>669</v>
      </c>
      <c r="UOE105" s="98" t="s">
        <v>669</v>
      </c>
      <c r="UOF105" s="98" t="s">
        <v>669</v>
      </c>
      <c r="UOG105" s="98" t="s">
        <v>669</v>
      </c>
      <c r="UOH105" s="98" t="s">
        <v>669</v>
      </c>
      <c r="UOI105" s="98" t="s">
        <v>669</v>
      </c>
      <c r="UOJ105" s="98" t="s">
        <v>669</v>
      </c>
      <c r="UOK105" s="98" t="s">
        <v>669</v>
      </c>
      <c r="UOL105" s="98" t="s">
        <v>669</v>
      </c>
      <c r="UOM105" s="98" t="s">
        <v>669</v>
      </c>
      <c r="UON105" s="98" t="s">
        <v>669</v>
      </c>
      <c r="UOO105" s="98" t="s">
        <v>669</v>
      </c>
      <c r="UOP105" s="98" t="s">
        <v>669</v>
      </c>
      <c r="UOQ105" s="98" t="s">
        <v>669</v>
      </c>
      <c r="UOR105" s="98" t="s">
        <v>669</v>
      </c>
      <c r="UOS105" s="98" t="s">
        <v>669</v>
      </c>
      <c r="UOT105" s="98" t="s">
        <v>669</v>
      </c>
      <c r="UOU105" s="98" t="s">
        <v>669</v>
      </c>
      <c r="UOV105" s="98" t="s">
        <v>669</v>
      </c>
      <c r="UOW105" s="98" t="s">
        <v>669</v>
      </c>
      <c r="UOX105" s="98" t="s">
        <v>669</v>
      </c>
      <c r="UOY105" s="98" t="s">
        <v>669</v>
      </c>
      <c r="UOZ105" s="98" t="s">
        <v>669</v>
      </c>
      <c r="UPA105" s="98" t="s">
        <v>669</v>
      </c>
      <c r="UPB105" s="98" t="s">
        <v>669</v>
      </c>
      <c r="UPC105" s="98" t="s">
        <v>669</v>
      </c>
      <c r="UPD105" s="98" t="s">
        <v>669</v>
      </c>
      <c r="UPE105" s="98" t="s">
        <v>669</v>
      </c>
      <c r="UPF105" s="98" t="s">
        <v>669</v>
      </c>
      <c r="UPG105" s="98" t="s">
        <v>669</v>
      </c>
      <c r="UPH105" s="98" t="s">
        <v>669</v>
      </c>
      <c r="UPI105" s="98" t="s">
        <v>669</v>
      </c>
      <c r="UPJ105" s="98" t="s">
        <v>669</v>
      </c>
      <c r="UPK105" s="98" t="s">
        <v>669</v>
      </c>
      <c r="UPL105" s="98" t="s">
        <v>669</v>
      </c>
      <c r="UPM105" s="98" t="s">
        <v>669</v>
      </c>
      <c r="UPN105" s="98" t="s">
        <v>669</v>
      </c>
      <c r="UPO105" s="98" t="s">
        <v>669</v>
      </c>
      <c r="UPP105" s="98" t="s">
        <v>669</v>
      </c>
      <c r="UPQ105" s="98" t="s">
        <v>669</v>
      </c>
      <c r="UPR105" s="98" t="s">
        <v>669</v>
      </c>
      <c r="UPS105" s="98" t="s">
        <v>669</v>
      </c>
      <c r="UPT105" s="98" t="s">
        <v>669</v>
      </c>
      <c r="UPU105" s="98" t="s">
        <v>669</v>
      </c>
      <c r="UPV105" s="98" t="s">
        <v>669</v>
      </c>
      <c r="UPW105" s="98" t="s">
        <v>669</v>
      </c>
      <c r="UPX105" s="98" t="s">
        <v>669</v>
      </c>
      <c r="UPY105" s="98" t="s">
        <v>669</v>
      </c>
      <c r="UPZ105" s="98" t="s">
        <v>669</v>
      </c>
      <c r="UQA105" s="98" t="s">
        <v>669</v>
      </c>
      <c r="UQB105" s="98" t="s">
        <v>669</v>
      </c>
      <c r="UQC105" s="98" t="s">
        <v>669</v>
      </c>
      <c r="UQD105" s="98" t="s">
        <v>669</v>
      </c>
      <c r="UQE105" s="98" t="s">
        <v>669</v>
      </c>
      <c r="UQF105" s="98" t="s">
        <v>669</v>
      </c>
      <c r="UQG105" s="98" t="s">
        <v>669</v>
      </c>
      <c r="UQH105" s="98" t="s">
        <v>669</v>
      </c>
      <c r="UQI105" s="98" t="s">
        <v>669</v>
      </c>
      <c r="UQJ105" s="98" t="s">
        <v>669</v>
      </c>
      <c r="UQK105" s="98" t="s">
        <v>669</v>
      </c>
      <c r="UQL105" s="98" t="s">
        <v>669</v>
      </c>
      <c r="UQM105" s="98" t="s">
        <v>669</v>
      </c>
      <c r="UQN105" s="98" t="s">
        <v>669</v>
      </c>
      <c r="UQO105" s="98" t="s">
        <v>669</v>
      </c>
      <c r="UQP105" s="98" t="s">
        <v>669</v>
      </c>
      <c r="UQQ105" s="98" t="s">
        <v>669</v>
      </c>
      <c r="UQR105" s="98" t="s">
        <v>669</v>
      </c>
      <c r="UQS105" s="98" t="s">
        <v>669</v>
      </c>
      <c r="UQT105" s="98" t="s">
        <v>669</v>
      </c>
      <c r="UQU105" s="98" t="s">
        <v>669</v>
      </c>
      <c r="UQV105" s="98" t="s">
        <v>669</v>
      </c>
      <c r="UQW105" s="98" t="s">
        <v>669</v>
      </c>
      <c r="UQX105" s="98" t="s">
        <v>669</v>
      </c>
      <c r="UQY105" s="98" t="s">
        <v>669</v>
      </c>
      <c r="UQZ105" s="98" t="s">
        <v>669</v>
      </c>
      <c r="URA105" s="98" t="s">
        <v>669</v>
      </c>
      <c r="URB105" s="98" t="s">
        <v>669</v>
      </c>
      <c r="URC105" s="98" t="s">
        <v>669</v>
      </c>
      <c r="URD105" s="98" t="s">
        <v>669</v>
      </c>
      <c r="URE105" s="98" t="s">
        <v>669</v>
      </c>
      <c r="URF105" s="98" t="s">
        <v>669</v>
      </c>
      <c r="URG105" s="98" t="s">
        <v>669</v>
      </c>
      <c r="URH105" s="98" t="s">
        <v>669</v>
      </c>
      <c r="URI105" s="98" t="s">
        <v>669</v>
      </c>
      <c r="URJ105" s="98" t="s">
        <v>669</v>
      </c>
      <c r="URK105" s="98" t="s">
        <v>669</v>
      </c>
      <c r="URL105" s="98" t="s">
        <v>669</v>
      </c>
      <c r="URM105" s="98" t="s">
        <v>669</v>
      </c>
      <c r="URN105" s="98" t="s">
        <v>669</v>
      </c>
      <c r="URO105" s="98" t="s">
        <v>669</v>
      </c>
      <c r="URP105" s="98" t="s">
        <v>669</v>
      </c>
      <c r="URQ105" s="98" t="s">
        <v>669</v>
      </c>
      <c r="URR105" s="98" t="s">
        <v>669</v>
      </c>
      <c r="URS105" s="98" t="s">
        <v>669</v>
      </c>
      <c r="URT105" s="98" t="s">
        <v>669</v>
      </c>
      <c r="URU105" s="98" t="s">
        <v>669</v>
      </c>
      <c r="URV105" s="98" t="s">
        <v>669</v>
      </c>
      <c r="URW105" s="98" t="s">
        <v>669</v>
      </c>
      <c r="URX105" s="98" t="s">
        <v>669</v>
      </c>
      <c r="URY105" s="98" t="s">
        <v>669</v>
      </c>
      <c r="URZ105" s="98" t="s">
        <v>669</v>
      </c>
      <c r="USA105" s="98" t="s">
        <v>669</v>
      </c>
      <c r="USB105" s="98" t="s">
        <v>669</v>
      </c>
      <c r="USC105" s="98" t="s">
        <v>669</v>
      </c>
      <c r="USD105" s="98" t="s">
        <v>669</v>
      </c>
      <c r="USE105" s="98" t="s">
        <v>669</v>
      </c>
      <c r="USF105" s="98" t="s">
        <v>669</v>
      </c>
      <c r="USG105" s="98" t="s">
        <v>669</v>
      </c>
      <c r="USH105" s="98" t="s">
        <v>669</v>
      </c>
      <c r="USI105" s="98" t="s">
        <v>669</v>
      </c>
      <c r="USJ105" s="98" t="s">
        <v>669</v>
      </c>
      <c r="USK105" s="98" t="s">
        <v>669</v>
      </c>
      <c r="USL105" s="98" t="s">
        <v>669</v>
      </c>
      <c r="USM105" s="98" t="s">
        <v>669</v>
      </c>
      <c r="USN105" s="98" t="s">
        <v>669</v>
      </c>
      <c r="USO105" s="98" t="s">
        <v>669</v>
      </c>
      <c r="USP105" s="98" t="s">
        <v>669</v>
      </c>
      <c r="USQ105" s="98" t="s">
        <v>669</v>
      </c>
      <c r="USR105" s="98" t="s">
        <v>669</v>
      </c>
      <c r="USS105" s="98" t="s">
        <v>669</v>
      </c>
      <c r="UST105" s="98" t="s">
        <v>669</v>
      </c>
      <c r="USU105" s="98" t="s">
        <v>669</v>
      </c>
      <c r="USV105" s="98" t="s">
        <v>669</v>
      </c>
      <c r="USW105" s="98" t="s">
        <v>669</v>
      </c>
      <c r="USX105" s="98" t="s">
        <v>669</v>
      </c>
      <c r="USY105" s="98" t="s">
        <v>669</v>
      </c>
      <c r="USZ105" s="98" t="s">
        <v>669</v>
      </c>
      <c r="UTA105" s="98" t="s">
        <v>669</v>
      </c>
      <c r="UTB105" s="98" t="s">
        <v>669</v>
      </c>
      <c r="UTC105" s="98" t="s">
        <v>669</v>
      </c>
      <c r="UTD105" s="98" t="s">
        <v>669</v>
      </c>
      <c r="UTE105" s="98" t="s">
        <v>669</v>
      </c>
      <c r="UTF105" s="98" t="s">
        <v>669</v>
      </c>
      <c r="UTG105" s="98" t="s">
        <v>669</v>
      </c>
      <c r="UTH105" s="98" t="s">
        <v>669</v>
      </c>
      <c r="UTI105" s="98" t="s">
        <v>669</v>
      </c>
      <c r="UTJ105" s="98" t="s">
        <v>669</v>
      </c>
      <c r="UTK105" s="98" t="s">
        <v>669</v>
      </c>
      <c r="UTL105" s="98" t="s">
        <v>669</v>
      </c>
      <c r="UTM105" s="98" t="s">
        <v>669</v>
      </c>
      <c r="UTN105" s="98" t="s">
        <v>669</v>
      </c>
      <c r="UTO105" s="98" t="s">
        <v>669</v>
      </c>
      <c r="UTP105" s="98" t="s">
        <v>669</v>
      </c>
      <c r="UTQ105" s="98" t="s">
        <v>669</v>
      </c>
      <c r="UTR105" s="98" t="s">
        <v>669</v>
      </c>
      <c r="UTS105" s="98" t="s">
        <v>669</v>
      </c>
      <c r="UTT105" s="98" t="s">
        <v>669</v>
      </c>
      <c r="UTU105" s="98" t="s">
        <v>669</v>
      </c>
      <c r="UTV105" s="98" t="s">
        <v>669</v>
      </c>
      <c r="UTW105" s="98" t="s">
        <v>669</v>
      </c>
      <c r="UTX105" s="98" t="s">
        <v>669</v>
      </c>
      <c r="UTY105" s="98" t="s">
        <v>669</v>
      </c>
      <c r="UTZ105" s="98" t="s">
        <v>669</v>
      </c>
      <c r="UUA105" s="98" t="s">
        <v>669</v>
      </c>
      <c r="UUB105" s="98" t="s">
        <v>669</v>
      </c>
      <c r="UUC105" s="98" t="s">
        <v>669</v>
      </c>
      <c r="UUD105" s="98" t="s">
        <v>669</v>
      </c>
      <c r="UUE105" s="98" t="s">
        <v>669</v>
      </c>
      <c r="UUF105" s="98" t="s">
        <v>669</v>
      </c>
      <c r="UUG105" s="98" t="s">
        <v>669</v>
      </c>
      <c r="UUH105" s="98" t="s">
        <v>669</v>
      </c>
      <c r="UUI105" s="98" t="s">
        <v>669</v>
      </c>
      <c r="UUJ105" s="98" t="s">
        <v>669</v>
      </c>
      <c r="UUK105" s="98" t="s">
        <v>669</v>
      </c>
      <c r="UUL105" s="98" t="s">
        <v>669</v>
      </c>
      <c r="UUM105" s="98" t="s">
        <v>669</v>
      </c>
      <c r="UUN105" s="98" t="s">
        <v>669</v>
      </c>
      <c r="UUO105" s="98" t="s">
        <v>669</v>
      </c>
      <c r="UUP105" s="98" t="s">
        <v>669</v>
      </c>
      <c r="UUQ105" s="98" t="s">
        <v>669</v>
      </c>
      <c r="UUR105" s="98" t="s">
        <v>669</v>
      </c>
      <c r="UUS105" s="98" t="s">
        <v>669</v>
      </c>
      <c r="UUT105" s="98" t="s">
        <v>669</v>
      </c>
      <c r="UUU105" s="98" t="s">
        <v>669</v>
      </c>
      <c r="UUV105" s="98" t="s">
        <v>669</v>
      </c>
      <c r="UUW105" s="98" t="s">
        <v>669</v>
      </c>
      <c r="UUX105" s="98" t="s">
        <v>669</v>
      </c>
      <c r="UUY105" s="98" t="s">
        <v>669</v>
      </c>
      <c r="UUZ105" s="98" t="s">
        <v>669</v>
      </c>
      <c r="UVA105" s="98" t="s">
        <v>669</v>
      </c>
      <c r="UVB105" s="98" t="s">
        <v>669</v>
      </c>
      <c r="UVC105" s="98" t="s">
        <v>669</v>
      </c>
      <c r="UVD105" s="98" t="s">
        <v>669</v>
      </c>
      <c r="UVE105" s="98" t="s">
        <v>669</v>
      </c>
      <c r="UVF105" s="98" t="s">
        <v>669</v>
      </c>
      <c r="UVG105" s="98" t="s">
        <v>669</v>
      </c>
      <c r="UVH105" s="98" t="s">
        <v>669</v>
      </c>
      <c r="UVI105" s="98" t="s">
        <v>669</v>
      </c>
      <c r="UVJ105" s="98" t="s">
        <v>669</v>
      </c>
      <c r="UVK105" s="98" t="s">
        <v>669</v>
      </c>
      <c r="UVL105" s="98" t="s">
        <v>669</v>
      </c>
      <c r="UVM105" s="98" t="s">
        <v>669</v>
      </c>
      <c r="UVN105" s="98" t="s">
        <v>669</v>
      </c>
      <c r="UVO105" s="98" t="s">
        <v>669</v>
      </c>
      <c r="UVP105" s="98" t="s">
        <v>669</v>
      </c>
      <c r="UVQ105" s="98" t="s">
        <v>669</v>
      </c>
      <c r="UVR105" s="98" t="s">
        <v>669</v>
      </c>
      <c r="UVS105" s="98" t="s">
        <v>669</v>
      </c>
      <c r="UVT105" s="98" t="s">
        <v>669</v>
      </c>
      <c r="UVU105" s="98" t="s">
        <v>669</v>
      </c>
      <c r="UVV105" s="98" t="s">
        <v>669</v>
      </c>
      <c r="UVW105" s="98" t="s">
        <v>669</v>
      </c>
      <c r="UVX105" s="98" t="s">
        <v>669</v>
      </c>
      <c r="UVY105" s="98" t="s">
        <v>669</v>
      </c>
      <c r="UVZ105" s="98" t="s">
        <v>669</v>
      </c>
      <c r="UWA105" s="98" t="s">
        <v>669</v>
      </c>
      <c r="UWB105" s="98" t="s">
        <v>669</v>
      </c>
      <c r="UWC105" s="98" t="s">
        <v>669</v>
      </c>
      <c r="UWD105" s="98" t="s">
        <v>669</v>
      </c>
      <c r="UWE105" s="98" t="s">
        <v>669</v>
      </c>
      <c r="UWF105" s="98" t="s">
        <v>669</v>
      </c>
      <c r="UWG105" s="98" t="s">
        <v>669</v>
      </c>
      <c r="UWH105" s="98" t="s">
        <v>669</v>
      </c>
      <c r="UWI105" s="98" t="s">
        <v>669</v>
      </c>
      <c r="UWJ105" s="98" t="s">
        <v>669</v>
      </c>
      <c r="UWK105" s="98" t="s">
        <v>669</v>
      </c>
      <c r="UWL105" s="98" t="s">
        <v>669</v>
      </c>
      <c r="UWM105" s="98" t="s">
        <v>669</v>
      </c>
      <c r="UWN105" s="98" t="s">
        <v>669</v>
      </c>
      <c r="UWO105" s="98" t="s">
        <v>669</v>
      </c>
      <c r="UWP105" s="98" t="s">
        <v>669</v>
      </c>
      <c r="UWQ105" s="98" t="s">
        <v>669</v>
      </c>
      <c r="UWR105" s="98" t="s">
        <v>669</v>
      </c>
      <c r="UWS105" s="98" t="s">
        <v>669</v>
      </c>
      <c r="UWT105" s="98" t="s">
        <v>669</v>
      </c>
      <c r="UWU105" s="98" t="s">
        <v>669</v>
      </c>
      <c r="UWV105" s="98" t="s">
        <v>669</v>
      </c>
      <c r="UWW105" s="98" t="s">
        <v>669</v>
      </c>
      <c r="UWX105" s="98" t="s">
        <v>669</v>
      </c>
      <c r="UWY105" s="98" t="s">
        <v>669</v>
      </c>
      <c r="UWZ105" s="98" t="s">
        <v>669</v>
      </c>
      <c r="UXA105" s="98" t="s">
        <v>669</v>
      </c>
      <c r="UXB105" s="98" t="s">
        <v>669</v>
      </c>
      <c r="UXC105" s="98" t="s">
        <v>669</v>
      </c>
      <c r="UXD105" s="98" t="s">
        <v>669</v>
      </c>
      <c r="UXE105" s="98" t="s">
        <v>669</v>
      </c>
      <c r="UXF105" s="98" t="s">
        <v>669</v>
      </c>
      <c r="UXG105" s="98" t="s">
        <v>669</v>
      </c>
      <c r="UXH105" s="98" t="s">
        <v>669</v>
      </c>
      <c r="UXI105" s="98" t="s">
        <v>669</v>
      </c>
      <c r="UXJ105" s="98" t="s">
        <v>669</v>
      </c>
      <c r="UXK105" s="98" t="s">
        <v>669</v>
      </c>
      <c r="UXL105" s="98" t="s">
        <v>669</v>
      </c>
      <c r="UXM105" s="98" t="s">
        <v>669</v>
      </c>
      <c r="UXN105" s="98" t="s">
        <v>669</v>
      </c>
      <c r="UXO105" s="98" t="s">
        <v>669</v>
      </c>
      <c r="UXP105" s="98" t="s">
        <v>669</v>
      </c>
      <c r="UXQ105" s="98" t="s">
        <v>669</v>
      </c>
      <c r="UXR105" s="98" t="s">
        <v>669</v>
      </c>
      <c r="UXS105" s="98" t="s">
        <v>669</v>
      </c>
      <c r="UXT105" s="98" t="s">
        <v>669</v>
      </c>
      <c r="UXU105" s="98" t="s">
        <v>669</v>
      </c>
      <c r="UXV105" s="98" t="s">
        <v>669</v>
      </c>
      <c r="UXW105" s="98" t="s">
        <v>669</v>
      </c>
      <c r="UXX105" s="98" t="s">
        <v>669</v>
      </c>
      <c r="UXY105" s="98" t="s">
        <v>669</v>
      </c>
      <c r="UXZ105" s="98" t="s">
        <v>669</v>
      </c>
      <c r="UYA105" s="98" t="s">
        <v>669</v>
      </c>
      <c r="UYB105" s="98" t="s">
        <v>669</v>
      </c>
      <c r="UYC105" s="98" t="s">
        <v>669</v>
      </c>
      <c r="UYD105" s="98" t="s">
        <v>669</v>
      </c>
      <c r="UYE105" s="98" t="s">
        <v>669</v>
      </c>
      <c r="UYF105" s="98" t="s">
        <v>669</v>
      </c>
      <c r="UYG105" s="98" t="s">
        <v>669</v>
      </c>
      <c r="UYH105" s="98" t="s">
        <v>669</v>
      </c>
      <c r="UYI105" s="98" t="s">
        <v>669</v>
      </c>
      <c r="UYJ105" s="98" t="s">
        <v>669</v>
      </c>
      <c r="UYK105" s="98" t="s">
        <v>669</v>
      </c>
      <c r="UYL105" s="98" t="s">
        <v>669</v>
      </c>
      <c r="UYM105" s="98" t="s">
        <v>669</v>
      </c>
      <c r="UYN105" s="98" t="s">
        <v>669</v>
      </c>
      <c r="UYO105" s="98" t="s">
        <v>669</v>
      </c>
      <c r="UYP105" s="98" t="s">
        <v>669</v>
      </c>
      <c r="UYQ105" s="98" t="s">
        <v>669</v>
      </c>
      <c r="UYR105" s="98" t="s">
        <v>669</v>
      </c>
      <c r="UYS105" s="98" t="s">
        <v>669</v>
      </c>
      <c r="UYT105" s="98" t="s">
        <v>669</v>
      </c>
      <c r="UYU105" s="98" t="s">
        <v>669</v>
      </c>
      <c r="UYV105" s="98" t="s">
        <v>669</v>
      </c>
      <c r="UYW105" s="98" t="s">
        <v>669</v>
      </c>
      <c r="UYX105" s="98" t="s">
        <v>669</v>
      </c>
      <c r="UYY105" s="98" t="s">
        <v>669</v>
      </c>
      <c r="UYZ105" s="98" t="s">
        <v>669</v>
      </c>
      <c r="UZA105" s="98" t="s">
        <v>669</v>
      </c>
      <c r="UZB105" s="98" t="s">
        <v>669</v>
      </c>
      <c r="UZC105" s="98" t="s">
        <v>669</v>
      </c>
      <c r="UZD105" s="98" t="s">
        <v>669</v>
      </c>
      <c r="UZE105" s="98" t="s">
        <v>669</v>
      </c>
      <c r="UZF105" s="98" t="s">
        <v>669</v>
      </c>
      <c r="UZG105" s="98" t="s">
        <v>669</v>
      </c>
      <c r="UZH105" s="98" t="s">
        <v>669</v>
      </c>
      <c r="UZI105" s="98" t="s">
        <v>669</v>
      </c>
      <c r="UZJ105" s="98" t="s">
        <v>669</v>
      </c>
      <c r="UZK105" s="98" t="s">
        <v>669</v>
      </c>
      <c r="UZL105" s="98" t="s">
        <v>669</v>
      </c>
      <c r="UZM105" s="98" t="s">
        <v>669</v>
      </c>
      <c r="UZN105" s="98" t="s">
        <v>669</v>
      </c>
      <c r="UZO105" s="98" t="s">
        <v>669</v>
      </c>
      <c r="UZP105" s="98" t="s">
        <v>669</v>
      </c>
      <c r="UZQ105" s="98" t="s">
        <v>669</v>
      </c>
      <c r="UZR105" s="98" t="s">
        <v>669</v>
      </c>
      <c r="UZS105" s="98" t="s">
        <v>669</v>
      </c>
      <c r="UZT105" s="98" t="s">
        <v>669</v>
      </c>
      <c r="UZU105" s="98" t="s">
        <v>669</v>
      </c>
      <c r="UZV105" s="98" t="s">
        <v>669</v>
      </c>
      <c r="UZW105" s="98" t="s">
        <v>669</v>
      </c>
      <c r="UZX105" s="98" t="s">
        <v>669</v>
      </c>
      <c r="UZY105" s="98" t="s">
        <v>669</v>
      </c>
      <c r="UZZ105" s="98" t="s">
        <v>669</v>
      </c>
      <c r="VAA105" s="98" t="s">
        <v>669</v>
      </c>
      <c r="VAB105" s="98" t="s">
        <v>669</v>
      </c>
      <c r="VAC105" s="98" t="s">
        <v>669</v>
      </c>
      <c r="VAD105" s="98" t="s">
        <v>669</v>
      </c>
      <c r="VAE105" s="98" t="s">
        <v>669</v>
      </c>
      <c r="VAF105" s="98" t="s">
        <v>669</v>
      </c>
      <c r="VAG105" s="98" t="s">
        <v>669</v>
      </c>
      <c r="VAH105" s="98" t="s">
        <v>669</v>
      </c>
      <c r="VAI105" s="98" t="s">
        <v>669</v>
      </c>
      <c r="VAJ105" s="98" t="s">
        <v>669</v>
      </c>
      <c r="VAK105" s="98" t="s">
        <v>669</v>
      </c>
      <c r="VAL105" s="98" t="s">
        <v>669</v>
      </c>
      <c r="VAM105" s="98" t="s">
        <v>669</v>
      </c>
      <c r="VAN105" s="98" t="s">
        <v>669</v>
      </c>
      <c r="VAO105" s="98" t="s">
        <v>669</v>
      </c>
      <c r="VAP105" s="98" t="s">
        <v>669</v>
      </c>
      <c r="VAQ105" s="98" t="s">
        <v>669</v>
      </c>
      <c r="VAR105" s="98" t="s">
        <v>669</v>
      </c>
      <c r="VAS105" s="98" t="s">
        <v>669</v>
      </c>
      <c r="VAT105" s="98" t="s">
        <v>669</v>
      </c>
      <c r="VAU105" s="98" t="s">
        <v>669</v>
      </c>
      <c r="VAV105" s="98" t="s">
        <v>669</v>
      </c>
      <c r="VAW105" s="98" t="s">
        <v>669</v>
      </c>
      <c r="VAX105" s="98" t="s">
        <v>669</v>
      </c>
      <c r="VAY105" s="98" t="s">
        <v>669</v>
      </c>
      <c r="VAZ105" s="98" t="s">
        <v>669</v>
      </c>
      <c r="VBA105" s="98" t="s">
        <v>669</v>
      </c>
      <c r="VBB105" s="98" t="s">
        <v>669</v>
      </c>
      <c r="VBC105" s="98" t="s">
        <v>669</v>
      </c>
      <c r="VBD105" s="98" t="s">
        <v>669</v>
      </c>
      <c r="VBE105" s="98" t="s">
        <v>669</v>
      </c>
      <c r="VBF105" s="98" t="s">
        <v>669</v>
      </c>
      <c r="VBG105" s="98" t="s">
        <v>669</v>
      </c>
      <c r="VBH105" s="98" t="s">
        <v>669</v>
      </c>
      <c r="VBI105" s="98" t="s">
        <v>669</v>
      </c>
      <c r="VBJ105" s="98" t="s">
        <v>669</v>
      </c>
      <c r="VBK105" s="98" t="s">
        <v>669</v>
      </c>
      <c r="VBL105" s="98" t="s">
        <v>669</v>
      </c>
      <c r="VBM105" s="98" t="s">
        <v>669</v>
      </c>
      <c r="VBN105" s="98" t="s">
        <v>669</v>
      </c>
      <c r="VBO105" s="98" t="s">
        <v>669</v>
      </c>
      <c r="VBP105" s="98" t="s">
        <v>669</v>
      </c>
      <c r="VBQ105" s="98" t="s">
        <v>669</v>
      </c>
      <c r="VBR105" s="98" t="s">
        <v>669</v>
      </c>
      <c r="VBS105" s="98" t="s">
        <v>669</v>
      </c>
      <c r="VBT105" s="98" t="s">
        <v>669</v>
      </c>
      <c r="VBU105" s="98" t="s">
        <v>669</v>
      </c>
      <c r="VBV105" s="98" t="s">
        <v>669</v>
      </c>
      <c r="VBW105" s="98" t="s">
        <v>669</v>
      </c>
      <c r="VBX105" s="98" t="s">
        <v>669</v>
      </c>
      <c r="VBY105" s="98" t="s">
        <v>669</v>
      </c>
      <c r="VBZ105" s="98" t="s">
        <v>669</v>
      </c>
      <c r="VCA105" s="98" t="s">
        <v>669</v>
      </c>
      <c r="VCB105" s="98" t="s">
        <v>669</v>
      </c>
      <c r="VCC105" s="98" t="s">
        <v>669</v>
      </c>
      <c r="VCD105" s="98" t="s">
        <v>669</v>
      </c>
      <c r="VCE105" s="98" t="s">
        <v>669</v>
      </c>
      <c r="VCF105" s="98" t="s">
        <v>669</v>
      </c>
      <c r="VCG105" s="98" t="s">
        <v>669</v>
      </c>
      <c r="VCH105" s="98" t="s">
        <v>669</v>
      </c>
      <c r="VCI105" s="98" t="s">
        <v>669</v>
      </c>
      <c r="VCJ105" s="98" t="s">
        <v>669</v>
      </c>
      <c r="VCK105" s="98" t="s">
        <v>669</v>
      </c>
      <c r="VCL105" s="98" t="s">
        <v>669</v>
      </c>
      <c r="VCM105" s="98" t="s">
        <v>669</v>
      </c>
      <c r="VCN105" s="98" t="s">
        <v>669</v>
      </c>
      <c r="VCO105" s="98" t="s">
        <v>669</v>
      </c>
      <c r="VCP105" s="98" t="s">
        <v>669</v>
      </c>
      <c r="VCQ105" s="98" t="s">
        <v>669</v>
      </c>
      <c r="VCR105" s="98" t="s">
        <v>669</v>
      </c>
      <c r="VCS105" s="98" t="s">
        <v>669</v>
      </c>
      <c r="VCT105" s="98" t="s">
        <v>669</v>
      </c>
      <c r="VCU105" s="98" t="s">
        <v>669</v>
      </c>
      <c r="VCV105" s="98" t="s">
        <v>669</v>
      </c>
      <c r="VCW105" s="98" t="s">
        <v>669</v>
      </c>
      <c r="VCX105" s="98" t="s">
        <v>669</v>
      </c>
      <c r="VCY105" s="98" t="s">
        <v>669</v>
      </c>
      <c r="VCZ105" s="98" t="s">
        <v>669</v>
      </c>
      <c r="VDA105" s="98" t="s">
        <v>669</v>
      </c>
      <c r="VDB105" s="98" t="s">
        <v>669</v>
      </c>
      <c r="VDC105" s="98" t="s">
        <v>669</v>
      </c>
      <c r="VDD105" s="98" t="s">
        <v>669</v>
      </c>
      <c r="VDE105" s="98" t="s">
        <v>669</v>
      </c>
      <c r="VDF105" s="98" t="s">
        <v>669</v>
      </c>
      <c r="VDG105" s="98" t="s">
        <v>669</v>
      </c>
      <c r="VDH105" s="98" t="s">
        <v>669</v>
      </c>
      <c r="VDI105" s="98" t="s">
        <v>669</v>
      </c>
      <c r="VDJ105" s="98" t="s">
        <v>669</v>
      </c>
      <c r="VDK105" s="98" t="s">
        <v>669</v>
      </c>
      <c r="VDL105" s="98" t="s">
        <v>669</v>
      </c>
      <c r="VDM105" s="98" t="s">
        <v>669</v>
      </c>
      <c r="VDN105" s="98" t="s">
        <v>669</v>
      </c>
      <c r="VDO105" s="98" t="s">
        <v>669</v>
      </c>
      <c r="VDP105" s="98" t="s">
        <v>669</v>
      </c>
      <c r="VDQ105" s="98" t="s">
        <v>669</v>
      </c>
      <c r="VDR105" s="98" t="s">
        <v>669</v>
      </c>
      <c r="VDS105" s="98" t="s">
        <v>669</v>
      </c>
      <c r="VDT105" s="98" t="s">
        <v>669</v>
      </c>
      <c r="VDU105" s="98" t="s">
        <v>669</v>
      </c>
      <c r="VDV105" s="98" t="s">
        <v>669</v>
      </c>
      <c r="VDW105" s="98" t="s">
        <v>669</v>
      </c>
      <c r="VDX105" s="98" t="s">
        <v>669</v>
      </c>
      <c r="VDY105" s="98" t="s">
        <v>669</v>
      </c>
      <c r="VDZ105" s="98" t="s">
        <v>669</v>
      </c>
      <c r="VEA105" s="98" t="s">
        <v>669</v>
      </c>
      <c r="VEB105" s="98" t="s">
        <v>669</v>
      </c>
      <c r="VEC105" s="98" t="s">
        <v>669</v>
      </c>
      <c r="VED105" s="98" t="s">
        <v>669</v>
      </c>
      <c r="VEE105" s="98" t="s">
        <v>669</v>
      </c>
      <c r="VEF105" s="98" t="s">
        <v>669</v>
      </c>
      <c r="VEG105" s="98" t="s">
        <v>669</v>
      </c>
      <c r="VEH105" s="98" t="s">
        <v>669</v>
      </c>
      <c r="VEI105" s="98" t="s">
        <v>669</v>
      </c>
      <c r="VEJ105" s="98" t="s">
        <v>669</v>
      </c>
      <c r="VEK105" s="98" t="s">
        <v>669</v>
      </c>
      <c r="VEL105" s="98" t="s">
        <v>669</v>
      </c>
      <c r="VEM105" s="98" t="s">
        <v>669</v>
      </c>
      <c r="VEN105" s="98" t="s">
        <v>669</v>
      </c>
      <c r="VEO105" s="98" t="s">
        <v>669</v>
      </c>
      <c r="VEP105" s="98" t="s">
        <v>669</v>
      </c>
      <c r="VEQ105" s="98" t="s">
        <v>669</v>
      </c>
      <c r="VER105" s="98" t="s">
        <v>669</v>
      </c>
      <c r="VES105" s="98" t="s">
        <v>669</v>
      </c>
      <c r="VET105" s="98" t="s">
        <v>669</v>
      </c>
      <c r="VEU105" s="98" t="s">
        <v>669</v>
      </c>
      <c r="VEV105" s="98" t="s">
        <v>669</v>
      </c>
      <c r="VEW105" s="98" t="s">
        <v>669</v>
      </c>
      <c r="VEX105" s="98" t="s">
        <v>669</v>
      </c>
      <c r="VEY105" s="98" t="s">
        <v>669</v>
      </c>
      <c r="VEZ105" s="98" t="s">
        <v>669</v>
      </c>
      <c r="VFA105" s="98" t="s">
        <v>669</v>
      </c>
      <c r="VFB105" s="98" t="s">
        <v>669</v>
      </c>
      <c r="VFC105" s="98" t="s">
        <v>669</v>
      </c>
      <c r="VFD105" s="98" t="s">
        <v>669</v>
      </c>
      <c r="VFE105" s="98" t="s">
        <v>669</v>
      </c>
      <c r="VFF105" s="98" t="s">
        <v>669</v>
      </c>
      <c r="VFG105" s="98" t="s">
        <v>669</v>
      </c>
      <c r="VFH105" s="98" t="s">
        <v>669</v>
      </c>
      <c r="VFI105" s="98" t="s">
        <v>669</v>
      </c>
      <c r="VFJ105" s="98" t="s">
        <v>669</v>
      </c>
      <c r="VFK105" s="98" t="s">
        <v>669</v>
      </c>
      <c r="VFL105" s="98" t="s">
        <v>669</v>
      </c>
      <c r="VFM105" s="98" t="s">
        <v>669</v>
      </c>
      <c r="VFN105" s="98" t="s">
        <v>669</v>
      </c>
      <c r="VFO105" s="98" t="s">
        <v>669</v>
      </c>
      <c r="VFP105" s="98" t="s">
        <v>669</v>
      </c>
      <c r="VFQ105" s="98" t="s">
        <v>669</v>
      </c>
      <c r="VFR105" s="98" t="s">
        <v>669</v>
      </c>
      <c r="VFS105" s="98" t="s">
        <v>669</v>
      </c>
      <c r="VFT105" s="98" t="s">
        <v>669</v>
      </c>
      <c r="VFU105" s="98" t="s">
        <v>669</v>
      </c>
      <c r="VFV105" s="98" t="s">
        <v>669</v>
      </c>
      <c r="VFW105" s="98" t="s">
        <v>669</v>
      </c>
      <c r="VFX105" s="98" t="s">
        <v>669</v>
      </c>
      <c r="VFY105" s="98" t="s">
        <v>669</v>
      </c>
      <c r="VFZ105" s="98" t="s">
        <v>669</v>
      </c>
      <c r="VGA105" s="98" t="s">
        <v>669</v>
      </c>
      <c r="VGB105" s="98" t="s">
        <v>669</v>
      </c>
      <c r="VGC105" s="98" t="s">
        <v>669</v>
      </c>
      <c r="VGD105" s="98" t="s">
        <v>669</v>
      </c>
      <c r="VGE105" s="98" t="s">
        <v>669</v>
      </c>
      <c r="VGF105" s="98" t="s">
        <v>669</v>
      </c>
      <c r="VGG105" s="98" t="s">
        <v>669</v>
      </c>
      <c r="VGH105" s="98" t="s">
        <v>669</v>
      </c>
      <c r="VGI105" s="98" t="s">
        <v>669</v>
      </c>
      <c r="VGJ105" s="98" t="s">
        <v>669</v>
      </c>
      <c r="VGK105" s="98" t="s">
        <v>669</v>
      </c>
      <c r="VGL105" s="98" t="s">
        <v>669</v>
      </c>
      <c r="VGM105" s="98" t="s">
        <v>669</v>
      </c>
      <c r="VGN105" s="98" t="s">
        <v>669</v>
      </c>
      <c r="VGO105" s="98" t="s">
        <v>669</v>
      </c>
      <c r="VGP105" s="98" t="s">
        <v>669</v>
      </c>
      <c r="VGQ105" s="98" t="s">
        <v>669</v>
      </c>
      <c r="VGR105" s="98" t="s">
        <v>669</v>
      </c>
      <c r="VGS105" s="98" t="s">
        <v>669</v>
      </c>
      <c r="VGT105" s="98" t="s">
        <v>669</v>
      </c>
      <c r="VGU105" s="98" t="s">
        <v>669</v>
      </c>
      <c r="VGV105" s="98" t="s">
        <v>669</v>
      </c>
      <c r="VGW105" s="98" t="s">
        <v>669</v>
      </c>
      <c r="VGX105" s="98" t="s">
        <v>669</v>
      </c>
      <c r="VGY105" s="98" t="s">
        <v>669</v>
      </c>
      <c r="VGZ105" s="98" t="s">
        <v>669</v>
      </c>
      <c r="VHA105" s="98" t="s">
        <v>669</v>
      </c>
      <c r="VHB105" s="98" t="s">
        <v>669</v>
      </c>
      <c r="VHC105" s="98" t="s">
        <v>669</v>
      </c>
      <c r="VHD105" s="98" t="s">
        <v>669</v>
      </c>
      <c r="VHE105" s="98" t="s">
        <v>669</v>
      </c>
      <c r="VHF105" s="98" t="s">
        <v>669</v>
      </c>
      <c r="VHG105" s="98" t="s">
        <v>669</v>
      </c>
      <c r="VHH105" s="98" t="s">
        <v>669</v>
      </c>
      <c r="VHI105" s="98" t="s">
        <v>669</v>
      </c>
      <c r="VHJ105" s="98" t="s">
        <v>669</v>
      </c>
      <c r="VHK105" s="98" t="s">
        <v>669</v>
      </c>
      <c r="VHL105" s="98" t="s">
        <v>669</v>
      </c>
      <c r="VHM105" s="98" t="s">
        <v>669</v>
      </c>
      <c r="VHN105" s="98" t="s">
        <v>669</v>
      </c>
      <c r="VHO105" s="98" t="s">
        <v>669</v>
      </c>
      <c r="VHP105" s="98" t="s">
        <v>669</v>
      </c>
      <c r="VHQ105" s="98" t="s">
        <v>669</v>
      </c>
      <c r="VHR105" s="98" t="s">
        <v>669</v>
      </c>
      <c r="VHS105" s="98" t="s">
        <v>669</v>
      </c>
      <c r="VHT105" s="98" t="s">
        <v>669</v>
      </c>
      <c r="VHU105" s="98" t="s">
        <v>669</v>
      </c>
      <c r="VHV105" s="98" t="s">
        <v>669</v>
      </c>
      <c r="VHW105" s="98" t="s">
        <v>669</v>
      </c>
      <c r="VHX105" s="98" t="s">
        <v>669</v>
      </c>
      <c r="VHY105" s="98" t="s">
        <v>669</v>
      </c>
      <c r="VHZ105" s="98" t="s">
        <v>669</v>
      </c>
      <c r="VIA105" s="98" t="s">
        <v>669</v>
      </c>
      <c r="VIB105" s="98" t="s">
        <v>669</v>
      </c>
      <c r="VIC105" s="98" t="s">
        <v>669</v>
      </c>
      <c r="VID105" s="98" t="s">
        <v>669</v>
      </c>
      <c r="VIE105" s="98" t="s">
        <v>669</v>
      </c>
      <c r="VIF105" s="98" t="s">
        <v>669</v>
      </c>
      <c r="VIG105" s="98" t="s">
        <v>669</v>
      </c>
      <c r="VIH105" s="98" t="s">
        <v>669</v>
      </c>
      <c r="VII105" s="98" t="s">
        <v>669</v>
      </c>
      <c r="VIJ105" s="98" t="s">
        <v>669</v>
      </c>
      <c r="VIK105" s="98" t="s">
        <v>669</v>
      </c>
      <c r="VIL105" s="98" t="s">
        <v>669</v>
      </c>
      <c r="VIM105" s="98" t="s">
        <v>669</v>
      </c>
      <c r="VIN105" s="98" t="s">
        <v>669</v>
      </c>
      <c r="VIO105" s="98" t="s">
        <v>669</v>
      </c>
      <c r="VIP105" s="98" t="s">
        <v>669</v>
      </c>
      <c r="VIQ105" s="98" t="s">
        <v>669</v>
      </c>
      <c r="VIR105" s="98" t="s">
        <v>669</v>
      </c>
      <c r="VIS105" s="98" t="s">
        <v>669</v>
      </c>
      <c r="VIT105" s="98" t="s">
        <v>669</v>
      </c>
      <c r="VIU105" s="98" t="s">
        <v>669</v>
      </c>
      <c r="VIV105" s="98" t="s">
        <v>669</v>
      </c>
      <c r="VIW105" s="98" t="s">
        <v>669</v>
      </c>
      <c r="VIX105" s="98" t="s">
        <v>669</v>
      </c>
      <c r="VIY105" s="98" t="s">
        <v>669</v>
      </c>
      <c r="VIZ105" s="98" t="s">
        <v>669</v>
      </c>
      <c r="VJA105" s="98" t="s">
        <v>669</v>
      </c>
      <c r="VJB105" s="98" t="s">
        <v>669</v>
      </c>
      <c r="VJC105" s="98" t="s">
        <v>669</v>
      </c>
      <c r="VJD105" s="98" t="s">
        <v>669</v>
      </c>
      <c r="VJE105" s="98" t="s">
        <v>669</v>
      </c>
      <c r="VJF105" s="98" t="s">
        <v>669</v>
      </c>
      <c r="VJG105" s="98" t="s">
        <v>669</v>
      </c>
      <c r="VJH105" s="98" t="s">
        <v>669</v>
      </c>
      <c r="VJI105" s="98" t="s">
        <v>669</v>
      </c>
      <c r="VJJ105" s="98" t="s">
        <v>669</v>
      </c>
      <c r="VJK105" s="98" t="s">
        <v>669</v>
      </c>
      <c r="VJL105" s="98" t="s">
        <v>669</v>
      </c>
      <c r="VJM105" s="98" t="s">
        <v>669</v>
      </c>
      <c r="VJN105" s="98" t="s">
        <v>669</v>
      </c>
      <c r="VJO105" s="98" t="s">
        <v>669</v>
      </c>
      <c r="VJP105" s="98" t="s">
        <v>669</v>
      </c>
      <c r="VJQ105" s="98" t="s">
        <v>669</v>
      </c>
      <c r="VJR105" s="98" t="s">
        <v>669</v>
      </c>
      <c r="VJS105" s="98" t="s">
        <v>669</v>
      </c>
      <c r="VJT105" s="98" t="s">
        <v>669</v>
      </c>
      <c r="VJU105" s="98" t="s">
        <v>669</v>
      </c>
      <c r="VJV105" s="98" t="s">
        <v>669</v>
      </c>
      <c r="VJW105" s="98" t="s">
        <v>669</v>
      </c>
      <c r="VJX105" s="98" t="s">
        <v>669</v>
      </c>
      <c r="VJY105" s="98" t="s">
        <v>669</v>
      </c>
      <c r="VJZ105" s="98" t="s">
        <v>669</v>
      </c>
      <c r="VKA105" s="98" t="s">
        <v>669</v>
      </c>
      <c r="VKB105" s="98" t="s">
        <v>669</v>
      </c>
      <c r="VKC105" s="98" t="s">
        <v>669</v>
      </c>
      <c r="VKD105" s="98" t="s">
        <v>669</v>
      </c>
      <c r="VKE105" s="98" t="s">
        <v>669</v>
      </c>
      <c r="VKF105" s="98" t="s">
        <v>669</v>
      </c>
      <c r="VKG105" s="98" t="s">
        <v>669</v>
      </c>
      <c r="VKH105" s="98" t="s">
        <v>669</v>
      </c>
      <c r="VKI105" s="98" t="s">
        <v>669</v>
      </c>
      <c r="VKJ105" s="98" t="s">
        <v>669</v>
      </c>
      <c r="VKK105" s="98" t="s">
        <v>669</v>
      </c>
      <c r="VKL105" s="98" t="s">
        <v>669</v>
      </c>
      <c r="VKM105" s="98" t="s">
        <v>669</v>
      </c>
      <c r="VKN105" s="98" t="s">
        <v>669</v>
      </c>
      <c r="VKO105" s="98" t="s">
        <v>669</v>
      </c>
      <c r="VKP105" s="98" t="s">
        <v>669</v>
      </c>
      <c r="VKQ105" s="98" t="s">
        <v>669</v>
      </c>
      <c r="VKR105" s="98" t="s">
        <v>669</v>
      </c>
      <c r="VKS105" s="98" t="s">
        <v>669</v>
      </c>
      <c r="VKT105" s="98" t="s">
        <v>669</v>
      </c>
      <c r="VKU105" s="98" t="s">
        <v>669</v>
      </c>
      <c r="VKV105" s="98" t="s">
        <v>669</v>
      </c>
      <c r="VKW105" s="98" t="s">
        <v>669</v>
      </c>
      <c r="VKX105" s="98" t="s">
        <v>669</v>
      </c>
      <c r="VKY105" s="98" t="s">
        <v>669</v>
      </c>
      <c r="VKZ105" s="98" t="s">
        <v>669</v>
      </c>
      <c r="VLA105" s="98" t="s">
        <v>669</v>
      </c>
      <c r="VLB105" s="98" t="s">
        <v>669</v>
      </c>
      <c r="VLC105" s="98" t="s">
        <v>669</v>
      </c>
      <c r="VLD105" s="98" t="s">
        <v>669</v>
      </c>
      <c r="VLE105" s="98" t="s">
        <v>669</v>
      </c>
      <c r="VLF105" s="98" t="s">
        <v>669</v>
      </c>
      <c r="VLG105" s="98" t="s">
        <v>669</v>
      </c>
      <c r="VLH105" s="98" t="s">
        <v>669</v>
      </c>
      <c r="VLI105" s="98" t="s">
        <v>669</v>
      </c>
      <c r="VLJ105" s="98" t="s">
        <v>669</v>
      </c>
      <c r="VLK105" s="98" t="s">
        <v>669</v>
      </c>
      <c r="VLL105" s="98" t="s">
        <v>669</v>
      </c>
      <c r="VLM105" s="98" t="s">
        <v>669</v>
      </c>
      <c r="VLN105" s="98" t="s">
        <v>669</v>
      </c>
      <c r="VLO105" s="98" t="s">
        <v>669</v>
      </c>
      <c r="VLP105" s="98" t="s">
        <v>669</v>
      </c>
      <c r="VLQ105" s="98" t="s">
        <v>669</v>
      </c>
      <c r="VLR105" s="98" t="s">
        <v>669</v>
      </c>
      <c r="VLS105" s="98" t="s">
        <v>669</v>
      </c>
      <c r="VLT105" s="98" t="s">
        <v>669</v>
      </c>
      <c r="VLU105" s="98" t="s">
        <v>669</v>
      </c>
      <c r="VLV105" s="98" t="s">
        <v>669</v>
      </c>
      <c r="VLW105" s="98" t="s">
        <v>669</v>
      </c>
      <c r="VLX105" s="98" t="s">
        <v>669</v>
      </c>
      <c r="VLY105" s="98" t="s">
        <v>669</v>
      </c>
      <c r="VLZ105" s="98" t="s">
        <v>669</v>
      </c>
      <c r="VMA105" s="98" t="s">
        <v>669</v>
      </c>
      <c r="VMB105" s="98" t="s">
        <v>669</v>
      </c>
      <c r="VMC105" s="98" t="s">
        <v>669</v>
      </c>
      <c r="VMD105" s="98" t="s">
        <v>669</v>
      </c>
      <c r="VME105" s="98" t="s">
        <v>669</v>
      </c>
      <c r="VMF105" s="98" t="s">
        <v>669</v>
      </c>
      <c r="VMG105" s="98" t="s">
        <v>669</v>
      </c>
      <c r="VMH105" s="98" t="s">
        <v>669</v>
      </c>
      <c r="VMI105" s="98" t="s">
        <v>669</v>
      </c>
      <c r="VMJ105" s="98" t="s">
        <v>669</v>
      </c>
      <c r="VMK105" s="98" t="s">
        <v>669</v>
      </c>
      <c r="VML105" s="98" t="s">
        <v>669</v>
      </c>
      <c r="VMM105" s="98" t="s">
        <v>669</v>
      </c>
      <c r="VMN105" s="98" t="s">
        <v>669</v>
      </c>
      <c r="VMO105" s="98" t="s">
        <v>669</v>
      </c>
      <c r="VMP105" s="98" t="s">
        <v>669</v>
      </c>
      <c r="VMQ105" s="98" t="s">
        <v>669</v>
      </c>
      <c r="VMR105" s="98" t="s">
        <v>669</v>
      </c>
      <c r="VMS105" s="98" t="s">
        <v>669</v>
      </c>
      <c r="VMT105" s="98" t="s">
        <v>669</v>
      </c>
      <c r="VMU105" s="98" t="s">
        <v>669</v>
      </c>
      <c r="VMV105" s="98" t="s">
        <v>669</v>
      </c>
      <c r="VMW105" s="98" t="s">
        <v>669</v>
      </c>
      <c r="VMX105" s="98" t="s">
        <v>669</v>
      </c>
      <c r="VMY105" s="98" t="s">
        <v>669</v>
      </c>
      <c r="VMZ105" s="98" t="s">
        <v>669</v>
      </c>
      <c r="VNA105" s="98" t="s">
        <v>669</v>
      </c>
      <c r="VNB105" s="98" t="s">
        <v>669</v>
      </c>
      <c r="VNC105" s="98" t="s">
        <v>669</v>
      </c>
      <c r="VND105" s="98" t="s">
        <v>669</v>
      </c>
      <c r="VNE105" s="98" t="s">
        <v>669</v>
      </c>
      <c r="VNF105" s="98" t="s">
        <v>669</v>
      </c>
      <c r="VNG105" s="98" t="s">
        <v>669</v>
      </c>
      <c r="VNH105" s="98" t="s">
        <v>669</v>
      </c>
      <c r="VNI105" s="98" t="s">
        <v>669</v>
      </c>
      <c r="VNJ105" s="98" t="s">
        <v>669</v>
      </c>
      <c r="VNK105" s="98" t="s">
        <v>669</v>
      </c>
      <c r="VNL105" s="98" t="s">
        <v>669</v>
      </c>
      <c r="VNM105" s="98" t="s">
        <v>669</v>
      </c>
      <c r="VNN105" s="98" t="s">
        <v>669</v>
      </c>
      <c r="VNO105" s="98" t="s">
        <v>669</v>
      </c>
      <c r="VNP105" s="98" t="s">
        <v>669</v>
      </c>
      <c r="VNQ105" s="98" t="s">
        <v>669</v>
      </c>
      <c r="VNR105" s="98" t="s">
        <v>669</v>
      </c>
      <c r="VNS105" s="98" t="s">
        <v>669</v>
      </c>
      <c r="VNT105" s="98" t="s">
        <v>669</v>
      </c>
      <c r="VNU105" s="98" t="s">
        <v>669</v>
      </c>
      <c r="VNV105" s="98" t="s">
        <v>669</v>
      </c>
      <c r="VNW105" s="98" t="s">
        <v>669</v>
      </c>
      <c r="VNX105" s="98" t="s">
        <v>669</v>
      </c>
      <c r="VNY105" s="98" t="s">
        <v>669</v>
      </c>
      <c r="VNZ105" s="98" t="s">
        <v>669</v>
      </c>
      <c r="VOA105" s="98" t="s">
        <v>669</v>
      </c>
      <c r="VOB105" s="98" t="s">
        <v>669</v>
      </c>
      <c r="VOC105" s="98" t="s">
        <v>669</v>
      </c>
      <c r="VOD105" s="98" t="s">
        <v>669</v>
      </c>
      <c r="VOE105" s="98" t="s">
        <v>669</v>
      </c>
      <c r="VOF105" s="98" t="s">
        <v>669</v>
      </c>
      <c r="VOG105" s="98" t="s">
        <v>669</v>
      </c>
      <c r="VOH105" s="98" t="s">
        <v>669</v>
      </c>
      <c r="VOI105" s="98" t="s">
        <v>669</v>
      </c>
      <c r="VOJ105" s="98" t="s">
        <v>669</v>
      </c>
      <c r="VOK105" s="98" t="s">
        <v>669</v>
      </c>
      <c r="VOL105" s="98" t="s">
        <v>669</v>
      </c>
      <c r="VOM105" s="98" t="s">
        <v>669</v>
      </c>
      <c r="VON105" s="98" t="s">
        <v>669</v>
      </c>
      <c r="VOO105" s="98" t="s">
        <v>669</v>
      </c>
      <c r="VOP105" s="98" t="s">
        <v>669</v>
      </c>
      <c r="VOQ105" s="98" t="s">
        <v>669</v>
      </c>
      <c r="VOR105" s="98" t="s">
        <v>669</v>
      </c>
      <c r="VOS105" s="98" t="s">
        <v>669</v>
      </c>
      <c r="VOT105" s="98" t="s">
        <v>669</v>
      </c>
      <c r="VOU105" s="98" t="s">
        <v>669</v>
      </c>
      <c r="VOV105" s="98" t="s">
        <v>669</v>
      </c>
      <c r="VOW105" s="98" t="s">
        <v>669</v>
      </c>
      <c r="VOX105" s="98" t="s">
        <v>669</v>
      </c>
      <c r="VOY105" s="98" t="s">
        <v>669</v>
      </c>
      <c r="VOZ105" s="98" t="s">
        <v>669</v>
      </c>
      <c r="VPA105" s="98" t="s">
        <v>669</v>
      </c>
      <c r="VPB105" s="98" t="s">
        <v>669</v>
      </c>
      <c r="VPC105" s="98" t="s">
        <v>669</v>
      </c>
      <c r="VPD105" s="98" t="s">
        <v>669</v>
      </c>
      <c r="VPE105" s="98" t="s">
        <v>669</v>
      </c>
      <c r="VPF105" s="98" t="s">
        <v>669</v>
      </c>
      <c r="VPG105" s="98" t="s">
        <v>669</v>
      </c>
      <c r="VPH105" s="98" t="s">
        <v>669</v>
      </c>
      <c r="VPI105" s="98" t="s">
        <v>669</v>
      </c>
      <c r="VPJ105" s="98" t="s">
        <v>669</v>
      </c>
      <c r="VPK105" s="98" t="s">
        <v>669</v>
      </c>
      <c r="VPL105" s="98" t="s">
        <v>669</v>
      </c>
      <c r="VPM105" s="98" t="s">
        <v>669</v>
      </c>
      <c r="VPN105" s="98" t="s">
        <v>669</v>
      </c>
      <c r="VPO105" s="98" t="s">
        <v>669</v>
      </c>
      <c r="VPP105" s="98" t="s">
        <v>669</v>
      </c>
      <c r="VPQ105" s="98" t="s">
        <v>669</v>
      </c>
      <c r="VPR105" s="98" t="s">
        <v>669</v>
      </c>
      <c r="VPS105" s="98" t="s">
        <v>669</v>
      </c>
      <c r="VPT105" s="98" t="s">
        <v>669</v>
      </c>
      <c r="VPU105" s="98" t="s">
        <v>669</v>
      </c>
      <c r="VPV105" s="98" t="s">
        <v>669</v>
      </c>
      <c r="VPW105" s="98" t="s">
        <v>669</v>
      </c>
      <c r="VPX105" s="98" t="s">
        <v>669</v>
      </c>
      <c r="VPY105" s="98" t="s">
        <v>669</v>
      </c>
      <c r="VPZ105" s="98" t="s">
        <v>669</v>
      </c>
      <c r="VQA105" s="98" t="s">
        <v>669</v>
      </c>
      <c r="VQB105" s="98" t="s">
        <v>669</v>
      </c>
      <c r="VQC105" s="98" t="s">
        <v>669</v>
      </c>
      <c r="VQD105" s="98" t="s">
        <v>669</v>
      </c>
      <c r="VQE105" s="98" t="s">
        <v>669</v>
      </c>
      <c r="VQF105" s="98" t="s">
        <v>669</v>
      </c>
      <c r="VQG105" s="98" t="s">
        <v>669</v>
      </c>
      <c r="VQH105" s="98" t="s">
        <v>669</v>
      </c>
      <c r="VQI105" s="98" t="s">
        <v>669</v>
      </c>
      <c r="VQJ105" s="98" t="s">
        <v>669</v>
      </c>
      <c r="VQK105" s="98" t="s">
        <v>669</v>
      </c>
      <c r="VQL105" s="98" t="s">
        <v>669</v>
      </c>
      <c r="VQM105" s="98" t="s">
        <v>669</v>
      </c>
      <c r="VQN105" s="98" t="s">
        <v>669</v>
      </c>
      <c r="VQO105" s="98" t="s">
        <v>669</v>
      </c>
      <c r="VQP105" s="98" t="s">
        <v>669</v>
      </c>
      <c r="VQQ105" s="98" t="s">
        <v>669</v>
      </c>
      <c r="VQR105" s="98" t="s">
        <v>669</v>
      </c>
      <c r="VQS105" s="98" t="s">
        <v>669</v>
      </c>
      <c r="VQT105" s="98" t="s">
        <v>669</v>
      </c>
      <c r="VQU105" s="98" t="s">
        <v>669</v>
      </c>
      <c r="VQV105" s="98" t="s">
        <v>669</v>
      </c>
      <c r="VQW105" s="98" t="s">
        <v>669</v>
      </c>
      <c r="VQX105" s="98" t="s">
        <v>669</v>
      </c>
      <c r="VQY105" s="98" t="s">
        <v>669</v>
      </c>
      <c r="VQZ105" s="98" t="s">
        <v>669</v>
      </c>
      <c r="VRA105" s="98" t="s">
        <v>669</v>
      </c>
      <c r="VRB105" s="98" t="s">
        <v>669</v>
      </c>
      <c r="VRC105" s="98" t="s">
        <v>669</v>
      </c>
      <c r="VRD105" s="98" t="s">
        <v>669</v>
      </c>
      <c r="VRE105" s="98" t="s">
        <v>669</v>
      </c>
      <c r="VRF105" s="98" t="s">
        <v>669</v>
      </c>
      <c r="VRG105" s="98" t="s">
        <v>669</v>
      </c>
      <c r="VRH105" s="98" t="s">
        <v>669</v>
      </c>
      <c r="VRI105" s="98" t="s">
        <v>669</v>
      </c>
      <c r="VRJ105" s="98" t="s">
        <v>669</v>
      </c>
      <c r="VRK105" s="98" t="s">
        <v>669</v>
      </c>
      <c r="VRL105" s="98" t="s">
        <v>669</v>
      </c>
      <c r="VRM105" s="98" t="s">
        <v>669</v>
      </c>
      <c r="VRN105" s="98" t="s">
        <v>669</v>
      </c>
      <c r="VRO105" s="98" t="s">
        <v>669</v>
      </c>
      <c r="VRP105" s="98" t="s">
        <v>669</v>
      </c>
      <c r="VRQ105" s="98" t="s">
        <v>669</v>
      </c>
      <c r="VRR105" s="98" t="s">
        <v>669</v>
      </c>
      <c r="VRS105" s="98" t="s">
        <v>669</v>
      </c>
      <c r="VRT105" s="98" t="s">
        <v>669</v>
      </c>
      <c r="VRU105" s="98" t="s">
        <v>669</v>
      </c>
      <c r="VRV105" s="98" t="s">
        <v>669</v>
      </c>
      <c r="VRW105" s="98" t="s">
        <v>669</v>
      </c>
      <c r="VRX105" s="98" t="s">
        <v>669</v>
      </c>
      <c r="VRY105" s="98" t="s">
        <v>669</v>
      </c>
      <c r="VRZ105" s="98" t="s">
        <v>669</v>
      </c>
      <c r="VSA105" s="98" t="s">
        <v>669</v>
      </c>
      <c r="VSB105" s="98" t="s">
        <v>669</v>
      </c>
      <c r="VSC105" s="98" t="s">
        <v>669</v>
      </c>
      <c r="VSD105" s="98" t="s">
        <v>669</v>
      </c>
      <c r="VSE105" s="98" t="s">
        <v>669</v>
      </c>
      <c r="VSF105" s="98" t="s">
        <v>669</v>
      </c>
      <c r="VSG105" s="98" t="s">
        <v>669</v>
      </c>
      <c r="VSH105" s="98" t="s">
        <v>669</v>
      </c>
      <c r="VSI105" s="98" t="s">
        <v>669</v>
      </c>
      <c r="VSJ105" s="98" t="s">
        <v>669</v>
      </c>
      <c r="VSK105" s="98" t="s">
        <v>669</v>
      </c>
      <c r="VSL105" s="98" t="s">
        <v>669</v>
      </c>
      <c r="VSM105" s="98" t="s">
        <v>669</v>
      </c>
      <c r="VSN105" s="98" t="s">
        <v>669</v>
      </c>
      <c r="VSO105" s="98" t="s">
        <v>669</v>
      </c>
      <c r="VSP105" s="98" t="s">
        <v>669</v>
      </c>
      <c r="VSQ105" s="98" t="s">
        <v>669</v>
      </c>
      <c r="VSR105" s="98" t="s">
        <v>669</v>
      </c>
      <c r="VSS105" s="98" t="s">
        <v>669</v>
      </c>
      <c r="VST105" s="98" t="s">
        <v>669</v>
      </c>
      <c r="VSU105" s="98" t="s">
        <v>669</v>
      </c>
      <c r="VSV105" s="98" t="s">
        <v>669</v>
      </c>
      <c r="VSW105" s="98" t="s">
        <v>669</v>
      </c>
      <c r="VSX105" s="98" t="s">
        <v>669</v>
      </c>
      <c r="VSY105" s="98" t="s">
        <v>669</v>
      </c>
      <c r="VSZ105" s="98" t="s">
        <v>669</v>
      </c>
      <c r="VTA105" s="98" t="s">
        <v>669</v>
      </c>
      <c r="VTB105" s="98" t="s">
        <v>669</v>
      </c>
      <c r="VTC105" s="98" t="s">
        <v>669</v>
      </c>
      <c r="VTD105" s="98" t="s">
        <v>669</v>
      </c>
      <c r="VTE105" s="98" t="s">
        <v>669</v>
      </c>
      <c r="VTF105" s="98" t="s">
        <v>669</v>
      </c>
      <c r="VTG105" s="98" t="s">
        <v>669</v>
      </c>
      <c r="VTH105" s="98" t="s">
        <v>669</v>
      </c>
      <c r="VTI105" s="98" t="s">
        <v>669</v>
      </c>
      <c r="VTJ105" s="98" t="s">
        <v>669</v>
      </c>
      <c r="VTK105" s="98" t="s">
        <v>669</v>
      </c>
      <c r="VTL105" s="98" t="s">
        <v>669</v>
      </c>
      <c r="VTM105" s="98" t="s">
        <v>669</v>
      </c>
      <c r="VTN105" s="98" t="s">
        <v>669</v>
      </c>
      <c r="VTO105" s="98" t="s">
        <v>669</v>
      </c>
      <c r="VTP105" s="98" t="s">
        <v>669</v>
      </c>
      <c r="VTQ105" s="98" t="s">
        <v>669</v>
      </c>
      <c r="VTR105" s="98" t="s">
        <v>669</v>
      </c>
      <c r="VTS105" s="98" t="s">
        <v>669</v>
      </c>
      <c r="VTT105" s="98" t="s">
        <v>669</v>
      </c>
      <c r="VTU105" s="98" t="s">
        <v>669</v>
      </c>
      <c r="VTV105" s="98" t="s">
        <v>669</v>
      </c>
      <c r="VTW105" s="98" t="s">
        <v>669</v>
      </c>
      <c r="VTX105" s="98" t="s">
        <v>669</v>
      </c>
      <c r="VTY105" s="98" t="s">
        <v>669</v>
      </c>
      <c r="VTZ105" s="98" t="s">
        <v>669</v>
      </c>
      <c r="VUA105" s="98" t="s">
        <v>669</v>
      </c>
      <c r="VUB105" s="98" t="s">
        <v>669</v>
      </c>
      <c r="VUC105" s="98" t="s">
        <v>669</v>
      </c>
      <c r="VUD105" s="98" t="s">
        <v>669</v>
      </c>
      <c r="VUE105" s="98" t="s">
        <v>669</v>
      </c>
      <c r="VUF105" s="98" t="s">
        <v>669</v>
      </c>
      <c r="VUG105" s="98" t="s">
        <v>669</v>
      </c>
      <c r="VUH105" s="98" t="s">
        <v>669</v>
      </c>
      <c r="VUI105" s="98" t="s">
        <v>669</v>
      </c>
      <c r="VUJ105" s="98" t="s">
        <v>669</v>
      </c>
      <c r="VUK105" s="98" t="s">
        <v>669</v>
      </c>
      <c r="VUL105" s="98" t="s">
        <v>669</v>
      </c>
      <c r="VUM105" s="98" t="s">
        <v>669</v>
      </c>
      <c r="VUN105" s="98" t="s">
        <v>669</v>
      </c>
      <c r="VUO105" s="98" t="s">
        <v>669</v>
      </c>
      <c r="VUP105" s="98" t="s">
        <v>669</v>
      </c>
      <c r="VUQ105" s="98" t="s">
        <v>669</v>
      </c>
      <c r="VUR105" s="98" t="s">
        <v>669</v>
      </c>
      <c r="VUS105" s="98" t="s">
        <v>669</v>
      </c>
      <c r="VUT105" s="98" t="s">
        <v>669</v>
      </c>
      <c r="VUU105" s="98" t="s">
        <v>669</v>
      </c>
      <c r="VUV105" s="98" t="s">
        <v>669</v>
      </c>
      <c r="VUW105" s="98" t="s">
        <v>669</v>
      </c>
      <c r="VUX105" s="98" t="s">
        <v>669</v>
      </c>
      <c r="VUY105" s="98" t="s">
        <v>669</v>
      </c>
      <c r="VUZ105" s="98" t="s">
        <v>669</v>
      </c>
      <c r="VVA105" s="98" t="s">
        <v>669</v>
      </c>
      <c r="VVB105" s="98" t="s">
        <v>669</v>
      </c>
      <c r="VVC105" s="98" t="s">
        <v>669</v>
      </c>
      <c r="VVD105" s="98" t="s">
        <v>669</v>
      </c>
      <c r="VVE105" s="98" t="s">
        <v>669</v>
      </c>
      <c r="VVF105" s="98" t="s">
        <v>669</v>
      </c>
      <c r="VVG105" s="98" t="s">
        <v>669</v>
      </c>
      <c r="VVH105" s="98" t="s">
        <v>669</v>
      </c>
      <c r="VVI105" s="98" t="s">
        <v>669</v>
      </c>
      <c r="VVJ105" s="98" t="s">
        <v>669</v>
      </c>
      <c r="VVK105" s="98" t="s">
        <v>669</v>
      </c>
      <c r="VVL105" s="98" t="s">
        <v>669</v>
      </c>
      <c r="VVM105" s="98" t="s">
        <v>669</v>
      </c>
      <c r="VVN105" s="98" t="s">
        <v>669</v>
      </c>
      <c r="VVO105" s="98" t="s">
        <v>669</v>
      </c>
      <c r="VVP105" s="98" t="s">
        <v>669</v>
      </c>
      <c r="VVQ105" s="98" t="s">
        <v>669</v>
      </c>
      <c r="VVR105" s="98" t="s">
        <v>669</v>
      </c>
      <c r="VVS105" s="98" t="s">
        <v>669</v>
      </c>
      <c r="VVT105" s="98" t="s">
        <v>669</v>
      </c>
      <c r="VVU105" s="98" t="s">
        <v>669</v>
      </c>
      <c r="VVV105" s="98" t="s">
        <v>669</v>
      </c>
      <c r="VVW105" s="98" t="s">
        <v>669</v>
      </c>
      <c r="VVX105" s="98" t="s">
        <v>669</v>
      </c>
      <c r="VVY105" s="98" t="s">
        <v>669</v>
      </c>
      <c r="VVZ105" s="98" t="s">
        <v>669</v>
      </c>
      <c r="VWA105" s="98" t="s">
        <v>669</v>
      </c>
      <c r="VWB105" s="98" t="s">
        <v>669</v>
      </c>
      <c r="VWC105" s="98" t="s">
        <v>669</v>
      </c>
      <c r="VWD105" s="98" t="s">
        <v>669</v>
      </c>
      <c r="VWE105" s="98" t="s">
        <v>669</v>
      </c>
      <c r="VWF105" s="98" t="s">
        <v>669</v>
      </c>
      <c r="VWG105" s="98" t="s">
        <v>669</v>
      </c>
      <c r="VWH105" s="98" t="s">
        <v>669</v>
      </c>
      <c r="VWI105" s="98" t="s">
        <v>669</v>
      </c>
      <c r="VWJ105" s="98" t="s">
        <v>669</v>
      </c>
      <c r="VWK105" s="98" t="s">
        <v>669</v>
      </c>
      <c r="VWL105" s="98" t="s">
        <v>669</v>
      </c>
      <c r="VWM105" s="98" t="s">
        <v>669</v>
      </c>
      <c r="VWN105" s="98" t="s">
        <v>669</v>
      </c>
      <c r="VWO105" s="98" t="s">
        <v>669</v>
      </c>
      <c r="VWP105" s="98" t="s">
        <v>669</v>
      </c>
      <c r="VWQ105" s="98" t="s">
        <v>669</v>
      </c>
      <c r="VWR105" s="98" t="s">
        <v>669</v>
      </c>
      <c r="VWS105" s="98" t="s">
        <v>669</v>
      </c>
      <c r="VWT105" s="98" t="s">
        <v>669</v>
      </c>
      <c r="VWU105" s="98" t="s">
        <v>669</v>
      </c>
      <c r="VWV105" s="98" t="s">
        <v>669</v>
      </c>
      <c r="VWW105" s="98" t="s">
        <v>669</v>
      </c>
      <c r="VWX105" s="98" t="s">
        <v>669</v>
      </c>
      <c r="VWY105" s="98" t="s">
        <v>669</v>
      </c>
      <c r="VWZ105" s="98" t="s">
        <v>669</v>
      </c>
      <c r="VXA105" s="98" t="s">
        <v>669</v>
      </c>
      <c r="VXB105" s="98" t="s">
        <v>669</v>
      </c>
      <c r="VXC105" s="98" t="s">
        <v>669</v>
      </c>
      <c r="VXD105" s="98" t="s">
        <v>669</v>
      </c>
      <c r="VXE105" s="98" t="s">
        <v>669</v>
      </c>
      <c r="VXF105" s="98" t="s">
        <v>669</v>
      </c>
      <c r="VXG105" s="98" t="s">
        <v>669</v>
      </c>
      <c r="VXH105" s="98" t="s">
        <v>669</v>
      </c>
      <c r="VXI105" s="98" t="s">
        <v>669</v>
      </c>
      <c r="VXJ105" s="98" t="s">
        <v>669</v>
      </c>
      <c r="VXK105" s="98" t="s">
        <v>669</v>
      </c>
      <c r="VXL105" s="98" t="s">
        <v>669</v>
      </c>
      <c r="VXM105" s="98" t="s">
        <v>669</v>
      </c>
      <c r="VXN105" s="98" t="s">
        <v>669</v>
      </c>
      <c r="VXO105" s="98" t="s">
        <v>669</v>
      </c>
      <c r="VXP105" s="98" t="s">
        <v>669</v>
      </c>
      <c r="VXQ105" s="98" t="s">
        <v>669</v>
      </c>
      <c r="VXR105" s="98" t="s">
        <v>669</v>
      </c>
      <c r="VXS105" s="98" t="s">
        <v>669</v>
      </c>
      <c r="VXT105" s="98" t="s">
        <v>669</v>
      </c>
      <c r="VXU105" s="98" t="s">
        <v>669</v>
      </c>
      <c r="VXV105" s="98" t="s">
        <v>669</v>
      </c>
      <c r="VXW105" s="98" t="s">
        <v>669</v>
      </c>
      <c r="VXX105" s="98" t="s">
        <v>669</v>
      </c>
      <c r="VXY105" s="98" t="s">
        <v>669</v>
      </c>
      <c r="VXZ105" s="98" t="s">
        <v>669</v>
      </c>
      <c r="VYA105" s="98" t="s">
        <v>669</v>
      </c>
      <c r="VYB105" s="98" t="s">
        <v>669</v>
      </c>
      <c r="VYC105" s="98" t="s">
        <v>669</v>
      </c>
      <c r="VYD105" s="98" t="s">
        <v>669</v>
      </c>
      <c r="VYE105" s="98" t="s">
        <v>669</v>
      </c>
      <c r="VYF105" s="98" t="s">
        <v>669</v>
      </c>
      <c r="VYG105" s="98" t="s">
        <v>669</v>
      </c>
      <c r="VYH105" s="98" t="s">
        <v>669</v>
      </c>
      <c r="VYI105" s="98" t="s">
        <v>669</v>
      </c>
      <c r="VYJ105" s="98" t="s">
        <v>669</v>
      </c>
      <c r="VYK105" s="98" t="s">
        <v>669</v>
      </c>
      <c r="VYL105" s="98" t="s">
        <v>669</v>
      </c>
      <c r="VYM105" s="98" t="s">
        <v>669</v>
      </c>
      <c r="VYN105" s="98" t="s">
        <v>669</v>
      </c>
      <c r="VYO105" s="98" t="s">
        <v>669</v>
      </c>
      <c r="VYP105" s="98" t="s">
        <v>669</v>
      </c>
      <c r="VYQ105" s="98" t="s">
        <v>669</v>
      </c>
      <c r="VYR105" s="98" t="s">
        <v>669</v>
      </c>
      <c r="VYS105" s="98" t="s">
        <v>669</v>
      </c>
      <c r="VYT105" s="98" t="s">
        <v>669</v>
      </c>
      <c r="VYU105" s="98" t="s">
        <v>669</v>
      </c>
      <c r="VYV105" s="98" t="s">
        <v>669</v>
      </c>
      <c r="VYW105" s="98" t="s">
        <v>669</v>
      </c>
      <c r="VYX105" s="98" t="s">
        <v>669</v>
      </c>
      <c r="VYY105" s="98" t="s">
        <v>669</v>
      </c>
      <c r="VYZ105" s="98" t="s">
        <v>669</v>
      </c>
      <c r="VZA105" s="98" t="s">
        <v>669</v>
      </c>
      <c r="VZB105" s="98" t="s">
        <v>669</v>
      </c>
      <c r="VZC105" s="98" t="s">
        <v>669</v>
      </c>
      <c r="VZD105" s="98" t="s">
        <v>669</v>
      </c>
      <c r="VZE105" s="98" t="s">
        <v>669</v>
      </c>
      <c r="VZF105" s="98" t="s">
        <v>669</v>
      </c>
      <c r="VZG105" s="98" t="s">
        <v>669</v>
      </c>
      <c r="VZH105" s="98" t="s">
        <v>669</v>
      </c>
      <c r="VZI105" s="98" t="s">
        <v>669</v>
      </c>
      <c r="VZJ105" s="98" t="s">
        <v>669</v>
      </c>
      <c r="VZK105" s="98" t="s">
        <v>669</v>
      </c>
      <c r="VZL105" s="98" t="s">
        <v>669</v>
      </c>
      <c r="VZM105" s="98" t="s">
        <v>669</v>
      </c>
      <c r="VZN105" s="98" t="s">
        <v>669</v>
      </c>
      <c r="VZO105" s="98" t="s">
        <v>669</v>
      </c>
      <c r="VZP105" s="98" t="s">
        <v>669</v>
      </c>
      <c r="VZQ105" s="98" t="s">
        <v>669</v>
      </c>
      <c r="VZR105" s="98" t="s">
        <v>669</v>
      </c>
      <c r="VZS105" s="98" t="s">
        <v>669</v>
      </c>
      <c r="VZT105" s="98" t="s">
        <v>669</v>
      </c>
      <c r="VZU105" s="98" t="s">
        <v>669</v>
      </c>
      <c r="VZV105" s="98" t="s">
        <v>669</v>
      </c>
      <c r="VZW105" s="98" t="s">
        <v>669</v>
      </c>
      <c r="VZX105" s="98" t="s">
        <v>669</v>
      </c>
      <c r="VZY105" s="98" t="s">
        <v>669</v>
      </c>
      <c r="VZZ105" s="98" t="s">
        <v>669</v>
      </c>
      <c r="WAA105" s="98" t="s">
        <v>669</v>
      </c>
      <c r="WAB105" s="98" t="s">
        <v>669</v>
      </c>
      <c r="WAC105" s="98" t="s">
        <v>669</v>
      </c>
      <c r="WAD105" s="98" t="s">
        <v>669</v>
      </c>
      <c r="WAE105" s="98" t="s">
        <v>669</v>
      </c>
      <c r="WAF105" s="98" t="s">
        <v>669</v>
      </c>
      <c r="WAG105" s="98" t="s">
        <v>669</v>
      </c>
      <c r="WAH105" s="98" t="s">
        <v>669</v>
      </c>
      <c r="WAI105" s="98" t="s">
        <v>669</v>
      </c>
      <c r="WAJ105" s="98" t="s">
        <v>669</v>
      </c>
      <c r="WAK105" s="98" t="s">
        <v>669</v>
      </c>
      <c r="WAL105" s="98" t="s">
        <v>669</v>
      </c>
      <c r="WAM105" s="98" t="s">
        <v>669</v>
      </c>
      <c r="WAN105" s="98" t="s">
        <v>669</v>
      </c>
      <c r="WAO105" s="98" t="s">
        <v>669</v>
      </c>
      <c r="WAP105" s="98" t="s">
        <v>669</v>
      </c>
      <c r="WAQ105" s="98" t="s">
        <v>669</v>
      </c>
      <c r="WAR105" s="98" t="s">
        <v>669</v>
      </c>
      <c r="WAS105" s="98" t="s">
        <v>669</v>
      </c>
      <c r="WAT105" s="98" t="s">
        <v>669</v>
      </c>
      <c r="WAU105" s="98" t="s">
        <v>669</v>
      </c>
      <c r="WAV105" s="98" t="s">
        <v>669</v>
      </c>
      <c r="WAW105" s="98" t="s">
        <v>669</v>
      </c>
      <c r="WAX105" s="98" t="s">
        <v>669</v>
      </c>
      <c r="WAY105" s="98" t="s">
        <v>669</v>
      </c>
      <c r="WAZ105" s="98" t="s">
        <v>669</v>
      </c>
      <c r="WBA105" s="98" t="s">
        <v>669</v>
      </c>
      <c r="WBB105" s="98" t="s">
        <v>669</v>
      </c>
      <c r="WBC105" s="98" t="s">
        <v>669</v>
      </c>
      <c r="WBD105" s="98" t="s">
        <v>669</v>
      </c>
      <c r="WBE105" s="98" t="s">
        <v>669</v>
      </c>
      <c r="WBF105" s="98" t="s">
        <v>669</v>
      </c>
      <c r="WBG105" s="98" t="s">
        <v>669</v>
      </c>
      <c r="WBH105" s="98" t="s">
        <v>669</v>
      </c>
      <c r="WBI105" s="98" t="s">
        <v>669</v>
      </c>
      <c r="WBJ105" s="98" t="s">
        <v>669</v>
      </c>
      <c r="WBK105" s="98" t="s">
        <v>669</v>
      </c>
      <c r="WBL105" s="98" t="s">
        <v>669</v>
      </c>
      <c r="WBM105" s="98" t="s">
        <v>669</v>
      </c>
      <c r="WBN105" s="98" t="s">
        <v>669</v>
      </c>
      <c r="WBO105" s="98" t="s">
        <v>669</v>
      </c>
      <c r="WBP105" s="98" t="s">
        <v>669</v>
      </c>
      <c r="WBQ105" s="98" t="s">
        <v>669</v>
      </c>
      <c r="WBR105" s="98" t="s">
        <v>669</v>
      </c>
      <c r="WBS105" s="98" t="s">
        <v>669</v>
      </c>
      <c r="WBT105" s="98" t="s">
        <v>669</v>
      </c>
      <c r="WBU105" s="98" t="s">
        <v>669</v>
      </c>
      <c r="WBV105" s="98" t="s">
        <v>669</v>
      </c>
      <c r="WBW105" s="98" t="s">
        <v>669</v>
      </c>
      <c r="WBX105" s="98" t="s">
        <v>669</v>
      </c>
      <c r="WBY105" s="98" t="s">
        <v>669</v>
      </c>
      <c r="WBZ105" s="98" t="s">
        <v>669</v>
      </c>
      <c r="WCA105" s="98" t="s">
        <v>669</v>
      </c>
      <c r="WCB105" s="98" t="s">
        <v>669</v>
      </c>
      <c r="WCC105" s="98" t="s">
        <v>669</v>
      </c>
      <c r="WCD105" s="98" t="s">
        <v>669</v>
      </c>
      <c r="WCE105" s="98" t="s">
        <v>669</v>
      </c>
      <c r="WCF105" s="98" t="s">
        <v>669</v>
      </c>
      <c r="WCG105" s="98" t="s">
        <v>669</v>
      </c>
      <c r="WCH105" s="98" t="s">
        <v>669</v>
      </c>
      <c r="WCI105" s="98" t="s">
        <v>669</v>
      </c>
      <c r="WCJ105" s="98" t="s">
        <v>669</v>
      </c>
      <c r="WCK105" s="98" t="s">
        <v>669</v>
      </c>
      <c r="WCL105" s="98" t="s">
        <v>669</v>
      </c>
      <c r="WCM105" s="98" t="s">
        <v>669</v>
      </c>
      <c r="WCN105" s="98" t="s">
        <v>669</v>
      </c>
      <c r="WCO105" s="98" t="s">
        <v>669</v>
      </c>
      <c r="WCP105" s="98" t="s">
        <v>669</v>
      </c>
      <c r="WCQ105" s="98" t="s">
        <v>669</v>
      </c>
      <c r="WCR105" s="98" t="s">
        <v>669</v>
      </c>
      <c r="WCS105" s="98" t="s">
        <v>669</v>
      </c>
      <c r="WCT105" s="98" t="s">
        <v>669</v>
      </c>
      <c r="WCU105" s="98" t="s">
        <v>669</v>
      </c>
      <c r="WCV105" s="98" t="s">
        <v>669</v>
      </c>
      <c r="WCW105" s="98" t="s">
        <v>669</v>
      </c>
      <c r="WCX105" s="98" t="s">
        <v>669</v>
      </c>
      <c r="WCY105" s="98" t="s">
        <v>669</v>
      </c>
      <c r="WCZ105" s="98" t="s">
        <v>669</v>
      </c>
      <c r="WDA105" s="98" t="s">
        <v>669</v>
      </c>
      <c r="WDB105" s="98" t="s">
        <v>669</v>
      </c>
      <c r="WDC105" s="98" t="s">
        <v>669</v>
      </c>
      <c r="WDD105" s="98" t="s">
        <v>669</v>
      </c>
      <c r="WDE105" s="98" t="s">
        <v>669</v>
      </c>
      <c r="WDF105" s="98" t="s">
        <v>669</v>
      </c>
      <c r="WDG105" s="98" t="s">
        <v>669</v>
      </c>
      <c r="WDH105" s="98" t="s">
        <v>669</v>
      </c>
      <c r="WDI105" s="98" t="s">
        <v>669</v>
      </c>
      <c r="WDJ105" s="98" t="s">
        <v>669</v>
      </c>
      <c r="WDK105" s="98" t="s">
        <v>669</v>
      </c>
      <c r="WDL105" s="98" t="s">
        <v>669</v>
      </c>
      <c r="WDM105" s="98" t="s">
        <v>669</v>
      </c>
      <c r="WDN105" s="98" t="s">
        <v>669</v>
      </c>
      <c r="WDO105" s="98" t="s">
        <v>669</v>
      </c>
      <c r="WDP105" s="98" t="s">
        <v>669</v>
      </c>
      <c r="WDQ105" s="98" t="s">
        <v>669</v>
      </c>
      <c r="WDR105" s="98" t="s">
        <v>669</v>
      </c>
      <c r="WDS105" s="98" t="s">
        <v>669</v>
      </c>
      <c r="WDT105" s="98" t="s">
        <v>669</v>
      </c>
      <c r="WDU105" s="98" t="s">
        <v>669</v>
      </c>
      <c r="WDV105" s="98" t="s">
        <v>669</v>
      </c>
      <c r="WDW105" s="98" t="s">
        <v>669</v>
      </c>
      <c r="WDX105" s="98" t="s">
        <v>669</v>
      </c>
      <c r="WDY105" s="98" t="s">
        <v>669</v>
      </c>
      <c r="WDZ105" s="98" t="s">
        <v>669</v>
      </c>
      <c r="WEA105" s="98" t="s">
        <v>669</v>
      </c>
      <c r="WEB105" s="98" t="s">
        <v>669</v>
      </c>
      <c r="WEC105" s="98" t="s">
        <v>669</v>
      </c>
      <c r="WED105" s="98" t="s">
        <v>669</v>
      </c>
      <c r="WEE105" s="98" t="s">
        <v>669</v>
      </c>
      <c r="WEF105" s="98" t="s">
        <v>669</v>
      </c>
      <c r="WEG105" s="98" t="s">
        <v>669</v>
      </c>
      <c r="WEH105" s="98" t="s">
        <v>669</v>
      </c>
      <c r="WEI105" s="98" t="s">
        <v>669</v>
      </c>
      <c r="WEJ105" s="98" t="s">
        <v>669</v>
      </c>
      <c r="WEK105" s="98" t="s">
        <v>669</v>
      </c>
      <c r="WEL105" s="98" t="s">
        <v>669</v>
      </c>
      <c r="WEM105" s="98" t="s">
        <v>669</v>
      </c>
      <c r="WEN105" s="98" t="s">
        <v>669</v>
      </c>
      <c r="WEO105" s="98" t="s">
        <v>669</v>
      </c>
      <c r="WEP105" s="98" t="s">
        <v>669</v>
      </c>
      <c r="WEQ105" s="98" t="s">
        <v>669</v>
      </c>
      <c r="WER105" s="98" t="s">
        <v>669</v>
      </c>
      <c r="WES105" s="98" t="s">
        <v>669</v>
      </c>
      <c r="WET105" s="98" t="s">
        <v>669</v>
      </c>
      <c r="WEU105" s="98" t="s">
        <v>669</v>
      </c>
      <c r="WEV105" s="98" t="s">
        <v>669</v>
      </c>
      <c r="WEW105" s="98" t="s">
        <v>669</v>
      </c>
      <c r="WEX105" s="98" t="s">
        <v>669</v>
      </c>
      <c r="WEY105" s="98" t="s">
        <v>669</v>
      </c>
      <c r="WEZ105" s="98" t="s">
        <v>669</v>
      </c>
      <c r="WFA105" s="98" t="s">
        <v>669</v>
      </c>
      <c r="WFB105" s="98" t="s">
        <v>669</v>
      </c>
      <c r="WFC105" s="98" t="s">
        <v>669</v>
      </c>
      <c r="WFD105" s="98" t="s">
        <v>669</v>
      </c>
      <c r="WFE105" s="98" t="s">
        <v>669</v>
      </c>
      <c r="WFF105" s="98" t="s">
        <v>669</v>
      </c>
      <c r="WFG105" s="98" t="s">
        <v>669</v>
      </c>
      <c r="WFH105" s="98" t="s">
        <v>669</v>
      </c>
      <c r="WFI105" s="98" t="s">
        <v>669</v>
      </c>
      <c r="WFJ105" s="98" t="s">
        <v>669</v>
      </c>
      <c r="WFK105" s="98" t="s">
        <v>669</v>
      </c>
      <c r="WFL105" s="98" t="s">
        <v>669</v>
      </c>
      <c r="WFM105" s="98" t="s">
        <v>669</v>
      </c>
      <c r="WFN105" s="98" t="s">
        <v>669</v>
      </c>
      <c r="WFO105" s="98" t="s">
        <v>669</v>
      </c>
      <c r="WFP105" s="98" t="s">
        <v>669</v>
      </c>
      <c r="WFQ105" s="98" t="s">
        <v>669</v>
      </c>
      <c r="WFR105" s="98" t="s">
        <v>669</v>
      </c>
      <c r="WFS105" s="98" t="s">
        <v>669</v>
      </c>
      <c r="WFT105" s="98" t="s">
        <v>669</v>
      </c>
      <c r="WFU105" s="98" t="s">
        <v>669</v>
      </c>
      <c r="WFV105" s="98" t="s">
        <v>669</v>
      </c>
      <c r="WFW105" s="98" t="s">
        <v>669</v>
      </c>
      <c r="WFX105" s="98" t="s">
        <v>669</v>
      </c>
      <c r="WFY105" s="98" t="s">
        <v>669</v>
      </c>
      <c r="WFZ105" s="98" t="s">
        <v>669</v>
      </c>
      <c r="WGA105" s="98" t="s">
        <v>669</v>
      </c>
      <c r="WGB105" s="98" t="s">
        <v>669</v>
      </c>
      <c r="WGC105" s="98" t="s">
        <v>669</v>
      </c>
      <c r="WGD105" s="98" t="s">
        <v>669</v>
      </c>
      <c r="WGE105" s="98" t="s">
        <v>669</v>
      </c>
      <c r="WGF105" s="98" t="s">
        <v>669</v>
      </c>
      <c r="WGG105" s="98" t="s">
        <v>669</v>
      </c>
      <c r="WGH105" s="98" t="s">
        <v>669</v>
      </c>
      <c r="WGI105" s="98" t="s">
        <v>669</v>
      </c>
      <c r="WGJ105" s="98" t="s">
        <v>669</v>
      </c>
      <c r="WGK105" s="98" t="s">
        <v>669</v>
      </c>
      <c r="WGL105" s="98" t="s">
        <v>669</v>
      </c>
      <c r="WGM105" s="98" t="s">
        <v>669</v>
      </c>
      <c r="WGN105" s="98" t="s">
        <v>669</v>
      </c>
      <c r="WGO105" s="98" t="s">
        <v>669</v>
      </c>
      <c r="WGP105" s="98" t="s">
        <v>669</v>
      </c>
      <c r="WGQ105" s="98" t="s">
        <v>669</v>
      </c>
      <c r="WGR105" s="98" t="s">
        <v>669</v>
      </c>
      <c r="WGS105" s="98" t="s">
        <v>669</v>
      </c>
      <c r="WGT105" s="98" t="s">
        <v>669</v>
      </c>
      <c r="WGU105" s="98" t="s">
        <v>669</v>
      </c>
      <c r="WGV105" s="98" t="s">
        <v>669</v>
      </c>
      <c r="WGW105" s="98" t="s">
        <v>669</v>
      </c>
      <c r="WGX105" s="98" t="s">
        <v>669</v>
      </c>
      <c r="WGY105" s="98" t="s">
        <v>669</v>
      </c>
      <c r="WGZ105" s="98" t="s">
        <v>669</v>
      </c>
      <c r="WHA105" s="98" t="s">
        <v>669</v>
      </c>
      <c r="WHB105" s="98" t="s">
        <v>669</v>
      </c>
      <c r="WHC105" s="98" t="s">
        <v>669</v>
      </c>
      <c r="WHD105" s="98" t="s">
        <v>669</v>
      </c>
      <c r="WHE105" s="98" t="s">
        <v>669</v>
      </c>
      <c r="WHF105" s="98" t="s">
        <v>669</v>
      </c>
      <c r="WHG105" s="98" t="s">
        <v>669</v>
      </c>
      <c r="WHH105" s="98" t="s">
        <v>669</v>
      </c>
      <c r="WHI105" s="98" t="s">
        <v>669</v>
      </c>
      <c r="WHJ105" s="98" t="s">
        <v>669</v>
      </c>
      <c r="WHK105" s="98" t="s">
        <v>669</v>
      </c>
      <c r="WHL105" s="98" t="s">
        <v>669</v>
      </c>
      <c r="WHM105" s="98" t="s">
        <v>669</v>
      </c>
      <c r="WHN105" s="98" t="s">
        <v>669</v>
      </c>
      <c r="WHO105" s="98" t="s">
        <v>669</v>
      </c>
      <c r="WHP105" s="98" t="s">
        <v>669</v>
      </c>
      <c r="WHQ105" s="98" t="s">
        <v>669</v>
      </c>
      <c r="WHR105" s="98" t="s">
        <v>669</v>
      </c>
      <c r="WHS105" s="98" t="s">
        <v>669</v>
      </c>
      <c r="WHT105" s="98" t="s">
        <v>669</v>
      </c>
      <c r="WHU105" s="98" t="s">
        <v>669</v>
      </c>
      <c r="WHV105" s="98" t="s">
        <v>669</v>
      </c>
      <c r="WHW105" s="98" t="s">
        <v>669</v>
      </c>
      <c r="WHX105" s="98" t="s">
        <v>669</v>
      </c>
      <c r="WHY105" s="98" t="s">
        <v>669</v>
      </c>
      <c r="WHZ105" s="98" t="s">
        <v>669</v>
      </c>
      <c r="WIA105" s="98" t="s">
        <v>669</v>
      </c>
      <c r="WIB105" s="98" t="s">
        <v>669</v>
      </c>
      <c r="WIC105" s="98" t="s">
        <v>669</v>
      </c>
      <c r="WID105" s="98" t="s">
        <v>669</v>
      </c>
      <c r="WIE105" s="98" t="s">
        <v>669</v>
      </c>
      <c r="WIF105" s="98" t="s">
        <v>669</v>
      </c>
      <c r="WIG105" s="98" t="s">
        <v>669</v>
      </c>
      <c r="WIH105" s="98" t="s">
        <v>669</v>
      </c>
      <c r="WII105" s="98" t="s">
        <v>669</v>
      </c>
      <c r="WIJ105" s="98" t="s">
        <v>669</v>
      </c>
      <c r="WIK105" s="98" t="s">
        <v>669</v>
      </c>
      <c r="WIL105" s="98" t="s">
        <v>669</v>
      </c>
      <c r="WIM105" s="98" t="s">
        <v>669</v>
      </c>
      <c r="WIN105" s="98" t="s">
        <v>669</v>
      </c>
      <c r="WIO105" s="98" t="s">
        <v>669</v>
      </c>
      <c r="WIP105" s="98" t="s">
        <v>669</v>
      </c>
      <c r="WIQ105" s="98" t="s">
        <v>669</v>
      </c>
      <c r="WIR105" s="98" t="s">
        <v>669</v>
      </c>
      <c r="WIS105" s="98" t="s">
        <v>669</v>
      </c>
      <c r="WIT105" s="98" t="s">
        <v>669</v>
      </c>
      <c r="WIU105" s="98" t="s">
        <v>669</v>
      </c>
      <c r="WIV105" s="98" t="s">
        <v>669</v>
      </c>
      <c r="WIW105" s="98" t="s">
        <v>669</v>
      </c>
      <c r="WIX105" s="98" t="s">
        <v>669</v>
      </c>
      <c r="WIY105" s="98" t="s">
        <v>669</v>
      </c>
      <c r="WIZ105" s="98" t="s">
        <v>669</v>
      </c>
      <c r="WJA105" s="98" t="s">
        <v>669</v>
      </c>
      <c r="WJB105" s="98" t="s">
        <v>669</v>
      </c>
      <c r="WJC105" s="98" t="s">
        <v>669</v>
      </c>
      <c r="WJD105" s="98" t="s">
        <v>669</v>
      </c>
      <c r="WJE105" s="98" t="s">
        <v>669</v>
      </c>
      <c r="WJF105" s="98" t="s">
        <v>669</v>
      </c>
      <c r="WJG105" s="98" t="s">
        <v>669</v>
      </c>
      <c r="WJH105" s="98" t="s">
        <v>669</v>
      </c>
      <c r="WJI105" s="98" t="s">
        <v>669</v>
      </c>
      <c r="WJJ105" s="98" t="s">
        <v>669</v>
      </c>
      <c r="WJK105" s="98" t="s">
        <v>669</v>
      </c>
      <c r="WJL105" s="98" t="s">
        <v>669</v>
      </c>
      <c r="WJM105" s="98" t="s">
        <v>669</v>
      </c>
      <c r="WJN105" s="98" t="s">
        <v>669</v>
      </c>
      <c r="WJO105" s="98" t="s">
        <v>669</v>
      </c>
      <c r="WJP105" s="98" t="s">
        <v>669</v>
      </c>
      <c r="WJQ105" s="98" t="s">
        <v>669</v>
      </c>
      <c r="WJR105" s="98" t="s">
        <v>669</v>
      </c>
      <c r="WJS105" s="98" t="s">
        <v>669</v>
      </c>
      <c r="WJT105" s="98" t="s">
        <v>669</v>
      </c>
      <c r="WJU105" s="98" t="s">
        <v>669</v>
      </c>
      <c r="WJV105" s="98" t="s">
        <v>669</v>
      </c>
      <c r="WJW105" s="98" t="s">
        <v>669</v>
      </c>
      <c r="WJX105" s="98" t="s">
        <v>669</v>
      </c>
      <c r="WJY105" s="98" t="s">
        <v>669</v>
      </c>
      <c r="WJZ105" s="98" t="s">
        <v>669</v>
      </c>
      <c r="WKA105" s="98" t="s">
        <v>669</v>
      </c>
      <c r="WKB105" s="98" t="s">
        <v>669</v>
      </c>
      <c r="WKC105" s="98" t="s">
        <v>669</v>
      </c>
      <c r="WKD105" s="98" t="s">
        <v>669</v>
      </c>
      <c r="WKE105" s="98" t="s">
        <v>669</v>
      </c>
      <c r="WKF105" s="98" t="s">
        <v>669</v>
      </c>
      <c r="WKG105" s="98" t="s">
        <v>669</v>
      </c>
      <c r="WKH105" s="98" t="s">
        <v>669</v>
      </c>
      <c r="WKI105" s="98" t="s">
        <v>669</v>
      </c>
      <c r="WKJ105" s="98" t="s">
        <v>669</v>
      </c>
      <c r="WKK105" s="98" t="s">
        <v>669</v>
      </c>
      <c r="WKL105" s="98" t="s">
        <v>669</v>
      </c>
      <c r="WKM105" s="98" t="s">
        <v>669</v>
      </c>
      <c r="WKN105" s="98" t="s">
        <v>669</v>
      </c>
      <c r="WKO105" s="98" t="s">
        <v>669</v>
      </c>
      <c r="WKP105" s="98" t="s">
        <v>669</v>
      </c>
      <c r="WKQ105" s="98" t="s">
        <v>669</v>
      </c>
      <c r="WKR105" s="98" t="s">
        <v>669</v>
      </c>
      <c r="WKS105" s="98" t="s">
        <v>669</v>
      </c>
      <c r="WKT105" s="98" t="s">
        <v>669</v>
      </c>
      <c r="WKU105" s="98" t="s">
        <v>669</v>
      </c>
      <c r="WKV105" s="98" t="s">
        <v>669</v>
      </c>
      <c r="WKW105" s="98" t="s">
        <v>669</v>
      </c>
      <c r="WKX105" s="98" t="s">
        <v>669</v>
      </c>
      <c r="WKY105" s="98" t="s">
        <v>669</v>
      </c>
      <c r="WKZ105" s="98" t="s">
        <v>669</v>
      </c>
      <c r="WLA105" s="98" t="s">
        <v>669</v>
      </c>
      <c r="WLB105" s="98" t="s">
        <v>669</v>
      </c>
      <c r="WLC105" s="98" t="s">
        <v>669</v>
      </c>
      <c r="WLD105" s="98" t="s">
        <v>669</v>
      </c>
      <c r="WLE105" s="98" t="s">
        <v>669</v>
      </c>
      <c r="WLF105" s="98" t="s">
        <v>669</v>
      </c>
      <c r="WLG105" s="98" t="s">
        <v>669</v>
      </c>
      <c r="WLH105" s="98" t="s">
        <v>669</v>
      </c>
      <c r="WLI105" s="98" t="s">
        <v>669</v>
      </c>
      <c r="WLJ105" s="98" t="s">
        <v>669</v>
      </c>
      <c r="WLK105" s="98" t="s">
        <v>669</v>
      </c>
      <c r="WLL105" s="98" t="s">
        <v>669</v>
      </c>
      <c r="WLM105" s="98" t="s">
        <v>669</v>
      </c>
      <c r="WLN105" s="98" t="s">
        <v>669</v>
      </c>
      <c r="WLO105" s="98" t="s">
        <v>669</v>
      </c>
      <c r="WLP105" s="98" t="s">
        <v>669</v>
      </c>
      <c r="WLQ105" s="98" t="s">
        <v>669</v>
      </c>
      <c r="WLR105" s="98" t="s">
        <v>669</v>
      </c>
      <c r="WLS105" s="98" t="s">
        <v>669</v>
      </c>
      <c r="WLT105" s="98" t="s">
        <v>669</v>
      </c>
      <c r="WLU105" s="98" t="s">
        <v>669</v>
      </c>
      <c r="WLV105" s="98" t="s">
        <v>669</v>
      </c>
      <c r="WLW105" s="98" t="s">
        <v>669</v>
      </c>
      <c r="WLX105" s="98" t="s">
        <v>669</v>
      </c>
      <c r="WLY105" s="98" t="s">
        <v>669</v>
      </c>
      <c r="WLZ105" s="98" t="s">
        <v>669</v>
      </c>
      <c r="WMA105" s="98" t="s">
        <v>669</v>
      </c>
      <c r="WMB105" s="98" t="s">
        <v>669</v>
      </c>
      <c r="WMC105" s="98" t="s">
        <v>669</v>
      </c>
      <c r="WMD105" s="98" t="s">
        <v>669</v>
      </c>
      <c r="WME105" s="98" t="s">
        <v>669</v>
      </c>
      <c r="WMF105" s="98" t="s">
        <v>669</v>
      </c>
      <c r="WMG105" s="98" t="s">
        <v>669</v>
      </c>
      <c r="WMH105" s="98" t="s">
        <v>669</v>
      </c>
      <c r="WMI105" s="98" t="s">
        <v>669</v>
      </c>
      <c r="WMJ105" s="98" t="s">
        <v>669</v>
      </c>
      <c r="WMK105" s="98" t="s">
        <v>669</v>
      </c>
      <c r="WML105" s="98" t="s">
        <v>669</v>
      </c>
      <c r="WMM105" s="98" t="s">
        <v>669</v>
      </c>
      <c r="WMN105" s="98" t="s">
        <v>669</v>
      </c>
      <c r="WMO105" s="98" t="s">
        <v>669</v>
      </c>
      <c r="WMP105" s="98" t="s">
        <v>669</v>
      </c>
      <c r="WMQ105" s="98" t="s">
        <v>669</v>
      </c>
      <c r="WMR105" s="98" t="s">
        <v>669</v>
      </c>
      <c r="WMS105" s="98" t="s">
        <v>669</v>
      </c>
      <c r="WMT105" s="98" t="s">
        <v>669</v>
      </c>
      <c r="WMU105" s="98" t="s">
        <v>669</v>
      </c>
      <c r="WMV105" s="98" t="s">
        <v>669</v>
      </c>
      <c r="WMW105" s="98" t="s">
        <v>669</v>
      </c>
      <c r="WMX105" s="98" t="s">
        <v>669</v>
      </c>
      <c r="WMY105" s="98" t="s">
        <v>669</v>
      </c>
      <c r="WMZ105" s="98" t="s">
        <v>669</v>
      </c>
      <c r="WNA105" s="98" t="s">
        <v>669</v>
      </c>
      <c r="WNB105" s="98" t="s">
        <v>669</v>
      </c>
      <c r="WNC105" s="98" t="s">
        <v>669</v>
      </c>
      <c r="WND105" s="98" t="s">
        <v>669</v>
      </c>
      <c r="WNE105" s="98" t="s">
        <v>669</v>
      </c>
      <c r="WNF105" s="98" t="s">
        <v>669</v>
      </c>
      <c r="WNG105" s="98" t="s">
        <v>669</v>
      </c>
      <c r="WNH105" s="98" t="s">
        <v>669</v>
      </c>
      <c r="WNI105" s="98" t="s">
        <v>669</v>
      </c>
      <c r="WNJ105" s="98" t="s">
        <v>669</v>
      </c>
      <c r="WNK105" s="98" t="s">
        <v>669</v>
      </c>
      <c r="WNL105" s="98" t="s">
        <v>669</v>
      </c>
      <c r="WNM105" s="98" t="s">
        <v>669</v>
      </c>
      <c r="WNN105" s="98" t="s">
        <v>669</v>
      </c>
      <c r="WNO105" s="98" t="s">
        <v>669</v>
      </c>
      <c r="WNP105" s="98" t="s">
        <v>669</v>
      </c>
      <c r="WNQ105" s="98" t="s">
        <v>669</v>
      </c>
      <c r="WNR105" s="98" t="s">
        <v>669</v>
      </c>
      <c r="WNS105" s="98" t="s">
        <v>669</v>
      </c>
      <c r="WNT105" s="98" t="s">
        <v>669</v>
      </c>
      <c r="WNU105" s="98" t="s">
        <v>669</v>
      </c>
      <c r="WNV105" s="98" t="s">
        <v>669</v>
      </c>
      <c r="WNW105" s="98" t="s">
        <v>669</v>
      </c>
      <c r="WNX105" s="98" t="s">
        <v>669</v>
      </c>
      <c r="WNY105" s="98" t="s">
        <v>669</v>
      </c>
      <c r="WNZ105" s="98" t="s">
        <v>669</v>
      </c>
      <c r="WOA105" s="98" t="s">
        <v>669</v>
      </c>
      <c r="WOB105" s="98" t="s">
        <v>669</v>
      </c>
      <c r="WOC105" s="98" t="s">
        <v>669</v>
      </c>
      <c r="WOD105" s="98" t="s">
        <v>669</v>
      </c>
      <c r="WOE105" s="98" t="s">
        <v>669</v>
      </c>
      <c r="WOF105" s="98" t="s">
        <v>669</v>
      </c>
      <c r="WOG105" s="98" t="s">
        <v>669</v>
      </c>
      <c r="WOH105" s="98" t="s">
        <v>669</v>
      </c>
      <c r="WOI105" s="98" t="s">
        <v>669</v>
      </c>
      <c r="WOJ105" s="98" t="s">
        <v>669</v>
      </c>
      <c r="WOK105" s="98" t="s">
        <v>669</v>
      </c>
      <c r="WOL105" s="98" t="s">
        <v>669</v>
      </c>
      <c r="WOM105" s="98" t="s">
        <v>669</v>
      </c>
      <c r="WON105" s="98" t="s">
        <v>669</v>
      </c>
      <c r="WOO105" s="98" t="s">
        <v>669</v>
      </c>
      <c r="WOP105" s="98" t="s">
        <v>669</v>
      </c>
      <c r="WOQ105" s="98" t="s">
        <v>669</v>
      </c>
      <c r="WOR105" s="98" t="s">
        <v>669</v>
      </c>
      <c r="WOS105" s="98" t="s">
        <v>669</v>
      </c>
      <c r="WOT105" s="98" t="s">
        <v>669</v>
      </c>
      <c r="WOU105" s="98" t="s">
        <v>669</v>
      </c>
      <c r="WOV105" s="98" t="s">
        <v>669</v>
      </c>
      <c r="WOW105" s="98" t="s">
        <v>669</v>
      </c>
      <c r="WOX105" s="98" t="s">
        <v>669</v>
      </c>
      <c r="WOY105" s="98" t="s">
        <v>669</v>
      </c>
      <c r="WOZ105" s="98" t="s">
        <v>669</v>
      </c>
      <c r="WPA105" s="98" t="s">
        <v>669</v>
      </c>
      <c r="WPB105" s="98" t="s">
        <v>669</v>
      </c>
      <c r="WPC105" s="98" t="s">
        <v>669</v>
      </c>
      <c r="WPD105" s="98" t="s">
        <v>669</v>
      </c>
      <c r="WPE105" s="98" t="s">
        <v>669</v>
      </c>
      <c r="WPF105" s="98" t="s">
        <v>669</v>
      </c>
      <c r="WPG105" s="98" t="s">
        <v>669</v>
      </c>
      <c r="WPH105" s="98" t="s">
        <v>669</v>
      </c>
      <c r="WPI105" s="98" t="s">
        <v>669</v>
      </c>
      <c r="WPJ105" s="98" t="s">
        <v>669</v>
      </c>
      <c r="WPK105" s="98" t="s">
        <v>669</v>
      </c>
      <c r="WPL105" s="98" t="s">
        <v>669</v>
      </c>
      <c r="WPM105" s="98" t="s">
        <v>669</v>
      </c>
      <c r="WPN105" s="98" t="s">
        <v>669</v>
      </c>
      <c r="WPO105" s="98" t="s">
        <v>669</v>
      </c>
      <c r="WPP105" s="98" t="s">
        <v>669</v>
      </c>
      <c r="WPQ105" s="98" t="s">
        <v>669</v>
      </c>
      <c r="WPR105" s="98" t="s">
        <v>669</v>
      </c>
      <c r="WPS105" s="98" t="s">
        <v>669</v>
      </c>
      <c r="WPT105" s="98" t="s">
        <v>669</v>
      </c>
      <c r="WPU105" s="98" t="s">
        <v>669</v>
      </c>
      <c r="WPV105" s="98" t="s">
        <v>669</v>
      </c>
      <c r="WPW105" s="98" t="s">
        <v>669</v>
      </c>
      <c r="WPX105" s="98" t="s">
        <v>669</v>
      </c>
      <c r="WPY105" s="98" t="s">
        <v>669</v>
      </c>
      <c r="WPZ105" s="98" t="s">
        <v>669</v>
      </c>
      <c r="WQA105" s="98" t="s">
        <v>669</v>
      </c>
      <c r="WQB105" s="98" t="s">
        <v>669</v>
      </c>
      <c r="WQC105" s="98" t="s">
        <v>669</v>
      </c>
      <c r="WQD105" s="98" t="s">
        <v>669</v>
      </c>
      <c r="WQE105" s="98" t="s">
        <v>669</v>
      </c>
      <c r="WQF105" s="98" t="s">
        <v>669</v>
      </c>
      <c r="WQG105" s="98" t="s">
        <v>669</v>
      </c>
      <c r="WQH105" s="98" t="s">
        <v>669</v>
      </c>
      <c r="WQI105" s="98" t="s">
        <v>669</v>
      </c>
      <c r="WQJ105" s="98" t="s">
        <v>669</v>
      </c>
      <c r="WQK105" s="98" t="s">
        <v>669</v>
      </c>
      <c r="WQL105" s="98" t="s">
        <v>669</v>
      </c>
      <c r="WQM105" s="98" t="s">
        <v>669</v>
      </c>
      <c r="WQN105" s="98" t="s">
        <v>669</v>
      </c>
      <c r="WQO105" s="98" t="s">
        <v>669</v>
      </c>
      <c r="WQP105" s="98" t="s">
        <v>669</v>
      </c>
      <c r="WQQ105" s="98" t="s">
        <v>669</v>
      </c>
      <c r="WQR105" s="98" t="s">
        <v>669</v>
      </c>
      <c r="WQS105" s="98" t="s">
        <v>669</v>
      </c>
      <c r="WQT105" s="98" t="s">
        <v>669</v>
      </c>
      <c r="WQU105" s="98" t="s">
        <v>669</v>
      </c>
      <c r="WQV105" s="98" t="s">
        <v>669</v>
      </c>
      <c r="WQW105" s="98" t="s">
        <v>669</v>
      </c>
      <c r="WQX105" s="98" t="s">
        <v>669</v>
      </c>
      <c r="WQY105" s="98" t="s">
        <v>669</v>
      </c>
      <c r="WQZ105" s="98" t="s">
        <v>669</v>
      </c>
      <c r="WRA105" s="98" t="s">
        <v>669</v>
      </c>
      <c r="WRB105" s="98" t="s">
        <v>669</v>
      </c>
      <c r="WRC105" s="98" t="s">
        <v>669</v>
      </c>
      <c r="WRD105" s="98" t="s">
        <v>669</v>
      </c>
      <c r="WRE105" s="98" t="s">
        <v>669</v>
      </c>
      <c r="WRF105" s="98" t="s">
        <v>669</v>
      </c>
      <c r="WRG105" s="98" t="s">
        <v>669</v>
      </c>
      <c r="WRH105" s="98" t="s">
        <v>669</v>
      </c>
      <c r="WRI105" s="98" t="s">
        <v>669</v>
      </c>
      <c r="WRJ105" s="98" t="s">
        <v>669</v>
      </c>
      <c r="WRK105" s="98" t="s">
        <v>669</v>
      </c>
      <c r="WRL105" s="98" t="s">
        <v>669</v>
      </c>
      <c r="WRM105" s="98" t="s">
        <v>669</v>
      </c>
      <c r="WRN105" s="98" t="s">
        <v>669</v>
      </c>
      <c r="WRO105" s="98" t="s">
        <v>669</v>
      </c>
      <c r="WRP105" s="98" t="s">
        <v>669</v>
      </c>
      <c r="WRQ105" s="98" t="s">
        <v>669</v>
      </c>
      <c r="WRR105" s="98" t="s">
        <v>669</v>
      </c>
      <c r="WRS105" s="98" t="s">
        <v>669</v>
      </c>
      <c r="WRT105" s="98" t="s">
        <v>669</v>
      </c>
      <c r="WRU105" s="98" t="s">
        <v>669</v>
      </c>
      <c r="WRV105" s="98" t="s">
        <v>669</v>
      </c>
      <c r="WRW105" s="98" t="s">
        <v>669</v>
      </c>
      <c r="WRX105" s="98" t="s">
        <v>669</v>
      </c>
      <c r="WRY105" s="98" t="s">
        <v>669</v>
      </c>
      <c r="WRZ105" s="98" t="s">
        <v>669</v>
      </c>
      <c r="WSA105" s="98" t="s">
        <v>669</v>
      </c>
      <c r="WSB105" s="98" t="s">
        <v>669</v>
      </c>
      <c r="WSC105" s="98" t="s">
        <v>669</v>
      </c>
      <c r="WSD105" s="98" t="s">
        <v>669</v>
      </c>
      <c r="WSE105" s="98" t="s">
        <v>669</v>
      </c>
      <c r="WSF105" s="98" t="s">
        <v>669</v>
      </c>
      <c r="WSG105" s="98" t="s">
        <v>669</v>
      </c>
      <c r="WSH105" s="98" t="s">
        <v>669</v>
      </c>
      <c r="WSI105" s="98" t="s">
        <v>669</v>
      </c>
      <c r="WSJ105" s="98" t="s">
        <v>669</v>
      </c>
      <c r="WSK105" s="98" t="s">
        <v>669</v>
      </c>
      <c r="WSL105" s="98" t="s">
        <v>669</v>
      </c>
      <c r="WSM105" s="98" t="s">
        <v>669</v>
      </c>
      <c r="WSN105" s="98" t="s">
        <v>669</v>
      </c>
      <c r="WSO105" s="98" t="s">
        <v>669</v>
      </c>
      <c r="WSP105" s="98" t="s">
        <v>669</v>
      </c>
      <c r="WSQ105" s="98" t="s">
        <v>669</v>
      </c>
      <c r="WSR105" s="98" t="s">
        <v>669</v>
      </c>
      <c r="WSS105" s="98" t="s">
        <v>669</v>
      </c>
      <c r="WST105" s="98" t="s">
        <v>669</v>
      </c>
      <c r="WSU105" s="98" t="s">
        <v>669</v>
      </c>
      <c r="WSV105" s="98" t="s">
        <v>669</v>
      </c>
      <c r="WSW105" s="98" t="s">
        <v>669</v>
      </c>
      <c r="WSX105" s="98" t="s">
        <v>669</v>
      </c>
      <c r="WSY105" s="98" t="s">
        <v>669</v>
      </c>
      <c r="WSZ105" s="98" t="s">
        <v>669</v>
      </c>
      <c r="WTA105" s="98" t="s">
        <v>669</v>
      </c>
      <c r="WTB105" s="98" t="s">
        <v>669</v>
      </c>
      <c r="WTC105" s="98" t="s">
        <v>669</v>
      </c>
      <c r="WTD105" s="98" t="s">
        <v>669</v>
      </c>
      <c r="WTE105" s="98" t="s">
        <v>669</v>
      </c>
      <c r="WTF105" s="98" t="s">
        <v>669</v>
      </c>
      <c r="WTG105" s="98" t="s">
        <v>669</v>
      </c>
      <c r="WTH105" s="98" t="s">
        <v>669</v>
      </c>
      <c r="WTI105" s="98" t="s">
        <v>669</v>
      </c>
      <c r="WTJ105" s="98" t="s">
        <v>669</v>
      </c>
      <c r="WTK105" s="98" t="s">
        <v>669</v>
      </c>
      <c r="WTL105" s="98" t="s">
        <v>669</v>
      </c>
      <c r="WTM105" s="98" t="s">
        <v>669</v>
      </c>
      <c r="WTN105" s="98" t="s">
        <v>669</v>
      </c>
      <c r="WTO105" s="98" t="s">
        <v>669</v>
      </c>
      <c r="WTP105" s="98" t="s">
        <v>669</v>
      </c>
      <c r="WTQ105" s="98" t="s">
        <v>669</v>
      </c>
      <c r="WTR105" s="98" t="s">
        <v>669</v>
      </c>
      <c r="WTS105" s="98" t="s">
        <v>669</v>
      </c>
      <c r="WTT105" s="98" t="s">
        <v>669</v>
      </c>
      <c r="WTU105" s="98" t="s">
        <v>669</v>
      </c>
      <c r="WTV105" s="98" t="s">
        <v>669</v>
      </c>
      <c r="WTW105" s="98" t="s">
        <v>669</v>
      </c>
      <c r="WTX105" s="98" t="s">
        <v>669</v>
      </c>
      <c r="WTY105" s="98" t="s">
        <v>669</v>
      </c>
      <c r="WTZ105" s="98" t="s">
        <v>669</v>
      </c>
      <c r="WUA105" s="98" t="s">
        <v>669</v>
      </c>
      <c r="WUB105" s="98" t="s">
        <v>669</v>
      </c>
      <c r="WUC105" s="98" t="s">
        <v>669</v>
      </c>
      <c r="WUD105" s="98" t="s">
        <v>669</v>
      </c>
      <c r="WUE105" s="98" t="s">
        <v>669</v>
      </c>
      <c r="WUF105" s="98" t="s">
        <v>669</v>
      </c>
      <c r="WUG105" s="98" t="s">
        <v>669</v>
      </c>
      <c r="WUH105" s="98" t="s">
        <v>669</v>
      </c>
      <c r="WUI105" s="98" t="s">
        <v>669</v>
      </c>
      <c r="WUJ105" s="98" t="s">
        <v>669</v>
      </c>
      <c r="WUK105" s="98" t="s">
        <v>669</v>
      </c>
      <c r="WUL105" s="98" t="s">
        <v>669</v>
      </c>
      <c r="WUM105" s="98" t="s">
        <v>669</v>
      </c>
      <c r="WUN105" s="98" t="s">
        <v>669</v>
      </c>
      <c r="WUO105" s="98" t="s">
        <v>669</v>
      </c>
      <c r="WUP105" s="98" t="s">
        <v>669</v>
      </c>
      <c r="WUQ105" s="98" t="s">
        <v>669</v>
      </c>
      <c r="WUR105" s="98" t="s">
        <v>669</v>
      </c>
      <c r="WUS105" s="98" t="s">
        <v>669</v>
      </c>
      <c r="WUT105" s="98" t="s">
        <v>669</v>
      </c>
      <c r="WUU105" s="98" t="s">
        <v>669</v>
      </c>
      <c r="WUV105" s="98" t="s">
        <v>669</v>
      </c>
      <c r="WUW105" s="98" t="s">
        <v>669</v>
      </c>
      <c r="WUX105" s="98" t="s">
        <v>669</v>
      </c>
      <c r="WUY105" s="98" t="s">
        <v>669</v>
      </c>
      <c r="WUZ105" s="98" t="s">
        <v>669</v>
      </c>
      <c r="WVA105" s="98" t="s">
        <v>669</v>
      </c>
      <c r="WVB105" s="98" t="s">
        <v>669</v>
      </c>
      <c r="WVC105" s="98" t="s">
        <v>669</v>
      </c>
      <c r="WVD105" s="98" t="s">
        <v>669</v>
      </c>
      <c r="WVE105" s="98" t="s">
        <v>669</v>
      </c>
      <c r="WVF105" s="98" t="s">
        <v>669</v>
      </c>
      <c r="WVG105" s="98" t="s">
        <v>669</v>
      </c>
      <c r="WVH105" s="98" t="s">
        <v>669</v>
      </c>
      <c r="WVI105" s="98" t="s">
        <v>669</v>
      </c>
      <c r="WVJ105" s="98" t="s">
        <v>669</v>
      </c>
      <c r="WVK105" s="98" t="s">
        <v>669</v>
      </c>
      <c r="WVL105" s="98" t="s">
        <v>669</v>
      </c>
      <c r="WVM105" s="98" t="s">
        <v>669</v>
      </c>
      <c r="WVN105" s="98" t="s">
        <v>669</v>
      </c>
      <c r="WVO105" s="98" t="s">
        <v>669</v>
      </c>
      <c r="WVP105" s="98" t="s">
        <v>669</v>
      </c>
      <c r="WVQ105" s="98" t="s">
        <v>669</v>
      </c>
      <c r="WVR105" s="98" t="s">
        <v>669</v>
      </c>
      <c r="WVS105" s="98" t="s">
        <v>669</v>
      </c>
      <c r="WVT105" s="98" t="s">
        <v>669</v>
      </c>
      <c r="WVU105" s="98" t="s">
        <v>669</v>
      </c>
      <c r="WVV105" s="98" t="s">
        <v>669</v>
      </c>
      <c r="WVW105" s="98" t="s">
        <v>669</v>
      </c>
      <c r="WVX105" s="98" t="s">
        <v>669</v>
      </c>
      <c r="WVY105" s="98" t="s">
        <v>669</v>
      </c>
      <c r="WVZ105" s="98" t="s">
        <v>669</v>
      </c>
      <c r="WWA105" s="98" t="s">
        <v>669</v>
      </c>
      <c r="WWB105" s="98" t="s">
        <v>669</v>
      </c>
      <c r="WWC105" s="98" t="s">
        <v>669</v>
      </c>
      <c r="WWD105" s="98" t="s">
        <v>669</v>
      </c>
      <c r="WWE105" s="98" t="s">
        <v>669</v>
      </c>
      <c r="WWF105" s="98" t="s">
        <v>669</v>
      </c>
      <c r="WWG105" s="98" t="s">
        <v>669</v>
      </c>
      <c r="WWH105" s="98" t="s">
        <v>669</v>
      </c>
      <c r="WWI105" s="98" t="s">
        <v>669</v>
      </c>
      <c r="WWJ105" s="98" t="s">
        <v>669</v>
      </c>
      <c r="WWK105" s="98" t="s">
        <v>669</v>
      </c>
      <c r="WWL105" s="98" t="s">
        <v>669</v>
      </c>
      <c r="WWM105" s="98" t="s">
        <v>669</v>
      </c>
      <c r="WWN105" s="98" t="s">
        <v>669</v>
      </c>
      <c r="WWO105" s="98" t="s">
        <v>669</v>
      </c>
      <c r="WWP105" s="98" t="s">
        <v>669</v>
      </c>
      <c r="WWQ105" s="98" t="s">
        <v>669</v>
      </c>
      <c r="WWR105" s="98" t="s">
        <v>669</v>
      </c>
      <c r="WWS105" s="98" t="s">
        <v>669</v>
      </c>
      <c r="WWT105" s="98" t="s">
        <v>669</v>
      </c>
      <c r="WWU105" s="98" t="s">
        <v>669</v>
      </c>
      <c r="WWV105" s="98" t="s">
        <v>669</v>
      </c>
      <c r="WWW105" s="98" t="s">
        <v>669</v>
      </c>
      <c r="WWX105" s="98" t="s">
        <v>669</v>
      </c>
      <c r="WWY105" s="98" t="s">
        <v>669</v>
      </c>
      <c r="WWZ105" s="98" t="s">
        <v>669</v>
      </c>
      <c r="WXA105" s="98" t="s">
        <v>669</v>
      </c>
      <c r="WXB105" s="98" t="s">
        <v>669</v>
      </c>
      <c r="WXC105" s="98" t="s">
        <v>669</v>
      </c>
      <c r="WXD105" s="98" t="s">
        <v>669</v>
      </c>
      <c r="WXE105" s="98" t="s">
        <v>669</v>
      </c>
      <c r="WXF105" s="98" t="s">
        <v>669</v>
      </c>
      <c r="WXG105" s="98" t="s">
        <v>669</v>
      </c>
      <c r="WXH105" s="98" t="s">
        <v>669</v>
      </c>
      <c r="WXI105" s="98" t="s">
        <v>669</v>
      </c>
      <c r="WXJ105" s="98" t="s">
        <v>669</v>
      </c>
      <c r="WXK105" s="98" t="s">
        <v>669</v>
      </c>
      <c r="WXL105" s="98" t="s">
        <v>669</v>
      </c>
      <c r="WXM105" s="98" t="s">
        <v>669</v>
      </c>
      <c r="WXN105" s="98" t="s">
        <v>669</v>
      </c>
      <c r="WXO105" s="98" t="s">
        <v>669</v>
      </c>
      <c r="WXP105" s="98" t="s">
        <v>669</v>
      </c>
      <c r="WXQ105" s="98" t="s">
        <v>669</v>
      </c>
      <c r="WXR105" s="98" t="s">
        <v>669</v>
      </c>
      <c r="WXS105" s="98" t="s">
        <v>669</v>
      </c>
      <c r="WXT105" s="98" t="s">
        <v>669</v>
      </c>
      <c r="WXU105" s="98" t="s">
        <v>669</v>
      </c>
      <c r="WXV105" s="98" t="s">
        <v>669</v>
      </c>
      <c r="WXW105" s="98" t="s">
        <v>669</v>
      </c>
      <c r="WXX105" s="98" t="s">
        <v>669</v>
      </c>
      <c r="WXY105" s="98" t="s">
        <v>669</v>
      </c>
      <c r="WXZ105" s="98" t="s">
        <v>669</v>
      </c>
      <c r="WYA105" s="98" t="s">
        <v>669</v>
      </c>
      <c r="WYB105" s="98" t="s">
        <v>669</v>
      </c>
      <c r="WYC105" s="98" t="s">
        <v>669</v>
      </c>
      <c r="WYD105" s="98" t="s">
        <v>669</v>
      </c>
      <c r="WYE105" s="98" t="s">
        <v>669</v>
      </c>
      <c r="WYF105" s="98" t="s">
        <v>669</v>
      </c>
      <c r="WYG105" s="98" t="s">
        <v>669</v>
      </c>
      <c r="WYH105" s="98" t="s">
        <v>669</v>
      </c>
      <c r="WYI105" s="98" t="s">
        <v>669</v>
      </c>
      <c r="WYJ105" s="98" t="s">
        <v>669</v>
      </c>
      <c r="WYK105" s="98" t="s">
        <v>669</v>
      </c>
      <c r="WYL105" s="98" t="s">
        <v>669</v>
      </c>
      <c r="WYM105" s="98" t="s">
        <v>669</v>
      </c>
      <c r="WYN105" s="98" t="s">
        <v>669</v>
      </c>
      <c r="WYO105" s="98" t="s">
        <v>669</v>
      </c>
      <c r="WYP105" s="98" t="s">
        <v>669</v>
      </c>
      <c r="WYQ105" s="98" t="s">
        <v>669</v>
      </c>
      <c r="WYR105" s="98" t="s">
        <v>669</v>
      </c>
      <c r="WYS105" s="98" t="s">
        <v>669</v>
      </c>
      <c r="WYT105" s="98" t="s">
        <v>669</v>
      </c>
      <c r="WYU105" s="98" t="s">
        <v>669</v>
      </c>
      <c r="WYV105" s="98" t="s">
        <v>669</v>
      </c>
      <c r="WYW105" s="98" t="s">
        <v>669</v>
      </c>
      <c r="WYX105" s="98" t="s">
        <v>669</v>
      </c>
      <c r="WYY105" s="98" t="s">
        <v>669</v>
      </c>
      <c r="WYZ105" s="98" t="s">
        <v>669</v>
      </c>
      <c r="WZA105" s="98" t="s">
        <v>669</v>
      </c>
      <c r="WZB105" s="98" t="s">
        <v>669</v>
      </c>
      <c r="WZC105" s="98" t="s">
        <v>669</v>
      </c>
      <c r="WZD105" s="98" t="s">
        <v>669</v>
      </c>
      <c r="WZE105" s="98" t="s">
        <v>669</v>
      </c>
      <c r="WZF105" s="98" t="s">
        <v>669</v>
      </c>
      <c r="WZG105" s="98" t="s">
        <v>669</v>
      </c>
      <c r="WZH105" s="98" t="s">
        <v>669</v>
      </c>
      <c r="WZI105" s="98" t="s">
        <v>669</v>
      </c>
      <c r="WZJ105" s="98" t="s">
        <v>669</v>
      </c>
      <c r="WZK105" s="98" t="s">
        <v>669</v>
      </c>
      <c r="WZL105" s="98" t="s">
        <v>669</v>
      </c>
      <c r="WZM105" s="98" t="s">
        <v>669</v>
      </c>
      <c r="WZN105" s="98" t="s">
        <v>669</v>
      </c>
      <c r="WZO105" s="98" t="s">
        <v>669</v>
      </c>
      <c r="WZP105" s="98" t="s">
        <v>669</v>
      </c>
      <c r="WZQ105" s="98" t="s">
        <v>669</v>
      </c>
      <c r="WZR105" s="98" t="s">
        <v>669</v>
      </c>
      <c r="WZS105" s="98" t="s">
        <v>669</v>
      </c>
      <c r="WZT105" s="98" t="s">
        <v>669</v>
      </c>
      <c r="WZU105" s="98" t="s">
        <v>669</v>
      </c>
      <c r="WZV105" s="98" t="s">
        <v>669</v>
      </c>
      <c r="WZW105" s="98" t="s">
        <v>669</v>
      </c>
      <c r="WZX105" s="98" t="s">
        <v>669</v>
      </c>
      <c r="WZY105" s="98" t="s">
        <v>669</v>
      </c>
      <c r="WZZ105" s="98" t="s">
        <v>669</v>
      </c>
      <c r="XAA105" s="98" t="s">
        <v>669</v>
      </c>
      <c r="XAB105" s="98" t="s">
        <v>669</v>
      </c>
      <c r="XAC105" s="98" t="s">
        <v>669</v>
      </c>
      <c r="XAD105" s="98" t="s">
        <v>669</v>
      </c>
      <c r="XAE105" s="98" t="s">
        <v>669</v>
      </c>
      <c r="XAF105" s="98" t="s">
        <v>669</v>
      </c>
      <c r="XAG105" s="98" t="s">
        <v>669</v>
      </c>
      <c r="XAH105" s="98" t="s">
        <v>669</v>
      </c>
      <c r="XAI105" s="98" t="s">
        <v>669</v>
      </c>
      <c r="XAJ105" s="98" t="s">
        <v>669</v>
      </c>
      <c r="XAK105" s="98" t="s">
        <v>669</v>
      </c>
      <c r="XAL105" s="98" t="s">
        <v>669</v>
      </c>
      <c r="XAM105" s="98" t="s">
        <v>669</v>
      </c>
      <c r="XAN105" s="98" t="s">
        <v>669</v>
      </c>
      <c r="XAO105" s="98" t="s">
        <v>669</v>
      </c>
      <c r="XAP105" s="98" t="s">
        <v>669</v>
      </c>
      <c r="XAQ105" s="98" t="s">
        <v>669</v>
      </c>
      <c r="XAR105" s="98" t="s">
        <v>669</v>
      </c>
      <c r="XAS105" s="98" t="s">
        <v>669</v>
      </c>
      <c r="XAT105" s="98" t="s">
        <v>669</v>
      </c>
      <c r="XAU105" s="98" t="s">
        <v>669</v>
      </c>
      <c r="XAV105" s="98" t="s">
        <v>669</v>
      </c>
      <c r="XAW105" s="98" t="s">
        <v>669</v>
      </c>
      <c r="XAX105" s="98" t="s">
        <v>669</v>
      </c>
      <c r="XAY105" s="98" t="s">
        <v>669</v>
      </c>
      <c r="XAZ105" s="98" t="s">
        <v>669</v>
      </c>
      <c r="XBA105" s="98" t="s">
        <v>669</v>
      </c>
      <c r="XBB105" s="98" t="s">
        <v>669</v>
      </c>
      <c r="XBC105" s="98" t="s">
        <v>669</v>
      </c>
      <c r="XBD105" s="98" t="s">
        <v>669</v>
      </c>
      <c r="XBE105" s="98" t="s">
        <v>669</v>
      </c>
      <c r="XBF105" s="98" t="s">
        <v>669</v>
      </c>
      <c r="XBG105" s="98" t="s">
        <v>669</v>
      </c>
      <c r="XBH105" s="98" t="s">
        <v>669</v>
      </c>
      <c r="XBI105" s="98" t="s">
        <v>669</v>
      </c>
      <c r="XBJ105" s="98" t="s">
        <v>669</v>
      </c>
      <c r="XBK105" s="98" t="s">
        <v>669</v>
      </c>
      <c r="XBL105" s="98" t="s">
        <v>669</v>
      </c>
      <c r="XBM105" s="98" t="s">
        <v>669</v>
      </c>
      <c r="XBN105" s="98" t="s">
        <v>669</v>
      </c>
      <c r="XBO105" s="98" t="s">
        <v>669</v>
      </c>
      <c r="XBP105" s="98" t="s">
        <v>669</v>
      </c>
      <c r="XBQ105" s="98" t="s">
        <v>669</v>
      </c>
      <c r="XBR105" s="98" t="s">
        <v>669</v>
      </c>
      <c r="XBS105" s="98" t="s">
        <v>669</v>
      </c>
      <c r="XBT105" s="98" t="s">
        <v>669</v>
      </c>
      <c r="XBU105" s="98" t="s">
        <v>669</v>
      </c>
      <c r="XBV105" s="98" t="s">
        <v>669</v>
      </c>
      <c r="XBW105" s="98" t="s">
        <v>669</v>
      </c>
      <c r="XBX105" s="98" t="s">
        <v>669</v>
      </c>
      <c r="XBY105" s="98" t="s">
        <v>669</v>
      </c>
      <c r="XBZ105" s="98" t="s">
        <v>669</v>
      </c>
      <c r="XCA105" s="98" t="s">
        <v>669</v>
      </c>
      <c r="XCB105" s="98" t="s">
        <v>669</v>
      </c>
      <c r="XCC105" s="98" t="s">
        <v>669</v>
      </c>
      <c r="XCD105" s="98" t="s">
        <v>669</v>
      </c>
      <c r="XCE105" s="98" t="s">
        <v>669</v>
      </c>
      <c r="XCF105" s="98" t="s">
        <v>669</v>
      </c>
      <c r="XCG105" s="98" t="s">
        <v>669</v>
      </c>
      <c r="XCH105" s="98" t="s">
        <v>669</v>
      </c>
      <c r="XCI105" s="98" t="s">
        <v>669</v>
      </c>
      <c r="XCJ105" s="98" t="s">
        <v>669</v>
      </c>
      <c r="XCK105" s="98" t="s">
        <v>669</v>
      </c>
      <c r="XCL105" s="98" t="s">
        <v>669</v>
      </c>
      <c r="XCM105" s="98" t="s">
        <v>669</v>
      </c>
      <c r="XCN105" s="98" t="s">
        <v>669</v>
      </c>
      <c r="XCO105" s="98" t="s">
        <v>669</v>
      </c>
      <c r="XCP105" s="98" t="s">
        <v>669</v>
      </c>
      <c r="XCQ105" s="98" t="s">
        <v>669</v>
      </c>
      <c r="XCR105" s="98" t="s">
        <v>669</v>
      </c>
      <c r="XCS105" s="98" t="s">
        <v>669</v>
      </c>
      <c r="XCT105" s="98" t="s">
        <v>669</v>
      </c>
      <c r="XCU105" s="98" t="s">
        <v>669</v>
      </c>
      <c r="XCV105" s="98" t="s">
        <v>669</v>
      </c>
      <c r="XCW105" s="98" t="s">
        <v>669</v>
      </c>
      <c r="XCX105" s="98" t="s">
        <v>669</v>
      </c>
      <c r="XCY105" s="98" t="s">
        <v>669</v>
      </c>
      <c r="XCZ105" s="98" t="s">
        <v>669</v>
      </c>
      <c r="XDA105" s="98" t="s">
        <v>669</v>
      </c>
      <c r="XDB105" s="98" t="s">
        <v>669</v>
      </c>
      <c r="XDC105" s="98" t="s">
        <v>669</v>
      </c>
      <c r="XDD105" s="98" t="s">
        <v>669</v>
      </c>
      <c r="XDE105" s="98" t="s">
        <v>669</v>
      </c>
      <c r="XDF105" s="98" t="s">
        <v>669</v>
      </c>
      <c r="XDG105" s="98" t="s">
        <v>669</v>
      </c>
      <c r="XDH105" s="98" t="s">
        <v>669</v>
      </c>
      <c r="XDI105" s="98" t="s">
        <v>669</v>
      </c>
      <c r="XDJ105" s="98" t="s">
        <v>669</v>
      </c>
      <c r="XDK105" s="98" t="s">
        <v>669</v>
      </c>
      <c r="XDL105" s="98" t="s">
        <v>669</v>
      </c>
      <c r="XDM105" s="98" t="s">
        <v>669</v>
      </c>
      <c r="XDN105" s="98" t="s">
        <v>669</v>
      </c>
      <c r="XDO105" s="98" t="s">
        <v>669</v>
      </c>
      <c r="XDP105" s="98" t="s">
        <v>669</v>
      </c>
      <c r="XDQ105" s="98" t="s">
        <v>669</v>
      </c>
      <c r="XDR105" s="98" t="s">
        <v>669</v>
      </c>
      <c r="XDS105" s="98" t="s">
        <v>669</v>
      </c>
      <c r="XDT105" s="98" t="s">
        <v>669</v>
      </c>
      <c r="XDU105" s="98" t="s">
        <v>669</v>
      </c>
      <c r="XDV105" s="98" t="s">
        <v>669</v>
      </c>
      <c r="XDW105" s="98" t="s">
        <v>669</v>
      </c>
      <c r="XDX105" s="98" t="s">
        <v>669</v>
      </c>
      <c r="XDY105" s="98" t="s">
        <v>669</v>
      </c>
      <c r="XDZ105" s="98" t="s">
        <v>669</v>
      </c>
      <c r="XEA105" s="98" t="s">
        <v>669</v>
      </c>
      <c r="XEB105" s="98" t="s">
        <v>669</v>
      </c>
      <c r="XEC105" s="98" t="s">
        <v>669</v>
      </c>
      <c r="XED105" s="98" t="s">
        <v>669</v>
      </c>
      <c r="XEE105" s="98" t="s">
        <v>669</v>
      </c>
      <c r="XEF105" s="98" t="s">
        <v>669</v>
      </c>
      <c r="XEG105" s="98" t="s">
        <v>669</v>
      </c>
      <c r="XEH105" s="98" t="s">
        <v>669</v>
      </c>
      <c r="XEI105" s="98" t="s">
        <v>669</v>
      </c>
      <c r="XEJ105" s="98" t="s">
        <v>669</v>
      </c>
      <c r="XEK105" s="98" t="s">
        <v>669</v>
      </c>
      <c r="XEL105" s="98" t="s">
        <v>669</v>
      </c>
      <c r="XEM105" s="98" t="s">
        <v>669</v>
      </c>
      <c r="XEN105" s="98" t="s">
        <v>669</v>
      </c>
      <c r="XEO105" s="98" t="s">
        <v>669</v>
      </c>
      <c r="XEP105" s="98" t="s">
        <v>669</v>
      </c>
      <c r="XEQ105" s="98" t="s">
        <v>669</v>
      </c>
      <c r="XER105" s="98" t="s">
        <v>669</v>
      </c>
      <c r="XES105" s="98" t="s">
        <v>669</v>
      </c>
      <c r="XET105" s="98" t="s">
        <v>669</v>
      </c>
      <c r="XEU105" s="98" t="s">
        <v>669</v>
      </c>
      <c r="XEV105" s="98" t="s">
        <v>669</v>
      </c>
      <c r="XEW105" s="98" t="s">
        <v>669</v>
      </c>
      <c r="XEX105" s="98" t="s">
        <v>669</v>
      </c>
      <c r="XEY105" s="98" t="s">
        <v>669</v>
      </c>
      <c r="XEZ105" s="98" t="s">
        <v>669</v>
      </c>
      <c r="XFA105" s="98" t="s">
        <v>669</v>
      </c>
      <c r="XFB105" s="98" t="s">
        <v>669</v>
      </c>
      <c r="XFC105" s="98" t="s">
        <v>669</v>
      </c>
      <c r="XFD105" s="98" t="s">
        <v>669</v>
      </c>
    </row>
    <row r="106" spans="1:16384" s="99" customFormat="1" ht="15.95" customHeight="1" thickTop="1" x14ac:dyDescent="0.2">
      <c r="A106" s="98"/>
      <c r="B106" s="115"/>
      <c r="C106" s="98" t="s">
        <v>669</v>
      </c>
      <c r="D106" s="98" t="s">
        <v>669</v>
      </c>
      <c r="E106" s="98" t="s">
        <v>669</v>
      </c>
      <c r="F106" s="98" t="s">
        <v>669</v>
      </c>
      <c r="G106" s="98" t="s">
        <v>669</v>
      </c>
      <c r="H106" s="98" t="s">
        <v>669</v>
      </c>
      <c r="I106" s="98" t="s">
        <v>669</v>
      </c>
      <c r="J106" s="98" t="s">
        <v>669</v>
      </c>
      <c r="K106" s="98" t="s">
        <v>669</v>
      </c>
      <c r="L106" s="98" t="s">
        <v>669</v>
      </c>
      <c r="M106" s="98" t="s">
        <v>669</v>
      </c>
      <c r="N106" s="98" t="s">
        <v>669</v>
      </c>
      <c r="O106" s="98" t="s">
        <v>669</v>
      </c>
      <c r="P106" s="98" t="s">
        <v>669</v>
      </c>
      <c r="Q106" s="98" t="s">
        <v>669</v>
      </c>
    </row>
    <row r="107" spans="1:16384" s="99" customFormat="1" ht="15.95" customHeight="1" x14ac:dyDescent="0.2">
      <c r="A107" s="98"/>
      <c r="B107" s="115"/>
    </row>
    <row r="108" spans="1:16384" s="99" customFormat="1" ht="15.95" customHeight="1" x14ac:dyDescent="0.2">
      <c r="A108" s="98"/>
      <c r="B108" s="115"/>
      <c r="C108" s="132" t="s">
        <v>1311</v>
      </c>
      <c r="D108" s="133" t="s">
        <v>655</v>
      </c>
      <c r="E108" s="134" t="s">
        <v>656</v>
      </c>
      <c r="F108" s="133" t="s">
        <v>657</v>
      </c>
      <c r="G108" s="134" t="s">
        <v>658</v>
      </c>
      <c r="H108" s="133" t="s">
        <v>521</v>
      </c>
      <c r="I108" s="134" t="s">
        <v>279</v>
      </c>
      <c r="J108" s="133" t="s">
        <v>659</v>
      </c>
      <c r="K108" s="134" t="s">
        <v>660</v>
      </c>
      <c r="L108" s="133" t="s">
        <v>661</v>
      </c>
      <c r="M108" s="134" t="s">
        <v>662</v>
      </c>
      <c r="N108" s="133" t="s">
        <v>663</v>
      </c>
      <c r="O108" s="134" t="s">
        <v>664</v>
      </c>
      <c r="P108" s="133" t="s">
        <v>13</v>
      </c>
      <c r="Q108" s="134" t="s">
        <v>665</v>
      </c>
    </row>
    <row r="109" spans="1:16384" s="99" customFormat="1" ht="15.95" customHeight="1" x14ac:dyDescent="0.2">
      <c r="A109" s="98"/>
      <c r="B109" s="115"/>
      <c r="C109" s="124" t="s">
        <v>56</v>
      </c>
      <c r="D109" s="119">
        <f>SUMIFS(Table1[Amount], Table1[Secondary Category],"MISCELLANEUS", Table1[Specific Category],$C109,Table1[Month],D$3) + -1*SUMIFS(Table3[Amount], Table3[Secondary Category], "MISCELLANEUS", Table3[Specific Category],$C109, Table3[Month], D$3)</f>
        <v>198.76</v>
      </c>
      <c r="E109" s="125">
        <f>SUMIFS(Table1[Amount], Table1[Secondary Category],"MISCELLANEUS", Table1[Specific Category],$C109,Table1[Month],E$3) + -1*SUMIFS(Table3[Amount], Table3[Secondary Category], "MISCELLANEUS", Table3[Specific Category],$C109, Table3[Month], E$3)</f>
        <v>178.76</v>
      </c>
      <c r="F109" s="119">
        <f>SUMIFS(Table1[Amount], Table1[Secondary Category],"MISCELLANEUS", Table1[Specific Category],$C109,Table1[Month],F$3) + -1*SUMIFS(Table3[Amount], Table3[Secondary Category], "MISCELLANEUS", Table3[Specific Category],$C109, Table3[Month], F$3)</f>
        <v>357.60000000000008</v>
      </c>
      <c r="G109" s="125">
        <f>SUMIFS(Table1[Amount], Table1[Secondary Category],"MISCELLANEUS", Table1[Specific Category],$C109,Table1[Month],G$3) + -1*SUMIFS(Table3[Amount], Table3[Secondary Category], "MISCELLANEUS", Table3[Specific Category],$C109, Table3[Month], G$3)</f>
        <v>520.95000000000005</v>
      </c>
      <c r="H109" s="119">
        <f>SUMIFS(Table1[Amount], Table1[Secondary Category],"MISCELLANEUS", Table1[Specific Category],$C109,Table1[Month],H$3) + -1*SUMIFS(Table3[Amount], Table3[Secondary Category], "MISCELLANEUS", Table3[Specific Category],$C109, Table3[Month], H$3)</f>
        <v>215.71</v>
      </c>
      <c r="I109" s="125">
        <f>SUMIFS(Table1[Amount], Table1[Secondary Category],"MISCELLANEUS", Table1[Specific Category],$C109,Table1[Month],I$3) + -1*SUMIFS(Table3[Amount], Table3[Secondary Category], "MISCELLANEUS", Table3[Specific Category],$C109, Table3[Month], I$3)</f>
        <v>640.09999999999991</v>
      </c>
      <c r="J109" s="119">
        <f>SUMIFS(Table1[Amount], Table1[Secondary Category],"MISCELLANEUS", Table1[Specific Category],$C109,Table1[Month],J$3) + -1*SUMIFS(Table3[Amount], Table3[Secondary Category], "MISCELLANEUS", Table3[Specific Category],$C109, Table3[Month], J$3)</f>
        <v>18.210000000000008</v>
      </c>
      <c r="K109" s="125">
        <f>SUMIFS(Table1[Amount], Table1[Secondary Category],"MISCELLANEUS", Table1[Specific Category],$C109,Table1[Month],K$3) + -1*SUMIFS(Table3[Amount], Table3[Secondary Category], "MISCELLANEUS", Table3[Specific Category],$C109, Table3[Month], K$3)</f>
        <v>773.99</v>
      </c>
      <c r="L109" s="119">
        <f>SUMIFS(Table1[Amount], Table1[Secondary Category],"MISCELLANEUS", Table1[Specific Category],$C109,Table1[Month],L$3) + -1*SUMIFS(Table3[Amount], Table3[Secondary Category], "MISCELLANEUS", Table3[Specific Category],$C109, Table3[Month], L$3)</f>
        <v>-21.760000000000105</v>
      </c>
      <c r="M109" s="125">
        <f>SUMIFS(Table1[Amount], Table1[Secondary Category],"MISCELLANEUS", Table1[Specific Category],$C109,Table1[Month],M$3) + -1*SUMIFS(Table3[Amount], Table3[Secondary Category], "MISCELLANEUS", Table3[Specific Category],$C109, Table3[Month], M$3)</f>
        <v>-1110.0999999999999</v>
      </c>
      <c r="N109" s="119">
        <f>SUMIFS(Table1[Amount], Table1[Secondary Category],"MISCELLANEUS", Table1[Specific Category],$C109,Table1[Month],N$3) + -1*SUMIFS(Table3[Amount], Table3[Secondary Category], "MISCELLANEUS", Table3[Specific Category],$C109, Table3[Month], N$3)</f>
        <v>40</v>
      </c>
      <c r="O109" s="125">
        <f>SUMIFS(Table1[Amount], Table1[Secondary Category],"MISCELLANEUS", Table1[Specific Category],$C109,Table1[Month],O$3) + -1*SUMIFS(Table3[Amount], Table3[Secondary Category], "MISCELLANEUS", Table3[Specific Category],$C109, Table3[Month], O$3)</f>
        <v>10</v>
      </c>
      <c r="P109" s="119">
        <f>SUM(Misc[[#This Row],[January]:[December]])</f>
        <v>1822.2199999999998</v>
      </c>
      <c r="Q109" s="125"/>
    </row>
    <row r="110" spans="1:16384" s="99" customFormat="1" ht="15.95" customHeight="1" x14ac:dyDescent="0.2">
      <c r="A110" s="98"/>
      <c r="B110" s="115"/>
      <c r="C110" s="124" t="s">
        <v>1245</v>
      </c>
      <c r="D110" s="119">
        <f>SUMIFS(Table1[Amount], Table1[Secondary Category],"MISCELLANEUS", Table1[Specific Category],$C110,Table1[Month],D$3) + -1*SUMIFS(Table3[Amount], Table3[Secondary Category], "MISCELLANEUS", Table3[Specific Category],$C110, Table3[Month], D$3)</f>
        <v>0</v>
      </c>
      <c r="E110" s="125">
        <f>SUMIFS(Table1[Amount], Table1[Secondary Category],"MISCELLANEUS", Table1[Specific Category],$C110,Table1[Month],E$3) + -1*SUMIFS(Table3[Amount], Table3[Secondary Category], "MISCELLANEUS", Table3[Specific Category],$C110, Table3[Month], E$3)</f>
        <v>0</v>
      </c>
      <c r="F110" s="119">
        <f>SUMIFS(Table1[Amount], Table1[Secondary Category],"MISCELLANEUS", Table1[Specific Category],$C110,Table1[Month],F$3) + -1*SUMIFS(Table3[Amount], Table3[Secondary Category], "MISCELLANEUS", Table3[Specific Category],$C110, Table3[Month], F$3)</f>
        <v>0</v>
      </c>
      <c r="G110" s="125">
        <f>SUMIFS(Table1[Amount], Table1[Secondary Category],"MISCELLANEUS", Table1[Specific Category],$C110,Table1[Month],G$3) + -1*SUMIFS(Table3[Amount], Table3[Secondary Category], "MISCELLANEUS", Table3[Specific Category],$C110, Table3[Month], G$3)</f>
        <v>0</v>
      </c>
      <c r="H110" s="119">
        <f>SUMIFS(Table1[Amount], Table1[Secondary Category],"MISCELLANEUS", Table1[Specific Category],$C110,Table1[Month],H$3) + -1*SUMIFS(Table3[Amount], Table3[Secondary Category], "MISCELLANEUS", Table3[Specific Category],$C110, Table3[Month], H$3)</f>
        <v>0</v>
      </c>
      <c r="I110" s="125">
        <f>SUMIFS(Table1[Amount], Table1[Secondary Category],"MISCELLANEUS", Table1[Specific Category],$C110,Table1[Month],I$3) + -1*SUMIFS(Table3[Amount], Table3[Secondary Category], "MISCELLANEUS", Table3[Specific Category],$C110, Table3[Month], I$3)</f>
        <v>0</v>
      </c>
      <c r="J110" s="119">
        <f>SUMIFS(Table1[Amount], Table1[Secondary Category],"MISCELLANEUS", Table1[Specific Category],$C110,Table1[Month],J$3) + -1*SUMIFS(Table3[Amount], Table3[Secondary Category], "MISCELLANEUS", Table3[Specific Category],$C110, Table3[Month], J$3)</f>
        <v>0</v>
      </c>
      <c r="K110" s="125">
        <f>SUMIFS(Table1[Amount], Table1[Secondary Category],"MISCELLANEUS", Table1[Specific Category],$C110,Table1[Month],K$3) + -1*SUMIFS(Table3[Amount], Table3[Secondary Category], "MISCELLANEUS", Table3[Specific Category],$C110, Table3[Month], K$3)</f>
        <v>0</v>
      </c>
      <c r="L110" s="119">
        <f>SUMIFS(Table1[Amount], Table1[Secondary Category],"MISCELLANEUS", Table1[Specific Category],$C110,Table1[Month],L$3) + -1*SUMIFS(Table3[Amount], Table3[Secondary Category], "MISCELLANEUS", Table3[Specific Category],$C110, Table3[Month], L$3)</f>
        <v>0</v>
      </c>
      <c r="M110" s="125">
        <f>SUMIFS(Table1[Amount], Table1[Secondary Category],"MISCELLANEUS", Table1[Specific Category],$C110,Table1[Month],M$3) + -1*SUMIFS(Table3[Amount], Table3[Secondary Category], "MISCELLANEUS", Table3[Specific Category],$C110, Table3[Month], M$3)</f>
        <v>0</v>
      </c>
      <c r="N110" s="119">
        <f>SUMIFS(Table1[Amount], Table1[Secondary Category],"MISCELLANEUS", Table1[Specific Category],$C110,Table1[Month],N$3) + -1*SUMIFS(Table3[Amount], Table3[Secondary Category], "MISCELLANEUS", Table3[Specific Category],$C110, Table3[Month], N$3)</f>
        <v>0</v>
      </c>
      <c r="O110" s="125">
        <f>SUMIFS(Table1[Amount], Table1[Secondary Category],"MISCELLANEUS", Table1[Specific Category],$C110,Table1[Month],O$3) + -1*SUMIFS(Table3[Amount], Table3[Secondary Category], "MISCELLANEUS", Table3[Specific Category],$C110, Table3[Month], O$3)</f>
        <v>12.26</v>
      </c>
      <c r="P110" s="119">
        <f>SUM(Misc[[#This Row],[January]:[December]])</f>
        <v>12.26</v>
      </c>
      <c r="Q110" s="121"/>
    </row>
    <row r="111" spans="1:16384" s="98" customFormat="1" ht="31.5" customHeight="1" thickBot="1" x14ac:dyDescent="0.25">
      <c r="A111" s="98" t="s">
        <v>669</v>
      </c>
      <c r="B111" s="98" t="s">
        <v>669</v>
      </c>
      <c r="C111" s="153" t="s">
        <v>667</v>
      </c>
      <c r="D111" s="154">
        <f>SUBTOTAL(109,Misc[January])</f>
        <v>198.76</v>
      </c>
      <c r="E111" s="155">
        <f>SUBTOTAL(109,Misc[February])</f>
        <v>178.76</v>
      </c>
      <c r="F111" s="154">
        <f>SUBTOTAL(109,Misc[March])</f>
        <v>357.60000000000008</v>
      </c>
      <c r="G111" s="155">
        <f>SUBTOTAL(109,Misc[April])</f>
        <v>520.95000000000005</v>
      </c>
      <c r="H111" s="154">
        <f>SUBTOTAL(109,Misc[May])</f>
        <v>215.71</v>
      </c>
      <c r="I111" s="155">
        <f>SUBTOTAL(109,Misc[June])</f>
        <v>640.09999999999991</v>
      </c>
      <c r="J111" s="154">
        <f>SUBTOTAL(109,Misc[July])</f>
        <v>18.210000000000008</v>
      </c>
      <c r="K111" s="155">
        <f>SUBTOTAL(109,Misc[August])</f>
        <v>773.99</v>
      </c>
      <c r="L111" s="154">
        <f>SUBTOTAL(109,Misc[September])</f>
        <v>-21.760000000000105</v>
      </c>
      <c r="M111" s="155">
        <f>SUBTOTAL(109,Misc[October])</f>
        <v>-1110.0999999999999</v>
      </c>
      <c r="N111" s="154">
        <f>SUBTOTAL(109,Misc[November])</f>
        <v>40</v>
      </c>
      <c r="O111" s="155">
        <f>SUBTOTAL(109,Misc[December])</f>
        <v>22.259999999999998</v>
      </c>
      <c r="P111" s="154">
        <f>SUBTOTAL(109,Misc[Year])</f>
        <v>1834.4799999999998</v>
      </c>
      <c r="Q111" s="156"/>
      <c r="R111" s="98" t="s">
        <v>669</v>
      </c>
      <c r="S111" s="152">
        <f>P111/$P$10</f>
        <v>3.0275874065514106E-2</v>
      </c>
      <c r="T111" s="98" t="s">
        <v>669</v>
      </c>
      <c r="U111" s="98" t="s">
        <v>669</v>
      </c>
      <c r="V111" s="98" t="s">
        <v>669</v>
      </c>
      <c r="W111" s="98" t="s">
        <v>669</v>
      </c>
      <c r="X111" s="98" t="s">
        <v>669</v>
      </c>
      <c r="Y111" s="98" t="s">
        <v>669</v>
      </c>
      <c r="Z111" s="98" t="s">
        <v>669</v>
      </c>
      <c r="AA111" s="98" t="s">
        <v>669</v>
      </c>
      <c r="AB111" s="98" t="s">
        <v>669</v>
      </c>
      <c r="AC111" s="98" t="s">
        <v>669</v>
      </c>
      <c r="AD111" s="98" t="s">
        <v>669</v>
      </c>
      <c r="AE111" s="98" t="s">
        <v>669</v>
      </c>
      <c r="AF111" s="98" t="s">
        <v>669</v>
      </c>
      <c r="AG111" s="98" t="s">
        <v>669</v>
      </c>
      <c r="AH111" s="98" t="s">
        <v>669</v>
      </c>
      <c r="AI111" s="98" t="s">
        <v>669</v>
      </c>
      <c r="AJ111" s="98" t="s">
        <v>669</v>
      </c>
      <c r="AK111" s="98" t="s">
        <v>669</v>
      </c>
      <c r="AL111" s="98" t="s">
        <v>669</v>
      </c>
      <c r="AM111" s="98" t="s">
        <v>669</v>
      </c>
      <c r="AN111" s="98" t="s">
        <v>669</v>
      </c>
      <c r="AO111" s="98" t="s">
        <v>669</v>
      </c>
      <c r="AP111" s="98" t="s">
        <v>669</v>
      </c>
      <c r="AQ111" s="98" t="s">
        <v>669</v>
      </c>
      <c r="AR111" s="98" t="s">
        <v>669</v>
      </c>
      <c r="AS111" s="98" t="s">
        <v>669</v>
      </c>
      <c r="AT111" s="98" t="s">
        <v>669</v>
      </c>
      <c r="AU111" s="98" t="s">
        <v>669</v>
      </c>
      <c r="AV111" s="98" t="s">
        <v>669</v>
      </c>
      <c r="AW111" s="98" t="s">
        <v>669</v>
      </c>
      <c r="AX111" s="98" t="s">
        <v>669</v>
      </c>
      <c r="AY111" s="98" t="s">
        <v>669</v>
      </c>
      <c r="AZ111" s="98" t="s">
        <v>669</v>
      </c>
      <c r="BA111" s="98" t="s">
        <v>669</v>
      </c>
      <c r="BB111" s="98" t="s">
        <v>669</v>
      </c>
      <c r="BC111" s="98" t="s">
        <v>669</v>
      </c>
      <c r="BD111" s="98" t="s">
        <v>669</v>
      </c>
      <c r="BE111" s="98" t="s">
        <v>669</v>
      </c>
      <c r="BF111" s="98" t="s">
        <v>669</v>
      </c>
      <c r="BG111" s="98" t="s">
        <v>669</v>
      </c>
      <c r="BH111" s="98" t="s">
        <v>669</v>
      </c>
      <c r="BI111" s="98" t="s">
        <v>669</v>
      </c>
      <c r="BJ111" s="98" t="s">
        <v>669</v>
      </c>
      <c r="BK111" s="98" t="s">
        <v>669</v>
      </c>
      <c r="BL111" s="98" t="s">
        <v>669</v>
      </c>
      <c r="BM111" s="98" t="s">
        <v>669</v>
      </c>
      <c r="BN111" s="98" t="s">
        <v>669</v>
      </c>
      <c r="BO111" s="98" t="s">
        <v>669</v>
      </c>
      <c r="BP111" s="98" t="s">
        <v>669</v>
      </c>
      <c r="BQ111" s="98" t="s">
        <v>669</v>
      </c>
      <c r="BR111" s="98" t="s">
        <v>669</v>
      </c>
      <c r="BS111" s="98" t="s">
        <v>669</v>
      </c>
      <c r="BT111" s="98" t="s">
        <v>669</v>
      </c>
      <c r="BU111" s="98" t="s">
        <v>669</v>
      </c>
      <c r="BV111" s="98" t="s">
        <v>669</v>
      </c>
      <c r="BW111" s="98" t="s">
        <v>669</v>
      </c>
      <c r="BX111" s="98" t="s">
        <v>669</v>
      </c>
      <c r="BY111" s="98" t="s">
        <v>669</v>
      </c>
      <c r="BZ111" s="98" t="s">
        <v>669</v>
      </c>
      <c r="CA111" s="98" t="s">
        <v>669</v>
      </c>
      <c r="CB111" s="98" t="s">
        <v>669</v>
      </c>
      <c r="CC111" s="98" t="s">
        <v>669</v>
      </c>
      <c r="CD111" s="98" t="s">
        <v>669</v>
      </c>
      <c r="CE111" s="98" t="s">
        <v>669</v>
      </c>
      <c r="CF111" s="98" t="s">
        <v>669</v>
      </c>
      <c r="CG111" s="98" t="s">
        <v>669</v>
      </c>
      <c r="CH111" s="98" t="s">
        <v>669</v>
      </c>
      <c r="CI111" s="98" t="s">
        <v>669</v>
      </c>
      <c r="CJ111" s="98" t="s">
        <v>669</v>
      </c>
      <c r="CK111" s="98" t="s">
        <v>669</v>
      </c>
      <c r="CL111" s="98" t="s">
        <v>669</v>
      </c>
      <c r="CM111" s="98" t="s">
        <v>669</v>
      </c>
      <c r="CN111" s="98" t="s">
        <v>669</v>
      </c>
      <c r="CO111" s="98" t="s">
        <v>669</v>
      </c>
      <c r="CP111" s="98" t="s">
        <v>669</v>
      </c>
      <c r="CQ111" s="98" t="s">
        <v>669</v>
      </c>
      <c r="CR111" s="98" t="s">
        <v>669</v>
      </c>
      <c r="CS111" s="98" t="s">
        <v>669</v>
      </c>
      <c r="CT111" s="98" t="s">
        <v>669</v>
      </c>
      <c r="CU111" s="98" t="s">
        <v>669</v>
      </c>
      <c r="CV111" s="98" t="s">
        <v>669</v>
      </c>
      <c r="CW111" s="98" t="s">
        <v>669</v>
      </c>
      <c r="CX111" s="98" t="s">
        <v>669</v>
      </c>
      <c r="CY111" s="98" t="s">
        <v>669</v>
      </c>
      <c r="CZ111" s="98" t="s">
        <v>669</v>
      </c>
      <c r="DA111" s="98" t="s">
        <v>669</v>
      </c>
      <c r="DB111" s="98" t="s">
        <v>669</v>
      </c>
      <c r="DC111" s="98" t="s">
        <v>669</v>
      </c>
      <c r="DD111" s="98" t="s">
        <v>669</v>
      </c>
      <c r="DE111" s="98" t="s">
        <v>669</v>
      </c>
      <c r="DF111" s="98" t="s">
        <v>669</v>
      </c>
      <c r="DG111" s="98" t="s">
        <v>669</v>
      </c>
      <c r="DH111" s="98" t="s">
        <v>669</v>
      </c>
      <c r="DI111" s="98" t="s">
        <v>669</v>
      </c>
      <c r="DJ111" s="98" t="s">
        <v>669</v>
      </c>
      <c r="DK111" s="98" t="s">
        <v>669</v>
      </c>
      <c r="DL111" s="98" t="s">
        <v>669</v>
      </c>
      <c r="DM111" s="98" t="s">
        <v>669</v>
      </c>
      <c r="DN111" s="98" t="s">
        <v>669</v>
      </c>
      <c r="DO111" s="98" t="s">
        <v>669</v>
      </c>
      <c r="DP111" s="98" t="s">
        <v>669</v>
      </c>
      <c r="DQ111" s="98" t="s">
        <v>669</v>
      </c>
      <c r="DR111" s="98" t="s">
        <v>669</v>
      </c>
      <c r="DS111" s="98" t="s">
        <v>669</v>
      </c>
      <c r="DT111" s="98" t="s">
        <v>669</v>
      </c>
      <c r="DU111" s="98" t="s">
        <v>669</v>
      </c>
      <c r="DV111" s="98" t="s">
        <v>669</v>
      </c>
      <c r="DW111" s="98" t="s">
        <v>669</v>
      </c>
      <c r="DX111" s="98" t="s">
        <v>669</v>
      </c>
      <c r="DY111" s="98" t="s">
        <v>669</v>
      </c>
      <c r="DZ111" s="98" t="s">
        <v>669</v>
      </c>
      <c r="EA111" s="98" t="s">
        <v>669</v>
      </c>
      <c r="EB111" s="98" t="s">
        <v>669</v>
      </c>
      <c r="EC111" s="98" t="s">
        <v>669</v>
      </c>
      <c r="ED111" s="98" t="s">
        <v>669</v>
      </c>
      <c r="EE111" s="98" t="s">
        <v>669</v>
      </c>
      <c r="EF111" s="98" t="s">
        <v>669</v>
      </c>
      <c r="EG111" s="98" t="s">
        <v>669</v>
      </c>
      <c r="EH111" s="98" t="s">
        <v>669</v>
      </c>
      <c r="EI111" s="98" t="s">
        <v>669</v>
      </c>
      <c r="EJ111" s="98" t="s">
        <v>669</v>
      </c>
      <c r="EK111" s="98" t="s">
        <v>669</v>
      </c>
      <c r="EL111" s="98" t="s">
        <v>669</v>
      </c>
      <c r="EM111" s="98" t="s">
        <v>669</v>
      </c>
      <c r="EN111" s="98" t="s">
        <v>669</v>
      </c>
      <c r="EO111" s="98" t="s">
        <v>669</v>
      </c>
      <c r="EP111" s="98" t="s">
        <v>669</v>
      </c>
      <c r="EQ111" s="98" t="s">
        <v>669</v>
      </c>
      <c r="ER111" s="98" t="s">
        <v>669</v>
      </c>
      <c r="ES111" s="98" t="s">
        <v>669</v>
      </c>
      <c r="ET111" s="98" t="s">
        <v>669</v>
      </c>
      <c r="EU111" s="98" t="s">
        <v>669</v>
      </c>
      <c r="EV111" s="98" t="s">
        <v>669</v>
      </c>
      <c r="EW111" s="98" t="s">
        <v>669</v>
      </c>
      <c r="EX111" s="98" t="s">
        <v>669</v>
      </c>
      <c r="EY111" s="98" t="s">
        <v>669</v>
      </c>
      <c r="EZ111" s="98" t="s">
        <v>669</v>
      </c>
      <c r="FA111" s="98" t="s">
        <v>669</v>
      </c>
      <c r="FB111" s="98" t="s">
        <v>669</v>
      </c>
      <c r="FC111" s="98" t="s">
        <v>669</v>
      </c>
      <c r="FD111" s="98" t="s">
        <v>669</v>
      </c>
      <c r="FE111" s="98" t="s">
        <v>669</v>
      </c>
      <c r="FF111" s="98" t="s">
        <v>669</v>
      </c>
      <c r="FG111" s="98" t="s">
        <v>669</v>
      </c>
      <c r="FH111" s="98" t="s">
        <v>669</v>
      </c>
      <c r="FI111" s="98" t="s">
        <v>669</v>
      </c>
      <c r="FJ111" s="98" t="s">
        <v>669</v>
      </c>
      <c r="FK111" s="98" t="s">
        <v>669</v>
      </c>
      <c r="FL111" s="98" t="s">
        <v>669</v>
      </c>
      <c r="FM111" s="98" t="s">
        <v>669</v>
      </c>
      <c r="FN111" s="98" t="s">
        <v>669</v>
      </c>
      <c r="FO111" s="98" t="s">
        <v>669</v>
      </c>
      <c r="FP111" s="98" t="s">
        <v>669</v>
      </c>
      <c r="FQ111" s="98" t="s">
        <v>669</v>
      </c>
      <c r="FR111" s="98" t="s">
        <v>669</v>
      </c>
      <c r="FS111" s="98" t="s">
        <v>669</v>
      </c>
      <c r="FT111" s="98" t="s">
        <v>669</v>
      </c>
      <c r="FU111" s="98" t="s">
        <v>669</v>
      </c>
      <c r="FV111" s="98" t="s">
        <v>669</v>
      </c>
      <c r="FW111" s="98" t="s">
        <v>669</v>
      </c>
      <c r="FX111" s="98" t="s">
        <v>669</v>
      </c>
      <c r="FY111" s="98" t="s">
        <v>669</v>
      </c>
      <c r="FZ111" s="98" t="s">
        <v>669</v>
      </c>
      <c r="GA111" s="98" t="s">
        <v>669</v>
      </c>
      <c r="GB111" s="98" t="s">
        <v>669</v>
      </c>
      <c r="GC111" s="98" t="s">
        <v>669</v>
      </c>
      <c r="GD111" s="98" t="s">
        <v>669</v>
      </c>
      <c r="GE111" s="98" t="s">
        <v>669</v>
      </c>
      <c r="GF111" s="98" t="s">
        <v>669</v>
      </c>
      <c r="GG111" s="98" t="s">
        <v>669</v>
      </c>
      <c r="GH111" s="98" t="s">
        <v>669</v>
      </c>
      <c r="GI111" s="98" t="s">
        <v>669</v>
      </c>
      <c r="GJ111" s="98" t="s">
        <v>669</v>
      </c>
      <c r="GK111" s="98" t="s">
        <v>669</v>
      </c>
      <c r="GL111" s="98" t="s">
        <v>669</v>
      </c>
      <c r="GM111" s="98" t="s">
        <v>669</v>
      </c>
      <c r="GN111" s="98" t="s">
        <v>669</v>
      </c>
      <c r="GO111" s="98" t="s">
        <v>669</v>
      </c>
      <c r="GP111" s="98" t="s">
        <v>669</v>
      </c>
      <c r="GQ111" s="98" t="s">
        <v>669</v>
      </c>
      <c r="GR111" s="98" t="s">
        <v>669</v>
      </c>
      <c r="GS111" s="98" t="s">
        <v>669</v>
      </c>
      <c r="GT111" s="98" t="s">
        <v>669</v>
      </c>
      <c r="GU111" s="98" t="s">
        <v>669</v>
      </c>
      <c r="GV111" s="98" t="s">
        <v>669</v>
      </c>
      <c r="GW111" s="98" t="s">
        <v>669</v>
      </c>
      <c r="GX111" s="98" t="s">
        <v>669</v>
      </c>
      <c r="GY111" s="98" t="s">
        <v>669</v>
      </c>
      <c r="GZ111" s="98" t="s">
        <v>669</v>
      </c>
      <c r="HA111" s="98" t="s">
        <v>669</v>
      </c>
      <c r="HB111" s="98" t="s">
        <v>669</v>
      </c>
      <c r="HC111" s="98" t="s">
        <v>669</v>
      </c>
      <c r="HD111" s="98" t="s">
        <v>669</v>
      </c>
      <c r="HE111" s="98" t="s">
        <v>669</v>
      </c>
      <c r="HF111" s="98" t="s">
        <v>669</v>
      </c>
      <c r="HG111" s="98" t="s">
        <v>669</v>
      </c>
      <c r="HH111" s="98" t="s">
        <v>669</v>
      </c>
      <c r="HI111" s="98" t="s">
        <v>669</v>
      </c>
      <c r="HJ111" s="98" t="s">
        <v>669</v>
      </c>
      <c r="HK111" s="98" t="s">
        <v>669</v>
      </c>
      <c r="HL111" s="98" t="s">
        <v>669</v>
      </c>
      <c r="HM111" s="98" t="s">
        <v>669</v>
      </c>
      <c r="HN111" s="98" t="s">
        <v>669</v>
      </c>
      <c r="HO111" s="98" t="s">
        <v>669</v>
      </c>
      <c r="HP111" s="98" t="s">
        <v>669</v>
      </c>
      <c r="HQ111" s="98" t="s">
        <v>669</v>
      </c>
      <c r="HR111" s="98" t="s">
        <v>669</v>
      </c>
      <c r="HS111" s="98" t="s">
        <v>669</v>
      </c>
      <c r="HT111" s="98" t="s">
        <v>669</v>
      </c>
      <c r="HU111" s="98" t="s">
        <v>669</v>
      </c>
      <c r="HV111" s="98" t="s">
        <v>669</v>
      </c>
      <c r="HW111" s="98" t="s">
        <v>669</v>
      </c>
      <c r="HX111" s="98" t="s">
        <v>669</v>
      </c>
      <c r="HY111" s="98" t="s">
        <v>669</v>
      </c>
      <c r="HZ111" s="98" t="s">
        <v>669</v>
      </c>
      <c r="IA111" s="98" t="s">
        <v>669</v>
      </c>
      <c r="IB111" s="98" t="s">
        <v>669</v>
      </c>
      <c r="IC111" s="98" t="s">
        <v>669</v>
      </c>
      <c r="ID111" s="98" t="s">
        <v>669</v>
      </c>
      <c r="IE111" s="98" t="s">
        <v>669</v>
      </c>
      <c r="IF111" s="98" t="s">
        <v>669</v>
      </c>
      <c r="IG111" s="98" t="s">
        <v>669</v>
      </c>
      <c r="IH111" s="98" t="s">
        <v>669</v>
      </c>
      <c r="II111" s="98" t="s">
        <v>669</v>
      </c>
      <c r="IJ111" s="98" t="s">
        <v>669</v>
      </c>
      <c r="IK111" s="98" t="s">
        <v>669</v>
      </c>
      <c r="IL111" s="98" t="s">
        <v>669</v>
      </c>
      <c r="IM111" s="98" t="s">
        <v>669</v>
      </c>
      <c r="IN111" s="98" t="s">
        <v>669</v>
      </c>
      <c r="IO111" s="98" t="s">
        <v>669</v>
      </c>
      <c r="IP111" s="98" t="s">
        <v>669</v>
      </c>
      <c r="IQ111" s="98" t="s">
        <v>669</v>
      </c>
      <c r="IR111" s="98" t="s">
        <v>669</v>
      </c>
      <c r="IS111" s="98" t="s">
        <v>669</v>
      </c>
      <c r="IT111" s="98" t="s">
        <v>669</v>
      </c>
      <c r="IU111" s="98" t="s">
        <v>669</v>
      </c>
      <c r="IV111" s="98" t="s">
        <v>669</v>
      </c>
      <c r="IW111" s="98" t="s">
        <v>669</v>
      </c>
      <c r="IX111" s="98" t="s">
        <v>669</v>
      </c>
      <c r="IY111" s="98" t="s">
        <v>669</v>
      </c>
      <c r="IZ111" s="98" t="s">
        <v>669</v>
      </c>
      <c r="JA111" s="98" t="s">
        <v>669</v>
      </c>
      <c r="JB111" s="98" t="s">
        <v>669</v>
      </c>
      <c r="JC111" s="98" t="s">
        <v>669</v>
      </c>
      <c r="JD111" s="98" t="s">
        <v>669</v>
      </c>
      <c r="JE111" s="98" t="s">
        <v>669</v>
      </c>
      <c r="JF111" s="98" t="s">
        <v>669</v>
      </c>
      <c r="JG111" s="98" t="s">
        <v>669</v>
      </c>
      <c r="JH111" s="98" t="s">
        <v>669</v>
      </c>
      <c r="JI111" s="98" t="s">
        <v>669</v>
      </c>
      <c r="JJ111" s="98" t="s">
        <v>669</v>
      </c>
      <c r="JK111" s="98" t="s">
        <v>669</v>
      </c>
      <c r="JL111" s="98" t="s">
        <v>669</v>
      </c>
      <c r="JM111" s="98" t="s">
        <v>669</v>
      </c>
      <c r="JN111" s="98" t="s">
        <v>669</v>
      </c>
      <c r="JO111" s="98" t="s">
        <v>669</v>
      </c>
      <c r="JP111" s="98" t="s">
        <v>669</v>
      </c>
      <c r="JQ111" s="98" t="s">
        <v>669</v>
      </c>
      <c r="JR111" s="98" t="s">
        <v>669</v>
      </c>
      <c r="JS111" s="98" t="s">
        <v>669</v>
      </c>
      <c r="JT111" s="98" t="s">
        <v>669</v>
      </c>
      <c r="JU111" s="98" t="s">
        <v>669</v>
      </c>
      <c r="JV111" s="98" t="s">
        <v>669</v>
      </c>
      <c r="JW111" s="98" t="s">
        <v>669</v>
      </c>
      <c r="JX111" s="98" t="s">
        <v>669</v>
      </c>
      <c r="JY111" s="98" t="s">
        <v>669</v>
      </c>
      <c r="JZ111" s="98" t="s">
        <v>669</v>
      </c>
      <c r="KA111" s="98" t="s">
        <v>669</v>
      </c>
      <c r="KB111" s="98" t="s">
        <v>669</v>
      </c>
      <c r="KC111" s="98" t="s">
        <v>669</v>
      </c>
      <c r="KD111" s="98" t="s">
        <v>669</v>
      </c>
      <c r="KE111" s="98" t="s">
        <v>669</v>
      </c>
      <c r="KF111" s="98" t="s">
        <v>669</v>
      </c>
      <c r="KG111" s="98" t="s">
        <v>669</v>
      </c>
      <c r="KH111" s="98" t="s">
        <v>669</v>
      </c>
      <c r="KI111" s="98" t="s">
        <v>669</v>
      </c>
      <c r="KJ111" s="98" t="s">
        <v>669</v>
      </c>
      <c r="KK111" s="98" t="s">
        <v>669</v>
      </c>
      <c r="KL111" s="98" t="s">
        <v>669</v>
      </c>
      <c r="KM111" s="98" t="s">
        <v>669</v>
      </c>
      <c r="KN111" s="98" t="s">
        <v>669</v>
      </c>
      <c r="KO111" s="98" t="s">
        <v>669</v>
      </c>
      <c r="KP111" s="98" t="s">
        <v>669</v>
      </c>
      <c r="KQ111" s="98" t="s">
        <v>669</v>
      </c>
      <c r="KR111" s="98" t="s">
        <v>669</v>
      </c>
      <c r="KS111" s="98" t="s">
        <v>669</v>
      </c>
      <c r="KT111" s="98" t="s">
        <v>669</v>
      </c>
      <c r="KU111" s="98" t="s">
        <v>669</v>
      </c>
      <c r="KV111" s="98" t="s">
        <v>669</v>
      </c>
      <c r="KW111" s="98" t="s">
        <v>669</v>
      </c>
      <c r="KX111" s="98" t="s">
        <v>669</v>
      </c>
      <c r="KY111" s="98" t="s">
        <v>669</v>
      </c>
      <c r="KZ111" s="98" t="s">
        <v>669</v>
      </c>
      <c r="LA111" s="98" t="s">
        <v>669</v>
      </c>
      <c r="LB111" s="98" t="s">
        <v>669</v>
      </c>
      <c r="LC111" s="98" t="s">
        <v>669</v>
      </c>
      <c r="LD111" s="98" t="s">
        <v>669</v>
      </c>
      <c r="LE111" s="98" t="s">
        <v>669</v>
      </c>
      <c r="LF111" s="98" t="s">
        <v>669</v>
      </c>
      <c r="LG111" s="98" t="s">
        <v>669</v>
      </c>
      <c r="LH111" s="98" t="s">
        <v>669</v>
      </c>
      <c r="LI111" s="98" t="s">
        <v>669</v>
      </c>
      <c r="LJ111" s="98" t="s">
        <v>669</v>
      </c>
      <c r="LK111" s="98" t="s">
        <v>669</v>
      </c>
      <c r="LL111" s="98" t="s">
        <v>669</v>
      </c>
      <c r="LM111" s="98" t="s">
        <v>669</v>
      </c>
      <c r="LN111" s="98" t="s">
        <v>669</v>
      </c>
      <c r="LO111" s="98" t="s">
        <v>669</v>
      </c>
      <c r="LP111" s="98" t="s">
        <v>669</v>
      </c>
      <c r="LQ111" s="98" t="s">
        <v>669</v>
      </c>
      <c r="LR111" s="98" t="s">
        <v>669</v>
      </c>
      <c r="LS111" s="98" t="s">
        <v>669</v>
      </c>
      <c r="LT111" s="98" t="s">
        <v>669</v>
      </c>
      <c r="LU111" s="98" t="s">
        <v>669</v>
      </c>
      <c r="LV111" s="98" t="s">
        <v>669</v>
      </c>
      <c r="LW111" s="98" t="s">
        <v>669</v>
      </c>
      <c r="LX111" s="98" t="s">
        <v>669</v>
      </c>
      <c r="LY111" s="98" t="s">
        <v>669</v>
      </c>
      <c r="LZ111" s="98" t="s">
        <v>669</v>
      </c>
      <c r="MA111" s="98" t="s">
        <v>669</v>
      </c>
      <c r="MB111" s="98" t="s">
        <v>669</v>
      </c>
      <c r="MC111" s="98" t="s">
        <v>669</v>
      </c>
      <c r="MD111" s="98" t="s">
        <v>669</v>
      </c>
      <c r="ME111" s="98" t="s">
        <v>669</v>
      </c>
      <c r="MF111" s="98" t="s">
        <v>669</v>
      </c>
      <c r="MG111" s="98" t="s">
        <v>669</v>
      </c>
      <c r="MH111" s="98" t="s">
        <v>669</v>
      </c>
      <c r="MI111" s="98" t="s">
        <v>669</v>
      </c>
      <c r="MJ111" s="98" t="s">
        <v>669</v>
      </c>
      <c r="MK111" s="98" t="s">
        <v>669</v>
      </c>
      <c r="ML111" s="98" t="s">
        <v>669</v>
      </c>
      <c r="MM111" s="98" t="s">
        <v>669</v>
      </c>
      <c r="MN111" s="98" t="s">
        <v>669</v>
      </c>
      <c r="MO111" s="98" t="s">
        <v>669</v>
      </c>
      <c r="MP111" s="98" t="s">
        <v>669</v>
      </c>
      <c r="MQ111" s="98" t="s">
        <v>669</v>
      </c>
      <c r="MR111" s="98" t="s">
        <v>669</v>
      </c>
      <c r="MS111" s="98" t="s">
        <v>669</v>
      </c>
      <c r="MT111" s="98" t="s">
        <v>669</v>
      </c>
      <c r="MU111" s="98" t="s">
        <v>669</v>
      </c>
      <c r="MV111" s="98" t="s">
        <v>669</v>
      </c>
      <c r="MW111" s="98" t="s">
        <v>669</v>
      </c>
      <c r="MX111" s="98" t="s">
        <v>669</v>
      </c>
      <c r="MY111" s="98" t="s">
        <v>669</v>
      </c>
      <c r="MZ111" s="98" t="s">
        <v>669</v>
      </c>
      <c r="NA111" s="98" t="s">
        <v>669</v>
      </c>
      <c r="NB111" s="98" t="s">
        <v>669</v>
      </c>
      <c r="NC111" s="98" t="s">
        <v>669</v>
      </c>
      <c r="ND111" s="98" t="s">
        <v>669</v>
      </c>
      <c r="NE111" s="98" t="s">
        <v>669</v>
      </c>
      <c r="NF111" s="98" t="s">
        <v>669</v>
      </c>
      <c r="NG111" s="98" t="s">
        <v>669</v>
      </c>
      <c r="NH111" s="98" t="s">
        <v>669</v>
      </c>
      <c r="NI111" s="98" t="s">
        <v>669</v>
      </c>
      <c r="NJ111" s="98" t="s">
        <v>669</v>
      </c>
      <c r="NK111" s="98" t="s">
        <v>669</v>
      </c>
      <c r="NL111" s="98" t="s">
        <v>669</v>
      </c>
      <c r="NM111" s="98" t="s">
        <v>669</v>
      </c>
      <c r="NN111" s="98" t="s">
        <v>669</v>
      </c>
      <c r="NO111" s="98" t="s">
        <v>669</v>
      </c>
      <c r="NP111" s="98" t="s">
        <v>669</v>
      </c>
      <c r="NQ111" s="98" t="s">
        <v>669</v>
      </c>
      <c r="NR111" s="98" t="s">
        <v>669</v>
      </c>
      <c r="NS111" s="98" t="s">
        <v>669</v>
      </c>
      <c r="NT111" s="98" t="s">
        <v>669</v>
      </c>
      <c r="NU111" s="98" t="s">
        <v>669</v>
      </c>
      <c r="NV111" s="98" t="s">
        <v>669</v>
      </c>
      <c r="NW111" s="98" t="s">
        <v>669</v>
      </c>
      <c r="NX111" s="98" t="s">
        <v>669</v>
      </c>
      <c r="NY111" s="98" t="s">
        <v>669</v>
      </c>
      <c r="NZ111" s="98" t="s">
        <v>669</v>
      </c>
      <c r="OA111" s="98" t="s">
        <v>669</v>
      </c>
      <c r="OB111" s="98" t="s">
        <v>669</v>
      </c>
      <c r="OC111" s="98" t="s">
        <v>669</v>
      </c>
      <c r="OD111" s="98" t="s">
        <v>669</v>
      </c>
      <c r="OE111" s="98" t="s">
        <v>669</v>
      </c>
      <c r="OF111" s="98" t="s">
        <v>669</v>
      </c>
      <c r="OG111" s="98" t="s">
        <v>669</v>
      </c>
      <c r="OH111" s="98" t="s">
        <v>669</v>
      </c>
      <c r="OI111" s="98" t="s">
        <v>669</v>
      </c>
      <c r="OJ111" s="98" t="s">
        <v>669</v>
      </c>
      <c r="OK111" s="98" t="s">
        <v>669</v>
      </c>
      <c r="OL111" s="98" t="s">
        <v>669</v>
      </c>
      <c r="OM111" s="98" t="s">
        <v>669</v>
      </c>
      <c r="ON111" s="98" t="s">
        <v>669</v>
      </c>
      <c r="OO111" s="98" t="s">
        <v>669</v>
      </c>
      <c r="OP111" s="98" t="s">
        <v>669</v>
      </c>
      <c r="OQ111" s="98" t="s">
        <v>669</v>
      </c>
      <c r="OR111" s="98" t="s">
        <v>669</v>
      </c>
      <c r="OS111" s="98" t="s">
        <v>669</v>
      </c>
      <c r="OT111" s="98" t="s">
        <v>669</v>
      </c>
      <c r="OU111" s="98" t="s">
        <v>669</v>
      </c>
      <c r="OV111" s="98" t="s">
        <v>669</v>
      </c>
      <c r="OW111" s="98" t="s">
        <v>669</v>
      </c>
      <c r="OX111" s="98" t="s">
        <v>669</v>
      </c>
      <c r="OY111" s="98" t="s">
        <v>669</v>
      </c>
      <c r="OZ111" s="98" t="s">
        <v>669</v>
      </c>
      <c r="PA111" s="98" t="s">
        <v>669</v>
      </c>
      <c r="PB111" s="98" t="s">
        <v>669</v>
      </c>
      <c r="PC111" s="98" t="s">
        <v>669</v>
      </c>
      <c r="PD111" s="98" t="s">
        <v>669</v>
      </c>
      <c r="PE111" s="98" t="s">
        <v>669</v>
      </c>
      <c r="PF111" s="98" t="s">
        <v>669</v>
      </c>
      <c r="PG111" s="98" t="s">
        <v>669</v>
      </c>
      <c r="PH111" s="98" t="s">
        <v>669</v>
      </c>
      <c r="PI111" s="98" t="s">
        <v>669</v>
      </c>
      <c r="PJ111" s="98" t="s">
        <v>669</v>
      </c>
      <c r="PK111" s="98" t="s">
        <v>669</v>
      </c>
      <c r="PL111" s="98" t="s">
        <v>669</v>
      </c>
      <c r="PM111" s="98" t="s">
        <v>669</v>
      </c>
      <c r="PN111" s="98" t="s">
        <v>669</v>
      </c>
      <c r="PO111" s="98" t="s">
        <v>669</v>
      </c>
      <c r="PP111" s="98" t="s">
        <v>669</v>
      </c>
      <c r="PQ111" s="98" t="s">
        <v>669</v>
      </c>
      <c r="PR111" s="98" t="s">
        <v>669</v>
      </c>
      <c r="PS111" s="98" t="s">
        <v>669</v>
      </c>
      <c r="PT111" s="98" t="s">
        <v>669</v>
      </c>
      <c r="PU111" s="98" t="s">
        <v>669</v>
      </c>
      <c r="PV111" s="98" t="s">
        <v>669</v>
      </c>
      <c r="PW111" s="98" t="s">
        <v>669</v>
      </c>
      <c r="PX111" s="98" t="s">
        <v>669</v>
      </c>
      <c r="PY111" s="98" t="s">
        <v>669</v>
      </c>
      <c r="PZ111" s="98" t="s">
        <v>669</v>
      </c>
      <c r="QA111" s="98" t="s">
        <v>669</v>
      </c>
      <c r="QB111" s="98" t="s">
        <v>669</v>
      </c>
      <c r="QC111" s="98" t="s">
        <v>669</v>
      </c>
      <c r="QD111" s="98" t="s">
        <v>669</v>
      </c>
      <c r="QE111" s="98" t="s">
        <v>669</v>
      </c>
      <c r="QF111" s="98" t="s">
        <v>669</v>
      </c>
      <c r="QG111" s="98" t="s">
        <v>669</v>
      </c>
      <c r="QH111" s="98" t="s">
        <v>669</v>
      </c>
      <c r="QI111" s="98" t="s">
        <v>669</v>
      </c>
      <c r="QJ111" s="98" t="s">
        <v>669</v>
      </c>
      <c r="QK111" s="98" t="s">
        <v>669</v>
      </c>
      <c r="QL111" s="98" t="s">
        <v>669</v>
      </c>
      <c r="QM111" s="98" t="s">
        <v>669</v>
      </c>
      <c r="QN111" s="98" t="s">
        <v>669</v>
      </c>
      <c r="QO111" s="98" t="s">
        <v>669</v>
      </c>
      <c r="QP111" s="98" t="s">
        <v>669</v>
      </c>
      <c r="QQ111" s="98" t="s">
        <v>669</v>
      </c>
      <c r="QR111" s="98" t="s">
        <v>669</v>
      </c>
      <c r="QS111" s="98" t="s">
        <v>669</v>
      </c>
      <c r="QT111" s="98" t="s">
        <v>669</v>
      </c>
      <c r="QU111" s="98" t="s">
        <v>669</v>
      </c>
      <c r="QV111" s="98" t="s">
        <v>669</v>
      </c>
      <c r="QW111" s="98" t="s">
        <v>669</v>
      </c>
      <c r="QX111" s="98" t="s">
        <v>669</v>
      </c>
      <c r="QY111" s="98" t="s">
        <v>669</v>
      </c>
      <c r="QZ111" s="98" t="s">
        <v>669</v>
      </c>
      <c r="RA111" s="98" t="s">
        <v>669</v>
      </c>
      <c r="RB111" s="98" t="s">
        <v>669</v>
      </c>
      <c r="RC111" s="98" t="s">
        <v>669</v>
      </c>
      <c r="RD111" s="98" t="s">
        <v>669</v>
      </c>
      <c r="RE111" s="98" t="s">
        <v>669</v>
      </c>
      <c r="RF111" s="98" t="s">
        <v>669</v>
      </c>
      <c r="RG111" s="98" t="s">
        <v>669</v>
      </c>
      <c r="RH111" s="98" t="s">
        <v>669</v>
      </c>
      <c r="RI111" s="98" t="s">
        <v>669</v>
      </c>
      <c r="RJ111" s="98" t="s">
        <v>669</v>
      </c>
      <c r="RK111" s="98" t="s">
        <v>669</v>
      </c>
      <c r="RL111" s="98" t="s">
        <v>669</v>
      </c>
      <c r="RM111" s="98" t="s">
        <v>669</v>
      </c>
      <c r="RN111" s="98" t="s">
        <v>669</v>
      </c>
      <c r="RO111" s="98" t="s">
        <v>669</v>
      </c>
      <c r="RP111" s="98" t="s">
        <v>669</v>
      </c>
      <c r="RQ111" s="98" t="s">
        <v>669</v>
      </c>
      <c r="RR111" s="98" t="s">
        <v>669</v>
      </c>
      <c r="RS111" s="98" t="s">
        <v>669</v>
      </c>
      <c r="RT111" s="98" t="s">
        <v>669</v>
      </c>
      <c r="RU111" s="98" t="s">
        <v>669</v>
      </c>
      <c r="RV111" s="98" t="s">
        <v>669</v>
      </c>
      <c r="RW111" s="98" t="s">
        <v>669</v>
      </c>
      <c r="RX111" s="98" t="s">
        <v>669</v>
      </c>
      <c r="RY111" s="98" t="s">
        <v>669</v>
      </c>
      <c r="RZ111" s="98" t="s">
        <v>669</v>
      </c>
      <c r="SA111" s="98" t="s">
        <v>669</v>
      </c>
      <c r="SB111" s="98" t="s">
        <v>669</v>
      </c>
      <c r="SC111" s="98" t="s">
        <v>669</v>
      </c>
      <c r="SD111" s="98" t="s">
        <v>669</v>
      </c>
      <c r="SE111" s="98" t="s">
        <v>669</v>
      </c>
      <c r="SF111" s="98" t="s">
        <v>669</v>
      </c>
      <c r="SG111" s="98" t="s">
        <v>669</v>
      </c>
      <c r="SH111" s="98" t="s">
        <v>669</v>
      </c>
      <c r="SI111" s="98" t="s">
        <v>669</v>
      </c>
      <c r="SJ111" s="98" t="s">
        <v>669</v>
      </c>
      <c r="SK111" s="98" t="s">
        <v>669</v>
      </c>
      <c r="SL111" s="98" t="s">
        <v>669</v>
      </c>
      <c r="SM111" s="98" t="s">
        <v>669</v>
      </c>
      <c r="SN111" s="98" t="s">
        <v>669</v>
      </c>
      <c r="SO111" s="98" t="s">
        <v>669</v>
      </c>
      <c r="SP111" s="98" t="s">
        <v>669</v>
      </c>
      <c r="SQ111" s="98" t="s">
        <v>669</v>
      </c>
      <c r="SR111" s="98" t="s">
        <v>669</v>
      </c>
      <c r="SS111" s="98" t="s">
        <v>669</v>
      </c>
      <c r="ST111" s="98" t="s">
        <v>669</v>
      </c>
      <c r="SU111" s="98" t="s">
        <v>669</v>
      </c>
      <c r="SV111" s="98" t="s">
        <v>669</v>
      </c>
      <c r="SW111" s="98" t="s">
        <v>669</v>
      </c>
      <c r="SX111" s="98" t="s">
        <v>669</v>
      </c>
      <c r="SY111" s="98" t="s">
        <v>669</v>
      </c>
      <c r="SZ111" s="98" t="s">
        <v>669</v>
      </c>
      <c r="TA111" s="98" t="s">
        <v>669</v>
      </c>
      <c r="TB111" s="98" t="s">
        <v>669</v>
      </c>
      <c r="TC111" s="98" t="s">
        <v>669</v>
      </c>
      <c r="TD111" s="98" t="s">
        <v>669</v>
      </c>
      <c r="TE111" s="98" t="s">
        <v>669</v>
      </c>
      <c r="TF111" s="98" t="s">
        <v>669</v>
      </c>
      <c r="TG111" s="98" t="s">
        <v>669</v>
      </c>
      <c r="TH111" s="98" t="s">
        <v>669</v>
      </c>
      <c r="TI111" s="98" t="s">
        <v>669</v>
      </c>
      <c r="TJ111" s="98" t="s">
        <v>669</v>
      </c>
      <c r="TK111" s="98" t="s">
        <v>669</v>
      </c>
      <c r="TL111" s="98" t="s">
        <v>669</v>
      </c>
      <c r="TM111" s="98" t="s">
        <v>669</v>
      </c>
      <c r="TN111" s="98" t="s">
        <v>669</v>
      </c>
      <c r="TO111" s="98" t="s">
        <v>669</v>
      </c>
      <c r="TP111" s="98" t="s">
        <v>669</v>
      </c>
      <c r="TQ111" s="98" t="s">
        <v>669</v>
      </c>
      <c r="TR111" s="98" t="s">
        <v>669</v>
      </c>
      <c r="TS111" s="98" t="s">
        <v>669</v>
      </c>
      <c r="TT111" s="98" t="s">
        <v>669</v>
      </c>
      <c r="TU111" s="98" t="s">
        <v>669</v>
      </c>
      <c r="TV111" s="98" t="s">
        <v>669</v>
      </c>
      <c r="TW111" s="98" t="s">
        <v>669</v>
      </c>
      <c r="TX111" s="98" t="s">
        <v>669</v>
      </c>
      <c r="TY111" s="98" t="s">
        <v>669</v>
      </c>
      <c r="TZ111" s="98" t="s">
        <v>669</v>
      </c>
      <c r="UA111" s="98" t="s">
        <v>669</v>
      </c>
      <c r="UB111" s="98" t="s">
        <v>669</v>
      </c>
      <c r="UC111" s="98" t="s">
        <v>669</v>
      </c>
      <c r="UD111" s="98" t="s">
        <v>669</v>
      </c>
      <c r="UE111" s="98" t="s">
        <v>669</v>
      </c>
      <c r="UF111" s="98" t="s">
        <v>669</v>
      </c>
      <c r="UG111" s="98" t="s">
        <v>669</v>
      </c>
      <c r="UH111" s="98" t="s">
        <v>669</v>
      </c>
      <c r="UI111" s="98" t="s">
        <v>669</v>
      </c>
      <c r="UJ111" s="98" t="s">
        <v>669</v>
      </c>
      <c r="UK111" s="98" t="s">
        <v>669</v>
      </c>
      <c r="UL111" s="98" t="s">
        <v>669</v>
      </c>
      <c r="UM111" s="98" t="s">
        <v>669</v>
      </c>
      <c r="UN111" s="98" t="s">
        <v>669</v>
      </c>
      <c r="UO111" s="98" t="s">
        <v>669</v>
      </c>
      <c r="UP111" s="98" t="s">
        <v>669</v>
      </c>
      <c r="UQ111" s="98" t="s">
        <v>669</v>
      </c>
      <c r="UR111" s="98" t="s">
        <v>669</v>
      </c>
      <c r="US111" s="98" t="s">
        <v>669</v>
      </c>
      <c r="UT111" s="98" t="s">
        <v>669</v>
      </c>
      <c r="UU111" s="98" t="s">
        <v>669</v>
      </c>
      <c r="UV111" s="98" t="s">
        <v>669</v>
      </c>
      <c r="UW111" s="98" t="s">
        <v>669</v>
      </c>
      <c r="UX111" s="98" t="s">
        <v>669</v>
      </c>
      <c r="UY111" s="98" t="s">
        <v>669</v>
      </c>
      <c r="UZ111" s="98" t="s">
        <v>669</v>
      </c>
      <c r="VA111" s="98" t="s">
        <v>669</v>
      </c>
      <c r="VB111" s="98" t="s">
        <v>669</v>
      </c>
      <c r="VC111" s="98" t="s">
        <v>669</v>
      </c>
      <c r="VD111" s="98" t="s">
        <v>669</v>
      </c>
      <c r="VE111" s="98" t="s">
        <v>669</v>
      </c>
      <c r="VF111" s="98" t="s">
        <v>669</v>
      </c>
      <c r="VG111" s="98" t="s">
        <v>669</v>
      </c>
      <c r="VH111" s="98" t="s">
        <v>669</v>
      </c>
      <c r="VI111" s="98" t="s">
        <v>669</v>
      </c>
      <c r="VJ111" s="98" t="s">
        <v>669</v>
      </c>
      <c r="VK111" s="98" t="s">
        <v>669</v>
      </c>
      <c r="VL111" s="98" t="s">
        <v>669</v>
      </c>
      <c r="VM111" s="98" t="s">
        <v>669</v>
      </c>
      <c r="VN111" s="98" t="s">
        <v>669</v>
      </c>
      <c r="VO111" s="98" t="s">
        <v>669</v>
      </c>
      <c r="VP111" s="98" t="s">
        <v>669</v>
      </c>
      <c r="VQ111" s="98" t="s">
        <v>669</v>
      </c>
      <c r="VR111" s="98" t="s">
        <v>669</v>
      </c>
      <c r="VS111" s="98" t="s">
        <v>669</v>
      </c>
      <c r="VT111" s="98" t="s">
        <v>669</v>
      </c>
      <c r="VU111" s="98" t="s">
        <v>669</v>
      </c>
      <c r="VV111" s="98" t="s">
        <v>669</v>
      </c>
      <c r="VW111" s="98" t="s">
        <v>669</v>
      </c>
      <c r="VX111" s="98" t="s">
        <v>669</v>
      </c>
      <c r="VY111" s="98" t="s">
        <v>669</v>
      </c>
      <c r="VZ111" s="98" t="s">
        <v>669</v>
      </c>
      <c r="WA111" s="98" t="s">
        <v>669</v>
      </c>
      <c r="WB111" s="98" t="s">
        <v>669</v>
      </c>
      <c r="WC111" s="98" t="s">
        <v>669</v>
      </c>
      <c r="WD111" s="98" t="s">
        <v>669</v>
      </c>
      <c r="WE111" s="98" t="s">
        <v>669</v>
      </c>
      <c r="WF111" s="98" t="s">
        <v>669</v>
      </c>
      <c r="WG111" s="98" t="s">
        <v>669</v>
      </c>
      <c r="WH111" s="98" t="s">
        <v>669</v>
      </c>
      <c r="WI111" s="98" t="s">
        <v>669</v>
      </c>
      <c r="WJ111" s="98" t="s">
        <v>669</v>
      </c>
      <c r="WK111" s="98" t="s">
        <v>669</v>
      </c>
      <c r="WL111" s="98" t="s">
        <v>669</v>
      </c>
      <c r="WM111" s="98" t="s">
        <v>669</v>
      </c>
      <c r="WN111" s="98" t="s">
        <v>669</v>
      </c>
      <c r="WO111" s="98" t="s">
        <v>669</v>
      </c>
      <c r="WP111" s="98" t="s">
        <v>669</v>
      </c>
      <c r="WQ111" s="98" t="s">
        <v>669</v>
      </c>
      <c r="WR111" s="98" t="s">
        <v>669</v>
      </c>
      <c r="WS111" s="98" t="s">
        <v>669</v>
      </c>
      <c r="WT111" s="98" t="s">
        <v>669</v>
      </c>
      <c r="WU111" s="98" t="s">
        <v>669</v>
      </c>
      <c r="WV111" s="98" t="s">
        <v>669</v>
      </c>
      <c r="WW111" s="98" t="s">
        <v>669</v>
      </c>
      <c r="WX111" s="98" t="s">
        <v>669</v>
      </c>
      <c r="WY111" s="98" t="s">
        <v>669</v>
      </c>
      <c r="WZ111" s="98" t="s">
        <v>669</v>
      </c>
      <c r="XA111" s="98" t="s">
        <v>669</v>
      </c>
      <c r="XB111" s="98" t="s">
        <v>669</v>
      </c>
      <c r="XC111" s="98" t="s">
        <v>669</v>
      </c>
      <c r="XD111" s="98" t="s">
        <v>669</v>
      </c>
      <c r="XE111" s="98" t="s">
        <v>669</v>
      </c>
      <c r="XF111" s="98" t="s">
        <v>669</v>
      </c>
      <c r="XG111" s="98" t="s">
        <v>669</v>
      </c>
      <c r="XH111" s="98" t="s">
        <v>669</v>
      </c>
      <c r="XI111" s="98" t="s">
        <v>669</v>
      </c>
      <c r="XJ111" s="98" t="s">
        <v>669</v>
      </c>
      <c r="XK111" s="98" t="s">
        <v>669</v>
      </c>
      <c r="XL111" s="98" t="s">
        <v>669</v>
      </c>
      <c r="XM111" s="98" t="s">
        <v>669</v>
      </c>
      <c r="XN111" s="98" t="s">
        <v>669</v>
      </c>
      <c r="XO111" s="98" t="s">
        <v>669</v>
      </c>
      <c r="XP111" s="98" t="s">
        <v>669</v>
      </c>
      <c r="XQ111" s="98" t="s">
        <v>669</v>
      </c>
      <c r="XR111" s="98" t="s">
        <v>669</v>
      </c>
      <c r="XS111" s="98" t="s">
        <v>669</v>
      </c>
      <c r="XT111" s="98" t="s">
        <v>669</v>
      </c>
      <c r="XU111" s="98" t="s">
        <v>669</v>
      </c>
      <c r="XV111" s="98" t="s">
        <v>669</v>
      </c>
      <c r="XW111" s="98" t="s">
        <v>669</v>
      </c>
      <c r="XX111" s="98" t="s">
        <v>669</v>
      </c>
      <c r="XY111" s="98" t="s">
        <v>669</v>
      </c>
      <c r="XZ111" s="98" t="s">
        <v>669</v>
      </c>
      <c r="YA111" s="98" t="s">
        <v>669</v>
      </c>
      <c r="YB111" s="98" t="s">
        <v>669</v>
      </c>
      <c r="YC111" s="98" t="s">
        <v>669</v>
      </c>
      <c r="YD111" s="98" t="s">
        <v>669</v>
      </c>
      <c r="YE111" s="98" t="s">
        <v>669</v>
      </c>
      <c r="YF111" s="98" t="s">
        <v>669</v>
      </c>
      <c r="YG111" s="98" t="s">
        <v>669</v>
      </c>
      <c r="YH111" s="98" t="s">
        <v>669</v>
      </c>
      <c r="YI111" s="98" t="s">
        <v>669</v>
      </c>
      <c r="YJ111" s="98" t="s">
        <v>669</v>
      </c>
      <c r="YK111" s="98" t="s">
        <v>669</v>
      </c>
      <c r="YL111" s="98" t="s">
        <v>669</v>
      </c>
      <c r="YM111" s="98" t="s">
        <v>669</v>
      </c>
      <c r="YN111" s="98" t="s">
        <v>669</v>
      </c>
      <c r="YO111" s="98" t="s">
        <v>669</v>
      </c>
      <c r="YP111" s="98" t="s">
        <v>669</v>
      </c>
      <c r="YQ111" s="98" t="s">
        <v>669</v>
      </c>
      <c r="YR111" s="98" t="s">
        <v>669</v>
      </c>
      <c r="YS111" s="98" t="s">
        <v>669</v>
      </c>
      <c r="YT111" s="98" t="s">
        <v>669</v>
      </c>
      <c r="YU111" s="98" t="s">
        <v>669</v>
      </c>
      <c r="YV111" s="98" t="s">
        <v>669</v>
      </c>
      <c r="YW111" s="98" t="s">
        <v>669</v>
      </c>
      <c r="YX111" s="98" t="s">
        <v>669</v>
      </c>
      <c r="YY111" s="98" t="s">
        <v>669</v>
      </c>
      <c r="YZ111" s="98" t="s">
        <v>669</v>
      </c>
      <c r="ZA111" s="98" t="s">
        <v>669</v>
      </c>
      <c r="ZB111" s="98" t="s">
        <v>669</v>
      </c>
      <c r="ZC111" s="98" t="s">
        <v>669</v>
      </c>
      <c r="ZD111" s="98" t="s">
        <v>669</v>
      </c>
      <c r="ZE111" s="98" t="s">
        <v>669</v>
      </c>
      <c r="ZF111" s="98" t="s">
        <v>669</v>
      </c>
      <c r="ZG111" s="98" t="s">
        <v>669</v>
      </c>
      <c r="ZH111" s="98" t="s">
        <v>669</v>
      </c>
      <c r="ZI111" s="98" t="s">
        <v>669</v>
      </c>
      <c r="ZJ111" s="98" t="s">
        <v>669</v>
      </c>
      <c r="ZK111" s="98" t="s">
        <v>669</v>
      </c>
      <c r="ZL111" s="98" t="s">
        <v>669</v>
      </c>
      <c r="ZM111" s="98" t="s">
        <v>669</v>
      </c>
      <c r="ZN111" s="98" t="s">
        <v>669</v>
      </c>
      <c r="ZO111" s="98" t="s">
        <v>669</v>
      </c>
      <c r="ZP111" s="98" t="s">
        <v>669</v>
      </c>
      <c r="ZQ111" s="98" t="s">
        <v>669</v>
      </c>
      <c r="ZR111" s="98" t="s">
        <v>669</v>
      </c>
      <c r="ZS111" s="98" t="s">
        <v>669</v>
      </c>
      <c r="ZT111" s="98" t="s">
        <v>669</v>
      </c>
      <c r="ZU111" s="98" t="s">
        <v>669</v>
      </c>
      <c r="ZV111" s="98" t="s">
        <v>669</v>
      </c>
      <c r="ZW111" s="98" t="s">
        <v>669</v>
      </c>
      <c r="ZX111" s="98" t="s">
        <v>669</v>
      </c>
      <c r="ZY111" s="98" t="s">
        <v>669</v>
      </c>
      <c r="ZZ111" s="98" t="s">
        <v>669</v>
      </c>
      <c r="AAA111" s="98" t="s">
        <v>669</v>
      </c>
      <c r="AAB111" s="98" t="s">
        <v>669</v>
      </c>
      <c r="AAC111" s="98" t="s">
        <v>669</v>
      </c>
      <c r="AAD111" s="98" t="s">
        <v>669</v>
      </c>
      <c r="AAE111" s="98" t="s">
        <v>669</v>
      </c>
      <c r="AAF111" s="98" t="s">
        <v>669</v>
      </c>
      <c r="AAG111" s="98" t="s">
        <v>669</v>
      </c>
      <c r="AAH111" s="98" t="s">
        <v>669</v>
      </c>
      <c r="AAI111" s="98" t="s">
        <v>669</v>
      </c>
      <c r="AAJ111" s="98" t="s">
        <v>669</v>
      </c>
      <c r="AAK111" s="98" t="s">
        <v>669</v>
      </c>
      <c r="AAL111" s="98" t="s">
        <v>669</v>
      </c>
      <c r="AAM111" s="98" t="s">
        <v>669</v>
      </c>
      <c r="AAN111" s="98" t="s">
        <v>669</v>
      </c>
      <c r="AAO111" s="98" t="s">
        <v>669</v>
      </c>
      <c r="AAP111" s="98" t="s">
        <v>669</v>
      </c>
      <c r="AAQ111" s="98" t="s">
        <v>669</v>
      </c>
      <c r="AAR111" s="98" t="s">
        <v>669</v>
      </c>
      <c r="AAS111" s="98" t="s">
        <v>669</v>
      </c>
      <c r="AAT111" s="98" t="s">
        <v>669</v>
      </c>
      <c r="AAU111" s="98" t="s">
        <v>669</v>
      </c>
      <c r="AAV111" s="98" t="s">
        <v>669</v>
      </c>
      <c r="AAW111" s="98" t="s">
        <v>669</v>
      </c>
      <c r="AAX111" s="98" t="s">
        <v>669</v>
      </c>
      <c r="AAY111" s="98" t="s">
        <v>669</v>
      </c>
      <c r="AAZ111" s="98" t="s">
        <v>669</v>
      </c>
      <c r="ABA111" s="98" t="s">
        <v>669</v>
      </c>
      <c r="ABB111" s="98" t="s">
        <v>669</v>
      </c>
      <c r="ABC111" s="98" t="s">
        <v>669</v>
      </c>
      <c r="ABD111" s="98" t="s">
        <v>669</v>
      </c>
      <c r="ABE111" s="98" t="s">
        <v>669</v>
      </c>
      <c r="ABF111" s="98" t="s">
        <v>669</v>
      </c>
      <c r="ABG111" s="98" t="s">
        <v>669</v>
      </c>
      <c r="ABH111" s="98" t="s">
        <v>669</v>
      </c>
      <c r="ABI111" s="98" t="s">
        <v>669</v>
      </c>
      <c r="ABJ111" s="98" t="s">
        <v>669</v>
      </c>
      <c r="ABK111" s="98" t="s">
        <v>669</v>
      </c>
      <c r="ABL111" s="98" t="s">
        <v>669</v>
      </c>
      <c r="ABM111" s="98" t="s">
        <v>669</v>
      </c>
      <c r="ABN111" s="98" t="s">
        <v>669</v>
      </c>
      <c r="ABO111" s="98" t="s">
        <v>669</v>
      </c>
      <c r="ABP111" s="98" t="s">
        <v>669</v>
      </c>
      <c r="ABQ111" s="98" t="s">
        <v>669</v>
      </c>
      <c r="ABR111" s="98" t="s">
        <v>669</v>
      </c>
      <c r="ABS111" s="98" t="s">
        <v>669</v>
      </c>
      <c r="ABT111" s="98" t="s">
        <v>669</v>
      </c>
      <c r="ABU111" s="98" t="s">
        <v>669</v>
      </c>
      <c r="ABV111" s="98" t="s">
        <v>669</v>
      </c>
      <c r="ABW111" s="98" t="s">
        <v>669</v>
      </c>
      <c r="ABX111" s="98" t="s">
        <v>669</v>
      </c>
      <c r="ABY111" s="98" t="s">
        <v>669</v>
      </c>
      <c r="ABZ111" s="98" t="s">
        <v>669</v>
      </c>
      <c r="ACA111" s="98" t="s">
        <v>669</v>
      </c>
      <c r="ACB111" s="98" t="s">
        <v>669</v>
      </c>
      <c r="ACC111" s="98" t="s">
        <v>669</v>
      </c>
      <c r="ACD111" s="98" t="s">
        <v>669</v>
      </c>
      <c r="ACE111" s="98" t="s">
        <v>669</v>
      </c>
      <c r="ACF111" s="98" t="s">
        <v>669</v>
      </c>
      <c r="ACG111" s="98" t="s">
        <v>669</v>
      </c>
      <c r="ACH111" s="98" t="s">
        <v>669</v>
      </c>
      <c r="ACI111" s="98" t="s">
        <v>669</v>
      </c>
      <c r="ACJ111" s="98" t="s">
        <v>669</v>
      </c>
      <c r="ACK111" s="98" t="s">
        <v>669</v>
      </c>
      <c r="ACL111" s="98" t="s">
        <v>669</v>
      </c>
      <c r="ACM111" s="98" t="s">
        <v>669</v>
      </c>
      <c r="ACN111" s="98" t="s">
        <v>669</v>
      </c>
      <c r="ACO111" s="98" t="s">
        <v>669</v>
      </c>
      <c r="ACP111" s="98" t="s">
        <v>669</v>
      </c>
      <c r="ACQ111" s="98" t="s">
        <v>669</v>
      </c>
      <c r="ACR111" s="98" t="s">
        <v>669</v>
      </c>
      <c r="ACS111" s="98" t="s">
        <v>669</v>
      </c>
      <c r="ACT111" s="98" t="s">
        <v>669</v>
      </c>
      <c r="ACU111" s="98" t="s">
        <v>669</v>
      </c>
      <c r="ACV111" s="98" t="s">
        <v>669</v>
      </c>
      <c r="ACW111" s="98" t="s">
        <v>669</v>
      </c>
      <c r="ACX111" s="98" t="s">
        <v>669</v>
      </c>
      <c r="ACY111" s="98" t="s">
        <v>669</v>
      </c>
      <c r="ACZ111" s="98" t="s">
        <v>669</v>
      </c>
      <c r="ADA111" s="98" t="s">
        <v>669</v>
      </c>
      <c r="ADB111" s="98" t="s">
        <v>669</v>
      </c>
      <c r="ADC111" s="98" t="s">
        <v>669</v>
      </c>
      <c r="ADD111" s="98" t="s">
        <v>669</v>
      </c>
      <c r="ADE111" s="98" t="s">
        <v>669</v>
      </c>
      <c r="ADF111" s="98" t="s">
        <v>669</v>
      </c>
      <c r="ADG111" s="98" t="s">
        <v>669</v>
      </c>
      <c r="ADH111" s="98" t="s">
        <v>669</v>
      </c>
      <c r="ADI111" s="98" t="s">
        <v>669</v>
      </c>
      <c r="ADJ111" s="98" t="s">
        <v>669</v>
      </c>
      <c r="ADK111" s="98" t="s">
        <v>669</v>
      </c>
      <c r="ADL111" s="98" t="s">
        <v>669</v>
      </c>
      <c r="ADM111" s="98" t="s">
        <v>669</v>
      </c>
      <c r="ADN111" s="98" t="s">
        <v>669</v>
      </c>
      <c r="ADO111" s="98" t="s">
        <v>669</v>
      </c>
      <c r="ADP111" s="98" t="s">
        <v>669</v>
      </c>
      <c r="ADQ111" s="98" t="s">
        <v>669</v>
      </c>
      <c r="ADR111" s="98" t="s">
        <v>669</v>
      </c>
      <c r="ADS111" s="98" t="s">
        <v>669</v>
      </c>
      <c r="ADT111" s="98" t="s">
        <v>669</v>
      </c>
      <c r="ADU111" s="98" t="s">
        <v>669</v>
      </c>
      <c r="ADV111" s="98" t="s">
        <v>669</v>
      </c>
      <c r="ADW111" s="98" t="s">
        <v>669</v>
      </c>
      <c r="ADX111" s="98" t="s">
        <v>669</v>
      </c>
      <c r="ADY111" s="98" t="s">
        <v>669</v>
      </c>
      <c r="ADZ111" s="98" t="s">
        <v>669</v>
      </c>
      <c r="AEA111" s="98" t="s">
        <v>669</v>
      </c>
      <c r="AEB111" s="98" t="s">
        <v>669</v>
      </c>
      <c r="AEC111" s="98" t="s">
        <v>669</v>
      </c>
      <c r="AED111" s="98" t="s">
        <v>669</v>
      </c>
      <c r="AEE111" s="98" t="s">
        <v>669</v>
      </c>
      <c r="AEF111" s="98" t="s">
        <v>669</v>
      </c>
      <c r="AEG111" s="98" t="s">
        <v>669</v>
      </c>
      <c r="AEH111" s="98" t="s">
        <v>669</v>
      </c>
      <c r="AEI111" s="98" t="s">
        <v>669</v>
      </c>
      <c r="AEJ111" s="98" t="s">
        <v>669</v>
      </c>
      <c r="AEK111" s="98" t="s">
        <v>669</v>
      </c>
      <c r="AEL111" s="98" t="s">
        <v>669</v>
      </c>
      <c r="AEM111" s="98" t="s">
        <v>669</v>
      </c>
      <c r="AEN111" s="98" t="s">
        <v>669</v>
      </c>
      <c r="AEO111" s="98" t="s">
        <v>669</v>
      </c>
      <c r="AEP111" s="98" t="s">
        <v>669</v>
      </c>
      <c r="AEQ111" s="98" t="s">
        <v>669</v>
      </c>
      <c r="AER111" s="98" t="s">
        <v>669</v>
      </c>
      <c r="AES111" s="98" t="s">
        <v>669</v>
      </c>
      <c r="AET111" s="98" t="s">
        <v>669</v>
      </c>
      <c r="AEU111" s="98" t="s">
        <v>669</v>
      </c>
      <c r="AEV111" s="98" t="s">
        <v>669</v>
      </c>
      <c r="AEW111" s="98" t="s">
        <v>669</v>
      </c>
      <c r="AEX111" s="98" t="s">
        <v>669</v>
      </c>
      <c r="AEY111" s="98" t="s">
        <v>669</v>
      </c>
      <c r="AEZ111" s="98" t="s">
        <v>669</v>
      </c>
      <c r="AFA111" s="98" t="s">
        <v>669</v>
      </c>
      <c r="AFB111" s="98" t="s">
        <v>669</v>
      </c>
      <c r="AFC111" s="98" t="s">
        <v>669</v>
      </c>
      <c r="AFD111" s="98" t="s">
        <v>669</v>
      </c>
      <c r="AFE111" s="98" t="s">
        <v>669</v>
      </c>
      <c r="AFF111" s="98" t="s">
        <v>669</v>
      </c>
      <c r="AFG111" s="98" t="s">
        <v>669</v>
      </c>
      <c r="AFH111" s="98" t="s">
        <v>669</v>
      </c>
      <c r="AFI111" s="98" t="s">
        <v>669</v>
      </c>
      <c r="AFJ111" s="98" t="s">
        <v>669</v>
      </c>
      <c r="AFK111" s="98" t="s">
        <v>669</v>
      </c>
      <c r="AFL111" s="98" t="s">
        <v>669</v>
      </c>
      <c r="AFM111" s="98" t="s">
        <v>669</v>
      </c>
      <c r="AFN111" s="98" t="s">
        <v>669</v>
      </c>
      <c r="AFO111" s="98" t="s">
        <v>669</v>
      </c>
      <c r="AFP111" s="98" t="s">
        <v>669</v>
      </c>
      <c r="AFQ111" s="98" t="s">
        <v>669</v>
      </c>
      <c r="AFR111" s="98" t="s">
        <v>669</v>
      </c>
      <c r="AFS111" s="98" t="s">
        <v>669</v>
      </c>
      <c r="AFT111" s="98" t="s">
        <v>669</v>
      </c>
      <c r="AFU111" s="98" t="s">
        <v>669</v>
      </c>
      <c r="AFV111" s="98" t="s">
        <v>669</v>
      </c>
      <c r="AFW111" s="98" t="s">
        <v>669</v>
      </c>
      <c r="AFX111" s="98" t="s">
        <v>669</v>
      </c>
      <c r="AFY111" s="98" t="s">
        <v>669</v>
      </c>
      <c r="AFZ111" s="98" t="s">
        <v>669</v>
      </c>
      <c r="AGA111" s="98" t="s">
        <v>669</v>
      </c>
      <c r="AGB111" s="98" t="s">
        <v>669</v>
      </c>
      <c r="AGC111" s="98" t="s">
        <v>669</v>
      </c>
      <c r="AGD111" s="98" t="s">
        <v>669</v>
      </c>
      <c r="AGE111" s="98" t="s">
        <v>669</v>
      </c>
      <c r="AGF111" s="98" t="s">
        <v>669</v>
      </c>
      <c r="AGG111" s="98" t="s">
        <v>669</v>
      </c>
      <c r="AGH111" s="98" t="s">
        <v>669</v>
      </c>
      <c r="AGI111" s="98" t="s">
        <v>669</v>
      </c>
      <c r="AGJ111" s="98" t="s">
        <v>669</v>
      </c>
      <c r="AGK111" s="98" t="s">
        <v>669</v>
      </c>
      <c r="AGL111" s="98" t="s">
        <v>669</v>
      </c>
      <c r="AGM111" s="98" t="s">
        <v>669</v>
      </c>
      <c r="AGN111" s="98" t="s">
        <v>669</v>
      </c>
      <c r="AGO111" s="98" t="s">
        <v>669</v>
      </c>
      <c r="AGP111" s="98" t="s">
        <v>669</v>
      </c>
      <c r="AGQ111" s="98" t="s">
        <v>669</v>
      </c>
      <c r="AGR111" s="98" t="s">
        <v>669</v>
      </c>
      <c r="AGS111" s="98" t="s">
        <v>669</v>
      </c>
      <c r="AGT111" s="98" t="s">
        <v>669</v>
      </c>
      <c r="AGU111" s="98" t="s">
        <v>669</v>
      </c>
      <c r="AGV111" s="98" t="s">
        <v>669</v>
      </c>
      <c r="AGW111" s="98" t="s">
        <v>669</v>
      </c>
      <c r="AGX111" s="98" t="s">
        <v>669</v>
      </c>
      <c r="AGY111" s="98" t="s">
        <v>669</v>
      </c>
      <c r="AGZ111" s="98" t="s">
        <v>669</v>
      </c>
      <c r="AHA111" s="98" t="s">
        <v>669</v>
      </c>
      <c r="AHB111" s="98" t="s">
        <v>669</v>
      </c>
      <c r="AHC111" s="98" t="s">
        <v>669</v>
      </c>
      <c r="AHD111" s="98" t="s">
        <v>669</v>
      </c>
      <c r="AHE111" s="98" t="s">
        <v>669</v>
      </c>
      <c r="AHF111" s="98" t="s">
        <v>669</v>
      </c>
      <c r="AHG111" s="98" t="s">
        <v>669</v>
      </c>
      <c r="AHH111" s="98" t="s">
        <v>669</v>
      </c>
      <c r="AHI111" s="98" t="s">
        <v>669</v>
      </c>
      <c r="AHJ111" s="98" t="s">
        <v>669</v>
      </c>
      <c r="AHK111" s="98" t="s">
        <v>669</v>
      </c>
      <c r="AHL111" s="98" t="s">
        <v>669</v>
      </c>
      <c r="AHM111" s="98" t="s">
        <v>669</v>
      </c>
      <c r="AHN111" s="98" t="s">
        <v>669</v>
      </c>
      <c r="AHO111" s="98" t="s">
        <v>669</v>
      </c>
      <c r="AHP111" s="98" t="s">
        <v>669</v>
      </c>
      <c r="AHQ111" s="98" t="s">
        <v>669</v>
      </c>
      <c r="AHR111" s="98" t="s">
        <v>669</v>
      </c>
      <c r="AHS111" s="98" t="s">
        <v>669</v>
      </c>
      <c r="AHT111" s="98" t="s">
        <v>669</v>
      </c>
      <c r="AHU111" s="98" t="s">
        <v>669</v>
      </c>
      <c r="AHV111" s="98" t="s">
        <v>669</v>
      </c>
      <c r="AHW111" s="98" t="s">
        <v>669</v>
      </c>
      <c r="AHX111" s="98" t="s">
        <v>669</v>
      </c>
      <c r="AHY111" s="98" t="s">
        <v>669</v>
      </c>
      <c r="AHZ111" s="98" t="s">
        <v>669</v>
      </c>
      <c r="AIA111" s="98" t="s">
        <v>669</v>
      </c>
      <c r="AIB111" s="98" t="s">
        <v>669</v>
      </c>
      <c r="AIC111" s="98" t="s">
        <v>669</v>
      </c>
      <c r="AID111" s="98" t="s">
        <v>669</v>
      </c>
      <c r="AIE111" s="98" t="s">
        <v>669</v>
      </c>
      <c r="AIF111" s="98" t="s">
        <v>669</v>
      </c>
      <c r="AIG111" s="98" t="s">
        <v>669</v>
      </c>
      <c r="AIH111" s="98" t="s">
        <v>669</v>
      </c>
      <c r="AII111" s="98" t="s">
        <v>669</v>
      </c>
      <c r="AIJ111" s="98" t="s">
        <v>669</v>
      </c>
      <c r="AIK111" s="98" t="s">
        <v>669</v>
      </c>
      <c r="AIL111" s="98" t="s">
        <v>669</v>
      </c>
      <c r="AIM111" s="98" t="s">
        <v>669</v>
      </c>
      <c r="AIN111" s="98" t="s">
        <v>669</v>
      </c>
      <c r="AIO111" s="98" t="s">
        <v>669</v>
      </c>
      <c r="AIP111" s="98" t="s">
        <v>669</v>
      </c>
      <c r="AIQ111" s="98" t="s">
        <v>669</v>
      </c>
      <c r="AIR111" s="98" t="s">
        <v>669</v>
      </c>
      <c r="AIS111" s="98" t="s">
        <v>669</v>
      </c>
      <c r="AIT111" s="98" t="s">
        <v>669</v>
      </c>
      <c r="AIU111" s="98" t="s">
        <v>669</v>
      </c>
      <c r="AIV111" s="98" t="s">
        <v>669</v>
      </c>
      <c r="AIW111" s="98" t="s">
        <v>669</v>
      </c>
      <c r="AIX111" s="98" t="s">
        <v>669</v>
      </c>
      <c r="AIY111" s="98" t="s">
        <v>669</v>
      </c>
      <c r="AIZ111" s="98" t="s">
        <v>669</v>
      </c>
      <c r="AJA111" s="98" t="s">
        <v>669</v>
      </c>
      <c r="AJB111" s="98" t="s">
        <v>669</v>
      </c>
      <c r="AJC111" s="98" t="s">
        <v>669</v>
      </c>
      <c r="AJD111" s="98" t="s">
        <v>669</v>
      </c>
      <c r="AJE111" s="98" t="s">
        <v>669</v>
      </c>
      <c r="AJF111" s="98" t="s">
        <v>669</v>
      </c>
      <c r="AJG111" s="98" t="s">
        <v>669</v>
      </c>
      <c r="AJH111" s="98" t="s">
        <v>669</v>
      </c>
      <c r="AJI111" s="98" t="s">
        <v>669</v>
      </c>
      <c r="AJJ111" s="98" t="s">
        <v>669</v>
      </c>
      <c r="AJK111" s="98" t="s">
        <v>669</v>
      </c>
      <c r="AJL111" s="98" t="s">
        <v>669</v>
      </c>
      <c r="AJM111" s="98" t="s">
        <v>669</v>
      </c>
      <c r="AJN111" s="98" t="s">
        <v>669</v>
      </c>
      <c r="AJO111" s="98" t="s">
        <v>669</v>
      </c>
      <c r="AJP111" s="98" t="s">
        <v>669</v>
      </c>
      <c r="AJQ111" s="98" t="s">
        <v>669</v>
      </c>
      <c r="AJR111" s="98" t="s">
        <v>669</v>
      </c>
      <c r="AJS111" s="98" t="s">
        <v>669</v>
      </c>
      <c r="AJT111" s="98" t="s">
        <v>669</v>
      </c>
      <c r="AJU111" s="98" t="s">
        <v>669</v>
      </c>
      <c r="AJV111" s="98" t="s">
        <v>669</v>
      </c>
      <c r="AJW111" s="98" t="s">
        <v>669</v>
      </c>
      <c r="AJX111" s="98" t="s">
        <v>669</v>
      </c>
      <c r="AJY111" s="98" t="s">
        <v>669</v>
      </c>
      <c r="AJZ111" s="98" t="s">
        <v>669</v>
      </c>
      <c r="AKA111" s="98" t="s">
        <v>669</v>
      </c>
      <c r="AKB111" s="98" t="s">
        <v>669</v>
      </c>
      <c r="AKC111" s="98" t="s">
        <v>669</v>
      </c>
      <c r="AKD111" s="98" t="s">
        <v>669</v>
      </c>
      <c r="AKE111" s="98" t="s">
        <v>669</v>
      </c>
      <c r="AKF111" s="98" t="s">
        <v>669</v>
      </c>
      <c r="AKG111" s="98" t="s">
        <v>669</v>
      </c>
      <c r="AKH111" s="98" t="s">
        <v>669</v>
      </c>
      <c r="AKI111" s="98" t="s">
        <v>669</v>
      </c>
      <c r="AKJ111" s="98" t="s">
        <v>669</v>
      </c>
      <c r="AKK111" s="98" t="s">
        <v>669</v>
      </c>
      <c r="AKL111" s="98" t="s">
        <v>669</v>
      </c>
      <c r="AKM111" s="98" t="s">
        <v>669</v>
      </c>
      <c r="AKN111" s="98" t="s">
        <v>669</v>
      </c>
      <c r="AKO111" s="98" t="s">
        <v>669</v>
      </c>
      <c r="AKP111" s="98" t="s">
        <v>669</v>
      </c>
      <c r="AKQ111" s="98" t="s">
        <v>669</v>
      </c>
      <c r="AKR111" s="98" t="s">
        <v>669</v>
      </c>
      <c r="AKS111" s="98" t="s">
        <v>669</v>
      </c>
      <c r="AKT111" s="98" t="s">
        <v>669</v>
      </c>
      <c r="AKU111" s="98" t="s">
        <v>669</v>
      </c>
      <c r="AKV111" s="98" t="s">
        <v>669</v>
      </c>
      <c r="AKW111" s="98" t="s">
        <v>669</v>
      </c>
      <c r="AKX111" s="98" t="s">
        <v>669</v>
      </c>
      <c r="AKY111" s="98" t="s">
        <v>669</v>
      </c>
      <c r="AKZ111" s="98" t="s">
        <v>669</v>
      </c>
      <c r="ALA111" s="98" t="s">
        <v>669</v>
      </c>
      <c r="ALB111" s="98" t="s">
        <v>669</v>
      </c>
      <c r="ALC111" s="98" t="s">
        <v>669</v>
      </c>
      <c r="ALD111" s="98" t="s">
        <v>669</v>
      </c>
      <c r="ALE111" s="98" t="s">
        <v>669</v>
      </c>
      <c r="ALF111" s="98" t="s">
        <v>669</v>
      </c>
      <c r="ALG111" s="98" t="s">
        <v>669</v>
      </c>
      <c r="ALH111" s="98" t="s">
        <v>669</v>
      </c>
      <c r="ALI111" s="98" t="s">
        <v>669</v>
      </c>
      <c r="ALJ111" s="98" t="s">
        <v>669</v>
      </c>
      <c r="ALK111" s="98" t="s">
        <v>669</v>
      </c>
      <c r="ALL111" s="98" t="s">
        <v>669</v>
      </c>
      <c r="ALM111" s="98" t="s">
        <v>669</v>
      </c>
      <c r="ALN111" s="98" t="s">
        <v>669</v>
      </c>
      <c r="ALO111" s="98" t="s">
        <v>669</v>
      </c>
      <c r="ALP111" s="98" t="s">
        <v>669</v>
      </c>
      <c r="ALQ111" s="98" t="s">
        <v>669</v>
      </c>
      <c r="ALR111" s="98" t="s">
        <v>669</v>
      </c>
      <c r="ALS111" s="98" t="s">
        <v>669</v>
      </c>
      <c r="ALT111" s="98" t="s">
        <v>669</v>
      </c>
      <c r="ALU111" s="98" t="s">
        <v>669</v>
      </c>
      <c r="ALV111" s="98" t="s">
        <v>669</v>
      </c>
      <c r="ALW111" s="98" t="s">
        <v>669</v>
      </c>
      <c r="ALX111" s="98" t="s">
        <v>669</v>
      </c>
      <c r="ALY111" s="98" t="s">
        <v>669</v>
      </c>
      <c r="ALZ111" s="98" t="s">
        <v>669</v>
      </c>
      <c r="AMA111" s="98" t="s">
        <v>669</v>
      </c>
      <c r="AMB111" s="98" t="s">
        <v>669</v>
      </c>
      <c r="AMC111" s="98" t="s">
        <v>669</v>
      </c>
      <c r="AMD111" s="98" t="s">
        <v>669</v>
      </c>
      <c r="AME111" s="98" t="s">
        <v>669</v>
      </c>
      <c r="AMF111" s="98" t="s">
        <v>669</v>
      </c>
      <c r="AMG111" s="98" t="s">
        <v>669</v>
      </c>
      <c r="AMH111" s="98" t="s">
        <v>669</v>
      </c>
      <c r="AMI111" s="98" t="s">
        <v>669</v>
      </c>
      <c r="AMJ111" s="98" t="s">
        <v>669</v>
      </c>
      <c r="AMK111" s="98" t="s">
        <v>669</v>
      </c>
      <c r="AML111" s="98" t="s">
        <v>669</v>
      </c>
      <c r="AMM111" s="98" t="s">
        <v>669</v>
      </c>
      <c r="AMN111" s="98" t="s">
        <v>669</v>
      </c>
      <c r="AMO111" s="98" t="s">
        <v>669</v>
      </c>
      <c r="AMP111" s="98" t="s">
        <v>669</v>
      </c>
      <c r="AMQ111" s="98" t="s">
        <v>669</v>
      </c>
      <c r="AMR111" s="98" t="s">
        <v>669</v>
      </c>
      <c r="AMS111" s="98" t="s">
        <v>669</v>
      </c>
      <c r="AMT111" s="98" t="s">
        <v>669</v>
      </c>
      <c r="AMU111" s="98" t="s">
        <v>669</v>
      </c>
      <c r="AMV111" s="98" t="s">
        <v>669</v>
      </c>
      <c r="AMW111" s="98" t="s">
        <v>669</v>
      </c>
      <c r="AMX111" s="98" t="s">
        <v>669</v>
      </c>
      <c r="AMY111" s="98" t="s">
        <v>669</v>
      </c>
      <c r="AMZ111" s="98" t="s">
        <v>669</v>
      </c>
      <c r="ANA111" s="98" t="s">
        <v>669</v>
      </c>
      <c r="ANB111" s="98" t="s">
        <v>669</v>
      </c>
      <c r="ANC111" s="98" t="s">
        <v>669</v>
      </c>
      <c r="AND111" s="98" t="s">
        <v>669</v>
      </c>
      <c r="ANE111" s="98" t="s">
        <v>669</v>
      </c>
      <c r="ANF111" s="98" t="s">
        <v>669</v>
      </c>
      <c r="ANG111" s="98" t="s">
        <v>669</v>
      </c>
      <c r="ANH111" s="98" t="s">
        <v>669</v>
      </c>
      <c r="ANI111" s="98" t="s">
        <v>669</v>
      </c>
      <c r="ANJ111" s="98" t="s">
        <v>669</v>
      </c>
      <c r="ANK111" s="98" t="s">
        <v>669</v>
      </c>
      <c r="ANL111" s="98" t="s">
        <v>669</v>
      </c>
      <c r="ANM111" s="98" t="s">
        <v>669</v>
      </c>
      <c r="ANN111" s="98" t="s">
        <v>669</v>
      </c>
      <c r="ANO111" s="98" t="s">
        <v>669</v>
      </c>
      <c r="ANP111" s="98" t="s">
        <v>669</v>
      </c>
      <c r="ANQ111" s="98" t="s">
        <v>669</v>
      </c>
      <c r="ANR111" s="98" t="s">
        <v>669</v>
      </c>
      <c r="ANS111" s="98" t="s">
        <v>669</v>
      </c>
      <c r="ANT111" s="98" t="s">
        <v>669</v>
      </c>
      <c r="ANU111" s="98" t="s">
        <v>669</v>
      </c>
      <c r="ANV111" s="98" t="s">
        <v>669</v>
      </c>
      <c r="ANW111" s="98" t="s">
        <v>669</v>
      </c>
      <c r="ANX111" s="98" t="s">
        <v>669</v>
      </c>
      <c r="ANY111" s="98" t="s">
        <v>669</v>
      </c>
      <c r="ANZ111" s="98" t="s">
        <v>669</v>
      </c>
      <c r="AOA111" s="98" t="s">
        <v>669</v>
      </c>
      <c r="AOB111" s="98" t="s">
        <v>669</v>
      </c>
      <c r="AOC111" s="98" t="s">
        <v>669</v>
      </c>
      <c r="AOD111" s="98" t="s">
        <v>669</v>
      </c>
      <c r="AOE111" s="98" t="s">
        <v>669</v>
      </c>
      <c r="AOF111" s="98" t="s">
        <v>669</v>
      </c>
      <c r="AOG111" s="98" t="s">
        <v>669</v>
      </c>
      <c r="AOH111" s="98" t="s">
        <v>669</v>
      </c>
      <c r="AOI111" s="98" t="s">
        <v>669</v>
      </c>
      <c r="AOJ111" s="98" t="s">
        <v>669</v>
      </c>
      <c r="AOK111" s="98" t="s">
        <v>669</v>
      </c>
      <c r="AOL111" s="98" t="s">
        <v>669</v>
      </c>
      <c r="AOM111" s="98" t="s">
        <v>669</v>
      </c>
      <c r="AON111" s="98" t="s">
        <v>669</v>
      </c>
      <c r="AOO111" s="98" t="s">
        <v>669</v>
      </c>
      <c r="AOP111" s="98" t="s">
        <v>669</v>
      </c>
      <c r="AOQ111" s="98" t="s">
        <v>669</v>
      </c>
      <c r="AOR111" s="98" t="s">
        <v>669</v>
      </c>
      <c r="AOS111" s="98" t="s">
        <v>669</v>
      </c>
      <c r="AOT111" s="98" t="s">
        <v>669</v>
      </c>
      <c r="AOU111" s="98" t="s">
        <v>669</v>
      </c>
      <c r="AOV111" s="98" t="s">
        <v>669</v>
      </c>
      <c r="AOW111" s="98" t="s">
        <v>669</v>
      </c>
      <c r="AOX111" s="98" t="s">
        <v>669</v>
      </c>
      <c r="AOY111" s="98" t="s">
        <v>669</v>
      </c>
      <c r="AOZ111" s="98" t="s">
        <v>669</v>
      </c>
      <c r="APA111" s="98" t="s">
        <v>669</v>
      </c>
      <c r="APB111" s="98" t="s">
        <v>669</v>
      </c>
      <c r="APC111" s="98" t="s">
        <v>669</v>
      </c>
      <c r="APD111" s="98" t="s">
        <v>669</v>
      </c>
      <c r="APE111" s="98" t="s">
        <v>669</v>
      </c>
      <c r="APF111" s="98" t="s">
        <v>669</v>
      </c>
      <c r="APG111" s="98" t="s">
        <v>669</v>
      </c>
      <c r="APH111" s="98" t="s">
        <v>669</v>
      </c>
      <c r="API111" s="98" t="s">
        <v>669</v>
      </c>
      <c r="APJ111" s="98" t="s">
        <v>669</v>
      </c>
      <c r="APK111" s="98" t="s">
        <v>669</v>
      </c>
      <c r="APL111" s="98" t="s">
        <v>669</v>
      </c>
      <c r="APM111" s="98" t="s">
        <v>669</v>
      </c>
      <c r="APN111" s="98" t="s">
        <v>669</v>
      </c>
      <c r="APO111" s="98" t="s">
        <v>669</v>
      </c>
      <c r="APP111" s="98" t="s">
        <v>669</v>
      </c>
      <c r="APQ111" s="98" t="s">
        <v>669</v>
      </c>
      <c r="APR111" s="98" t="s">
        <v>669</v>
      </c>
      <c r="APS111" s="98" t="s">
        <v>669</v>
      </c>
      <c r="APT111" s="98" t="s">
        <v>669</v>
      </c>
      <c r="APU111" s="98" t="s">
        <v>669</v>
      </c>
      <c r="APV111" s="98" t="s">
        <v>669</v>
      </c>
      <c r="APW111" s="98" t="s">
        <v>669</v>
      </c>
      <c r="APX111" s="98" t="s">
        <v>669</v>
      </c>
      <c r="APY111" s="98" t="s">
        <v>669</v>
      </c>
      <c r="APZ111" s="98" t="s">
        <v>669</v>
      </c>
      <c r="AQA111" s="98" t="s">
        <v>669</v>
      </c>
      <c r="AQB111" s="98" t="s">
        <v>669</v>
      </c>
      <c r="AQC111" s="98" t="s">
        <v>669</v>
      </c>
      <c r="AQD111" s="98" t="s">
        <v>669</v>
      </c>
      <c r="AQE111" s="98" t="s">
        <v>669</v>
      </c>
      <c r="AQF111" s="98" t="s">
        <v>669</v>
      </c>
      <c r="AQG111" s="98" t="s">
        <v>669</v>
      </c>
      <c r="AQH111" s="98" t="s">
        <v>669</v>
      </c>
      <c r="AQI111" s="98" t="s">
        <v>669</v>
      </c>
      <c r="AQJ111" s="98" t="s">
        <v>669</v>
      </c>
      <c r="AQK111" s="98" t="s">
        <v>669</v>
      </c>
      <c r="AQL111" s="98" t="s">
        <v>669</v>
      </c>
      <c r="AQM111" s="98" t="s">
        <v>669</v>
      </c>
      <c r="AQN111" s="98" t="s">
        <v>669</v>
      </c>
      <c r="AQO111" s="98" t="s">
        <v>669</v>
      </c>
      <c r="AQP111" s="98" t="s">
        <v>669</v>
      </c>
      <c r="AQQ111" s="98" t="s">
        <v>669</v>
      </c>
      <c r="AQR111" s="98" t="s">
        <v>669</v>
      </c>
      <c r="AQS111" s="98" t="s">
        <v>669</v>
      </c>
      <c r="AQT111" s="98" t="s">
        <v>669</v>
      </c>
      <c r="AQU111" s="98" t="s">
        <v>669</v>
      </c>
      <c r="AQV111" s="98" t="s">
        <v>669</v>
      </c>
      <c r="AQW111" s="98" t="s">
        <v>669</v>
      </c>
      <c r="AQX111" s="98" t="s">
        <v>669</v>
      </c>
      <c r="AQY111" s="98" t="s">
        <v>669</v>
      </c>
      <c r="AQZ111" s="98" t="s">
        <v>669</v>
      </c>
      <c r="ARA111" s="98" t="s">
        <v>669</v>
      </c>
      <c r="ARB111" s="98" t="s">
        <v>669</v>
      </c>
      <c r="ARC111" s="98" t="s">
        <v>669</v>
      </c>
      <c r="ARD111" s="98" t="s">
        <v>669</v>
      </c>
      <c r="ARE111" s="98" t="s">
        <v>669</v>
      </c>
      <c r="ARF111" s="98" t="s">
        <v>669</v>
      </c>
      <c r="ARG111" s="98" t="s">
        <v>669</v>
      </c>
      <c r="ARH111" s="98" t="s">
        <v>669</v>
      </c>
      <c r="ARI111" s="98" t="s">
        <v>669</v>
      </c>
      <c r="ARJ111" s="98" t="s">
        <v>669</v>
      </c>
      <c r="ARK111" s="98" t="s">
        <v>669</v>
      </c>
      <c r="ARL111" s="98" t="s">
        <v>669</v>
      </c>
      <c r="ARM111" s="98" t="s">
        <v>669</v>
      </c>
      <c r="ARN111" s="98" t="s">
        <v>669</v>
      </c>
      <c r="ARO111" s="98" t="s">
        <v>669</v>
      </c>
      <c r="ARP111" s="98" t="s">
        <v>669</v>
      </c>
      <c r="ARQ111" s="98" t="s">
        <v>669</v>
      </c>
      <c r="ARR111" s="98" t="s">
        <v>669</v>
      </c>
      <c r="ARS111" s="98" t="s">
        <v>669</v>
      </c>
      <c r="ART111" s="98" t="s">
        <v>669</v>
      </c>
      <c r="ARU111" s="98" t="s">
        <v>669</v>
      </c>
      <c r="ARV111" s="98" t="s">
        <v>669</v>
      </c>
      <c r="ARW111" s="98" t="s">
        <v>669</v>
      </c>
      <c r="ARX111" s="98" t="s">
        <v>669</v>
      </c>
      <c r="ARY111" s="98" t="s">
        <v>669</v>
      </c>
      <c r="ARZ111" s="98" t="s">
        <v>669</v>
      </c>
      <c r="ASA111" s="98" t="s">
        <v>669</v>
      </c>
      <c r="ASB111" s="98" t="s">
        <v>669</v>
      </c>
      <c r="ASC111" s="98" t="s">
        <v>669</v>
      </c>
      <c r="ASD111" s="98" t="s">
        <v>669</v>
      </c>
      <c r="ASE111" s="98" t="s">
        <v>669</v>
      </c>
      <c r="ASF111" s="98" t="s">
        <v>669</v>
      </c>
      <c r="ASG111" s="98" t="s">
        <v>669</v>
      </c>
      <c r="ASH111" s="98" t="s">
        <v>669</v>
      </c>
      <c r="ASI111" s="98" t="s">
        <v>669</v>
      </c>
      <c r="ASJ111" s="98" t="s">
        <v>669</v>
      </c>
      <c r="ASK111" s="98" t="s">
        <v>669</v>
      </c>
      <c r="ASL111" s="98" t="s">
        <v>669</v>
      </c>
      <c r="ASM111" s="98" t="s">
        <v>669</v>
      </c>
      <c r="ASN111" s="98" t="s">
        <v>669</v>
      </c>
      <c r="ASO111" s="98" t="s">
        <v>669</v>
      </c>
      <c r="ASP111" s="98" t="s">
        <v>669</v>
      </c>
      <c r="ASQ111" s="98" t="s">
        <v>669</v>
      </c>
      <c r="ASR111" s="98" t="s">
        <v>669</v>
      </c>
      <c r="ASS111" s="98" t="s">
        <v>669</v>
      </c>
      <c r="AST111" s="98" t="s">
        <v>669</v>
      </c>
      <c r="ASU111" s="98" t="s">
        <v>669</v>
      </c>
      <c r="ASV111" s="98" t="s">
        <v>669</v>
      </c>
      <c r="ASW111" s="98" t="s">
        <v>669</v>
      </c>
      <c r="ASX111" s="98" t="s">
        <v>669</v>
      </c>
      <c r="ASY111" s="98" t="s">
        <v>669</v>
      </c>
      <c r="ASZ111" s="98" t="s">
        <v>669</v>
      </c>
      <c r="ATA111" s="98" t="s">
        <v>669</v>
      </c>
      <c r="ATB111" s="98" t="s">
        <v>669</v>
      </c>
      <c r="ATC111" s="98" t="s">
        <v>669</v>
      </c>
      <c r="ATD111" s="98" t="s">
        <v>669</v>
      </c>
      <c r="ATE111" s="98" t="s">
        <v>669</v>
      </c>
      <c r="ATF111" s="98" t="s">
        <v>669</v>
      </c>
      <c r="ATG111" s="98" t="s">
        <v>669</v>
      </c>
      <c r="ATH111" s="98" t="s">
        <v>669</v>
      </c>
      <c r="ATI111" s="98" t="s">
        <v>669</v>
      </c>
      <c r="ATJ111" s="98" t="s">
        <v>669</v>
      </c>
      <c r="ATK111" s="98" t="s">
        <v>669</v>
      </c>
      <c r="ATL111" s="98" t="s">
        <v>669</v>
      </c>
      <c r="ATM111" s="98" t="s">
        <v>669</v>
      </c>
      <c r="ATN111" s="98" t="s">
        <v>669</v>
      </c>
      <c r="ATO111" s="98" t="s">
        <v>669</v>
      </c>
      <c r="ATP111" s="98" t="s">
        <v>669</v>
      </c>
      <c r="ATQ111" s="98" t="s">
        <v>669</v>
      </c>
      <c r="ATR111" s="98" t="s">
        <v>669</v>
      </c>
      <c r="ATS111" s="98" t="s">
        <v>669</v>
      </c>
      <c r="ATT111" s="98" t="s">
        <v>669</v>
      </c>
      <c r="ATU111" s="98" t="s">
        <v>669</v>
      </c>
      <c r="ATV111" s="98" t="s">
        <v>669</v>
      </c>
      <c r="ATW111" s="98" t="s">
        <v>669</v>
      </c>
      <c r="ATX111" s="98" t="s">
        <v>669</v>
      </c>
      <c r="ATY111" s="98" t="s">
        <v>669</v>
      </c>
      <c r="ATZ111" s="98" t="s">
        <v>669</v>
      </c>
      <c r="AUA111" s="98" t="s">
        <v>669</v>
      </c>
      <c r="AUB111" s="98" t="s">
        <v>669</v>
      </c>
      <c r="AUC111" s="98" t="s">
        <v>669</v>
      </c>
      <c r="AUD111" s="98" t="s">
        <v>669</v>
      </c>
      <c r="AUE111" s="98" t="s">
        <v>669</v>
      </c>
      <c r="AUF111" s="98" t="s">
        <v>669</v>
      </c>
      <c r="AUG111" s="98" t="s">
        <v>669</v>
      </c>
      <c r="AUH111" s="98" t="s">
        <v>669</v>
      </c>
      <c r="AUI111" s="98" t="s">
        <v>669</v>
      </c>
      <c r="AUJ111" s="98" t="s">
        <v>669</v>
      </c>
      <c r="AUK111" s="98" t="s">
        <v>669</v>
      </c>
      <c r="AUL111" s="98" t="s">
        <v>669</v>
      </c>
      <c r="AUM111" s="98" t="s">
        <v>669</v>
      </c>
      <c r="AUN111" s="98" t="s">
        <v>669</v>
      </c>
      <c r="AUO111" s="98" t="s">
        <v>669</v>
      </c>
      <c r="AUP111" s="98" t="s">
        <v>669</v>
      </c>
      <c r="AUQ111" s="98" t="s">
        <v>669</v>
      </c>
      <c r="AUR111" s="98" t="s">
        <v>669</v>
      </c>
      <c r="AUS111" s="98" t="s">
        <v>669</v>
      </c>
      <c r="AUT111" s="98" t="s">
        <v>669</v>
      </c>
      <c r="AUU111" s="98" t="s">
        <v>669</v>
      </c>
      <c r="AUV111" s="98" t="s">
        <v>669</v>
      </c>
      <c r="AUW111" s="98" t="s">
        <v>669</v>
      </c>
      <c r="AUX111" s="98" t="s">
        <v>669</v>
      </c>
      <c r="AUY111" s="98" t="s">
        <v>669</v>
      </c>
      <c r="AUZ111" s="98" t="s">
        <v>669</v>
      </c>
      <c r="AVA111" s="98" t="s">
        <v>669</v>
      </c>
      <c r="AVB111" s="98" t="s">
        <v>669</v>
      </c>
      <c r="AVC111" s="98" t="s">
        <v>669</v>
      </c>
      <c r="AVD111" s="98" t="s">
        <v>669</v>
      </c>
      <c r="AVE111" s="98" t="s">
        <v>669</v>
      </c>
      <c r="AVF111" s="98" t="s">
        <v>669</v>
      </c>
      <c r="AVG111" s="98" t="s">
        <v>669</v>
      </c>
      <c r="AVH111" s="98" t="s">
        <v>669</v>
      </c>
      <c r="AVI111" s="98" t="s">
        <v>669</v>
      </c>
      <c r="AVJ111" s="98" t="s">
        <v>669</v>
      </c>
      <c r="AVK111" s="98" t="s">
        <v>669</v>
      </c>
      <c r="AVL111" s="98" t="s">
        <v>669</v>
      </c>
      <c r="AVM111" s="98" t="s">
        <v>669</v>
      </c>
      <c r="AVN111" s="98" t="s">
        <v>669</v>
      </c>
      <c r="AVO111" s="98" t="s">
        <v>669</v>
      </c>
      <c r="AVP111" s="98" t="s">
        <v>669</v>
      </c>
      <c r="AVQ111" s="98" t="s">
        <v>669</v>
      </c>
      <c r="AVR111" s="98" t="s">
        <v>669</v>
      </c>
      <c r="AVS111" s="98" t="s">
        <v>669</v>
      </c>
      <c r="AVT111" s="98" t="s">
        <v>669</v>
      </c>
      <c r="AVU111" s="98" t="s">
        <v>669</v>
      </c>
      <c r="AVV111" s="98" t="s">
        <v>669</v>
      </c>
      <c r="AVW111" s="98" t="s">
        <v>669</v>
      </c>
      <c r="AVX111" s="98" t="s">
        <v>669</v>
      </c>
      <c r="AVY111" s="98" t="s">
        <v>669</v>
      </c>
      <c r="AVZ111" s="98" t="s">
        <v>669</v>
      </c>
      <c r="AWA111" s="98" t="s">
        <v>669</v>
      </c>
      <c r="AWB111" s="98" t="s">
        <v>669</v>
      </c>
      <c r="AWC111" s="98" t="s">
        <v>669</v>
      </c>
      <c r="AWD111" s="98" t="s">
        <v>669</v>
      </c>
      <c r="AWE111" s="98" t="s">
        <v>669</v>
      </c>
      <c r="AWF111" s="98" t="s">
        <v>669</v>
      </c>
      <c r="AWG111" s="98" t="s">
        <v>669</v>
      </c>
      <c r="AWH111" s="98" t="s">
        <v>669</v>
      </c>
      <c r="AWI111" s="98" t="s">
        <v>669</v>
      </c>
      <c r="AWJ111" s="98" t="s">
        <v>669</v>
      </c>
      <c r="AWK111" s="98" t="s">
        <v>669</v>
      </c>
      <c r="AWL111" s="98" t="s">
        <v>669</v>
      </c>
      <c r="AWM111" s="98" t="s">
        <v>669</v>
      </c>
      <c r="AWN111" s="98" t="s">
        <v>669</v>
      </c>
      <c r="AWO111" s="98" t="s">
        <v>669</v>
      </c>
      <c r="AWP111" s="98" t="s">
        <v>669</v>
      </c>
      <c r="AWQ111" s="98" t="s">
        <v>669</v>
      </c>
      <c r="AWR111" s="98" t="s">
        <v>669</v>
      </c>
      <c r="AWS111" s="98" t="s">
        <v>669</v>
      </c>
      <c r="AWT111" s="98" t="s">
        <v>669</v>
      </c>
      <c r="AWU111" s="98" t="s">
        <v>669</v>
      </c>
      <c r="AWV111" s="98" t="s">
        <v>669</v>
      </c>
      <c r="AWW111" s="98" t="s">
        <v>669</v>
      </c>
      <c r="AWX111" s="98" t="s">
        <v>669</v>
      </c>
      <c r="AWY111" s="98" t="s">
        <v>669</v>
      </c>
      <c r="AWZ111" s="98" t="s">
        <v>669</v>
      </c>
      <c r="AXA111" s="98" t="s">
        <v>669</v>
      </c>
      <c r="AXB111" s="98" t="s">
        <v>669</v>
      </c>
      <c r="AXC111" s="98" t="s">
        <v>669</v>
      </c>
      <c r="AXD111" s="98" t="s">
        <v>669</v>
      </c>
      <c r="AXE111" s="98" t="s">
        <v>669</v>
      </c>
      <c r="AXF111" s="98" t="s">
        <v>669</v>
      </c>
      <c r="AXG111" s="98" t="s">
        <v>669</v>
      </c>
      <c r="AXH111" s="98" t="s">
        <v>669</v>
      </c>
      <c r="AXI111" s="98" t="s">
        <v>669</v>
      </c>
      <c r="AXJ111" s="98" t="s">
        <v>669</v>
      </c>
      <c r="AXK111" s="98" t="s">
        <v>669</v>
      </c>
      <c r="AXL111" s="98" t="s">
        <v>669</v>
      </c>
      <c r="AXM111" s="98" t="s">
        <v>669</v>
      </c>
      <c r="AXN111" s="98" t="s">
        <v>669</v>
      </c>
      <c r="AXO111" s="98" t="s">
        <v>669</v>
      </c>
      <c r="AXP111" s="98" t="s">
        <v>669</v>
      </c>
      <c r="AXQ111" s="98" t="s">
        <v>669</v>
      </c>
      <c r="AXR111" s="98" t="s">
        <v>669</v>
      </c>
      <c r="AXS111" s="98" t="s">
        <v>669</v>
      </c>
      <c r="AXT111" s="98" t="s">
        <v>669</v>
      </c>
      <c r="AXU111" s="98" t="s">
        <v>669</v>
      </c>
      <c r="AXV111" s="98" t="s">
        <v>669</v>
      </c>
      <c r="AXW111" s="98" t="s">
        <v>669</v>
      </c>
      <c r="AXX111" s="98" t="s">
        <v>669</v>
      </c>
      <c r="AXY111" s="98" t="s">
        <v>669</v>
      </c>
      <c r="AXZ111" s="98" t="s">
        <v>669</v>
      </c>
      <c r="AYA111" s="98" t="s">
        <v>669</v>
      </c>
      <c r="AYB111" s="98" t="s">
        <v>669</v>
      </c>
      <c r="AYC111" s="98" t="s">
        <v>669</v>
      </c>
      <c r="AYD111" s="98" t="s">
        <v>669</v>
      </c>
      <c r="AYE111" s="98" t="s">
        <v>669</v>
      </c>
      <c r="AYF111" s="98" t="s">
        <v>669</v>
      </c>
      <c r="AYG111" s="98" t="s">
        <v>669</v>
      </c>
      <c r="AYH111" s="98" t="s">
        <v>669</v>
      </c>
      <c r="AYI111" s="98" t="s">
        <v>669</v>
      </c>
      <c r="AYJ111" s="98" t="s">
        <v>669</v>
      </c>
      <c r="AYK111" s="98" t="s">
        <v>669</v>
      </c>
      <c r="AYL111" s="98" t="s">
        <v>669</v>
      </c>
      <c r="AYM111" s="98" t="s">
        <v>669</v>
      </c>
      <c r="AYN111" s="98" t="s">
        <v>669</v>
      </c>
      <c r="AYO111" s="98" t="s">
        <v>669</v>
      </c>
      <c r="AYP111" s="98" t="s">
        <v>669</v>
      </c>
      <c r="AYQ111" s="98" t="s">
        <v>669</v>
      </c>
      <c r="AYR111" s="98" t="s">
        <v>669</v>
      </c>
      <c r="AYS111" s="98" t="s">
        <v>669</v>
      </c>
      <c r="AYT111" s="98" t="s">
        <v>669</v>
      </c>
      <c r="AYU111" s="98" t="s">
        <v>669</v>
      </c>
      <c r="AYV111" s="98" t="s">
        <v>669</v>
      </c>
      <c r="AYW111" s="98" t="s">
        <v>669</v>
      </c>
      <c r="AYX111" s="98" t="s">
        <v>669</v>
      </c>
      <c r="AYY111" s="98" t="s">
        <v>669</v>
      </c>
      <c r="AYZ111" s="98" t="s">
        <v>669</v>
      </c>
      <c r="AZA111" s="98" t="s">
        <v>669</v>
      </c>
      <c r="AZB111" s="98" t="s">
        <v>669</v>
      </c>
      <c r="AZC111" s="98" t="s">
        <v>669</v>
      </c>
      <c r="AZD111" s="98" t="s">
        <v>669</v>
      </c>
      <c r="AZE111" s="98" t="s">
        <v>669</v>
      </c>
      <c r="AZF111" s="98" t="s">
        <v>669</v>
      </c>
      <c r="AZG111" s="98" t="s">
        <v>669</v>
      </c>
      <c r="AZH111" s="98" t="s">
        <v>669</v>
      </c>
      <c r="AZI111" s="98" t="s">
        <v>669</v>
      </c>
      <c r="AZJ111" s="98" t="s">
        <v>669</v>
      </c>
      <c r="AZK111" s="98" t="s">
        <v>669</v>
      </c>
      <c r="AZL111" s="98" t="s">
        <v>669</v>
      </c>
      <c r="AZM111" s="98" t="s">
        <v>669</v>
      </c>
      <c r="AZN111" s="98" t="s">
        <v>669</v>
      </c>
      <c r="AZO111" s="98" t="s">
        <v>669</v>
      </c>
      <c r="AZP111" s="98" t="s">
        <v>669</v>
      </c>
      <c r="AZQ111" s="98" t="s">
        <v>669</v>
      </c>
      <c r="AZR111" s="98" t="s">
        <v>669</v>
      </c>
      <c r="AZS111" s="98" t="s">
        <v>669</v>
      </c>
      <c r="AZT111" s="98" t="s">
        <v>669</v>
      </c>
      <c r="AZU111" s="98" t="s">
        <v>669</v>
      </c>
      <c r="AZV111" s="98" t="s">
        <v>669</v>
      </c>
      <c r="AZW111" s="98" t="s">
        <v>669</v>
      </c>
      <c r="AZX111" s="98" t="s">
        <v>669</v>
      </c>
      <c r="AZY111" s="98" t="s">
        <v>669</v>
      </c>
      <c r="AZZ111" s="98" t="s">
        <v>669</v>
      </c>
      <c r="BAA111" s="98" t="s">
        <v>669</v>
      </c>
      <c r="BAB111" s="98" t="s">
        <v>669</v>
      </c>
      <c r="BAC111" s="98" t="s">
        <v>669</v>
      </c>
      <c r="BAD111" s="98" t="s">
        <v>669</v>
      </c>
      <c r="BAE111" s="98" t="s">
        <v>669</v>
      </c>
      <c r="BAF111" s="98" t="s">
        <v>669</v>
      </c>
      <c r="BAG111" s="98" t="s">
        <v>669</v>
      </c>
      <c r="BAH111" s="98" t="s">
        <v>669</v>
      </c>
      <c r="BAI111" s="98" t="s">
        <v>669</v>
      </c>
      <c r="BAJ111" s="98" t="s">
        <v>669</v>
      </c>
      <c r="BAK111" s="98" t="s">
        <v>669</v>
      </c>
      <c r="BAL111" s="98" t="s">
        <v>669</v>
      </c>
      <c r="BAM111" s="98" t="s">
        <v>669</v>
      </c>
      <c r="BAN111" s="98" t="s">
        <v>669</v>
      </c>
      <c r="BAO111" s="98" t="s">
        <v>669</v>
      </c>
      <c r="BAP111" s="98" t="s">
        <v>669</v>
      </c>
      <c r="BAQ111" s="98" t="s">
        <v>669</v>
      </c>
      <c r="BAR111" s="98" t="s">
        <v>669</v>
      </c>
      <c r="BAS111" s="98" t="s">
        <v>669</v>
      </c>
      <c r="BAT111" s="98" t="s">
        <v>669</v>
      </c>
      <c r="BAU111" s="98" t="s">
        <v>669</v>
      </c>
      <c r="BAV111" s="98" t="s">
        <v>669</v>
      </c>
      <c r="BAW111" s="98" t="s">
        <v>669</v>
      </c>
      <c r="BAX111" s="98" t="s">
        <v>669</v>
      </c>
      <c r="BAY111" s="98" t="s">
        <v>669</v>
      </c>
      <c r="BAZ111" s="98" t="s">
        <v>669</v>
      </c>
      <c r="BBA111" s="98" t="s">
        <v>669</v>
      </c>
      <c r="BBB111" s="98" t="s">
        <v>669</v>
      </c>
      <c r="BBC111" s="98" t="s">
        <v>669</v>
      </c>
      <c r="BBD111" s="98" t="s">
        <v>669</v>
      </c>
      <c r="BBE111" s="98" t="s">
        <v>669</v>
      </c>
      <c r="BBF111" s="98" t="s">
        <v>669</v>
      </c>
      <c r="BBG111" s="98" t="s">
        <v>669</v>
      </c>
      <c r="BBH111" s="98" t="s">
        <v>669</v>
      </c>
      <c r="BBI111" s="98" t="s">
        <v>669</v>
      </c>
      <c r="BBJ111" s="98" t="s">
        <v>669</v>
      </c>
      <c r="BBK111" s="98" t="s">
        <v>669</v>
      </c>
      <c r="BBL111" s="98" t="s">
        <v>669</v>
      </c>
      <c r="BBM111" s="98" t="s">
        <v>669</v>
      </c>
      <c r="BBN111" s="98" t="s">
        <v>669</v>
      </c>
      <c r="BBO111" s="98" t="s">
        <v>669</v>
      </c>
      <c r="BBP111" s="98" t="s">
        <v>669</v>
      </c>
      <c r="BBQ111" s="98" t="s">
        <v>669</v>
      </c>
      <c r="BBR111" s="98" t="s">
        <v>669</v>
      </c>
      <c r="BBS111" s="98" t="s">
        <v>669</v>
      </c>
      <c r="BBT111" s="98" t="s">
        <v>669</v>
      </c>
      <c r="BBU111" s="98" t="s">
        <v>669</v>
      </c>
      <c r="BBV111" s="98" t="s">
        <v>669</v>
      </c>
      <c r="BBW111" s="98" t="s">
        <v>669</v>
      </c>
      <c r="BBX111" s="98" t="s">
        <v>669</v>
      </c>
      <c r="BBY111" s="98" t="s">
        <v>669</v>
      </c>
      <c r="BBZ111" s="98" t="s">
        <v>669</v>
      </c>
      <c r="BCA111" s="98" t="s">
        <v>669</v>
      </c>
      <c r="BCB111" s="98" t="s">
        <v>669</v>
      </c>
      <c r="BCC111" s="98" t="s">
        <v>669</v>
      </c>
      <c r="BCD111" s="98" t="s">
        <v>669</v>
      </c>
      <c r="BCE111" s="98" t="s">
        <v>669</v>
      </c>
      <c r="BCF111" s="98" t="s">
        <v>669</v>
      </c>
      <c r="BCG111" s="98" t="s">
        <v>669</v>
      </c>
      <c r="BCH111" s="98" t="s">
        <v>669</v>
      </c>
      <c r="BCI111" s="98" t="s">
        <v>669</v>
      </c>
      <c r="BCJ111" s="98" t="s">
        <v>669</v>
      </c>
      <c r="BCK111" s="98" t="s">
        <v>669</v>
      </c>
      <c r="BCL111" s="98" t="s">
        <v>669</v>
      </c>
      <c r="BCM111" s="98" t="s">
        <v>669</v>
      </c>
      <c r="BCN111" s="98" t="s">
        <v>669</v>
      </c>
      <c r="BCO111" s="98" t="s">
        <v>669</v>
      </c>
      <c r="BCP111" s="98" t="s">
        <v>669</v>
      </c>
      <c r="BCQ111" s="98" t="s">
        <v>669</v>
      </c>
      <c r="BCR111" s="98" t="s">
        <v>669</v>
      </c>
      <c r="BCS111" s="98" t="s">
        <v>669</v>
      </c>
      <c r="BCT111" s="98" t="s">
        <v>669</v>
      </c>
      <c r="BCU111" s="98" t="s">
        <v>669</v>
      </c>
      <c r="BCV111" s="98" t="s">
        <v>669</v>
      </c>
      <c r="BCW111" s="98" t="s">
        <v>669</v>
      </c>
      <c r="BCX111" s="98" t="s">
        <v>669</v>
      </c>
      <c r="BCY111" s="98" t="s">
        <v>669</v>
      </c>
      <c r="BCZ111" s="98" t="s">
        <v>669</v>
      </c>
      <c r="BDA111" s="98" t="s">
        <v>669</v>
      </c>
      <c r="BDB111" s="98" t="s">
        <v>669</v>
      </c>
      <c r="BDC111" s="98" t="s">
        <v>669</v>
      </c>
      <c r="BDD111" s="98" t="s">
        <v>669</v>
      </c>
      <c r="BDE111" s="98" t="s">
        <v>669</v>
      </c>
      <c r="BDF111" s="98" t="s">
        <v>669</v>
      </c>
      <c r="BDG111" s="98" t="s">
        <v>669</v>
      </c>
      <c r="BDH111" s="98" t="s">
        <v>669</v>
      </c>
      <c r="BDI111" s="98" t="s">
        <v>669</v>
      </c>
      <c r="BDJ111" s="98" t="s">
        <v>669</v>
      </c>
      <c r="BDK111" s="98" t="s">
        <v>669</v>
      </c>
      <c r="BDL111" s="98" t="s">
        <v>669</v>
      </c>
      <c r="BDM111" s="98" t="s">
        <v>669</v>
      </c>
      <c r="BDN111" s="98" t="s">
        <v>669</v>
      </c>
      <c r="BDO111" s="98" t="s">
        <v>669</v>
      </c>
      <c r="BDP111" s="98" t="s">
        <v>669</v>
      </c>
      <c r="BDQ111" s="98" t="s">
        <v>669</v>
      </c>
      <c r="BDR111" s="98" t="s">
        <v>669</v>
      </c>
      <c r="BDS111" s="98" t="s">
        <v>669</v>
      </c>
      <c r="BDT111" s="98" t="s">
        <v>669</v>
      </c>
      <c r="BDU111" s="98" t="s">
        <v>669</v>
      </c>
      <c r="BDV111" s="98" t="s">
        <v>669</v>
      </c>
      <c r="BDW111" s="98" t="s">
        <v>669</v>
      </c>
      <c r="BDX111" s="98" t="s">
        <v>669</v>
      </c>
      <c r="BDY111" s="98" t="s">
        <v>669</v>
      </c>
      <c r="BDZ111" s="98" t="s">
        <v>669</v>
      </c>
      <c r="BEA111" s="98" t="s">
        <v>669</v>
      </c>
      <c r="BEB111" s="98" t="s">
        <v>669</v>
      </c>
      <c r="BEC111" s="98" t="s">
        <v>669</v>
      </c>
      <c r="BED111" s="98" t="s">
        <v>669</v>
      </c>
      <c r="BEE111" s="98" t="s">
        <v>669</v>
      </c>
      <c r="BEF111" s="98" t="s">
        <v>669</v>
      </c>
      <c r="BEG111" s="98" t="s">
        <v>669</v>
      </c>
      <c r="BEH111" s="98" t="s">
        <v>669</v>
      </c>
      <c r="BEI111" s="98" t="s">
        <v>669</v>
      </c>
      <c r="BEJ111" s="98" t="s">
        <v>669</v>
      </c>
      <c r="BEK111" s="98" t="s">
        <v>669</v>
      </c>
      <c r="BEL111" s="98" t="s">
        <v>669</v>
      </c>
      <c r="BEM111" s="98" t="s">
        <v>669</v>
      </c>
      <c r="BEN111" s="98" t="s">
        <v>669</v>
      </c>
      <c r="BEO111" s="98" t="s">
        <v>669</v>
      </c>
      <c r="BEP111" s="98" t="s">
        <v>669</v>
      </c>
      <c r="BEQ111" s="98" t="s">
        <v>669</v>
      </c>
      <c r="BER111" s="98" t="s">
        <v>669</v>
      </c>
      <c r="BES111" s="98" t="s">
        <v>669</v>
      </c>
      <c r="BET111" s="98" t="s">
        <v>669</v>
      </c>
      <c r="BEU111" s="98" t="s">
        <v>669</v>
      </c>
      <c r="BEV111" s="98" t="s">
        <v>669</v>
      </c>
      <c r="BEW111" s="98" t="s">
        <v>669</v>
      </c>
      <c r="BEX111" s="98" t="s">
        <v>669</v>
      </c>
      <c r="BEY111" s="98" t="s">
        <v>669</v>
      </c>
      <c r="BEZ111" s="98" t="s">
        <v>669</v>
      </c>
      <c r="BFA111" s="98" t="s">
        <v>669</v>
      </c>
      <c r="BFB111" s="98" t="s">
        <v>669</v>
      </c>
      <c r="BFC111" s="98" t="s">
        <v>669</v>
      </c>
      <c r="BFD111" s="98" t="s">
        <v>669</v>
      </c>
      <c r="BFE111" s="98" t="s">
        <v>669</v>
      </c>
      <c r="BFF111" s="98" t="s">
        <v>669</v>
      </c>
      <c r="BFG111" s="98" t="s">
        <v>669</v>
      </c>
      <c r="BFH111" s="98" t="s">
        <v>669</v>
      </c>
      <c r="BFI111" s="98" t="s">
        <v>669</v>
      </c>
      <c r="BFJ111" s="98" t="s">
        <v>669</v>
      </c>
      <c r="BFK111" s="98" t="s">
        <v>669</v>
      </c>
      <c r="BFL111" s="98" t="s">
        <v>669</v>
      </c>
      <c r="BFM111" s="98" t="s">
        <v>669</v>
      </c>
      <c r="BFN111" s="98" t="s">
        <v>669</v>
      </c>
      <c r="BFO111" s="98" t="s">
        <v>669</v>
      </c>
      <c r="BFP111" s="98" t="s">
        <v>669</v>
      </c>
      <c r="BFQ111" s="98" t="s">
        <v>669</v>
      </c>
      <c r="BFR111" s="98" t="s">
        <v>669</v>
      </c>
      <c r="BFS111" s="98" t="s">
        <v>669</v>
      </c>
      <c r="BFT111" s="98" t="s">
        <v>669</v>
      </c>
      <c r="BFU111" s="98" t="s">
        <v>669</v>
      </c>
      <c r="BFV111" s="98" t="s">
        <v>669</v>
      </c>
      <c r="BFW111" s="98" t="s">
        <v>669</v>
      </c>
      <c r="BFX111" s="98" t="s">
        <v>669</v>
      </c>
      <c r="BFY111" s="98" t="s">
        <v>669</v>
      </c>
      <c r="BFZ111" s="98" t="s">
        <v>669</v>
      </c>
      <c r="BGA111" s="98" t="s">
        <v>669</v>
      </c>
      <c r="BGB111" s="98" t="s">
        <v>669</v>
      </c>
      <c r="BGC111" s="98" t="s">
        <v>669</v>
      </c>
      <c r="BGD111" s="98" t="s">
        <v>669</v>
      </c>
      <c r="BGE111" s="98" t="s">
        <v>669</v>
      </c>
      <c r="BGF111" s="98" t="s">
        <v>669</v>
      </c>
      <c r="BGG111" s="98" t="s">
        <v>669</v>
      </c>
      <c r="BGH111" s="98" t="s">
        <v>669</v>
      </c>
      <c r="BGI111" s="98" t="s">
        <v>669</v>
      </c>
      <c r="BGJ111" s="98" t="s">
        <v>669</v>
      </c>
      <c r="BGK111" s="98" t="s">
        <v>669</v>
      </c>
      <c r="BGL111" s="98" t="s">
        <v>669</v>
      </c>
      <c r="BGM111" s="98" t="s">
        <v>669</v>
      </c>
      <c r="BGN111" s="98" t="s">
        <v>669</v>
      </c>
      <c r="BGO111" s="98" t="s">
        <v>669</v>
      </c>
      <c r="BGP111" s="98" t="s">
        <v>669</v>
      </c>
      <c r="BGQ111" s="98" t="s">
        <v>669</v>
      </c>
      <c r="BGR111" s="98" t="s">
        <v>669</v>
      </c>
      <c r="BGS111" s="98" t="s">
        <v>669</v>
      </c>
      <c r="BGT111" s="98" t="s">
        <v>669</v>
      </c>
      <c r="BGU111" s="98" t="s">
        <v>669</v>
      </c>
      <c r="BGV111" s="98" t="s">
        <v>669</v>
      </c>
      <c r="BGW111" s="98" t="s">
        <v>669</v>
      </c>
      <c r="BGX111" s="98" t="s">
        <v>669</v>
      </c>
      <c r="BGY111" s="98" t="s">
        <v>669</v>
      </c>
      <c r="BGZ111" s="98" t="s">
        <v>669</v>
      </c>
      <c r="BHA111" s="98" t="s">
        <v>669</v>
      </c>
      <c r="BHB111" s="98" t="s">
        <v>669</v>
      </c>
      <c r="BHC111" s="98" t="s">
        <v>669</v>
      </c>
      <c r="BHD111" s="98" t="s">
        <v>669</v>
      </c>
      <c r="BHE111" s="98" t="s">
        <v>669</v>
      </c>
      <c r="BHF111" s="98" t="s">
        <v>669</v>
      </c>
      <c r="BHG111" s="98" t="s">
        <v>669</v>
      </c>
      <c r="BHH111" s="98" t="s">
        <v>669</v>
      </c>
      <c r="BHI111" s="98" t="s">
        <v>669</v>
      </c>
      <c r="BHJ111" s="98" t="s">
        <v>669</v>
      </c>
      <c r="BHK111" s="98" t="s">
        <v>669</v>
      </c>
      <c r="BHL111" s="98" t="s">
        <v>669</v>
      </c>
      <c r="BHM111" s="98" t="s">
        <v>669</v>
      </c>
      <c r="BHN111" s="98" t="s">
        <v>669</v>
      </c>
      <c r="BHO111" s="98" t="s">
        <v>669</v>
      </c>
      <c r="BHP111" s="98" t="s">
        <v>669</v>
      </c>
      <c r="BHQ111" s="98" t="s">
        <v>669</v>
      </c>
      <c r="BHR111" s="98" t="s">
        <v>669</v>
      </c>
      <c r="BHS111" s="98" t="s">
        <v>669</v>
      </c>
      <c r="BHT111" s="98" t="s">
        <v>669</v>
      </c>
      <c r="BHU111" s="98" t="s">
        <v>669</v>
      </c>
      <c r="BHV111" s="98" t="s">
        <v>669</v>
      </c>
      <c r="BHW111" s="98" t="s">
        <v>669</v>
      </c>
      <c r="BHX111" s="98" t="s">
        <v>669</v>
      </c>
      <c r="BHY111" s="98" t="s">
        <v>669</v>
      </c>
      <c r="BHZ111" s="98" t="s">
        <v>669</v>
      </c>
      <c r="BIA111" s="98" t="s">
        <v>669</v>
      </c>
      <c r="BIB111" s="98" t="s">
        <v>669</v>
      </c>
      <c r="BIC111" s="98" t="s">
        <v>669</v>
      </c>
      <c r="BID111" s="98" t="s">
        <v>669</v>
      </c>
      <c r="BIE111" s="98" t="s">
        <v>669</v>
      </c>
      <c r="BIF111" s="98" t="s">
        <v>669</v>
      </c>
      <c r="BIG111" s="98" t="s">
        <v>669</v>
      </c>
      <c r="BIH111" s="98" t="s">
        <v>669</v>
      </c>
      <c r="BII111" s="98" t="s">
        <v>669</v>
      </c>
      <c r="BIJ111" s="98" t="s">
        <v>669</v>
      </c>
      <c r="BIK111" s="98" t="s">
        <v>669</v>
      </c>
      <c r="BIL111" s="98" t="s">
        <v>669</v>
      </c>
      <c r="BIM111" s="98" t="s">
        <v>669</v>
      </c>
      <c r="BIN111" s="98" t="s">
        <v>669</v>
      </c>
      <c r="BIO111" s="98" t="s">
        <v>669</v>
      </c>
      <c r="BIP111" s="98" t="s">
        <v>669</v>
      </c>
      <c r="BIQ111" s="98" t="s">
        <v>669</v>
      </c>
      <c r="BIR111" s="98" t="s">
        <v>669</v>
      </c>
      <c r="BIS111" s="98" t="s">
        <v>669</v>
      </c>
      <c r="BIT111" s="98" t="s">
        <v>669</v>
      </c>
      <c r="BIU111" s="98" t="s">
        <v>669</v>
      </c>
      <c r="BIV111" s="98" t="s">
        <v>669</v>
      </c>
      <c r="BIW111" s="98" t="s">
        <v>669</v>
      </c>
      <c r="BIX111" s="98" t="s">
        <v>669</v>
      </c>
      <c r="BIY111" s="98" t="s">
        <v>669</v>
      </c>
      <c r="BIZ111" s="98" t="s">
        <v>669</v>
      </c>
      <c r="BJA111" s="98" t="s">
        <v>669</v>
      </c>
      <c r="BJB111" s="98" t="s">
        <v>669</v>
      </c>
      <c r="BJC111" s="98" t="s">
        <v>669</v>
      </c>
      <c r="BJD111" s="98" t="s">
        <v>669</v>
      </c>
      <c r="BJE111" s="98" t="s">
        <v>669</v>
      </c>
      <c r="BJF111" s="98" t="s">
        <v>669</v>
      </c>
      <c r="BJG111" s="98" t="s">
        <v>669</v>
      </c>
      <c r="BJH111" s="98" t="s">
        <v>669</v>
      </c>
      <c r="BJI111" s="98" t="s">
        <v>669</v>
      </c>
      <c r="BJJ111" s="98" t="s">
        <v>669</v>
      </c>
      <c r="BJK111" s="98" t="s">
        <v>669</v>
      </c>
      <c r="BJL111" s="98" t="s">
        <v>669</v>
      </c>
      <c r="BJM111" s="98" t="s">
        <v>669</v>
      </c>
      <c r="BJN111" s="98" t="s">
        <v>669</v>
      </c>
      <c r="BJO111" s="98" t="s">
        <v>669</v>
      </c>
      <c r="BJP111" s="98" t="s">
        <v>669</v>
      </c>
      <c r="BJQ111" s="98" t="s">
        <v>669</v>
      </c>
      <c r="BJR111" s="98" t="s">
        <v>669</v>
      </c>
      <c r="BJS111" s="98" t="s">
        <v>669</v>
      </c>
      <c r="BJT111" s="98" t="s">
        <v>669</v>
      </c>
      <c r="BJU111" s="98" t="s">
        <v>669</v>
      </c>
      <c r="BJV111" s="98" t="s">
        <v>669</v>
      </c>
      <c r="BJW111" s="98" t="s">
        <v>669</v>
      </c>
      <c r="BJX111" s="98" t="s">
        <v>669</v>
      </c>
      <c r="BJY111" s="98" t="s">
        <v>669</v>
      </c>
      <c r="BJZ111" s="98" t="s">
        <v>669</v>
      </c>
      <c r="BKA111" s="98" t="s">
        <v>669</v>
      </c>
      <c r="BKB111" s="98" t="s">
        <v>669</v>
      </c>
      <c r="BKC111" s="98" t="s">
        <v>669</v>
      </c>
      <c r="BKD111" s="98" t="s">
        <v>669</v>
      </c>
      <c r="BKE111" s="98" t="s">
        <v>669</v>
      </c>
      <c r="BKF111" s="98" t="s">
        <v>669</v>
      </c>
      <c r="BKG111" s="98" t="s">
        <v>669</v>
      </c>
      <c r="BKH111" s="98" t="s">
        <v>669</v>
      </c>
      <c r="BKI111" s="98" t="s">
        <v>669</v>
      </c>
      <c r="BKJ111" s="98" t="s">
        <v>669</v>
      </c>
      <c r="BKK111" s="98" t="s">
        <v>669</v>
      </c>
      <c r="BKL111" s="98" t="s">
        <v>669</v>
      </c>
      <c r="BKM111" s="98" t="s">
        <v>669</v>
      </c>
      <c r="BKN111" s="98" t="s">
        <v>669</v>
      </c>
      <c r="BKO111" s="98" t="s">
        <v>669</v>
      </c>
      <c r="BKP111" s="98" t="s">
        <v>669</v>
      </c>
      <c r="BKQ111" s="98" t="s">
        <v>669</v>
      </c>
      <c r="BKR111" s="98" t="s">
        <v>669</v>
      </c>
      <c r="BKS111" s="98" t="s">
        <v>669</v>
      </c>
      <c r="BKT111" s="98" t="s">
        <v>669</v>
      </c>
      <c r="BKU111" s="98" t="s">
        <v>669</v>
      </c>
      <c r="BKV111" s="98" t="s">
        <v>669</v>
      </c>
      <c r="BKW111" s="98" t="s">
        <v>669</v>
      </c>
      <c r="BKX111" s="98" t="s">
        <v>669</v>
      </c>
      <c r="BKY111" s="98" t="s">
        <v>669</v>
      </c>
      <c r="BKZ111" s="98" t="s">
        <v>669</v>
      </c>
      <c r="BLA111" s="98" t="s">
        <v>669</v>
      </c>
      <c r="BLB111" s="98" t="s">
        <v>669</v>
      </c>
      <c r="BLC111" s="98" t="s">
        <v>669</v>
      </c>
      <c r="BLD111" s="98" t="s">
        <v>669</v>
      </c>
      <c r="BLE111" s="98" t="s">
        <v>669</v>
      </c>
      <c r="BLF111" s="98" t="s">
        <v>669</v>
      </c>
      <c r="BLG111" s="98" t="s">
        <v>669</v>
      </c>
      <c r="BLH111" s="98" t="s">
        <v>669</v>
      </c>
      <c r="BLI111" s="98" t="s">
        <v>669</v>
      </c>
      <c r="BLJ111" s="98" t="s">
        <v>669</v>
      </c>
      <c r="BLK111" s="98" t="s">
        <v>669</v>
      </c>
      <c r="BLL111" s="98" t="s">
        <v>669</v>
      </c>
      <c r="BLM111" s="98" t="s">
        <v>669</v>
      </c>
      <c r="BLN111" s="98" t="s">
        <v>669</v>
      </c>
      <c r="BLO111" s="98" t="s">
        <v>669</v>
      </c>
      <c r="BLP111" s="98" t="s">
        <v>669</v>
      </c>
      <c r="BLQ111" s="98" t="s">
        <v>669</v>
      </c>
      <c r="BLR111" s="98" t="s">
        <v>669</v>
      </c>
      <c r="BLS111" s="98" t="s">
        <v>669</v>
      </c>
      <c r="BLT111" s="98" t="s">
        <v>669</v>
      </c>
      <c r="BLU111" s="98" t="s">
        <v>669</v>
      </c>
      <c r="BLV111" s="98" t="s">
        <v>669</v>
      </c>
      <c r="BLW111" s="98" t="s">
        <v>669</v>
      </c>
      <c r="BLX111" s="98" t="s">
        <v>669</v>
      </c>
      <c r="BLY111" s="98" t="s">
        <v>669</v>
      </c>
      <c r="BLZ111" s="98" t="s">
        <v>669</v>
      </c>
      <c r="BMA111" s="98" t="s">
        <v>669</v>
      </c>
      <c r="BMB111" s="98" t="s">
        <v>669</v>
      </c>
      <c r="BMC111" s="98" t="s">
        <v>669</v>
      </c>
      <c r="BMD111" s="98" t="s">
        <v>669</v>
      </c>
      <c r="BME111" s="98" t="s">
        <v>669</v>
      </c>
      <c r="BMF111" s="98" t="s">
        <v>669</v>
      </c>
      <c r="BMG111" s="98" t="s">
        <v>669</v>
      </c>
      <c r="BMH111" s="98" t="s">
        <v>669</v>
      </c>
      <c r="BMI111" s="98" t="s">
        <v>669</v>
      </c>
      <c r="BMJ111" s="98" t="s">
        <v>669</v>
      </c>
      <c r="BMK111" s="98" t="s">
        <v>669</v>
      </c>
      <c r="BML111" s="98" t="s">
        <v>669</v>
      </c>
      <c r="BMM111" s="98" t="s">
        <v>669</v>
      </c>
      <c r="BMN111" s="98" t="s">
        <v>669</v>
      </c>
      <c r="BMO111" s="98" t="s">
        <v>669</v>
      </c>
      <c r="BMP111" s="98" t="s">
        <v>669</v>
      </c>
      <c r="BMQ111" s="98" t="s">
        <v>669</v>
      </c>
      <c r="BMR111" s="98" t="s">
        <v>669</v>
      </c>
      <c r="BMS111" s="98" t="s">
        <v>669</v>
      </c>
      <c r="BMT111" s="98" t="s">
        <v>669</v>
      </c>
      <c r="BMU111" s="98" t="s">
        <v>669</v>
      </c>
      <c r="BMV111" s="98" t="s">
        <v>669</v>
      </c>
      <c r="BMW111" s="98" t="s">
        <v>669</v>
      </c>
      <c r="BMX111" s="98" t="s">
        <v>669</v>
      </c>
      <c r="BMY111" s="98" t="s">
        <v>669</v>
      </c>
      <c r="BMZ111" s="98" t="s">
        <v>669</v>
      </c>
      <c r="BNA111" s="98" t="s">
        <v>669</v>
      </c>
      <c r="BNB111" s="98" t="s">
        <v>669</v>
      </c>
      <c r="BNC111" s="98" t="s">
        <v>669</v>
      </c>
      <c r="BND111" s="98" t="s">
        <v>669</v>
      </c>
      <c r="BNE111" s="98" t="s">
        <v>669</v>
      </c>
      <c r="BNF111" s="98" t="s">
        <v>669</v>
      </c>
      <c r="BNG111" s="98" t="s">
        <v>669</v>
      </c>
      <c r="BNH111" s="98" t="s">
        <v>669</v>
      </c>
      <c r="BNI111" s="98" t="s">
        <v>669</v>
      </c>
      <c r="BNJ111" s="98" t="s">
        <v>669</v>
      </c>
      <c r="BNK111" s="98" t="s">
        <v>669</v>
      </c>
      <c r="BNL111" s="98" t="s">
        <v>669</v>
      </c>
      <c r="BNM111" s="98" t="s">
        <v>669</v>
      </c>
      <c r="BNN111" s="98" t="s">
        <v>669</v>
      </c>
      <c r="BNO111" s="98" t="s">
        <v>669</v>
      </c>
      <c r="BNP111" s="98" t="s">
        <v>669</v>
      </c>
      <c r="BNQ111" s="98" t="s">
        <v>669</v>
      </c>
      <c r="BNR111" s="98" t="s">
        <v>669</v>
      </c>
      <c r="BNS111" s="98" t="s">
        <v>669</v>
      </c>
      <c r="BNT111" s="98" t="s">
        <v>669</v>
      </c>
      <c r="BNU111" s="98" t="s">
        <v>669</v>
      </c>
      <c r="BNV111" s="98" t="s">
        <v>669</v>
      </c>
      <c r="BNW111" s="98" t="s">
        <v>669</v>
      </c>
      <c r="BNX111" s="98" t="s">
        <v>669</v>
      </c>
      <c r="BNY111" s="98" t="s">
        <v>669</v>
      </c>
      <c r="BNZ111" s="98" t="s">
        <v>669</v>
      </c>
      <c r="BOA111" s="98" t="s">
        <v>669</v>
      </c>
      <c r="BOB111" s="98" t="s">
        <v>669</v>
      </c>
      <c r="BOC111" s="98" t="s">
        <v>669</v>
      </c>
      <c r="BOD111" s="98" t="s">
        <v>669</v>
      </c>
      <c r="BOE111" s="98" t="s">
        <v>669</v>
      </c>
      <c r="BOF111" s="98" t="s">
        <v>669</v>
      </c>
      <c r="BOG111" s="98" t="s">
        <v>669</v>
      </c>
      <c r="BOH111" s="98" t="s">
        <v>669</v>
      </c>
      <c r="BOI111" s="98" t="s">
        <v>669</v>
      </c>
      <c r="BOJ111" s="98" t="s">
        <v>669</v>
      </c>
      <c r="BOK111" s="98" t="s">
        <v>669</v>
      </c>
      <c r="BOL111" s="98" t="s">
        <v>669</v>
      </c>
      <c r="BOM111" s="98" t="s">
        <v>669</v>
      </c>
      <c r="BON111" s="98" t="s">
        <v>669</v>
      </c>
      <c r="BOO111" s="98" t="s">
        <v>669</v>
      </c>
      <c r="BOP111" s="98" t="s">
        <v>669</v>
      </c>
      <c r="BOQ111" s="98" t="s">
        <v>669</v>
      </c>
      <c r="BOR111" s="98" t="s">
        <v>669</v>
      </c>
      <c r="BOS111" s="98" t="s">
        <v>669</v>
      </c>
      <c r="BOT111" s="98" t="s">
        <v>669</v>
      </c>
      <c r="BOU111" s="98" t="s">
        <v>669</v>
      </c>
      <c r="BOV111" s="98" t="s">
        <v>669</v>
      </c>
      <c r="BOW111" s="98" t="s">
        <v>669</v>
      </c>
      <c r="BOX111" s="98" t="s">
        <v>669</v>
      </c>
      <c r="BOY111" s="98" t="s">
        <v>669</v>
      </c>
      <c r="BOZ111" s="98" t="s">
        <v>669</v>
      </c>
      <c r="BPA111" s="98" t="s">
        <v>669</v>
      </c>
      <c r="BPB111" s="98" t="s">
        <v>669</v>
      </c>
      <c r="BPC111" s="98" t="s">
        <v>669</v>
      </c>
      <c r="BPD111" s="98" t="s">
        <v>669</v>
      </c>
      <c r="BPE111" s="98" t="s">
        <v>669</v>
      </c>
      <c r="BPF111" s="98" t="s">
        <v>669</v>
      </c>
      <c r="BPG111" s="98" t="s">
        <v>669</v>
      </c>
      <c r="BPH111" s="98" t="s">
        <v>669</v>
      </c>
      <c r="BPI111" s="98" t="s">
        <v>669</v>
      </c>
      <c r="BPJ111" s="98" t="s">
        <v>669</v>
      </c>
      <c r="BPK111" s="98" t="s">
        <v>669</v>
      </c>
      <c r="BPL111" s="98" t="s">
        <v>669</v>
      </c>
      <c r="BPM111" s="98" t="s">
        <v>669</v>
      </c>
      <c r="BPN111" s="98" t="s">
        <v>669</v>
      </c>
      <c r="BPO111" s="98" t="s">
        <v>669</v>
      </c>
      <c r="BPP111" s="98" t="s">
        <v>669</v>
      </c>
      <c r="BPQ111" s="98" t="s">
        <v>669</v>
      </c>
      <c r="BPR111" s="98" t="s">
        <v>669</v>
      </c>
      <c r="BPS111" s="98" t="s">
        <v>669</v>
      </c>
      <c r="BPT111" s="98" t="s">
        <v>669</v>
      </c>
      <c r="BPU111" s="98" t="s">
        <v>669</v>
      </c>
      <c r="BPV111" s="98" t="s">
        <v>669</v>
      </c>
      <c r="BPW111" s="98" t="s">
        <v>669</v>
      </c>
      <c r="BPX111" s="98" t="s">
        <v>669</v>
      </c>
      <c r="BPY111" s="98" t="s">
        <v>669</v>
      </c>
      <c r="BPZ111" s="98" t="s">
        <v>669</v>
      </c>
      <c r="BQA111" s="98" t="s">
        <v>669</v>
      </c>
      <c r="BQB111" s="98" t="s">
        <v>669</v>
      </c>
      <c r="BQC111" s="98" t="s">
        <v>669</v>
      </c>
      <c r="BQD111" s="98" t="s">
        <v>669</v>
      </c>
      <c r="BQE111" s="98" t="s">
        <v>669</v>
      </c>
      <c r="BQF111" s="98" t="s">
        <v>669</v>
      </c>
      <c r="BQG111" s="98" t="s">
        <v>669</v>
      </c>
      <c r="BQH111" s="98" t="s">
        <v>669</v>
      </c>
      <c r="BQI111" s="98" t="s">
        <v>669</v>
      </c>
      <c r="BQJ111" s="98" t="s">
        <v>669</v>
      </c>
      <c r="BQK111" s="98" t="s">
        <v>669</v>
      </c>
      <c r="BQL111" s="98" t="s">
        <v>669</v>
      </c>
      <c r="BQM111" s="98" t="s">
        <v>669</v>
      </c>
      <c r="BQN111" s="98" t="s">
        <v>669</v>
      </c>
      <c r="BQO111" s="98" t="s">
        <v>669</v>
      </c>
      <c r="BQP111" s="98" t="s">
        <v>669</v>
      </c>
      <c r="BQQ111" s="98" t="s">
        <v>669</v>
      </c>
      <c r="BQR111" s="98" t="s">
        <v>669</v>
      </c>
      <c r="BQS111" s="98" t="s">
        <v>669</v>
      </c>
      <c r="BQT111" s="98" t="s">
        <v>669</v>
      </c>
      <c r="BQU111" s="98" t="s">
        <v>669</v>
      </c>
      <c r="BQV111" s="98" t="s">
        <v>669</v>
      </c>
      <c r="BQW111" s="98" t="s">
        <v>669</v>
      </c>
      <c r="BQX111" s="98" t="s">
        <v>669</v>
      </c>
      <c r="BQY111" s="98" t="s">
        <v>669</v>
      </c>
      <c r="BQZ111" s="98" t="s">
        <v>669</v>
      </c>
      <c r="BRA111" s="98" t="s">
        <v>669</v>
      </c>
      <c r="BRB111" s="98" t="s">
        <v>669</v>
      </c>
      <c r="BRC111" s="98" t="s">
        <v>669</v>
      </c>
      <c r="BRD111" s="98" t="s">
        <v>669</v>
      </c>
      <c r="BRE111" s="98" t="s">
        <v>669</v>
      </c>
      <c r="BRF111" s="98" t="s">
        <v>669</v>
      </c>
      <c r="BRG111" s="98" t="s">
        <v>669</v>
      </c>
      <c r="BRH111" s="98" t="s">
        <v>669</v>
      </c>
      <c r="BRI111" s="98" t="s">
        <v>669</v>
      </c>
      <c r="BRJ111" s="98" t="s">
        <v>669</v>
      </c>
      <c r="BRK111" s="98" t="s">
        <v>669</v>
      </c>
      <c r="BRL111" s="98" t="s">
        <v>669</v>
      </c>
      <c r="BRM111" s="98" t="s">
        <v>669</v>
      </c>
      <c r="BRN111" s="98" t="s">
        <v>669</v>
      </c>
      <c r="BRO111" s="98" t="s">
        <v>669</v>
      </c>
      <c r="BRP111" s="98" t="s">
        <v>669</v>
      </c>
      <c r="BRQ111" s="98" t="s">
        <v>669</v>
      </c>
      <c r="BRR111" s="98" t="s">
        <v>669</v>
      </c>
      <c r="BRS111" s="98" t="s">
        <v>669</v>
      </c>
      <c r="BRT111" s="98" t="s">
        <v>669</v>
      </c>
      <c r="BRU111" s="98" t="s">
        <v>669</v>
      </c>
      <c r="BRV111" s="98" t="s">
        <v>669</v>
      </c>
      <c r="BRW111" s="98" t="s">
        <v>669</v>
      </c>
      <c r="BRX111" s="98" t="s">
        <v>669</v>
      </c>
      <c r="BRY111" s="98" t="s">
        <v>669</v>
      </c>
      <c r="BRZ111" s="98" t="s">
        <v>669</v>
      </c>
      <c r="BSA111" s="98" t="s">
        <v>669</v>
      </c>
      <c r="BSB111" s="98" t="s">
        <v>669</v>
      </c>
      <c r="BSC111" s="98" t="s">
        <v>669</v>
      </c>
      <c r="BSD111" s="98" t="s">
        <v>669</v>
      </c>
      <c r="BSE111" s="98" t="s">
        <v>669</v>
      </c>
      <c r="BSF111" s="98" t="s">
        <v>669</v>
      </c>
      <c r="BSG111" s="98" t="s">
        <v>669</v>
      </c>
      <c r="BSH111" s="98" t="s">
        <v>669</v>
      </c>
      <c r="BSI111" s="98" t="s">
        <v>669</v>
      </c>
      <c r="BSJ111" s="98" t="s">
        <v>669</v>
      </c>
      <c r="BSK111" s="98" t="s">
        <v>669</v>
      </c>
      <c r="BSL111" s="98" t="s">
        <v>669</v>
      </c>
      <c r="BSM111" s="98" t="s">
        <v>669</v>
      </c>
      <c r="BSN111" s="98" t="s">
        <v>669</v>
      </c>
      <c r="BSO111" s="98" t="s">
        <v>669</v>
      </c>
      <c r="BSP111" s="98" t="s">
        <v>669</v>
      </c>
      <c r="BSQ111" s="98" t="s">
        <v>669</v>
      </c>
      <c r="BSR111" s="98" t="s">
        <v>669</v>
      </c>
      <c r="BSS111" s="98" t="s">
        <v>669</v>
      </c>
      <c r="BST111" s="98" t="s">
        <v>669</v>
      </c>
      <c r="BSU111" s="98" t="s">
        <v>669</v>
      </c>
      <c r="BSV111" s="98" t="s">
        <v>669</v>
      </c>
      <c r="BSW111" s="98" t="s">
        <v>669</v>
      </c>
      <c r="BSX111" s="98" t="s">
        <v>669</v>
      </c>
      <c r="BSY111" s="98" t="s">
        <v>669</v>
      </c>
      <c r="BSZ111" s="98" t="s">
        <v>669</v>
      </c>
      <c r="BTA111" s="98" t="s">
        <v>669</v>
      </c>
      <c r="BTB111" s="98" t="s">
        <v>669</v>
      </c>
      <c r="BTC111" s="98" t="s">
        <v>669</v>
      </c>
      <c r="BTD111" s="98" t="s">
        <v>669</v>
      </c>
      <c r="BTE111" s="98" t="s">
        <v>669</v>
      </c>
      <c r="BTF111" s="98" t="s">
        <v>669</v>
      </c>
      <c r="BTG111" s="98" t="s">
        <v>669</v>
      </c>
      <c r="BTH111" s="98" t="s">
        <v>669</v>
      </c>
      <c r="BTI111" s="98" t="s">
        <v>669</v>
      </c>
      <c r="BTJ111" s="98" t="s">
        <v>669</v>
      </c>
      <c r="BTK111" s="98" t="s">
        <v>669</v>
      </c>
      <c r="BTL111" s="98" t="s">
        <v>669</v>
      </c>
      <c r="BTM111" s="98" t="s">
        <v>669</v>
      </c>
      <c r="BTN111" s="98" t="s">
        <v>669</v>
      </c>
      <c r="BTO111" s="98" t="s">
        <v>669</v>
      </c>
      <c r="BTP111" s="98" t="s">
        <v>669</v>
      </c>
      <c r="BTQ111" s="98" t="s">
        <v>669</v>
      </c>
      <c r="BTR111" s="98" t="s">
        <v>669</v>
      </c>
      <c r="BTS111" s="98" t="s">
        <v>669</v>
      </c>
      <c r="BTT111" s="98" t="s">
        <v>669</v>
      </c>
      <c r="BTU111" s="98" t="s">
        <v>669</v>
      </c>
      <c r="BTV111" s="98" t="s">
        <v>669</v>
      </c>
      <c r="BTW111" s="98" t="s">
        <v>669</v>
      </c>
      <c r="BTX111" s="98" t="s">
        <v>669</v>
      </c>
      <c r="BTY111" s="98" t="s">
        <v>669</v>
      </c>
      <c r="BTZ111" s="98" t="s">
        <v>669</v>
      </c>
      <c r="BUA111" s="98" t="s">
        <v>669</v>
      </c>
      <c r="BUB111" s="98" t="s">
        <v>669</v>
      </c>
      <c r="BUC111" s="98" t="s">
        <v>669</v>
      </c>
      <c r="BUD111" s="98" t="s">
        <v>669</v>
      </c>
      <c r="BUE111" s="98" t="s">
        <v>669</v>
      </c>
      <c r="BUF111" s="98" t="s">
        <v>669</v>
      </c>
      <c r="BUG111" s="98" t="s">
        <v>669</v>
      </c>
      <c r="BUH111" s="98" t="s">
        <v>669</v>
      </c>
      <c r="BUI111" s="98" t="s">
        <v>669</v>
      </c>
      <c r="BUJ111" s="98" t="s">
        <v>669</v>
      </c>
      <c r="BUK111" s="98" t="s">
        <v>669</v>
      </c>
      <c r="BUL111" s="98" t="s">
        <v>669</v>
      </c>
      <c r="BUM111" s="98" t="s">
        <v>669</v>
      </c>
      <c r="BUN111" s="98" t="s">
        <v>669</v>
      </c>
      <c r="BUO111" s="98" t="s">
        <v>669</v>
      </c>
      <c r="BUP111" s="98" t="s">
        <v>669</v>
      </c>
      <c r="BUQ111" s="98" t="s">
        <v>669</v>
      </c>
      <c r="BUR111" s="98" t="s">
        <v>669</v>
      </c>
      <c r="BUS111" s="98" t="s">
        <v>669</v>
      </c>
      <c r="BUT111" s="98" t="s">
        <v>669</v>
      </c>
      <c r="BUU111" s="98" t="s">
        <v>669</v>
      </c>
      <c r="BUV111" s="98" t="s">
        <v>669</v>
      </c>
      <c r="BUW111" s="98" t="s">
        <v>669</v>
      </c>
      <c r="BUX111" s="98" t="s">
        <v>669</v>
      </c>
      <c r="BUY111" s="98" t="s">
        <v>669</v>
      </c>
      <c r="BUZ111" s="98" t="s">
        <v>669</v>
      </c>
      <c r="BVA111" s="98" t="s">
        <v>669</v>
      </c>
      <c r="BVB111" s="98" t="s">
        <v>669</v>
      </c>
      <c r="BVC111" s="98" t="s">
        <v>669</v>
      </c>
      <c r="BVD111" s="98" t="s">
        <v>669</v>
      </c>
      <c r="BVE111" s="98" t="s">
        <v>669</v>
      </c>
      <c r="BVF111" s="98" t="s">
        <v>669</v>
      </c>
      <c r="BVG111" s="98" t="s">
        <v>669</v>
      </c>
      <c r="BVH111" s="98" t="s">
        <v>669</v>
      </c>
      <c r="BVI111" s="98" t="s">
        <v>669</v>
      </c>
      <c r="BVJ111" s="98" t="s">
        <v>669</v>
      </c>
      <c r="BVK111" s="98" t="s">
        <v>669</v>
      </c>
      <c r="BVL111" s="98" t="s">
        <v>669</v>
      </c>
      <c r="BVM111" s="98" t="s">
        <v>669</v>
      </c>
      <c r="BVN111" s="98" t="s">
        <v>669</v>
      </c>
      <c r="BVO111" s="98" t="s">
        <v>669</v>
      </c>
      <c r="BVP111" s="98" t="s">
        <v>669</v>
      </c>
      <c r="BVQ111" s="98" t="s">
        <v>669</v>
      </c>
      <c r="BVR111" s="98" t="s">
        <v>669</v>
      </c>
      <c r="BVS111" s="98" t="s">
        <v>669</v>
      </c>
      <c r="BVT111" s="98" t="s">
        <v>669</v>
      </c>
      <c r="BVU111" s="98" t="s">
        <v>669</v>
      </c>
      <c r="BVV111" s="98" t="s">
        <v>669</v>
      </c>
      <c r="BVW111" s="98" t="s">
        <v>669</v>
      </c>
      <c r="BVX111" s="98" t="s">
        <v>669</v>
      </c>
      <c r="BVY111" s="98" t="s">
        <v>669</v>
      </c>
      <c r="BVZ111" s="98" t="s">
        <v>669</v>
      </c>
      <c r="BWA111" s="98" t="s">
        <v>669</v>
      </c>
      <c r="BWB111" s="98" t="s">
        <v>669</v>
      </c>
      <c r="BWC111" s="98" t="s">
        <v>669</v>
      </c>
      <c r="BWD111" s="98" t="s">
        <v>669</v>
      </c>
      <c r="BWE111" s="98" t="s">
        <v>669</v>
      </c>
      <c r="BWF111" s="98" t="s">
        <v>669</v>
      </c>
      <c r="BWG111" s="98" t="s">
        <v>669</v>
      </c>
      <c r="BWH111" s="98" t="s">
        <v>669</v>
      </c>
      <c r="BWI111" s="98" t="s">
        <v>669</v>
      </c>
      <c r="BWJ111" s="98" t="s">
        <v>669</v>
      </c>
      <c r="BWK111" s="98" t="s">
        <v>669</v>
      </c>
      <c r="BWL111" s="98" t="s">
        <v>669</v>
      </c>
      <c r="BWM111" s="98" t="s">
        <v>669</v>
      </c>
      <c r="BWN111" s="98" t="s">
        <v>669</v>
      </c>
      <c r="BWO111" s="98" t="s">
        <v>669</v>
      </c>
      <c r="BWP111" s="98" t="s">
        <v>669</v>
      </c>
      <c r="BWQ111" s="98" t="s">
        <v>669</v>
      </c>
      <c r="BWR111" s="98" t="s">
        <v>669</v>
      </c>
      <c r="BWS111" s="98" t="s">
        <v>669</v>
      </c>
      <c r="BWT111" s="98" t="s">
        <v>669</v>
      </c>
      <c r="BWU111" s="98" t="s">
        <v>669</v>
      </c>
      <c r="BWV111" s="98" t="s">
        <v>669</v>
      </c>
      <c r="BWW111" s="98" t="s">
        <v>669</v>
      </c>
      <c r="BWX111" s="98" t="s">
        <v>669</v>
      </c>
      <c r="BWY111" s="98" t="s">
        <v>669</v>
      </c>
      <c r="BWZ111" s="98" t="s">
        <v>669</v>
      </c>
      <c r="BXA111" s="98" t="s">
        <v>669</v>
      </c>
      <c r="BXB111" s="98" t="s">
        <v>669</v>
      </c>
      <c r="BXC111" s="98" t="s">
        <v>669</v>
      </c>
      <c r="BXD111" s="98" t="s">
        <v>669</v>
      </c>
      <c r="BXE111" s="98" t="s">
        <v>669</v>
      </c>
      <c r="BXF111" s="98" t="s">
        <v>669</v>
      </c>
      <c r="BXG111" s="98" t="s">
        <v>669</v>
      </c>
      <c r="BXH111" s="98" t="s">
        <v>669</v>
      </c>
      <c r="BXI111" s="98" t="s">
        <v>669</v>
      </c>
      <c r="BXJ111" s="98" t="s">
        <v>669</v>
      </c>
      <c r="BXK111" s="98" t="s">
        <v>669</v>
      </c>
      <c r="BXL111" s="98" t="s">
        <v>669</v>
      </c>
      <c r="BXM111" s="98" t="s">
        <v>669</v>
      </c>
      <c r="BXN111" s="98" t="s">
        <v>669</v>
      </c>
      <c r="BXO111" s="98" t="s">
        <v>669</v>
      </c>
      <c r="BXP111" s="98" t="s">
        <v>669</v>
      </c>
      <c r="BXQ111" s="98" t="s">
        <v>669</v>
      </c>
      <c r="BXR111" s="98" t="s">
        <v>669</v>
      </c>
      <c r="BXS111" s="98" t="s">
        <v>669</v>
      </c>
      <c r="BXT111" s="98" t="s">
        <v>669</v>
      </c>
      <c r="BXU111" s="98" t="s">
        <v>669</v>
      </c>
      <c r="BXV111" s="98" t="s">
        <v>669</v>
      </c>
      <c r="BXW111" s="98" t="s">
        <v>669</v>
      </c>
      <c r="BXX111" s="98" t="s">
        <v>669</v>
      </c>
      <c r="BXY111" s="98" t="s">
        <v>669</v>
      </c>
      <c r="BXZ111" s="98" t="s">
        <v>669</v>
      </c>
      <c r="BYA111" s="98" t="s">
        <v>669</v>
      </c>
      <c r="BYB111" s="98" t="s">
        <v>669</v>
      </c>
      <c r="BYC111" s="98" t="s">
        <v>669</v>
      </c>
      <c r="BYD111" s="98" t="s">
        <v>669</v>
      </c>
      <c r="BYE111" s="98" t="s">
        <v>669</v>
      </c>
      <c r="BYF111" s="98" t="s">
        <v>669</v>
      </c>
      <c r="BYG111" s="98" t="s">
        <v>669</v>
      </c>
      <c r="BYH111" s="98" t="s">
        <v>669</v>
      </c>
      <c r="BYI111" s="98" t="s">
        <v>669</v>
      </c>
      <c r="BYJ111" s="98" t="s">
        <v>669</v>
      </c>
      <c r="BYK111" s="98" t="s">
        <v>669</v>
      </c>
      <c r="BYL111" s="98" t="s">
        <v>669</v>
      </c>
      <c r="BYM111" s="98" t="s">
        <v>669</v>
      </c>
      <c r="BYN111" s="98" t="s">
        <v>669</v>
      </c>
      <c r="BYO111" s="98" t="s">
        <v>669</v>
      </c>
      <c r="BYP111" s="98" t="s">
        <v>669</v>
      </c>
      <c r="BYQ111" s="98" t="s">
        <v>669</v>
      </c>
      <c r="BYR111" s="98" t="s">
        <v>669</v>
      </c>
      <c r="BYS111" s="98" t="s">
        <v>669</v>
      </c>
      <c r="BYT111" s="98" t="s">
        <v>669</v>
      </c>
      <c r="BYU111" s="98" t="s">
        <v>669</v>
      </c>
      <c r="BYV111" s="98" t="s">
        <v>669</v>
      </c>
      <c r="BYW111" s="98" t="s">
        <v>669</v>
      </c>
      <c r="BYX111" s="98" t="s">
        <v>669</v>
      </c>
      <c r="BYY111" s="98" t="s">
        <v>669</v>
      </c>
      <c r="BYZ111" s="98" t="s">
        <v>669</v>
      </c>
      <c r="BZA111" s="98" t="s">
        <v>669</v>
      </c>
      <c r="BZB111" s="98" t="s">
        <v>669</v>
      </c>
      <c r="BZC111" s="98" t="s">
        <v>669</v>
      </c>
      <c r="BZD111" s="98" t="s">
        <v>669</v>
      </c>
      <c r="BZE111" s="98" t="s">
        <v>669</v>
      </c>
      <c r="BZF111" s="98" t="s">
        <v>669</v>
      </c>
      <c r="BZG111" s="98" t="s">
        <v>669</v>
      </c>
      <c r="BZH111" s="98" t="s">
        <v>669</v>
      </c>
      <c r="BZI111" s="98" t="s">
        <v>669</v>
      </c>
      <c r="BZJ111" s="98" t="s">
        <v>669</v>
      </c>
      <c r="BZK111" s="98" t="s">
        <v>669</v>
      </c>
      <c r="BZL111" s="98" t="s">
        <v>669</v>
      </c>
      <c r="BZM111" s="98" t="s">
        <v>669</v>
      </c>
      <c r="BZN111" s="98" t="s">
        <v>669</v>
      </c>
      <c r="BZO111" s="98" t="s">
        <v>669</v>
      </c>
      <c r="BZP111" s="98" t="s">
        <v>669</v>
      </c>
      <c r="BZQ111" s="98" t="s">
        <v>669</v>
      </c>
      <c r="BZR111" s="98" t="s">
        <v>669</v>
      </c>
      <c r="BZS111" s="98" t="s">
        <v>669</v>
      </c>
      <c r="BZT111" s="98" t="s">
        <v>669</v>
      </c>
      <c r="BZU111" s="98" t="s">
        <v>669</v>
      </c>
      <c r="BZV111" s="98" t="s">
        <v>669</v>
      </c>
      <c r="BZW111" s="98" t="s">
        <v>669</v>
      </c>
      <c r="BZX111" s="98" t="s">
        <v>669</v>
      </c>
      <c r="BZY111" s="98" t="s">
        <v>669</v>
      </c>
      <c r="BZZ111" s="98" t="s">
        <v>669</v>
      </c>
      <c r="CAA111" s="98" t="s">
        <v>669</v>
      </c>
      <c r="CAB111" s="98" t="s">
        <v>669</v>
      </c>
      <c r="CAC111" s="98" t="s">
        <v>669</v>
      </c>
      <c r="CAD111" s="98" t="s">
        <v>669</v>
      </c>
      <c r="CAE111" s="98" t="s">
        <v>669</v>
      </c>
      <c r="CAF111" s="98" t="s">
        <v>669</v>
      </c>
      <c r="CAG111" s="98" t="s">
        <v>669</v>
      </c>
      <c r="CAH111" s="98" t="s">
        <v>669</v>
      </c>
      <c r="CAI111" s="98" t="s">
        <v>669</v>
      </c>
      <c r="CAJ111" s="98" t="s">
        <v>669</v>
      </c>
      <c r="CAK111" s="98" t="s">
        <v>669</v>
      </c>
      <c r="CAL111" s="98" t="s">
        <v>669</v>
      </c>
      <c r="CAM111" s="98" t="s">
        <v>669</v>
      </c>
      <c r="CAN111" s="98" t="s">
        <v>669</v>
      </c>
      <c r="CAO111" s="98" t="s">
        <v>669</v>
      </c>
      <c r="CAP111" s="98" t="s">
        <v>669</v>
      </c>
      <c r="CAQ111" s="98" t="s">
        <v>669</v>
      </c>
      <c r="CAR111" s="98" t="s">
        <v>669</v>
      </c>
      <c r="CAS111" s="98" t="s">
        <v>669</v>
      </c>
      <c r="CAT111" s="98" t="s">
        <v>669</v>
      </c>
      <c r="CAU111" s="98" t="s">
        <v>669</v>
      </c>
      <c r="CAV111" s="98" t="s">
        <v>669</v>
      </c>
      <c r="CAW111" s="98" t="s">
        <v>669</v>
      </c>
      <c r="CAX111" s="98" t="s">
        <v>669</v>
      </c>
      <c r="CAY111" s="98" t="s">
        <v>669</v>
      </c>
      <c r="CAZ111" s="98" t="s">
        <v>669</v>
      </c>
      <c r="CBA111" s="98" t="s">
        <v>669</v>
      </c>
      <c r="CBB111" s="98" t="s">
        <v>669</v>
      </c>
      <c r="CBC111" s="98" t="s">
        <v>669</v>
      </c>
      <c r="CBD111" s="98" t="s">
        <v>669</v>
      </c>
      <c r="CBE111" s="98" t="s">
        <v>669</v>
      </c>
      <c r="CBF111" s="98" t="s">
        <v>669</v>
      </c>
      <c r="CBG111" s="98" t="s">
        <v>669</v>
      </c>
      <c r="CBH111" s="98" t="s">
        <v>669</v>
      </c>
      <c r="CBI111" s="98" t="s">
        <v>669</v>
      </c>
      <c r="CBJ111" s="98" t="s">
        <v>669</v>
      </c>
      <c r="CBK111" s="98" t="s">
        <v>669</v>
      </c>
      <c r="CBL111" s="98" t="s">
        <v>669</v>
      </c>
      <c r="CBM111" s="98" t="s">
        <v>669</v>
      </c>
      <c r="CBN111" s="98" t="s">
        <v>669</v>
      </c>
      <c r="CBO111" s="98" t="s">
        <v>669</v>
      </c>
      <c r="CBP111" s="98" t="s">
        <v>669</v>
      </c>
      <c r="CBQ111" s="98" t="s">
        <v>669</v>
      </c>
      <c r="CBR111" s="98" t="s">
        <v>669</v>
      </c>
      <c r="CBS111" s="98" t="s">
        <v>669</v>
      </c>
      <c r="CBT111" s="98" t="s">
        <v>669</v>
      </c>
      <c r="CBU111" s="98" t="s">
        <v>669</v>
      </c>
      <c r="CBV111" s="98" t="s">
        <v>669</v>
      </c>
      <c r="CBW111" s="98" t="s">
        <v>669</v>
      </c>
      <c r="CBX111" s="98" t="s">
        <v>669</v>
      </c>
      <c r="CBY111" s="98" t="s">
        <v>669</v>
      </c>
      <c r="CBZ111" s="98" t="s">
        <v>669</v>
      </c>
      <c r="CCA111" s="98" t="s">
        <v>669</v>
      </c>
      <c r="CCB111" s="98" t="s">
        <v>669</v>
      </c>
      <c r="CCC111" s="98" t="s">
        <v>669</v>
      </c>
      <c r="CCD111" s="98" t="s">
        <v>669</v>
      </c>
      <c r="CCE111" s="98" t="s">
        <v>669</v>
      </c>
      <c r="CCF111" s="98" t="s">
        <v>669</v>
      </c>
      <c r="CCG111" s="98" t="s">
        <v>669</v>
      </c>
      <c r="CCH111" s="98" t="s">
        <v>669</v>
      </c>
      <c r="CCI111" s="98" t="s">
        <v>669</v>
      </c>
      <c r="CCJ111" s="98" t="s">
        <v>669</v>
      </c>
      <c r="CCK111" s="98" t="s">
        <v>669</v>
      </c>
      <c r="CCL111" s="98" t="s">
        <v>669</v>
      </c>
      <c r="CCM111" s="98" t="s">
        <v>669</v>
      </c>
      <c r="CCN111" s="98" t="s">
        <v>669</v>
      </c>
      <c r="CCO111" s="98" t="s">
        <v>669</v>
      </c>
      <c r="CCP111" s="98" t="s">
        <v>669</v>
      </c>
      <c r="CCQ111" s="98" t="s">
        <v>669</v>
      </c>
      <c r="CCR111" s="98" t="s">
        <v>669</v>
      </c>
      <c r="CCS111" s="98" t="s">
        <v>669</v>
      </c>
      <c r="CCT111" s="98" t="s">
        <v>669</v>
      </c>
      <c r="CCU111" s="98" t="s">
        <v>669</v>
      </c>
      <c r="CCV111" s="98" t="s">
        <v>669</v>
      </c>
      <c r="CCW111" s="98" t="s">
        <v>669</v>
      </c>
      <c r="CCX111" s="98" t="s">
        <v>669</v>
      </c>
      <c r="CCY111" s="98" t="s">
        <v>669</v>
      </c>
      <c r="CCZ111" s="98" t="s">
        <v>669</v>
      </c>
      <c r="CDA111" s="98" t="s">
        <v>669</v>
      </c>
      <c r="CDB111" s="98" t="s">
        <v>669</v>
      </c>
      <c r="CDC111" s="98" t="s">
        <v>669</v>
      </c>
      <c r="CDD111" s="98" t="s">
        <v>669</v>
      </c>
      <c r="CDE111" s="98" t="s">
        <v>669</v>
      </c>
      <c r="CDF111" s="98" t="s">
        <v>669</v>
      </c>
      <c r="CDG111" s="98" t="s">
        <v>669</v>
      </c>
      <c r="CDH111" s="98" t="s">
        <v>669</v>
      </c>
      <c r="CDI111" s="98" t="s">
        <v>669</v>
      </c>
      <c r="CDJ111" s="98" t="s">
        <v>669</v>
      </c>
      <c r="CDK111" s="98" t="s">
        <v>669</v>
      </c>
      <c r="CDL111" s="98" t="s">
        <v>669</v>
      </c>
      <c r="CDM111" s="98" t="s">
        <v>669</v>
      </c>
      <c r="CDN111" s="98" t="s">
        <v>669</v>
      </c>
      <c r="CDO111" s="98" t="s">
        <v>669</v>
      </c>
      <c r="CDP111" s="98" t="s">
        <v>669</v>
      </c>
      <c r="CDQ111" s="98" t="s">
        <v>669</v>
      </c>
      <c r="CDR111" s="98" t="s">
        <v>669</v>
      </c>
      <c r="CDS111" s="98" t="s">
        <v>669</v>
      </c>
      <c r="CDT111" s="98" t="s">
        <v>669</v>
      </c>
      <c r="CDU111" s="98" t="s">
        <v>669</v>
      </c>
      <c r="CDV111" s="98" t="s">
        <v>669</v>
      </c>
      <c r="CDW111" s="98" t="s">
        <v>669</v>
      </c>
      <c r="CDX111" s="98" t="s">
        <v>669</v>
      </c>
      <c r="CDY111" s="98" t="s">
        <v>669</v>
      </c>
      <c r="CDZ111" s="98" t="s">
        <v>669</v>
      </c>
      <c r="CEA111" s="98" t="s">
        <v>669</v>
      </c>
      <c r="CEB111" s="98" t="s">
        <v>669</v>
      </c>
      <c r="CEC111" s="98" t="s">
        <v>669</v>
      </c>
      <c r="CED111" s="98" t="s">
        <v>669</v>
      </c>
      <c r="CEE111" s="98" t="s">
        <v>669</v>
      </c>
      <c r="CEF111" s="98" t="s">
        <v>669</v>
      </c>
      <c r="CEG111" s="98" t="s">
        <v>669</v>
      </c>
      <c r="CEH111" s="98" t="s">
        <v>669</v>
      </c>
      <c r="CEI111" s="98" t="s">
        <v>669</v>
      </c>
      <c r="CEJ111" s="98" t="s">
        <v>669</v>
      </c>
      <c r="CEK111" s="98" t="s">
        <v>669</v>
      </c>
      <c r="CEL111" s="98" t="s">
        <v>669</v>
      </c>
      <c r="CEM111" s="98" t="s">
        <v>669</v>
      </c>
      <c r="CEN111" s="98" t="s">
        <v>669</v>
      </c>
      <c r="CEO111" s="98" t="s">
        <v>669</v>
      </c>
      <c r="CEP111" s="98" t="s">
        <v>669</v>
      </c>
      <c r="CEQ111" s="98" t="s">
        <v>669</v>
      </c>
      <c r="CER111" s="98" t="s">
        <v>669</v>
      </c>
      <c r="CES111" s="98" t="s">
        <v>669</v>
      </c>
      <c r="CET111" s="98" t="s">
        <v>669</v>
      </c>
      <c r="CEU111" s="98" t="s">
        <v>669</v>
      </c>
      <c r="CEV111" s="98" t="s">
        <v>669</v>
      </c>
      <c r="CEW111" s="98" t="s">
        <v>669</v>
      </c>
      <c r="CEX111" s="98" t="s">
        <v>669</v>
      </c>
      <c r="CEY111" s="98" t="s">
        <v>669</v>
      </c>
      <c r="CEZ111" s="98" t="s">
        <v>669</v>
      </c>
      <c r="CFA111" s="98" t="s">
        <v>669</v>
      </c>
      <c r="CFB111" s="98" t="s">
        <v>669</v>
      </c>
      <c r="CFC111" s="98" t="s">
        <v>669</v>
      </c>
      <c r="CFD111" s="98" t="s">
        <v>669</v>
      </c>
      <c r="CFE111" s="98" t="s">
        <v>669</v>
      </c>
      <c r="CFF111" s="98" t="s">
        <v>669</v>
      </c>
      <c r="CFG111" s="98" t="s">
        <v>669</v>
      </c>
      <c r="CFH111" s="98" t="s">
        <v>669</v>
      </c>
      <c r="CFI111" s="98" t="s">
        <v>669</v>
      </c>
      <c r="CFJ111" s="98" t="s">
        <v>669</v>
      </c>
      <c r="CFK111" s="98" t="s">
        <v>669</v>
      </c>
      <c r="CFL111" s="98" t="s">
        <v>669</v>
      </c>
      <c r="CFM111" s="98" t="s">
        <v>669</v>
      </c>
      <c r="CFN111" s="98" t="s">
        <v>669</v>
      </c>
      <c r="CFO111" s="98" t="s">
        <v>669</v>
      </c>
      <c r="CFP111" s="98" t="s">
        <v>669</v>
      </c>
      <c r="CFQ111" s="98" t="s">
        <v>669</v>
      </c>
      <c r="CFR111" s="98" t="s">
        <v>669</v>
      </c>
      <c r="CFS111" s="98" t="s">
        <v>669</v>
      </c>
      <c r="CFT111" s="98" t="s">
        <v>669</v>
      </c>
      <c r="CFU111" s="98" t="s">
        <v>669</v>
      </c>
      <c r="CFV111" s="98" t="s">
        <v>669</v>
      </c>
      <c r="CFW111" s="98" t="s">
        <v>669</v>
      </c>
      <c r="CFX111" s="98" t="s">
        <v>669</v>
      </c>
      <c r="CFY111" s="98" t="s">
        <v>669</v>
      </c>
      <c r="CFZ111" s="98" t="s">
        <v>669</v>
      </c>
      <c r="CGA111" s="98" t="s">
        <v>669</v>
      </c>
      <c r="CGB111" s="98" t="s">
        <v>669</v>
      </c>
      <c r="CGC111" s="98" t="s">
        <v>669</v>
      </c>
      <c r="CGD111" s="98" t="s">
        <v>669</v>
      </c>
      <c r="CGE111" s="98" t="s">
        <v>669</v>
      </c>
      <c r="CGF111" s="98" t="s">
        <v>669</v>
      </c>
      <c r="CGG111" s="98" t="s">
        <v>669</v>
      </c>
      <c r="CGH111" s="98" t="s">
        <v>669</v>
      </c>
      <c r="CGI111" s="98" t="s">
        <v>669</v>
      </c>
      <c r="CGJ111" s="98" t="s">
        <v>669</v>
      </c>
      <c r="CGK111" s="98" t="s">
        <v>669</v>
      </c>
      <c r="CGL111" s="98" t="s">
        <v>669</v>
      </c>
      <c r="CGM111" s="98" t="s">
        <v>669</v>
      </c>
      <c r="CGN111" s="98" t="s">
        <v>669</v>
      </c>
      <c r="CGO111" s="98" t="s">
        <v>669</v>
      </c>
      <c r="CGP111" s="98" t="s">
        <v>669</v>
      </c>
      <c r="CGQ111" s="98" t="s">
        <v>669</v>
      </c>
      <c r="CGR111" s="98" t="s">
        <v>669</v>
      </c>
      <c r="CGS111" s="98" t="s">
        <v>669</v>
      </c>
      <c r="CGT111" s="98" t="s">
        <v>669</v>
      </c>
      <c r="CGU111" s="98" t="s">
        <v>669</v>
      </c>
      <c r="CGV111" s="98" t="s">
        <v>669</v>
      </c>
      <c r="CGW111" s="98" t="s">
        <v>669</v>
      </c>
      <c r="CGX111" s="98" t="s">
        <v>669</v>
      </c>
      <c r="CGY111" s="98" t="s">
        <v>669</v>
      </c>
      <c r="CGZ111" s="98" t="s">
        <v>669</v>
      </c>
      <c r="CHA111" s="98" t="s">
        <v>669</v>
      </c>
      <c r="CHB111" s="98" t="s">
        <v>669</v>
      </c>
      <c r="CHC111" s="98" t="s">
        <v>669</v>
      </c>
      <c r="CHD111" s="98" t="s">
        <v>669</v>
      </c>
      <c r="CHE111" s="98" t="s">
        <v>669</v>
      </c>
      <c r="CHF111" s="98" t="s">
        <v>669</v>
      </c>
      <c r="CHG111" s="98" t="s">
        <v>669</v>
      </c>
      <c r="CHH111" s="98" t="s">
        <v>669</v>
      </c>
      <c r="CHI111" s="98" t="s">
        <v>669</v>
      </c>
      <c r="CHJ111" s="98" t="s">
        <v>669</v>
      </c>
      <c r="CHK111" s="98" t="s">
        <v>669</v>
      </c>
      <c r="CHL111" s="98" t="s">
        <v>669</v>
      </c>
      <c r="CHM111" s="98" t="s">
        <v>669</v>
      </c>
      <c r="CHN111" s="98" t="s">
        <v>669</v>
      </c>
      <c r="CHO111" s="98" t="s">
        <v>669</v>
      </c>
      <c r="CHP111" s="98" t="s">
        <v>669</v>
      </c>
      <c r="CHQ111" s="98" t="s">
        <v>669</v>
      </c>
      <c r="CHR111" s="98" t="s">
        <v>669</v>
      </c>
      <c r="CHS111" s="98" t="s">
        <v>669</v>
      </c>
      <c r="CHT111" s="98" t="s">
        <v>669</v>
      </c>
      <c r="CHU111" s="98" t="s">
        <v>669</v>
      </c>
      <c r="CHV111" s="98" t="s">
        <v>669</v>
      </c>
      <c r="CHW111" s="98" t="s">
        <v>669</v>
      </c>
      <c r="CHX111" s="98" t="s">
        <v>669</v>
      </c>
      <c r="CHY111" s="98" t="s">
        <v>669</v>
      </c>
      <c r="CHZ111" s="98" t="s">
        <v>669</v>
      </c>
      <c r="CIA111" s="98" t="s">
        <v>669</v>
      </c>
      <c r="CIB111" s="98" t="s">
        <v>669</v>
      </c>
      <c r="CIC111" s="98" t="s">
        <v>669</v>
      </c>
      <c r="CID111" s="98" t="s">
        <v>669</v>
      </c>
      <c r="CIE111" s="98" t="s">
        <v>669</v>
      </c>
      <c r="CIF111" s="98" t="s">
        <v>669</v>
      </c>
      <c r="CIG111" s="98" t="s">
        <v>669</v>
      </c>
      <c r="CIH111" s="98" t="s">
        <v>669</v>
      </c>
      <c r="CII111" s="98" t="s">
        <v>669</v>
      </c>
      <c r="CIJ111" s="98" t="s">
        <v>669</v>
      </c>
      <c r="CIK111" s="98" t="s">
        <v>669</v>
      </c>
      <c r="CIL111" s="98" t="s">
        <v>669</v>
      </c>
      <c r="CIM111" s="98" t="s">
        <v>669</v>
      </c>
      <c r="CIN111" s="98" t="s">
        <v>669</v>
      </c>
      <c r="CIO111" s="98" t="s">
        <v>669</v>
      </c>
      <c r="CIP111" s="98" t="s">
        <v>669</v>
      </c>
      <c r="CIQ111" s="98" t="s">
        <v>669</v>
      </c>
      <c r="CIR111" s="98" t="s">
        <v>669</v>
      </c>
      <c r="CIS111" s="98" t="s">
        <v>669</v>
      </c>
      <c r="CIT111" s="98" t="s">
        <v>669</v>
      </c>
      <c r="CIU111" s="98" t="s">
        <v>669</v>
      </c>
      <c r="CIV111" s="98" t="s">
        <v>669</v>
      </c>
      <c r="CIW111" s="98" t="s">
        <v>669</v>
      </c>
      <c r="CIX111" s="98" t="s">
        <v>669</v>
      </c>
      <c r="CIY111" s="98" t="s">
        <v>669</v>
      </c>
      <c r="CIZ111" s="98" t="s">
        <v>669</v>
      </c>
      <c r="CJA111" s="98" t="s">
        <v>669</v>
      </c>
      <c r="CJB111" s="98" t="s">
        <v>669</v>
      </c>
      <c r="CJC111" s="98" t="s">
        <v>669</v>
      </c>
      <c r="CJD111" s="98" t="s">
        <v>669</v>
      </c>
      <c r="CJE111" s="98" t="s">
        <v>669</v>
      </c>
      <c r="CJF111" s="98" t="s">
        <v>669</v>
      </c>
      <c r="CJG111" s="98" t="s">
        <v>669</v>
      </c>
      <c r="CJH111" s="98" t="s">
        <v>669</v>
      </c>
      <c r="CJI111" s="98" t="s">
        <v>669</v>
      </c>
      <c r="CJJ111" s="98" t="s">
        <v>669</v>
      </c>
      <c r="CJK111" s="98" t="s">
        <v>669</v>
      </c>
      <c r="CJL111" s="98" t="s">
        <v>669</v>
      </c>
      <c r="CJM111" s="98" t="s">
        <v>669</v>
      </c>
      <c r="CJN111" s="98" t="s">
        <v>669</v>
      </c>
      <c r="CJO111" s="98" t="s">
        <v>669</v>
      </c>
      <c r="CJP111" s="98" t="s">
        <v>669</v>
      </c>
      <c r="CJQ111" s="98" t="s">
        <v>669</v>
      </c>
      <c r="CJR111" s="98" t="s">
        <v>669</v>
      </c>
      <c r="CJS111" s="98" t="s">
        <v>669</v>
      </c>
      <c r="CJT111" s="98" t="s">
        <v>669</v>
      </c>
      <c r="CJU111" s="98" t="s">
        <v>669</v>
      </c>
      <c r="CJV111" s="98" t="s">
        <v>669</v>
      </c>
      <c r="CJW111" s="98" t="s">
        <v>669</v>
      </c>
      <c r="CJX111" s="98" t="s">
        <v>669</v>
      </c>
      <c r="CJY111" s="98" t="s">
        <v>669</v>
      </c>
      <c r="CJZ111" s="98" t="s">
        <v>669</v>
      </c>
      <c r="CKA111" s="98" t="s">
        <v>669</v>
      </c>
      <c r="CKB111" s="98" t="s">
        <v>669</v>
      </c>
      <c r="CKC111" s="98" t="s">
        <v>669</v>
      </c>
      <c r="CKD111" s="98" t="s">
        <v>669</v>
      </c>
      <c r="CKE111" s="98" t="s">
        <v>669</v>
      </c>
      <c r="CKF111" s="98" t="s">
        <v>669</v>
      </c>
      <c r="CKG111" s="98" t="s">
        <v>669</v>
      </c>
      <c r="CKH111" s="98" t="s">
        <v>669</v>
      </c>
      <c r="CKI111" s="98" t="s">
        <v>669</v>
      </c>
      <c r="CKJ111" s="98" t="s">
        <v>669</v>
      </c>
      <c r="CKK111" s="98" t="s">
        <v>669</v>
      </c>
      <c r="CKL111" s="98" t="s">
        <v>669</v>
      </c>
      <c r="CKM111" s="98" t="s">
        <v>669</v>
      </c>
      <c r="CKN111" s="98" t="s">
        <v>669</v>
      </c>
      <c r="CKO111" s="98" t="s">
        <v>669</v>
      </c>
      <c r="CKP111" s="98" t="s">
        <v>669</v>
      </c>
      <c r="CKQ111" s="98" t="s">
        <v>669</v>
      </c>
      <c r="CKR111" s="98" t="s">
        <v>669</v>
      </c>
      <c r="CKS111" s="98" t="s">
        <v>669</v>
      </c>
      <c r="CKT111" s="98" t="s">
        <v>669</v>
      </c>
      <c r="CKU111" s="98" t="s">
        <v>669</v>
      </c>
      <c r="CKV111" s="98" t="s">
        <v>669</v>
      </c>
      <c r="CKW111" s="98" t="s">
        <v>669</v>
      </c>
      <c r="CKX111" s="98" t="s">
        <v>669</v>
      </c>
      <c r="CKY111" s="98" t="s">
        <v>669</v>
      </c>
      <c r="CKZ111" s="98" t="s">
        <v>669</v>
      </c>
      <c r="CLA111" s="98" t="s">
        <v>669</v>
      </c>
      <c r="CLB111" s="98" t="s">
        <v>669</v>
      </c>
      <c r="CLC111" s="98" t="s">
        <v>669</v>
      </c>
      <c r="CLD111" s="98" t="s">
        <v>669</v>
      </c>
      <c r="CLE111" s="98" t="s">
        <v>669</v>
      </c>
      <c r="CLF111" s="98" t="s">
        <v>669</v>
      </c>
      <c r="CLG111" s="98" t="s">
        <v>669</v>
      </c>
      <c r="CLH111" s="98" t="s">
        <v>669</v>
      </c>
      <c r="CLI111" s="98" t="s">
        <v>669</v>
      </c>
      <c r="CLJ111" s="98" t="s">
        <v>669</v>
      </c>
      <c r="CLK111" s="98" t="s">
        <v>669</v>
      </c>
      <c r="CLL111" s="98" t="s">
        <v>669</v>
      </c>
      <c r="CLM111" s="98" t="s">
        <v>669</v>
      </c>
      <c r="CLN111" s="98" t="s">
        <v>669</v>
      </c>
      <c r="CLO111" s="98" t="s">
        <v>669</v>
      </c>
      <c r="CLP111" s="98" t="s">
        <v>669</v>
      </c>
      <c r="CLQ111" s="98" t="s">
        <v>669</v>
      </c>
      <c r="CLR111" s="98" t="s">
        <v>669</v>
      </c>
      <c r="CLS111" s="98" t="s">
        <v>669</v>
      </c>
      <c r="CLT111" s="98" t="s">
        <v>669</v>
      </c>
      <c r="CLU111" s="98" t="s">
        <v>669</v>
      </c>
      <c r="CLV111" s="98" t="s">
        <v>669</v>
      </c>
      <c r="CLW111" s="98" t="s">
        <v>669</v>
      </c>
      <c r="CLX111" s="98" t="s">
        <v>669</v>
      </c>
      <c r="CLY111" s="98" t="s">
        <v>669</v>
      </c>
      <c r="CLZ111" s="98" t="s">
        <v>669</v>
      </c>
      <c r="CMA111" s="98" t="s">
        <v>669</v>
      </c>
      <c r="CMB111" s="98" t="s">
        <v>669</v>
      </c>
      <c r="CMC111" s="98" t="s">
        <v>669</v>
      </c>
      <c r="CMD111" s="98" t="s">
        <v>669</v>
      </c>
      <c r="CME111" s="98" t="s">
        <v>669</v>
      </c>
      <c r="CMF111" s="98" t="s">
        <v>669</v>
      </c>
      <c r="CMG111" s="98" t="s">
        <v>669</v>
      </c>
      <c r="CMH111" s="98" t="s">
        <v>669</v>
      </c>
      <c r="CMI111" s="98" t="s">
        <v>669</v>
      </c>
      <c r="CMJ111" s="98" t="s">
        <v>669</v>
      </c>
      <c r="CMK111" s="98" t="s">
        <v>669</v>
      </c>
      <c r="CML111" s="98" t="s">
        <v>669</v>
      </c>
      <c r="CMM111" s="98" t="s">
        <v>669</v>
      </c>
      <c r="CMN111" s="98" t="s">
        <v>669</v>
      </c>
      <c r="CMO111" s="98" t="s">
        <v>669</v>
      </c>
      <c r="CMP111" s="98" t="s">
        <v>669</v>
      </c>
      <c r="CMQ111" s="98" t="s">
        <v>669</v>
      </c>
      <c r="CMR111" s="98" t="s">
        <v>669</v>
      </c>
      <c r="CMS111" s="98" t="s">
        <v>669</v>
      </c>
      <c r="CMT111" s="98" t="s">
        <v>669</v>
      </c>
      <c r="CMU111" s="98" t="s">
        <v>669</v>
      </c>
      <c r="CMV111" s="98" t="s">
        <v>669</v>
      </c>
      <c r="CMW111" s="98" t="s">
        <v>669</v>
      </c>
      <c r="CMX111" s="98" t="s">
        <v>669</v>
      </c>
      <c r="CMY111" s="98" t="s">
        <v>669</v>
      </c>
      <c r="CMZ111" s="98" t="s">
        <v>669</v>
      </c>
      <c r="CNA111" s="98" t="s">
        <v>669</v>
      </c>
      <c r="CNB111" s="98" t="s">
        <v>669</v>
      </c>
      <c r="CNC111" s="98" t="s">
        <v>669</v>
      </c>
      <c r="CND111" s="98" t="s">
        <v>669</v>
      </c>
      <c r="CNE111" s="98" t="s">
        <v>669</v>
      </c>
      <c r="CNF111" s="98" t="s">
        <v>669</v>
      </c>
      <c r="CNG111" s="98" t="s">
        <v>669</v>
      </c>
      <c r="CNH111" s="98" t="s">
        <v>669</v>
      </c>
      <c r="CNI111" s="98" t="s">
        <v>669</v>
      </c>
      <c r="CNJ111" s="98" t="s">
        <v>669</v>
      </c>
      <c r="CNK111" s="98" t="s">
        <v>669</v>
      </c>
      <c r="CNL111" s="98" t="s">
        <v>669</v>
      </c>
      <c r="CNM111" s="98" t="s">
        <v>669</v>
      </c>
      <c r="CNN111" s="98" t="s">
        <v>669</v>
      </c>
      <c r="CNO111" s="98" t="s">
        <v>669</v>
      </c>
      <c r="CNP111" s="98" t="s">
        <v>669</v>
      </c>
      <c r="CNQ111" s="98" t="s">
        <v>669</v>
      </c>
      <c r="CNR111" s="98" t="s">
        <v>669</v>
      </c>
      <c r="CNS111" s="98" t="s">
        <v>669</v>
      </c>
      <c r="CNT111" s="98" t="s">
        <v>669</v>
      </c>
      <c r="CNU111" s="98" t="s">
        <v>669</v>
      </c>
      <c r="CNV111" s="98" t="s">
        <v>669</v>
      </c>
      <c r="CNW111" s="98" t="s">
        <v>669</v>
      </c>
      <c r="CNX111" s="98" t="s">
        <v>669</v>
      </c>
      <c r="CNY111" s="98" t="s">
        <v>669</v>
      </c>
      <c r="CNZ111" s="98" t="s">
        <v>669</v>
      </c>
      <c r="COA111" s="98" t="s">
        <v>669</v>
      </c>
      <c r="COB111" s="98" t="s">
        <v>669</v>
      </c>
      <c r="COC111" s="98" t="s">
        <v>669</v>
      </c>
      <c r="COD111" s="98" t="s">
        <v>669</v>
      </c>
      <c r="COE111" s="98" t="s">
        <v>669</v>
      </c>
      <c r="COF111" s="98" t="s">
        <v>669</v>
      </c>
      <c r="COG111" s="98" t="s">
        <v>669</v>
      </c>
      <c r="COH111" s="98" t="s">
        <v>669</v>
      </c>
      <c r="COI111" s="98" t="s">
        <v>669</v>
      </c>
      <c r="COJ111" s="98" t="s">
        <v>669</v>
      </c>
      <c r="COK111" s="98" t="s">
        <v>669</v>
      </c>
      <c r="COL111" s="98" t="s">
        <v>669</v>
      </c>
      <c r="COM111" s="98" t="s">
        <v>669</v>
      </c>
      <c r="CON111" s="98" t="s">
        <v>669</v>
      </c>
      <c r="COO111" s="98" t="s">
        <v>669</v>
      </c>
      <c r="COP111" s="98" t="s">
        <v>669</v>
      </c>
      <c r="COQ111" s="98" t="s">
        <v>669</v>
      </c>
      <c r="COR111" s="98" t="s">
        <v>669</v>
      </c>
      <c r="COS111" s="98" t="s">
        <v>669</v>
      </c>
      <c r="COT111" s="98" t="s">
        <v>669</v>
      </c>
      <c r="COU111" s="98" t="s">
        <v>669</v>
      </c>
      <c r="COV111" s="98" t="s">
        <v>669</v>
      </c>
      <c r="COW111" s="98" t="s">
        <v>669</v>
      </c>
      <c r="COX111" s="98" t="s">
        <v>669</v>
      </c>
      <c r="COY111" s="98" t="s">
        <v>669</v>
      </c>
      <c r="COZ111" s="98" t="s">
        <v>669</v>
      </c>
      <c r="CPA111" s="98" t="s">
        <v>669</v>
      </c>
      <c r="CPB111" s="98" t="s">
        <v>669</v>
      </c>
      <c r="CPC111" s="98" t="s">
        <v>669</v>
      </c>
      <c r="CPD111" s="98" t="s">
        <v>669</v>
      </c>
      <c r="CPE111" s="98" t="s">
        <v>669</v>
      </c>
      <c r="CPF111" s="98" t="s">
        <v>669</v>
      </c>
      <c r="CPG111" s="98" t="s">
        <v>669</v>
      </c>
      <c r="CPH111" s="98" t="s">
        <v>669</v>
      </c>
      <c r="CPI111" s="98" t="s">
        <v>669</v>
      </c>
      <c r="CPJ111" s="98" t="s">
        <v>669</v>
      </c>
      <c r="CPK111" s="98" t="s">
        <v>669</v>
      </c>
      <c r="CPL111" s="98" t="s">
        <v>669</v>
      </c>
      <c r="CPM111" s="98" t="s">
        <v>669</v>
      </c>
      <c r="CPN111" s="98" t="s">
        <v>669</v>
      </c>
      <c r="CPO111" s="98" t="s">
        <v>669</v>
      </c>
      <c r="CPP111" s="98" t="s">
        <v>669</v>
      </c>
      <c r="CPQ111" s="98" t="s">
        <v>669</v>
      </c>
      <c r="CPR111" s="98" t="s">
        <v>669</v>
      </c>
      <c r="CPS111" s="98" t="s">
        <v>669</v>
      </c>
      <c r="CPT111" s="98" t="s">
        <v>669</v>
      </c>
      <c r="CPU111" s="98" t="s">
        <v>669</v>
      </c>
      <c r="CPV111" s="98" t="s">
        <v>669</v>
      </c>
      <c r="CPW111" s="98" t="s">
        <v>669</v>
      </c>
      <c r="CPX111" s="98" t="s">
        <v>669</v>
      </c>
      <c r="CPY111" s="98" t="s">
        <v>669</v>
      </c>
      <c r="CPZ111" s="98" t="s">
        <v>669</v>
      </c>
      <c r="CQA111" s="98" t="s">
        <v>669</v>
      </c>
      <c r="CQB111" s="98" t="s">
        <v>669</v>
      </c>
      <c r="CQC111" s="98" t="s">
        <v>669</v>
      </c>
      <c r="CQD111" s="98" t="s">
        <v>669</v>
      </c>
      <c r="CQE111" s="98" t="s">
        <v>669</v>
      </c>
      <c r="CQF111" s="98" t="s">
        <v>669</v>
      </c>
      <c r="CQG111" s="98" t="s">
        <v>669</v>
      </c>
      <c r="CQH111" s="98" t="s">
        <v>669</v>
      </c>
      <c r="CQI111" s="98" t="s">
        <v>669</v>
      </c>
      <c r="CQJ111" s="98" t="s">
        <v>669</v>
      </c>
      <c r="CQK111" s="98" t="s">
        <v>669</v>
      </c>
      <c r="CQL111" s="98" t="s">
        <v>669</v>
      </c>
      <c r="CQM111" s="98" t="s">
        <v>669</v>
      </c>
      <c r="CQN111" s="98" t="s">
        <v>669</v>
      </c>
      <c r="CQO111" s="98" t="s">
        <v>669</v>
      </c>
      <c r="CQP111" s="98" t="s">
        <v>669</v>
      </c>
      <c r="CQQ111" s="98" t="s">
        <v>669</v>
      </c>
      <c r="CQR111" s="98" t="s">
        <v>669</v>
      </c>
      <c r="CQS111" s="98" t="s">
        <v>669</v>
      </c>
      <c r="CQT111" s="98" t="s">
        <v>669</v>
      </c>
      <c r="CQU111" s="98" t="s">
        <v>669</v>
      </c>
      <c r="CQV111" s="98" t="s">
        <v>669</v>
      </c>
      <c r="CQW111" s="98" t="s">
        <v>669</v>
      </c>
      <c r="CQX111" s="98" t="s">
        <v>669</v>
      </c>
      <c r="CQY111" s="98" t="s">
        <v>669</v>
      </c>
      <c r="CQZ111" s="98" t="s">
        <v>669</v>
      </c>
      <c r="CRA111" s="98" t="s">
        <v>669</v>
      </c>
      <c r="CRB111" s="98" t="s">
        <v>669</v>
      </c>
      <c r="CRC111" s="98" t="s">
        <v>669</v>
      </c>
      <c r="CRD111" s="98" t="s">
        <v>669</v>
      </c>
      <c r="CRE111" s="98" t="s">
        <v>669</v>
      </c>
      <c r="CRF111" s="98" t="s">
        <v>669</v>
      </c>
      <c r="CRG111" s="98" t="s">
        <v>669</v>
      </c>
      <c r="CRH111" s="98" t="s">
        <v>669</v>
      </c>
      <c r="CRI111" s="98" t="s">
        <v>669</v>
      </c>
      <c r="CRJ111" s="98" t="s">
        <v>669</v>
      </c>
      <c r="CRK111" s="98" t="s">
        <v>669</v>
      </c>
      <c r="CRL111" s="98" t="s">
        <v>669</v>
      </c>
      <c r="CRM111" s="98" t="s">
        <v>669</v>
      </c>
      <c r="CRN111" s="98" t="s">
        <v>669</v>
      </c>
      <c r="CRO111" s="98" t="s">
        <v>669</v>
      </c>
      <c r="CRP111" s="98" t="s">
        <v>669</v>
      </c>
      <c r="CRQ111" s="98" t="s">
        <v>669</v>
      </c>
      <c r="CRR111" s="98" t="s">
        <v>669</v>
      </c>
      <c r="CRS111" s="98" t="s">
        <v>669</v>
      </c>
      <c r="CRT111" s="98" t="s">
        <v>669</v>
      </c>
      <c r="CRU111" s="98" t="s">
        <v>669</v>
      </c>
      <c r="CRV111" s="98" t="s">
        <v>669</v>
      </c>
      <c r="CRW111" s="98" t="s">
        <v>669</v>
      </c>
      <c r="CRX111" s="98" t="s">
        <v>669</v>
      </c>
      <c r="CRY111" s="98" t="s">
        <v>669</v>
      </c>
      <c r="CRZ111" s="98" t="s">
        <v>669</v>
      </c>
      <c r="CSA111" s="98" t="s">
        <v>669</v>
      </c>
      <c r="CSB111" s="98" t="s">
        <v>669</v>
      </c>
      <c r="CSC111" s="98" t="s">
        <v>669</v>
      </c>
      <c r="CSD111" s="98" t="s">
        <v>669</v>
      </c>
      <c r="CSE111" s="98" t="s">
        <v>669</v>
      </c>
      <c r="CSF111" s="98" t="s">
        <v>669</v>
      </c>
      <c r="CSG111" s="98" t="s">
        <v>669</v>
      </c>
      <c r="CSH111" s="98" t="s">
        <v>669</v>
      </c>
      <c r="CSI111" s="98" t="s">
        <v>669</v>
      </c>
      <c r="CSJ111" s="98" t="s">
        <v>669</v>
      </c>
      <c r="CSK111" s="98" t="s">
        <v>669</v>
      </c>
      <c r="CSL111" s="98" t="s">
        <v>669</v>
      </c>
      <c r="CSM111" s="98" t="s">
        <v>669</v>
      </c>
      <c r="CSN111" s="98" t="s">
        <v>669</v>
      </c>
      <c r="CSO111" s="98" t="s">
        <v>669</v>
      </c>
      <c r="CSP111" s="98" t="s">
        <v>669</v>
      </c>
      <c r="CSQ111" s="98" t="s">
        <v>669</v>
      </c>
      <c r="CSR111" s="98" t="s">
        <v>669</v>
      </c>
      <c r="CSS111" s="98" t="s">
        <v>669</v>
      </c>
      <c r="CST111" s="98" t="s">
        <v>669</v>
      </c>
      <c r="CSU111" s="98" t="s">
        <v>669</v>
      </c>
      <c r="CSV111" s="98" t="s">
        <v>669</v>
      </c>
      <c r="CSW111" s="98" t="s">
        <v>669</v>
      </c>
      <c r="CSX111" s="98" t="s">
        <v>669</v>
      </c>
      <c r="CSY111" s="98" t="s">
        <v>669</v>
      </c>
      <c r="CSZ111" s="98" t="s">
        <v>669</v>
      </c>
      <c r="CTA111" s="98" t="s">
        <v>669</v>
      </c>
      <c r="CTB111" s="98" t="s">
        <v>669</v>
      </c>
      <c r="CTC111" s="98" t="s">
        <v>669</v>
      </c>
      <c r="CTD111" s="98" t="s">
        <v>669</v>
      </c>
      <c r="CTE111" s="98" t="s">
        <v>669</v>
      </c>
      <c r="CTF111" s="98" t="s">
        <v>669</v>
      </c>
      <c r="CTG111" s="98" t="s">
        <v>669</v>
      </c>
      <c r="CTH111" s="98" t="s">
        <v>669</v>
      </c>
      <c r="CTI111" s="98" t="s">
        <v>669</v>
      </c>
      <c r="CTJ111" s="98" t="s">
        <v>669</v>
      </c>
      <c r="CTK111" s="98" t="s">
        <v>669</v>
      </c>
      <c r="CTL111" s="98" t="s">
        <v>669</v>
      </c>
      <c r="CTM111" s="98" t="s">
        <v>669</v>
      </c>
      <c r="CTN111" s="98" t="s">
        <v>669</v>
      </c>
      <c r="CTO111" s="98" t="s">
        <v>669</v>
      </c>
      <c r="CTP111" s="98" t="s">
        <v>669</v>
      </c>
      <c r="CTQ111" s="98" t="s">
        <v>669</v>
      </c>
      <c r="CTR111" s="98" t="s">
        <v>669</v>
      </c>
      <c r="CTS111" s="98" t="s">
        <v>669</v>
      </c>
      <c r="CTT111" s="98" t="s">
        <v>669</v>
      </c>
      <c r="CTU111" s="98" t="s">
        <v>669</v>
      </c>
      <c r="CTV111" s="98" t="s">
        <v>669</v>
      </c>
      <c r="CTW111" s="98" t="s">
        <v>669</v>
      </c>
      <c r="CTX111" s="98" t="s">
        <v>669</v>
      </c>
      <c r="CTY111" s="98" t="s">
        <v>669</v>
      </c>
      <c r="CTZ111" s="98" t="s">
        <v>669</v>
      </c>
      <c r="CUA111" s="98" t="s">
        <v>669</v>
      </c>
      <c r="CUB111" s="98" t="s">
        <v>669</v>
      </c>
      <c r="CUC111" s="98" t="s">
        <v>669</v>
      </c>
      <c r="CUD111" s="98" t="s">
        <v>669</v>
      </c>
      <c r="CUE111" s="98" t="s">
        <v>669</v>
      </c>
      <c r="CUF111" s="98" t="s">
        <v>669</v>
      </c>
      <c r="CUG111" s="98" t="s">
        <v>669</v>
      </c>
      <c r="CUH111" s="98" t="s">
        <v>669</v>
      </c>
      <c r="CUI111" s="98" t="s">
        <v>669</v>
      </c>
      <c r="CUJ111" s="98" t="s">
        <v>669</v>
      </c>
      <c r="CUK111" s="98" t="s">
        <v>669</v>
      </c>
      <c r="CUL111" s="98" t="s">
        <v>669</v>
      </c>
      <c r="CUM111" s="98" t="s">
        <v>669</v>
      </c>
      <c r="CUN111" s="98" t="s">
        <v>669</v>
      </c>
      <c r="CUO111" s="98" t="s">
        <v>669</v>
      </c>
      <c r="CUP111" s="98" t="s">
        <v>669</v>
      </c>
      <c r="CUQ111" s="98" t="s">
        <v>669</v>
      </c>
      <c r="CUR111" s="98" t="s">
        <v>669</v>
      </c>
      <c r="CUS111" s="98" t="s">
        <v>669</v>
      </c>
      <c r="CUT111" s="98" t="s">
        <v>669</v>
      </c>
      <c r="CUU111" s="98" t="s">
        <v>669</v>
      </c>
      <c r="CUV111" s="98" t="s">
        <v>669</v>
      </c>
      <c r="CUW111" s="98" t="s">
        <v>669</v>
      </c>
      <c r="CUX111" s="98" t="s">
        <v>669</v>
      </c>
      <c r="CUY111" s="98" t="s">
        <v>669</v>
      </c>
      <c r="CUZ111" s="98" t="s">
        <v>669</v>
      </c>
      <c r="CVA111" s="98" t="s">
        <v>669</v>
      </c>
      <c r="CVB111" s="98" t="s">
        <v>669</v>
      </c>
      <c r="CVC111" s="98" t="s">
        <v>669</v>
      </c>
      <c r="CVD111" s="98" t="s">
        <v>669</v>
      </c>
      <c r="CVE111" s="98" t="s">
        <v>669</v>
      </c>
      <c r="CVF111" s="98" t="s">
        <v>669</v>
      </c>
      <c r="CVG111" s="98" t="s">
        <v>669</v>
      </c>
      <c r="CVH111" s="98" t="s">
        <v>669</v>
      </c>
      <c r="CVI111" s="98" t="s">
        <v>669</v>
      </c>
      <c r="CVJ111" s="98" t="s">
        <v>669</v>
      </c>
      <c r="CVK111" s="98" t="s">
        <v>669</v>
      </c>
      <c r="CVL111" s="98" t="s">
        <v>669</v>
      </c>
      <c r="CVM111" s="98" t="s">
        <v>669</v>
      </c>
      <c r="CVN111" s="98" t="s">
        <v>669</v>
      </c>
      <c r="CVO111" s="98" t="s">
        <v>669</v>
      </c>
      <c r="CVP111" s="98" t="s">
        <v>669</v>
      </c>
      <c r="CVQ111" s="98" t="s">
        <v>669</v>
      </c>
      <c r="CVR111" s="98" t="s">
        <v>669</v>
      </c>
      <c r="CVS111" s="98" t="s">
        <v>669</v>
      </c>
      <c r="CVT111" s="98" t="s">
        <v>669</v>
      </c>
      <c r="CVU111" s="98" t="s">
        <v>669</v>
      </c>
      <c r="CVV111" s="98" t="s">
        <v>669</v>
      </c>
      <c r="CVW111" s="98" t="s">
        <v>669</v>
      </c>
      <c r="CVX111" s="98" t="s">
        <v>669</v>
      </c>
      <c r="CVY111" s="98" t="s">
        <v>669</v>
      </c>
      <c r="CVZ111" s="98" t="s">
        <v>669</v>
      </c>
      <c r="CWA111" s="98" t="s">
        <v>669</v>
      </c>
      <c r="CWB111" s="98" t="s">
        <v>669</v>
      </c>
      <c r="CWC111" s="98" t="s">
        <v>669</v>
      </c>
      <c r="CWD111" s="98" t="s">
        <v>669</v>
      </c>
      <c r="CWE111" s="98" t="s">
        <v>669</v>
      </c>
      <c r="CWF111" s="98" t="s">
        <v>669</v>
      </c>
      <c r="CWG111" s="98" t="s">
        <v>669</v>
      </c>
      <c r="CWH111" s="98" t="s">
        <v>669</v>
      </c>
      <c r="CWI111" s="98" t="s">
        <v>669</v>
      </c>
      <c r="CWJ111" s="98" t="s">
        <v>669</v>
      </c>
      <c r="CWK111" s="98" t="s">
        <v>669</v>
      </c>
      <c r="CWL111" s="98" t="s">
        <v>669</v>
      </c>
      <c r="CWM111" s="98" t="s">
        <v>669</v>
      </c>
      <c r="CWN111" s="98" t="s">
        <v>669</v>
      </c>
      <c r="CWO111" s="98" t="s">
        <v>669</v>
      </c>
      <c r="CWP111" s="98" t="s">
        <v>669</v>
      </c>
      <c r="CWQ111" s="98" t="s">
        <v>669</v>
      </c>
      <c r="CWR111" s="98" t="s">
        <v>669</v>
      </c>
      <c r="CWS111" s="98" t="s">
        <v>669</v>
      </c>
      <c r="CWT111" s="98" t="s">
        <v>669</v>
      </c>
      <c r="CWU111" s="98" t="s">
        <v>669</v>
      </c>
      <c r="CWV111" s="98" t="s">
        <v>669</v>
      </c>
      <c r="CWW111" s="98" t="s">
        <v>669</v>
      </c>
      <c r="CWX111" s="98" t="s">
        <v>669</v>
      </c>
      <c r="CWY111" s="98" t="s">
        <v>669</v>
      </c>
      <c r="CWZ111" s="98" t="s">
        <v>669</v>
      </c>
      <c r="CXA111" s="98" t="s">
        <v>669</v>
      </c>
      <c r="CXB111" s="98" t="s">
        <v>669</v>
      </c>
      <c r="CXC111" s="98" t="s">
        <v>669</v>
      </c>
      <c r="CXD111" s="98" t="s">
        <v>669</v>
      </c>
      <c r="CXE111" s="98" t="s">
        <v>669</v>
      </c>
      <c r="CXF111" s="98" t="s">
        <v>669</v>
      </c>
      <c r="CXG111" s="98" t="s">
        <v>669</v>
      </c>
      <c r="CXH111" s="98" t="s">
        <v>669</v>
      </c>
      <c r="CXI111" s="98" t="s">
        <v>669</v>
      </c>
      <c r="CXJ111" s="98" t="s">
        <v>669</v>
      </c>
      <c r="CXK111" s="98" t="s">
        <v>669</v>
      </c>
      <c r="CXL111" s="98" t="s">
        <v>669</v>
      </c>
      <c r="CXM111" s="98" t="s">
        <v>669</v>
      </c>
      <c r="CXN111" s="98" t="s">
        <v>669</v>
      </c>
      <c r="CXO111" s="98" t="s">
        <v>669</v>
      </c>
      <c r="CXP111" s="98" t="s">
        <v>669</v>
      </c>
      <c r="CXQ111" s="98" t="s">
        <v>669</v>
      </c>
      <c r="CXR111" s="98" t="s">
        <v>669</v>
      </c>
      <c r="CXS111" s="98" t="s">
        <v>669</v>
      </c>
      <c r="CXT111" s="98" t="s">
        <v>669</v>
      </c>
      <c r="CXU111" s="98" t="s">
        <v>669</v>
      </c>
      <c r="CXV111" s="98" t="s">
        <v>669</v>
      </c>
      <c r="CXW111" s="98" t="s">
        <v>669</v>
      </c>
      <c r="CXX111" s="98" t="s">
        <v>669</v>
      </c>
      <c r="CXY111" s="98" t="s">
        <v>669</v>
      </c>
      <c r="CXZ111" s="98" t="s">
        <v>669</v>
      </c>
      <c r="CYA111" s="98" t="s">
        <v>669</v>
      </c>
      <c r="CYB111" s="98" t="s">
        <v>669</v>
      </c>
      <c r="CYC111" s="98" t="s">
        <v>669</v>
      </c>
      <c r="CYD111" s="98" t="s">
        <v>669</v>
      </c>
      <c r="CYE111" s="98" t="s">
        <v>669</v>
      </c>
      <c r="CYF111" s="98" t="s">
        <v>669</v>
      </c>
      <c r="CYG111" s="98" t="s">
        <v>669</v>
      </c>
      <c r="CYH111" s="98" t="s">
        <v>669</v>
      </c>
      <c r="CYI111" s="98" t="s">
        <v>669</v>
      </c>
      <c r="CYJ111" s="98" t="s">
        <v>669</v>
      </c>
      <c r="CYK111" s="98" t="s">
        <v>669</v>
      </c>
      <c r="CYL111" s="98" t="s">
        <v>669</v>
      </c>
      <c r="CYM111" s="98" t="s">
        <v>669</v>
      </c>
      <c r="CYN111" s="98" t="s">
        <v>669</v>
      </c>
      <c r="CYO111" s="98" t="s">
        <v>669</v>
      </c>
      <c r="CYP111" s="98" t="s">
        <v>669</v>
      </c>
      <c r="CYQ111" s="98" t="s">
        <v>669</v>
      </c>
      <c r="CYR111" s="98" t="s">
        <v>669</v>
      </c>
      <c r="CYS111" s="98" t="s">
        <v>669</v>
      </c>
      <c r="CYT111" s="98" t="s">
        <v>669</v>
      </c>
      <c r="CYU111" s="98" t="s">
        <v>669</v>
      </c>
      <c r="CYV111" s="98" t="s">
        <v>669</v>
      </c>
      <c r="CYW111" s="98" t="s">
        <v>669</v>
      </c>
      <c r="CYX111" s="98" t="s">
        <v>669</v>
      </c>
      <c r="CYY111" s="98" t="s">
        <v>669</v>
      </c>
      <c r="CYZ111" s="98" t="s">
        <v>669</v>
      </c>
      <c r="CZA111" s="98" t="s">
        <v>669</v>
      </c>
      <c r="CZB111" s="98" t="s">
        <v>669</v>
      </c>
      <c r="CZC111" s="98" t="s">
        <v>669</v>
      </c>
      <c r="CZD111" s="98" t="s">
        <v>669</v>
      </c>
      <c r="CZE111" s="98" t="s">
        <v>669</v>
      </c>
      <c r="CZF111" s="98" t="s">
        <v>669</v>
      </c>
      <c r="CZG111" s="98" t="s">
        <v>669</v>
      </c>
      <c r="CZH111" s="98" t="s">
        <v>669</v>
      </c>
      <c r="CZI111" s="98" t="s">
        <v>669</v>
      </c>
      <c r="CZJ111" s="98" t="s">
        <v>669</v>
      </c>
      <c r="CZK111" s="98" t="s">
        <v>669</v>
      </c>
      <c r="CZL111" s="98" t="s">
        <v>669</v>
      </c>
      <c r="CZM111" s="98" t="s">
        <v>669</v>
      </c>
      <c r="CZN111" s="98" t="s">
        <v>669</v>
      </c>
      <c r="CZO111" s="98" t="s">
        <v>669</v>
      </c>
      <c r="CZP111" s="98" t="s">
        <v>669</v>
      </c>
      <c r="CZQ111" s="98" t="s">
        <v>669</v>
      </c>
      <c r="CZR111" s="98" t="s">
        <v>669</v>
      </c>
      <c r="CZS111" s="98" t="s">
        <v>669</v>
      </c>
      <c r="CZT111" s="98" t="s">
        <v>669</v>
      </c>
      <c r="CZU111" s="98" t="s">
        <v>669</v>
      </c>
      <c r="CZV111" s="98" t="s">
        <v>669</v>
      </c>
      <c r="CZW111" s="98" t="s">
        <v>669</v>
      </c>
      <c r="CZX111" s="98" t="s">
        <v>669</v>
      </c>
      <c r="CZY111" s="98" t="s">
        <v>669</v>
      </c>
      <c r="CZZ111" s="98" t="s">
        <v>669</v>
      </c>
      <c r="DAA111" s="98" t="s">
        <v>669</v>
      </c>
      <c r="DAB111" s="98" t="s">
        <v>669</v>
      </c>
      <c r="DAC111" s="98" t="s">
        <v>669</v>
      </c>
      <c r="DAD111" s="98" t="s">
        <v>669</v>
      </c>
      <c r="DAE111" s="98" t="s">
        <v>669</v>
      </c>
      <c r="DAF111" s="98" t="s">
        <v>669</v>
      </c>
      <c r="DAG111" s="98" t="s">
        <v>669</v>
      </c>
      <c r="DAH111" s="98" t="s">
        <v>669</v>
      </c>
      <c r="DAI111" s="98" t="s">
        <v>669</v>
      </c>
      <c r="DAJ111" s="98" t="s">
        <v>669</v>
      </c>
      <c r="DAK111" s="98" t="s">
        <v>669</v>
      </c>
      <c r="DAL111" s="98" t="s">
        <v>669</v>
      </c>
      <c r="DAM111" s="98" t="s">
        <v>669</v>
      </c>
      <c r="DAN111" s="98" t="s">
        <v>669</v>
      </c>
      <c r="DAO111" s="98" t="s">
        <v>669</v>
      </c>
      <c r="DAP111" s="98" t="s">
        <v>669</v>
      </c>
      <c r="DAQ111" s="98" t="s">
        <v>669</v>
      </c>
      <c r="DAR111" s="98" t="s">
        <v>669</v>
      </c>
      <c r="DAS111" s="98" t="s">
        <v>669</v>
      </c>
      <c r="DAT111" s="98" t="s">
        <v>669</v>
      </c>
      <c r="DAU111" s="98" t="s">
        <v>669</v>
      </c>
      <c r="DAV111" s="98" t="s">
        <v>669</v>
      </c>
      <c r="DAW111" s="98" t="s">
        <v>669</v>
      </c>
      <c r="DAX111" s="98" t="s">
        <v>669</v>
      </c>
      <c r="DAY111" s="98" t="s">
        <v>669</v>
      </c>
      <c r="DAZ111" s="98" t="s">
        <v>669</v>
      </c>
      <c r="DBA111" s="98" t="s">
        <v>669</v>
      </c>
      <c r="DBB111" s="98" t="s">
        <v>669</v>
      </c>
      <c r="DBC111" s="98" t="s">
        <v>669</v>
      </c>
      <c r="DBD111" s="98" t="s">
        <v>669</v>
      </c>
      <c r="DBE111" s="98" t="s">
        <v>669</v>
      </c>
      <c r="DBF111" s="98" t="s">
        <v>669</v>
      </c>
      <c r="DBG111" s="98" t="s">
        <v>669</v>
      </c>
      <c r="DBH111" s="98" t="s">
        <v>669</v>
      </c>
      <c r="DBI111" s="98" t="s">
        <v>669</v>
      </c>
      <c r="DBJ111" s="98" t="s">
        <v>669</v>
      </c>
      <c r="DBK111" s="98" t="s">
        <v>669</v>
      </c>
      <c r="DBL111" s="98" t="s">
        <v>669</v>
      </c>
      <c r="DBM111" s="98" t="s">
        <v>669</v>
      </c>
      <c r="DBN111" s="98" t="s">
        <v>669</v>
      </c>
      <c r="DBO111" s="98" t="s">
        <v>669</v>
      </c>
      <c r="DBP111" s="98" t="s">
        <v>669</v>
      </c>
      <c r="DBQ111" s="98" t="s">
        <v>669</v>
      </c>
      <c r="DBR111" s="98" t="s">
        <v>669</v>
      </c>
      <c r="DBS111" s="98" t="s">
        <v>669</v>
      </c>
      <c r="DBT111" s="98" t="s">
        <v>669</v>
      </c>
      <c r="DBU111" s="98" t="s">
        <v>669</v>
      </c>
      <c r="DBV111" s="98" t="s">
        <v>669</v>
      </c>
      <c r="DBW111" s="98" t="s">
        <v>669</v>
      </c>
      <c r="DBX111" s="98" t="s">
        <v>669</v>
      </c>
      <c r="DBY111" s="98" t="s">
        <v>669</v>
      </c>
      <c r="DBZ111" s="98" t="s">
        <v>669</v>
      </c>
      <c r="DCA111" s="98" t="s">
        <v>669</v>
      </c>
      <c r="DCB111" s="98" t="s">
        <v>669</v>
      </c>
      <c r="DCC111" s="98" t="s">
        <v>669</v>
      </c>
      <c r="DCD111" s="98" t="s">
        <v>669</v>
      </c>
      <c r="DCE111" s="98" t="s">
        <v>669</v>
      </c>
      <c r="DCF111" s="98" t="s">
        <v>669</v>
      </c>
      <c r="DCG111" s="98" t="s">
        <v>669</v>
      </c>
      <c r="DCH111" s="98" t="s">
        <v>669</v>
      </c>
      <c r="DCI111" s="98" t="s">
        <v>669</v>
      </c>
      <c r="DCJ111" s="98" t="s">
        <v>669</v>
      </c>
      <c r="DCK111" s="98" t="s">
        <v>669</v>
      </c>
      <c r="DCL111" s="98" t="s">
        <v>669</v>
      </c>
      <c r="DCM111" s="98" t="s">
        <v>669</v>
      </c>
      <c r="DCN111" s="98" t="s">
        <v>669</v>
      </c>
      <c r="DCO111" s="98" t="s">
        <v>669</v>
      </c>
      <c r="DCP111" s="98" t="s">
        <v>669</v>
      </c>
      <c r="DCQ111" s="98" t="s">
        <v>669</v>
      </c>
      <c r="DCR111" s="98" t="s">
        <v>669</v>
      </c>
      <c r="DCS111" s="98" t="s">
        <v>669</v>
      </c>
      <c r="DCT111" s="98" t="s">
        <v>669</v>
      </c>
      <c r="DCU111" s="98" t="s">
        <v>669</v>
      </c>
      <c r="DCV111" s="98" t="s">
        <v>669</v>
      </c>
      <c r="DCW111" s="98" t="s">
        <v>669</v>
      </c>
      <c r="DCX111" s="98" t="s">
        <v>669</v>
      </c>
      <c r="DCY111" s="98" t="s">
        <v>669</v>
      </c>
      <c r="DCZ111" s="98" t="s">
        <v>669</v>
      </c>
      <c r="DDA111" s="98" t="s">
        <v>669</v>
      </c>
      <c r="DDB111" s="98" t="s">
        <v>669</v>
      </c>
      <c r="DDC111" s="98" t="s">
        <v>669</v>
      </c>
      <c r="DDD111" s="98" t="s">
        <v>669</v>
      </c>
      <c r="DDE111" s="98" t="s">
        <v>669</v>
      </c>
      <c r="DDF111" s="98" t="s">
        <v>669</v>
      </c>
      <c r="DDG111" s="98" t="s">
        <v>669</v>
      </c>
      <c r="DDH111" s="98" t="s">
        <v>669</v>
      </c>
      <c r="DDI111" s="98" t="s">
        <v>669</v>
      </c>
      <c r="DDJ111" s="98" t="s">
        <v>669</v>
      </c>
      <c r="DDK111" s="98" t="s">
        <v>669</v>
      </c>
      <c r="DDL111" s="98" t="s">
        <v>669</v>
      </c>
      <c r="DDM111" s="98" t="s">
        <v>669</v>
      </c>
      <c r="DDN111" s="98" t="s">
        <v>669</v>
      </c>
      <c r="DDO111" s="98" t="s">
        <v>669</v>
      </c>
      <c r="DDP111" s="98" t="s">
        <v>669</v>
      </c>
      <c r="DDQ111" s="98" t="s">
        <v>669</v>
      </c>
      <c r="DDR111" s="98" t="s">
        <v>669</v>
      </c>
      <c r="DDS111" s="98" t="s">
        <v>669</v>
      </c>
      <c r="DDT111" s="98" t="s">
        <v>669</v>
      </c>
      <c r="DDU111" s="98" t="s">
        <v>669</v>
      </c>
      <c r="DDV111" s="98" t="s">
        <v>669</v>
      </c>
      <c r="DDW111" s="98" t="s">
        <v>669</v>
      </c>
      <c r="DDX111" s="98" t="s">
        <v>669</v>
      </c>
      <c r="DDY111" s="98" t="s">
        <v>669</v>
      </c>
      <c r="DDZ111" s="98" t="s">
        <v>669</v>
      </c>
      <c r="DEA111" s="98" t="s">
        <v>669</v>
      </c>
      <c r="DEB111" s="98" t="s">
        <v>669</v>
      </c>
      <c r="DEC111" s="98" t="s">
        <v>669</v>
      </c>
      <c r="DED111" s="98" t="s">
        <v>669</v>
      </c>
      <c r="DEE111" s="98" t="s">
        <v>669</v>
      </c>
      <c r="DEF111" s="98" t="s">
        <v>669</v>
      </c>
      <c r="DEG111" s="98" t="s">
        <v>669</v>
      </c>
      <c r="DEH111" s="98" t="s">
        <v>669</v>
      </c>
      <c r="DEI111" s="98" t="s">
        <v>669</v>
      </c>
      <c r="DEJ111" s="98" t="s">
        <v>669</v>
      </c>
      <c r="DEK111" s="98" t="s">
        <v>669</v>
      </c>
      <c r="DEL111" s="98" t="s">
        <v>669</v>
      </c>
      <c r="DEM111" s="98" t="s">
        <v>669</v>
      </c>
      <c r="DEN111" s="98" t="s">
        <v>669</v>
      </c>
      <c r="DEO111" s="98" t="s">
        <v>669</v>
      </c>
      <c r="DEP111" s="98" t="s">
        <v>669</v>
      </c>
      <c r="DEQ111" s="98" t="s">
        <v>669</v>
      </c>
      <c r="DER111" s="98" t="s">
        <v>669</v>
      </c>
      <c r="DES111" s="98" t="s">
        <v>669</v>
      </c>
      <c r="DET111" s="98" t="s">
        <v>669</v>
      </c>
      <c r="DEU111" s="98" t="s">
        <v>669</v>
      </c>
      <c r="DEV111" s="98" t="s">
        <v>669</v>
      </c>
      <c r="DEW111" s="98" t="s">
        <v>669</v>
      </c>
      <c r="DEX111" s="98" t="s">
        <v>669</v>
      </c>
      <c r="DEY111" s="98" t="s">
        <v>669</v>
      </c>
      <c r="DEZ111" s="98" t="s">
        <v>669</v>
      </c>
      <c r="DFA111" s="98" t="s">
        <v>669</v>
      </c>
      <c r="DFB111" s="98" t="s">
        <v>669</v>
      </c>
      <c r="DFC111" s="98" t="s">
        <v>669</v>
      </c>
      <c r="DFD111" s="98" t="s">
        <v>669</v>
      </c>
      <c r="DFE111" s="98" t="s">
        <v>669</v>
      </c>
      <c r="DFF111" s="98" t="s">
        <v>669</v>
      </c>
      <c r="DFG111" s="98" t="s">
        <v>669</v>
      </c>
      <c r="DFH111" s="98" t="s">
        <v>669</v>
      </c>
      <c r="DFI111" s="98" t="s">
        <v>669</v>
      </c>
      <c r="DFJ111" s="98" t="s">
        <v>669</v>
      </c>
      <c r="DFK111" s="98" t="s">
        <v>669</v>
      </c>
      <c r="DFL111" s="98" t="s">
        <v>669</v>
      </c>
      <c r="DFM111" s="98" t="s">
        <v>669</v>
      </c>
      <c r="DFN111" s="98" t="s">
        <v>669</v>
      </c>
      <c r="DFO111" s="98" t="s">
        <v>669</v>
      </c>
      <c r="DFP111" s="98" t="s">
        <v>669</v>
      </c>
      <c r="DFQ111" s="98" t="s">
        <v>669</v>
      </c>
      <c r="DFR111" s="98" t="s">
        <v>669</v>
      </c>
      <c r="DFS111" s="98" t="s">
        <v>669</v>
      </c>
      <c r="DFT111" s="98" t="s">
        <v>669</v>
      </c>
      <c r="DFU111" s="98" t="s">
        <v>669</v>
      </c>
      <c r="DFV111" s="98" t="s">
        <v>669</v>
      </c>
      <c r="DFW111" s="98" t="s">
        <v>669</v>
      </c>
      <c r="DFX111" s="98" t="s">
        <v>669</v>
      </c>
      <c r="DFY111" s="98" t="s">
        <v>669</v>
      </c>
      <c r="DFZ111" s="98" t="s">
        <v>669</v>
      </c>
      <c r="DGA111" s="98" t="s">
        <v>669</v>
      </c>
      <c r="DGB111" s="98" t="s">
        <v>669</v>
      </c>
      <c r="DGC111" s="98" t="s">
        <v>669</v>
      </c>
      <c r="DGD111" s="98" t="s">
        <v>669</v>
      </c>
      <c r="DGE111" s="98" t="s">
        <v>669</v>
      </c>
      <c r="DGF111" s="98" t="s">
        <v>669</v>
      </c>
      <c r="DGG111" s="98" t="s">
        <v>669</v>
      </c>
      <c r="DGH111" s="98" t="s">
        <v>669</v>
      </c>
      <c r="DGI111" s="98" t="s">
        <v>669</v>
      </c>
      <c r="DGJ111" s="98" t="s">
        <v>669</v>
      </c>
      <c r="DGK111" s="98" t="s">
        <v>669</v>
      </c>
      <c r="DGL111" s="98" t="s">
        <v>669</v>
      </c>
      <c r="DGM111" s="98" t="s">
        <v>669</v>
      </c>
      <c r="DGN111" s="98" t="s">
        <v>669</v>
      </c>
      <c r="DGO111" s="98" t="s">
        <v>669</v>
      </c>
      <c r="DGP111" s="98" t="s">
        <v>669</v>
      </c>
      <c r="DGQ111" s="98" t="s">
        <v>669</v>
      </c>
      <c r="DGR111" s="98" t="s">
        <v>669</v>
      </c>
      <c r="DGS111" s="98" t="s">
        <v>669</v>
      </c>
      <c r="DGT111" s="98" t="s">
        <v>669</v>
      </c>
      <c r="DGU111" s="98" t="s">
        <v>669</v>
      </c>
      <c r="DGV111" s="98" t="s">
        <v>669</v>
      </c>
      <c r="DGW111" s="98" t="s">
        <v>669</v>
      </c>
      <c r="DGX111" s="98" t="s">
        <v>669</v>
      </c>
      <c r="DGY111" s="98" t="s">
        <v>669</v>
      </c>
      <c r="DGZ111" s="98" t="s">
        <v>669</v>
      </c>
      <c r="DHA111" s="98" t="s">
        <v>669</v>
      </c>
      <c r="DHB111" s="98" t="s">
        <v>669</v>
      </c>
      <c r="DHC111" s="98" t="s">
        <v>669</v>
      </c>
      <c r="DHD111" s="98" t="s">
        <v>669</v>
      </c>
      <c r="DHE111" s="98" t="s">
        <v>669</v>
      </c>
      <c r="DHF111" s="98" t="s">
        <v>669</v>
      </c>
      <c r="DHG111" s="98" t="s">
        <v>669</v>
      </c>
      <c r="DHH111" s="98" t="s">
        <v>669</v>
      </c>
      <c r="DHI111" s="98" t="s">
        <v>669</v>
      </c>
      <c r="DHJ111" s="98" t="s">
        <v>669</v>
      </c>
      <c r="DHK111" s="98" t="s">
        <v>669</v>
      </c>
      <c r="DHL111" s="98" t="s">
        <v>669</v>
      </c>
      <c r="DHM111" s="98" t="s">
        <v>669</v>
      </c>
      <c r="DHN111" s="98" t="s">
        <v>669</v>
      </c>
      <c r="DHO111" s="98" t="s">
        <v>669</v>
      </c>
      <c r="DHP111" s="98" t="s">
        <v>669</v>
      </c>
      <c r="DHQ111" s="98" t="s">
        <v>669</v>
      </c>
      <c r="DHR111" s="98" t="s">
        <v>669</v>
      </c>
      <c r="DHS111" s="98" t="s">
        <v>669</v>
      </c>
      <c r="DHT111" s="98" t="s">
        <v>669</v>
      </c>
      <c r="DHU111" s="98" t="s">
        <v>669</v>
      </c>
      <c r="DHV111" s="98" t="s">
        <v>669</v>
      </c>
      <c r="DHW111" s="98" t="s">
        <v>669</v>
      </c>
      <c r="DHX111" s="98" t="s">
        <v>669</v>
      </c>
      <c r="DHY111" s="98" t="s">
        <v>669</v>
      </c>
      <c r="DHZ111" s="98" t="s">
        <v>669</v>
      </c>
      <c r="DIA111" s="98" t="s">
        <v>669</v>
      </c>
      <c r="DIB111" s="98" t="s">
        <v>669</v>
      </c>
      <c r="DIC111" s="98" t="s">
        <v>669</v>
      </c>
      <c r="DID111" s="98" t="s">
        <v>669</v>
      </c>
      <c r="DIE111" s="98" t="s">
        <v>669</v>
      </c>
      <c r="DIF111" s="98" t="s">
        <v>669</v>
      </c>
      <c r="DIG111" s="98" t="s">
        <v>669</v>
      </c>
      <c r="DIH111" s="98" t="s">
        <v>669</v>
      </c>
      <c r="DII111" s="98" t="s">
        <v>669</v>
      </c>
      <c r="DIJ111" s="98" t="s">
        <v>669</v>
      </c>
      <c r="DIK111" s="98" t="s">
        <v>669</v>
      </c>
      <c r="DIL111" s="98" t="s">
        <v>669</v>
      </c>
      <c r="DIM111" s="98" t="s">
        <v>669</v>
      </c>
      <c r="DIN111" s="98" t="s">
        <v>669</v>
      </c>
      <c r="DIO111" s="98" t="s">
        <v>669</v>
      </c>
      <c r="DIP111" s="98" t="s">
        <v>669</v>
      </c>
      <c r="DIQ111" s="98" t="s">
        <v>669</v>
      </c>
      <c r="DIR111" s="98" t="s">
        <v>669</v>
      </c>
      <c r="DIS111" s="98" t="s">
        <v>669</v>
      </c>
      <c r="DIT111" s="98" t="s">
        <v>669</v>
      </c>
      <c r="DIU111" s="98" t="s">
        <v>669</v>
      </c>
      <c r="DIV111" s="98" t="s">
        <v>669</v>
      </c>
      <c r="DIW111" s="98" t="s">
        <v>669</v>
      </c>
      <c r="DIX111" s="98" t="s">
        <v>669</v>
      </c>
      <c r="DIY111" s="98" t="s">
        <v>669</v>
      </c>
      <c r="DIZ111" s="98" t="s">
        <v>669</v>
      </c>
      <c r="DJA111" s="98" t="s">
        <v>669</v>
      </c>
      <c r="DJB111" s="98" t="s">
        <v>669</v>
      </c>
      <c r="DJC111" s="98" t="s">
        <v>669</v>
      </c>
      <c r="DJD111" s="98" t="s">
        <v>669</v>
      </c>
      <c r="DJE111" s="98" t="s">
        <v>669</v>
      </c>
      <c r="DJF111" s="98" t="s">
        <v>669</v>
      </c>
      <c r="DJG111" s="98" t="s">
        <v>669</v>
      </c>
      <c r="DJH111" s="98" t="s">
        <v>669</v>
      </c>
      <c r="DJI111" s="98" t="s">
        <v>669</v>
      </c>
      <c r="DJJ111" s="98" t="s">
        <v>669</v>
      </c>
      <c r="DJK111" s="98" t="s">
        <v>669</v>
      </c>
      <c r="DJL111" s="98" t="s">
        <v>669</v>
      </c>
      <c r="DJM111" s="98" t="s">
        <v>669</v>
      </c>
      <c r="DJN111" s="98" t="s">
        <v>669</v>
      </c>
      <c r="DJO111" s="98" t="s">
        <v>669</v>
      </c>
      <c r="DJP111" s="98" t="s">
        <v>669</v>
      </c>
      <c r="DJQ111" s="98" t="s">
        <v>669</v>
      </c>
      <c r="DJR111" s="98" t="s">
        <v>669</v>
      </c>
      <c r="DJS111" s="98" t="s">
        <v>669</v>
      </c>
      <c r="DJT111" s="98" t="s">
        <v>669</v>
      </c>
      <c r="DJU111" s="98" t="s">
        <v>669</v>
      </c>
      <c r="DJV111" s="98" t="s">
        <v>669</v>
      </c>
      <c r="DJW111" s="98" t="s">
        <v>669</v>
      </c>
      <c r="DJX111" s="98" t="s">
        <v>669</v>
      </c>
      <c r="DJY111" s="98" t="s">
        <v>669</v>
      </c>
      <c r="DJZ111" s="98" t="s">
        <v>669</v>
      </c>
      <c r="DKA111" s="98" t="s">
        <v>669</v>
      </c>
      <c r="DKB111" s="98" t="s">
        <v>669</v>
      </c>
      <c r="DKC111" s="98" t="s">
        <v>669</v>
      </c>
      <c r="DKD111" s="98" t="s">
        <v>669</v>
      </c>
      <c r="DKE111" s="98" t="s">
        <v>669</v>
      </c>
      <c r="DKF111" s="98" t="s">
        <v>669</v>
      </c>
      <c r="DKG111" s="98" t="s">
        <v>669</v>
      </c>
      <c r="DKH111" s="98" t="s">
        <v>669</v>
      </c>
      <c r="DKI111" s="98" t="s">
        <v>669</v>
      </c>
      <c r="DKJ111" s="98" t="s">
        <v>669</v>
      </c>
      <c r="DKK111" s="98" t="s">
        <v>669</v>
      </c>
      <c r="DKL111" s="98" t="s">
        <v>669</v>
      </c>
      <c r="DKM111" s="98" t="s">
        <v>669</v>
      </c>
      <c r="DKN111" s="98" t="s">
        <v>669</v>
      </c>
      <c r="DKO111" s="98" t="s">
        <v>669</v>
      </c>
      <c r="DKP111" s="98" t="s">
        <v>669</v>
      </c>
      <c r="DKQ111" s="98" t="s">
        <v>669</v>
      </c>
      <c r="DKR111" s="98" t="s">
        <v>669</v>
      </c>
      <c r="DKS111" s="98" t="s">
        <v>669</v>
      </c>
      <c r="DKT111" s="98" t="s">
        <v>669</v>
      </c>
      <c r="DKU111" s="98" t="s">
        <v>669</v>
      </c>
      <c r="DKV111" s="98" t="s">
        <v>669</v>
      </c>
      <c r="DKW111" s="98" t="s">
        <v>669</v>
      </c>
      <c r="DKX111" s="98" t="s">
        <v>669</v>
      </c>
      <c r="DKY111" s="98" t="s">
        <v>669</v>
      </c>
      <c r="DKZ111" s="98" t="s">
        <v>669</v>
      </c>
      <c r="DLA111" s="98" t="s">
        <v>669</v>
      </c>
      <c r="DLB111" s="98" t="s">
        <v>669</v>
      </c>
      <c r="DLC111" s="98" t="s">
        <v>669</v>
      </c>
      <c r="DLD111" s="98" t="s">
        <v>669</v>
      </c>
      <c r="DLE111" s="98" t="s">
        <v>669</v>
      </c>
      <c r="DLF111" s="98" t="s">
        <v>669</v>
      </c>
      <c r="DLG111" s="98" t="s">
        <v>669</v>
      </c>
      <c r="DLH111" s="98" t="s">
        <v>669</v>
      </c>
      <c r="DLI111" s="98" t="s">
        <v>669</v>
      </c>
      <c r="DLJ111" s="98" t="s">
        <v>669</v>
      </c>
      <c r="DLK111" s="98" t="s">
        <v>669</v>
      </c>
      <c r="DLL111" s="98" t="s">
        <v>669</v>
      </c>
      <c r="DLM111" s="98" t="s">
        <v>669</v>
      </c>
      <c r="DLN111" s="98" t="s">
        <v>669</v>
      </c>
      <c r="DLO111" s="98" t="s">
        <v>669</v>
      </c>
      <c r="DLP111" s="98" t="s">
        <v>669</v>
      </c>
      <c r="DLQ111" s="98" t="s">
        <v>669</v>
      </c>
      <c r="DLR111" s="98" t="s">
        <v>669</v>
      </c>
      <c r="DLS111" s="98" t="s">
        <v>669</v>
      </c>
      <c r="DLT111" s="98" t="s">
        <v>669</v>
      </c>
      <c r="DLU111" s="98" t="s">
        <v>669</v>
      </c>
      <c r="DLV111" s="98" t="s">
        <v>669</v>
      </c>
      <c r="DLW111" s="98" t="s">
        <v>669</v>
      </c>
      <c r="DLX111" s="98" t="s">
        <v>669</v>
      </c>
      <c r="DLY111" s="98" t="s">
        <v>669</v>
      </c>
      <c r="DLZ111" s="98" t="s">
        <v>669</v>
      </c>
      <c r="DMA111" s="98" t="s">
        <v>669</v>
      </c>
      <c r="DMB111" s="98" t="s">
        <v>669</v>
      </c>
      <c r="DMC111" s="98" t="s">
        <v>669</v>
      </c>
      <c r="DMD111" s="98" t="s">
        <v>669</v>
      </c>
      <c r="DME111" s="98" t="s">
        <v>669</v>
      </c>
      <c r="DMF111" s="98" t="s">
        <v>669</v>
      </c>
      <c r="DMG111" s="98" t="s">
        <v>669</v>
      </c>
      <c r="DMH111" s="98" t="s">
        <v>669</v>
      </c>
      <c r="DMI111" s="98" t="s">
        <v>669</v>
      </c>
      <c r="DMJ111" s="98" t="s">
        <v>669</v>
      </c>
      <c r="DMK111" s="98" t="s">
        <v>669</v>
      </c>
      <c r="DML111" s="98" t="s">
        <v>669</v>
      </c>
      <c r="DMM111" s="98" t="s">
        <v>669</v>
      </c>
      <c r="DMN111" s="98" t="s">
        <v>669</v>
      </c>
      <c r="DMO111" s="98" t="s">
        <v>669</v>
      </c>
      <c r="DMP111" s="98" t="s">
        <v>669</v>
      </c>
      <c r="DMQ111" s="98" t="s">
        <v>669</v>
      </c>
      <c r="DMR111" s="98" t="s">
        <v>669</v>
      </c>
      <c r="DMS111" s="98" t="s">
        <v>669</v>
      </c>
      <c r="DMT111" s="98" t="s">
        <v>669</v>
      </c>
      <c r="DMU111" s="98" t="s">
        <v>669</v>
      </c>
      <c r="DMV111" s="98" t="s">
        <v>669</v>
      </c>
      <c r="DMW111" s="98" t="s">
        <v>669</v>
      </c>
      <c r="DMX111" s="98" t="s">
        <v>669</v>
      </c>
      <c r="DMY111" s="98" t="s">
        <v>669</v>
      </c>
      <c r="DMZ111" s="98" t="s">
        <v>669</v>
      </c>
      <c r="DNA111" s="98" t="s">
        <v>669</v>
      </c>
      <c r="DNB111" s="98" t="s">
        <v>669</v>
      </c>
      <c r="DNC111" s="98" t="s">
        <v>669</v>
      </c>
      <c r="DND111" s="98" t="s">
        <v>669</v>
      </c>
      <c r="DNE111" s="98" t="s">
        <v>669</v>
      </c>
      <c r="DNF111" s="98" t="s">
        <v>669</v>
      </c>
      <c r="DNG111" s="98" t="s">
        <v>669</v>
      </c>
      <c r="DNH111" s="98" t="s">
        <v>669</v>
      </c>
      <c r="DNI111" s="98" t="s">
        <v>669</v>
      </c>
      <c r="DNJ111" s="98" t="s">
        <v>669</v>
      </c>
      <c r="DNK111" s="98" t="s">
        <v>669</v>
      </c>
      <c r="DNL111" s="98" t="s">
        <v>669</v>
      </c>
      <c r="DNM111" s="98" t="s">
        <v>669</v>
      </c>
      <c r="DNN111" s="98" t="s">
        <v>669</v>
      </c>
      <c r="DNO111" s="98" t="s">
        <v>669</v>
      </c>
      <c r="DNP111" s="98" t="s">
        <v>669</v>
      </c>
      <c r="DNQ111" s="98" t="s">
        <v>669</v>
      </c>
      <c r="DNR111" s="98" t="s">
        <v>669</v>
      </c>
      <c r="DNS111" s="98" t="s">
        <v>669</v>
      </c>
      <c r="DNT111" s="98" t="s">
        <v>669</v>
      </c>
      <c r="DNU111" s="98" t="s">
        <v>669</v>
      </c>
      <c r="DNV111" s="98" t="s">
        <v>669</v>
      </c>
      <c r="DNW111" s="98" t="s">
        <v>669</v>
      </c>
      <c r="DNX111" s="98" t="s">
        <v>669</v>
      </c>
      <c r="DNY111" s="98" t="s">
        <v>669</v>
      </c>
      <c r="DNZ111" s="98" t="s">
        <v>669</v>
      </c>
      <c r="DOA111" s="98" t="s">
        <v>669</v>
      </c>
      <c r="DOB111" s="98" t="s">
        <v>669</v>
      </c>
      <c r="DOC111" s="98" t="s">
        <v>669</v>
      </c>
      <c r="DOD111" s="98" t="s">
        <v>669</v>
      </c>
      <c r="DOE111" s="98" t="s">
        <v>669</v>
      </c>
      <c r="DOF111" s="98" t="s">
        <v>669</v>
      </c>
      <c r="DOG111" s="98" t="s">
        <v>669</v>
      </c>
      <c r="DOH111" s="98" t="s">
        <v>669</v>
      </c>
      <c r="DOI111" s="98" t="s">
        <v>669</v>
      </c>
      <c r="DOJ111" s="98" t="s">
        <v>669</v>
      </c>
      <c r="DOK111" s="98" t="s">
        <v>669</v>
      </c>
      <c r="DOL111" s="98" t="s">
        <v>669</v>
      </c>
      <c r="DOM111" s="98" t="s">
        <v>669</v>
      </c>
      <c r="DON111" s="98" t="s">
        <v>669</v>
      </c>
      <c r="DOO111" s="98" t="s">
        <v>669</v>
      </c>
      <c r="DOP111" s="98" t="s">
        <v>669</v>
      </c>
      <c r="DOQ111" s="98" t="s">
        <v>669</v>
      </c>
      <c r="DOR111" s="98" t="s">
        <v>669</v>
      </c>
      <c r="DOS111" s="98" t="s">
        <v>669</v>
      </c>
      <c r="DOT111" s="98" t="s">
        <v>669</v>
      </c>
      <c r="DOU111" s="98" t="s">
        <v>669</v>
      </c>
      <c r="DOV111" s="98" t="s">
        <v>669</v>
      </c>
      <c r="DOW111" s="98" t="s">
        <v>669</v>
      </c>
      <c r="DOX111" s="98" t="s">
        <v>669</v>
      </c>
      <c r="DOY111" s="98" t="s">
        <v>669</v>
      </c>
      <c r="DOZ111" s="98" t="s">
        <v>669</v>
      </c>
      <c r="DPA111" s="98" t="s">
        <v>669</v>
      </c>
      <c r="DPB111" s="98" t="s">
        <v>669</v>
      </c>
      <c r="DPC111" s="98" t="s">
        <v>669</v>
      </c>
      <c r="DPD111" s="98" t="s">
        <v>669</v>
      </c>
      <c r="DPE111" s="98" t="s">
        <v>669</v>
      </c>
      <c r="DPF111" s="98" t="s">
        <v>669</v>
      </c>
      <c r="DPG111" s="98" t="s">
        <v>669</v>
      </c>
      <c r="DPH111" s="98" t="s">
        <v>669</v>
      </c>
      <c r="DPI111" s="98" t="s">
        <v>669</v>
      </c>
      <c r="DPJ111" s="98" t="s">
        <v>669</v>
      </c>
      <c r="DPK111" s="98" t="s">
        <v>669</v>
      </c>
      <c r="DPL111" s="98" t="s">
        <v>669</v>
      </c>
      <c r="DPM111" s="98" t="s">
        <v>669</v>
      </c>
      <c r="DPN111" s="98" t="s">
        <v>669</v>
      </c>
      <c r="DPO111" s="98" t="s">
        <v>669</v>
      </c>
      <c r="DPP111" s="98" t="s">
        <v>669</v>
      </c>
      <c r="DPQ111" s="98" t="s">
        <v>669</v>
      </c>
      <c r="DPR111" s="98" t="s">
        <v>669</v>
      </c>
      <c r="DPS111" s="98" t="s">
        <v>669</v>
      </c>
      <c r="DPT111" s="98" t="s">
        <v>669</v>
      </c>
      <c r="DPU111" s="98" t="s">
        <v>669</v>
      </c>
      <c r="DPV111" s="98" t="s">
        <v>669</v>
      </c>
      <c r="DPW111" s="98" t="s">
        <v>669</v>
      </c>
      <c r="DPX111" s="98" t="s">
        <v>669</v>
      </c>
      <c r="DPY111" s="98" t="s">
        <v>669</v>
      </c>
      <c r="DPZ111" s="98" t="s">
        <v>669</v>
      </c>
      <c r="DQA111" s="98" t="s">
        <v>669</v>
      </c>
      <c r="DQB111" s="98" t="s">
        <v>669</v>
      </c>
      <c r="DQC111" s="98" t="s">
        <v>669</v>
      </c>
      <c r="DQD111" s="98" t="s">
        <v>669</v>
      </c>
      <c r="DQE111" s="98" t="s">
        <v>669</v>
      </c>
      <c r="DQF111" s="98" t="s">
        <v>669</v>
      </c>
      <c r="DQG111" s="98" t="s">
        <v>669</v>
      </c>
      <c r="DQH111" s="98" t="s">
        <v>669</v>
      </c>
      <c r="DQI111" s="98" t="s">
        <v>669</v>
      </c>
      <c r="DQJ111" s="98" t="s">
        <v>669</v>
      </c>
      <c r="DQK111" s="98" t="s">
        <v>669</v>
      </c>
      <c r="DQL111" s="98" t="s">
        <v>669</v>
      </c>
      <c r="DQM111" s="98" t="s">
        <v>669</v>
      </c>
      <c r="DQN111" s="98" t="s">
        <v>669</v>
      </c>
      <c r="DQO111" s="98" t="s">
        <v>669</v>
      </c>
      <c r="DQP111" s="98" t="s">
        <v>669</v>
      </c>
      <c r="DQQ111" s="98" t="s">
        <v>669</v>
      </c>
      <c r="DQR111" s="98" t="s">
        <v>669</v>
      </c>
      <c r="DQS111" s="98" t="s">
        <v>669</v>
      </c>
      <c r="DQT111" s="98" t="s">
        <v>669</v>
      </c>
      <c r="DQU111" s="98" t="s">
        <v>669</v>
      </c>
      <c r="DQV111" s="98" t="s">
        <v>669</v>
      </c>
      <c r="DQW111" s="98" t="s">
        <v>669</v>
      </c>
      <c r="DQX111" s="98" t="s">
        <v>669</v>
      </c>
      <c r="DQY111" s="98" t="s">
        <v>669</v>
      </c>
      <c r="DQZ111" s="98" t="s">
        <v>669</v>
      </c>
      <c r="DRA111" s="98" t="s">
        <v>669</v>
      </c>
      <c r="DRB111" s="98" t="s">
        <v>669</v>
      </c>
      <c r="DRC111" s="98" t="s">
        <v>669</v>
      </c>
      <c r="DRD111" s="98" t="s">
        <v>669</v>
      </c>
      <c r="DRE111" s="98" t="s">
        <v>669</v>
      </c>
      <c r="DRF111" s="98" t="s">
        <v>669</v>
      </c>
      <c r="DRG111" s="98" t="s">
        <v>669</v>
      </c>
      <c r="DRH111" s="98" t="s">
        <v>669</v>
      </c>
      <c r="DRI111" s="98" t="s">
        <v>669</v>
      </c>
      <c r="DRJ111" s="98" t="s">
        <v>669</v>
      </c>
      <c r="DRK111" s="98" t="s">
        <v>669</v>
      </c>
      <c r="DRL111" s="98" t="s">
        <v>669</v>
      </c>
      <c r="DRM111" s="98" t="s">
        <v>669</v>
      </c>
      <c r="DRN111" s="98" t="s">
        <v>669</v>
      </c>
      <c r="DRO111" s="98" t="s">
        <v>669</v>
      </c>
      <c r="DRP111" s="98" t="s">
        <v>669</v>
      </c>
      <c r="DRQ111" s="98" t="s">
        <v>669</v>
      </c>
      <c r="DRR111" s="98" t="s">
        <v>669</v>
      </c>
      <c r="DRS111" s="98" t="s">
        <v>669</v>
      </c>
      <c r="DRT111" s="98" t="s">
        <v>669</v>
      </c>
      <c r="DRU111" s="98" t="s">
        <v>669</v>
      </c>
      <c r="DRV111" s="98" t="s">
        <v>669</v>
      </c>
      <c r="DRW111" s="98" t="s">
        <v>669</v>
      </c>
      <c r="DRX111" s="98" t="s">
        <v>669</v>
      </c>
      <c r="DRY111" s="98" t="s">
        <v>669</v>
      </c>
      <c r="DRZ111" s="98" t="s">
        <v>669</v>
      </c>
      <c r="DSA111" s="98" t="s">
        <v>669</v>
      </c>
      <c r="DSB111" s="98" t="s">
        <v>669</v>
      </c>
      <c r="DSC111" s="98" t="s">
        <v>669</v>
      </c>
      <c r="DSD111" s="98" t="s">
        <v>669</v>
      </c>
      <c r="DSE111" s="98" t="s">
        <v>669</v>
      </c>
      <c r="DSF111" s="98" t="s">
        <v>669</v>
      </c>
      <c r="DSG111" s="98" t="s">
        <v>669</v>
      </c>
      <c r="DSH111" s="98" t="s">
        <v>669</v>
      </c>
      <c r="DSI111" s="98" t="s">
        <v>669</v>
      </c>
      <c r="DSJ111" s="98" t="s">
        <v>669</v>
      </c>
      <c r="DSK111" s="98" t="s">
        <v>669</v>
      </c>
      <c r="DSL111" s="98" t="s">
        <v>669</v>
      </c>
      <c r="DSM111" s="98" t="s">
        <v>669</v>
      </c>
      <c r="DSN111" s="98" t="s">
        <v>669</v>
      </c>
      <c r="DSO111" s="98" t="s">
        <v>669</v>
      </c>
      <c r="DSP111" s="98" t="s">
        <v>669</v>
      </c>
      <c r="DSQ111" s="98" t="s">
        <v>669</v>
      </c>
      <c r="DSR111" s="98" t="s">
        <v>669</v>
      </c>
      <c r="DSS111" s="98" t="s">
        <v>669</v>
      </c>
      <c r="DST111" s="98" t="s">
        <v>669</v>
      </c>
      <c r="DSU111" s="98" t="s">
        <v>669</v>
      </c>
      <c r="DSV111" s="98" t="s">
        <v>669</v>
      </c>
      <c r="DSW111" s="98" t="s">
        <v>669</v>
      </c>
      <c r="DSX111" s="98" t="s">
        <v>669</v>
      </c>
      <c r="DSY111" s="98" t="s">
        <v>669</v>
      </c>
      <c r="DSZ111" s="98" t="s">
        <v>669</v>
      </c>
      <c r="DTA111" s="98" t="s">
        <v>669</v>
      </c>
      <c r="DTB111" s="98" t="s">
        <v>669</v>
      </c>
      <c r="DTC111" s="98" t="s">
        <v>669</v>
      </c>
      <c r="DTD111" s="98" t="s">
        <v>669</v>
      </c>
      <c r="DTE111" s="98" t="s">
        <v>669</v>
      </c>
      <c r="DTF111" s="98" t="s">
        <v>669</v>
      </c>
      <c r="DTG111" s="98" t="s">
        <v>669</v>
      </c>
      <c r="DTH111" s="98" t="s">
        <v>669</v>
      </c>
      <c r="DTI111" s="98" t="s">
        <v>669</v>
      </c>
      <c r="DTJ111" s="98" t="s">
        <v>669</v>
      </c>
      <c r="DTK111" s="98" t="s">
        <v>669</v>
      </c>
      <c r="DTL111" s="98" t="s">
        <v>669</v>
      </c>
      <c r="DTM111" s="98" t="s">
        <v>669</v>
      </c>
      <c r="DTN111" s="98" t="s">
        <v>669</v>
      </c>
      <c r="DTO111" s="98" t="s">
        <v>669</v>
      </c>
      <c r="DTP111" s="98" t="s">
        <v>669</v>
      </c>
      <c r="DTQ111" s="98" t="s">
        <v>669</v>
      </c>
      <c r="DTR111" s="98" t="s">
        <v>669</v>
      </c>
      <c r="DTS111" s="98" t="s">
        <v>669</v>
      </c>
      <c r="DTT111" s="98" t="s">
        <v>669</v>
      </c>
      <c r="DTU111" s="98" t="s">
        <v>669</v>
      </c>
      <c r="DTV111" s="98" t="s">
        <v>669</v>
      </c>
      <c r="DTW111" s="98" t="s">
        <v>669</v>
      </c>
      <c r="DTX111" s="98" t="s">
        <v>669</v>
      </c>
      <c r="DTY111" s="98" t="s">
        <v>669</v>
      </c>
      <c r="DTZ111" s="98" t="s">
        <v>669</v>
      </c>
      <c r="DUA111" s="98" t="s">
        <v>669</v>
      </c>
      <c r="DUB111" s="98" t="s">
        <v>669</v>
      </c>
      <c r="DUC111" s="98" t="s">
        <v>669</v>
      </c>
      <c r="DUD111" s="98" t="s">
        <v>669</v>
      </c>
      <c r="DUE111" s="98" t="s">
        <v>669</v>
      </c>
      <c r="DUF111" s="98" t="s">
        <v>669</v>
      </c>
      <c r="DUG111" s="98" t="s">
        <v>669</v>
      </c>
      <c r="DUH111" s="98" t="s">
        <v>669</v>
      </c>
      <c r="DUI111" s="98" t="s">
        <v>669</v>
      </c>
      <c r="DUJ111" s="98" t="s">
        <v>669</v>
      </c>
      <c r="DUK111" s="98" t="s">
        <v>669</v>
      </c>
      <c r="DUL111" s="98" t="s">
        <v>669</v>
      </c>
      <c r="DUM111" s="98" t="s">
        <v>669</v>
      </c>
      <c r="DUN111" s="98" t="s">
        <v>669</v>
      </c>
      <c r="DUO111" s="98" t="s">
        <v>669</v>
      </c>
      <c r="DUP111" s="98" t="s">
        <v>669</v>
      </c>
      <c r="DUQ111" s="98" t="s">
        <v>669</v>
      </c>
      <c r="DUR111" s="98" t="s">
        <v>669</v>
      </c>
      <c r="DUS111" s="98" t="s">
        <v>669</v>
      </c>
      <c r="DUT111" s="98" t="s">
        <v>669</v>
      </c>
      <c r="DUU111" s="98" t="s">
        <v>669</v>
      </c>
      <c r="DUV111" s="98" t="s">
        <v>669</v>
      </c>
      <c r="DUW111" s="98" t="s">
        <v>669</v>
      </c>
      <c r="DUX111" s="98" t="s">
        <v>669</v>
      </c>
      <c r="DUY111" s="98" t="s">
        <v>669</v>
      </c>
      <c r="DUZ111" s="98" t="s">
        <v>669</v>
      </c>
      <c r="DVA111" s="98" t="s">
        <v>669</v>
      </c>
      <c r="DVB111" s="98" t="s">
        <v>669</v>
      </c>
      <c r="DVC111" s="98" t="s">
        <v>669</v>
      </c>
      <c r="DVD111" s="98" t="s">
        <v>669</v>
      </c>
      <c r="DVE111" s="98" t="s">
        <v>669</v>
      </c>
      <c r="DVF111" s="98" t="s">
        <v>669</v>
      </c>
      <c r="DVG111" s="98" t="s">
        <v>669</v>
      </c>
      <c r="DVH111" s="98" t="s">
        <v>669</v>
      </c>
      <c r="DVI111" s="98" t="s">
        <v>669</v>
      </c>
      <c r="DVJ111" s="98" t="s">
        <v>669</v>
      </c>
      <c r="DVK111" s="98" t="s">
        <v>669</v>
      </c>
      <c r="DVL111" s="98" t="s">
        <v>669</v>
      </c>
      <c r="DVM111" s="98" t="s">
        <v>669</v>
      </c>
      <c r="DVN111" s="98" t="s">
        <v>669</v>
      </c>
      <c r="DVO111" s="98" t="s">
        <v>669</v>
      </c>
      <c r="DVP111" s="98" t="s">
        <v>669</v>
      </c>
      <c r="DVQ111" s="98" t="s">
        <v>669</v>
      </c>
      <c r="DVR111" s="98" t="s">
        <v>669</v>
      </c>
      <c r="DVS111" s="98" t="s">
        <v>669</v>
      </c>
      <c r="DVT111" s="98" t="s">
        <v>669</v>
      </c>
      <c r="DVU111" s="98" t="s">
        <v>669</v>
      </c>
      <c r="DVV111" s="98" t="s">
        <v>669</v>
      </c>
      <c r="DVW111" s="98" t="s">
        <v>669</v>
      </c>
      <c r="DVX111" s="98" t="s">
        <v>669</v>
      </c>
      <c r="DVY111" s="98" t="s">
        <v>669</v>
      </c>
      <c r="DVZ111" s="98" t="s">
        <v>669</v>
      </c>
      <c r="DWA111" s="98" t="s">
        <v>669</v>
      </c>
      <c r="DWB111" s="98" t="s">
        <v>669</v>
      </c>
      <c r="DWC111" s="98" t="s">
        <v>669</v>
      </c>
      <c r="DWD111" s="98" t="s">
        <v>669</v>
      </c>
      <c r="DWE111" s="98" t="s">
        <v>669</v>
      </c>
      <c r="DWF111" s="98" t="s">
        <v>669</v>
      </c>
      <c r="DWG111" s="98" t="s">
        <v>669</v>
      </c>
      <c r="DWH111" s="98" t="s">
        <v>669</v>
      </c>
      <c r="DWI111" s="98" t="s">
        <v>669</v>
      </c>
      <c r="DWJ111" s="98" t="s">
        <v>669</v>
      </c>
      <c r="DWK111" s="98" t="s">
        <v>669</v>
      </c>
      <c r="DWL111" s="98" t="s">
        <v>669</v>
      </c>
      <c r="DWM111" s="98" t="s">
        <v>669</v>
      </c>
      <c r="DWN111" s="98" t="s">
        <v>669</v>
      </c>
      <c r="DWO111" s="98" t="s">
        <v>669</v>
      </c>
      <c r="DWP111" s="98" t="s">
        <v>669</v>
      </c>
      <c r="DWQ111" s="98" t="s">
        <v>669</v>
      </c>
      <c r="DWR111" s="98" t="s">
        <v>669</v>
      </c>
      <c r="DWS111" s="98" t="s">
        <v>669</v>
      </c>
      <c r="DWT111" s="98" t="s">
        <v>669</v>
      </c>
      <c r="DWU111" s="98" t="s">
        <v>669</v>
      </c>
      <c r="DWV111" s="98" t="s">
        <v>669</v>
      </c>
      <c r="DWW111" s="98" t="s">
        <v>669</v>
      </c>
      <c r="DWX111" s="98" t="s">
        <v>669</v>
      </c>
      <c r="DWY111" s="98" t="s">
        <v>669</v>
      </c>
      <c r="DWZ111" s="98" t="s">
        <v>669</v>
      </c>
      <c r="DXA111" s="98" t="s">
        <v>669</v>
      </c>
      <c r="DXB111" s="98" t="s">
        <v>669</v>
      </c>
      <c r="DXC111" s="98" t="s">
        <v>669</v>
      </c>
      <c r="DXD111" s="98" t="s">
        <v>669</v>
      </c>
      <c r="DXE111" s="98" t="s">
        <v>669</v>
      </c>
      <c r="DXF111" s="98" t="s">
        <v>669</v>
      </c>
      <c r="DXG111" s="98" t="s">
        <v>669</v>
      </c>
      <c r="DXH111" s="98" t="s">
        <v>669</v>
      </c>
      <c r="DXI111" s="98" t="s">
        <v>669</v>
      </c>
      <c r="DXJ111" s="98" t="s">
        <v>669</v>
      </c>
      <c r="DXK111" s="98" t="s">
        <v>669</v>
      </c>
      <c r="DXL111" s="98" t="s">
        <v>669</v>
      </c>
      <c r="DXM111" s="98" t="s">
        <v>669</v>
      </c>
      <c r="DXN111" s="98" t="s">
        <v>669</v>
      </c>
      <c r="DXO111" s="98" t="s">
        <v>669</v>
      </c>
      <c r="DXP111" s="98" t="s">
        <v>669</v>
      </c>
      <c r="DXQ111" s="98" t="s">
        <v>669</v>
      </c>
      <c r="DXR111" s="98" t="s">
        <v>669</v>
      </c>
      <c r="DXS111" s="98" t="s">
        <v>669</v>
      </c>
      <c r="DXT111" s="98" t="s">
        <v>669</v>
      </c>
      <c r="DXU111" s="98" t="s">
        <v>669</v>
      </c>
      <c r="DXV111" s="98" t="s">
        <v>669</v>
      </c>
      <c r="DXW111" s="98" t="s">
        <v>669</v>
      </c>
      <c r="DXX111" s="98" t="s">
        <v>669</v>
      </c>
      <c r="DXY111" s="98" t="s">
        <v>669</v>
      </c>
      <c r="DXZ111" s="98" t="s">
        <v>669</v>
      </c>
      <c r="DYA111" s="98" t="s">
        <v>669</v>
      </c>
      <c r="DYB111" s="98" t="s">
        <v>669</v>
      </c>
      <c r="DYC111" s="98" t="s">
        <v>669</v>
      </c>
      <c r="DYD111" s="98" t="s">
        <v>669</v>
      </c>
      <c r="DYE111" s="98" t="s">
        <v>669</v>
      </c>
      <c r="DYF111" s="98" t="s">
        <v>669</v>
      </c>
      <c r="DYG111" s="98" t="s">
        <v>669</v>
      </c>
      <c r="DYH111" s="98" t="s">
        <v>669</v>
      </c>
      <c r="DYI111" s="98" t="s">
        <v>669</v>
      </c>
      <c r="DYJ111" s="98" t="s">
        <v>669</v>
      </c>
      <c r="DYK111" s="98" t="s">
        <v>669</v>
      </c>
      <c r="DYL111" s="98" t="s">
        <v>669</v>
      </c>
      <c r="DYM111" s="98" t="s">
        <v>669</v>
      </c>
      <c r="DYN111" s="98" t="s">
        <v>669</v>
      </c>
      <c r="DYO111" s="98" t="s">
        <v>669</v>
      </c>
      <c r="DYP111" s="98" t="s">
        <v>669</v>
      </c>
      <c r="DYQ111" s="98" t="s">
        <v>669</v>
      </c>
      <c r="DYR111" s="98" t="s">
        <v>669</v>
      </c>
      <c r="DYS111" s="98" t="s">
        <v>669</v>
      </c>
      <c r="DYT111" s="98" t="s">
        <v>669</v>
      </c>
      <c r="DYU111" s="98" t="s">
        <v>669</v>
      </c>
      <c r="DYV111" s="98" t="s">
        <v>669</v>
      </c>
      <c r="DYW111" s="98" t="s">
        <v>669</v>
      </c>
      <c r="DYX111" s="98" t="s">
        <v>669</v>
      </c>
      <c r="DYY111" s="98" t="s">
        <v>669</v>
      </c>
      <c r="DYZ111" s="98" t="s">
        <v>669</v>
      </c>
      <c r="DZA111" s="98" t="s">
        <v>669</v>
      </c>
      <c r="DZB111" s="98" t="s">
        <v>669</v>
      </c>
      <c r="DZC111" s="98" t="s">
        <v>669</v>
      </c>
      <c r="DZD111" s="98" t="s">
        <v>669</v>
      </c>
      <c r="DZE111" s="98" t="s">
        <v>669</v>
      </c>
      <c r="DZF111" s="98" t="s">
        <v>669</v>
      </c>
      <c r="DZG111" s="98" t="s">
        <v>669</v>
      </c>
      <c r="DZH111" s="98" t="s">
        <v>669</v>
      </c>
      <c r="DZI111" s="98" t="s">
        <v>669</v>
      </c>
      <c r="DZJ111" s="98" t="s">
        <v>669</v>
      </c>
      <c r="DZK111" s="98" t="s">
        <v>669</v>
      </c>
      <c r="DZL111" s="98" t="s">
        <v>669</v>
      </c>
      <c r="DZM111" s="98" t="s">
        <v>669</v>
      </c>
      <c r="DZN111" s="98" t="s">
        <v>669</v>
      </c>
      <c r="DZO111" s="98" t="s">
        <v>669</v>
      </c>
      <c r="DZP111" s="98" t="s">
        <v>669</v>
      </c>
      <c r="DZQ111" s="98" t="s">
        <v>669</v>
      </c>
      <c r="DZR111" s="98" t="s">
        <v>669</v>
      </c>
      <c r="DZS111" s="98" t="s">
        <v>669</v>
      </c>
      <c r="DZT111" s="98" t="s">
        <v>669</v>
      </c>
      <c r="DZU111" s="98" t="s">
        <v>669</v>
      </c>
      <c r="DZV111" s="98" t="s">
        <v>669</v>
      </c>
      <c r="DZW111" s="98" t="s">
        <v>669</v>
      </c>
      <c r="DZX111" s="98" t="s">
        <v>669</v>
      </c>
      <c r="DZY111" s="98" t="s">
        <v>669</v>
      </c>
      <c r="DZZ111" s="98" t="s">
        <v>669</v>
      </c>
      <c r="EAA111" s="98" t="s">
        <v>669</v>
      </c>
      <c r="EAB111" s="98" t="s">
        <v>669</v>
      </c>
      <c r="EAC111" s="98" t="s">
        <v>669</v>
      </c>
      <c r="EAD111" s="98" t="s">
        <v>669</v>
      </c>
      <c r="EAE111" s="98" t="s">
        <v>669</v>
      </c>
      <c r="EAF111" s="98" t="s">
        <v>669</v>
      </c>
      <c r="EAG111" s="98" t="s">
        <v>669</v>
      </c>
      <c r="EAH111" s="98" t="s">
        <v>669</v>
      </c>
      <c r="EAI111" s="98" t="s">
        <v>669</v>
      </c>
      <c r="EAJ111" s="98" t="s">
        <v>669</v>
      </c>
      <c r="EAK111" s="98" t="s">
        <v>669</v>
      </c>
      <c r="EAL111" s="98" t="s">
        <v>669</v>
      </c>
      <c r="EAM111" s="98" t="s">
        <v>669</v>
      </c>
      <c r="EAN111" s="98" t="s">
        <v>669</v>
      </c>
      <c r="EAO111" s="98" t="s">
        <v>669</v>
      </c>
      <c r="EAP111" s="98" t="s">
        <v>669</v>
      </c>
      <c r="EAQ111" s="98" t="s">
        <v>669</v>
      </c>
      <c r="EAR111" s="98" t="s">
        <v>669</v>
      </c>
      <c r="EAS111" s="98" t="s">
        <v>669</v>
      </c>
      <c r="EAT111" s="98" t="s">
        <v>669</v>
      </c>
      <c r="EAU111" s="98" t="s">
        <v>669</v>
      </c>
      <c r="EAV111" s="98" t="s">
        <v>669</v>
      </c>
      <c r="EAW111" s="98" t="s">
        <v>669</v>
      </c>
      <c r="EAX111" s="98" t="s">
        <v>669</v>
      </c>
      <c r="EAY111" s="98" t="s">
        <v>669</v>
      </c>
      <c r="EAZ111" s="98" t="s">
        <v>669</v>
      </c>
      <c r="EBA111" s="98" t="s">
        <v>669</v>
      </c>
      <c r="EBB111" s="98" t="s">
        <v>669</v>
      </c>
      <c r="EBC111" s="98" t="s">
        <v>669</v>
      </c>
      <c r="EBD111" s="98" t="s">
        <v>669</v>
      </c>
      <c r="EBE111" s="98" t="s">
        <v>669</v>
      </c>
      <c r="EBF111" s="98" t="s">
        <v>669</v>
      </c>
      <c r="EBG111" s="98" t="s">
        <v>669</v>
      </c>
      <c r="EBH111" s="98" t="s">
        <v>669</v>
      </c>
      <c r="EBI111" s="98" t="s">
        <v>669</v>
      </c>
      <c r="EBJ111" s="98" t="s">
        <v>669</v>
      </c>
      <c r="EBK111" s="98" t="s">
        <v>669</v>
      </c>
      <c r="EBL111" s="98" t="s">
        <v>669</v>
      </c>
      <c r="EBM111" s="98" t="s">
        <v>669</v>
      </c>
      <c r="EBN111" s="98" t="s">
        <v>669</v>
      </c>
      <c r="EBO111" s="98" t="s">
        <v>669</v>
      </c>
      <c r="EBP111" s="98" t="s">
        <v>669</v>
      </c>
      <c r="EBQ111" s="98" t="s">
        <v>669</v>
      </c>
      <c r="EBR111" s="98" t="s">
        <v>669</v>
      </c>
      <c r="EBS111" s="98" t="s">
        <v>669</v>
      </c>
      <c r="EBT111" s="98" t="s">
        <v>669</v>
      </c>
      <c r="EBU111" s="98" t="s">
        <v>669</v>
      </c>
      <c r="EBV111" s="98" t="s">
        <v>669</v>
      </c>
      <c r="EBW111" s="98" t="s">
        <v>669</v>
      </c>
      <c r="EBX111" s="98" t="s">
        <v>669</v>
      </c>
      <c r="EBY111" s="98" t="s">
        <v>669</v>
      </c>
      <c r="EBZ111" s="98" t="s">
        <v>669</v>
      </c>
      <c r="ECA111" s="98" t="s">
        <v>669</v>
      </c>
      <c r="ECB111" s="98" t="s">
        <v>669</v>
      </c>
      <c r="ECC111" s="98" t="s">
        <v>669</v>
      </c>
      <c r="ECD111" s="98" t="s">
        <v>669</v>
      </c>
      <c r="ECE111" s="98" t="s">
        <v>669</v>
      </c>
      <c r="ECF111" s="98" t="s">
        <v>669</v>
      </c>
      <c r="ECG111" s="98" t="s">
        <v>669</v>
      </c>
      <c r="ECH111" s="98" t="s">
        <v>669</v>
      </c>
      <c r="ECI111" s="98" t="s">
        <v>669</v>
      </c>
      <c r="ECJ111" s="98" t="s">
        <v>669</v>
      </c>
      <c r="ECK111" s="98" t="s">
        <v>669</v>
      </c>
      <c r="ECL111" s="98" t="s">
        <v>669</v>
      </c>
      <c r="ECM111" s="98" t="s">
        <v>669</v>
      </c>
      <c r="ECN111" s="98" t="s">
        <v>669</v>
      </c>
      <c r="ECO111" s="98" t="s">
        <v>669</v>
      </c>
      <c r="ECP111" s="98" t="s">
        <v>669</v>
      </c>
      <c r="ECQ111" s="98" t="s">
        <v>669</v>
      </c>
      <c r="ECR111" s="98" t="s">
        <v>669</v>
      </c>
      <c r="ECS111" s="98" t="s">
        <v>669</v>
      </c>
      <c r="ECT111" s="98" t="s">
        <v>669</v>
      </c>
      <c r="ECU111" s="98" t="s">
        <v>669</v>
      </c>
      <c r="ECV111" s="98" t="s">
        <v>669</v>
      </c>
      <c r="ECW111" s="98" t="s">
        <v>669</v>
      </c>
      <c r="ECX111" s="98" t="s">
        <v>669</v>
      </c>
      <c r="ECY111" s="98" t="s">
        <v>669</v>
      </c>
      <c r="ECZ111" s="98" t="s">
        <v>669</v>
      </c>
      <c r="EDA111" s="98" t="s">
        <v>669</v>
      </c>
      <c r="EDB111" s="98" t="s">
        <v>669</v>
      </c>
      <c r="EDC111" s="98" t="s">
        <v>669</v>
      </c>
      <c r="EDD111" s="98" t="s">
        <v>669</v>
      </c>
      <c r="EDE111" s="98" t="s">
        <v>669</v>
      </c>
      <c r="EDF111" s="98" t="s">
        <v>669</v>
      </c>
      <c r="EDG111" s="98" t="s">
        <v>669</v>
      </c>
      <c r="EDH111" s="98" t="s">
        <v>669</v>
      </c>
      <c r="EDI111" s="98" t="s">
        <v>669</v>
      </c>
      <c r="EDJ111" s="98" t="s">
        <v>669</v>
      </c>
      <c r="EDK111" s="98" t="s">
        <v>669</v>
      </c>
      <c r="EDL111" s="98" t="s">
        <v>669</v>
      </c>
      <c r="EDM111" s="98" t="s">
        <v>669</v>
      </c>
      <c r="EDN111" s="98" t="s">
        <v>669</v>
      </c>
      <c r="EDO111" s="98" t="s">
        <v>669</v>
      </c>
      <c r="EDP111" s="98" t="s">
        <v>669</v>
      </c>
      <c r="EDQ111" s="98" t="s">
        <v>669</v>
      </c>
      <c r="EDR111" s="98" t="s">
        <v>669</v>
      </c>
      <c r="EDS111" s="98" t="s">
        <v>669</v>
      </c>
      <c r="EDT111" s="98" t="s">
        <v>669</v>
      </c>
      <c r="EDU111" s="98" t="s">
        <v>669</v>
      </c>
      <c r="EDV111" s="98" t="s">
        <v>669</v>
      </c>
      <c r="EDW111" s="98" t="s">
        <v>669</v>
      </c>
      <c r="EDX111" s="98" t="s">
        <v>669</v>
      </c>
      <c r="EDY111" s="98" t="s">
        <v>669</v>
      </c>
      <c r="EDZ111" s="98" t="s">
        <v>669</v>
      </c>
      <c r="EEA111" s="98" t="s">
        <v>669</v>
      </c>
      <c r="EEB111" s="98" t="s">
        <v>669</v>
      </c>
      <c r="EEC111" s="98" t="s">
        <v>669</v>
      </c>
      <c r="EED111" s="98" t="s">
        <v>669</v>
      </c>
      <c r="EEE111" s="98" t="s">
        <v>669</v>
      </c>
      <c r="EEF111" s="98" t="s">
        <v>669</v>
      </c>
      <c r="EEG111" s="98" t="s">
        <v>669</v>
      </c>
      <c r="EEH111" s="98" t="s">
        <v>669</v>
      </c>
      <c r="EEI111" s="98" t="s">
        <v>669</v>
      </c>
      <c r="EEJ111" s="98" t="s">
        <v>669</v>
      </c>
      <c r="EEK111" s="98" t="s">
        <v>669</v>
      </c>
      <c r="EEL111" s="98" t="s">
        <v>669</v>
      </c>
      <c r="EEM111" s="98" t="s">
        <v>669</v>
      </c>
      <c r="EEN111" s="98" t="s">
        <v>669</v>
      </c>
      <c r="EEO111" s="98" t="s">
        <v>669</v>
      </c>
      <c r="EEP111" s="98" t="s">
        <v>669</v>
      </c>
      <c r="EEQ111" s="98" t="s">
        <v>669</v>
      </c>
      <c r="EER111" s="98" t="s">
        <v>669</v>
      </c>
      <c r="EES111" s="98" t="s">
        <v>669</v>
      </c>
      <c r="EET111" s="98" t="s">
        <v>669</v>
      </c>
      <c r="EEU111" s="98" t="s">
        <v>669</v>
      </c>
      <c r="EEV111" s="98" t="s">
        <v>669</v>
      </c>
      <c r="EEW111" s="98" t="s">
        <v>669</v>
      </c>
      <c r="EEX111" s="98" t="s">
        <v>669</v>
      </c>
      <c r="EEY111" s="98" t="s">
        <v>669</v>
      </c>
      <c r="EEZ111" s="98" t="s">
        <v>669</v>
      </c>
      <c r="EFA111" s="98" t="s">
        <v>669</v>
      </c>
      <c r="EFB111" s="98" t="s">
        <v>669</v>
      </c>
      <c r="EFC111" s="98" t="s">
        <v>669</v>
      </c>
      <c r="EFD111" s="98" t="s">
        <v>669</v>
      </c>
      <c r="EFE111" s="98" t="s">
        <v>669</v>
      </c>
      <c r="EFF111" s="98" t="s">
        <v>669</v>
      </c>
      <c r="EFG111" s="98" t="s">
        <v>669</v>
      </c>
      <c r="EFH111" s="98" t="s">
        <v>669</v>
      </c>
      <c r="EFI111" s="98" t="s">
        <v>669</v>
      </c>
      <c r="EFJ111" s="98" t="s">
        <v>669</v>
      </c>
      <c r="EFK111" s="98" t="s">
        <v>669</v>
      </c>
      <c r="EFL111" s="98" t="s">
        <v>669</v>
      </c>
      <c r="EFM111" s="98" t="s">
        <v>669</v>
      </c>
      <c r="EFN111" s="98" t="s">
        <v>669</v>
      </c>
      <c r="EFO111" s="98" t="s">
        <v>669</v>
      </c>
      <c r="EFP111" s="98" t="s">
        <v>669</v>
      </c>
      <c r="EFQ111" s="98" t="s">
        <v>669</v>
      </c>
      <c r="EFR111" s="98" t="s">
        <v>669</v>
      </c>
      <c r="EFS111" s="98" t="s">
        <v>669</v>
      </c>
      <c r="EFT111" s="98" t="s">
        <v>669</v>
      </c>
      <c r="EFU111" s="98" t="s">
        <v>669</v>
      </c>
      <c r="EFV111" s="98" t="s">
        <v>669</v>
      </c>
      <c r="EFW111" s="98" t="s">
        <v>669</v>
      </c>
      <c r="EFX111" s="98" t="s">
        <v>669</v>
      </c>
      <c r="EFY111" s="98" t="s">
        <v>669</v>
      </c>
      <c r="EFZ111" s="98" t="s">
        <v>669</v>
      </c>
      <c r="EGA111" s="98" t="s">
        <v>669</v>
      </c>
      <c r="EGB111" s="98" t="s">
        <v>669</v>
      </c>
      <c r="EGC111" s="98" t="s">
        <v>669</v>
      </c>
      <c r="EGD111" s="98" t="s">
        <v>669</v>
      </c>
      <c r="EGE111" s="98" t="s">
        <v>669</v>
      </c>
      <c r="EGF111" s="98" t="s">
        <v>669</v>
      </c>
      <c r="EGG111" s="98" t="s">
        <v>669</v>
      </c>
      <c r="EGH111" s="98" t="s">
        <v>669</v>
      </c>
      <c r="EGI111" s="98" t="s">
        <v>669</v>
      </c>
      <c r="EGJ111" s="98" t="s">
        <v>669</v>
      </c>
      <c r="EGK111" s="98" t="s">
        <v>669</v>
      </c>
      <c r="EGL111" s="98" t="s">
        <v>669</v>
      </c>
      <c r="EGM111" s="98" t="s">
        <v>669</v>
      </c>
      <c r="EGN111" s="98" t="s">
        <v>669</v>
      </c>
      <c r="EGO111" s="98" t="s">
        <v>669</v>
      </c>
      <c r="EGP111" s="98" t="s">
        <v>669</v>
      </c>
      <c r="EGQ111" s="98" t="s">
        <v>669</v>
      </c>
      <c r="EGR111" s="98" t="s">
        <v>669</v>
      </c>
      <c r="EGS111" s="98" t="s">
        <v>669</v>
      </c>
      <c r="EGT111" s="98" t="s">
        <v>669</v>
      </c>
      <c r="EGU111" s="98" t="s">
        <v>669</v>
      </c>
      <c r="EGV111" s="98" t="s">
        <v>669</v>
      </c>
      <c r="EGW111" s="98" t="s">
        <v>669</v>
      </c>
      <c r="EGX111" s="98" t="s">
        <v>669</v>
      </c>
      <c r="EGY111" s="98" t="s">
        <v>669</v>
      </c>
      <c r="EGZ111" s="98" t="s">
        <v>669</v>
      </c>
      <c r="EHA111" s="98" t="s">
        <v>669</v>
      </c>
      <c r="EHB111" s="98" t="s">
        <v>669</v>
      </c>
      <c r="EHC111" s="98" t="s">
        <v>669</v>
      </c>
      <c r="EHD111" s="98" t="s">
        <v>669</v>
      </c>
      <c r="EHE111" s="98" t="s">
        <v>669</v>
      </c>
      <c r="EHF111" s="98" t="s">
        <v>669</v>
      </c>
      <c r="EHG111" s="98" t="s">
        <v>669</v>
      </c>
      <c r="EHH111" s="98" t="s">
        <v>669</v>
      </c>
      <c r="EHI111" s="98" t="s">
        <v>669</v>
      </c>
      <c r="EHJ111" s="98" t="s">
        <v>669</v>
      </c>
      <c r="EHK111" s="98" t="s">
        <v>669</v>
      </c>
      <c r="EHL111" s="98" t="s">
        <v>669</v>
      </c>
      <c r="EHM111" s="98" t="s">
        <v>669</v>
      </c>
      <c r="EHN111" s="98" t="s">
        <v>669</v>
      </c>
      <c r="EHO111" s="98" t="s">
        <v>669</v>
      </c>
      <c r="EHP111" s="98" t="s">
        <v>669</v>
      </c>
      <c r="EHQ111" s="98" t="s">
        <v>669</v>
      </c>
      <c r="EHR111" s="98" t="s">
        <v>669</v>
      </c>
      <c r="EHS111" s="98" t="s">
        <v>669</v>
      </c>
      <c r="EHT111" s="98" t="s">
        <v>669</v>
      </c>
      <c r="EHU111" s="98" t="s">
        <v>669</v>
      </c>
      <c r="EHV111" s="98" t="s">
        <v>669</v>
      </c>
      <c r="EHW111" s="98" t="s">
        <v>669</v>
      </c>
      <c r="EHX111" s="98" t="s">
        <v>669</v>
      </c>
      <c r="EHY111" s="98" t="s">
        <v>669</v>
      </c>
      <c r="EHZ111" s="98" t="s">
        <v>669</v>
      </c>
      <c r="EIA111" s="98" t="s">
        <v>669</v>
      </c>
      <c r="EIB111" s="98" t="s">
        <v>669</v>
      </c>
      <c r="EIC111" s="98" t="s">
        <v>669</v>
      </c>
      <c r="EID111" s="98" t="s">
        <v>669</v>
      </c>
      <c r="EIE111" s="98" t="s">
        <v>669</v>
      </c>
      <c r="EIF111" s="98" t="s">
        <v>669</v>
      </c>
      <c r="EIG111" s="98" t="s">
        <v>669</v>
      </c>
      <c r="EIH111" s="98" t="s">
        <v>669</v>
      </c>
      <c r="EII111" s="98" t="s">
        <v>669</v>
      </c>
      <c r="EIJ111" s="98" t="s">
        <v>669</v>
      </c>
      <c r="EIK111" s="98" t="s">
        <v>669</v>
      </c>
      <c r="EIL111" s="98" t="s">
        <v>669</v>
      </c>
      <c r="EIM111" s="98" t="s">
        <v>669</v>
      </c>
      <c r="EIN111" s="98" t="s">
        <v>669</v>
      </c>
      <c r="EIO111" s="98" t="s">
        <v>669</v>
      </c>
      <c r="EIP111" s="98" t="s">
        <v>669</v>
      </c>
      <c r="EIQ111" s="98" t="s">
        <v>669</v>
      </c>
      <c r="EIR111" s="98" t="s">
        <v>669</v>
      </c>
      <c r="EIS111" s="98" t="s">
        <v>669</v>
      </c>
      <c r="EIT111" s="98" t="s">
        <v>669</v>
      </c>
      <c r="EIU111" s="98" t="s">
        <v>669</v>
      </c>
      <c r="EIV111" s="98" t="s">
        <v>669</v>
      </c>
      <c r="EIW111" s="98" t="s">
        <v>669</v>
      </c>
      <c r="EIX111" s="98" t="s">
        <v>669</v>
      </c>
      <c r="EIY111" s="98" t="s">
        <v>669</v>
      </c>
      <c r="EIZ111" s="98" t="s">
        <v>669</v>
      </c>
      <c r="EJA111" s="98" t="s">
        <v>669</v>
      </c>
      <c r="EJB111" s="98" t="s">
        <v>669</v>
      </c>
      <c r="EJC111" s="98" t="s">
        <v>669</v>
      </c>
      <c r="EJD111" s="98" t="s">
        <v>669</v>
      </c>
      <c r="EJE111" s="98" t="s">
        <v>669</v>
      </c>
      <c r="EJF111" s="98" t="s">
        <v>669</v>
      </c>
      <c r="EJG111" s="98" t="s">
        <v>669</v>
      </c>
      <c r="EJH111" s="98" t="s">
        <v>669</v>
      </c>
      <c r="EJI111" s="98" t="s">
        <v>669</v>
      </c>
      <c r="EJJ111" s="98" t="s">
        <v>669</v>
      </c>
      <c r="EJK111" s="98" t="s">
        <v>669</v>
      </c>
      <c r="EJL111" s="98" t="s">
        <v>669</v>
      </c>
      <c r="EJM111" s="98" t="s">
        <v>669</v>
      </c>
      <c r="EJN111" s="98" t="s">
        <v>669</v>
      </c>
      <c r="EJO111" s="98" t="s">
        <v>669</v>
      </c>
      <c r="EJP111" s="98" t="s">
        <v>669</v>
      </c>
      <c r="EJQ111" s="98" t="s">
        <v>669</v>
      </c>
      <c r="EJR111" s="98" t="s">
        <v>669</v>
      </c>
      <c r="EJS111" s="98" t="s">
        <v>669</v>
      </c>
      <c r="EJT111" s="98" t="s">
        <v>669</v>
      </c>
      <c r="EJU111" s="98" t="s">
        <v>669</v>
      </c>
      <c r="EJV111" s="98" t="s">
        <v>669</v>
      </c>
      <c r="EJW111" s="98" t="s">
        <v>669</v>
      </c>
      <c r="EJX111" s="98" t="s">
        <v>669</v>
      </c>
      <c r="EJY111" s="98" t="s">
        <v>669</v>
      </c>
      <c r="EJZ111" s="98" t="s">
        <v>669</v>
      </c>
      <c r="EKA111" s="98" t="s">
        <v>669</v>
      </c>
      <c r="EKB111" s="98" t="s">
        <v>669</v>
      </c>
      <c r="EKC111" s="98" t="s">
        <v>669</v>
      </c>
      <c r="EKD111" s="98" t="s">
        <v>669</v>
      </c>
      <c r="EKE111" s="98" t="s">
        <v>669</v>
      </c>
      <c r="EKF111" s="98" t="s">
        <v>669</v>
      </c>
      <c r="EKG111" s="98" t="s">
        <v>669</v>
      </c>
      <c r="EKH111" s="98" t="s">
        <v>669</v>
      </c>
      <c r="EKI111" s="98" t="s">
        <v>669</v>
      </c>
      <c r="EKJ111" s="98" t="s">
        <v>669</v>
      </c>
      <c r="EKK111" s="98" t="s">
        <v>669</v>
      </c>
      <c r="EKL111" s="98" t="s">
        <v>669</v>
      </c>
      <c r="EKM111" s="98" t="s">
        <v>669</v>
      </c>
      <c r="EKN111" s="98" t="s">
        <v>669</v>
      </c>
      <c r="EKO111" s="98" t="s">
        <v>669</v>
      </c>
      <c r="EKP111" s="98" t="s">
        <v>669</v>
      </c>
      <c r="EKQ111" s="98" t="s">
        <v>669</v>
      </c>
      <c r="EKR111" s="98" t="s">
        <v>669</v>
      </c>
      <c r="EKS111" s="98" t="s">
        <v>669</v>
      </c>
      <c r="EKT111" s="98" t="s">
        <v>669</v>
      </c>
      <c r="EKU111" s="98" t="s">
        <v>669</v>
      </c>
      <c r="EKV111" s="98" t="s">
        <v>669</v>
      </c>
      <c r="EKW111" s="98" t="s">
        <v>669</v>
      </c>
      <c r="EKX111" s="98" t="s">
        <v>669</v>
      </c>
      <c r="EKY111" s="98" t="s">
        <v>669</v>
      </c>
      <c r="EKZ111" s="98" t="s">
        <v>669</v>
      </c>
      <c r="ELA111" s="98" t="s">
        <v>669</v>
      </c>
      <c r="ELB111" s="98" t="s">
        <v>669</v>
      </c>
      <c r="ELC111" s="98" t="s">
        <v>669</v>
      </c>
      <c r="ELD111" s="98" t="s">
        <v>669</v>
      </c>
      <c r="ELE111" s="98" t="s">
        <v>669</v>
      </c>
      <c r="ELF111" s="98" t="s">
        <v>669</v>
      </c>
      <c r="ELG111" s="98" t="s">
        <v>669</v>
      </c>
      <c r="ELH111" s="98" t="s">
        <v>669</v>
      </c>
      <c r="ELI111" s="98" t="s">
        <v>669</v>
      </c>
      <c r="ELJ111" s="98" t="s">
        <v>669</v>
      </c>
      <c r="ELK111" s="98" t="s">
        <v>669</v>
      </c>
      <c r="ELL111" s="98" t="s">
        <v>669</v>
      </c>
      <c r="ELM111" s="98" t="s">
        <v>669</v>
      </c>
      <c r="ELN111" s="98" t="s">
        <v>669</v>
      </c>
      <c r="ELO111" s="98" t="s">
        <v>669</v>
      </c>
      <c r="ELP111" s="98" t="s">
        <v>669</v>
      </c>
      <c r="ELQ111" s="98" t="s">
        <v>669</v>
      </c>
      <c r="ELR111" s="98" t="s">
        <v>669</v>
      </c>
      <c r="ELS111" s="98" t="s">
        <v>669</v>
      </c>
      <c r="ELT111" s="98" t="s">
        <v>669</v>
      </c>
      <c r="ELU111" s="98" t="s">
        <v>669</v>
      </c>
      <c r="ELV111" s="98" t="s">
        <v>669</v>
      </c>
      <c r="ELW111" s="98" t="s">
        <v>669</v>
      </c>
      <c r="ELX111" s="98" t="s">
        <v>669</v>
      </c>
      <c r="ELY111" s="98" t="s">
        <v>669</v>
      </c>
      <c r="ELZ111" s="98" t="s">
        <v>669</v>
      </c>
      <c r="EMA111" s="98" t="s">
        <v>669</v>
      </c>
      <c r="EMB111" s="98" t="s">
        <v>669</v>
      </c>
      <c r="EMC111" s="98" t="s">
        <v>669</v>
      </c>
      <c r="EMD111" s="98" t="s">
        <v>669</v>
      </c>
      <c r="EME111" s="98" t="s">
        <v>669</v>
      </c>
      <c r="EMF111" s="98" t="s">
        <v>669</v>
      </c>
      <c r="EMG111" s="98" t="s">
        <v>669</v>
      </c>
      <c r="EMH111" s="98" t="s">
        <v>669</v>
      </c>
      <c r="EMI111" s="98" t="s">
        <v>669</v>
      </c>
      <c r="EMJ111" s="98" t="s">
        <v>669</v>
      </c>
      <c r="EMK111" s="98" t="s">
        <v>669</v>
      </c>
      <c r="EML111" s="98" t="s">
        <v>669</v>
      </c>
      <c r="EMM111" s="98" t="s">
        <v>669</v>
      </c>
      <c r="EMN111" s="98" t="s">
        <v>669</v>
      </c>
      <c r="EMO111" s="98" t="s">
        <v>669</v>
      </c>
      <c r="EMP111" s="98" t="s">
        <v>669</v>
      </c>
      <c r="EMQ111" s="98" t="s">
        <v>669</v>
      </c>
      <c r="EMR111" s="98" t="s">
        <v>669</v>
      </c>
      <c r="EMS111" s="98" t="s">
        <v>669</v>
      </c>
      <c r="EMT111" s="98" t="s">
        <v>669</v>
      </c>
      <c r="EMU111" s="98" t="s">
        <v>669</v>
      </c>
      <c r="EMV111" s="98" t="s">
        <v>669</v>
      </c>
      <c r="EMW111" s="98" t="s">
        <v>669</v>
      </c>
      <c r="EMX111" s="98" t="s">
        <v>669</v>
      </c>
      <c r="EMY111" s="98" t="s">
        <v>669</v>
      </c>
      <c r="EMZ111" s="98" t="s">
        <v>669</v>
      </c>
      <c r="ENA111" s="98" t="s">
        <v>669</v>
      </c>
      <c r="ENB111" s="98" t="s">
        <v>669</v>
      </c>
      <c r="ENC111" s="98" t="s">
        <v>669</v>
      </c>
      <c r="END111" s="98" t="s">
        <v>669</v>
      </c>
      <c r="ENE111" s="98" t="s">
        <v>669</v>
      </c>
      <c r="ENF111" s="98" t="s">
        <v>669</v>
      </c>
      <c r="ENG111" s="98" t="s">
        <v>669</v>
      </c>
      <c r="ENH111" s="98" t="s">
        <v>669</v>
      </c>
      <c r="ENI111" s="98" t="s">
        <v>669</v>
      </c>
      <c r="ENJ111" s="98" t="s">
        <v>669</v>
      </c>
      <c r="ENK111" s="98" t="s">
        <v>669</v>
      </c>
      <c r="ENL111" s="98" t="s">
        <v>669</v>
      </c>
      <c r="ENM111" s="98" t="s">
        <v>669</v>
      </c>
      <c r="ENN111" s="98" t="s">
        <v>669</v>
      </c>
      <c r="ENO111" s="98" t="s">
        <v>669</v>
      </c>
      <c r="ENP111" s="98" t="s">
        <v>669</v>
      </c>
      <c r="ENQ111" s="98" t="s">
        <v>669</v>
      </c>
      <c r="ENR111" s="98" t="s">
        <v>669</v>
      </c>
      <c r="ENS111" s="98" t="s">
        <v>669</v>
      </c>
      <c r="ENT111" s="98" t="s">
        <v>669</v>
      </c>
      <c r="ENU111" s="98" t="s">
        <v>669</v>
      </c>
      <c r="ENV111" s="98" t="s">
        <v>669</v>
      </c>
      <c r="ENW111" s="98" t="s">
        <v>669</v>
      </c>
      <c r="ENX111" s="98" t="s">
        <v>669</v>
      </c>
      <c r="ENY111" s="98" t="s">
        <v>669</v>
      </c>
      <c r="ENZ111" s="98" t="s">
        <v>669</v>
      </c>
      <c r="EOA111" s="98" t="s">
        <v>669</v>
      </c>
      <c r="EOB111" s="98" t="s">
        <v>669</v>
      </c>
      <c r="EOC111" s="98" t="s">
        <v>669</v>
      </c>
      <c r="EOD111" s="98" t="s">
        <v>669</v>
      </c>
      <c r="EOE111" s="98" t="s">
        <v>669</v>
      </c>
      <c r="EOF111" s="98" t="s">
        <v>669</v>
      </c>
      <c r="EOG111" s="98" t="s">
        <v>669</v>
      </c>
      <c r="EOH111" s="98" t="s">
        <v>669</v>
      </c>
      <c r="EOI111" s="98" t="s">
        <v>669</v>
      </c>
      <c r="EOJ111" s="98" t="s">
        <v>669</v>
      </c>
      <c r="EOK111" s="98" t="s">
        <v>669</v>
      </c>
      <c r="EOL111" s="98" t="s">
        <v>669</v>
      </c>
      <c r="EOM111" s="98" t="s">
        <v>669</v>
      </c>
      <c r="EON111" s="98" t="s">
        <v>669</v>
      </c>
      <c r="EOO111" s="98" t="s">
        <v>669</v>
      </c>
      <c r="EOP111" s="98" t="s">
        <v>669</v>
      </c>
      <c r="EOQ111" s="98" t="s">
        <v>669</v>
      </c>
      <c r="EOR111" s="98" t="s">
        <v>669</v>
      </c>
      <c r="EOS111" s="98" t="s">
        <v>669</v>
      </c>
      <c r="EOT111" s="98" t="s">
        <v>669</v>
      </c>
      <c r="EOU111" s="98" t="s">
        <v>669</v>
      </c>
      <c r="EOV111" s="98" t="s">
        <v>669</v>
      </c>
      <c r="EOW111" s="98" t="s">
        <v>669</v>
      </c>
      <c r="EOX111" s="98" t="s">
        <v>669</v>
      </c>
      <c r="EOY111" s="98" t="s">
        <v>669</v>
      </c>
      <c r="EOZ111" s="98" t="s">
        <v>669</v>
      </c>
      <c r="EPA111" s="98" t="s">
        <v>669</v>
      </c>
      <c r="EPB111" s="98" t="s">
        <v>669</v>
      </c>
      <c r="EPC111" s="98" t="s">
        <v>669</v>
      </c>
      <c r="EPD111" s="98" t="s">
        <v>669</v>
      </c>
      <c r="EPE111" s="98" t="s">
        <v>669</v>
      </c>
      <c r="EPF111" s="98" t="s">
        <v>669</v>
      </c>
      <c r="EPG111" s="98" t="s">
        <v>669</v>
      </c>
      <c r="EPH111" s="98" t="s">
        <v>669</v>
      </c>
      <c r="EPI111" s="98" t="s">
        <v>669</v>
      </c>
      <c r="EPJ111" s="98" t="s">
        <v>669</v>
      </c>
      <c r="EPK111" s="98" t="s">
        <v>669</v>
      </c>
      <c r="EPL111" s="98" t="s">
        <v>669</v>
      </c>
      <c r="EPM111" s="98" t="s">
        <v>669</v>
      </c>
      <c r="EPN111" s="98" t="s">
        <v>669</v>
      </c>
      <c r="EPO111" s="98" t="s">
        <v>669</v>
      </c>
      <c r="EPP111" s="98" t="s">
        <v>669</v>
      </c>
      <c r="EPQ111" s="98" t="s">
        <v>669</v>
      </c>
      <c r="EPR111" s="98" t="s">
        <v>669</v>
      </c>
      <c r="EPS111" s="98" t="s">
        <v>669</v>
      </c>
      <c r="EPT111" s="98" t="s">
        <v>669</v>
      </c>
      <c r="EPU111" s="98" t="s">
        <v>669</v>
      </c>
      <c r="EPV111" s="98" t="s">
        <v>669</v>
      </c>
      <c r="EPW111" s="98" t="s">
        <v>669</v>
      </c>
      <c r="EPX111" s="98" t="s">
        <v>669</v>
      </c>
      <c r="EPY111" s="98" t="s">
        <v>669</v>
      </c>
      <c r="EPZ111" s="98" t="s">
        <v>669</v>
      </c>
      <c r="EQA111" s="98" t="s">
        <v>669</v>
      </c>
      <c r="EQB111" s="98" t="s">
        <v>669</v>
      </c>
      <c r="EQC111" s="98" t="s">
        <v>669</v>
      </c>
      <c r="EQD111" s="98" t="s">
        <v>669</v>
      </c>
      <c r="EQE111" s="98" t="s">
        <v>669</v>
      </c>
      <c r="EQF111" s="98" t="s">
        <v>669</v>
      </c>
      <c r="EQG111" s="98" t="s">
        <v>669</v>
      </c>
      <c r="EQH111" s="98" t="s">
        <v>669</v>
      </c>
      <c r="EQI111" s="98" t="s">
        <v>669</v>
      </c>
      <c r="EQJ111" s="98" t="s">
        <v>669</v>
      </c>
      <c r="EQK111" s="98" t="s">
        <v>669</v>
      </c>
      <c r="EQL111" s="98" t="s">
        <v>669</v>
      </c>
      <c r="EQM111" s="98" t="s">
        <v>669</v>
      </c>
      <c r="EQN111" s="98" t="s">
        <v>669</v>
      </c>
      <c r="EQO111" s="98" t="s">
        <v>669</v>
      </c>
      <c r="EQP111" s="98" t="s">
        <v>669</v>
      </c>
      <c r="EQQ111" s="98" t="s">
        <v>669</v>
      </c>
      <c r="EQR111" s="98" t="s">
        <v>669</v>
      </c>
      <c r="EQS111" s="98" t="s">
        <v>669</v>
      </c>
      <c r="EQT111" s="98" t="s">
        <v>669</v>
      </c>
      <c r="EQU111" s="98" t="s">
        <v>669</v>
      </c>
      <c r="EQV111" s="98" t="s">
        <v>669</v>
      </c>
      <c r="EQW111" s="98" t="s">
        <v>669</v>
      </c>
      <c r="EQX111" s="98" t="s">
        <v>669</v>
      </c>
      <c r="EQY111" s="98" t="s">
        <v>669</v>
      </c>
      <c r="EQZ111" s="98" t="s">
        <v>669</v>
      </c>
      <c r="ERA111" s="98" t="s">
        <v>669</v>
      </c>
      <c r="ERB111" s="98" t="s">
        <v>669</v>
      </c>
      <c r="ERC111" s="98" t="s">
        <v>669</v>
      </c>
      <c r="ERD111" s="98" t="s">
        <v>669</v>
      </c>
      <c r="ERE111" s="98" t="s">
        <v>669</v>
      </c>
      <c r="ERF111" s="98" t="s">
        <v>669</v>
      </c>
      <c r="ERG111" s="98" t="s">
        <v>669</v>
      </c>
      <c r="ERH111" s="98" t="s">
        <v>669</v>
      </c>
      <c r="ERI111" s="98" t="s">
        <v>669</v>
      </c>
      <c r="ERJ111" s="98" t="s">
        <v>669</v>
      </c>
      <c r="ERK111" s="98" t="s">
        <v>669</v>
      </c>
      <c r="ERL111" s="98" t="s">
        <v>669</v>
      </c>
      <c r="ERM111" s="98" t="s">
        <v>669</v>
      </c>
      <c r="ERN111" s="98" t="s">
        <v>669</v>
      </c>
      <c r="ERO111" s="98" t="s">
        <v>669</v>
      </c>
      <c r="ERP111" s="98" t="s">
        <v>669</v>
      </c>
      <c r="ERQ111" s="98" t="s">
        <v>669</v>
      </c>
      <c r="ERR111" s="98" t="s">
        <v>669</v>
      </c>
      <c r="ERS111" s="98" t="s">
        <v>669</v>
      </c>
      <c r="ERT111" s="98" t="s">
        <v>669</v>
      </c>
      <c r="ERU111" s="98" t="s">
        <v>669</v>
      </c>
      <c r="ERV111" s="98" t="s">
        <v>669</v>
      </c>
      <c r="ERW111" s="98" t="s">
        <v>669</v>
      </c>
      <c r="ERX111" s="98" t="s">
        <v>669</v>
      </c>
      <c r="ERY111" s="98" t="s">
        <v>669</v>
      </c>
      <c r="ERZ111" s="98" t="s">
        <v>669</v>
      </c>
      <c r="ESA111" s="98" t="s">
        <v>669</v>
      </c>
      <c r="ESB111" s="98" t="s">
        <v>669</v>
      </c>
      <c r="ESC111" s="98" t="s">
        <v>669</v>
      </c>
      <c r="ESD111" s="98" t="s">
        <v>669</v>
      </c>
      <c r="ESE111" s="98" t="s">
        <v>669</v>
      </c>
      <c r="ESF111" s="98" t="s">
        <v>669</v>
      </c>
      <c r="ESG111" s="98" t="s">
        <v>669</v>
      </c>
      <c r="ESH111" s="98" t="s">
        <v>669</v>
      </c>
      <c r="ESI111" s="98" t="s">
        <v>669</v>
      </c>
      <c r="ESJ111" s="98" t="s">
        <v>669</v>
      </c>
      <c r="ESK111" s="98" t="s">
        <v>669</v>
      </c>
      <c r="ESL111" s="98" t="s">
        <v>669</v>
      </c>
      <c r="ESM111" s="98" t="s">
        <v>669</v>
      </c>
      <c r="ESN111" s="98" t="s">
        <v>669</v>
      </c>
      <c r="ESO111" s="98" t="s">
        <v>669</v>
      </c>
      <c r="ESP111" s="98" t="s">
        <v>669</v>
      </c>
      <c r="ESQ111" s="98" t="s">
        <v>669</v>
      </c>
      <c r="ESR111" s="98" t="s">
        <v>669</v>
      </c>
      <c r="ESS111" s="98" t="s">
        <v>669</v>
      </c>
      <c r="EST111" s="98" t="s">
        <v>669</v>
      </c>
      <c r="ESU111" s="98" t="s">
        <v>669</v>
      </c>
      <c r="ESV111" s="98" t="s">
        <v>669</v>
      </c>
      <c r="ESW111" s="98" t="s">
        <v>669</v>
      </c>
      <c r="ESX111" s="98" t="s">
        <v>669</v>
      </c>
      <c r="ESY111" s="98" t="s">
        <v>669</v>
      </c>
      <c r="ESZ111" s="98" t="s">
        <v>669</v>
      </c>
      <c r="ETA111" s="98" t="s">
        <v>669</v>
      </c>
      <c r="ETB111" s="98" t="s">
        <v>669</v>
      </c>
      <c r="ETC111" s="98" t="s">
        <v>669</v>
      </c>
      <c r="ETD111" s="98" t="s">
        <v>669</v>
      </c>
      <c r="ETE111" s="98" t="s">
        <v>669</v>
      </c>
      <c r="ETF111" s="98" t="s">
        <v>669</v>
      </c>
      <c r="ETG111" s="98" t="s">
        <v>669</v>
      </c>
      <c r="ETH111" s="98" t="s">
        <v>669</v>
      </c>
      <c r="ETI111" s="98" t="s">
        <v>669</v>
      </c>
      <c r="ETJ111" s="98" t="s">
        <v>669</v>
      </c>
      <c r="ETK111" s="98" t="s">
        <v>669</v>
      </c>
      <c r="ETL111" s="98" t="s">
        <v>669</v>
      </c>
      <c r="ETM111" s="98" t="s">
        <v>669</v>
      </c>
      <c r="ETN111" s="98" t="s">
        <v>669</v>
      </c>
      <c r="ETO111" s="98" t="s">
        <v>669</v>
      </c>
      <c r="ETP111" s="98" t="s">
        <v>669</v>
      </c>
      <c r="ETQ111" s="98" t="s">
        <v>669</v>
      </c>
      <c r="ETR111" s="98" t="s">
        <v>669</v>
      </c>
      <c r="ETS111" s="98" t="s">
        <v>669</v>
      </c>
      <c r="ETT111" s="98" t="s">
        <v>669</v>
      </c>
      <c r="ETU111" s="98" t="s">
        <v>669</v>
      </c>
      <c r="ETV111" s="98" t="s">
        <v>669</v>
      </c>
      <c r="ETW111" s="98" t="s">
        <v>669</v>
      </c>
      <c r="ETX111" s="98" t="s">
        <v>669</v>
      </c>
      <c r="ETY111" s="98" t="s">
        <v>669</v>
      </c>
      <c r="ETZ111" s="98" t="s">
        <v>669</v>
      </c>
      <c r="EUA111" s="98" t="s">
        <v>669</v>
      </c>
      <c r="EUB111" s="98" t="s">
        <v>669</v>
      </c>
      <c r="EUC111" s="98" t="s">
        <v>669</v>
      </c>
      <c r="EUD111" s="98" t="s">
        <v>669</v>
      </c>
      <c r="EUE111" s="98" t="s">
        <v>669</v>
      </c>
      <c r="EUF111" s="98" t="s">
        <v>669</v>
      </c>
      <c r="EUG111" s="98" t="s">
        <v>669</v>
      </c>
      <c r="EUH111" s="98" t="s">
        <v>669</v>
      </c>
      <c r="EUI111" s="98" t="s">
        <v>669</v>
      </c>
      <c r="EUJ111" s="98" t="s">
        <v>669</v>
      </c>
      <c r="EUK111" s="98" t="s">
        <v>669</v>
      </c>
      <c r="EUL111" s="98" t="s">
        <v>669</v>
      </c>
      <c r="EUM111" s="98" t="s">
        <v>669</v>
      </c>
      <c r="EUN111" s="98" t="s">
        <v>669</v>
      </c>
      <c r="EUO111" s="98" t="s">
        <v>669</v>
      </c>
      <c r="EUP111" s="98" t="s">
        <v>669</v>
      </c>
      <c r="EUQ111" s="98" t="s">
        <v>669</v>
      </c>
      <c r="EUR111" s="98" t="s">
        <v>669</v>
      </c>
      <c r="EUS111" s="98" t="s">
        <v>669</v>
      </c>
      <c r="EUT111" s="98" t="s">
        <v>669</v>
      </c>
      <c r="EUU111" s="98" t="s">
        <v>669</v>
      </c>
      <c r="EUV111" s="98" t="s">
        <v>669</v>
      </c>
      <c r="EUW111" s="98" t="s">
        <v>669</v>
      </c>
      <c r="EUX111" s="98" t="s">
        <v>669</v>
      </c>
      <c r="EUY111" s="98" t="s">
        <v>669</v>
      </c>
      <c r="EUZ111" s="98" t="s">
        <v>669</v>
      </c>
      <c r="EVA111" s="98" t="s">
        <v>669</v>
      </c>
      <c r="EVB111" s="98" t="s">
        <v>669</v>
      </c>
      <c r="EVC111" s="98" t="s">
        <v>669</v>
      </c>
      <c r="EVD111" s="98" t="s">
        <v>669</v>
      </c>
      <c r="EVE111" s="98" t="s">
        <v>669</v>
      </c>
      <c r="EVF111" s="98" t="s">
        <v>669</v>
      </c>
      <c r="EVG111" s="98" t="s">
        <v>669</v>
      </c>
      <c r="EVH111" s="98" t="s">
        <v>669</v>
      </c>
      <c r="EVI111" s="98" t="s">
        <v>669</v>
      </c>
      <c r="EVJ111" s="98" t="s">
        <v>669</v>
      </c>
      <c r="EVK111" s="98" t="s">
        <v>669</v>
      </c>
      <c r="EVL111" s="98" t="s">
        <v>669</v>
      </c>
      <c r="EVM111" s="98" t="s">
        <v>669</v>
      </c>
      <c r="EVN111" s="98" t="s">
        <v>669</v>
      </c>
      <c r="EVO111" s="98" t="s">
        <v>669</v>
      </c>
      <c r="EVP111" s="98" t="s">
        <v>669</v>
      </c>
      <c r="EVQ111" s="98" t="s">
        <v>669</v>
      </c>
      <c r="EVR111" s="98" t="s">
        <v>669</v>
      </c>
      <c r="EVS111" s="98" t="s">
        <v>669</v>
      </c>
      <c r="EVT111" s="98" t="s">
        <v>669</v>
      </c>
      <c r="EVU111" s="98" t="s">
        <v>669</v>
      </c>
      <c r="EVV111" s="98" t="s">
        <v>669</v>
      </c>
      <c r="EVW111" s="98" t="s">
        <v>669</v>
      </c>
      <c r="EVX111" s="98" t="s">
        <v>669</v>
      </c>
      <c r="EVY111" s="98" t="s">
        <v>669</v>
      </c>
      <c r="EVZ111" s="98" t="s">
        <v>669</v>
      </c>
      <c r="EWA111" s="98" t="s">
        <v>669</v>
      </c>
      <c r="EWB111" s="98" t="s">
        <v>669</v>
      </c>
      <c r="EWC111" s="98" t="s">
        <v>669</v>
      </c>
      <c r="EWD111" s="98" t="s">
        <v>669</v>
      </c>
      <c r="EWE111" s="98" t="s">
        <v>669</v>
      </c>
      <c r="EWF111" s="98" t="s">
        <v>669</v>
      </c>
      <c r="EWG111" s="98" t="s">
        <v>669</v>
      </c>
      <c r="EWH111" s="98" t="s">
        <v>669</v>
      </c>
      <c r="EWI111" s="98" t="s">
        <v>669</v>
      </c>
      <c r="EWJ111" s="98" t="s">
        <v>669</v>
      </c>
      <c r="EWK111" s="98" t="s">
        <v>669</v>
      </c>
      <c r="EWL111" s="98" t="s">
        <v>669</v>
      </c>
      <c r="EWM111" s="98" t="s">
        <v>669</v>
      </c>
      <c r="EWN111" s="98" t="s">
        <v>669</v>
      </c>
      <c r="EWO111" s="98" t="s">
        <v>669</v>
      </c>
      <c r="EWP111" s="98" t="s">
        <v>669</v>
      </c>
      <c r="EWQ111" s="98" t="s">
        <v>669</v>
      </c>
      <c r="EWR111" s="98" t="s">
        <v>669</v>
      </c>
      <c r="EWS111" s="98" t="s">
        <v>669</v>
      </c>
      <c r="EWT111" s="98" t="s">
        <v>669</v>
      </c>
      <c r="EWU111" s="98" t="s">
        <v>669</v>
      </c>
      <c r="EWV111" s="98" t="s">
        <v>669</v>
      </c>
      <c r="EWW111" s="98" t="s">
        <v>669</v>
      </c>
      <c r="EWX111" s="98" t="s">
        <v>669</v>
      </c>
      <c r="EWY111" s="98" t="s">
        <v>669</v>
      </c>
      <c r="EWZ111" s="98" t="s">
        <v>669</v>
      </c>
      <c r="EXA111" s="98" t="s">
        <v>669</v>
      </c>
      <c r="EXB111" s="98" t="s">
        <v>669</v>
      </c>
      <c r="EXC111" s="98" t="s">
        <v>669</v>
      </c>
      <c r="EXD111" s="98" t="s">
        <v>669</v>
      </c>
      <c r="EXE111" s="98" t="s">
        <v>669</v>
      </c>
      <c r="EXF111" s="98" t="s">
        <v>669</v>
      </c>
      <c r="EXG111" s="98" t="s">
        <v>669</v>
      </c>
      <c r="EXH111" s="98" t="s">
        <v>669</v>
      </c>
      <c r="EXI111" s="98" t="s">
        <v>669</v>
      </c>
      <c r="EXJ111" s="98" t="s">
        <v>669</v>
      </c>
      <c r="EXK111" s="98" t="s">
        <v>669</v>
      </c>
      <c r="EXL111" s="98" t="s">
        <v>669</v>
      </c>
      <c r="EXM111" s="98" t="s">
        <v>669</v>
      </c>
      <c r="EXN111" s="98" t="s">
        <v>669</v>
      </c>
      <c r="EXO111" s="98" t="s">
        <v>669</v>
      </c>
      <c r="EXP111" s="98" t="s">
        <v>669</v>
      </c>
      <c r="EXQ111" s="98" t="s">
        <v>669</v>
      </c>
      <c r="EXR111" s="98" t="s">
        <v>669</v>
      </c>
      <c r="EXS111" s="98" t="s">
        <v>669</v>
      </c>
      <c r="EXT111" s="98" t="s">
        <v>669</v>
      </c>
      <c r="EXU111" s="98" t="s">
        <v>669</v>
      </c>
      <c r="EXV111" s="98" t="s">
        <v>669</v>
      </c>
      <c r="EXW111" s="98" t="s">
        <v>669</v>
      </c>
      <c r="EXX111" s="98" t="s">
        <v>669</v>
      </c>
      <c r="EXY111" s="98" t="s">
        <v>669</v>
      </c>
      <c r="EXZ111" s="98" t="s">
        <v>669</v>
      </c>
      <c r="EYA111" s="98" t="s">
        <v>669</v>
      </c>
      <c r="EYB111" s="98" t="s">
        <v>669</v>
      </c>
      <c r="EYC111" s="98" t="s">
        <v>669</v>
      </c>
      <c r="EYD111" s="98" t="s">
        <v>669</v>
      </c>
      <c r="EYE111" s="98" t="s">
        <v>669</v>
      </c>
      <c r="EYF111" s="98" t="s">
        <v>669</v>
      </c>
      <c r="EYG111" s="98" t="s">
        <v>669</v>
      </c>
      <c r="EYH111" s="98" t="s">
        <v>669</v>
      </c>
      <c r="EYI111" s="98" t="s">
        <v>669</v>
      </c>
      <c r="EYJ111" s="98" t="s">
        <v>669</v>
      </c>
      <c r="EYK111" s="98" t="s">
        <v>669</v>
      </c>
      <c r="EYL111" s="98" t="s">
        <v>669</v>
      </c>
      <c r="EYM111" s="98" t="s">
        <v>669</v>
      </c>
      <c r="EYN111" s="98" t="s">
        <v>669</v>
      </c>
      <c r="EYO111" s="98" t="s">
        <v>669</v>
      </c>
      <c r="EYP111" s="98" t="s">
        <v>669</v>
      </c>
      <c r="EYQ111" s="98" t="s">
        <v>669</v>
      </c>
      <c r="EYR111" s="98" t="s">
        <v>669</v>
      </c>
      <c r="EYS111" s="98" t="s">
        <v>669</v>
      </c>
      <c r="EYT111" s="98" t="s">
        <v>669</v>
      </c>
      <c r="EYU111" s="98" t="s">
        <v>669</v>
      </c>
      <c r="EYV111" s="98" t="s">
        <v>669</v>
      </c>
      <c r="EYW111" s="98" t="s">
        <v>669</v>
      </c>
      <c r="EYX111" s="98" t="s">
        <v>669</v>
      </c>
      <c r="EYY111" s="98" t="s">
        <v>669</v>
      </c>
      <c r="EYZ111" s="98" t="s">
        <v>669</v>
      </c>
      <c r="EZA111" s="98" t="s">
        <v>669</v>
      </c>
      <c r="EZB111" s="98" t="s">
        <v>669</v>
      </c>
      <c r="EZC111" s="98" t="s">
        <v>669</v>
      </c>
      <c r="EZD111" s="98" t="s">
        <v>669</v>
      </c>
      <c r="EZE111" s="98" t="s">
        <v>669</v>
      </c>
      <c r="EZF111" s="98" t="s">
        <v>669</v>
      </c>
      <c r="EZG111" s="98" t="s">
        <v>669</v>
      </c>
      <c r="EZH111" s="98" t="s">
        <v>669</v>
      </c>
      <c r="EZI111" s="98" t="s">
        <v>669</v>
      </c>
      <c r="EZJ111" s="98" t="s">
        <v>669</v>
      </c>
      <c r="EZK111" s="98" t="s">
        <v>669</v>
      </c>
      <c r="EZL111" s="98" t="s">
        <v>669</v>
      </c>
      <c r="EZM111" s="98" t="s">
        <v>669</v>
      </c>
      <c r="EZN111" s="98" t="s">
        <v>669</v>
      </c>
      <c r="EZO111" s="98" t="s">
        <v>669</v>
      </c>
      <c r="EZP111" s="98" t="s">
        <v>669</v>
      </c>
      <c r="EZQ111" s="98" t="s">
        <v>669</v>
      </c>
      <c r="EZR111" s="98" t="s">
        <v>669</v>
      </c>
      <c r="EZS111" s="98" t="s">
        <v>669</v>
      </c>
      <c r="EZT111" s="98" t="s">
        <v>669</v>
      </c>
      <c r="EZU111" s="98" t="s">
        <v>669</v>
      </c>
      <c r="EZV111" s="98" t="s">
        <v>669</v>
      </c>
      <c r="EZW111" s="98" t="s">
        <v>669</v>
      </c>
      <c r="EZX111" s="98" t="s">
        <v>669</v>
      </c>
      <c r="EZY111" s="98" t="s">
        <v>669</v>
      </c>
      <c r="EZZ111" s="98" t="s">
        <v>669</v>
      </c>
      <c r="FAA111" s="98" t="s">
        <v>669</v>
      </c>
      <c r="FAB111" s="98" t="s">
        <v>669</v>
      </c>
      <c r="FAC111" s="98" t="s">
        <v>669</v>
      </c>
      <c r="FAD111" s="98" t="s">
        <v>669</v>
      </c>
      <c r="FAE111" s="98" t="s">
        <v>669</v>
      </c>
      <c r="FAF111" s="98" t="s">
        <v>669</v>
      </c>
      <c r="FAG111" s="98" t="s">
        <v>669</v>
      </c>
      <c r="FAH111" s="98" t="s">
        <v>669</v>
      </c>
      <c r="FAI111" s="98" t="s">
        <v>669</v>
      </c>
      <c r="FAJ111" s="98" t="s">
        <v>669</v>
      </c>
      <c r="FAK111" s="98" t="s">
        <v>669</v>
      </c>
      <c r="FAL111" s="98" t="s">
        <v>669</v>
      </c>
      <c r="FAM111" s="98" t="s">
        <v>669</v>
      </c>
      <c r="FAN111" s="98" t="s">
        <v>669</v>
      </c>
      <c r="FAO111" s="98" t="s">
        <v>669</v>
      </c>
      <c r="FAP111" s="98" t="s">
        <v>669</v>
      </c>
      <c r="FAQ111" s="98" t="s">
        <v>669</v>
      </c>
      <c r="FAR111" s="98" t="s">
        <v>669</v>
      </c>
      <c r="FAS111" s="98" t="s">
        <v>669</v>
      </c>
      <c r="FAT111" s="98" t="s">
        <v>669</v>
      </c>
      <c r="FAU111" s="98" t="s">
        <v>669</v>
      </c>
      <c r="FAV111" s="98" t="s">
        <v>669</v>
      </c>
      <c r="FAW111" s="98" t="s">
        <v>669</v>
      </c>
      <c r="FAX111" s="98" t="s">
        <v>669</v>
      </c>
      <c r="FAY111" s="98" t="s">
        <v>669</v>
      </c>
      <c r="FAZ111" s="98" t="s">
        <v>669</v>
      </c>
      <c r="FBA111" s="98" t="s">
        <v>669</v>
      </c>
      <c r="FBB111" s="98" t="s">
        <v>669</v>
      </c>
      <c r="FBC111" s="98" t="s">
        <v>669</v>
      </c>
      <c r="FBD111" s="98" t="s">
        <v>669</v>
      </c>
      <c r="FBE111" s="98" t="s">
        <v>669</v>
      </c>
      <c r="FBF111" s="98" t="s">
        <v>669</v>
      </c>
      <c r="FBG111" s="98" t="s">
        <v>669</v>
      </c>
      <c r="FBH111" s="98" t="s">
        <v>669</v>
      </c>
      <c r="FBI111" s="98" t="s">
        <v>669</v>
      </c>
      <c r="FBJ111" s="98" t="s">
        <v>669</v>
      </c>
      <c r="FBK111" s="98" t="s">
        <v>669</v>
      </c>
      <c r="FBL111" s="98" t="s">
        <v>669</v>
      </c>
      <c r="FBM111" s="98" t="s">
        <v>669</v>
      </c>
      <c r="FBN111" s="98" t="s">
        <v>669</v>
      </c>
      <c r="FBO111" s="98" t="s">
        <v>669</v>
      </c>
      <c r="FBP111" s="98" t="s">
        <v>669</v>
      </c>
      <c r="FBQ111" s="98" t="s">
        <v>669</v>
      </c>
      <c r="FBR111" s="98" t="s">
        <v>669</v>
      </c>
      <c r="FBS111" s="98" t="s">
        <v>669</v>
      </c>
      <c r="FBT111" s="98" t="s">
        <v>669</v>
      </c>
      <c r="FBU111" s="98" t="s">
        <v>669</v>
      </c>
      <c r="FBV111" s="98" t="s">
        <v>669</v>
      </c>
      <c r="FBW111" s="98" t="s">
        <v>669</v>
      </c>
      <c r="FBX111" s="98" t="s">
        <v>669</v>
      </c>
      <c r="FBY111" s="98" t="s">
        <v>669</v>
      </c>
      <c r="FBZ111" s="98" t="s">
        <v>669</v>
      </c>
      <c r="FCA111" s="98" t="s">
        <v>669</v>
      </c>
      <c r="FCB111" s="98" t="s">
        <v>669</v>
      </c>
      <c r="FCC111" s="98" t="s">
        <v>669</v>
      </c>
      <c r="FCD111" s="98" t="s">
        <v>669</v>
      </c>
      <c r="FCE111" s="98" t="s">
        <v>669</v>
      </c>
      <c r="FCF111" s="98" t="s">
        <v>669</v>
      </c>
      <c r="FCG111" s="98" t="s">
        <v>669</v>
      </c>
      <c r="FCH111" s="98" t="s">
        <v>669</v>
      </c>
      <c r="FCI111" s="98" t="s">
        <v>669</v>
      </c>
      <c r="FCJ111" s="98" t="s">
        <v>669</v>
      </c>
      <c r="FCK111" s="98" t="s">
        <v>669</v>
      </c>
      <c r="FCL111" s="98" t="s">
        <v>669</v>
      </c>
      <c r="FCM111" s="98" t="s">
        <v>669</v>
      </c>
      <c r="FCN111" s="98" t="s">
        <v>669</v>
      </c>
      <c r="FCO111" s="98" t="s">
        <v>669</v>
      </c>
      <c r="FCP111" s="98" t="s">
        <v>669</v>
      </c>
      <c r="FCQ111" s="98" t="s">
        <v>669</v>
      </c>
      <c r="FCR111" s="98" t="s">
        <v>669</v>
      </c>
      <c r="FCS111" s="98" t="s">
        <v>669</v>
      </c>
      <c r="FCT111" s="98" t="s">
        <v>669</v>
      </c>
      <c r="FCU111" s="98" t="s">
        <v>669</v>
      </c>
      <c r="FCV111" s="98" t="s">
        <v>669</v>
      </c>
      <c r="FCW111" s="98" t="s">
        <v>669</v>
      </c>
      <c r="FCX111" s="98" t="s">
        <v>669</v>
      </c>
      <c r="FCY111" s="98" t="s">
        <v>669</v>
      </c>
      <c r="FCZ111" s="98" t="s">
        <v>669</v>
      </c>
      <c r="FDA111" s="98" t="s">
        <v>669</v>
      </c>
      <c r="FDB111" s="98" t="s">
        <v>669</v>
      </c>
      <c r="FDC111" s="98" t="s">
        <v>669</v>
      </c>
      <c r="FDD111" s="98" t="s">
        <v>669</v>
      </c>
      <c r="FDE111" s="98" t="s">
        <v>669</v>
      </c>
      <c r="FDF111" s="98" t="s">
        <v>669</v>
      </c>
      <c r="FDG111" s="98" t="s">
        <v>669</v>
      </c>
      <c r="FDH111" s="98" t="s">
        <v>669</v>
      </c>
      <c r="FDI111" s="98" t="s">
        <v>669</v>
      </c>
      <c r="FDJ111" s="98" t="s">
        <v>669</v>
      </c>
      <c r="FDK111" s="98" t="s">
        <v>669</v>
      </c>
      <c r="FDL111" s="98" t="s">
        <v>669</v>
      </c>
      <c r="FDM111" s="98" t="s">
        <v>669</v>
      </c>
      <c r="FDN111" s="98" t="s">
        <v>669</v>
      </c>
      <c r="FDO111" s="98" t="s">
        <v>669</v>
      </c>
      <c r="FDP111" s="98" t="s">
        <v>669</v>
      </c>
      <c r="FDQ111" s="98" t="s">
        <v>669</v>
      </c>
      <c r="FDR111" s="98" t="s">
        <v>669</v>
      </c>
      <c r="FDS111" s="98" t="s">
        <v>669</v>
      </c>
      <c r="FDT111" s="98" t="s">
        <v>669</v>
      </c>
      <c r="FDU111" s="98" t="s">
        <v>669</v>
      </c>
      <c r="FDV111" s="98" t="s">
        <v>669</v>
      </c>
      <c r="FDW111" s="98" t="s">
        <v>669</v>
      </c>
      <c r="FDX111" s="98" t="s">
        <v>669</v>
      </c>
      <c r="FDY111" s="98" t="s">
        <v>669</v>
      </c>
      <c r="FDZ111" s="98" t="s">
        <v>669</v>
      </c>
      <c r="FEA111" s="98" t="s">
        <v>669</v>
      </c>
      <c r="FEB111" s="98" t="s">
        <v>669</v>
      </c>
      <c r="FEC111" s="98" t="s">
        <v>669</v>
      </c>
      <c r="FED111" s="98" t="s">
        <v>669</v>
      </c>
      <c r="FEE111" s="98" t="s">
        <v>669</v>
      </c>
      <c r="FEF111" s="98" t="s">
        <v>669</v>
      </c>
      <c r="FEG111" s="98" t="s">
        <v>669</v>
      </c>
      <c r="FEH111" s="98" t="s">
        <v>669</v>
      </c>
      <c r="FEI111" s="98" t="s">
        <v>669</v>
      </c>
      <c r="FEJ111" s="98" t="s">
        <v>669</v>
      </c>
      <c r="FEK111" s="98" t="s">
        <v>669</v>
      </c>
      <c r="FEL111" s="98" t="s">
        <v>669</v>
      </c>
      <c r="FEM111" s="98" t="s">
        <v>669</v>
      </c>
      <c r="FEN111" s="98" t="s">
        <v>669</v>
      </c>
      <c r="FEO111" s="98" t="s">
        <v>669</v>
      </c>
      <c r="FEP111" s="98" t="s">
        <v>669</v>
      </c>
      <c r="FEQ111" s="98" t="s">
        <v>669</v>
      </c>
      <c r="FER111" s="98" t="s">
        <v>669</v>
      </c>
      <c r="FES111" s="98" t="s">
        <v>669</v>
      </c>
      <c r="FET111" s="98" t="s">
        <v>669</v>
      </c>
      <c r="FEU111" s="98" t="s">
        <v>669</v>
      </c>
      <c r="FEV111" s="98" t="s">
        <v>669</v>
      </c>
      <c r="FEW111" s="98" t="s">
        <v>669</v>
      </c>
      <c r="FEX111" s="98" t="s">
        <v>669</v>
      </c>
      <c r="FEY111" s="98" t="s">
        <v>669</v>
      </c>
      <c r="FEZ111" s="98" t="s">
        <v>669</v>
      </c>
      <c r="FFA111" s="98" t="s">
        <v>669</v>
      </c>
      <c r="FFB111" s="98" t="s">
        <v>669</v>
      </c>
      <c r="FFC111" s="98" t="s">
        <v>669</v>
      </c>
      <c r="FFD111" s="98" t="s">
        <v>669</v>
      </c>
      <c r="FFE111" s="98" t="s">
        <v>669</v>
      </c>
      <c r="FFF111" s="98" t="s">
        <v>669</v>
      </c>
      <c r="FFG111" s="98" t="s">
        <v>669</v>
      </c>
      <c r="FFH111" s="98" t="s">
        <v>669</v>
      </c>
      <c r="FFI111" s="98" t="s">
        <v>669</v>
      </c>
      <c r="FFJ111" s="98" t="s">
        <v>669</v>
      </c>
      <c r="FFK111" s="98" t="s">
        <v>669</v>
      </c>
      <c r="FFL111" s="98" t="s">
        <v>669</v>
      </c>
      <c r="FFM111" s="98" t="s">
        <v>669</v>
      </c>
      <c r="FFN111" s="98" t="s">
        <v>669</v>
      </c>
      <c r="FFO111" s="98" t="s">
        <v>669</v>
      </c>
      <c r="FFP111" s="98" t="s">
        <v>669</v>
      </c>
      <c r="FFQ111" s="98" t="s">
        <v>669</v>
      </c>
      <c r="FFR111" s="98" t="s">
        <v>669</v>
      </c>
      <c r="FFS111" s="98" t="s">
        <v>669</v>
      </c>
      <c r="FFT111" s="98" t="s">
        <v>669</v>
      </c>
      <c r="FFU111" s="98" t="s">
        <v>669</v>
      </c>
      <c r="FFV111" s="98" t="s">
        <v>669</v>
      </c>
      <c r="FFW111" s="98" t="s">
        <v>669</v>
      </c>
      <c r="FFX111" s="98" t="s">
        <v>669</v>
      </c>
      <c r="FFY111" s="98" t="s">
        <v>669</v>
      </c>
      <c r="FFZ111" s="98" t="s">
        <v>669</v>
      </c>
      <c r="FGA111" s="98" t="s">
        <v>669</v>
      </c>
      <c r="FGB111" s="98" t="s">
        <v>669</v>
      </c>
      <c r="FGC111" s="98" t="s">
        <v>669</v>
      </c>
      <c r="FGD111" s="98" t="s">
        <v>669</v>
      </c>
      <c r="FGE111" s="98" t="s">
        <v>669</v>
      </c>
      <c r="FGF111" s="98" t="s">
        <v>669</v>
      </c>
      <c r="FGG111" s="98" t="s">
        <v>669</v>
      </c>
      <c r="FGH111" s="98" t="s">
        <v>669</v>
      </c>
      <c r="FGI111" s="98" t="s">
        <v>669</v>
      </c>
      <c r="FGJ111" s="98" t="s">
        <v>669</v>
      </c>
      <c r="FGK111" s="98" t="s">
        <v>669</v>
      </c>
      <c r="FGL111" s="98" t="s">
        <v>669</v>
      </c>
      <c r="FGM111" s="98" t="s">
        <v>669</v>
      </c>
      <c r="FGN111" s="98" t="s">
        <v>669</v>
      </c>
      <c r="FGO111" s="98" t="s">
        <v>669</v>
      </c>
      <c r="FGP111" s="98" t="s">
        <v>669</v>
      </c>
      <c r="FGQ111" s="98" t="s">
        <v>669</v>
      </c>
      <c r="FGR111" s="98" t="s">
        <v>669</v>
      </c>
      <c r="FGS111" s="98" t="s">
        <v>669</v>
      </c>
      <c r="FGT111" s="98" t="s">
        <v>669</v>
      </c>
      <c r="FGU111" s="98" t="s">
        <v>669</v>
      </c>
      <c r="FGV111" s="98" t="s">
        <v>669</v>
      </c>
      <c r="FGW111" s="98" t="s">
        <v>669</v>
      </c>
      <c r="FGX111" s="98" t="s">
        <v>669</v>
      </c>
      <c r="FGY111" s="98" t="s">
        <v>669</v>
      </c>
      <c r="FGZ111" s="98" t="s">
        <v>669</v>
      </c>
      <c r="FHA111" s="98" t="s">
        <v>669</v>
      </c>
      <c r="FHB111" s="98" t="s">
        <v>669</v>
      </c>
      <c r="FHC111" s="98" t="s">
        <v>669</v>
      </c>
      <c r="FHD111" s="98" t="s">
        <v>669</v>
      </c>
      <c r="FHE111" s="98" t="s">
        <v>669</v>
      </c>
      <c r="FHF111" s="98" t="s">
        <v>669</v>
      </c>
      <c r="FHG111" s="98" t="s">
        <v>669</v>
      </c>
      <c r="FHH111" s="98" t="s">
        <v>669</v>
      </c>
      <c r="FHI111" s="98" t="s">
        <v>669</v>
      </c>
      <c r="FHJ111" s="98" t="s">
        <v>669</v>
      </c>
      <c r="FHK111" s="98" t="s">
        <v>669</v>
      </c>
      <c r="FHL111" s="98" t="s">
        <v>669</v>
      </c>
      <c r="FHM111" s="98" t="s">
        <v>669</v>
      </c>
      <c r="FHN111" s="98" t="s">
        <v>669</v>
      </c>
      <c r="FHO111" s="98" t="s">
        <v>669</v>
      </c>
      <c r="FHP111" s="98" t="s">
        <v>669</v>
      </c>
      <c r="FHQ111" s="98" t="s">
        <v>669</v>
      </c>
      <c r="FHR111" s="98" t="s">
        <v>669</v>
      </c>
      <c r="FHS111" s="98" t="s">
        <v>669</v>
      </c>
      <c r="FHT111" s="98" t="s">
        <v>669</v>
      </c>
      <c r="FHU111" s="98" t="s">
        <v>669</v>
      </c>
      <c r="FHV111" s="98" t="s">
        <v>669</v>
      </c>
      <c r="FHW111" s="98" t="s">
        <v>669</v>
      </c>
      <c r="FHX111" s="98" t="s">
        <v>669</v>
      </c>
      <c r="FHY111" s="98" t="s">
        <v>669</v>
      </c>
      <c r="FHZ111" s="98" t="s">
        <v>669</v>
      </c>
      <c r="FIA111" s="98" t="s">
        <v>669</v>
      </c>
      <c r="FIB111" s="98" t="s">
        <v>669</v>
      </c>
      <c r="FIC111" s="98" t="s">
        <v>669</v>
      </c>
      <c r="FID111" s="98" t="s">
        <v>669</v>
      </c>
      <c r="FIE111" s="98" t="s">
        <v>669</v>
      </c>
      <c r="FIF111" s="98" t="s">
        <v>669</v>
      </c>
      <c r="FIG111" s="98" t="s">
        <v>669</v>
      </c>
      <c r="FIH111" s="98" t="s">
        <v>669</v>
      </c>
      <c r="FII111" s="98" t="s">
        <v>669</v>
      </c>
      <c r="FIJ111" s="98" t="s">
        <v>669</v>
      </c>
      <c r="FIK111" s="98" t="s">
        <v>669</v>
      </c>
      <c r="FIL111" s="98" t="s">
        <v>669</v>
      </c>
      <c r="FIM111" s="98" t="s">
        <v>669</v>
      </c>
      <c r="FIN111" s="98" t="s">
        <v>669</v>
      </c>
      <c r="FIO111" s="98" t="s">
        <v>669</v>
      </c>
      <c r="FIP111" s="98" t="s">
        <v>669</v>
      </c>
      <c r="FIQ111" s="98" t="s">
        <v>669</v>
      </c>
      <c r="FIR111" s="98" t="s">
        <v>669</v>
      </c>
      <c r="FIS111" s="98" t="s">
        <v>669</v>
      </c>
      <c r="FIT111" s="98" t="s">
        <v>669</v>
      </c>
      <c r="FIU111" s="98" t="s">
        <v>669</v>
      </c>
      <c r="FIV111" s="98" t="s">
        <v>669</v>
      </c>
      <c r="FIW111" s="98" t="s">
        <v>669</v>
      </c>
      <c r="FIX111" s="98" t="s">
        <v>669</v>
      </c>
      <c r="FIY111" s="98" t="s">
        <v>669</v>
      </c>
      <c r="FIZ111" s="98" t="s">
        <v>669</v>
      </c>
      <c r="FJA111" s="98" t="s">
        <v>669</v>
      </c>
      <c r="FJB111" s="98" t="s">
        <v>669</v>
      </c>
      <c r="FJC111" s="98" t="s">
        <v>669</v>
      </c>
      <c r="FJD111" s="98" t="s">
        <v>669</v>
      </c>
      <c r="FJE111" s="98" t="s">
        <v>669</v>
      </c>
      <c r="FJF111" s="98" t="s">
        <v>669</v>
      </c>
      <c r="FJG111" s="98" t="s">
        <v>669</v>
      </c>
      <c r="FJH111" s="98" t="s">
        <v>669</v>
      </c>
      <c r="FJI111" s="98" t="s">
        <v>669</v>
      </c>
      <c r="FJJ111" s="98" t="s">
        <v>669</v>
      </c>
      <c r="FJK111" s="98" t="s">
        <v>669</v>
      </c>
      <c r="FJL111" s="98" t="s">
        <v>669</v>
      </c>
      <c r="FJM111" s="98" t="s">
        <v>669</v>
      </c>
      <c r="FJN111" s="98" t="s">
        <v>669</v>
      </c>
      <c r="FJO111" s="98" t="s">
        <v>669</v>
      </c>
      <c r="FJP111" s="98" t="s">
        <v>669</v>
      </c>
      <c r="FJQ111" s="98" t="s">
        <v>669</v>
      </c>
      <c r="FJR111" s="98" t="s">
        <v>669</v>
      </c>
      <c r="FJS111" s="98" t="s">
        <v>669</v>
      </c>
      <c r="FJT111" s="98" t="s">
        <v>669</v>
      </c>
      <c r="FJU111" s="98" t="s">
        <v>669</v>
      </c>
      <c r="FJV111" s="98" t="s">
        <v>669</v>
      </c>
      <c r="FJW111" s="98" t="s">
        <v>669</v>
      </c>
      <c r="FJX111" s="98" t="s">
        <v>669</v>
      </c>
      <c r="FJY111" s="98" t="s">
        <v>669</v>
      </c>
      <c r="FJZ111" s="98" t="s">
        <v>669</v>
      </c>
      <c r="FKA111" s="98" t="s">
        <v>669</v>
      </c>
      <c r="FKB111" s="98" t="s">
        <v>669</v>
      </c>
      <c r="FKC111" s="98" t="s">
        <v>669</v>
      </c>
      <c r="FKD111" s="98" t="s">
        <v>669</v>
      </c>
      <c r="FKE111" s="98" t="s">
        <v>669</v>
      </c>
      <c r="FKF111" s="98" t="s">
        <v>669</v>
      </c>
      <c r="FKG111" s="98" t="s">
        <v>669</v>
      </c>
      <c r="FKH111" s="98" t="s">
        <v>669</v>
      </c>
      <c r="FKI111" s="98" t="s">
        <v>669</v>
      </c>
      <c r="FKJ111" s="98" t="s">
        <v>669</v>
      </c>
      <c r="FKK111" s="98" t="s">
        <v>669</v>
      </c>
      <c r="FKL111" s="98" t="s">
        <v>669</v>
      </c>
      <c r="FKM111" s="98" t="s">
        <v>669</v>
      </c>
      <c r="FKN111" s="98" t="s">
        <v>669</v>
      </c>
      <c r="FKO111" s="98" t="s">
        <v>669</v>
      </c>
      <c r="FKP111" s="98" t="s">
        <v>669</v>
      </c>
      <c r="FKQ111" s="98" t="s">
        <v>669</v>
      </c>
      <c r="FKR111" s="98" t="s">
        <v>669</v>
      </c>
      <c r="FKS111" s="98" t="s">
        <v>669</v>
      </c>
      <c r="FKT111" s="98" t="s">
        <v>669</v>
      </c>
      <c r="FKU111" s="98" t="s">
        <v>669</v>
      </c>
      <c r="FKV111" s="98" t="s">
        <v>669</v>
      </c>
      <c r="FKW111" s="98" t="s">
        <v>669</v>
      </c>
      <c r="FKX111" s="98" t="s">
        <v>669</v>
      </c>
      <c r="FKY111" s="98" t="s">
        <v>669</v>
      </c>
      <c r="FKZ111" s="98" t="s">
        <v>669</v>
      </c>
      <c r="FLA111" s="98" t="s">
        <v>669</v>
      </c>
      <c r="FLB111" s="98" t="s">
        <v>669</v>
      </c>
      <c r="FLC111" s="98" t="s">
        <v>669</v>
      </c>
      <c r="FLD111" s="98" t="s">
        <v>669</v>
      </c>
      <c r="FLE111" s="98" t="s">
        <v>669</v>
      </c>
      <c r="FLF111" s="98" t="s">
        <v>669</v>
      </c>
      <c r="FLG111" s="98" t="s">
        <v>669</v>
      </c>
      <c r="FLH111" s="98" t="s">
        <v>669</v>
      </c>
      <c r="FLI111" s="98" t="s">
        <v>669</v>
      </c>
      <c r="FLJ111" s="98" t="s">
        <v>669</v>
      </c>
      <c r="FLK111" s="98" t="s">
        <v>669</v>
      </c>
      <c r="FLL111" s="98" t="s">
        <v>669</v>
      </c>
      <c r="FLM111" s="98" t="s">
        <v>669</v>
      </c>
      <c r="FLN111" s="98" t="s">
        <v>669</v>
      </c>
      <c r="FLO111" s="98" t="s">
        <v>669</v>
      </c>
      <c r="FLP111" s="98" t="s">
        <v>669</v>
      </c>
      <c r="FLQ111" s="98" t="s">
        <v>669</v>
      </c>
      <c r="FLR111" s="98" t="s">
        <v>669</v>
      </c>
      <c r="FLS111" s="98" t="s">
        <v>669</v>
      </c>
      <c r="FLT111" s="98" t="s">
        <v>669</v>
      </c>
      <c r="FLU111" s="98" t="s">
        <v>669</v>
      </c>
      <c r="FLV111" s="98" t="s">
        <v>669</v>
      </c>
      <c r="FLW111" s="98" t="s">
        <v>669</v>
      </c>
      <c r="FLX111" s="98" t="s">
        <v>669</v>
      </c>
      <c r="FLY111" s="98" t="s">
        <v>669</v>
      </c>
      <c r="FLZ111" s="98" t="s">
        <v>669</v>
      </c>
      <c r="FMA111" s="98" t="s">
        <v>669</v>
      </c>
      <c r="FMB111" s="98" t="s">
        <v>669</v>
      </c>
      <c r="FMC111" s="98" t="s">
        <v>669</v>
      </c>
      <c r="FMD111" s="98" t="s">
        <v>669</v>
      </c>
      <c r="FME111" s="98" t="s">
        <v>669</v>
      </c>
      <c r="FMF111" s="98" t="s">
        <v>669</v>
      </c>
      <c r="FMG111" s="98" t="s">
        <v>669</v>
      </c>
      <c r="FMH111" s="98" t="s">
        <v>669</v>
      </c>
      <c r="FMI111" s="98" t="s">
        <v>669</v>
      </c>
      <c r="FMJ111" s="98" t="s">
        <v>669</v>
      </c>
      <c r="FMK111" s="98" t="s">
        <v>669</v>
      </c>
      <c r="FML111" s="98" t="s">
        <v>669</v>
      </c>
      <c r="FMM111" s="98" t="s">
        <v>669</v>
      </c>
      <c r="FMN111" s="98" t="s">
        <v>669</v>
      </c>
      <c r="FMO111" s="98" t="s">
        <v>669</v>
      </c>
      <c r="FMP111" s="98" t="s">
        <v>669</v>
      </c>
      <c r="FMQ111" s="98" t="s">
        <v>669</v>
      </c>
      <c r="FMR111" s="98" t="s">
        <v>669</v>
      </c>
      <c r="FMS111" s="98" t="s">
        <v>669</v>
      </c>
      <c r="FMT111" s="98" t="s">
        <v>669</v>
      </c>
      <c r="FMU111" s="98" t="s">
        <v>669</v>
      </c>
      <c r="FMV111" s="98" t="s">
        <v>669</v>
      </c>
      <c r="FMW111" s="98" t="s">
        <v>669</v>
      </c>
      <c r="FMX111" s="98" t="s">
        <v>669</v>
      </c>
      <c r="FMY111" s="98" t="s">
        <v>669</v>
      </c>
      <c r="FMZ111" s="98" t="s">
        <v>669</v>
      </c>
      <c r="FNA111" s="98" t="s">
        <v>669</v>
      </c>
      <c r="FNB111" s="98" t="s">
        <v>669</v>
      </c>
      <c r="FNC111" s="98" t="s">
        <v>669</v>
      </c>
      <c r="FND111" s="98" t="s">
        <v>669</v>
      </c>
      <c r="FNE111" s="98" t="s">
        <v>669</v>
      </c>
      <c r="FNF111" s="98" t="s">
        <v>669</v>
      </c>
      <c r="FNG111" s="98" t="s">
        <v>669</v>
      </c>
      <c r="FNH111" s="98" t="s">
        <v>669</v>
      </c>
      <c r="FNI111" s="98" t="s">
        <v>669</v>
      </c>
      <c r="FNJ111" s="98" t="s">
        <v>669</v>
      </c>
      <c r="FNK111" s="98" t="s">
        <v>669</v>
      </c>
      <c r="FNL111" s="98" t="s">
        <v>669</v>
      </c>
      <c r="FNM111" s="98" t="s">
        <v>669</v>
      </c>
      <c r="FNN111" s="98" t="s">
        <v>669</v>
      </c>
      <c r="FNO111" s="98" t="s">
        <v>669</v>
      </c>
      <c r="FNP111" s="98" t="s">
        <v>669</v>
      </c>
      <c r="FNQ111" s="98" t="s">
        <v>669</v>
      </c>
      <c r="FNR111" s="98" t="s">
        <v>669</v>
      </c>
      <c r="FNS111" s="98" t="s">
        <v>669</v>
      </c>
      <c r="FNT111" s="98" t="s">
        <v>669</v>
      </c>
      <c r="FNU111" s="98" t="s">
        <v>669</v>
      </c>
      <c r="FNV111" s="98" t="s">
        <v>669</v>
      </c>
      <c r="FNW111" s="98" t="s">
        <v>669</v>
      </c>
      <c r="FNX111" s="98" t="s">
        <v>669</v>
      </c>
      <c r="FNY111" s="98" t="s">
        <v>669</v>
      </c>
      <c r="FNZ111" s="98" t="s">
        <v>669</v>
      </c>
      <c r="FOA111" s="98" t="s">
        <v>669</v>
      </c>
      <c r="FOB111" s="98" t="s">
        <v>669</v>
      </c>
      <c r="FOC111" s="98" t="s">
        <v>669</v>
      </c>
      <c r="FOD111" s="98" t="s">
        <v>669</v>
      </c>
      <c r="FOE111" s="98" t="s">
        <v>669</v>
      </c>
      <c r="FOF111" s="98" t="s">
        <v>669</v>
      </c>
      <c r="FOG111" s="98" t="s">
        <v>669</v>
      </c>
      <c r="FOH111" s="98" t="s">
        <v>669</v>
      </c>
      <c r="FOI111" s="98" t="s">
        <v>669</v>
      </c>
      <c r="FOJ111" s="98" t="s">
        <v>669</v>
      </c>
      <c r="FOK111" s="98" t="s">
        <v>669</v>
      </c>
      <c r="FOL111" s="98" t="s">
        <v>669</v>
      </c>
      <c r="FOM111" s="98" t="s">
        <v>669</v>
      </c>
      <c r="FON111" s="98" t="s">
        <v>669</v>
      </c>
      <c r="FOO111" s="98" t="s">
        <v>669</v>
      </c>
      <c r="FOP111" s="98" t="s">
        <v>669</v>
      </c>
      <c r="FOQ111" s="98" t="s">
        <v>669</v>
      </c>
      <c r="FOR111" s="98" t="s">
        <v>669</v>
      </c>
      <c r="FOS111" s="98" t="s">
        <v>669</v>
      </c>
      <c r="FOT111" s="98" t="s">
        <v>669</v>
      </c>
      <c r="FOU111" s="98" t="s">
        <v>669</v>
      </c>
      <c r="FOV111" s="98" t="s">
        <v>669</v>
      </c>
      <c r="FOW111" s="98" t="s">
        <v>669</v>
      </c>
      <c r="FOX111" s="98" t="s">
        <v>669</v>
      </c>
      <c r="FOY111" s="98" t="s">
        <v>669</v>
      </c>
      <c r="FOZ111" s="98" t="s">
        <v>669</v>
      </c>
      <c r="FPA111" s="98" t="s">
        <v>669</v>
      </c>
      <c r="FPB111" s="98" t="s">
        <v>669</v>
      </c>
      <c r="FPC111" s="98" t="s">
        <v>669</v>
      </c>
      <c r="FPD111" s="98" t="s">
        <v>669</v>
      </c>
      <c r="FPE111" s="98" t="s">
        <v>669</v>
      </c>
      <c r="FPF111" s="98" t="s">
        <v>669</v>
      </c>
      <c r="FPG111" s="98" t="s">
        <v>669</v>
      </c>
      <c r="FPH111" s="98" t="s">
        <v>669</v>
      </c>
      <c r="FPI111" s="98" t="s">
        <v>669</v>
      </c>
      <c r="FPJ111" s="98" t="s">
        <v>669</v>
      </c>
      <c r="FPK111" s="98" t="s">
        <v>669</v>
      </c>
      <c r="FPL111" s="98" t="s">
        <v>669</v>
      </c>
      <c r="FPM111" s="98" t="s">
        <v>669</v>
      </c>
      <c r="FPN111" s="98" t="s">
        <v>669</v>
      </c>
      <c r="FPO111" s="98" t="s">
        <v>669</v>
      </c>
      <c r="FPP111" s="98" t="s">
        <v>669</v>
      </c>
      <c r="FPQ111" s="98" t="s">
        <v>669</v>
      </c>
      <c r="FPR111" s="98" t="s">
        <v>669</v>
      </c>
      <c r="FPS111" s="98" t="s">
        <v>669</v>
      </c>
      <c r="FPT111" s="98" t="s">
        <v>669</v>
      </c>
      <c r="FPU111" s="98" t="s">
        <v>669</v>
      </c>
      <c r="FPV111" s="98" t="s">
        <v>669</v>
      </c>
      <c r="FPW111" s="98" t="s">
        <v>669</v>
      </c>
      <c r="FPX111" s="98" t="s">
        <v>669</v>
      </c>
      <c r="FPY111" s="98" t="s">
        <v>669</v>
      </c>
      <c r="FPZ111" s="98" t="s">
        <v>669</v>
      </c>
      <c r="FQA111" s="98" t="s">
        <v>669</v>
      </c>
      <c r="FQB111" s="98" t="s">
        <v>669</v>
      </c>
      <c r="FQC111" s="98" t="s">
        <v>669</v>
      </c>
      <c r="FQD111" s="98" t="s">
        <v>669</v>
      </c>
      <c r="FQE111" s="98" t="s">
        <v>669</v>
      </c>
      <c r="FQF111" s="98" t="s">
        <v>669</v>
      </c>
      <c r="FQG111" s="98" t="s">
        <v>669</v>
      </c>
      <c r="FQH111" s="98" t="s">
        <v>669</v>
      </c>
      <c r="FQI111" s="98" t="s">
        <v>669</v>
      </c>
      <c r="FQJ111" s="98" t="s">
        <v>669</v>
      </c>
      <c r="FQK111" s="98" t="s">
        <v>669</v>
      </c>
      <c r="FQL111" s="98" t="s">
        <v>669</v>
      </c>
      <c r="FQM111" s="98" t="s">
        <v>669</v>
      </c>
      <c r="FQN111" s="98" t="s">
        <v>669</v>
      </c>
      <c r="FQO111" s="98" t="s">
        <v>669</v>
      </c>
      <c r="FQP111" s="98" t="s">
        <v>669</v>
      </c>
      <c r="FQQ111" s="98" t="s">
        <v>669</v>
      </c>
      <c r="FQR111" s="98" t="s">
        <v>669</v>
      </c>
      <c r="FQS111" s="98" t="s">
        <v>669</v>
      </c>
      <c r="FQT111" s="98" t="s">
        <v>669</v>
      </c>
      <c r="FQU111" s="98" t="s">
        <v>669</v>
      </c>
      <c r="FQV111" s="98" t="s">
        <v>669</v>
      </c>
      <c r="FQW111" s="98" t="s">
        <v>669</v>
      </c>
      <c r="FQX111" s="98" t="s">
        <v>669</v>
      </c>
      <c r="FQY111" s="98" t="s">
        <v>669</v>
      </c>
      <c r="FQZ111" s="98" t="s">
        <v>669</v>
      </c>
      <c r="FRA111" s="98" t="s">
        <v>669</v>
      </c>
      <c r="FRB111" s="98" t="s">
        <v>669</v>
      </c>
      <c r="FRC111" s="98" t="s">
        <v>669</v>
      </c>
      <c r="FRD111" s="98" t="s">
        <v>669</v>
      </c>
      <c r="FRE111" s="98" t="s">
        <v>669</v>
      </c>
      <c r="FRF111" s="98" t="s">
        <v>669</v>
      </c>
      <c r="FRG111" s="98" t="s">
        <v>669</v>
      </c>
      <c r="FRH111" s="98" t="s">
        <v>669</v>
      </c>
      <c r="FRI111" s="98" t="s">
        <v>669</v>
      </c>
      <c r="FRJ111" s="98" t="s">
        <v>669</v>
      </c>
      <c r="FRK111" s="98" t="s">
        <v>669</v>
      </c>
      <c r="FRL111" s="98" t="s">
        <v>669</v>
      </c>
      <c r="FRM111" s="98" t="s">
        <v>669</v>
      </c>
      <c r="FRN111" s="98" t="s">
        <v>669</v>
      </c>
      <c r="FRO111" s="98" t="s">
        <v>669</v>
      </c>
      <c r="FRP111" s="98" t="s">
        <v>669</v>
      </c>
      <c r="FRQ111" s="98" t="s">
        <v>669</v>
      </c>
      <c r="FRR111" s="98" t="s">
        <v>669</v>
      </c>
      <c r="FRS111" s="98" t="s">
        <v>669</v>
      </c>
      <c r="FRT111" s="98" t="s">
        <v>669</v>
      </c>
      <c r="FRU111" s="98" t="s">
        <v>669</v>
      </c>
      <c r="FRV111" s="98" t="s">
        <v>669</v>
      </c>
      <c r="FRW111" s="98" t="s">
        <v>669</v>
      </c>
      <c r="FRX111" s="98" t="s">
        <v>669</v>
      </c>
      <c r="FRY111" s="98" t="s">
        <v>669</v>
      </c>
      <c r="FRZ111" s="98" t="s">
        <v>669</v>
      </c>
      <c r="FSA111" s="98" t="s">
        <v>669</v>
      </c>
      <c r="FSB111" s="98" t="s">
        <v>669</v>
      </c>
      <c r="FSC111" s="98" t="s">
        <v>669</v>
      </c>
      <c r="FSD111" s="98" t="s">
        <v>669</v>
      </c>
      <c r="FSE111" s="98" t="s">
        <v>669</v>
      </c>
      <c r="FSF111" s="98" t="s">
        <v>669</v>
      </c>
      <c r="FSG111" s="98" t="s">
        <v>669</v>
      </c>
      <c r="FSH111" s="98" t="s">
        <v>669</v>
      </c>
      <c r="FSI111" s="98" t="s">
        <v>669</v>
      </c>
      <c r="FSJ111" s="98" t="s">
        <v>669</v>
      </c>
      <c r="FSK111" s="98" t="s">
        <v>669</v>
      </c>
      <c r="FSL111" s="98" t="s">
        <v>669</v>
      </c>
      <c r="FSM111" s="98" t="s">
        <v>669</v>
      </c>
      <c r="FSN111" s="98" t="s">
        <v>669</v>
      </c>
      <c r="FSO111" s="98" t="s">
        <v>669</v>
      </c>
      <c r="FSP111" s="98" t="s">
        <v>669</v>
      </c>
      <c r="FSQ111" s="98" t="s">
        <v>669</v>
      </c>
      <c r="FSR111" s="98" t="s">
        <v>669</v>
      </c>
      <c r="FSS111" s="98" t="s">
        <v>669</v>
      </c>
      <c r="FST111" s="98" t="s">
        <v>669</v>
      </c>
      <c r="FSU111" s="98" t="s">
        <v>669</v>
      </c>
      <c r="FSV111" s="98" t="s">
        <v>669</v>
      </c>
      <c r="FSW111" s="98" t="s">
        <v>669</v>
      </c>
      <c r="FSX111" s="98" t="s">
        <v>669</v>
      </c>
      <c r="FSY111" s="98" t="s">
        <v>669</v>
      </c>
      <c r="FSZ111" s="98" t="s">
        <v>669</v>
      </c>
      <c r="FTA111" s="98" t="s">
        <v>669</v>
      </c>
      <c r="FTB111" s="98" t="s">
        <v>669</v>
      </c>
      <c r="FTC111" s="98" t="s">
        <v>669</v>
      </c>
      <c r="FTD111" s="98" t="s">
        <v>669</v>
      </c>
      <c r="FTE111" s="98" t="s">
        <v>669</v>
      </c>
      <c r="FTF111" s="98" t="s">
        <v>669</v>
      </c>
      <c r="FTG111" s="98" t="s">
        <v>669</v>
      </c>
      <c r="FTH111" s="98" t="s">
        <v>669</v>
      </c>
      <c r="FTI111" s="98" t="s">
        <v>669</v>
      </c>
      <c r="FTJ111" s="98" t="s">
        <v>669</v>
      </c>
      <c r="FTK111" s="98" t="s">
        <v>669</v>
      </c>
      <c r="FTL111" s="98" t="s">
        <v>669</v>
      </c>
      <c r="FTM111" s="98" t="s">
        <v>669</v>
      </c>
      <c r="FTN111" s="98" t="s">
        <v>669</v>
      </c>
      <c r="FTO111" s="98" t="s">
        <v>669</v>
      </c>
      <c r="FTP111" s="98" t="s">
        <v>669</v>
      </c>
      <c r="FTQ111" s="98" t="s">
        <v>669</v>
      </c>
      <c r="FTR111" s="98" t="s">
        <v>669</v>
      </c>
      <c r="FTS111" s="98" t="s">
        <v>669</v>
      </c>
      <c r="FTT111" s="98" t="s">
        <v>669</v>
      </c>
      <c r="FTU111" s="98" t="s">
        <v>669</v>
      </c>
      <c r="FTV111" s="98" t="s">
        <v>669</v>
      </c>
      <c r="FTW111" s="98" t="s">
        <v>669</v>
      </c>
      <c r="FTX111" s="98" t="s">
        <v>669</v>
      </c>
      <c r="FTY111" s="98" t="s">
        <v>669</v>
      </c>
      <c r="FTZ111" s="98" t="s">
        <v>669</v>
      </c>
      <c r="FUA111" s="98" t="s">
        <v>669</v>
      </c>
      <c r="FUB111" s="98" t="s">
        <v>669</v>
      </c>
      <c r="FUC111" s="98" t="s">
        <v>669</v>
      </c>
      <c r="FUD111" s="98" t="s">
        <v>669</v>
      </c>
      <c r="FUE111" s="98" t="s">
        <v>669</v>
      </c>
      <c r="FUF111" s="98" t="s">
        <v>669</v>
      </c>
      <c r="FUG111" s="98" t="s">
        <v>669</v>
      </c>
      <c r="FUH111" s="98" t="s">
        <v>669</v>
      </c>
      <c r="FUI111" s="98" t="s">
        <v>669</v>
      </c>
      <c r="FUJ111" s="98" t="s">
        <v>669</v>
      </c>
      <c r="FUK111" s="98" t="s">
        <v>669</v>
      </c>
      <c r="FUL111" s="98" t="s">
        <v>669</v>
      </c>
      <c r="FUM111" s="98" t="s">
        <v>669</v>
      </c>
      <c r="FUN111" s="98" t="s">
        <v>669</v>
      </c>
      <c r="FUO111" s="98" t="s">
        <v>669</v>
      </c>
      <c r="FUP111" s="98" t="s">
        <v>669</v>
      </c>
      <c r="FUQ111" s="98" t="s">
        <v>669</v>
      </c>
      <c r="FUR111" s="98" t="s">
        <v>669</v>
      </c>
      <c r="FUS111" s="98" t="s">
        <v>669</v>
      </c>
      <c r="FUT111" s="98" t="s">
        <v>669</v>
      </c>
      <c r="FUU111" s="98" t="s">
        <v>669</v>
      </c>
      <c r="FUV111" s="98" t="s">
        <v>669</v>
      </c>
      <c r="FUW111" s="98" t="s">
        <v>669</v>
      </c>
      <c r="FUX111" s="98" t="s">
        <v>669</v>
      </c>
      <c r="FUY111" s="98" t="s">
        <v>669</v>
      </c>
      <c r="FUZ111" s="98" t="s">
        <v>669</v>
      </c>
      <c r="FVA111" s="98" t="s">
        <v>669</v>
      </c>
      <c r="FVB111" s="98" t="s">
        <v>669</v>
      </c>
      <c r="FVC111" s="98" t="s">
        <v>669</v>
      </c>
      <c r="FVD111" s="98" t="s">
        <v>669</v>
      </c>
      <c r="FVE111" s="98" t="s">
        <v>669</v>
      </c>
      <c r="FVF111" s="98" t="s">
        <v>669</v>
      </c>
      <c r="FVG111" s="98" t="s">
        <v>669</v>
      </c>
      <c r="FVH111" s="98" t="s">
        <v>669</v>
      </c>
      <c r="FVI111" s="98" t="s">
        <v>669</v>
      </c>
      <c r="FVJ111" s="98" t="s">
        <v>669</v>
      </c>
      <c r="FVK111" s="98" t="s">
        <v>669</v>
      </c>
      <c r="FVL111" s="98" t="s">
        <v>669</v>
      </c>
      <c r="FVM111" s="98" t="s">
        <v>669</v>
      </c>
      <c r="FVN111" s="98" t="s">
        <v>669</v>
      </c>
      <c r="FVO111" s="98" t="s">
        <v>669</v>
      </c>
      <c r="FVP111" s="98" t="s">
        <v>669</v>
      </c>
      <c r="FVQ111" s="98" t="s">
        <v>669</v>
      </c>
      <c r="FVR111" s="98" t="s">
        <v>669</v>
      </c>
      <c r="FVS111" s="98" t="s">
        <v>669</v>
      </c>
      <c r="FVT111" s="98" t="s">
        <v>669</v>
      </c>
      <c r="FVU111" s="98" t="s">
        <v>669</v>
      </c>
      <c r="FVV111" s="98" t="s">
        <v>669</v>
      </c>
      <c r="FVW111" s="98" t="s">
        <v>669</v>
      </c>
      <c r="FVX111" s="98" t="s">
        <v>669</v>
      </c>
      <c r="FVY111" s="98" t="s">
        <v>669</v>
      </c>
      <c r="FVZ111" s="98" t="s">
        <v>669</v>
      </c>
      <c r="FWA111" s="98" t="s">
        <v>669</v>
      </c>
      <c r="FWB111" s="98" t="s">
        <v>669</v>
      </c>
      <c r="FWC111" s="98" t="s">
        <v>669</v>
      </c>
      <c r="FWD111" s="98" t="s">
        <v>669</v>
      </c>
      <c r="FWE111" s="98" t="s">
        <v>669</v>
      </c>
      <c r="FWF111" s="98" t="s">
        <v>669</v>
      </c>
      <c r="FWG111" s="98" t="s">
        <v>669</v>
      </c>
      <c r="FWH111" s="98" t="s">
        <v>669</v>
      </c>
      <c r="FWI111" s="98" t="s">
        <v>669</v>
      </c>
      <c r="FWJ111" s="98" t="s">
        <v>669</v>
      </c>
      <c r="FWK111" s="98" t="s">
        <v>669</v>
      </c>
      <c r="FWL111" s="98" t="s">
        <v>669</v>
      </c>
      <c r="FWM111" s="98" t="s">
        <v>669</v>
      </c>
      <c r="FWN111" s="98" t="s">
        <v>669</v>
      </c>
      <c r="FWO111" s="98" t="s">
        <v>669</v>
      </c>
      <c r="FWP111" s="98" t="s">
        <v>669</v>
      </c>
      <c r="FWQ111" s="98" t="s">
        <v>669</v>
      </c>
      <c r="FWR111" s="98" t="s">
        <v>669</v>
      </c>
      <c r="FWS111" s="98" t="s">
        <v>669</v>
      </c>
      <c r="FWT111" s="98" t="s">
        <v>669</v>
      </c>
      <c r="FWU111" s="98" t="s">
        <v>669</v>
      </c>
      <c r="FWV111" s="98" t="s">
        <v>669</v>
      </c>
      <c r="FWW111" s="98" t="s">
        <v>669</v>
      </c>
      <c r="FWX111" s="98" t="s">
        <v>669</v>
      </c>
      <c r="FWY111" s="98" t="s">
        <v>669</v>
      </c>
      <c r="FWZ111" s="98" t="s">
        <v>669</v>
      </c>
      <c r="FXA111" s="98" t="s">
        <v>669</v>
      </c>
      <c r="FXB111" s="98" t="s">
        <v>669</v>
      </c>
      <c r="FXC111" s="98" t="s">
        <v>669</v>
      </c>
      <c r="FXD111" s="98" t="s">
        <v>669</v>
      </c>
      <c r="FXE111" s="98" t="s">
        <v>669</v>
      </c>
      <c r="FXF111" s="98" t="s">
        <v>669</v>
      </c>
      <c r="FXG111" s="98" t="s">
        <v>669</v>
      </c>
      <c r="FXH111" s="98" t="s">
        <v>669</v>
      </c>
      <c r="FXI111" s="98" t="s">
        <v>669</v>
      </c>
      <c r="FXJ111" s="98" t="s">
        <v>669</v>
      </c>
      <c r="FXK111" s="98" t="s">
        <v>669</v>
      </c>
      <c r="FXL111" s="98" t="s">
        <v>669</v>
      </c>
      <c r="FXM111" s="98" t="s">
        <v>669</v>
      </c>
      <c r="FXN111" s="98" t="s">
        <v>669</v>
      </c>
      <c r="FXO111" s="98" t="s">
        <v>669</v>
      </c>
      <c r="FXP111" s="98" t="s">
        <v>669</v>
      </c>
      <c r="FXQ111" s="98" t="s">
        <v>669</v>
      </c>
      <c r="FXR111" s="98" t="s">
        <v>669</v>
      </c>
      <c r="FXS111" s="98" t="s">
        <v>669</v>
      </c>
      <c r="FXT111" s="98" t="s">
        <v>669</v>
      </c>
      <c r="FXU111" s="98" t="s">
        <v>669</v>
      </c>
      <c r="FXV111" s="98" t="s">
        <v>669</v>
      </c>
      <c r="FXW111" s="98" t="s">
        <v>669</v>
      </c>
      <c r="FXX111" s="98" t="s">
        <v>669</v>
      </c>
      <c r="FXY111" s="98" t="s">
        <v>669</v>
      </c>
      <c r="FXZ111" s="98" t="s">
        <v>669</v>
      </c>
      <c r="FYA111" s="98" t="s">
        <v>669</v>
      </c>
      <c r="FYB111" s="98" t="s">
        <v>669</v>
      </c>
      <c r="FYC111" s="98" t="s">
        <v>669</v>
      </c>
      <c r="FYD111" s="98" t="s">
        <v>669</v>
      </c>
      <c r="FYE111" s="98" t="s">
        <v>669</v>
      </c>
      <c r="FYF111" s="98" t="s">
        <v>669</v>
      </c>
      <c r="FYG111" s="98" t="s">
        <v>669</v>
      </c>
      <c r="FYH111" s="98" t="s">
        <v>669</v>
      </c>
      <c r="FYI111" s="98" t="s">
        <v>669</v>
      </c>
      <c r="FYJ111" s="98" t="s">
        <v>669</v>
      </c>
      <c r="FYK111" s="98" t="s">
        <v>669</v>
      </c>
      <c r="FYL111" s="98" t="s">
        <v>669</v>
      </c>
      <c r="FYM111" s="98" t="s">
        <v>669</v>
      </c>
      <c r="FYN111" s="98" t="s">
        <v>669</v>
      </c>
      <c r="FYO111" s="98" t="s">
        <v>669</v>
      </c>
      <c r="FYP111" s="98" t="s">
        <v>669</v>
      </c>
      <c r="FYQ111" s="98" t="s">
        <v>669</v>
      </c>
      <c r="FYR111" s="98" t="s">
        <v>669</v>
      </c>
      <c r="FYS111" s="98" t="s">
        <v>669</v>
      </c>
      <c r="FYT111" s="98" t="s">
        <v>669</v>
      </c>
      <c r="FYU111" s="98" t="s">
        <v>669</v>
      </c>
      <c r="FYV111" s="98" t="s">
        <v>669</v>
      </c>
      <c r="FYW111" s="98" t="s">
        <v>669</v>
      </c>
      <c r="FYX111" s="98" t="s">
        <v>669</v>
      </c>
      <c r="FYY111" s="98" t="s">
        <v>669</v>
      </c>
      <c r="FYZ111" s="98" t="s">
        <v>669</v>
      </c>
      <c r="FZA111" s="98" t="s">
        <v>669</v>
      </c>
      <c r="FZB111" s="98" t="s">
        <v>669</v>
      </c>
      <c r="FZC111" s="98" t="s">
        <v>669</v>
      </c>
      <c r="FZD111" s="98" t="s">
        <v>669</v>
      </c>
      <c r="FZE111" s="98" t="s">
        <v>669</v>
      </c>
      <c r="FZF111" s="98" t="s">
        <v>669</v>
      </c>
      <c r="FZG111" s="98" t="s">
        <v>669</v>
      </c>
      <c r="FZH111" s="98" t="s">
        <v>669</v>
      </c>
      <c r="FZI111" s="98" t="s">
        <v>669</v>
      </c>
      <c r="FZJ111" s="98" t="s">
        <v>669</v>
      </c>
      <c r="FZK111" s="98" t="s">
        <v>669</v>
      </c>
      <c r="FZL111" s="98" t="s">
        <v>669</v>
      </c>
      <c r="FZM111" s="98" t="s">
        <v>669</v>
      </c>
      <c r="FZN111" s="98" t="s">
        <v>669</v>
      </c>
      <c r="FZO111" s="98" t="s">
        <v>669</v>
      </c>
      <c r="FZP111" s="98" t="s">
        <v>669</v>
      </c>
      <c r="FZQ111" s="98" t="s">
        <v>669</v>
      </c>
      <c r="FZR111" s="98" t="s">
        <v>669</v>
      </c>
      <c r="FZS111" s="98" t="s">
        <v>669</v>
      </c>
      <c r="FZT111" s="98" t="s">
        <v>669</v>
      </c>
      <c r="FZU111" s="98" t="s">
        <v>669</v>
      </c>
      <c r="FZV111" s="98" t="s">
        <v>669</v>
      </c>
      <c r="FZW111" s="98" t="s">
        <v>669</v>
      </c>
      <c r="FZX111" s="98" t="s">
        <v>669</v>
      </c>
      <c r="FZY111" s="98" t="s">
        <v>669</v>
      </c>
      <c r="FZZ111" s="98" t="s">
        <v>669</v>
      </c>
      <c r="GAA111" s="98" t="s">
        <v>669</v>
      </c>
      <c r="GAB111" s="98" t="s">
        <v>669</v>
      </c>
      <c r="GAC111" s="98" t="s">
        <v>669</v>
      </c>
      <c r="GAD111" s="98" t="s">
        <v>669</v>
      </c>
      <c r="GAE111" s="98" t="s">
        <v>669</v>
      </c>
      <c r="GAF111" s="98" t="s">
        <v>669</v>
      </c>
      <c r="GAG111" s="98" t="s">
        <v>669</v>
      </c>
      <c r="GAH111" s="98" t="s">
        <v>669</v>
      </c>
      <c r="GAI111" s="98" t="s">
        <v>669</v>
      </c>
      <c r="GAJ111" s="98" t="s">
        <v>669</v>
      </c>
      <c r="GAK111" s="98" t="s">
        <v>669</v>
      </c>
      <c r="GAL111" s="98" t="s">
        <v>669</v>
      </c>
      <c r="GAM111" s="98" t="s">
        <v>669</v>
      </c>
      <c r="GAN111" s="98" t="s">
        <v>669</v>
      </c>
      <c r="GAO111" s="98" t="s">
        <v>669</v>
      </c>
      <c r="GAP111" s="98" t="s">
        <v>669</v>
      </c>
      <c r="GAQ111" s="98" t="s">
        <v>669</v>
      </c>
      <c r="GAR111" s="98" t="s">
        <v>669</v>
      </c>
      <c r="GAS111" s="98" t="s">
        <v>669</v>
      </c>
      <c r="GAT111" s="98" t="s">
        <v>669</v>
      </c>
      <c r="GAU111" s="98" t="s">
        <v>669</v>
      </c>
      <c r="GAV111" s="98" t="s">
        <v>669</v>
      </c>
      <c r="GAW111" s="98" t="s">
        <v>669</v>
      </c>
      <c r="GAX111" s="98" t="s">
        <v>669</v>
      </c>
      <c r="GAY111" s="98" t="s">
        <v>669</v>
      </c>
      <c r="GAZ111" s="98" t="s">
        <v>669</v>
      </c>
      <c r="GBA111" s="98" t="s">
        <v>669</v>
      </c>
      <c r="GBB111" s="98" t="s">
        <v>669</v>
      </c>
      <c r="GBC111" s="98" t="s">
        <v>669</v>
      </c>
      <c r="GBD111" s="98" t="s">
        <v>669</v>
      </c>
      <c r="GBE111" s="98" t="s">
        <v>669</v>
      </c>
      <c r="GBF111" s="98" t="s">
        <v>669</v>
      </c>
      <c r="GBG111" s="98" t="s">
        <v>669</v>
      </c>
      <c r="GBH111" s="98" t="s">
        <v>669</v>
      </c>
      <c r="GBI111" s="98" t="s">
        <v>669</v>
      </c>
      <c r="GBJ111" s="98" t="s">
        <v>669</v>
      </c>
      <c r="GBK111" s="98" t="s">
        <v>669</v>
      </c>
      <c r="GBL111" s="98" t="s">
        <v>669</v>
      </c>
      <c r="GBM111" s="98" t="s">
        <v>669</v>
      </c>
      <c r="GBN111" s="98" t="s">
        <v>669</v>
      </c>
      <c r="GBO111" s="98" t="s">
        <v>669</v>
      </c>
      <c r="GBP111" s="98" t="s">
        <v>669</v>
      </c>
      <c r="GBQ111" s="98" t="s">
        <v>669</v>
      </c>
      <c r="GBR111" s="98" t="s">
        <v>669</v>
      </c>
      <c r="GBS111" s="98" t="s">
        <v>669</v>
      </c>
      <c r="GBT111" s="98" t="s">
        <v>669</v>
      </c>
      <c r="GBU111" s="98" t="s">
        <v>669</v>
      </c>
      <c r="GBV111" s="98" t="s">
        <v>669</v>
      </c>
      <c r="GBW111" s="98" t="s">
        <v>669</v>
      </c>
      <c r="GBX111" s="98" t="s">
        <v>669</v>
      </c>
      <c r="GBY111" s="98" t="s">
        <v>669</v>
      </c>
      <c r="GBZ111" s="98" t="s">
        <v>669</v>
      </c>
      <c r="GCA111" s="98" t="s">
        <v>669</v>
      </c>
      <c r="GCB111" s="98" t="s">
        <v>669</v>
      </c>
      <c r="GCC111" s="98" t="s">
        <v>669</v>
      </c>
      <c r="GCD111" s="98" t="s">
        <v>669</v>
      </c>
      <c r="GCE111" s="98" t="s">
        <v>669</v>
      </c>
      <c r="GCF111" s="98" t="s">
        <v>669</v>
      </c>
      <c r="GCG111" s="98" t="s">
        <v>669</v>
      </c>
      <c r="GCH111" s="98" t="s">
        <v>669</v>
      </c>
      <c r="GCI111" s="98" t="s">
        <v>669</v>
      </c>
      <c r="GCJ111" s="98" t="s">
        <v>669</v>
      </c>
      <c r="GCK111" s="98" t="s">
        <v>669</v>
      </c>
      <c r="GCL111" s="98" t="s">
        <v>669</v>
      </c>
      <c r="GCM111" s="98" t="s">
        <v>669</v>
      </c>
      <c r="GCN111" s="98" t="s">
        <v>669</v>
      </c>
      <c r="GCO111" s="98" t="s">
        <v>669</v>
      </c>
      <c r="GCP111" s="98" t="s">
        <v>669</v>
      </c>
      <c r="GCQ111" s="98" t="s">
        <v>669</v>
      </c>
      <c r="GCR111" s="98" t="s">
        <v>669</v>
      </c>
      <c r="GCS111" s="98" t="s">
        <v>669</v>
      </c>
      <c r="GCT111" s="98" t="s">
        <v>669</v>
      </c>
      <c r="GCU111" s="98" t="s">
        <v>669</v>
      </c>
      <c r="GCV111" s="98" t="s">
        <v>669</v>
      </c>
      <c r="GCW111" s="98" t="s">
        <v>669</v>
      </c>
      <c r="GCX111" s="98" t="s">
        <v>669</v>
      </c>
      <c r="GCY111" s="98" t="s">
        <v>669</v>
      </c>
      <c r="GCZ111" s="98" t="s">
        <v>669</v>
      </c>
      <c r="GDA111" s="98" t="s">
        <v>669</v>
      </c>
      <c r="GDB111" s="98" t="s">
        <v>669</v>
      </c>
      <c r="GDC111" s="98" t="s">
        <v>669</v>
      </c>
      <c r="GDD111" s="98" t="s">
        <v>669</v>
      </c>
      <c r="GDE111" s="98" t="s">
        <v>669</v>
      </c>
      <c r="GDF111" s="98" t="s">
        <v>669</v>
      </c>
      <c r="GDG111" s="98" t="s">
        <v>669</v>
      </c>
      <c r="GDH111" s="98" t="s">
        <v>669</v>
      </c>
      <c r="GDI111" s="98" t="s">
        <v>669</v>
      </c>
      <c r="GDJ111" s="98" t="s">
        <v>669</v>
      </c>
      <c r="GDK111" s="98" t="s">
        <v>669</v>
      </c>
      <c r="GDL111" s="98" t="s">
        <v>669</v>
      </c>
      <c r="GDM111" s="98" t="s">
        <v>669</v>
      </c>
      <c r="GDN111" s="98" t="s">
        <v>669</v>
      </c>
      <c r="GDO111" s="98" t="s">
        <v>669</v>
      </c>
      <c r="GDP111" s="98" t="s">
        <v>669</v>
      </c>
      <c r="GDQ111" s="98" t="s">
        <v>669</v>
      </c>
      <c r="GDR111" s="98" t="s">
        <v>669</v>
      </c>
      <c r="GDS111" s="98" t="s">
        <v>669</v>
      </c>
      <c r="GDT111" s="98" t="s">
        <v>669</v>
      </c>
      <c r="GDU111" s="98" t="s">
        <v>669</v>
      </c>
      <c r="GDV111" s="98" t="s">
        <v>669</v>
      </c>
      <c r="GDW111" s="98" t="s">
        <v>669</v>
      </c>
      <c r="GDX111" s="98" t="s">
        <v>669</v>
      </c>
      <c r="GDY111" s="98" t="s">
        <v>669</v>
      </c>
      <c r="GDZ111" s="98" t="s">
        <v>669</v>
      </c>
      <c r="GEA111" s="98" t="s">
        <v>669</v>
      </c>
      <c r="GEB111" s="98" t="s">
        <v>669</v>
      </c>
      <c r="GEC111" s="98" t="s">
        <v>669</v>
      </c>
      <c r="GED111" s="98" t="s">
        <v>669</v>
      </c>
      <c r="GEE111" s="98" t="s">
        <v>669</v>
      </c>
      <c r="GEF111" s="98" t="s">
        <v>669</v>
      </c>
      <c r="GEG111" s="98" t="s">
        <v>669</v>
      </c>
      <c r="GEH111" s="98" t="s">
        <v>669</v>
      </c>
      <c r="GEI111" s="98" t="s">
        <v>669</v>
      </c>
      <c r="GEJ111" s="98" t="s">
        <v>669</v>
      </c>
      <c r="GEK111" s="98" t="s">
        <v>669</v>
      </c>
      <c r="GEL111" s="98" t="s">
        <v>669</v>
      </c>
      <c r="GEM111" s="98" t="s">
        <v>669</v>
      </c>
      <c r="GEN111" s="98" t="s">
        <v>669</v>
      </c>
      <c r="GEO111" s="98" t="s">
        <v>669</v>
      </c>
      <c r="GEP111" s="98" t="s">
        <v>669</v>
      </c>
      <c r="GEQ111" s="98" t="s">
        <v>669</v>
      </c>
      <c r="GER111" s="98" t="s">
        <v>669</v>
      </c>
      <c r="GES111" s="98" t="s">
        <v>669</v>
      </c>
      <c r="GET111" s="98" t="s">
        <v>669</v>
      </c>
      <c r="GEU111" s="98" t="s">
        <v>669</v>
      </c>
      <c r="GEV111" s="98" t="s">
        <v>669</v>
      </c>
      <c r="GEW111" s="98" t="s">
        <v>669</v>
      </c>
      <c r="GEX111" s="98" t="s">
        <v>669</v>
      </c>
      <c r="GEY111" s="98" t="s">
        <v>669</v>
      </c>
      <c r="GEZ111" s="98" t="s">
        <v>669</v>
      </c>
      <c r="GFA111" s="98" t="s">
        <v>669</v>
      </c>
      <c r="GFB111" s="98" t="s">
        <v>669</v>
      </c>
      <c r="GFC111" s="98" t="s">
        <v>669</v>
      </c>
      <c r="GFD111" s="98" t="s">
        <v>669</v>
      </c>
      <c r="GFE111" s="98" t="s">
        <v>669</v>
      </c>
      <c r="GFF111" s="98" t="s">
        <v>669</v>
      </c>
      <c r="GFG111" s="98" t="s">
        <v>669</v>
      </c>
      <c r="GFH111" s="98" t="s">
        <v>669</v>
      </c>
      <c r="GFI111" s="98" t="s">
        <v>669</v>
      </c>
      <c r="GFJ111" s="98" t="s">
        <v>669</v>
      </c>
      <c r="GFK111" s="98" t="s">
        <v>669</v>
      </c>
      <c r="GFL111" s="98" t="s">
        <v>669</v>
      </c>
      <c r="GFM111" s="98" t="s">
        <v>669</v>
      </c>
      <c r="GFN111" s="98" t="s">
        <v>669</v>
      </c>
      <c r="GFO111" s="98" t="s">
        <v>669</v>
      </c>
      <c r="GFP111" s="98" t="s">
        <v>669</v>
      </c>
      <c r="GFQ111" s="98" t="s">
        <v>669</v>
      </c>
      <c r="GFR111" s="98" t="s">
        <v>669</v>
      </c>
      <c r="GFS111" s="98" t="s">
        <v>669</v>
      </c>
      <c r="GFT111" s="98" t="s">
        <v>669</v>
      </c>
      <c r="GFU111" s="98" t="s">
        <v>669</v>
      </c>
      <c r="GFV111" s="98" t="s">
        <v>669</v>
      </c>
      <c r="GFW111" s="98" t="s">
        <v>669</v>
      </c>
      <c r="GFX111" s="98" t="s">
        <v>669</v>
      </c>
      <c r="GFY111" s="98" t="s">
        <v>669</v>
      </c>
      <c r="GFZ111" s="98" t="s">
        <v>669</v>
      </c>
      <c r="GGA111" s="98" t="s">
        <v>669</v>
      </c>
      <c r="GGB111" s="98" t="s">
        <v>669</v>
      </c>
      <c r="GGC111" s="98" t="s">
        <v>669</v>
      </c>
      <c r="GGD111" s="98" t="s">
        <v>669</v>
      </c>
      <c r="GGE111" s="98" t="s">
        <v>669</v>
      </c>
      <c r="GGF111" s="98" t="s">
        <v>669</v>
      </c>
      <c r="GGG111" s="98" t="s">
        <v>669</v>
      </c>
      <c r="GGH111" s="98" t="s">
        <v>669</v>
      </c>
      <c r="GGI111" s="98" t="s">
        <v>669</v>
      </c>
      <c r="GGJ111" s="98" t="s">
        <v>669</v>
      </c>
      <c r="GGK111" s="98" t="s">
        <v>669</v>
      </c>
      <c r="GGL111" s="98" t="s">
        <v>669</v>
      </c>
      <c r="GGM111" s="98" t="s">
        <v>669</v>
      </c>
      <c r="GGN111" s="98" t="s">
        <v>669</v>
      </c>
      <c r="GGO111" s="98" t="s">
        <v>669</v>
      </c>
      <c r="GGP111" s="98" t="s">
        <v>669</v>
      </c>
      <c r="GGQ111" s="98" t="s">
        <v>669</v>
      </c>
      <c r="GGR111" s="98" t="s">
        <v>669</v>
      </c>
      <c r="GGS111" s="98" t="s">
        <v>669</v>
      </c>
      <c r="GGT111" s="98" t="s">
        <v>669</v>
      </c>
      <c r="GGU111" s="98" t="s">
        <v>669</v>
      </c>
      <c r="GGV111" s="98" t="s">
        <v>669</v>
      </c>
      <c r="GGW111" s="98" t="s">
        <v>669</v>
      </c>
      <c r="GGX111" s="98" t="s">
        <v>669</v>
      </c>
      <c r="GGY111" s="98" t="s">
        <v>669</v>
      </c>
      <c r="GGZ111" s="98" t="s">
        <v>669</v>
      </c>
      <c r="GHA111" s="98" t="s">
        <v>669</v>
      </c>
      <c r="GHB111" s="98" t="s">
        <v>669</v>
      </c>
      <c r="GHC111" s="98" t="s">
        <v>669</v>
      </c>
      <c r="GHD111" s="98" t="s">
        <v>669</v>
      </c>
      <c r="GHE111" s="98" t="s">
        <v>669</v>
      </c>
      <c r="GHF111" s="98" t="s">
        <v>669</v>
      </c>
      <c r="GHG111" s="98" t="s">
        <v>669</v>
      </c>
      <c r="GHH111" s="98" t="s">
        <v>669</v>
      </c>
      <c r="GHI111" s="98" t="s">
        <v>669</v>
      </c>
      <c r="GHJ111" s="98" t="s">
        <v>669</v>
      </c>
      <c r="GHK111" s="98" t="s">
        <v>669</v>
      </c>
      <c r="GHL111" s="98" t="s">
        <v>669</v>
      </c>
      <c r="GHM111" s="98" t="s">
        <v>669</v>
      </c>
      <c r="GHN111" s="98" t="s">
        <v>669</v>
      </c>
      <c r="GHO111" s="98" t="s">
        <v>669</v>
      </c>
      <c r="GHP111" s="98" t="s">
        <v>669</v>
      </c>
      <c r="GHQ111" s="98" t="s">
        <v>669</v>
      </c>
      <c r="GHR111" s="98" t="s">
        <v>669</v>
      </c>
      <c r="GHS111" s="98" t="s">
        <v>669</v>
      </c>
      <c r="GHT111" s="98" t="s">
        <v>669</v>
      </c>
      <c r="GHU111" s="98" t="s">
        <v>669</v>
      </c>
      <c r="GHV111" s="98" t="s">
        <v>669</v>
      </c>
      <c r="GHW111" s="98" t="s">
        <v>669</v>
      </c>
      <c r="GHX111" s="98" t="s">
        <v>669</v>
      </c>
      <c r="GHY111" s="98" t="s">
        <v>669</v>
      </c>
      <c r="GHZ111" s="98" t="s">
        <v>669</v>
      </c>
      <c r="GIA111" s="98" t="s">
        <v>669</v>
      </c>
      <c r="GIB111" s="98" t="s">
        <v>669</v>
      </c>
      <c r="GIC111" s="98" t="s">
        <v>669</v>
      </c>
      <c r="GID111" s="98" t="s">
        <v>669</v>
      </c>
      <c r="GIE111" s="98" t="s">
        <v>669</v>
      </c>
      <c r="GIF111" s="98" t="s">
        <v>669</v>
      </c>
      <c r="GIG111" s="98" t="s">
        <v>669</v>
      </c>
      <c r="GIH111" s="98" t="s">
        <v>669</v>
      </c>
      <c r="GII111" s="98" t="s">
        <v>669</v>
      </c>
      <c r="GIJ111" s="98" t="s">
        <v>669</v>
      </c>
      <c r="GIK111" s="98" t="s">
        <v>669</v>
      </c>
      <c r="GIL111" s="98" t="s">
        <v>669</v>
      </c>
      <c r="GIM111" s="98" t="s">
        <v>669</v>
      </c>
      <c r="GIN111" s="98" t="s">
        <v>669</v>
      </c>
      <c r="GIO111" s="98" t="s">
        <v>669</v>
      </c>
      <c r="GIP111" s="98" t="s">
        <v>669</v>
      </c>
      <c r="GIQ111" s="98" t="s">
        <v>669</v>
      </c>
      <c r="GIR111" s="98" t="s">
        <v>669</v>
      </c>
      <c r="GIS111" s="98" t="s">
        <v>669</v>
      </c>
      <c r="GIT111" s="98" t="s">
        <v>669</v>
      </c>
      <c r="GIU111" s="98" t="s">
        <v>669</v>
      </c>
      <c r="GIV111" s="98" t="s">
        <v>669</v>
      </c>
      <c r="GIW111" s="98" t="s">
        <v>669</v>
      </c>
      <c r="GIX111" s="98" t="s">
        <v>669</v>
      </c>
      <c r="GIY111" s="98" t="s">
        <v>669</v>
      </c>
      <c r="GIZ111" s="98" t="s">
        <v>669</v>
      </c>
      <c r="GJA111" s="98" t="s">
        <v>669</v>
      </c>
      <c r="GJB111" s="98" t="s">
        <v>669</v>
      </c>
      <c r="GJC111" s="98" t="s">
        <v>669</v>
      </c>
      <c r="GJD111" s="98" t="s">
        <v>669</v>
      </c>
      <c r="GJE111" s="98" t="s">
        <v>669</v>
      </c>
      <c r="GJF111" s="98" t="s">
        <v>669</v>
      </c>
      <c r="GJG111" s="98" t="s">
        <v>669</v>
      </c>
      <c r="GJH111" s="98" t="s">
        <v>669</v>
      </c>
      <c r="GJI111" s="98" t="s">
        <v>669</v>
      </c>
      <c r="GJJ111" s="98" t="s">
        <v>669</v>
      </c>
      <c r="GJK111" s="98" t="s">
        <v>669</v>
      </c>
      <c r="GJL111" s="98" t="s">
        <v>669</v>
      </c>
      <c r="GJM111" s="98" t="s">
        <v>669</v>
      </c>
      <c r="GJN111" s="98" t="s">
        <v>669</v>
      </c>
      <c r="GJO111" s="98" t="s">
        <v>669</v>
      </c>
      <c r="GJP111" s="98" t="s">
        <v>669</v>
      </c>
      <c r="GJQ111" s="98" t="s">
        <v>669</v>
      </c>
      <c r="GJR111" s="98" t="s">
        <v>669</v>
      </c>
      <c r="GJS111" s="98" t="s">
        <v>669</v>
      </c>
      <c r="GJT111" s="98" t="s">
        <v>669</v>
      </c>
      <c r="GJU111" s="98" t="s">
        <v>669</v>
      </c>
      <c r="GJV111" s="98" t="s">
        <v>669</v>
      </c>
      <c r="GJW111" s="98" t="s">
        <v>669</v>
      </c>
      <c r="GJX111" s="98" t="s">
        <v>669</v>
      </c>
      <c r="GJY111" s="98" t="s">
        <v>669</v>
      </c>
      <c r="GJZ111" s="98" t="s">
        <v>669</v>
      </c>
      <c r="GKA111" s="98" t="s">
        <v>669</v>
      </c>
      <c r="GKB111" s="98" t="s">
        <v>669</v>
      </c>
      <c r="GKC111" s="98" t="s">
        <v>669</v>
      </c>
      <c r="GKD111" s="98" t="s">
        <v>669</v>
      </c>
      <c r="GKE111" s="98" t="s">
        <v>669</v>
      </c>
      <c r="GKF111" s="98" t="s">
        <v>669</v>
      </c>
      <c r="GKG111" s="98" t="s">
        <v>669</v>
      </c>
      <c r="GKH111" s="98" t="s">
        <v>669</v>
      </c>
      <c r="GKI111" s="98" t="s">
        <v>669</v>
      </c>
      <c r="GKJ111" s="98" t="s">
        <v>669</v>
      </c>
      <c r="GKK111" s="98" t="s">
        <v>669</v>
      </c>
      <c r="GKL111" s="98" t="s">
        <v>669</v>
      </c>
      <c r="GKM111" s="98" t="s">
        <v>669</v>
      </c>
      <c r="GKN111" s="98" t="s">
        <v>669</v>
      </c>
      <c r="GKO111" s="98" t="s">
        <v>669</v>
      </c>
      <c r="GKP111" s="98" t="s">
        <v>669</v>
      </c>
      <c r="GKQ111" s="98" t="s">
        <v>669</v>
      </c>
      <c r="GKR111" s="98" t="s">
        <v>669</v>
      </c>
      <c r="GKS111" s="98" t="s">
        <v>669</v>
      </c>
      <c r="GKT111" s="98" t="s">
        <v>669</v>
      </c>
      <c r="GKU111" s="98" t="s">
        <v>669</v>
      </c>
      <c r="GKV111" s="98" t="s">
        <v>669</v>
      </c>
      <c r="GKW111" s="98" t="s">
        <v>669</v>
      </c>
      <c r="GKX111" s="98" t="s">
        <v>669</v>
      </c>
      <c r="GKY111" s="98" t="s">
        <v>669</v>
      </c>
      <c r="GKZ111" s="98" t="s">
        <v>669</v>
      </c>
      <c r="GLA111" s="98" t="s">
        <v>669</v>
      </c>
      <c r="GLB111" s="98" t="s">
        <v>669</v>
      </c>
      <c r="GLC111" s="98" t="s">
        <v>669</v>
      </c>
      <c r="GLD111" s="98" t="s">
        <v>669</v>
      </c>
      <c r="GLE111" s="98" t="s">
        <v>669</v>
      </c>
      <c r="GLF111" s="98" t="s">
        <v>669</v>
      </c>
      <c r="GLG111" s="98" t="s">
        <v>669</v>
      </c>
      <c r="GLH111" s="98" t="s">
        <v>669</v>
      </c>
      <c r="GLI111" s="98" t="s">
        <v>669</v>
      </c>
      <c r="GLJ111" s="98" t="s">
        <v>669</v>
      </c>
      <c r="GLK111" s="98" t="s">
        <v>669</v>
      </c>
      <c r="GLL111" s="98" t="s">
        <v>669</v>
      </c>
      <c r="GLM111" s="98" t="s">
        <v>669</v>
      </c>
      <c r="GLN111" s="98" t="s">
        <v>669</v>
      </c>
      <c r="GLO111" s="98" t="s">
        <v>669</v>
      </c>
      <c r="GLP111" s="98" t="s">
        <v>669</v>
      </c>
      <c r="GLQ111" s="98" t="s">
        <v>669</v>
      </c>
      <c r="GLR111" s="98" t="s">
        <v>669</v>
      </c>
      <c r="GLS111" s="98" t="s">
        <v>669</v>
      </c>
      <c r="GLT111" s="98" t="s">
        <v>669</v>
      </c>
      <c r="GLU111" s="98" t="s">
        <v>669</v>
      </c>
      <c r="GLV111" s="98" t="s">
        <v>669</v>
      </c>
      <c r="GLW111" s="98" t="s">
        <v>669</v>
      </c>
      <c r="GLX111" s="98" t="s">
        <v>669</v>
      </c>
      <c r="GLY111" s="98" t="s">
        <v>669</v>
      </c>
      <c r="GLZ111" s="98" t="s">
        <v>669</v>
      </c>
      <c r="GMA111" s="98" t="s">
        <v>669</v>
      </c>
      <c r="GMB111" s="98" t="s">
        <v>669</v>
      </c>
      <c r="GMC111" s="98" t="s">
        <v>669</v>
      </c>
      <c r="GMD111" s="98" t="s">
        <v>669</v>
      </c>
      <c r="GME111" s="98" t="s">
        <v>669</v>
      </c>
      <c r="GMF111" s="98" t="s">
        <v>669</v>
      </c>
      <c r="GMG111" s="98" t="s">
        <v>669</v>
      </c>
      <c r="GMH111" s="98" t="s">
        <v>669</v>
      </c>
      <c r="GMI111" s="98" t="s">
        <v>669</v>
      </c>
      <c r="GMJ111" s="98" t="s">
        <v>669</v>
      </c>
      <c r="GMK111" s="98" t="s">
        <v>669</v>
      </c>
      <c r="GML111" s="98" t="s">
        <v>669</v>
      </c>
      <c r="GMM111" s="98" t="s">
        <v>669</v>
      </c>
      <c r="GMN111" s="98" t="s">
        <v>669</v>
      </c>
      <c r="GMO111" s="98" t="s">
        <v>669</v>
      </c>
      <c r="GMP111" s="98" t="s">
        <v>669</v>
      </c>
      <c r="GMQ111" s="98" t="s">
        <v>669</v>
      </c>
      <c r="GMR111" s="98" t="s">
        <v>669</v>
      </c>
      <c r="GMS111" s="98" t="s">
        <v>669</v>
      </c>
      <c r="GMT111" s="98" t="s">
        <v>669</v>
      </c>
      <c r="GMU111" s="98" t="s">
        <v>669</v>
      </c>
      <c r="GMV111" s="98" t="s">
        <v>669</v>
      </c>
      <c r="GMW111" s="98" t="s">
        <v>669</v>
      </c>
      <c r="GMX111" s="98" t="s">
        <v>669</v>
      </c>
      <c r="GMY111" s="98" t="s">
        <v>669</v>
      </c>
      <c r="GMZ111" s="98" t="s">
        <v>669</v>
      </c>
      <c r="GNA111" s="98" t="s">
        <v>669</v>
      </c>
      <c r="GNB111" s="98" t="s">
        <v>669</v>
      </c>
      <c r="GNC111" s="98" t="s">
        <v>669</v>
      </c>
      <c r="GND111" s="98" t="s">
        <v>669</v>
      </c>
      <c r="GNE111" s="98" t="s">
        <v>669</v>
      </c>
      <c r="GNF111" s="98" t="s">
        <v>669</v>
      </c>
      <c r="GNG111" s="98" t="s">
        <v>669</v>
      </c>
      <c r="GNH111" s="98" t="s">
        <v>669</v>
      </c>
      <c r="GNI111" s="98" t="s">
        <v>669</v>
      </c>
      <c r="GNJ111" s="98" t="s">
        <v>669</v>
      </c>
      <c r="GNK111" s="98" t="s">
        <v>669</v>
      </c>
      <c r="GNL111" s="98" t="s">
        <v>669</v>
      </c>
      <c r="GNM111" s="98" t="s">
        <v>669</v>
      </c>
      <c r="GNN111" s="98" t="s">
        <v>669</v>
      </c>
      <c r="GNO111" s="98" t="s">
        <v>669</v>
      </c>
      <c r="GNP111" s="98" t="s">
        <v>669</v>
      </c>
      <c r="GNQ111" s="98" t="s">
        <v>669</v>
      </c>
      <c r="GNR111" s="98" t="s">
        <v>669</v>
      </c>
      <c r="GNS111" s="98" t="s">
        <v>669</v>
      </c>
      <c r="GNT111" s="98" t="s">
        <v>669</v>
      </c>
      <c r="GNU111" s="98" t="s">
        <v>669</v>
      </c>
      <c r="GNV111" s="98" t="s">
        <v>669</v>
      </c>
      <c r="GNW111" s="98" t="s">
        <v>669</v>
      </c>
      <c r="GNX111" s="98" t="s">
        <v>669</v>
      </c>
      <c r="GNY111" s="98" t="s">
        <v>669</v>
      </c>
      <c r="GNZ111" s="98" t="s">
        <v>669</v>
      </c>
      <c r="GOA111" s="98" t="s">
        <v>669</v>
      </c>
      <c r="GOB111" s="98" t="s">
        <v>669</v>
      </c>
      <c r="GOC111" s="98" t="s">
        <v>669</v>
      </c>
      <c r="GOD111" s="98" t="s">
        <v>669</v>
      </c>
      <c r="GOE111" s="98" t="s">
        <v>669</v>
      </c>
      <c r="GOF111" s="98" t="s">
        <v>669</v>
      </c>
      <c r="GOG111" s="98" t="s">
        <v>669</v>
      </c>
      <c r="GOH111" s="98" t="s">
        <v>669</v>
      </c>
      <c r="GOI111" s="98" t="s">
        <v>669</v>
      </c>
      <c r="GOJ111" s="98" t="s">
        <v>669</v>
      </c>
      <c r="GOK111" s="98" t="s">
        <v>669</v>
      </c>
      <c r="GOL111" s="98" t="s">
        <v>669</v>
      </c>
      <c r="GOM111" s="98" t="s">
        <v>669</v>
      </c>
      <c r="GON111" s="98" t="s">
        <v>669</v>
      </c>
      <c r="GOO111" s="98" t="s">
        <v>669</v>
      </c>
      <c r="GOP111" s="98" t="s">
        <v>669</v>
      </c>
      <c r="GOQ111" s="98" t="s">
        <v>669</v>
      </c>
      <c r="GOR111" s="98" t="s">
        <v>669</v>
      </c>
      <c r="GOS111" s="98" t="s">
        <v>669</v>
      </c>
      <c r="GOT111" s="98" t="s">
        <v>669</v>
      </c>
      <c r="GOU111" s="98" t="s">
        <v>669</v>
      </c>
      <c r="GOV111" s="98" t="s">
        <v>669</v>
      </c>
      <c r="GOW111" s="98" t="s">
        <v>669</v>
      </c>
      <c r="GOX111" s="98" t="s">
        <v>669</v>
      </c>
      <c r="GOY111" s="98" t="s">
        <v>669</v>
      </c>
      <c r="GOZ111" s="98" t="s">
        <v>669</v>
      </c>
      <c r="GPA111" s="98" t="s">
        <v>669</v>
      </c>
      <c r="GPB111" s="98" t="s">
        <v>669</v>
      </c>
      <c r="GPC111" s="98" t="s">
        <v>669</v>
      </c>
      <c r="GPD111" s="98" t="s">
        <v>669</v>
      </c>
      <c r="GPE111" s="98" t="s">
        <v>669</v>
      </c>
      <c r="GPF111" s="98" t="s">
        <v>669</v>
      </c>
      <c r="GPG111" s="98" t="s">
        <v>669</v>
      </c>
      <c r="GPH111" s="98" t="s">
        <v>669</v>
      </c>
      <c r="GPI111" s="98" t="s">
        <v>669</v>
      </c>
      <c r="GPJ111" s="98" t="s">
        <v>669</v>
      </c>
      <c r="GPK111" s="98" t="s">
        <v>669</v>
      </c>
      <c r="GPL111" s="98" t="s">
        <v>669</v>
      </c>
      <c r="GPM111" s="98" t="s">
        <v>669</v>
      </c>
      <c r="GPN111" s="98" t="s">
        <v>669</v>
      </c>
      <c r="GPO111" s="98" t="s">
        <v>669</v>
      </c>
      <c r="GPP111" s="98" t="s">
        <v>669</v>
      </c>
      <c r="GPQ111" s="98" t="s">
        <v>669</v>
      </c>
      <c r="GPR111" s="98" t="s">
        <v>669</v>
      </c>
      <c r="GPS111" s="98" t="s">
        <v>669</v>
      </c>
      <c r="GPT111" s="98" t="s">
        <v>669</v>
      </c>
      <c r="GPU111" s="98" t="s">
        <v>669</v>
      </c>
      <c r="GPV111" s="98" t="s">
        <v>669</v>
      </c>
      <c r="GPW111" s="98" t="s">
        <v>669</v>
      </c>
      <c r="GPX111" s="98" t="s">
        <v>669</v>
      </c>
      <c r="GPY111" s="98" t="s">
        <v>669</v>
      </c>
      <c r="GPZ111" s="98" t="s">
        <v>669</v>
      </c>
      <c r="GQA111" s="98" t="s">
        <v>669</v>
      </c>
      <c r="GQB111" s="98" t="s">
        <v>669</v>
      </c>
      <c r="GQC111" s="98" t="s">
        <v>669</v>
      </c>
      <c r="GQD111" s="98" t="s">
        <v>669</v>
      </c>
      <c r="GQE111" s="98" t="s">
        <v>669</v>
      </c>
      <c r="GQF111" s="98" t="s">
        <v>669</v>
      </c>
      <c r="GQG111" s="98" t="s">
        <v>669</v>
      </c>
      <c r="GQH111" s="98" t="s">
        <v>669</v>
      </c>
      <c r="GQI111" s="98" t="s">
        <v>669</v>
      </c>
      <c r="GQJ111" s="98" t="s">
        <v>669</v>
      </c>
      <c r="GQK111" s="98" t="s">
        <v>669</v>
      </c>
      <c r="GQL111" s="98" t="s">
        <v>669</v>
      </c>
      <c r="GQM111" s="98" t="s">
        <v>669</v>
      </c>
      <c r="GQN111" s="98" t="s">
        <v>669</v>
      </c>
      <c r="GQO111" s="98" t="s">
        <v>669</v>
      </c>
      <c r="GQP111" s="98" t="s">
        <v>669</v>
      </c>
      <c r="GQQ111" s="98" t="s">
        <v>669</v>
      </c>
      <c r="GQR111" s="98" t="s">
        <v>669</v>
      </c>
      <c r="GQS111" s="98" t="s">
        <v>669</v>
      </c>
      <c r="GQT111" s="98" t="s">
        <v>669</v>
      </c>
      <c r="GQU111" s="98" t="s">
        <v>669</v>
      </c>
      <c r="GQV111" s="98" t="s">
        <v>669</v>
      </c>
      <c r="GQW111" s="98" t="s">
        <v>669</v>
      </c>
      <c r="GQX111" s="98" t="s">
        <v>669</v>
      </c>
      <c r="GQY111" s="98" t="s">
        <v>669</v>
      </c>
      <c r="GQZ111" s="98" t="s">
        <v>669</v>
      </c>
      <c r="GRA111" s="98" t="s">
        <v>669</v>
      </c>
      <c r="GRB111" s="98" t="s">
        <v>669</v>
      </c>
      <c r="GRC111" s="98" t="s">
        <v>669</v>
      </c>
      <c r="GRD111" s="98" t="s">
        <v>669</v>
      </c>
      <c r="GRE111" s="98" t="s">
        <v>669</v>
      </c>
      <c r="GRF111" s="98" t="s">
        <v>669</v>
      </c>
      <c r="GRG111" s="98" t="s">
        <v>669</v>
      </c>
      <c r="GRH111" s="98" t="s">
        <v>669</v>
      </c>
      <c r="GRI111" s="98" t="s">
        <v>669</v>
      </c>
      <c r="GRJ111" s="98" t="s">
        <v>669</v>
      </c>
      <c r="GRK111" s="98" t="s">
        <v>669</v>
      </c>
      <c r="GRL111" s="98" t="s">
        <v>669</v>
      </c>
      <c r="GRM111" s="98" t="s">
        <v>669</v>
      </c>
      <c r="GRN111" s="98" t="s">
        <v>669</v>
      </c>
      <c r="GRO111" s="98" t="s">
        <v>669</v>
      </c>
      <c r="GRP111" s="98" t="s">
        <v>669</v>
      </c>
      <c r="GRQ111" s="98" t="s">
        <v>669</v>
      </c>
      <c r="GRR111" s="98" t="s">
        <v>669</v>
      </c>
      <c r="GRS111" s="98" t="s">
        <v>669</v>
      </c>
      <c r="GRT111" s="98" t="s">
        <v>669</v>
      </c>
      <c r="GRU111" s="98" t="s">
        <v>669</v>
      </c>
      <c r="GRV111" s="98" t="s">
        <v>669</v>
      </c>
      <c r="GRW111" s="98" t="s">
        <v>669</v>
      </c>
      <c r="GRX111" s="98" t="s">
        <v>669</v>
      </c>
      <c r="GRY111" s="98" t="s">
        <v>669</v>
      </c>
      <c r="GRZ111" s="98" t="s">
        <v>669</v>
      </c>
      <c r="GSA111" s="98" t="s">
        <v>669</v>
      </c>
      <c r="GSB111" s="98" t="s">
        <v>669</v>
      </c>
      <c r="GSC111" s="98" t="s">
        <v>669</v>
      </c>
      <c r="GSD111" s="98" t="s">
        <v>669</v>
      </c>
      <c r="GSE111" s="98" t="s">
        <v>669</v>
      </c>
      <c r="GSF111" s="98" t="s">
        <v>669</v>
      </c>
      <c r="GSG111" s="98" t="s">
        <v>669</v>
      </c>
      <c r="GSH111" s="98" t="s">
        <v>669</v>
      </c>
      <c r="GSI111" s="98" t="s">
        <v>669</v>
      </c>
      <c r="GSJ111" s="98" t="s">
        <v>669</v>
      </c>
      <c r="GSK111" s="98" t="s">
        <v>669</v>
      </c>
      <c r="GSL111" s="98" t="s">
        <v>669</v>
      </c>
      <c r="GSM111" s="98" t="s">
        <v>669</v>
      </c>
      <c r="GSN111" s="98" t="s">
        <v>669</v>
      </c>
      <c r="GSO111" s="98" t="s">
        <v>669</v>
      </c>
      <c r="GSP111" s="98" t="s">
        <v>669</v>
      </c>
      <c r="GSQ111" s="98" t="s">
        <v>669</v>
      </c>
      <c r="GSR111" s="98" t="s">
        <v>669</v>
      </c>
      <c r="GSS111" s="98" t="s">
        <v>669</v>
      </c>
      <c r="GST111" s="98" t="s">
        <v>669</v>
      </c>
      <c r="GSU111" s="98" t="s">
        <v>669</v>
      </c>
      <c r="GSV111" s="98" t="s">
        <v>669</v>
      </c>
      <c r="GSW111" s="98" t="s">
        <v>669</v>
      </c>
      <c r="GSX111" s="98" t="s">
        <v>669</v>
      </c>
      <c r="GSY111" s="98" t="s">
        <v>669</v>
      </c>
      <c r="GSZ111" s="98" t="s">
        <v>669</v>
      </c>
      <c r="GTA111" s="98" t="s">
        <v>669</v>
      </c>
      <c r="GTB111" s="98" t="s">
        <v>669</v>
      </c>
      <c r="GTC111" s="98" t="s">
        <v>669</v>
      </c>
      <c r="GTD111" s="98" t="s">
        <v>669</v>
      </c>
      <c r="GTE111" s="98" t="s">
        <v>669</v>
      </c>
      <c r="GTF111" s="98" t="s">
        <v>669</v>
      </c>
      <c r="GTG111" s="98" t="s">
        <v>669</v>
      </c>
      <c r="GTH111" s="98" t="s">
        <v>669</v>
      </c>
      <c r="GTI111" s="98" t="s">
        <v>669</v>
      </c>
      <c r="GTJ111" s="98" t="s">
        <v>669</v>
      </c>
      <c r="GTK111" s="98" t="s">
        <v>669</v>
      </c>
      <c r="GTL111" s="98" t="s">
        <v>669</v>
      </c>
      <c r="GTM111" s="98" t="s">
        <v>669</v>
      </c>
      <c r="GTN111" s="98" t="s">
        <v>669</v>
      </c>
      <c r="GTO111" s="98" t="s">
        <v>669</v>
      </c>
      <c r="GTP111" s="98" t="s">
        <v>669</v>
      </c>
      <c r="GTQ111" s="98" t="s">
        <v>669</v>
      </c>
      <c r="GTR111" s="98" t="s">
        <v>669</v>
      </c>
      <c r="GTS111" s="98" t="s">
        <v>669</v>
      </c>
      <c r="GTT111" s="98" t="s">
        <v>669</v>
      </c>
      <c r="GTU111" s="98" t="s">
        <v>669</v>
      </c>
      <c r="GTV111" s="98" t="s">
        <v>669</v>
      </c>
      <c r="GTW111" s="98" t="s">
        <v>669</v>
      </c>
      <c r="GTX111" s="98" t="s">
        <v>669</v>
      </c>
      <c r="GTY111" s="98" t="s">
        <v>669</v>
      </c>
      <c r="GTZ111" s="98" t="s">
        <v>669</v>
      </c>
      <c r="GUA111" s="98" t="s">
        <v>669</v>
      </c>
      <c r="GUB111" s="98" t="s">
        <v>669</v>
      </c>
      <c r="GUC111" s="98" t="s">
        <v>669</v>
      </c>
      <c r="GUD111" s="98" t="s">
        <v>669</v>
      </c>
      <c r="GUE111" s="98" t="s">
        <v>669</v>
      </c>
      <c r="GUF111" s="98" t="s">
        <v>669</v>
      </c>
      <c r="GUG111" s="98" t="s">
        <v>669</v>
      </c>
      <c r="GUH111" s="98" t="s">
        <v>669</v>
      </c>
      <c r="GUI111" s="98" t="s">
        <v>669</v>
      </c>
      <c r="GUJ111" s="98" t="s">
        <v>669</v>
      </c>
      <c r="GUK111" s="98" t="s">
        <v>669</v>
      </c>
      <c r="GUL111" s="98" t="s">
        <v>669</v>
      </c>
      <c r="GUM111" s="98" t="s">
        <v>669</v>
      </c>
      <c r="GUN111" s="98" t="s">
        <v>669</v>
      </c>
      <c r="GUO111" s="98" t="s">
        <v>669</v>
      </c>
      <c r="GUP111" s="98" t="s">
        <v>669</v>
      </c>
      <c r="GUQ111" s="98" t="s">
        <v>669</v>
      </c>
      <c r="GUR111" s="98" t="s">
        <v>669</v>
      </c>
      <c r="GUS111" s="98" t="s">
        <v>669</v>
      </c>
      <c r="GUT111" s="98" t="s">
        <v>669</v>
      </c>
      <c r="GUU111" s="98" t="s">
        <v>669</v>
      </c>
      <c r="GUV111" s="98" t="s">
        <v>669</v>
      </c>
      <c r="GUW111" s="98" t="s">
        <v>669</v>
      </c>
      <c r="GUX111" s="98" t="s">
        <v>669</v>
      </c>
      <c r="GUY111" s="98" t="s">
        <v>669</v>
      </c>
      <c r="GUZ111" s="98" t="s">
        <v>669</v>
      </c>
      <c r="GVA111" s="98" t="s">
        <v>669</v>
      </c>
      <c r="GVB111" s="98" t="s">
        <v>669</v>
      </c>
      <c r="GVC111" s="98" t="s">
        <v>669</v>
      </c>
      <c r="GVD111" s="98" t="s">
        <v>669</v>
      </c>
      <c r="GVE111" s="98" t="s">
        <v>669</v>
      </c>
      <c r="GVF111" s="98" t="s">
        <v>669</v>
      </c>
      <c r="GVG111" s="98" t="s">
        <v>669</v>
      </c>
      <c r="GVH111" s="98" t="s">
        <v>669</v>
      </c>
      <c r="GVI111" s="98" t="s">
        <v>669</v>
      </c>
      <c r="GVJ111" s="98" t="s">
        <v>669</v>
      </c>
      <c r="GVK111" s="98" t="s">
        <v>669</v>
      </c>
      <c r="GVL111" s="98" t="s">
        <v>669</v>
      </c>
      <c r="GVM111" s="98" t="s">
        <v>669</v>
      </c>
      <c r="GVN111" s="98" t="s">
        <v>669</v>
      </c>
      <c r="GVO111" s="98" t="s">
        <v>669</v>
      </c>
      <c r="GVP111" s="98" t="s">
        <v>669</v>
      </c>
      <c r="GVQ111" s="98" t="s">
        <v>669</v>
      </c>
      <c r="GVR111" s="98" t="s">
        <v>669</v>
      </c>
      <c r="GVS111" s="98" t="s">
        <v>669</v>
      </c>
      <c r="GVT111" s="98" t="s">
        <v>669</v>
      </c>
      <c r="GVU111" s="98" t="s">
        <v>669</v>
      </c>
      <c r="GVV111" s="98" t="s">
        <v>669</v>
      </c>
      <c r="GVW111" s="98" t="s">
        <v>669</v>
      </c>
      <c r="GVX111" s="98" t="s">
        <v>669</v>
      </c>
      <c r="GVY111" s="98" t="s">
        <v>669</v>
      </c>
      <c r="GVZ111" s="98" t="s">
        <v>669</v>
      </c>
      <c r="GWA111" s="98" t="s">
        <v>669</v>
      </c>
      <c r="GWB111" s="98" t="s">
        <v>669</v>
      </c>
      <c r="GWC111" s="98" t="s">
        <v>669</v>
      </c>
      <c r="GWD111" s="98" t="s">
        <v>669</v>
      </c>
      <c r="GWE111" s="98" t="s">
        <v>669</v>
      </c>
      <c r="GWF111" s="98" t="s">
        <v>669</v>
      </c>
      <c r="GWG111" s="98" t="s">
        <v>669</v>
      </c>
      <c r="GWH111" s="98" t="s">
        <v>669</v>
      </c>
      <c r="GWI111" s="98" t="s">
        <v>669</v>
      </c>
      <c r="GWJ111" s="98" t="s">
        <v>669</v>
      </c>
      <c r="GWK111" s="98" t="s">
        <v>669</v>
      </c>
      <c r="GWL111" s="98" t="s">
        <v>669</v>
      </c>
      <c r="GWM111" s="98" t="s">
        <v>669</v>
      </c>
      <c r="GWN111" s="98" t="s">
        <v>669</v>
      </c>
      <c r="GWO111" s="98" t="s">
        <v>669</v>
      </c>
      <c r="GWP111" s="98" t="s">
        <v>669</v>
      </c>
      <c r="GWQ111" s="98" t="s">
        <v>669</v>
      </c>
      <c r="GWR111" s="98" t="s">
        <v>669</v>
      </c>
      <c r="GWS111" s="98" t="s">
        <v>669</v>
      </c>
      <c r="GWT111" s="98" t="s">
        <v>669</v>
      </c>
      <c r="GWU111" s="98" t="s">
        <v>669</v>
      </c>
      <c r="GWV111" s="98" t="s">
        <v>669</v>
      </c>
      <c r="GWW111" s="98" t="s">
        <v>669</v>
      </c>
      <c r="GWX111" s="98" t="s">
        <v>669</v>
      </c>
      <c r="GWY111" s="98" t="s">
        <v>669</v>
      </c>
      <c r="GWZ111" s="98" t="s">
        <v>669</v>
      </c>
      <c r="GXA111" s="98" t="s">
        <v>669</v>
      </c>
      <c r="GXB111" s="98" t="s">
        <v>669</v>
      </c>
      <c r="GXC111" s="98" t="s">
        <v>669</v>
      </c>
      <c r="GXD111" s="98" t="s">
        <v>669</v>
      </c>
      <c r="GXE111" s="98" t="s">
        <v>669</v>
      </c>
      <c r="GXF111" s="98" t="s">
        <v>669</v>
      </c>
      <c r="GXG111" s="98" t="s">
        <v>669</v>
      </c>
      <c r="GXH111" s="98" t="s">
        <v>669</v>
      </c>
      <c r="GXI111" s="98" t="s">
        <v>669</v>
      </c>
      <c r="GXJ111" s="98" t="s">
        <v>669</v>
      </c>
      <c r="GXK111" s="98" t="s">
        <v>669</v>
      </c>
      <c r="GXL111" s="98" t="s">
        <v>669</v>
      </c>
      <c r="GXM111" s="98" t="s">
        <v>669</v>
      </c>
      <c r="GXN111" s="98" t="s">
        <v>669</v>
      </c>
      <c r="GXO111" s="98" t="s">
        <v>669</v>
      </c>
      <c r="GXP111" s="98" t="s">
        <v>669</v>
      </c>
      <c r="GXQ111" s="98" t="s">
        <v>669</v>
      </c>
      <c r="GXR111" s="98" t="s">
        <v>669</v>
      </c>
      <c r="GXS111" s="98" t="s">
        <v>669</v>
      </c>
      <c r="GXT111" s="98" t="s">
        <v>669</v>
      </c>
      <c r="GXU111" s="98" t="s">
        <v>669</v>
      </c>
      <c r="GXV111" s="98" t="s">
        <v>669</v>
      </c>
      <c r="GXW111" s="98" t="s">
        <v>669</v>
      </c>
      <c r="GXX111" s="98" t="s">
        <v>669</v>
      </c>
      <c r="GXY111" s="98" t="s">
        <v>669</v>
      </c>
      <c r="GXZ111" s="98" t="s">
        <v>669</v>
      </c>
      <c r="GYA111" s="98" t="s">
        <v>669</v>
      </c>
      <c r="GYB111" s="98" t="s">
        <v>669</v>
      </c>
      <c r="GYC111" s="98" t="s">
        <v>669</v>
      </c>
      <c r="GYD111" s="98" t="s">
        <v>669</v>
      </c>
      <c r="GYE111" s="98" t="s">
        <v>669</v>
      </c>
      <c r="GYF111" s="98" t="s">
        <v>669</v>
      </c>
      <c r="GYG111" s="98" t="s">
        <v>669</v>
      </c>
      <c r="GYH111" s="98" t="s">
        <v>669</v>
      </c>
      <c r="GYI111" s="98" t="s">
        <v>669</v>
      </c>
      <c r="GYJ111" s="98" t="s">
        <v>669</v>
      </c>
      <c r="GYK111" s="98" t="s">
        <v>669</v>
      </c>
      <c r="GYL111" s="98" t="s">
        <v>669</v>
      </c>
      <c r="GYM111" s="98" t="s">
        <v>669</v>
      </c>
      <c r="GYN111" s="98" t="s">
        <v>669</v>
      </c>
      <c r="GYO111" s="98" t="s">
        <v>669</v>
      </c>
      <c r="GYP111" s="98" t="s">
        <v>669</v>
      </c>
      <c r="GYQ111" s="98" t="s">
        <v>669</v>
      </c>
      <c r="GYR111" s="98" t="s">
        <v>669</v>
      </c>
      <c r="GYS111" s="98" t="s">
        <v>669</v>
      </c>
      <c r="GYT111" s="98" t="s">
        <v>669</v>
      </c>
      <c r="GYU111" s="98" t="s">
        <v>669</v>
      </c>
      <c r="GYV111" s="98" t="s">
        <v>669</v>
      </c>
      <c r="GYW111" s="98" t="s">
        <v>669</v>
      </c>
      <c r="GYX111" s="98" t="s">
        <v>669</v>
      </c>
      <c r="GYY111" s="98" t="s">
        <v>669</v>
      </c>
      <c r="GYZ111" s="98" t="s">
        <v>669</v>
      </c>
      <c r="GZA111" s="98" t="s">
        <v>669</v>
      </c>
      <c r="GZB111" s="98" t="s">
        <v>669</v>
      </c>
      <c r="GZC111" s="98" t="s">
        <v>669</v>
      </c>
      <c r="GZD111" s="98" t="s">
        <v>669</v>
      </c>
      <c r="GZE111" s="98" t="s">
        <v>669</v>
      </c>
      <c r="GZF111" s="98" t="s">
        <v>669</v>
      </c>
      <c r="GZG111" s="98" t="s">
        <v>669</v>
      </c>
      <c r="GZH111" s="98" t="s">
        <v>669</v>
      </c>
      <c r="GZI111" s="98" t="s">
        <v>669</v>
      </c>
      <c r="GZJ111" s="98" t="s">
        <v>669</v>
      </c>
      <c r="GZK111" s="98" t="s">
        <v>669</v>
      </c>
      <c r="GZL111" s="98" t="s">
        <v>669</v>
      </c>
      <c r="GZM111" s="98" t="s">
        <v>669</v>
      </c>
      <c r="GZN111" s="98" t="s">
        <v>669</v>
      </c>
      <c r="GZO111" s="98" t="s">
        <v>669</v>
      </c>
      <c r="GZP111" s="98" t="s">
        <v>669</v>
      </c>
      <c r="GZQ111" s="98" t="s">
        <v>669</v>
      </c>
      <c r="GZR111" s="98" t="s">
        <v>669</v>
      </c>
      <c r="GZS111" s="98" t="s">
        <v>669</v>
      </c>
      <c r="GZT111" s="98" t="s">
        <v>669</v>
      </c>
      <c r="GZU111" s="98" t="s">
        <v>669</v>
      </c>
      <c r="GZV111" s="98" t="s">
        <v>669</v>
      </c>
      <c r="GZW111" s="98" t="s">
        <v>669</v>
      </c>
      <c r="GZX111" s="98" t="s">
        <v>669</v>
      </c>
      <c r="GZY111" s="98" t="s">
        <v>669</v>
      </c>
      <c r="GZZ111" s="98" t="s">
        <v>669</v>
      </c>
      <c r="HAA111" s="98" t="s">
        <v>669</v>
      </c>
      <c r="HAB111" s="98" t="s">
        <v>669</v>
      </c>
      <c r="HAC111" s="98" t="s">
        <v>669</v>
      </c>
      <c r="HAD111" s="98" t="s">
        <v>669</v>
      </c>
      <c r="HAE111" s="98" t="s">
        <v>669</v>
      </c>
      <c r="HAF111" s="98" t="s">
        <v>669</v>
      </c>
      <c r="HAG111" s="98" t="s">
        <v>669</v>
      </c>
      <c r="HAH111" s="98" t="s">
        <v>669</v>
      </c>
      <c r="HAI111" s="98" t="s">
        <v>669</v>
      </c>
      <c r="HAJ111" s="98" t="s">
        <v>669</v>
      </c>
      <c r="HAK111" s="98" t="s">
        <v>669</v>
      </c>
      <c r="HAL111" s="98" t="s">
        <v>669</v>
      </c>
      <c r="HAM111" s="98" t="s">
        <v>669</v>
      </c>
      <c r="HAN111" s="98" t="s">
        <v>669</v>
      </c>
      <c r="HAO111" s="98" t="s">
        <v>669</v>
      </c>
      <c r="HAP111" s="98" t="s">
        <v>669</v>
      </c>
      <c r="HAQ111" s="98" t="s">
        <v>669</v>
      </c>
      <c r="HAR111" s="98" t="s">
        <v>669</v>
      </c>
      <c r="HAS111" s="98" t="s">
        <v>669</v>
      </c>
      <c r="HAT111" s="98" t="s">
        <v>669</v>
      </c>
      <c r="HAU111" s="98" t="s">
        <v>669</v>
      </c>
      <c r="HAV111" s="98" t="s">
        <v>669</v>
      </c>
      <c r="HAW111" s="98" t="s">
        <v>669</v>
      </c>
      <c r="HAX111" s="98" t="s">
        <v>669</v>
      </c>
      <c r="HAY111" s="98" t="s">
        <v>669</v>
      </c>
      <c r="HAZ111" s="98" t="s">
        <v>669</v>
      </c>
      <c r="HBA111" s="98" t="s">
        <v>669</v>
      </c>
      <c r="HBB111" s="98" t="s">
        <v>669</v>
      </c>
      <c r="HBC111" s="98" t="s">
        <v>669</v>
      </c>
      <c r="HBD111" s="98" t="s">
        <v>669</v>
      </c>
      <c r="HBE111" s="98" t="s">
        <v>669</v>
      </c>
      <c r="HBF111" s="98" t="s">
        <v>669</v>
      </c>
      <c r="HBG111" s="98" t="s">
        <v>669</v>
      </c>
      <c r="HBH111" s="98" t="s">
        <v>669</v>
      </c>
      <c r="HBI111" s="98" t="s">
        <v>669</v>
      </c>
      <c r="HBJ111" s="98" t="s">
        <v>669</v>
      </c>
      <c r="HBK111" s="98" t="s">
        <v>669</v>
      </c>
      <c r="HBL111" s="98" t="s">
        <v>669</v>
      </c>
      <c r="HBM111" s="98" t="s">
        <v>669</v>
      </c>
      <c r="HBN111" s="98" t="s">
        <v>669</v>
      </c>
      <c r="HBO111" s="98" t="s">
        <v>669</v>
      </c>
      <c r="HBP111" s="98" t="s">
        <v>669</v>
      </c>
      <c r="HBQ111" s="98" t="s">
        <v>669</v>
      </c>
      <c r="HBR111" s="98" t="s">
        <v>669</v>
      </c>
      <c r="HBS111" s="98" t="s">
        <v>669</v>
      </c>
      <c r="HBT111" s="98" t="s">
        <v>669</v>
      </c>
      <c r="HBU111" s="98" t="s">
        <v>669</v>
      </c>
      <c r="HBV111" s="98" t="s">
        <v>669</v>
      </c>
      <c r="HBW111" s="98" t="s">
        <v>669</v>
      </c>
      <c r="HBX111" s="98" t="s">
        <v>669</v>
      </c>
      <c r="HBY111" s="98" t="s">
        <v>669</v>
      </c>
      <c r="HBZ111" s="98" t="s">
        <v>669</v>
      </c>
      <c r="HCA111" s="98" t="s">
        <v>669</v>
      </c>
      <c r="HCB111" s="98" t="s">
        <v>669</v>
      </c>
      <c r="HCC111" s="98" t="s">
        <v>669</v>
      </c>
      <c r="HCD111" s="98" t="s">
        <v>669</v>
      </c>
      <c r="HCE111" s="98" t="s">
        <v>669</v>
      </c>
      <c r="HCF111" s="98" t="s">
        <v>669</v>
      </c>
      <c r="HCG111" s="98" t="s">
        <v>669</v>
      </c>
      <c r="HCH111" s="98" t="s">
        <v>669</v>
      </c>
      <c r="HCI111" s="98" t="s">
        <v>669</v>
      </c>
      <c r="HCJ111" s="98" t="s">
        <v>669</v>
      </c>
      <c r="HCK111" s="98" t="s">
        <v>669</v>
      </c>
      <c r="HCL111" s="98" t="s">
        <v>669</v>
      </c>
      <c r="HCM111" s="98" t="s">
        <v>669</v>
      </c>
      <c r="HCN111" s="98" t="s">
        <v>669</v>
      </c>
      <c r="HCO111" s="98" t="s">
        <v>669</v>
      </c>
      <c r="HCP111" s="98" t="s">
        <v>669</v>
      </c>
      <c r="HCQ111" s="98" t="s">
        <v>669</v>
      </c>
      <c r="HCR111" s="98" t="s">
        <v>669</v>
      </c>
      <c r="HCS111" s="98" t="s">
        <v>669</v>
      </c>
      <c r="HCT111" s="98" t="s">
        <v>669</v>
      </c>
      <c r="HCU111" s="98" t="s">
        <v>669</v>
      </c>
      <c r="HCV111" s="98" t="s">
        <v>669</v>
      </c>
      <c r="HCW111" s="98" t="s">
        <v>669</v>
      </c>
      <c r="HCX111" s="98" t="s">
        <v>669</v>
      </c>
      <c r="HCY111" s="98" t="s">
        <v>669</v>
      </c>
      <c r="HCZ111" s="98" t="s">
        <v>669</v>
      </c>
      <c r="HDA111" s="98" t="s">
        <v>669</v>
      </c>
      <c r="HDB111" s="98" t="s">
        <v>669</v>
      </c>
      <c r="HDC111" s="98" t="s">
        <v>669</v>
      </c>
      <c r="HDD111" s="98" t="s">
        <v>669</v>
      </c>
      <c r="HDE111" s="98" t="s">
        <v>669</v>
      </c>
      <c r="HDF111" s="98" t="s">
        <v>669</v>
      </c>
      <c r="HDG111" s="98" t="s">
        <v>669</v>
      </c>
      <c r="HDH111" s="98" t="s">
        <v>669</v>
      </c>
      <c r="HDI111" s="98" t="s">
        <v>669</v>
      </c>
      <c r="HDJ111" s="98" t="s">
        <v>669</v>
      </c>
      <c r="HDK111" s="98" t="s">
        <v>669</v>
      </c>
      <c r="HDL111" s="98" t="s">
        <v>669</v>
      </c>
      <c r="HDM111" s="98" t="s">
        <v>669</v>
      </c>
      <c r="HDN111" s="98" t="s">
        <v>669</v>
      </c>
      <c r="HDO111" s="98" t="s">
        <v>669</v>
      </c>
      <c r="HDP111" s="98" t="s">
        <v>669</v>
      </c>
      <c r="HDQ111" s="98" t="s">
        <v>669</v>
      </c>
      <c r="HDR111" s="98" t="s">
        <v>669</v>
      </c>
      <c r="HDS111" s="98" t="s">
        <v>669</v>
      </c>
      <c r="HDT111" s="98" t="s">
        <v>669</v>
      </c>
      <c r="HDU111" s="98" t="s">
        <v>669</v>
      </c>
      <c r="HDV111" s="98" t="s">
        <v>669</v>
      </c>
      <c r="HDW111" s="98" t="s">
        <v>669</v>
      </c>
      <c r="HDX111" s="98" t="s">
        <v>669</v>
      </c>
      <c r="HDY111" s="98" t="s">
        <v>669</v>
      </c>
      <c r="HDZ111" s="98" t="s">
        <v>669</v>
      </c>
      <c r="HEA111" s="98" t="s">
        <v>669</v>
      </c>
      <c r="HEB111" s="98" t="s">
        <v>669</v>
      </c>
      <c r="HEC111" s="98" t="s">
        <v>669</v>
      </c>
      <c r="HED111" s="98" t="s">
        <v>669</v>
      </c>
      <c r="HEE111" s="98" t="s">
        <v>669</v>
      </c>
      <c r="HEF111" s="98" t="s">
        <v>669</v>
      </c>
      <c r="HEG111" s="98" t="s">
        <v>669</v>
      </c>
      <c r="HEH111" s="98" t="s">
        <v>669</v>
      </c>
      <c r="HEI111" s="98" t="s">
        <v>669</v>
      </c>
      <c r="HEJ111" s="98" t="s">
        <v>669</v>
      </c>
      <c r="HEK111" s="98" t="s">
        <v>669</v>
      </c>
      <c r="HEL111" s="98" t="s">
        <v>669</v>
      </c>
      <c r="HEM111" s="98" t="s">
        <v>669</v>
      </c>
      <c r="HEN111" s="98" t="s">
        <v>669</v>
      </c>
      <c r="HEO111" s="98" t="s">
        <v>669</v>
      </c>
      <c r="HEP111" s="98" t="s">
        <v>669</v>
      </c>
      <c r="HEQ111" s="98" t="s">
        <v>669</v>
      </c>
      <c r="HER111" s="98" t="s">
        <v>669</v>
      </c>
      <c r="HES111" s="98" t="s">
        <v>669</v>
      </c>
      <c r="HET111" s="98" t="s">
        <v>669</v>
      </c>
      <c r="HEU111" s="98" t="s">
        <v>669</v>
      </c>
      <c r="HEV111" s="98" t="s">
        <v>669</v>
      </c>
      <c r="HEW111" s="98" t="s">
        <v>669</v>
      </c>
      <c r="HEX111" s="98" t="s">
        <v>669</v>
      </c>
      <c r="HEY111" s="98" t="s">
        <v>669</v>
      </c>
      <c r="HEZ111" s="98" t="s">
        <v>669</v>
      </c>
      <c r="HFA111" s="98" t="s">
        <v>669</v>
      </c>
      <c r="HFB111" s="98" t="s">
        <v>669</v>
      </c>
      <c r="HFC111" s="98" t="s">
        <v>669</v>
      </c>
      <c r="HFD111" s="98" t="s">
        <v>669</v>
      </c>
      <c r="HFE111" s="98" t="s">
        <v>669</v>
      </c>
      <c r="HFF111" s="98" t="s">
        <v>669</v>
      </c>
      <c r="HFG111" s="98" t="s">
        <v>669</v>
      </c>
      <c r="HFH111" s="98" t="s">
        <v>669</v>
      </c>
      <c r="HFI111" s="98" t="s">
        <v>669</v>
      </c>
      <c r="HFJ111" s="98" t="s">
        <v>669</v>
      </c>
      <c r="HFK111" s="98" t="s">
        <v>669</v>
      </c>
      <c r="HFL111" s="98" t="s">
        <v>669</v>
      </c>
      <c r="HFM111" s="98" t="s">
        <v>669</v>
      </c>
      <c r="HFN111" s="98" t="s">
        <v>669</v>
      </c>
      <c r="HFO111" s="98" t="s">
        <v>669</v>
      </c>
      <c r="HFP111" s="98" t="s">
        <v>669</v>
      </c>
      <c r="HFQ111" s="98" t="s">
        <v>669</v>
      </c>
      <c r="HFR111" s="98" t="s">
        <v>669</v>
      </c>
      <c r="HFS111" s="98" t="s">
        <v>669</v>
      </c>
      <c r="HFT111" s="98" t="s">
        <v>669</v>
      </c>
      <c r="HFU111" s="98" t="s">
        <v>669</v>
      </c>
      <c r="HFV111" s="98" t="s">
        <v>669</v>
      </c>
      <c r="HFW111" s="98" t="s">
        <v>669</v>
      </c>
      <c r="HFX111" s="98" t="s">
        <v>669</v>
      </c>
      <c r="HFY111" s="98" t="s">
        <v>669</v>
      </c>
      <c r="HFZ111" s="98" t="s">
        <v>669</v>
      </c>
      <c r="HGA111" s="98" t="s">
        <v>669</v>
      </c>
      <c r="HGB111" s="98" t="s">
        <v>669</v>
      </c>
      <c r="HGC111" s="98" t="s">
        <v>669</v>
      </c>
      <c r="HGD111" s="98" t="s">
        <v>669</v>
      </c>
      <c r="HGE111" s="98" t="s">
        <v>669</v>
      </c>
      <c r="HGF111" s="98" t="s">
        <v>669</v>
      </c>
      <c r="HGG111" s="98" t="s">
        <v>669</v>
      </c>
      <c r="HGH111" s="98" t="s">
        <v>669</v>
      </c>
      <c r="HGI111" s="98" t="s">
        <v>669</v>
      </c>
      <c r="HGJ111" s="98" t="s">
        <v>669</v>
      </c>
      <c r="HGK111" s="98" t="s">
        <v>669</v>
      </c>
      <c r="HGL111" s="98" t="s">
        <v>669</v>
      </c>
      <c r="HGM111" s="98" t="s">
        <v>669</v>
      </c>
      <c r="HGN111" s="98" t="s">
        <v>669</v>
      </c>
      <c r="HGO111" s="98" t="s">
        <v>669</v>
      </c>
      <c r="HGP111" s="98" t="s">
        <v>669</v>
      </c>
      <c r="HGQ111" s="98" t="s">
        <v>669</v>
      </c>
      <c r="HGR111" s="98" t="s">
        <v>669</v>
      </c>
      <c r="HGS111" s="98" t="s">
        <v>669</v>
      </c>
      <c r="HGT111" s="98" t="s">
        <v>669</v>
      </c>
      <c r="HGU111" s="98" t="s">
        <v>669</v>
      </c>
      <c r="HGV111" s="98" t="s">
        <v>669</v>
      </c>
      <c r="HGW111" s="98" t="s">
        <v>669</v>
      </c>
      <c r="HGX111" s="98" t="s">
        <v>669</v>
      </c>
      <c r="HGY111" s="98" t="s">
        <v>669</v>
      </c>
      <c r="HGZ111" s="98" t="s">
        <v>669</v>
      </c>
      <c r="HHA111" s="98" t="s">
        <v>669</v>
      </c>
      <c r="HHB111" s="98" t="s">
        <v>669</v>
      </c>
      <c r="HHC111" s="98" t="s">
        <v>669</v>
      </c>
      <c r="HHD111" s="98" t="s">
        <v>669</v>
      </c>
      <c r="HHE111" s="98" t="s">
        <v>669</v>
      </c>
      <c r="HHF111" s="98" t="s">
        <v>669</v>
      </c>
      <c r="HHG111" s="98" t="s">
        <v>669</v>
      </c>
      <c r="HHH111" s="98" t="s">
        <v>669</v>
      </c>
      <c r="HHI111" s="98" t="s">
        <v>669</v>
      </c>
      <c r="HHJ111" s="98" t="s">
        <v>669</v>
      </c>
      <c r="HHK111" s="98" t="s">
        <v>669</v>
      </c>
      <c r="HHL111" s="98" t="s">
        <v>669</v>
      </c>
      <c r="HHM111" s="98" t="s">
        <v>669</v>
      </c>
      <c r="HHN111" s="98" t="s">
        <v>669</v>
      </c>
      <c r="HHO111" s="98" t="s">
        <v>669</v>
      </c>
      <c r="HHP111" s="98" t="s">
        <v>669</v>
      </c>
      <c r="HHQ111" s="98" t="s">
        <v>669</v>
      </c>
      <c r="HHR111" s="98" t="s">
        <v>669</v>
      </c>
      <c r="HHS111" s="98" t="s">
        <v>669</v>
      </c>
      <c r="HHT111" s="98" t="s">
        <v>669</v>
      </c>
      <c r="HHU111" s="98" t="s">
        <v>669</v>
      </c>
      <c r="HHV111" s="98" t="s">
        <v>669</v>
      </c>
      <c r="HHW111" s="98" t="s">
        <v>669</v>
      </c>
      <c r="HHX111" s="98" t="s">
        <v>669</v>
      </c>
      <c r="HHY111" s="98" t="s">
        <v>669</v>
      </c>
      <c r="HHZ111" s="98" t="s">
        <v>669</v>
      </c>
      <c r="HIA111" s="98" t="s">
        <v>669</v>
      </c>
      <c r="HIB111" s="98" t="s">
        <v>669</v>
      </c>
      <c r="HIC111" s="98" t="s">
        <v>669</v>
      </c>
      <c r="HID111" s="98" t="s">
        <v>669</v>
      </c>
      <c r="HIE111" s="98" t="s">
        <v>669</v>
      </c>
      <c r="HIF111" s="98" t="s">
        <v>669</v>
      </c>
      <c r="HIG111" s="98" t="s">
        <v>669</v>
      </c>
      <c r="HIH111" s="98" t="s">
        <v>669</v>
      </c>
      <c r="HII111" s="98" t="s">
        <v>669</v>
      </c>
      <c r="HIJ111" s="98" t="s">
        <v>669</v>
      </c>
      <c r="HIK111" s="98" t="s">
        <v>669</v>
      </c>
      <c r="HIL111" s="98" t="s">
        <v>669</v>
      </c>
      <c r="HIM111" s="98" t="s">
        <v>669</v>
      </c>
      <c r="HIN111" s="98" t="s">
        <v>669</v>
      </c>
      <c r="HIO111" s="98" t="s">
        <v>669</v>
      </c>
      <c r="HIP111" s="98" t="s">
        <v>669</v>
      </c>
      <c r="HIQ111" s="98" t="s">
        <v>669</v>
      </c>
      <c r="HIR111" s="98" t="s">
        <v>669</v>
      </c>
      <c r="HIS111" s="98" t="s">
        <v>669</v>
      </c>
      <c r="HIT111" s="98" t="s">
        <v>669</v>
      </c>
      <c r="HIU111" s="98" t="s">
        <v>669</v>
      </c>
      <c r="HIV111" s="98" t="s">
        <v>669</v>
      </c>
      <c r="HIW111" s="98" t="s">
        <v>669</v>
      </c>
      <c r="HIX111" s="98" t="s">
        <v>669</v>
      </c>
      <c r="HIY111" s="98" t="s">
        <v>669</v>
      </c>
      <c r="HIZ111" s="98" t="s">
        <v>669</v>
      </c>
      <c r="HJA111" s="98" t="s">
        <v>669</v>
      </c>
      <c r="HJB111" s="98" t="s">
        <v>669</v>
      </c>
      <c r="HJC111" s="98" t="s">
        <v>669</v>
      </c>
      <c r="HJD111" s="98" t="s">
        <v>669</v>
      </c>
      <c r="HJE111" s="98" t="s">
        <v>669</v>
      </c>
      <c r="HJF111" s="98" t="s">
        <v>669</v>
      </c>
      <c r="HJG111" s="98" t="s">
        <v>669</v>
      </c>
      <c r="HJH111" s="98" t="s">
        <v>669</v>
      </c>
      <c r="HJI111" s="98" t="s">
        <v>669</v>
      </c>
      <c r="HJJ111" s="98" t="s">
        <v>669</v>
      </c>
      <c r="HJK111" s="98" t="s">
        <v>669</v>
      </c>
      <c r="HJL111" s="98" t="s">
        <v>669</v>
      </c>
      <c r="HJM111" s="98" t="s">
        <v>669</v>
      </c>
      <c r="HJN111" s="98" t="s">
        <v>669</v>
      </c>
      <c r="HJO111" s="98" t="s">
        <v>669</v>
      </c>
      <c r="HJP111" s="98" t="s">
        <v>669</v>
      </c>
      <c r="HJQ111" s="98" t="s">
        <v>669</v>
      </c>
      <c r="HJR111" s="98" t="s">
        <v>669</v>
      </c>
      <c r="HJS111" s="98" t="s">
        <v>669</v>
      </c>
      <c r="HJT111" s="98" t="s">
        <v>669</v>
      </c>
      <c r="HJU111" s="98" t="s">
        <v>669</v>
      </c>
      <c r="HJV111" s="98" t="s">
        <v>669</v>
      </c>
      <c r="HJW111" s="98" t="s">
        <v>669</v>
      </c>
      <c r="HJX111" s="98" t="s">
        <v>669</v>
      </c>
      <c r="HJY111" s="98" t="s">
        <v>669</v>
      </c>
      <c r="HJZ111" s="98" t="s">
        <v>669</v>
      </c>
      <c r="HKA111" s="98" t="s">
        <v>669</v>
      </c>
      <c r="HKB111" s="98" t="s">
        <v>669</v>
      </c>
      <c r="HKC111" s="98" t="s">
        <v>669</v>
      </c>
      <c r="HKD111" s="98" t="s">
        <v>669</v>
      </c>
      <c r="HKE111" s="98" t="s">
        <v>669</v>
      </c>
      <c r="HKF111" s="98" t="s">
        <v>669</v>
      </c>
      <c r="HKG111" s="98" t="s">
        <v>669</v>
      </c>
      <c r="HKH111" s="98" t="s">
        <v>669</v>
      </c>
      <c r="HKI111" s="98" t="s">
        <v>669</v>
      </c>
      <c r="HKJ111" s="98" t="s">
        <v>669</v>
      </c>
      <c r="HKK111" s="98" t="s">
        <v>669</v>
      </c>
      <c r="HKL111" s="98" t="s">
        <v>669</v>
      </c>
      <c r="HKM111" s="98" t="s">
        <v>669</v>
      </c>
      <c r="HKN111" s="98" t="s">
        <v>669</v>
      </c>
      <c r="HKO111" s="98" t="s">
        <v>669</v>
      </c>
      <c r="HKP111" s="98" t="s">
        <v>669</v>
      </c>
      <c r="HKQ111" s="98" t="s">
        <v>669</v>
      </c>
      <c r="HKR111" s="98" t="s">
        <v>669</v>
      </c>
      <c r="HKS111" s="98" t="s">
        <v>669</v>
      </c>
      <c r="HKT111" s="98" t="s">
        <v>669</v>
      </c>
      <c r="HKU111" s="98" t="s">
        <v>669</v>
      </c>
      <c r="HKV111" s="98" t="s">
        <v>669</v>
      </c>
      <c r="HKW111" s="98" t="s">
        <v>669</v>
      </c>
      <c r="HKX111" s="98" t="s">
        <v>669</v>
      </c>
      <c r="HKY111" s="98" t="s">
        <v>669</v>
      </c>
      <c r="HKZ111" s="98" t="s">
        <v>669</v>
      </c>
      <c r="HLA111" s="98" t="s">
        <v>669</v>
      </c>
      <c r="HLB111" s="98" t="s">
        <v>669</v>
      </c>
      <c r="HLC111" s="98" t="s">
        <v>669</v>
      </c>
      <c r="HLD111" s="98" t="s">
        <v>669</v>
      </c>
      <c r="HLE111" s="98" t="s">
        <v>669</v>
      </c>
      <c r="HLF111" s="98" t="s">
        <v>669</v>
      </c>
      <c r="HLG111" s="98" t="s">
        <v>669</v>
      </c>
      <c r="HLH111" s="98" t="s">
        <v>669</v>
      </c>
      <c r="HLI111" s="98" t="s">
        <v>669</v>
      </c>
      <c r="HLJ111" s="98" t="s">
        <v>669</v>
      </c>
      <c r="HLK111" s="98" t="s">
        <v>669</v>
      </c>
      <c r="HLL111" s="98" t="s">
        <v>669</v>
      </c>
      <c r="HLM111" s="98" t="s">
        <v>669</v>
      </c>
      <c r="HLN111" s="98" t="s">
        <v>669</v>
      </c>
      <c r="HLO111" s="98" t="s">
        <v>669</v>
      </c>
      <c r="HLP111" s="98" t="s">
        <v>669</v>
      </c>
      <c r="HLQ111" s="98" t="s">
        <v>669</v>
      </c>
      <c r="HLR111" s="98" t="s">
        <v>669</v>
      </c>
      <c r="HLS111" s="98" t="s">
        <v>669</v>
      </c>
      <c r="HLT111" s="98" t="s">
        <v>669</v>
      </c>
      <c r="HLU111" s="98" t="s">
        <v>669</v>
      </c>
      <c r="HLV111" s="98" t="s">
        <v>669</v>
      </c>
      <c r="HLW111" s="98" t="s">
        <v>669</v>
      </c>
      <c r="HLX111" s="98" t="s">
        <v>669</v>
      </c>
      <c r="HLY111" s="98" t="s">
        <v>669</v>
      </c>
      <c r="HLZ111" s="98" t="s">
        <v>669</v>
      </c>
      <c r="HMA111" s="98" t="s">
        <v>669</v>
      </c>
      <c r="HMB111" s="98" t="s">
        <v>669</v>
      </c>
      <c r="HMC111" s="98" t="s">
        <v>669</v>
      </c>
      <c r="HMD111" s="98" t="s">
        <v>669</v>
      </c>
      <c r="HME111" s="98" t="s">
        <v>669</v>
      </c>
      <c r="HMF111" s="98" t="s">
        <v>669</v>
      </c>
      <c r="HMG111" s="98" t="s">
        <v>669</v>
      </c>
      <c r="HMH111" s="98" t="s">
        <v>669</v>
      </c>
      <c r="HMI111" s="98" t="s">
        <v>669</v>
      </c>
      <c r="HMJ111" s="98" t="s">
        <v>669</v>
      </c>
      <c r="HMK111" s="98" t="s">
        <v>669</v>
      </c>
      <c r="HML111" s="98" t="s">
        <v>669</v>
      </c>
      <c r="HMM111" s="98" t="s">
        <v>669</v>
      </c>
      <c r="HMN111" s="98" t="s">
        <v>669</v>
      </c>
      <c r="HMO111" s="98" t="s">
        <v>669</v>
      </c>
      <c r="HMP111" s="98" t="s">
        <v>669</v>
      </c>
      <c r="HMQ111" s="98" t="s">
        <v>669</v>
      </c>
      <c r="HMR111" s="98" t="s">
        <v>669</v>
      </c>
      <c r="HMS111" s="98" t="s">
        <v>669</v>
      </c>
      <c r="HMT111" s="98" t="s">
        <v>669</v>
      </c>
      <c r="HMU111" s="98" t="s">
        <v>669</v>
      </c>
      <c r="HMV111" s="98" t="s">
        <v>669</v>
      </c>
      <c r="HMW111" s="98" t="s">
        <v>669</v>
      </c>
      <c r="HMX111" s="98" t="s">
        <v>669</v>
      </c>
      <c r="HMY111" s="98" t="s">
        <v>669</v>
      </c>
      <c r="HMZ111" s="98" t="s">
        <v>669</v>
      </c>
      <c r="HNA111" s="98" t="s">
        <v>669</v>
      </c>
      <c r="HNB111" s="98" t="s">
        <v>669</v>
      </c>
      <c r="HNC111" s="98" t="s">
        <v>669</v>
      </c>
      <c r="HND111" s="98" t="s">
        <v>669</v>
      </c>
      <c r="HNE111" s="98" t="s">
        <v>669</v>
      </c>
      <c r="HNF111" s="98" t="s">
        <v>669</v>
      </c>
      <c r="HNG111" s="98" t="s">
        <v>669</v>
      </c>
      <c r="HNH111" s="98" t="s">
        <v>669</v>
      </c>
      <c r="HNI111" s="98" t="s">
        <v>669</v>
      </c>
      <c r="HNJ111" s="98" t="s">
        <v>669</v>
      </c>
      <c r="HNK111" s="98" t="s">
        <v>669</v>
      </c>
      <c r="HNL111" s="98" t="s">
        <v>669</v>
      </c>
      <c r="HNM111" s="98" t="s">
        <v>669</v>
      </c>
      <c r="HNN111" s="98" t="s">
        <v>669</v>
      </c>
      <c r="HNO111" s="98" t="s">
        <v>669</v>
      </c>
      <c r="HNP111" s="98" t="s">
        <v>669</v>
      </c>
      <c r="HNQ111" s="98" t="s">
        <v>669</v>
      </c>
      <c r="HNR111" s="98" t="s">
        <v>669</v>
      </c>
      <c r="HNS111" s="98" t="s">
        <v>669</v>
      </c>
      <c r="HNT111" s="98" t="s">
        <v>669</v>
      </c>
      <c r="HNU111" s="98" t="s">
        <v>669</v>
      </c>
      <c r="HNV111" s="98" t="s">
        <v>669</v>
      </c>
      <c r="HNW111" s="98" t="s">
        <v>669</v>
      </c>
      <c r="HNX111" s="98" t="s">
        <v>669</v>
      </c>
      <c r="HNY111" s="98" t="s">
        <v>669</v>
      </c>
      <c r="HNZ111" s="98" t="s">
        <v>669</v>
      </c>
      <c r="HOA111" s="98" t="s">
        <v>669</v>
      </c>
      <c r="HOB111" s="98" t="s">
        <v>669</v>
      </c>
      <c r="HOC111" s="98" t="s">
        <v>669</v>
      </c>
      <c r="HOD111" s="98" t="s">
        <v>669</v>
      </c>
      <c r="HOE111" s="98" t="s">
        <v>669</v>
      </c>
      <c r="HOF111" s="98" t="s">
        <v>669</v>
      </c>
      <c r="HOG111" s="98" t="s">
        <v>669</v>
      </c>
      <c r="HOH111" s="98" t="s">
        <v>669</v>
      </c>
      <c r="HOI111" s="98" t="s">
        <v>669</v>
      </c>
      <c r="HOJ111" s="98" t="s">
        <v>669</v>
      </c>
      <c r="HOK111" s="98" t="s">
        <v>669</v>
      </c>
      <c r="HOL111" s="98" t="s">
        <v>669</v>
      </c>
      <c r="HOM111" s="98" t="s">
        <v>669</v>
      </c>
      <c r="HON111" s="98" t="s">
        <v>669</v>
      </c>
      <c r="HOO111" s="98" t="s">
        <v>669</v>
      </c>
      <c r="HOP111" s="98" t="s">
        <v>669</v>
      </c>
      <c r="HOQ111" s="98" t="s">
        <v>669</v>
      </c>
      <c r="HOR111" s="98" t="s">
        <v>669</v>
      </c>
      <c r="HOS111" s="98" t="s">
        <v>669</v>
      </c>
      <c r="HOT111" s="98" t="s">
        <v>669</v>
      </c>
      <c r="HOU111" s="98" t="s">
        <v>669</v>
      </c>
      <c r="HOV111" s="98" t="s">
        <v>669</v>
      </c>
      <c r="HOW111" s="98" t="s">
        <v>669</v>
      </c>
      <c r="HOX111" s="98" t="s">
        <v>669</v>
      </c>
      <c r="HOY111" s="98" t="s">
        <v>669</v>
      </c>
      <c r="HOZ111" s="98" t="s">
        <v>669</v>
      </c>
      <c r="HPA111" s="98" t="s">
        <v>669</v>
      </c>
      <c r="HPB111" s="98" t="s">
        <v>669</v>
      </c>
      <c r="HPC111" s="98" t="s">
        <v>669</v>
      </c>
      <c r="HPD111" s="98" t="s">
        <v>669</v>
      </c>
      <c r="HPE111" s="98" t="s">
        <v>669</v>
      </c>
      <c r="HPF111" s="98" t="s">
        <v>669</v>
      </c>
      <c r="HPG111" s="98" t="s">
        <v>669</v>
      </c>
      <c r="HPH111" s="98" t="s">
        <v>669</v>
      </c>
      <c r="HPI111" s="98" t="s">
        <v>669</v>
      </c>
      <c r="HPJ111" s="98" t="s">
        <v>669</v>
      </c>
      <c r="HPK111" s="98" t="s">
        <v>669</v>
      </c>
      <c r="HPL111" s="98" t="s">
        <v>669</v>
      </c>
      <c r="HPM111" s="98" t="s">
        <v>669</v>
      </c>
      <c r="HPN111" s="98" t="s">
        <v>669</v>
      </c>
      <c r="HPO111" s="98" t="s">
        <v>669</v>
      </c>
      <c r="HPP111" s="98" t="s">
        <v>669</v>
      </c>
      <c r="HPQ111" s="98" t="s">
        <v>669</v>
      </c>
      <c r="HPR111" s="98" t="s">
        <v>669</v>
      </c>
      <c r="HPS111" s="98" t="s">
        <v>669</v>
      </c>
      <c r="HPT111" s="98" t="s">
        <v>669</v>
      </c>
      <c r="HPU111" s="98" t="s">
        <v>669</v>
      </c>
      <c r="HPV111" s="98" t="s">
        <v>669</v>
      </c>
      <c r="HPW111" s="98" t="s">
        <v>669</v>
      </c>
      <c r="HPX111" s="98" t="s">
        <v>669</v>
      </c>
      <c r="HPY111" s="98" t="s">
        <v>669</v>
      </c>
      <c r="HPZ111" s="98" t="s">
        <v>669</v>
      </c>
      <c r="HQA111" s="98" t="s">
        <v>669</v>
      </c>
      <c r="HQB111" s="98" t="s">
        <v>669</v>
      </c>
      <c r="HQC111" s="98" t="s">
        <v>669</v>
      </c>
      <c r="HQD111" s="98" t="s">
        <v>669</v>
      </c>
      <c r="HQE111" s="98" t="s">
        <v>669</v>
      </c>
      <c r="HQF111" s="98" t="s">
        <v>669</v>
      </c>
      <c r="HQG111" s="98" t="s">
        <v>669</v>
      </c>
      <c r="HQH111" s="98" t="s">
        <v>669</v>
      </c>
      <c r="HQI111" s="98" t="s">
        <v>669</v>
      </c>
      <c r="HQJ111" s="98" t="s">
        <v>669</v>
      </c>
      <c r="HQK111" s="98" t="s">
        <v>669</v>
      </c>
      <c r="HQL111" s="98" t="s">
        <v>669</v>
      </c>
      <c r="HQM111" s="98" t="s">
        <v>669</v>
      </c>
      <c r="HQN111" s="98" t="s">
        <v>669</v>
      </c>
      <c r="HQO111" s="98" t="s">
        <v>669</v>
      </c>
      <c r="HQP111" s="98" t="s">
        <v>669</v>
      </c>
      <c r="HQQ111" s="98" t="s">
        <v>669</v>
      </c>
      <c r="HQR111" s="98" t="s">
        <v>669</v>
      </c>
      <c r="HQS111" s="98" t="s">
        <v>669</v>
      </c>
      <c r="HQT111" s="98" t="s">
        <v>669</v>
      </c>
      <c r="HQU111" s="98" t="s">
        <v>669</v>
      </c>
      <c r="HQV111" s="98" t="s">
        <v>669</v>
      </c>
      <c r="HQW111" s="98" t="s">
        <v>669</v>
      </c>
      <c r="HQX111" s="98" t="s">
        <v>669</v>
      </c>
      <c r="HQY111" s="98" t="s">
        <v>669</v>
      </c>
      <c r="HQZ111" s="98" t="s">
        <v>669</v>
      </c>
      <c r="HRA111" s="98" t="s">
        <v>669</v>
      </c>
      <c r="HRB111" s="98" t="s">
        <v>669</v>
      </c>
      <c r="HRC111" s="98" t="s">
        <v>669</v>
      </c>
      <c r="HRD111" s="98" t="s">
        <v>669</v>
      </c>
      <c r="HRE111" s="98" t="s">
        <v>669</v>
      </c>
      <c r="HRF111" s="98" t="s">
        <v>669</v>
      </c>
      <c r="HRG111" s="98" t="s">
        <v>669</v>
      </c>
      <c r="HRH111" s="98" t="s">
        <v>669</v>
      </c>
      <c r="HRI111" s="98" t="s">
        <v>669</v>
      </c>
      <c r="HRJ111" s="98" t="s">
        <v>669</v>
      </c>
      <c r="HRK111" s="98" t="s">
        <v>669</v>
      </c>
      <c r="HRL111" s="98" t="s">
        <v>669</v>
      </c>
      <c r="HRM111" s="98" t="s">
        <v>669</v>
      </c>
      <c r="HRN111" s="98" t="s">
        <v>669</v>
      </c>
      <c r="HRO111" s="98" t="s">
        <v>669</v>
      </c>
      <c r="HRP111" s="98" t="s">
        <v>669</v>
      </c>
      <c r="HRQ111" s="98" t="s">
        <v>669</v>
      </c>
      <c r="HRR111" s="98" t="s">
        <v>669</v>
      </c>
      <c r="HRS111" s="98" t="s">
        <v>669</v>
      </c>
      <c r="HRT111" s="98" t="s">
        <v>669</v>
      </c>
      <c r="HRU111" s="98" t="s">
        <v>669</v>
      </c>
      <c r="HRV111" s="98" t="s">
        <v>669</v>
      </c>
      <c r="HRW111" s="98" t="s">
        <v>669</v>
      </c>
      <c r="HRX111" s="98" t="s">
        <v>669</v>
      </c>
      <c r="HRY111" s="98" t="s">
        <v>669</v>
      </c>
      <c r="HRZ111" s="98" t="s">
        <v>669</v>
      </c>
      <c r="HSA111" s="98" t="s">
        <v>669</v>
      </c>
      <c r="HSB111" s="98" t="s">
        <v>669</v>
      </c>
      <c r="HSC111" s="98" t="s">
        <v>669</v>
      </c>
      <c r="HSD111" s="98" t="s">
        <v>669</v>
      </c>
      <c r="HSE111" s="98" t="s">
        <v>669</v>
      </c>
      <c r="HSF111" s="98" t="s">
        <v>669</v>
      </c>
      <c r="HSG111" s="98" t="s">
        <v>669</v>
      </c>
      <c r="HSH111" s="98" t="s">
        <v>669</v>
      </c>
      <c r="HSI111" s="98" t="s">
        <v>669</v>
      </c>
      <c r="HSJ111" s="98" t="s">
        <v>669</v>
      </c>
      <c r="HSK111" s="98" t="s">
        <v>669</v>
      </c>
      <c r="HSL111" s="98" t="s">
        <v>669</v>
      </c>
      <c r="HSM111" s="98" t="s">
        <v>669</v>
      </c>
      <c r="HSN111" s="98" t="s">
        <v>669</v>
      </c>
      <c r="HSO111" s="98" t="s">
        <v>669</v>
      </c>
      <c r="HSP111" s="98" t="s">
        <v>669</v>
      </c>
      <c r="HSQ111" s="98" t="s">
        <v>669</v>
      </c>
      <c r="HSR111" s="98" t="s">
        <v>669</v>
      </c>
      <c r="HSS111" s="98" t="s">
        <v>669</v>
      </c>
      <c r="HST111" s="98" t="s">
        <v>669</v>
      </c>
      <c r="HSU111" s="98" t="s">
        <v>669</v>
      </c>
      <c r="HSV111" s="98" t="s">
        <v>669</v>
      </c>
      <c r="HSW111" s="98" t="s">
        <v>669</v>
      </c>
      <c r="HSX111" s="98" t="s">
        <v>669</v>
      </c>
      <c r="HSY111" s="98" t="s">
        <v>669</v>
      </c>
      <c r="HSZ111" s="98" t="s">
        <v>669</v>
      </c>
      <c r="HTA111" s="98" t="s">
        <v>669</v>
      </c>
      <c r="HTB111" s="98" t="s">
        <v>669</v>
      </c>
      <c r="HTC111" s="98" t="s">
        <v>669</v>
      </c>
      <c r="HTD111" s="98" t="s">
        <v>669</v>
      </c>
      <c r="HTE111" s="98" t="s">
        <v>669</v>
      </c>
      <c r="HTF111" s="98" t="s">
        <v>669</v>
      </c>
      <c r="HTG111" s="98" t="s">
        <v>669</v>
      </c>
      <c r="HTH111" s="98" t="s">
        <v>669</v>
      </c>
      <c r="HTI111" s="98" t="s">
        <v>669</v>
      </c>
      <c r="HTJ111" s="98" t="s">
        <v>669</v>
      </c>
      <c r="HTK111" s="98" t="s">
        <v>669</v>
      </c>
      <c r="HTL111" s="98" t="s">
        <v>669</v>
      </c>
      <c r="HTM111" s="98" t="s">
        <v>669</v>
      </c>
      <c r="HTN111" s="98" t="s">
        <v>669</v>
      </c>
      <c r="HTO111" s="98" t="s">
        <v>669</v>
      </c>
      <c r="HTP111" s="98" t="s">
        <v>669</v>
      </c>
      <c r="HTQ111" s="98" t="s">
        <v>669</v>
      </c>
      <c r="HTR111" s="98" t="s">
        <v>669</v>
      </c>
      <c r="HTS111" s="98" t="s">
        <v>669</v>
      </c>
      <c r="HTT111" s="98" t="s">
        <v>669</v>
      </c>
      <c r="HTU111" s="98" t="s">
        <v>669</v>
      </c>
      <c r="HTV111" s="98" t="s">
        <v>669</v>
      </c>
      <c r="HTW111" s="98" t="s">
        <v>669</v>
      </c>
      <c r="HTX111" s="98" t="s">
        <v>669</v>
      </c>
      <c r="HTY111" s="98" t="s">
        <v>669</v>
      </c>
      <c r="HTZ111" s="98" t="s">
        <v>669</v>
      </c>
      <c r="HUA111" s="98" t="s">
        <v>669</v>
      </c>
      <c r="HUB111" s="98" t="s">
        <v>669</v>
      </c>
      <c r="HUC111" s="98" t="s">
        <v>669</v>
      </c>
      <c r="HUD111" s="98" t="s">
        <v>669</v>
      </c>
      <c r="HUE111" s="98" t="s">
        <v>669</v>
      </c>
      <c r="HUF111" s="98" t="s">
        <v>669</v>
      </c>
      <c r="HUG111" s="98" t="s">
        <v>669</v>
      </c>
      <c r="HUH111" s="98" t="s">
        <v>669</v>
      </c>
      <c r="HUI111" s="98" t="s">
        <v>669</v>
      </c>
      <c r="HUJ111" s="98" t="s">
        <v>669</v>
      </c>
      <c r="HUK111" s="98" t="s">
        <v>669</v>
      </c>
      <c r="HUL111" s="98" t="s">
        <v>669</v>
      </c>
      <c r="HUM111" s="98" t="s">
        <v>669</v>
      </c>
      <c r="HUN111" s="98" t="s">
        <v>669</v>
      </c>
      <c r="HUO111" s="98" t="s">
        <v>669</v>
      </c>
      <c r="HUP111" s="98" t="s">
        <v>669</v>
      </c>
      <c r="HUQ111" s="98" t="s">
        <v>669</v>
      </c>
      <c r="HUR111" s="98" t="s">
        <v>669</v>
      </c>
      <c r="HUS111" s="98" t="s">
        <v>669</v>
      </c>
      <c r="HUT111" s="98" t="s">
        <v>669</v>
      </c>
      <c r="HUU111" s="98" t="s">
        <v>669</v>
      </c>
      <c r="HUV111" s="98" t="s">
        <v>669</v>
      </c>
      <c r="HUW111" s="98" t="s">
        <v>669</v>
      </c>
      <c r="HUX111" s="98" t="s">
        <v>669</v>
      </c>
      <c r="HUY111" s="98" t="s">
        <v>669</v>
      </c>
      <c r="HUZ111" s="98" t="s">
        <v>669</v>
      </c>
      <c r="HVA111" s="98" t="s">
        <v>669</v>
      </c>
      <c r="HVB111" s="98" t="s">
        <v>669</v>
      </c>
      <c r="HVC111" s="98" t="s">
        <v>669</v>
      </c>
      <c r="HVD111" s="98" t="s">
        <v>669</v>
      </c>
      <c r="HVE111" s="98" t="s">
        <v>669</v>
      </c>
      <c r="HVF111" s="98" t="s">
        <v>669</v>
      </c>
      <c r="HVG111" s="98" t="s">
        <v>669</v>
      </c>
      <c r="HVH111" s="98" t="s">
        <v>669</v>
      </c>
      <c r="HVI111" s="98" t="s">
        <v>669</v>
      </c>
      <c r="HVJ111" s="98" t="s">
        <v>669</v>
      </c>
      <c r="HVK111" s="98" t="s">
        <v>669</v>
      </c>
      <c r="HVL111" s="98" t="s">
        <v>669</v>
      </c>
      <c r="HVM111" s="98" t="s">
        <v>669</v>
      </c>
      <c r="HVN111" s="98" t="s">
        <v>669</v>
      </c>
      <c r="HVO111" s="98" t="s">
        <v>669</v>
      </c>
      <c r="HVP111" s="98" t="s">
        <v>669</v>
      </c>
      <c r="HVQ111" s="98" t="s">
        <v>669</v>
      </c>
      <c r="HVR111" s="98" t="s">
        <v>669</v>
      </c>
      <c r="HVS111" s="98" t="s">
        <v>669</v>
      </c>
      <c r="HVT111" s="98" t="s">
        <v>669</v>
      </c>
      <c r="HVU111" s="98" t="s">
        <v>669</v>
      </c>
      <c r="HVV111" s="98" t="s">
        <v>669</v>
      </c>
      <c r="HVW111" s="98" t="s">
        <v>669</v>
      </c>
      <c r="HVX111" s="98" t="s">
        <v>669</v>
      </c>
      <c r="HVY111" s="98" t="s">
        <v>669</v>
      </c>
      <c r="HVZ111" s="98" t="s">
        <v>669</v>
      </c>
      <c r="HWA111" s="98" t="s">
        <v>669</v>
      </c>
      <c r="HWB111" s="98" t="s">
        <v>669</v>
      </c>
      <c r="HWC111" s="98" t="s">
        <v>669</v>
      </c>
      <c r="HWD111" s="98" t="s">
        <v>669</v>
      </c>
      <c r="HWE111" s="98" t="s">
        <v>669</v>
      </c>
      <c r="HWF111" s="98" t="s">
        <v>669</v>
      </c>
      <c r="HWG111" s="98" t="s">
        <v>669</v>
      </c>
      <c r="HWH111" s="98" t="s">
        <v>669</v>
      </c>
      <c r="HWI111" s="98" t="s">
        <v>669</v>
      </c>
      <c r="HWJ111" s="98" t="s">
        <v>669</v>
      </c>
      <c r="HWK111" s="98" t="s">
        <v>669</v>
      </c>
      <c r="HWL111" s="98" t="s">
        <v>669</v>
      </c>
      <c r="HWM111" s="98" t="s">
        <v>669</v>
      </c>
      <c r="HWN111" s="98" t="s">
        <v>669</v>
      </c>
      <c r="HWO111" s="98" t="s">
        <v>669</v>
      </c>
      <c r="HWP111" s="98" t="s">
        <v>669</v>
      </c>
      <c r="HWQ111" s="98" t="s">
        <v>669</v>
      </c>
      <c r="HWR111" s="98" t="s">
        <v>669</v>
      </c>
      <c r="HWS111" s="98" t="s">
        <v>669</v>
      </c>
      <c r="HWT111" s="98" t="s">
        <v>669</v>
      </c>
      <c r="HWU111" s="98" t="s">
        <v>669</v>
      </c>
      <c r="HWV111" s="98" t="s">
        <v>669</v>
      </c>
      <c r="HWW111" s="98" t="s">
        <v>669</v>
      </c>
      <c r="HWX111" s="98" t="s">
        <v>669</v>
      </c>
      <c r="HWY111" s="98" t="s">
        <v>669</v>
      </c>
      <c r="HWZ111" s="98" t="s">
        <v>669</v>
      </c>
      <c r="HXA111" s="98" t="s">
        <v>669</v>
      </c>
      <c r="HXB111" s="98" t="s">
        <v>669</v>
      </c>
      <c r="HXC111" s="98" t="s">
        <v>669</v>
      </c>
      <c r="HXD111" s="98" t="s">
        <v>669</v>
      </c>
      <c r="HXE111" s="98" t="s">
        <v>669</v>
      </c>
      <c r="HXF111" s="98" t="s">
        <v>669</v>
      </c>
      <c r="HXG111" s="98" t="s">
        <v>669</v>
      </c>
      <c r="HXH111" s="98" t="s">
        <v>669</v>
      </c>
      <c r="HXI111" s="98" t="s">
        <v>669</v>
      </c>
      <c r="HXJ111" s="98" t="s">
        <v>669</v>
      </c>
      <c r="HXK111" s="98" t="s">
        <v>669</v>
      </c>
      <c r="HXL111" s="98" t="s">
        <v>669</v>
      </c>
      <c r="HXM111" s="98" t="s">
        <v>669</v>
      </c>
      <c r="HXN111" s="98" t="s">
        <v>669</v>
      </c>
      <c r="HXO111" s="98" t="s">
        <v>669</v>
      </c>
      <c r="HXP111" s="98" t="s">
        <v>669</v>
      </c>
      <c r="HXQ111" s="98" t="s">
        <v>669</v>
      </c>
      <c r="HXR111" s="98" t="s">
        <v>669</v>
      </c>
      <c r="HXS111" s="98" t="s">
        <v>669</v>
      </c>
      <c r="HXT111" s="98" t="s">
        <v>669</v>
      </c>
      <c r="HXU111" s="98" t="s">
        <v>669</v>
      </c>
      <c r="HXV111" s="98" t="s">
        <v>669</v>
      </c>
      <c r="HXW111" s="98" t="s">
        <v>669</v>
      </c>
      <c r="HXX111" s="98" t="s">
        <v>669</v>
      </c>
      <c r="HXY111" s="98" t="s">
        <v>669</v>
      </c>
      <c r="HXZ111" s="98" t="s">
        <v>669</v>
      </c>
      <c r="HYA111" s="98" t="s">
        <v>669</v>
      </c>
      <c r="HYB111" s="98" t="s">
        <v>669</v>
      </c>
      <c r="HYC111" s="98" t="s">
        <v>669</v>
      </c>
      <c r="HYD111" s="98" t="s">
        <v>669</v>
      </c>
      <c r="HYE111" s="98" t="s">
        <v>669</v>
      </c>
      <c r="HYF111" s="98" t="s">
        <v>669</v>
      </c>
      <c r="HYG111" s="98" t="s">
        <v>669</v>
      </c>
      <c r="HYH111" s="98" t="s">
        <v>669</v>
      </c>
      <c r="HYI111" s="98" t="s">
        <v>669</v>
      </c>
      <c r="HYJ111" s="98" t="s">
        <v>669</v>
      </c>
      <c r="HYK111" s="98" t="s">
        <v>669</v>
      </c>
      <c r="HYL111" s="98" t="s">
        <v>669</v>
      </c>
      <c r="HYM111" s="98" t="s">
        <v>669</v>
      </c>
      <c r="HYN111" s="98" t="s">
        <v>669</v>
      </c>
      <c r="HYO111" s="98" t="s">
        <v>669</v>
      </c>
      <c r="HYP111" s="98" t="s">
        <v>669</v>
      </c>
      <c r="HYQ111" s="98" t="s">
        <v>669</v>
      </c>
      <c r="HYR111" s="98" t="s">
        <v>669</v>
      </c>
      <c r="HYS111" s="98" t="s">
        <v>669</v>
      </c>
      <c r="HYT111" s="98" t="s">
        <v>669</v>
      </c>
      <c r="HYU111" s="98" t="s">
        <v>669</v>
      </c>
      <c r="HYV111" s="98" t="s">
        <v>669</v>
      </c>
      <c r="HYW111" s="98" t="s">
        <v>669</v>
      </c>
      <c r="HYX111" s="98" t="s">
        <v>669</v>
      </c>
      <c r="HYY111" s="98" t="s">
        <v>669</v>
      </c>
      <c r="HYZ111" s="98" t="s">
        <v>669</v>
      </c>
      <c r="HZA111" s="98" t="s">
        <v>669</v>
      </c>
      <c r="HZB111" s="98" t="s">
        <v>669</v>
      </c>
      <c r="HZC111" s="98" t="s">
        <v>669</v>
      </c>
      <c r="HZD111" s="98" t="s">
        <v>669</v>
      </c>
      <c r="HZE111" s="98" t="s">
        <v>669</v>
      </c>
      <c r="HZF111" s="98" t="s">
        <v>669</v>
      </c>
      <c r="HZG111" s="98" t="s">
        <v>669</v>
      </c>
      <c r="HZH111" s="98" t="s">
        <v>669</v>
      </c>
      <c r="HZI111" s="98" t="s">
        <v>669</v>
      </c>
      <c r="HZJ111" s="98" t="s">
        <v>669</v>
      </c>
      <c r="HZK111" s="98" t="s">
        <v>669</v>
      </c>
      <c r="HZL111" s="98" t="s">
        <v>669</v>
      </c>
      <c r="HZM111" s="98" t="s">
        <v>669</v>
      </c>
      <c r="HZN111" s="98" t="s">
        <v>669</v>
      </c>
      <c r="HZO111" s="98" t="s">
        <v>669</v>
      </c>
      <c r="HZP111" s="98" t="s">
        <v>669</v>
      </c>
      <c r="HZQ111" s="98" t="s">
        <v>669</v>
      </c>
      <c r="HZR111" s="98" t="s">
        <v>669</v>
      </c>
      <c r="HZS111" s="98" t="s">
        <v>669</v>
      </c>
      <c r="HZT111" s="98" t="s">
        <v>669</v>
      </c>
      <c r="HZU111" s="98" t="s">
        <v>669</v>
      </c>
      <c r="HZV111" s="98" t="s">
        <v>669</v>
      </c>
      <c r="HZW111" s="98" t="s">
        <v>669</v>
      </c>
      <c r="HZX111" s="98" t="s">
        <v>669</v>
      </c>
      <c r="HZY111" s="98" t="s">
        <v>669</v>
      </c>
      <c r="HZZ111" s="98" t="s">
        <v>669</v>
      </c>
      <c r="IAA111" s="98" t="s">
        <v>669</v>
      </c>
      <c r="IAB111" s="98" t="s">
        <v>669</v>
      </c>
      <c r="IAC111" s="98" t="s">
        <v>669</v>
      </c>
      <c r="IAD111" s="98" t="s">
        <v>669</v>
      </c>
      <c r="IAE111" s="98" t="s">
        <v>669</v>
      </c>
      <c r="IAF111" s="98" t="s">
        <v>669</v>
      </c>
      <c r="IAG111" s="98" t="s">
        <v>669</v>
      </c>
      <c r="IAH111" s="98" t="s">
        <v>669</v>
      </c>
      <c r="IAI111" s="98" t="s">
        <v>669</v>
      </c>
      <c r="IAJ111" s="98" t="s">
        <v>669</v>
      </c>
      <c r="IAK111" s="98" t="s">
        <v>669</v>
      </c>
      <c r="IAL111" s="98" t="s">
        <v>669</v>
      </c>
      <c r="IAM111" s="98" t="s">
        <v>669</v>
      </c>
      <c r="IAN111" s="98" t="s">
        <v>669</v>
      </c>
      <c r="IAO111" s="98" t="s">
        <v>669</v>
      </c>
      <c r="IAP111" s="98" t="s">
        <v>669</v>
      </c>
      <c r="IAQ111" s="98" t="s">
        <v>669</v>
      </c>
      <c r="IAR111" s="98" t="s">
        <v>669</v>
      </c>
      <c r="IAS111" s="98" t="s">
        <v>669</v>
      </c>
      <c r="IAT111" s="98" t="s">
        <v>669</v>
      </c>
      <c r="IAU111" s="98" t="s">
        <v>669</v>
      </c>
      <c r="IAV111" s="98" t="s">
        <v>669</v>
      </c>
      <c r="IAW111" s="98" t="s">
        <v>669</v>
      </c>
      <c r="IAX111" s="98" t="s">
        <v>669</v>
      </c>
      <c r="IAY111" s="98" t="s">
        <v>669</v>
      </c>
      <c r="IAZ111" s="98" t="s">
        <v>669</v>
      </c>
      <c r="IBA111" s="98" t="s">
        <v>669</v>
      </c>
      <c r="IBB111" s="98" t="s">
        <v>669</v>
      </c>
      <c r="IBC111" s="98" t="s">
        <v>669</v>
      </c>
      <c r="IBD111" s="98" t="s">
        <v>669</v>
      </c>
      <c r="IBE111" s="98" t="s">
        <v>669</v>
      </c>
      <c r="IBF111" s="98" t="s">
        <v>669</v>
      </c>
      <c r="IBG111" s="98" t="s">
        <v>669</v>
      </c>
      <c r="IBH111" s="98" t="s">
        <v>669</v>
      </c>
      <c r="IBI111" s="98" t="s">
        <v>669</v>
      </c>
      <c r="IBJ111" s="98" t="s">
        <v>669</v>
      </c>
      <c r="IBK111" s="98" t="s">
        <v>669</v>
      </c>
      <c r="IBL111" s="98" t="s">
        <v>669</v>
      </c>
      <c r="IBM111" s="98" t="s">
        <v>669</v>
      </c>
      <c r="IBN111" s="98" t="s">
        <v>669</v>
      </c>
      <c r="IBO111" s="98" t="s">
        <v>669</v>
      </c>
      <c r="IBP111" s="98" t="s">
        <v>669</v>
      </c>
      <c r="IBQ111" s="98" t="s">
        <v>669</v>
      </c>
      <c r="IBR111" s="98" t="s">
        <v>669</v>
      </c>
      <c r="IBS111" s="98" t="s">
        <v>669</v>
      </c>
      <c r="IBT111" s="98" t="s">
        <v>669</v>
      </c>
      <c r="IBU111" s="98" t="s">
        <v>669</v>
      </c>
      <c r="IBV111" s="98" t="s">
        <v>669</v>
      </c>
      <c r="IBW111" s="98" t="s">
        <v>669</v>
      </c>
      <c r="IBX111" s="98" t="s">
        <v>669</v>
      </c>
      <c r="IBY111" s="98" t="s">
        <v>669</v>
      </c>
      <c r="IBZ111" s="98" t="s">
        <v>669</v>
      </c>
      <c r="ICA111" s="98" t="s">
        <v>669</v>
      </c>
      <c r="ICB111" s="98" t="s">
        <v>669</v>
      </c>
      <c r="ICC111" s="98" t="s">
        <v>669</v>
      </c>
      <c r="ICD111" s="98" t="s">
        <v>669</v>
      </c>
      <c r="ICE111" s="98" t="s">
        <v>669</v>
      </c>
      <c r="ICF111" s="98" t="s">
        <v>669</v>
      </c>
      <c r="ICG111" s="98" t="s">
        <v>669</v>
      </c>
      <c r="ICH111" s="98" t="s">
        <v>669</v>
      </c>
      <c r="ICI111" s="98" t="s">
        <v>669</v>
      </c>
      <c r="ICJ111" s="98" t="s">
        <v>669</v>
      </c>
      <c r="ICK111" s="98" t="s">
        <v>669</v>
      </c>
      <c r="ICL111" s="98" t="s">
        <v>669</v>
      </c>
      <c r="ICM111" s="98" t="s">
        <v>669</v>
      </c>
      <c r="ICN111" s="98" t="s">
        <v>669</v>
      </c>
      <c r="ICO111" s="98" t="s">
        <v>669</v>
      </c>
      <c r="ICP111" s="98" t="s">
        <v>669</v>
      </c>
      <c r="ICQ111" s="98" t="s">
        <v>669</v>
      </c>
      <c r="ICR111" s="98" t="s">
        <v>669</v>
      </c>
      <c r="ICS111" s="98" t="s">
        <v>669</v>
      </c>
      <c r="ICT111" s="98" t="s">
        <v>669</v>
      </c>
      <c r="ICU111" s="98" t="s">
        <v>669</v>
      </c>
      <c r="ICV111" s="98" t="s">
        <v>669</v>
      </c>
      <c r="ICW111" s="98" t="s">
        <v>669</v>
      </c>
      <c r="ICX111" s="98" t="s">
        <v>669</v>
      </c>
      <c r="ICY111" s="98" t="s">
        <v>669</v>
      </c>
      <c r="ICZ111" s="98" t="s">
        <v>669</v>
      </c>
      <c r="IDA111" s="98" t="s">
        <v>669</v>
      </c>
      <c r="IDB111" s="98" t="s">
        <v>669</v>
      </c>
      <c r="IDC111" s="98" t="s">
        <v>669</v>
      </c>
      <c r="IDD111" s="98" t="s">
        <v>669</v>
      </c>
      <c r="IDE111" s="98" t="s">
        <v>669</v>
      </c>
      <c r="IDF111" s="98" t="s">
        <v>669</v>
      </c>
      <c r="IDG111" s="98" t="s">
        <v>669</v>
      </c>
      <c r="IDH111" s="98" t="s">
        <v>669</v>
      </c>
      <c r="IDI111" s="98" t="s">
        <v>669</v>
      </c>
      <c r="IDJ111" s="98" t="s">
        <v>669</v>
      </c>
      <c r="IDK111" s="98" t="s">
        <v>669</v>
      </c>
      <c r="IDL111" s="98" t="s">
        <v>669</v>
      </c>
      <c r="IDM111" s="98" t="s">
        <v>669</v>
      </c>
      <c r="IDN111" s="98" t="s">
        <v>669</v>
      </c>
      <c r="IDO111" s="98" t="s">
        <v>669</v>
      </c>
      <c r="IDP111" s="98" t="s">
        <v>669</v>
      </c>
      <c r="IDQ111" s="98" t="s">
        <v>669</v>
      </c>
      <c r="IDR111" s="98" t="s">
        <v>669</v>
      </c>
      <c r="IDS111" s="98" t="s">
        <v>669</v>
      </c>
      <c r="IDT111" s="98" t="s">
        <v>669</v>
      </c>
      <c r="IDU111" s="98" t="s">
        <v>669</v>
      </c>
      <c r="IDV111" s="98" t="s">
        <v>669</v>
      </c>
      <c r="IDW111" s="98" t="s">
        <v>669</v>
      </c>
      <c r="IDX111" s="98" t="s">
        <v>669</v>
      </c>
      <c r="IDY111" s="98" t="s">
        <v>669</v>
      </c>
      <c r="IDZ111" s="98" t="s">
        <v>669</v>
      </c>
      <c r="IEA111" s="98" t="s">
        <v>669</v>
      </c>
      <c r="IEB111" s="98" t="s">
        <v>669</v>
      </c>
      <c r="IEC111" s="98" t="s">
        <v>669</v>
      </c>
      <c r="IED111" s="98" t="s">
        <v>669</v>
      </c>
      <c r="IEE111" s="98" t="s">
        <v>669</v>
      </c>
      <c r="IEF111" s="98" t="s">
        <v>669</v>
      </c>
      <c r="IEG111" s="98" t="s">
        <v>669</v>
      </c>
      <c r="IEH111" s="98" t="s">
        <v>669</v>
      </c>
      <c r="IEI111" s="98" t="s">
        <v>669</v>
      </c>
      <c r="IEJ111" s="98" t="s">
        <v>669</v>
      </c>
      <c r="IEK111" s="98" t="s">
        <v>669</v>
      </c>
      <c r="IEL111" s="98" t="s">
        <v>669</v>
      </c>
      <c r="IEM111" s="98" t="s">
        <v>669</v>
      </c>
      <c r="IEN111" s="98" t="s">
        <v>669</v>
      </c>
      <c r="IEO111" s="98" t="s">
        <v>669</v>
      </c>
      <c r="IEP111" s="98" t="s">
        <v>669</v>
      </c>
      <c r="IEQ111" s="98" t="s">
        <v>669</v>
      </c>
      <c r="IER111" s="98" t="s">
        <v>669</v>
      </c>
      <c r="IES111" s="98" t="s">
        <v>669</v>
      </c>
      <c r="IET111" s="98" t="s">
        <v>669</v>
      </c>
      <c r="IEU111" s="98" t="s">
        <v>669</v>
      </c>
      <c r="IEV111" s="98" t="s">
        <v>669</v>
      </c>
      <c r="IEW111" s="98" t="s">
        <v>669</v>
      </c>
      <c r="IEX111" s="98" t="s">
        <v>669</v>
      </c>
      <c r="IEY111" s="98" t="s">
        <v>669</v>
      </c>
      <c r="IEZ111" s="98" t="s">
        <v>669</v>
      </c>
      <c r="IFA111" s="98" t="s">
        <v>669</v>
      </c>
      <c r="IFB111" s="98" t="s">
        <v>669</v>
      </c>
      <c r="IFC111" s="98" t="s">
        <v>669</v>
      </c>
      <c r="IFD111" s="98" t="s">
        <v>669</v>
      </c>
      <c r="IFE111" s="98" t="s">
        <v>669</v>
      </c>
      <c r="IFF111" s="98" t="s">
        <v>669</v>
      </c>
      <c r="IFG111" s="98" t="s">
        <v>669</v>
      </c>
      <c r="IFH111" s="98" t="s">
        <v>669</v>
      </c>
      <c r="IFI111" s="98" t="s">
        <v>669</v>
      </c>
      <c r="IFJ111" s="98" t="s">
        <v>669</v>
      </c>
      <c r="IFK111" s="98" t="s">
        <v>669</v>
      </c>
      <c r="IFL111" s="98" t="s">
        <v>669</v>
      </c>
      <c r="IFM111" s="98" t="s">
        <v>669</v>
      </c>
      <c r="IFN111" s="98" t="s">
        <v>669</v>
      </c>
      <c r="IFO111" s="98" t="s">
        <v>669</v>
      </c>
      <c r="IFP111" s="98" t="s">
        <v>669</v>
      </c>
      <c r="IFQ111" s="98" t="s">
        <v>669</v>
      </c>
      <c r="IFR111" s="98" t="s">
        <v>669</v>
      </c>
      <c r="IFS111" s="98" t="s">
        <v>669</v>
      </c>
      <c r="IFT111" s="98" t="s">
        <v>669</v>
      </c>
      <c r="IFU111" s="98" t="s">
        <v>669</v>
      </c>
      <c r="IFV111" s="98" t="s">
        <v>669</v>
      </c>
      <c r="IFW111" s="98" t="s">
        <v>669</v>
      </c>
      <c r="IFX111" s="98" t="s">
        <v>669</v>
      </c>
      <c r="IFY111" s="98" t="s">
        <v>669</v>
      </c>
      <c r="IFZ111" s="98" t="s">
        <v>669</v>
      </c>
      <c r="IGA111" s="98" t="s">
        <v>669</v>
      </c>
      <c r="IGB111" s="98" t="s">
        <v>669</v>
      </c>
      <c r="IGC111" s="98" t="s">
        <v>669</v>
      </c>
      <c r="IGD111" s="98" t="s">
        <v>669</v>
      </c>
      <c r="IGE111" s="98" t="s">
        <v>669</v>
      </c>
      <c r="IGF111" s="98" t="s">
        <v>669</v>
      </c>
      <c r="IGG111" s="98" t="s">
        <v>669</v>
      </c>
      <c r="IGH111" s="98" t="s">
        <v>669</v>
      </c>
      <c r="IGI111" s="98" t="s">
        <v>669</v>
      </c>
      <c r="IGJ111" s="98" t="s">
        <v>669</v>
      </c>
      <c r="IGK111" s="98" t="s">
        <v>669</v>
      </c>
      <c r="IGL111" s="98" t="s">
        <v>669</v>
      </c>
      <c r="IGM111" s="98" t="s">
        <v>669</v>
      </c>
      <c r="IGN111" s="98" t="s">
        <v>669</v>
      </c>
      <c r="IGO111" s="98" t="s">
        <v>669</v>
      </c>
      <c r="IGP111" s="98" t="s">
        <v>669</v>
      </c>
      <c r="IGQ111" s="98" t="s">
        <v>669</v>
      </c>
      <c r="IGR111" s="98" t="s">
        <v>669</v>
      </c>
      <c r="IGS111" s="98" t="s">
        <v>669</v>
      </c>
      <c r="IGT111" s="98" t="s">
        <v>669</v>
      </c>
      <c r="IGU111" s="98" t="s">
        <v>669</v>
      </c>
      <c r="IGV111" s="98" t="s">
        <v>669</v>
      </c>
      <c r="IGW111" s="98" t="s">
        <v>669</v>
      </c>
      <c r="IGX111" s="98" t="s">
        <v>669</v>
      </c>
      <c r="IGY111" s="98" t="s">
        <v>669</v>
      </c>
      <c r="IGZ111" s="98" t="s">
        <v>669</v>
      </c>
      <c r="IHA111" s="98" t="s">
        <v>669</v>
      </c>
      <c r="IHB111" s="98" t="s">
        <v>669</v>
      </c>
      <c r="IHC111" s="98" t="s">
        <v>669</v>
      </c>
      <c r="IHD111" s="98" t="s">
        <v>669</v>
      </c>
      <c r="IHE111" s="98" t="s">
        <v>669</v>
      </c>
      <c r="IHF111" s="98" t="s">
        <v>669</v>
      </c>
      <c r="IHG111" s="98" t="s">
        <v>669</v>
      </c>
      <c r="IHH111" s="98" t="s">
        <v>669</v>
      </c>
      <c r="IHI111" s="98" t="s">
        <v>669</v>
      </c>
      <c r="IHJ111" s="98" t="s">
        <v>669</v>
      </c>
      <c r="IHK111" s="98" t="s">
        <v>669</v>
      </c>
      <c r="IHL111" s="98" t="s">
        <v>669</v>
      </c>
      <c r="IHM111" s="98" t="s">
        <v>669</v>
      </c>
      <c r="IHN111" s="98" t="s">
        <v>669</v>
      </c>
      <c r="IHO111" s="98" t="s">
        <v>669</v>
      </c>
      <c r="IHP111" s="98" t="s">
        <v>669</v>
      </c>
      <c r="IHQ111" s="98" t="s">
        <v>669</v>
      </c>
      <c r="IHR111" s="98" t="s">
        <v>669</v>
      </c>
      <c r="IHS111" s="98" t="s">
        <v>669</v>
      </c>
      <c r="IHT111" s="98" t="s">
        <v>669</v>
      </c>
      <c r="IHU111" s="98" t="s">
        <v>669</v>
      </c>
      <c r="IHV111" s="98" t="s">
        <v>669</v>
      </c>
      <c r="IHW111" s="98" t="s">
        <v>669</v>
      </c>
      <c r="IHX111" s="98" t="s">
        <v>669</v>
      </c>
      <c r="IHY111" s="98" t="s">
        <v>669</v>
      </c>
      <c r="IHZ111" s="98" t="s">
        <v>669</v>
      </c>
      <c r="IIA111" s="98" t="s">
        <v>669</v>
      </c>
      <c r="IIB111" s="98" t="s">
        <v>669</v>
      </c>
      <c r="IIC111" s="98" t="s">
        <v>669</v>
      </c>
      <c r="IID111" s="98" t="s">
        <v>669</v>
      </c>
      <c r="IIE111" s="98" t="s">
        <v>669</v>
      </c>
      <c r="IIF111" s="98" t="s">
        <v>669</v>
      </c>
      <c r="IIG111" s="98" t="s">
        <v>669</v>
      </c>
      <c r="IIH111" s="98" t="s">
        <v>669</v>
      </c>
      <c r="III111" s="98" t="s">
        <v>669</v>
      </c>
      <c r="IIJ111" s="98" t="s">
        <v>669</v>
      </c>
      <c r="IIK111" s="98" t="s">
        <v>669</v>
      </c>
      <c r="IIL111" s="98" t="s">
        <v>669</v>
      </c>
      <c r="IIM111" s="98" t="s">
        <v>669</v>
      </c>
      <c r="IIN111" s="98" t="s">
        <v>669</v>
      </c>
      <c r="IIO111" s="98" t="s">
        <v>669</v>
      </c>
      <c r="IIP111" s="98" t="s">
        <v>669</v>
      </c>
      <c r="IIQ111" s="98" t="s">
        <v>669</v>
      </c>
      <c r="IIR111" s="98" t="s">
        <v>669</v>
      </c>
      <c r="IIS111" s="98" t="s">
        <v>669</v>
      </c>
      <c r="IIT111" s="98" t="s">
        <v>669</v>
      </c>
      <c r="IIU111" s="98" t="s">
        <v>669</v>
      </c>
      <c r="IIV111" s="98" t="s">
        <v>669</v>
      </c>
      <c r="IIW111" s="98" t="s">
        <v>669</v>
      </c>
      <c r="IIX111" s="98" t="s">
        <v>669</v>
      </c>
      <c r="IIY111" s="98" t="s">
        <v>669</v>
      </c>
      <c r="IIZ111" s="98" t="s">
        <v>669</v>
      </c>
      <c r="IJA111" s="98" t="s">
        <v>669</v>
      </c>
      <c r="IJB111" s="98" t="s">
        <v>669</v>
      </c>
      <c r="IJC111" s="98" t="s">
        <v>669</v>
      </c>
      <c r="IJD111" s="98" t="s">
        <v>669</v>
      </c>
      <c r="IJE111" s="98" t="s">
        <v>669</v>
      </c>
      <c r="IJF111" s="98" t="s">
        <v>669</v>
      </c>
      <c r="IJG111" s="98" t="s">
        <v>669</v>
      </c>
      <c r="IJH111" s="98" t="s">
        <v>669</v>
      </c>
      <c r="IJI111" s="98" t="s">
        <v>669</v>
      </c>
      <c r="IJJ111" s="98" t="s">
        <v>669</v>
      </c>
      <c r="IJK111" s="98" t="s">
        <v>669</v>
      </c>
      <c r="IJL111" s="98" t="s">
        <v>669</v>
      </c>
      <c r="IJM111" s="98" t="s">
        <v>669</v>
      </c>
      <c r="IJN111" s="98" t="s">
        <v>669</v>
      </c>
      <c r="IJO111" s="98" t="s">
        <v>669</v>
      </c>
      <c r="IJP111" s="98" t="s">
        <v>669</v>
      </c>
      <c r="IJQ111" s="98" t="s">
        <v>669</v>
      </c>
      <c r="IJR111" s="98" t="s">
        <v>669</v>
      </c>
      <c r="IJS111" s="98" t="s">
        <v>669</v>
      </c>
      <c r="IJT111" s="98" t="s">
        <v>669</v>
      </c>
      <c r="IJU111" s="98" t="s">
        <v>669</v>
      </c>
      <c r="IJV111" s="98" t="s">
        <v>669</v>
      </c>
      <c r="IJW111" s="98" t="s">
        <v>669</v>
      </c>
      <c r="IJX111" s="98" t="s">
        <v>669</v>
      </c>
      <c r="IJY111" s="98" t="s">
        <v>669</v>
      </c>
      <c r="IJZ111" s="98" t="s">
        <v>669</v>
      </c>
      <c r="IKA111" s="98" t="s">
        <v>669</v>
      </c>
      <c r="IKB111" s="98" t="s">
        <v>669</v>
      </c>
      <c r="IKC111" s="98" t="s">
        <v>669</v>
      </c>
      <c r="IKD111" s="98" t="s">
        <v>669</v>
      </c>
      <c r="IKE111" s="98" t="s">
        <v>669</v>
      </c>
      <c r="IKF111" s="98" t="s">
        <v>669</v>
      </c>
      <c r="IKG111" s="98" t="s">
        <v>669</v>
      </c>
      <c r="IKH111" s="98" t="s">
        <v>669</v>
      </c>
      <c r="IKI111" s="98" t="s">
        <v>669</v>
      </c>
      <c r="IKJ111" s="98" t="s">
        <v>669</v>
      </c>
      <c r="IKK111" s="98" t="s">
        <v>669</v>
      </c>
      <c r="IKL111" s="98" t="s">
        <v>669</v>
      </c>
      <c r="IKM111" s="98" t="s">
        <v>669</v>
      </c>
      <c r="IKN111" s="98" t="s">
        <v>669</v>
      </c>
      <c r="IKO111" s="98" t="s">
        <v>669</v>
      </c>
      <c r="IKP111" s="98" t="s">
        <v>669</v>
      </c>
      <c r="IKQ111" s="98" t="s">
        <v>669</v>
      </c>
      <c r="IKR111" s="98" t="s">
        <v>669</v>
      </c>
      <c r="IKS111" s="98" t="s">
        <v>669</v>
      </c>
      <c r="IKT111" s="98" t="s">
        <v>669</v>
      </c>
      <c r="IKU111" s="98" t="s">
        <v>669</v>
      </c>
      <c r="IKV111" s="98" t="s">
        <v>669</v>
      </c>
      <c r="IKW111" s="98" t="s">
        <v>669</v>
      </c>
      <c r="IKX111" s="98" t="s">
        <v>669</v>
      </c>
      <c r="IKY111" s="98" t="s">
        <v>669</v>
      </c>
      <c r="IKZ111" s="98" t="s">
        <v>669</v>
      </c>
      <c r="ILA111" s="98" t="s">
        <v>669</v>
      </c>
      <c r="ILB111" s="98" t="s">
        <v>669</v>
      </c>
      <c r="ILC111" s="98" t="s">
        <v>669</v>
      </c>
      <c r="ILD111" s="98" t="s">
        <v>669</v>
      </c>
      <c r="ILE111" s="98" t="s">
        <v>669</v>
      </c>
      <c r="ILF111" s="98" t="s">
        <v>669</v>
      </c>
      <c r="ILG111" s="98" t="s">
        <v>669</v>
      </c>
      <c r="ILH111" s="98" t="s">
        <v>669</v>
      </c>
      <c r="ILI111" s="98" t="s">
        <v>669</v>
      </c>
      <c r="ILJ111" s="98" t="s">
        <v>669</v>
      </c>
      <c r="ILK111" s="98" t="s">
        <v>669</v>
      </c>
      <c r="ILL111" s="98" t="s">
        <v>669</v>
      </c>
      <c r="ILM111" s="98" t="s">
        <v>669</v>
      </c>
      <c r="ILN111" s="98" t="s">
        <v>669</v>
      </c>
      <c r="ILO111" s="98" t="s">
        <v>669</v>
      </c>
      <c r="ILP111" s="98" t="s">
        <v>669</v>
      </c>
      <c r="ILQ111" s="98" t="s">
        <v>669</v>
      </c>
      <c r="ILR111" s="98" t="s">
        <v>669</v>
      </c>
      <c r="ILS111" s="98" t="s">
        <v>669</v>
      </c>
      <c r="ILT111" s="98" t="s">
        <v>669</v>
      </c>
      <c r="ILU111" s="98" t="s">
        <v>669</v>
      </c>
      <c r="ILV111" s="98" t="s">
        <v>669</v>
      </c>
      <c r="ILW111" s="98" t="s">
        <v>669</v>
      </c>
      <c r="ILX111" s="98" t="s">
        <v>669</v>
      </c>
      <c r="ILY111" s="98" t="s">
        <v>669</v>
      </c>
      <c r="ILZ111" s="98" t="s">
        <v>669</v>
      </c>
      <c r="IMA111" s="98" t="s">
        <v>669</v>
      </c>
      <c r="IMB111" s="98" t="s">
        <v>669</v>
      </c>
      <c r="IMC111" s="98" t="s">
        <v>669</v>
      </c>
      <c r="IMD111" s="98" t="s">
        <v>669</v>
      </c>
      <c r="IME111" s="98" t="s">
        <v>669</v>
      </c>
      <c r="IMF111" s="98" t="s">
        <v>669</v>
      </c>
      <c r="IMG111" s="98" t="s">
        <v>669</v>
      </c>
      <c r="IMH111" s="98" t="s">
        <v>669</v>
      </c>
      <c r="IMI111" s="98" t="s">
        <v>669</v>
      </c>
      <c r="IMJ111" s="98" t="s">
        <v>669</v>
      </c>
      <c r="IMK111" s="98" t="s">
        <v>669</v>
      </c>
      <c r="IML111" s="98" t="s">
        <v>669</v>
      </c>
      <c r="IMM111" s="98" t="s">
        <v>669</v>
      </c>
      <c r="IMN111" s="98" t="s">
        <v>669</v>
      </c>
      <c r="IMO111" s="98" t="s">
        <v>669</v>
      </c>
      <c r="IMP111" s="98" t="s">
        <v>669</v>
      </c>
      <c r="IMQ111" s="98" t="s">
        <v>669</v>
      </c>
      <c r="IMR111" s="98" t="s">
        <v>669</v>
      </c>
      <c r="IMS111" s="98" t="s">
        <v>669</v>
      </c>
      <c r="IMT111" s="98" t="s">
        <v>669</v>
      </c>
      <c r="IMU111" s="98" t="s">
        <v>669</v>
      </c>
      <c r="IMV111" s="98" t="s">
        <v>669</v>
      </c>
      <c r="IMW111" s="98" t="s">
        <v>669</v>
      </c>
      <c r="IMX111" s="98" t="s">
        <v>669</v>
      </c>
      <c r="IMY111" s="98" t="s">
        <v>669</v>
      </c>
      <c r="IMZ111" s="98" t="s">
        <v>669</v>
      </c>
      <c r="INA111" s="98" t="s">
        <v>669</v>
      </c>
      <c r="INB111" s="98" t="s">
        <v>669</v>
      </c>
      <c r="INC111" s="98" t="s">
        <v>669</v>
      </c>
      <c r="IND111" s="98" t="s">
        <v>669</v>
      </c>
      <c r="INE111" s="98" t="s">
        <v>669</v>
      </c>
      <c r="INF111" s="98" t="s">
        <v>669</v>
      </c>
      <c r="ING111" s="98" t="s">
        <v>669</v>
      </c>
      <c r="INH111" s="98" t="s">
        <v>669</v>
      </c>
      <c r="INI111" s="98" t="s">
        <v>669</v>
      </c>
      <c r="INJ111" s="98" t="s">
        <v>669</v>
      </c>
      <c r="INK111" s="98" t="s">
        <v>669</v>
      </c>
      <c r="INL111" s="98" t="s">
        <v>669</v>
      </c>
      <c r="INM111" s="98" t="s">
        <v>669</v>
      </c>
      <c r="INN111" s="98" t="s">
        <v>669</v>
      </c>
      <c r="INO111" s="98" t="s">
        <v>669</v>
      </c>
      <c r="INP111" s="98" t="s">
        <v>669</v>
      </c>
      <c r="INQ111" s="98" t="s">
        <v>669</v>
      </c>
      <c r="INR111" s="98" t="s">
        <v>669</v>
      </c>
      <c r="INS111" s="98" t="s">
        <v>669</v>
      </c>
      <c r="INT111" s="98" t="s">
        <v>669</v>
      </c>
      <c r="INU111" s="98" t="s">
        <v>669</v>
      </c>
      <c r="INV111" s="98" t="s">
        <v>669</v>
      </c>
      <c r="INW111" s="98" t="s">
        <v>669</v>
      </c>
      <c r="INX111" s="98" t="s">
        <v>669</v>
      </c>
      <c r="INY111" s="98" t="s">
        <v>669</v>
      </c>
      <c r="INZ111" s="98" t="s">
        <v>669</v>
      </c>
      <c r="IOA111" s="98" t="s">
        <v>669</v>
      </c>
      <c r="IOB111" s="98" t="s">
        <v>669</v>
      </c>
      <c r="IOC111" s="98" t="s">
        <v>669</v>
      </c>
      <c r="IOD111" s="98" t="s">
        <v>669</v>
      </c>
      <c r="IOE111" s="98" t="s">
        <v>669</v>
      </c>
      <c r="IOF111" s="98" t="s">
        <v>669</v>
      </c>
      <c r="IOG111" s="98" t="s">
        <v>669</v>
      </c>
      <c r="IOH111" s="98" t="s">
        <v>669</v>
      </c>
      <c r="IOI111" s="98" t="s">
        <v>669</v>
      </c>
      <c r="IOJ111" s="98" t="s">
        <v>669</v>
      </c>
      <c r="IOK111" s="98" t="s">
        <v>669</v>
      </c>
      <c r="IOL111" s="98" t="s">
        <v>669</v>
      </c>
      <c r="IOM111" s="98" t="s">
        <v>669</v>
      </c>
      <c r="ION111" s="98" t="s">
        <v>669</v>
      </c>
      <c r="IOO111" s="98" t="s">
        <v>669</v>
      </c>
      <c r="IOP111" s="98" t="s">
        <v>669</v>
      </c>
      <c r="IOQ111" s="98" t="s">
        <v>669</v>
      </c>
      <c r="IOR111" s="98" t="s">
        <v>669</v>
      </c>
      <c r="IOS111" s="98" t="s">
        <v>669</v>
      </c>
      <c r="IOT111" s="98" t="s">
        <v>669</v>
      </c>
      <c r="IOU111" s="98" t="s">
        <v>669</v>
      </c>
      <c r="IOV111" s="98" t="s">
        <v>669</v>
      </c>
      <c r="IOW111" s="98" t="s">
        <v>669</v>
      </c>
      <c r="IOX111" s="98" t="s">
        <v>669</v>
      </c>
      <c r="IOY111" s="98" t="s">
        <v>669</v>
      </c>
      <c r="IOZ111" s="98" t="s">
        <v>669</v>
      </c>
      <c r="IPA111" s="98" t="s">
        <v>669</v>
      </c>
      <c r="IPB111" s="98" t="s">
        <v>669</v>
      </c>
      <c r="IPC111" s="98" t="s">
        <v>669</v>
      </c>
      <c r="IPD111" s="98" t="s">
        <v>669</v>
      </c>
      <c r="IPE111" s="98" t="s">
        <v>669</v>
      </c>
      <c r="IPF111" s="98" t="s">
        <v>669</v>
      </c>
      <c r="IPG111" s="98" t="s">
        <v>669</v>
      </c>
      <c r="IPH111" s="98" t="s">
        <v>669</v>
      </c>
      <c r="IPI111" s="98" t="s">
        <v>669</v>
      </c>
      <c r="IPJ111" s="98" t="s">
        <v>669</v>
      </c>
      <c r="IPK111" s="98" t="s">
        <v>669</v>
      </c>
      <c r="IPL111" s="98" t="s">
        <v>669</v>
      </c>
      <c r="IPM111" s="98" t="s">
        <v>669</v>
      </c>
      <c r="IPN111" s="98" t="s">
        <v>669</v>
      </c>
      <c r="IPO111" s="98" t="s">
        <v>669</v>
      </c>
      <c r="IPP111" s="98" t="s">
        <v>669</v>
      </c>
      <c r="IPQ111" s="98" t="s">
        <v>669</v>
      </c>
      <c r="IPR111" s="98" t="s">
        <v>669</v>
      </c>
      <c r="IPS111" s="98" t="s">
        <v>669</v>
      </c>
      <c r="IPT111" s="98" t="s">
        <v>669</v>
      </c>
      <c r="IPU111" s="98" t="s">
        <v>669</v>
      </c>
      <c r="IPV111" s="98" t="s">
        <v>669</v>
      </c>
      <c r="IPW111" s="98" t="s">
        <v>669</v>
      </c>
      <c r="IPX111" s="98" t="s">
        <v>669</v>
      </c>
      <c r="IPY111" s="98" t="s">
        <v>669</v>
      </c>
      <c r="IPZ111" s="98" t="s">
        <v>669</v>
      </c>
      <c r="IQA111" s="98" t="s">
        <v>669</v>
      </c>
      <c r="IQB111" s="98" t="s">
        <v>669</v>
      </c>
      <c r="IQC111" s="98" t="s">
        <v>669</v>
      </c>
      <c r="IQD111" s="98" t="s">
        <v>669</v>
      </c>
      <c r="IQE111" s="98" t="s">
        <v>669</v>
      </c>
      <c r="IQF111" s="98" t="s">
        <v>669</v>
      </c>
      <c r="IQG111" s="98" t="s">
        <v>669</v>
      </c>
      <c r="IQH111" s="98" t="s">
        <v>669</v>
      </c>
      <c r="IQI111" s="98" t="s">
        <v>669</v>
      </c>
      <c r="IQJ111" s="98" t="s">
        <v>669</v>
      </c>
      <c r="IQK111" s="98" t="s">
        <v>669</v>
      </c>
      <c r="IQL111" s="98" t="s">
        <v>669</v>
      </c>
      <c r="IQM111" s="98" t="s">
        <v>669</v>
      </c>
      <c r="IQN111" s="98" t="s">
        <v>669</v>
      </c>
      <c r="IQO111" s="98" t="s">
        <v>669</v>
      </c>
      <c r="IQP111" s="98" t="s">
        <v>669</v>
      </c>
      <c r="IQQ111" s="98" t="s">
        <v>669</v>
      </c>
      <c r="IQR111" s="98" t="s">
        <v>669</v>
      </c>
      <c r="IQS111" s="98" t="s">
        <v>669</v>
      </c>
      <c r="IQT111" s="98" t="s">
        <v>669</v>
      </c>
      <c r="IQU111" s="98" t="s">
        <v>669</v>
      </c>
      <c r="IQV111" s="98" t="s">
        <v>669</v>
      </c>
      <c r="IQW111" s="98" t="s">
        <v>669</v>
      </c>
      <c r="IQX111" s="98" t="s">
        <v>669</v>
      </c>
      <c r="IQY111" s="98" t="s">
        <v>669</v>
      </c>
      <c r="IQZ111" s="98" t="s">
        <v>669</v>
      </c>
      <c r="IRA111" s="98" t="s">
        <v>669</v>
      </c>
      <c r="IRB111" s="98" t="s">
        <v>669</v>
      </c>
      <c r="IRC111" s="98" t="s">
        <v>669</v>
      </c>
      <c r="IRD111" s="98" t="s">
        <v>669</v>
      </c>
      <c r="IRE111" s="98" t="s">
        <v>669</v>
      </c>
      <c r="IRF111" s="98" t="s">
        <v>669</v>
      </c>
      <c r="IRG111" s="98" t="s">
        <v>669</v>
      </c>
      <c r="IRH111" s="98" t="s">
        <v>669</v>
      </c>
      <c r="IRI111" s="98" t="s">
        <v>669</v>
      </c>
      <c r="IRJ111" s="98" t="s">
        <v>669</v>
      </c>
      <c r="IRK111" s="98" t="s">
        <v>669</v>
      </c>
      <c r="IRL111" s="98" t="s">
        <v>669</v>
      </c>
      <c r="IRM111" s="98" t="s">
        <v>669</v>
      </c>
      <c r="IRN111" s="98" t="s">
        <v>669</v>
      </c>
      <c r="IRO111" s="98" t="s">
        <v>669</v>
      </c>
      <c r="IRP111" s="98" t="s">
        <v>669</v>
      </c>
      <c r="IRQ111" s="98" t="s">
        <v>669</v>
      </c>
      <c r="IRR111" s="98" t="s">
        <v>669</v>
      </c>
      <c r="IRS111" s="98" t="s">
        <v>669</v>
      </c>
      <c r="IRT111" s="98" t="s">
        <v>669</v>
      </c>
      <c r="IRU111" s="98" t="s">
        <v>669</v>
      </c>
      <c r="IRV111" s="98" t="s">
        <v>669</v>
      </c>
      <c r="IRW111" s="98" t="s">
        <v>669</v>
      </c>
      <c r="IRX111" s="98" t="s">
        <v>669</v>
      </c>
      <c r="IRY111" s="98" t="s">
        <v>669</v>
      </c>
      <c r="IRZ111" s="98" t="s">
        <v>669</v>
      </c>
      <c r="ISA111" s="98" t="s">
        <v>669</v>
      </c>
      <c r="ISB111" s="98" t="s">
        <v>669</v>
      </c>
      <c r="ISC111" s="98" t="s">
        <v>669</v>
      </c>
      <c r="ISD111" s="98" t="s">
        <v>669</v>
      </c>
      <c r="ISE111" s="98" t="s">
        <v>669</v>
      </c>
      <c r="ISF111" s="98" t="s">
        <v>669</v>
      </c>
      <c r="ISG111" s="98" t="s">
        <v>669</v>
      </c>
      <c r="ISH111" s="98" t="s">
        <v>669</v>
      </c>
      <c r="ISI111" s="98" t="s">
        <v>669</v>
      </c>
      <c r="ISJ111" s="98" t="s">
        <v>669</v>
      </c>
      <c r="ISK111" s="98" t="s">
        <v>669</v>
      </c>
      <c r="ISL111" s="98" t="s">
        <v>669</v>
      </c>
      <c r="ISM111" s="98" t="s">
        <v>669</v>
      </c>
      <c r="ISN111" s="98" t="s">
        <v>669</v>
      </c>
      <c r="ISO111" s="98" t="s">
        <v>669</v>
      </c>
      <c r="ISP111" s="98" t="s">
        <v>669</v>
      </c>
      <c r="ISQ111" s="98" t="s">
        <v>669</v>
      </c>
      <c r="ISR111" s="98" t="s">
        <v>669</v>
      </c>
      <c r="ISS111" s="98" t="s">
        <v>669</v>
      </c>
      <c r="IST111" s="98" t="s">
        <v>669</v>
      </c>
      <c r="ISU111" s="98" t="s">
        <v>669</v>
      </c>
      <c r="ISV111" s="98" t="s">
        <v>669</v>
      </c>
      <c r="ISW111" s="98" t="s">
        <v>669</v>
      </c>
      <c r="ISX111" s="98" t="s">
        <v>669</v>
      </c>
      <c r="ISY111" s="98" t="s">
        <v>669</v>
      </c>
      <c r="ISZ111" s="98" t="s">
        <v>669</v>
      </c>
      <c r="ITA111" s="98" t="s">
        <v>669</v>
      </c>
      <c r="ITB111" s="98" t="s">
        <v>669</v>
      </c>
      <c r="ITC111" s="98" t="s">
        <v>669</v>
      </c>
      <c r="ITD111" s="98" t="s">
        <v>669</v>
      </c>
      <c r="ITE111" s="98" t="s">
        <v>669</v>
      </c>
      <c r="ITF111" s="98" t="s">
        <v>669</v>
      </c>
      <c r="ITG111" s="98" t="s">
        <v>669</v>
      </c>
      <c r="ITH111" s="98" t="s">
        <v>669</v>
      </c>
      <c r="ITI111" s="98" t="s">
        <v>669</v>
      </c>
      <c r="ITJ111" s="98" t="s">
        <v>669</v>
      </c>
      <c r="ITK111" s="98" t="s">
        <v>669</v>
      </c>
      <c r="ITL111" s="98" t="s">
        <v>669</v>
      </c>
      <c r="ITM111" s="98" t="s">
        <v>669</v>
      </c>
      <c r="ITN111" s="98" t="s">
        <v>669</v>
      </c>
      <c r="ITO111" s="98" t="s">
        <v>669</v>
      </c>
      <c r="ITP111" s="98" t="s">
        <v>669</v>
      </c>
      <c r="ITQ111" s="98" t="s">
        <v>669</v>
      </c>
      <c r="ITR111" s="98" t="s">
        <v>669</v>
      </c>
      <c r="ITS111" s="98" t="s">
        <v>669</v>
      </c>
      <c r="ITT111" s="98" t="s">
        <v>669</v>
      </c>
      <c r="ITU111" s="98" t="s">
        <v>669</v>
      </c>
      <c r="ITV111" s="98" t="s">
        <v>669</v>
      </c>
      <c r="ITW111" s="98" t="s">
        <v>669</v>
      </c>
      <c r="ITX111" s="98" t="s">
        <v>669</v>
      </c>
      <c r="ITY111" s="98" t="s">
        <v>669</v>
      </c>
      <c r="ITZ111" s="98" t="s">
        <v>669</v>
      </c>
      <c r="IUA111" s="98" t="s">
        <v>669</v>
      </c>
      <c r="IUB111" s="98" t="s">
        <v>669</v>
      </c>
      <c r="IUC111" s="98" t="s">
        <v>669</v>
      </c>
      <c r="IUD111" s="98" t="s">
        <v>669</v>
      </c>
      <c r="IUE111" s="98" t="s">
        <v>669</v>
      </c>
      <c r="IUF111" s="98" t="s">
        <v>669</v>
      </c>
      <c r="IUG111" s="98" t="s">
        <v>669</v>
      </c>
      <c r="IUH111" s="98" t="s">
        <v>669</v>
      </c>
      <c r="IUI111" s="98" t="s">
        <v>669</v>
      </c>
      <c r="IUJ111" s="98" t="s">
        <v>669</v>
      </c>
      <c r="IUK111" s="98" t="s">
        <v>669</v>
      </c>
      <c r="IUL111" s="98" t="s">
        <v>669</v>
      </c>
      <c r="IUM111" s="98" t="s">
        <v>669</v>
      </c>
      <c r="IUN111" s="98" t="s">
        <v>669</v>
      </c>
      <c r="IUO111" s="98" t="s">
        <v>669</v>
      </c>
      <c r="IUP111" s="98" t="s">
        <v>669</v>
      </c>
      <c r="IUQ111" s="98" t="s">
        <v>669</v>
      </c>
      <c r="IUR111" s="98" t="s">
        <v>669</v>
      </c>
      <c r="IUS111" s="98" t="s">
        <v>669</v>
      </c>
      <c r="IUT111" s="98" t="s">
        <v>669</v>
      </c>
      <c r="IUU111" s="98" t="s">
        <v>669</v>
      </c>
      <c r="IUV111" s="98" t="s">
        <v>669</v>
      </c>
      <c r="IUW111" s="98" t="s">
        <v>669</v>
      </c>
      <c r="IUX111" s="98" t="s">
        <v>669</v>
      </c>
      <c r="IUY111" s="98" t="s">
        <v>669</v>
      </c>
      <c r="IUZ111" s="98" t="s">
        <v>669</v>
      </c>
      <c r="IVA111" s="98" t="s">
        <v>669</v>
      </c>
      <c r="IVB111" s="98" t="s">
        <v>669</v>
      </c>
      <c r="IVC111" s="98" t="s">
        <v>669</v>
      </c>
      <c r="IVD111" s="98" t="s">
        <v>669</v>
      </c>
      <c r="IVE111" s="98" t="s">
        <v>669</v>
      </c>
      <c r="IVF111" s="98" t="s">
        <v>669</v>
      </c>
      <c r="IVG111" s="98" t="s">
        <v>669</v>
      </c>
      <c r="IVH111" s="98" t="s">
        <v>669</v>
      </c>
      <c r="IVI111" s="98" t="s">
        <v>669</v>
      </c>
      <c r="IVJ111" s="98" t="s">
        <v>669</v>
      </c>
      <c r="IVK111" s="98" t="s">
        <v>669</v>
      </c>
      <c r="IVL111" s="98" t="s">
        <v>669</v>
      </c>
      <c r="IVM111" s="98" t="s">
        <v>669</v>
      </c>
      <c r="IVN111" s="98" t="s">
        <v>669</v>
      </c>
      <c r="IVO111" s="98" t="s">
        <v>669</v>
      </c>
      <c r="IVP111" s="98" t="s">
        <v>669</v>
      </c>
      <c r="IVQ111" s="98" t="s">
        <v>669</v>
      </c>
      <c r="IVR111" s="98" t="s">
        <v>669</v>
      </c>
      <c r="IVS111" s="98" t="s">
        <v>669</v>
      </c>
      <c r="IVT111" s="98" t="s">
        <v>669</v>
      </c>
      <c r="IVU111" s="98" t="s">
        <v>669</v>
      </c>
      <c r="IVV111" s="98" t="s">
        <v>669</v>
      </c>
      <c r="IVW111" s="98" t="s">
        <v>669</v>
      </c>
      <c r="IVX111" s="98" t="s">
        <v>669</v>
      </c>
      <c r="IVY111" s="98" t="s">
        <v>669</v>
      </c>
      <c r="IVZ111" s="98" t="s">
        <v>669</v>
      </c>
      <c r="IWA111" s="98" t="s">
        <v>669</v>
      </c>
      <c r="IWB111" s="98" t="s">
        <v>669</v>
      </c>
      <c r="IWC111" s="98" t="s">
        <v>669</v>
      </c>
      <c r="IWD111" s="98" t="s">
        <v>669</v>
      </c>
      <c r="IWE111" s="98" t="s">
        <v>669</v>
      </c>
      <c r="IWF111" s="98" t="s">
        <v>669</v>
      </c>
      <c r="IWG111" s="98" t="s">
        <v>669</v>
      </c>
      <c r="IWH111" s="98" t="s">
        <v>669</v>
      </c>
      <c r="IWI111" s="98" t="s">
        <v>669</v>
      </c>
      <c r="IWJ111" s="98" t="s">
        <v>669</v>
      </c>
      <c r="IWK111" s="98" t="s">
        <v>669</v>
      </c>
      <c r="IWL111" s="98" t="s">
        <v>669</v>
      </c>
      <c r="IWM111" s="98" t="s">
        <v>669</v>
      </c>
      <c r="IWN111" s="98" t="s">
        <v>669</v>
      </c>
      <c r="IWO111" s="98" t="s">
        <v>669</v>
      </c>
      <c r="IWP111" s="98" t="s">
        <v>669</v>
      </c>
      <c r="IWQ111" s="98" t="s">
        <v>669</v>
      </c>
      <c r="IWR111" s="98" t="s">
        <v>669</v>
      </c>
      <c r="IWS111" s="98" t="s">
        <v>669</v>
      </c>
      <c r="IWT111" s="98" t="s">
        <v>669</v>
      </c>
      <c r="IWU111" s="98" t="s">
        <v>669</v>
      </c>
      <c r="IWV111" s="98" t="s">
        <v>669</v>
      </c>
      <c r="IWW111" s="98" t="s">
        <v>669</v>
      </c>
      <c r="IWX111" s="98" t="s">
        <v>669</v>
      </c>
      <c r="IWY111" s="98" t="s">
        <v>669</v>
      </c>
      <c r="IWZ111" s="98" t="s">
        <v>669</v>
      </c>
      <c r="IXA111" s="98" t="s">
        <v>669</v>
      </c>
      <c r="IXB111" s="98" t="s">
        <v>669</v>
      </c>
      <c r="IXC111" s="98" t="s">
        <v>669</v>
      </c>
      <c r="IXD111" s="98" t="s">
        <v>669</v>
      </c>
      <c r="IXE111" s="98" t="s">
        <v>669</v>
      </c>
      <c r="IXF111" s="98" t="s">
        <v>669</v>
      </c>
      <c r="IXG111" s="98" t="s">
        <v>669</v>
      </c>
      <c r="IXH111" s="98" t="s">
        <v>669</v>
      </c>
      <c r="IXI111" s="98" t="s">
        <v>669</v>
      </c>
      <c r="IXJ111" s="98" t="s">
        <v>669</v>
      </c>
      <c r="IXK111" s="98" t="s">
        <v>669</v>
      </c>
      <c r="IXL111" s="98" t="s">
        <v>669</v>
      </c>
      <c r="IXM111" s="98" t="s">
        <v>669</v>
      </c>
      <c r="IXN111" s="98" t="s">
        <v>669</v>
      </c>
      <c r="IXO111" s="98" t="s">
        <v>669</v>
      </c>
      <c r="IXP111" s="98" t="s">
        <v>669</v>
      </c>
      <c r="IXQ111" s="98" t="s">
        <v>669</v>
      </c>
      <c r="IXR111" s="98" t="s">
        <v>669</v>
      </c>
      <c r="IXS111" s="98" t="s">
        <v>669</v>
      </c>
      <c r="IXT111" s="98" t="s">
        <v>669</v>
      </c>
      <c r="IXU111" s="98" t="s">
        <v>669</v>
      </c>
      <c r="IXV111" s="98" t="s">
        <v>669</v>
      </c>
      <c r="IXW111" s="98" t="s">
        <v>669</v>
      </c>
      <c r="IXX111" s="98" t="s">
        <v>669</v>
      </c>
      <c r="IXY111" s="98" t="s">
        <v>669</v>
      </c>
      <c r="IXZ111" s="98" t="s">
        <v>669</v>
      </c>
      <c r="IYA111" s="98" t="s">
        <v>669</v>
      </c>
      <c r="IYB111" s="98" t="s">
        <v>669</v>
      </c>
      <c r="IYC111" s="98" t="s">
        <v>669</v>
      </c>
      <c r="IYD111" s="98" t="s">
        <v>669</v>
      </c>
      <c r="IYE111" s="98" t="s">
        <v>669</v>
      </c>
      <c r="IYF111" s="98" t="s">
        <v>669</v>
      </c>
      <c r="IYG111" s="98" t="s">
        <v>669</v>
      </c>
      <c r="IYH111" s="98" t="s">
        <v>669</v>
      </c>
      <c r="IYI111" s="98" t="s">
        <v>669</v>
      </c>
      <c r="IYJ111" s="98" t="s">
        <v>669</v>
      </c>
      <c r="IYK111" s="98" t="s">
        <v>669</v>
      </c>
      <c r="IYL111" s="98" t="s">
        <v>669</v>
      </c>
      <c r="IYM111" s="98" t="s">
        <v>669</v>
      </c>
      <c r="IYN111" s="98" t="s">
        <v>669</v>
      </c>
      <c r="IYO111" s="98" t="s">
        <v>669</v>
      </c>
      <c r="IYP111" s="98" t="s">
        <v>669</v>
      </c>
      <c r="IYQ111" s="98" t="s">
        <v>669</v>
      </c>
      <c r="IYR111" s="98" t="s">
        <v>669</v>
      </c>
      <c r="IYS111" s="98" t="s">
        <v>669</v>
      </c>
      <c r="IYT111" s="98" t="s">
        <v>669</v>
      </c>
      <c r="IYU111" s="98" t="s">
        <v>669</v>
      </c>
      <c r="IYV111" s="98" t="s">
        <v>669</v>
      </c>
      <c r="IYW111" s="98" t="s">
        <v>669</v>
      </c>
      <c r="IYX111" s="98" t="s">
        <v>669</v>
      </c>
      <c r="IYY111" s="98" t="s">
        <v>669</v>
      </c>
      <c r="IYZ111" s="98" t="s">
        <v>669</v>
      </c>
      <c r="IZA111" s="98" t="s">
        <v>669</v>
      </c>
      <c r="IZB111" s="98" t="s">
        <v>669</v>
      </c>
      <c r="IZC111" s="98" t="s">
        <v>669</v>
      </c>
      <c r="IZD111" s="98" t="s">
        <v>669</v>
      </c>
      <c r="IZE111" s="98" t="s">
        <v>669</v>
      </c>
      <c r="IZF111" s="98" t="s">
        <v>669</v>
      </c>
      <c r="IZG111" s="98" t="s">
        <v>669</v>
      </c>
      <c r="IZH111" s="98" t="s">
        <v>669</v>
      </c>
      <c r="IZI111" s="98" t="s">
        <v>669</v>
      </c>
      <c r="IZJ111" s="98" t="s">
        <v>669</v>
      </c>
      <c r="IZK111" s="98" t="s">
        <v>669</v>
      </c>
      <c r="IZL111" s="98" t="s">
        <v>669</v>
      </c>
      <c r="IZM111" s="98" t="s">
        <v>669</v>
      </c>
      <c r="IZN111" s="98" t="s">
        <v>669</v>
      </c>
      <c r="IZO111" s="98" t="s">
        <v>669</v>
      </c>
      <c r="IZP111" s="98" t="s">
        <v>669</v>
      </c>
      <c r="IZQ111" s="98" t="s">
        <v>669</v>
      </c>
      <c r="IZR111" s="98" t="s">
        <v>669</v>
      </c>
      <c r="IZS111" s="98" t="s">
        <v>669</v>
      </c>
      <c r="IZT111" s="98" t="s">
        <v>669</v>
      </c>
      <c r="IZU111" s="98" t="s">
        <v>669</v>
      </c>
      <c r="IZV111" s="98" t="s">
        <v>669</v>
      </c>
      <c r="IZW111" s="98" t="s">
        <v>669</v>
      </c>
      <c r="IZX111" s="98" t="s">
        <v>669</v>
      </c>
      <c r="IZY111" s="98" t="s">
        <v>669</v>
      </c>
      <c r="IZZ111" s="98" t="s">
        <v>669</v>
      </c>
      <c r="JAA111" s="98" t="s">
        <v>669</v>
      </c>
      <c r="JAB111" s="98" t="s">
        <v>669</v>
      </c>
      <c r="JAC111" s="98" t="s">
        <v>669</v>
      </c>
      <c r="JAD111" s="98" t="s">
        <v>669</v>
      </c>
      <c r="JAE111" s="98" t="s">
        <v>669</v>
      </c>
      <c r="JAF111" s="98" t="s">
        <v>669</v>
      </c>
      <c r="JAG111" s="98" t="s">
        <v>669</v>
      </c>
      <c r="JAH111" s="98" t="s">
        <v>669</v>
      </c>
      <c r="JAI111" s="98" t="s">
        <v>669</v>
      </c>
      <c r="JAJ111" s="98" t="s">
        <v>669</v>
      </c>
      <c r="JAK111" s="98" t="s">
        <v>669</v>
      </c>
      <c r="JAL111" s="98" t="s">
        <v>669</v>
      </c>
      <c r="JAM111" s="98" t="s">
        <v>669</v>
      </c>
      <c r="JAN111" s="98" t="s">
        <v>669</v>
      </c>
      <c r="JAO111" s="98" t="s">
        <v>669</v>
      </c>
      <c r="JAP111" s="98" t="s">
        <v>669</v>
      </c>
      <c r="JAQ111" s="98" t="s">
        <v>669</v>
      </c>
      <c r="JAR111" s="98" t="s">
        <v>669</v>
      </c>
      <c r="JAS111" s="98" t="s">
        <v>669</v>
      </c>
      <c r="JAT111" s="98" t="s">
        <v>669</v>
      </c>
      <c r="JAU111" s="98" t="s">
        <v>669</v>
      </c>
      <c r="JAV111" s="98" t="s">
        <v>669</v>
      </c>
      <c r="JAW111" s="98" t="s">
        <v>669</v>
      </c>
      <c r="JAX111" s="98" t="s">
        <v>669</v>
      </c>
      <c r="JAY111" s="98" t="s">
        <v>669</v>
      </c>
      <c r="JAZ111" s="98" t="s">
        <v>669</v>
      </c>
      <c r="JBA111" s="98" t="s">
        <v>669</v>
      </c>
      <c r="JBB111" s="98" t="s">
        <v>669</v>
      </c>
      <c r="JBC111" s="98" t="s">
        <v>669</v>
      </c>
      <c r="JBD111" s="98" t="s">
        <v>669</v>
      </c>
      <c r="JBE111" s="98" t="s">
        <v>669</v>
      </c>
      <c r="JBF111" s="98" t="s">
        <v>669</v>
      </c>
      <c r="JBG111" s="98" t="s">
        <v>669</v>
      </c>
      <c r="JBH111" s="98" t="s">
        <v>669</v>
      </c>
      <c r="JBI111" s="98" t="s">
        <v>669</v>
      </c>
      <c r="JBJ111" s="98" t="s">
        <v>669</v>
      </c>
      <c r="JBK111" s="98" t="s">
        <v>669</v>
      </c>
      <c r="JBL111" s="98" t="s">
        <v>669</v>
      </c>
      <c r="JBM111" s="98" t="s">
        <v>669</v>
      </c>
      <c r="JBN111" s="98" t="s">
        <v>669</v>
      </c>
      <c r="JBO111" s="98" t="s">
        <v>669</v>
      </c>
      <c r="JBP111" s="98" t="s">
        <v>669</v>
      </c>
      <c r="JBQ111" s="98" t="s">
        <v>669</v>
      </c>
      <c r="JBR111" s="98" t="s">
        <v>669</v>
      </c>
      <c r="JBS111" s="98" t="s">
        <v>669</v>
      </c>
      <c r="JBT111" s="98" t="s">
        <v>669</v>
      </c>
      <c r="JBU111" s="98" t="s">
        <v>669</v>
      </c>
      <c r="JBV111" s="98" t="s">
        <v>669</v>
      </c>
      <c r="JBW111" s="98" t="s">
        <v>669</v>
      </c>
      <c r="JBX111" s="98" t="s">
        <v>669</v>
      </c>
      <c r="JBY111" s="98" t="s">
        <v>669</v>
      </c>
      <c r="JBZ111" s="98" t="s">
        <v>669</v>
      </c>
      <c r="JCA111" s="98" t="s">
        <v>669</v>
      </c>
      <c r="JCB111" s="98" t="s">
        <v>669</v>
      </c>
      <c r="JCC111" s="98" t="s">
        <v>669</v>
      </c>
      <c r="JCD111" s="98" t="s">
        <v>669</v>
      </c>
      <c r="JCE111" s="98" t="s">
        <v>669</v>
      </c>
      <c r="JCF111" s="98" t="s">
        <v>669</v>
      </c>
      <c r="JCG111" s="98" t="s">
        <v>669</v>
      </c>
      <c r="JCH111" s="98" t="s">
        <v>669</v>
      </c>
      <c r="JCI111" s="98" t="s">
        <v>669</v>
      </c>
      <c r="JCJ111" s="98" t="s">
        <v>669</v>
      </c>
      <c r="JCK111" s="98" t="s">
        <v>669</v>
      </c>
      <c r="JCL111" s="98" t="s">
        <v>669</v>
      </c>
      <c r="JCM111" s="98" t="s">
        <v>669</v>
      </c>
      <c r="JCN111" s="98" t="s">
        <v>669</v>
      </c>
      <c r="JCO111" s="98" t="s">
        <v>669</v>
      </c>
      <c r="JCP111" s="98" t="s">
        <v>669</v>
      </c>
      <c r="JCQ111" s="98" t="s">
        <v>669</v>
      </c>
      <c r="JCR111" s="98" t="s">
        <v>669</v>
      </c>
      <c r="JCS111" s="98" t="s">
        <v>669</v>
      </c>
      <c r="JCT111" s="98" t="s">
        <v>669</v>
      </c>
      <c r="JCU111" s="98" t="s">
        <v>669</v>
      </c>
      <c r="JCV111" s="98" t="s">
        <v>669</v>
      </c>
      <c r="JCW111" s="98" t="s">
        <v>669</v>
      </c>
      <c r="JCX111" s="98" t="s">
        <v>669</v>
      </c>
      <c r="JCY111" s="98" t="s">
        <v>669</v>
      </c>
      <c r="JCZ111" s="98" t="s">
        <v>669</v>
      </c>
      <c r="JDA111" s="98" t="s">
        <v>669</v>
      </c>
      <c r="JDB111" s="98" t="s">
        <v>669</v>
      </c>
      <c r="JDC111" s="98" t="s">
        <v>669</v>
      </c>
      <c r="JDD111" s="98" t="s">
        <v>669</v>
      </c>
      <c r="JDE111" s="98" t="s">
        <v>669</v>
      </c>
      <c r="JDF111" s="98" t="s">
        <v>669</v>
      </c>
      <c r="JDG111" s="98" t="s">
        <v>669</v>
      </c>
      <c r="JDH111" s="98" t="s">
        <v>669</v>
      </c>
      <c r="JDI111" s="98" t="s">
        <v>669</v>
      </c>
      <c r="JDJ111" s="98" t="s">
        <v>669</v>
      </c>
      <c r="JDK111" s="98" t="s">
        <v>669</v>
      </c>
      <c r="JDL111" s="98" t="s">
        <v>669</v>
      </c>
      <c r="JDM111" s="98" t="s">
        <v>669</v>
      </c>
      <c r="JDN111" s="98" t="s">
        <v>669</v>
      </c>
      <c r="JDO111" s="98" t="s">
        <v>669</v>
      </c>
      <c r="JDP111" s="98" t="s">
        <v>669</v>
      </c>
      <c r="JDQ111" s="98" t="s">
        <v>669</v>
      </c>
      <c r="JDR111" s="98" t="s">
        <v>669</v>
      </c>
      <c r="JDS111" s="98" t="s">
        <v>669</v>
      </c>
      <c r="JDT111" s="98" t="s">
        <v>669</v>
      </c>
      <c r="JDU111" s="98" t="s">
        <v>669</v>
      </c>
      <c r="JDV111" s="98" t="s">
        <v>669</v>
      </c>
      <c r="JDW111" s="98" t="s">
        <v>669</v>
      </c>
      <c r="JDX111" s="98" t="s">
        <v>669</v>
      </c>
      <c r="JDY111" s="98" t="s">
        <v>669</v>
      </c>
      <c r="JDZ111" s="98" t="s">
        <v>669</v>
      </c>
      <c r="JEA111" s="98" t="s">
        <v>669</v>
      </c>
      <c r="JEB111" s="98" t="s">
        <v>669</v>
      </c>
      <c r="JEC111" s="98" t="s">
        <v>669</v>
      </c>
      <c r="JED111" s="98" t="s">
        <v>669</v>
      </c>
      <c r="JEE111" s="98" t="s">
        <v>669</v>
      </c>
      <c r="JEF111" s="98" t="s">
        <v>669</v>
      </c>
      <c r="JEG111" s="98" t="s">
        <v>669</v>
      </c>
      <c r="JEH111" s="98" t="s">
        <v>669</v>
      </c>
      <c r="JEI111" s="98" t="s">
        <v>669</v>
      </c>
      <c r="JEJ111" s="98" t="s">
        <v>669</v>
      </c>
      <c r="JEK111" s="98" t="s">
        <v>669</v>
      </c>
      <c r="JEL111" s="98" t="s">
        <v>669</v>
      </c>
      <c r="JEM111" s="98" t="s">
        <v>669</v>
      </c>
      <c r="JEN111" s="98" t="s">
        <v>669</v>
      </c>
      <c r="JEO111" s="98" t="s">
        <v>669</v>
      </c>
      <c r="JEP111" s="98" t="s">
        <v>669</v>
      </c>
      <c r="JEQ111" s="98" t="s">
        <v>669</v>
      </c>
      <c r="JER111" s="98" t="s">
        <v>669</v>
      </c>
      <c r="JES111" s="98" t="s">
        <v>669</v>
      </c>
      <c r="JET111" s="98" t="s">
        <v>669</v>
      </c>
      <c r="JEU111" s="98" t="s">
        <v>669</v>
      </c>
      <c r="JEV111" s="98" t="s">
        <v>669</v>
      </c>
      <c r="JEW111" s="98" t="s">
        <v>669</v>
      </c>
      <c r="JEX111" s="98" t="s">
        <v>669</v>
      </c>
      <c r="JEY111" s="98" t="s">
        <v>669</v>
      </c>
      <c r="JEZ111" s="98" t="s">
        <v>669</v>
      </c>
      <c r="JFA111" s="98" t="s">
        <v>669</v>
      </c>
      <c r="JFB111" s="98" t="s">
        <v>669</v>
      </c>
      <c r="JFC111" s="98" t="s">
        <v>669</v>
      </c>
      <c r="JFD111" s="98" t="s">
        <v>669</v>
      </c>
      <c r="JFE111" s="98" t="s">
        <v>669</v>
      </c>
      <c r="JFF111" s="98" t="s">
        <v>669</v>
      </c>
      <c r="JFG111" s="98" t="s">
        <v>669</v>
      </c>
      <c r="JFH111" s="98" t="s">
        <v>669</v>
      </c>
      <c r="JFI111" s="98" t="s">
        <v>669</v>
      </c>
      <c r="JFJ111" s="98" t="s">
        <v>669</v>
      </c>
      <c r="JFK111" s="98" t="s">
        <v>669</v>
      </c>
      <c r="JFL111" s="98" t="s">
        <v>669</v>
      </c>
      <c r="JFM111" s="98" t="s">
        <v>669</v>
      </c>
      <c r="JFN111" s="98" t="s">
        <v>669</v>
      </c>
      <c r="JFO111" s="98" t="s">
        <v>669</v>
      </c>
      <c r="JFP111" s="98" t="s">
        <v>669</v>
      </c>
      <c r="JFQ111" s="98" t="s">
        <v>669</v>
      </c>
      <c r="JFR111" s="98" t="s">
        <v>669</v>
      </c>
      <c r="JFS111" s="98" t="s">
        <v>669</v>
      </c>
      <c r="JFT111" s="98" t="s">
        <v>669</v>
      </c>
      <c r="JFU111" s="98" t="s">
        <v>669</v>
      </c>
      <c r="JFV111" s="98" t="s">
        <v>669</v>
      </c>
      <c r="JFW111" s="98" t="s">
        <v>669</v>
      </c>
      <c r="JFX111" s="98" t="s">
        <v>669</v>
      </c>
      <c r="JFY111" s="98" t="s">
        <v>669</v>
      </c>
      <c r="JFZ111" s="98" t="s">
        <v>669</v>
      </c>
      <c r="JGA111" s="98" t="s">
        <v>669</v>
      </c>
      <c r="JGB111" s="98" t="s">
        <v>669</v>
      </c>
      <c r="JGC111" s="98" t="s">
        <v>669</v>
      </c>
      <c r="JGD111" s="98" t="s">
        <v>669</v>
      </c>
      <c r="JGE111" s="98" t="s">
        <v>669</v>
      </c>
      <c r="JGF111" s="98" t="s">
        <v>669</v>
      </c>
      <c r="JGG111" s="98" t="s">
        <v>669</v>
      </c>
      <c r="JGH111" s="98" t="s">
        <v>669</v>
      </c>
      <c r="JGI111" s="98" t="s">
        <v>669</v>
      </c>
      <c r="JGJ111" s="98" t="s">
        <v>669</v>
      </c>
      <c r="JGK111" s="98" t="s">
        <v>669</v>
      </c>
      <c r="JGL111" s="98" t="s">
        <v>669</v>
      </c>
      <c r="JGM111" s="98" t="s">
        <v>669</v>
      </c>
      <c r="JGN111" s="98" t="s">
        <v>669</v>
      </c>
      <c r="JGO111" s="98" t="s">
        <v>669</v>
      </c>
      <c r="JGP111" s="98" t="s">
        <v>669</v>
      </c>
      <c r="JGQ111" s="98" t="s">
        <v>669</v>
      </c>
      <c r="JGR111" s="98" t="s">
        <v>669</v>
      </c>
      <c r="JGS111" s="98" t="s">
        <v>669</v>
      </c>
      <c r="JGT111" s="98" t="s">
        <v>669</v>
      </c>
      <c r="JGU111" s="98" t="s">
        <v>669</v>
      </c>
      <c r="JGV111" s="98" t="s">
        <v>669</v>
      </c>
      <c r="JGW111" s="98" t="s">
        <v>669</v>
      </c>
      <c r="JGX111" s="98" t="s">
        <v>669</v>
      </c>
      <c r="JGY111" s="98" t="s">
        <v>669</v>
      </c>
      <c r="JGZ111" s="98" t="s">
        <v>669</v>
      </c>
      <c r="JHA111" s="98" t="s">
        <v>669</v>
      </c>
      <c r="JHB111" s="98" t="s">
        <v>669</v>
      </c>
      <c r="JHC111" s="98" t="s">
        <v>669</v>
      </c>
      <c r="JHD111" s="98" t="s">
        <v>669</v>
      </c>
      <c r="JHE111" s="98" t="s">
        <v>669</v>
      </c>
      <c r="JHF111" s="98" t="s">
        <v>669</v>
      </c>
      <c r="JHG111" s="98" t="s">
        <v>669</v>
      </c>
      <c r="JHH111" s="98" t="s">
        <v>669</v>
      </c>
      <c r="JHI111" s="98" t="s">
        <v>669</v>
      </c>
      <c r="JHJ111" s="98" t="s">
        <v>669</v>
      </c>
      <c r="JHK111" s="98" t="s">
        <v>669</v>
      </c>
      <c r="JHL111" s="98" t="s">
        <v>669</v>
      </c>
      <c r="JHM111" s="98" t="s">
        <v>669</v>
      </c>
      <c r="JHN111" s="98" t="s">
        <v>669</v>
      </c>
      <c r="JHO111" s="98" t="s">
        <v>669</v>
      </c>
      <c r="JHP111" s="98" t="s">
        <v>669</v>
      </c>
      <c r="JHQ111" s="98" t="s">
        <v>669</v>
      </c>
      <c r="JHR111" s="98" t="s">
        <v>669</v>
      </c>
      <c r="JHS111" s="98" t="s">
        <v>669</v>
      </c>
      <c r="JHT111" s="98" t="s">
        <v>669</v>
      </c>
      <c r="JHU111" s="98" t="s">
        <v>669</v>
      </c>
      <c r="JHV111" s="98" t="s">
        <v>669</v>
      </c>
      <c r="JHW111" s="98" t="s">
        <v>669</v>
      </c>
      <c r="JHX111" s="98" t="s">
        <v>669</v>
      </c>
      <c r="JHY111" s="98" t="s">
        <v>669</v>
      </c>
      <c r="JHZ111" s="98" t="s">
        <v>669</v>
      </c>
      <c r="JIA111" s="98" t="s">
        <v>669</v>
      </c>
      <c r="JIB111" s="98" t="s">
        <v>669</v>
      </c>
      <c r="JIC111" s="98" t="s">
        <v>669</v>
      </c>
      <c r="JID111" s="98" t="s">
        <v>669</v>
      </c>
      <c r="JIE111" s="98" t="s">
        <v>669</v>
      </c>
      <c r="JIF111" s="98" t="s">
        <v>669</v>
      </c>
      <c r="JIG111" s="98" t="s">
        <v>669</v>
      </c>
      <c r="JIH111" s="98" t="s">
        <v>669</v>
      </c>
      <c r="JII111" s="98" t="s">
        <v>669</v>
      </c>
      <c r="JIJ111" s="98" t="s">
        <v>669</v>
      </c>
      <c r="JIK111" s="98" t="s">
        <v>669</v>
      </c>
      <c r="JIL111" s="98" t="s">
        <v>669</v>
      </c>
      <c r="JIM111" s="98" t="s">
        <v>669</v>
      </c>
      <c r="JIN111" s="98" t="s">
        <v>669</v>
      </c>
      <c r="JIO111" s="98" t="s">
        <v>669</v>
      </c>
      <c r="JIP111" s="98" t="s">
        <v>669</v>
      </c>
      <c r="JIQ111" s="98" t="s">
        <v>669</v>
      </c>
      <c r="JIR111" s="98" t="s">
        <v>669</v>
      </c>
      <c r="JIS111" s="98" t="s">
        <v>669</v>
      </c>
      <c r="JIT111" s="98" t="s">
        <v>669</v>
      </c>
      <c r="JIU111" s="98" t="s">
        <v>669</v>
      </c>
      <c r="JIV111" s="98" t="s">
        <v>669</v>
      </c>
      <c r="JIW111" s="98" t="s">
        <v>669</v>
      </c>
      <c r="JIX111" s="98" t="s">
        <v>669</v>
      </c>
      <c r="JIY111" s="98" t="s">
        <v>669</v>
      </c>
      <c r="JIZ111" s="98" t="s">
        <v>669</v>
      </c>
      <c r="JJA111" s="98" t="s">
        <v>669</v>
      </c>
      <c r="JJB111" s="98" t="s">
        <v>669</v>
      </c>
      <c r="JJC111" s="98" t="s">
        <v>669</v>
      </c>
      <c r="JJD111" s="98" t="s">
        <v>669</v>
      </c>
      <c r="JJE111" s="98" t="s">
        <v>669</v>
      </c>
      <c r="JJF111" s="98" t="s">
        <v>669</v>
      </c>
      <c r="JJG111" s="98" t="s">
        <v>669</v>
      </c>
      <c r="JJH111" s="98" t="s">
        <v>669</v>
      </c>
      <c r="JJI111" s="98" t="s">
        <v>669</v>
      </c>
      <c r="JJJ111" s="98" t="s">
        <v>669</v>
      </c>
      <c r="JJK111" s="98" t="s">
        <v>669</v>
      </c>
      <c r="JJL111" s="98" t="s">
        <v>669</v>
      </c>
      <c r="JJM111" s="98" t="s">
        <v>669</v>
      </c>
      <c r="JJN111" s="98" t="s">
        <v>669</v>
      </c>
      <c r="JJO111" s="98" t="s">
        <v>669</v>
      </c>
      <c r="JJP111" s="98" t="s">
        <v>669</v>
      </c>
      <c r="JJQ111" s="98" t="s">
        <v>669</v>
      </c>
      <c r="JJR111" s="98" t="s">
        <v>669</v>
      </c>
      <c r="JJS111" s="98" t="s">
        <v>669</v>
      </c>
      <c r="JJT111" s="98" t="s">
        <v>669</v>
      </c>
      <c r="JJU111" s="98" t="s">
        <v>669</v>
      </c>
      <c r="JJV111" s="98" t="s">
        <v>669</v>
      </c>
      <c r="JJW111" s="98" t="s">
        <v>669</v>
      </c>
      <c r="JJX111" s="98" t="s">
        <v>669</v>
      </c>
      <c r="JJY111" s="98" t="s">
        <v>669</v>
      </c>
      <c r="JJZ111" s="98" t="s">
        <v>669</v>
      </c>
      <c r="JKA111" s="98" t="s">
        <v>669</v>
      </c>
      <c r="JKB111" s="98" t="s">
        <v>669</v>
      </c>
      <c r="JKC111" s="98" t="s">
        <v>669</v>
      </c>
      <c r="JKD111" s="98" t="s">
        <v>669</v>
      </c>
      <c r="JKE111" s="98" t="s">
        <v>669</v>
      </c>
      <c r="JKF111" s="98" t="s">
        <v>669</v>
      </c>
      <c r="JKG111" s="98" t="s">
        <v>669</v>
      </c>
      <c r="JKH111" s="98" t="s">
        <v>669</v>
      </c>
      <c r="JKI111" s="98" t="s">
        <v>669</v>
      </c>
      <c r="JKJ111" s="98" t="s">
        <v>669</v>
      </c>
      <c r="JKK111" s="98" t="s">
        <v>669</v>
      </c>
      <c r="JKL111" s="98" t="s">
        <v>669</v>
      </c>
      <c r="JKM111" s="98" t="s">
        <v>669</v>
      </c>
      <c r="JKN111" s="98" t="s">
        <v>669</v>
      </c>
      <c r="JKO111" s="98" t="s">
        <v>669</v>
      </c>
      <c r="JKP111" s="98" t="s">
        <v>669</v>
      </c>
      <c r="JKQ111" s="98" t="s">
        <v>669</v>
      </c>
      <c r="JKR111" s="98" t="s">
        <v>669</v>
      </c>
      <c r="JKS111" s="98" t="s">
        <v>669</v>
      </c>
      <c r="JKT111" s="98" t="s">
        <v>669</v>
      </c>
      <c r="JKU111" s="98" t="s">
        <v>669</v>
      </c>
      <c r="JKV111" s="98" t="s">
        <v>669</v>
      </c>
      <c r="JKW111" s="98" t="s">
        <v>669</v>
      </c>
      <c r="JKX111" s="98" t="s">
        <v>669</v>
      </c>
      <c r="JKY111" s="98" t="s">
        <v>669</v>
      </c>
      <c r="JKZ111" s="98" t="s">
        <v>669</v>
      </c>
      <c r="JLA111" s="98" t="s">
        <v>669</v>
      </c>
      <c r="JLB111" s="98" t="s">
        <v>669</v>
      </c>
      <c r="JLC111" s="98" t="s">
        <v>669</v>
      </c>
      <c r="JLD111" s="98" t="s">
        <v>669</v>
      </c>
      <c r="JLE111" s="98" t="s">
        <v>669</v>
      </c>
      <c r="JLF111" s="98" t="s">
        <v>669</v>
      </c>
      <c r="JLG111" s="98" t="s">
        <v>669</v>
      </c>
      <c r="JLH111" s="98" t="s">
        <v>669</v>
      </c>
      <c r="JLI111" s="98" t="s">
        <v>669</v>
      </c>
      <c r="JLJ111" s="98" t="s">
        <v>669</v>
      </c>
      <c r="JLK111" s="98" t="s">
        <v>669</v>
      </c>
      <c r="JLL111" s="98" t="s">
        <v>669</v>
      </c>
      <c r="JLM111" s="98" t="s">
        <v>669</v>
      </c>
      <c r="JLN111" s="98" t="s">
        <v>669</v>
      </c>
      <c r="JLO111" s="98" t="s">
        <v>669</v>
      </c>
      <c r="JLP111" s="98" t="s">
        <v>669</v>
      </c>
      <c r="JLQ111" s="98" t="s">
        <v>669</v>
      </c>
      <c r="JLR111" s="98" t="s">
        <v>669</v>
      </c>
      <c r="JLS111" s="98" t="s">
        <v>669</v>
      </c>
      <c r="JLT111" s="98" t="s">
        <v>669</v>
      </c>
      <c r="JLU111" s="98" t="s">
        <v>669</v>
      </c>
      <c r="JLV111" s="98" t="s">
        <v>669</v>
      </c>
      <c r="JLW111" s="98" t="s">
        <v>669</v>
      </c>
      <c r="JLX111" s="98" t="s">
        <v>669</v>
      </c>
      <c r="JLY111" s="98" t="s">
        <v>669</v>
      </c>
      <c r="JLZ111" s="98" t="s">
        <v>669</v>
      </c>
      <c r="JMA111" s="98" t="s">
        <v>669</v>
      </c>
      <c r="JMB111" s="98" t="s">
        <v>669</v>
      </c>
      <c r="JMC111" s="98" t="s">
        <v>669</v>
      </c>
      <c r="JMD111" s="98" t="s">
        <v>669</v>
      </c>
      <c r="JME111" s="98" t="s">
        <v>669</v>
      </c>
      <c r="JMF111" s="98" t="s">
        <v>669</v>
      </c>
      <c r="JMG111" s="98" t="s">
        <v>669</v>
      </c>
      <c r="JMH111" s="98" t="s">
        <v>669</v>
      </c>
      <c r="JMI111" s="98" t="s">
        <v>669</v>
      </c>
      <c r="JMJ111" s="98" t="s">
        <v>669</v>
      </c>
      <c r="JMK111" s="98" t="s">
        <v>669</v>
      </c>
      <c r="JML111" s="98" t="s">
        <v>669</v>
      </c>
      <c r="JMM111" s="98" t="s">
        <v>669</v>
      </c>
      <c r="JMN111" s="98" t="s">
        <v>669</v>
      </c>
      <c r="JMO111" s="98" t="s">
        <v>669</v>
      </c>
      <c r="JMP111" s="98" t="s">
        <v>669</v>
      </c>
      <c r="JMQ111" s="98" t="s">
        <v>669</v>
      </c>
      <c r="JMR111" s="98" t="s">
        <v>669</v>
      </c>
      <c r="JMS111" s="98" t="s">
        <v>669</v>
      </c>
      <c r="JMT111" s="98" t="s">
        <v>669</v>
      </c>
      <c r="JMU111" s="98" t="s">
        <v>669</v>
      </c>
      <c r="JMV111" s="98" t="s">
        <v>669</v>
      </c>
      <c r="JMW111" s="98" t="s">
        <v>669</v>
      </c>
      <c r="JMX111" s="98" t="s">
        <v>669</v>
      </c>
      <c r="JMY111" s="98" t="s">
        <v>669</v>
      </c>
      <c r="JMZ111" s="98" t="s">
        <v>669</v>
      </c>
      <c r="JNA111" s="98" t="s">
        <v>669</v>
      </c>
      <c r="JNB111" s="98" t="s">
        <v>669</v>
      </c>
      <c r="JNC111" s="98" t="s">
        <v>669</v>
      </c>
      <c r="JND111" s="98" t="s">
        <v>669</v>
      </c>
      <c r="JNE111" s="98" t="s">
        <v>669</v>
      </c>
      <c r="JNF111" s="98" t="s">
        <v>669</v>
      </c>
      <c r="JNG111" s="98" t="s">
        <v>669</v>
      </c>
      <c r="JNH111" s="98" t="s">
        <v>669</v>
      </c>
      <c r="JNI111" s="98" t="s">
        <v>669</v>
      </c>
      <c r="JNJ111" s="98" t="s">
        <v>669</v>
      </c>
      <c r="JNK111" s="98" t="s">
        <v>669</v>
      </c>
      <c r="JNL111" s="98" t="s">
        <v>669</v>
      </c>
      <c r="JNM111" s="98" t="s">
        <v>669</v>
      </c>
      <c r="JNN111" s="98" t="s">
        <v>669</v>
      </c>
      <c r="JNO111" s="98" t="s">
        <v>669</v>
      </c>
      <c r="JNP111" s="98" t="s">
        <v>669</v>
      </c>
      <c r="JNQ111" s="98" t="s">
        <v>669</v>
      </c>
      <c r="JNR111" s="98" t="s">
        <v>669</v>
      </c>
      <c r="JNS111" s="98" t="s">
        <v>669</v>
      </c>
      <c r="JNT111" s="98" t="s">
        <v>669</v>
      </c>
      <c r="JNU111" s="98" t="s">
        <v>669</v>
      </c>
      <c r="JNV111" s="98" t="s">
        <v>669</v>
      </c>
      <c r="JNW111" s="98" t="s">
        <v>669</v>
      </c>
      <c r="JNX111" s="98" t="s">
        <v>669</v>
      </c>
      <c r="JNY111" s="98" t="s">
        <v>669</v>
      </c>
      <c r="JNZ111" s="98" t="s">
        <v>669</v>
      </c>
      <c r="JOA111" s="98" t="s">
        <v>669</v>
      </c>
      <c r="JOB111" s="98" t="s">
        <v>669</v>
      </c>
      <c r="JOC111" s="98" t="s">
        <v>669</v>
      </c>
      <c r="JOD111" s="98" t="s">
        <v>669</v>
      </c>
      <c r="JOE111" s="98" t="s">
        <v>669</v>
      </c>
      <c r="JOF111" s="98" t="s">
        <v>669</v>
      </c>
      <c r="JOG111" s="98" t="s">
        <v>669</v>
      </c>
      <c r="JOH111" s="98" t="s">
        <v>669</v>
      </c>
      <c r="JOI111" s="98" t="s">
        <v>669</v>
      </c>
      <c r="JOJ111" s="98" t="s">
        <v>669</v>
      </c>
      <c r="JOK111" s="98" t="s">
        <v>669</v>
      </c>
      <c r="JOL111" s="98" t="s">
        <v>669</v>
      </c>
      <c r="JOM111" s="98" t="s">
        <v>669</v>
      </c>
      <c r="JON111" s="98" t="s">
        <v>669</v>
      </c>
      <c r="JOO111" s="98" t="s">
        <v>669</v>
      </c>
      <c r="JOP111" s="98" t="s">
        <v>669</v>
      </c>
      <c r="JOQ111" s="98" t="s">
        <v>669</v>
      </c>
      <c r="JOR111" s="98" t="s">
        <v>669</v>
      </c>
      <c r="JOS111" s="98" t="s">
        <v>669</v>
      </c>
      <c r="JOT111" s="98" t="s">
        <v>669</v>
      </c>
      <c r="JOU111" s="98" t="s">
        <v>669</v>
      </c>
      <c r="JOV111" s="98" t="s">
        <v>669</v>
      </c>
      <c r="JOW111" s="98" t="s">
        <v>669</v>
      </c>
      <c r="JOX111" s="98" t="s">
        <v>669</v>
      </c>
      <c r="JOY111" s="98" t="s">
        <v>669</v>
      </c>
      <c r="JOZ111" s="98" t="s">
        <v>669</v>
      </c>
      <c r="JPA111" s="98" t="s">
        <v>669</v>
      </c>
      <c r="JPB111" s="98" t="s">
        <v>669</v>
      </c>
      <c r="JPC111" s="98" t="s">
        <v>669</v>
      </c>
      <c r="JPD111" s="98" t="s">
        <v>669</v>
      </c>
      <c r="JPE111" s="98" t="s">
        <v>669</v>
      </c>
      <c r="JPF111" s="98" t="s">
        <v>669</v>
      </c>
      <c r="JPG111" s="98" t="s">
        <v>669</v>
      </c>
      <c r="JPH111" s="98" t="s">
        <v>669</v>
      </c>
      <c r="JPI111" s="98" t="s">
        <v>669</v>
      </c>
      <c r="JPJ111" s="98" t="s">
        <v>669</v>
      </c>
      <c r="JPK111" s="98" t="s">
        <v>669</v>
      </c>
      <c r="JPL111" s="98" t="s">
        <v>669</v>
      </c>
      <c r="JPM111" s="98" t="s">
        <v>669</v>
      </c>
      <c r="JPN111" s="98" t="s">
        <v>669</v>
      </c>
      <c r="JPO111" s="98" t="s">
        <v>669</v>
      </c>
      <c r="JPP111" s="98" t="s">
        <v>669</v>
      </c>
      <c r="JPQ111" s="98" t="s">
        <v>669</v>
      </c>
      <c r="JPR111" s="98" t="s">
        <v>669</v>
      </c>
      <c r="JPS111" s="98" t="s">
        <v>669</v>
      </c>
      <c r="JPT111" s="98" t="s">
        <v>669</v>
      </c>
      <c r="JPU111" s="98" t="s">
        <v>669</v>
      </c>
      <c r="JPV111" s="98" t="s">
        <v>669</v>
      </c>
      <c r="JPW111" s="98" t="s">
        <v>669</v>
      </c>
      <c r="JPX111" s="98" t="s">
        <v>669</v>
      </c>
      <c r="JPY111" s="98" t="s">
        <v>669</v>
      </c>
      <c r="JPZ111" s="98" t="s">
        <v>669</v>
      </c>
      <c r="JQA111" s="98" t="s">
        <v>669</v>
      </c>
      <c r="JQB111" s="98" t="s">
        <v>669</v>
      </c>
      <c r="JQC111" s="98" t="s">
        <v>669</v>
      </c>
      <c r="JQD111" s="98" t="s">
        <v>669</v>
      </c>
      <c r="JQE111" s="98" t="s">
        <v>669</v>
      </c>
      <c r="JQF111" s="98" t="s">
        <v>669</v>
      </c>
      <c r="JQG111" s="98" t="s">
        <v>669</v>
      </c>
      <c r="JQH111" s="98" t="s">
        <v>669</v>
      </c>
      <c r="JQI111" s="98" t="s">
        <v>669</v>
      </c>
      <c r="JQJ111" s="98" t="s">
        <v>669</v>
      </c>
      <c r="JQK111" s="98" t="s">
        <v>669</v>
      </c>
      <c r="JQL111" s="98" t="s">
        <v>669</v>
      </c>
      <c r="JQM111" s="98" t="s">
        <v>669</v>
      </c>
      <c r="JQN111" s="98" t="s">
        <v>669</v>
      </c>
      <c r="JQO111" s="98" t="s">
        <v>669</v>
      </c>
      <c r="JQP111" s="98" t="s">
        <v>669</v>
      </c>
      <c r="JQQ111" s="98" t="s">
        <v>669</v>
      </c>
      <c r="JQR111" s="98" t="s">
        <v>669</v>
      </c>
      <c r="JQS111" s="98" t="s">
        <v>669</v>
      </c>
      <c r="JQT111" s="98" t="s">
        <v>669</v>
      </c>
      <c r="JQU111" s="98" t="s">
        <v>669</v>
      </c>
      <c r="JQV111" s="98" t="s">
        <v>669</v>
      </c>
      <c r="JQW111" s="98" t="s">
        <v>669</v>
      </c>
      <c r="JQX111" s="98" t="s">
        <v>669</v>
      </c>
      <c r="JQY111" s="98" t="s">
        <v>669</v>
      </c>
      <c r="JQZ111" s="98" t="s">
        <v>669</v>
      </c>
      <c r="JRA111" s="98" t="s">
        <v>669</v>
      </c>
      <c r="JRB111" s="98" t="s">
        <v>669</v>
      </c>
      <c r="JRC111" s="98" t="s">
        <v>669</v>
      </c>
      <c r="JRD111" s="98" t="s">
        <v>669</v>
      </c>
      <c r="JRE111" s="98" t="s">
        <v>669</v>
      </c>
      <c r="JRF111" s="98" t="s">
        <v>669</v>
      </c>
      <c r="JRG111" s="98" t="s">
        <v>669</v>
      </c>
      <c r="JRH111" s="98" t="s">
        <v>669</v>
      </c>
      <c r="JRI111" s="98" t="s">
        <v>669</v>
      </c>
      <c r="JRJ111" s="98" t="s">
        <v>669</v>
      </c>
      <c r="JRK111" s="98" t="s">
        <v>669</v>
      </c>
      <c r="JRL111" s="98" t="s">
        <v>669</v>
      </c>
      <c r="JRM111" s="98" t="s">
        <v>669</v>
      </c>
      <c r="JRN111" s="98" t="s">
        <v>669</v>
      </c>
      <c r="JRO111" s="98" t="s">
        <v>669</v>
      </c>
      <c r="JRP111" s="98" t="s">
        <v>669</v>
      </c>
      <c r="JRQ111" s="98" t="s">
        <v>669</v>
      </c>
      <c r="JRR111" s="98" t="s">
        <v>669</v>
      </c>
      <c r="JRS111" s="98" t="s">
        <v>669</v>
      </c>
      <c r="JRT111" s="98" t="s">
        <v>669</v>
      </c>
      <c r="JRU111" s="98" t="s">
        <v>669</v>
      </c>
      <c r="JRV111" s="98" t="s">
        <v>669</v>
      </c>
      <c r="JRW111" s="98" t="s">
        <v>669</v>
      </c>
      <c r="JRX111" s="98" t="s">
        <v>669</v>
      </c>
      <c r="JRY111" s="98" t="s">
        <v>669</v>
      </c>
      <c r="JRZ111" s="98" t="s">
        <v>669</v>
      </c>
      <c r="JSA111" s="98" t="s">
        <v>669</v>
      </c>
      <c r="JSB111" s="98" t="s">
        <v>669</v>
      </c>
      <c r="JSC111" s="98" t="s">
        <v>669</v>
      </c>
      <c r="JSD111" s="98" t="s">
        <v>669</v>
      </c>
      <c r="JSE111" s="98" t="s">
        <v>669</v>
      </c>
      <c r="JSF111" s="98" t="s">
        <v>669</v>
      </c>
      <c r="JSG111" s="98" t="s">
        <v>669</v>
      </c>
      <c r="JSH111" s="98" t="s">
        <v>669</v>
      </c>
      <c r="JSI111" s="98" t="s">
        <v>669</v>
      </c>
      <c r="JSJ111" s="98" t="s">
        <v>669</v>
      </c>
      <c r="JSK111" s="98" t="s">
        <v>669</v>
      </c>
      <c r="JSL111" s="98" t="s">
        <v>669</v>
      </c>
      <c r="JSM111" s="98" t="s">
        <v>669</v>
      </c>
      <c r="JSN111" s="98" t="s">
        <v>669</v>
      </c>
      <c r="JSO111" s="98" t="s">
        <v>669</v>
      </c>
      <c r="JSP111" s="98" t="s">
        <v>669</v>
      </c>
      <c r="JSQ111" s="98" t="s">
        <v>669</v>
      </c>
      <c r="JSR111" s="98" t="s">
        <v>669</v>
      </c>
      <c r="JSS111" s="98" t="s">
        <v>669</v>
      </c>
      <c r="JST111" s="98" t="s">
        <v>669</v>
      </c>
      <c r="JSU111" s="98" t="s">
        <v>669</v>
      </c>
      <c r="JSV111" s="98" t="s">
        <v>669</v>
      </c>
      <c r="JSW111" s="98" t="s">
        <v>669</v>
      </c>
      <c r="JSX111" s="98" t="s">
        <v>669</v>
      </c>
      <c r="JSY111" s="98" t="s">
        <v>669</v>
      </c>
      <c r="JSZ111" s="98" t="s">
        <v>669</v>
      </c>
      <c r="JTA111" s="98" t="s">
        <v>669</v>
      </c>
      <c r="JTB111" s="98" t="s">
        <v>669</v>
      </c>
      <c r="JTC111" s="98" t="s">
        <v>669</v>
      </c>
      <c r="JTD111" s="98" t="s">
        <v>669</v>
      </c>
      <c r="JTE111" s="98" t="s">
        <v>669</v>
      </c>
      <c r="JTF111" s="98" t="s">
        <v>669</v>
      </c>
      <c r="JTG111" s="98" t="s">
        <v>669</v>
      </c>
      <c r="JTH111" s="98" t="s">
        <v>669</v>
      </c>
      <c r="JTI111" s="98" t="s">
        <v>669</v>
      </c>
      <c r="JTJ111" s="98" t="s">
        <v>669</v>
      </c>
      <c r="JTK111" s="98" t="s">
        <v>669</v>
      </c>
      <c r="JTL111" s="98" t="s">
        <v>669</v>
      </c>
      <c r="JTM111" s="98" t="s">
        <v>669</v>
      </c>
      <c r="JTN111" s="98" t="s">
        <v>669</v>
      </c>
      <c r="JTO111" s="98" t="s">
        <v>669</v>
      </c>
      <c r="JTP111" s="98" t="s">
        <v>669</v>
      </c>
      <c r="JTQ111" s="98" t="s">
        <v>669</v>
      </c>
      <c r="JTR111" s="98" t="s">
        <v>669</v>
      </c>
      <c r="JTS111" s="98" t="s">
        <v>669</v>
      </c>
      <c r="JTT111" s="98" t="s">
        <v>669</v>
      </c>
      <c r="JTU111" s="98" t="s">
        <v>669</v>
      </c>
      <c r="JTV111" s="98" t="s">
        <v>669</v>
      </c>
      <c r="JTW111" s="98" t="s">
        <v>669</v>
      </c>
      <c r="JTX111" s="98" t="s">
        <v>669</v>
      </c>
      <c r="JTY111" s="98" t="s">
        <v>669</v>
      </c>
      <c r="JTZ111" s="98" t="s">
        <v>669</v>
      </c>
      <c r="JUA111" s="98" t="s">
        <v>669</v>
      </c>
      <c r="JUB111" s="98" t="s">
        <v>669</v>
      </c>
      <c r="JUC111" s="98" t="s">
        <v>669</v>
      </c>
      <c r="JUD111" s="98" t="s">
        <v>669</v>
      </c>
      <c r="JUE111" s="98" t="s">
        <v>669</v>
      </c>
      <c r="JUF111" s="98" t="s">
        <v>669</v>
      </c>
      <c r="JUG111" s="98" t="s">
        <v>669</v>
      </c>
      <c r="JUH111" s="98" t="s">
        <v>669</v>
      </c>
      <c r="JUI111" s="98" t="s">
        <v>669</v>
      </c>
      <c r="JUJ111" s="98" t="s">
        <v>669</v>
      </c>
      <c r="JUK111" s="98" t="s">
        <v>669</v>
      </c>
      <c r="JUL111" s="98" t="s">
        <v>669</v>
      </c>
      <c r="JUM111" s="98" t="s">
        <v>669</v>
      </c>
      <c r="JUN111" s="98" t="s">
        <v>669</v>
      </c>
      <c r="JUO111" s="98" t="s">
        <v>669</v>
      </c>
      <c r="JUP111" s="98" t="s">
        <v>669</v>
      </c>
      <c r="JUQ111" s="98" t="s">
        <v>669</v>
      </c>
      <c r="JUR111" s="98" t="s">
        <v>669</v>
      </c>
      <c r="JUS111" s="98" t="s">
        <v>669</v>
      </c>
      <c r="JUT111" s="98" t="s">
        <v>669</v>
      </c>
      <c r="JUU111" s="98" t="s">
        <v>669</v>
      </c>
      <c r="JUV111" s="98" t="s">
        <v>669</v>
      </c>
      <c r="JUW111" s="98" t="s">
        <v>669</v>
      </c>
      <c r="JUX111" s="98" t="s">
        <v>669</v>
      </c>
      <c r="JUY111" s="98" t="s">
        <v>669</v>
      </c>
      <c r="JUZ111" s="98" t="s">
        <v>669</v>
      </c>
      <c r="JVA111" s="98" t="s">
        <v>669</v>
      </c>
      <c r="JVB111" s="98" t="s">
        <v>669</v>
      </c>
      <c r="JVC111" s="98" t="s">
        <v>669</v>
      </c>
      <c r="JVD111" s="98" t="s">
        <v>669</v>
      </c>
      <c r="JVE111" s="98" t="s">
        <v>669</v>
      </c>
      <c r="JVF111" s="98" t="s">
        <v>669</v>
      </c>
      <c r="JVG111" s="98" t="s">
        <v>669</v>
      </c>
      <c r="JVH111" s="98" t="s">
        <v>669</v>
      </c>
      <c r="JVI111" s="98" t="s">
        <v>669</v>
      </c>
      <c r="JVJ111" s="98" t="s">
        <v>669</v>
      </c>
      <c r="JVK111" s="98" t="s">
        <v>669</v>
      </c>
      <c r="JVL111" s="98" t="s">
        <v>669</v>
      </c>
      <c r="JVM111" s="98" t="s">
        <v>669</v>
      </c>
      <c r="JVN111" s="98" t="s">
        <v>669</v>
      </c>
      <c r="JVO111" s="98" t="s">
        <v>669</v>
      </c>
      <c r="JVP111" s="98" t="s">
        <v>669</v>
      </c>
      <c r="JVQ111" s="98" t="s">
        <v>669</v>
      </c>
      <c r="JVR111" s="98" t="s">
        <v>669</v>
      </c>
      <c r="JVS111" s="98" t="s">
        <v>669</v>
      </c>
      <c r="JVT111" s="98" t="s">
        <v>669</v>
      </c>
      <c r="JVU111" s="98" t="s">
        <v>669</v>
      </c>
      <c r="JVV111" s="98" t="s">
        <v>669</v>
      </c>
      <c r="JVW111" s="98" t="s">
        <v>669</v>
      </c>
      <c r="JVX111" s="98" t="s">
        <v>669</v>
      </c>
      <c r="JVY111" s="98" t="s">
        <v>669</v>
      </c>
      <c r="JVZ111" s="98" t="s">
        <v>669</v>
      </c>
      <c r="JWA111" s="98" t="s">
        <v>669</v>
      </c>
      <c r="JWB111" s="98" t="s">
        <v>669</v>
      </c>
      <c r="JWC111" s="98" t="s">
        <v>669</v>
      </c>
      <c r="JWD111" s="98" t="s">
        <v>669</v>
      </c>
      <c r="JWE111" s="98" t="s">
        <v>669</v>
      </c>
      <c r="JWF111" s="98" t="s">
        <v>669</v>
      </c>
      <c r="JWG111" s="98" t="s">
        <v>669</v>
      </c>
      <c r="JWH111" s="98" t="s">
        <v>669</v>
      </c>
      <c r="JWI111" s="98" t="s">
        <v>669</v>
      </c>
      <c r="JWJ111" s="98" t="s">
        <v>669</v>
      </c>
      <c r="JWK111" s="98" t="s">
        <v>669</v>
      </c>
      <c r="JWL111" s="98" t="s">
        <v>669</v>
      </c>
      <c r="JWM111" s="98" t="s">
        <v>669</v>
      </c>
      <c r="JWN111" s="98" t="s">
        <v>669</v>
      </c>
      <c r="JWO111" s="98" t="s">
        <v>669</v>
      </c>
      <c r="JWP111" s="98" t="s">
        <v>669</v>
      </c>
      <c r="JWQ111" s="98" t="s">
        <v>669</v>
      </c>
      <c r="JWR111" s="98" t="s">
        <v>669</v>
      </c>
      <c r="JWS111" s="98" t="s">
        <v>669</v>
      </c>
      <c r="JWT111" s="98" t="s">
        <v>669</v>
      </c>
      <c r="JWU111" s="98" t="s">
        <v>669</v>
      </c>
      <c r="JWV111" s="98" t="s">
        <v>669</v>
      </c>
      <c r="JWW111" s="98" t="s">
        <v>669</v>
      </c>
      <c r="JWX111" s="98" t="s">
        <v>669</v>
      </c>
      <c r="JWY111" s="98" t="s">
        <v>669</v>
      </c>
      <c r="JWZ111" s="98" t="s">
        <v>669</v>
      </c>
      <c r="JXA111" s="98" t="s">
        <v>669</v>
      </c>
      <c r="JXB111" s="98" t="s">
        <v>669</v>
      </c>
      <c r="JXC111" s="98" t="s">
        <v>669</v>
      </c>
      <c r="JXD111" s="98" t="s">
        <v>669</v>
      </c>
      <c r="JXE111" s="98" t="s">
        <v>669</v>
      </c>
      <c r="JXF111" s="98" t="s">
        <v>669</v>
      </c>
      <c r="JXG111" s="98" t="s">
        <v>669</v>
      </c>
      <c r="JXH111" s="98" t="s">
        <v>669</v>
      </c>
      <c r="JXI111" s="98" t="s">
        <v>669</v>
      </c>
      <c r="JXJ111" s="98" t="s">
        <v>669</v>
      </c>
      <c r="JXK111" s="98" t="s">
        <v>669</v>
      </c>
      <c r="JXL111" s="98" t="s">
        <v>669</v>
      </c>
      <c r="JXM111" s="98" t="s">
        <v>669</v>
      </c>
      <c r="JXN111" s="98" t="s">
        <v>669</v>
      </c>
      <c r="JXO111" s="98" t="s">
        <v>669</v>
      </c>
      <c r="JXP111" s="98" t="s">
        <v>669</v>
      </c>
      <c r="JXQ111" s="98" t="s">
        <v>669</v>
      </c>
      <c r="JXR111" s="98" t="s">
        <v>669</v>
      </c>
      <c r="JXS111" s="98" t="s">
        <v>669</v>
      </c>
      <c r="JXT111" s="98" t="s">
        <v>669</v>
      </c>
      <c r="JXU111" s="98" t="s">
        <v>669</v>
      </c>
      <c r="JXV111" s="98" t="s">
        <v>669</v>
      </c>
      <c r="JXW111" s="98" t="s">
        <v>669</v>
      </c>
      <c r="JXX111" s="98" t="s">
        <v>669</v>
      </c>
      <c r="JXY111" s="98" t="s">
        <v>669</v>
      </c>
      <c r="JXZ111" s="98" t="s">
        <v>669</v>
      </c>
      <c r="JYA111" s="98" t="s">
        <v>669</v>
      </c>
      <c r="JYB111" s="98" t="s">
        <v>669</v>
      </c>
      <c r="JYC111" s="98" t="s">
        <v>669</v>
      </c>
      <c r="JYD111" s="98" t="s">
        <v>669</v>
      </c>
      <c r="JYE111" s="98" t="s">
        <v>669</v>
      </c>
      <c r="JYF111" s="98" t="s">
        <v>669</v>
      </c>
      <c r="JYG111" s="98" t="s">
        <v>669</v>
      </c>
      <c r="JYH111" s="98" t="s">
        <v>669</v>
      </c>
      <c r="JYI111" s="98" t="s">
        <v>669</v>
      </c>
      <c r="JYJ111" s="98" t="s">
        <v>669</v>
      </c>
      <c r="JYK111" s="98" t="s">
        <v>669</v>
      </c>
      <c r="JYL111" s="98" t="s">
        <v>669</v>
      </c>
      <c r="JYM111" s="98" t="s">
        <v>669</v>
      </c>
      <c r="JYN111" s="98" t="s">
        <v>669</v>
      </c>
      <c r="JYO111" s="98" t="s">
        <v>669</v>
      </c>
      <c r="JYP111" s="98" t="s">
        <v>669</v>
      </c>
      <c r="JYQ111" s="98" t="s">
        <v>669</v>
      </c>
      <c r="JYR111" s="98" t="s">
        <v>669</v>
      </c>
      <c r="JYS111" s="98" t="s">
        <v>669</v>
      </c>
      <c r="JYT111" s="98" t="s">
        <v>669</v>
      </c>
      <c r="JYU111" s="98" t="s">
        <v>669</v>
      </c>
      <c r="JYV111" s="98" t="s">
        <v>669</v>
      </c>
      <c r="JYW111" s="98" t="s">
        <v>669</v>
      </c>
      <c r="JYX111" s="98" t="s">
        <v>669</v>
      </c>
      <c r="JYY111" s="98" t="s">
        <v>669</v>
      </c>
      <c r="JYZ111" s="98" t="s">
        <v>669</v>
      </c>
      <c r="JZA111" s="98" t="s">
        <v>669</v>
      </c>
      <c r="JZB111" s="98" t="s">
        <v>669</v>
      </c>
      <c r="JZC111" s="98" t="s">
        <v>669</v>
      </c>
      <c r="JZD111" s="98" t="s">
        <v>669</v>
      </c>
      <c r="JZE111" s="98" t="s">
        <v>669</v>
      </c>
      <c r="JZF111" s="98" t="s">
        <v>669</v>
      </c>
      <c r="JZG111" s="98" t="s">
        <v>669</v>
      </c>
      <c r="JZH111" s="98" t="s">
        <v>669</v>
      </c>
      <c r="JZI111" s="98" t="s">
        <v>669</v>
      </c>
      <c r="JZJ111" s="98" t="s">
        <v>669</v>
      </c>
      <c r="JZK111" s="98" t="s">
        <v>669</v>
      </c>
      <c r="JZL111" s="98" t="s">
        <v>669</v>
      </c>
      <c r="JZM111" s="98" t="s">
        <v>669</v>
      </c>
      <c r="JZN111" s="98" t="s">
        <v>669</v>
      </c>
      <c r="JZO111" s="98" t="s">
        <v>669</v>
      </c>
      <c r="JZP111" s="98" t="s">
        <v>669</v>
      </c>
      <c r="JZQ111" s="98" t="s">
        <v>669</v>
      </c>
      <c r="JZR111" s="98" t="s">
        <v>669</v>
      </c>
      <c r="JZS111" s="98" t="s">
        <v>669</v>
      </c>
      <c r="JZT111" s="98" t="s">
        <v>669</v>
      </c>
      <c r="JZU111" s="98" t="s">
        <v>669</v>
      </c>
      <c r="JZV111" s="98" t="s">
        <v>669</v>
      </c>
      <c r="JZW111" s="98" t="s">
        <v>669</v>
      </c>
      <c r="JZX111" s="98" t="s">
        <v>669</v>
      </c>
      <c r="JZY111" s="98" t="s">
        <v>669</v>
      </c>
      <c r="JZZ111" s="98" t="s">
        <v>669</v>
      </c>
      <c r="KAA111" s="98" t="s">
        <v>669</v>
      </c>
      <c r="KAB111" s="98" t="s">
        <v>669</v>
      </c>
      <c r="KAC111" s="98" t="s">
        <v>669</v>
      </c>
      <c r="KAD111" s="98" t="s">
        <v>669</v>
      </c>
      <c r="KAE111" s="98" t="s">
        <v>669</v>
      </c>
      <c r="KAF111" s="98" t="s">
        <v>669</v>
      </c>
      <c r="KAG111" s="98" t="s">
        <v>669</v>
      </c>
      <c r="KAH111" s="98" t="s">
        <v>669</v>
      </c>
      <c r="KAI111" s="98" t="s">
        <v>669</v>
      </c>
      <c r="KAJ111" s="98" t="s">
        <v>669</v>
      </c>
      <c r="KAK111" s="98" t="s">
        <v>669</v>
      </c>
      <c r="KAL111" s="98" t="s">
        <v>669</v>
      </c>
      <c r="KAM111" s="98" t="s">
        <v>669</v>
      </c>
      <c r="KAN111" s="98" t="s">
        <v>669</v>
      </c>
      <c r="KAO111" s="98" t="s">
        <v>669</v>
      </c>
      <c r="KAP111" s="98" t="s">
        <v>669</v>
      </c>
      <c r="KAQ111" s="98" t="s">
        <v>669</v>
      </c>
      <c r="KAR111" s="98" t="s">
        <v>669</v>
      </c>
      <c r="KAS111" s="98" t="s">
        <v>669</v>
      </c>
      <c r="KAT111" s="98" t="s">
        <v>669</v>
      </c>
      <c r="KAU111" s="98" t="s">
        <v>669</v>
      </c>
      <c r="KAV111" s="98" t="s">
        <v>669</v>
      </c>
      <c r="KAW111" s="98" t="s">
        <v>669</v>
      </c>
      <c r="KAX111" s="98" t="s">
        <v>669</v>
      </c>
      <c r="KAY111" s="98" t="s">
        <v>669</v>
      </c>
      <c r="KAZ111" s="98" t="s">
        <v>669</v>
      </c>
      <c r="KBA111" s="98" t="s">
        <v>669</v>
      </c>
      <c r="KBB111" s="98" t="s">
        <v>669</v>
      </c>
      <c r="KBC111" s="98" t="s">
        <v>669</v>
      </c>
      <c r="KBD111" s="98" t="s">
        <v>669</v>
      </c>
      <c r="KBE111" s="98" t="s">
        <v>669</v>
      </c>
      <c r="KBF111" s="98" t="s">
        <v>669</v>
      </c>
      <c r="KBG111" s="98" t="s">
        <v>669</v>
      </c>
      <c r="KBH111" s="98" t="s">
        <v>669</v>
      </c>
      <c r="KBI111" s="98" t="s">
        <v>669</v>
      </c>
      <c r="KBJ111" s="98" t="s">
        <v>669</v>
      </c>
      <c r="KBK111" s="98" t="s">
        <v>669</v>
      </c>
      <c r="KBL111" s="98" t="s">
        <v>669</v>
      </c>
      <c r="KBM111" s="98" t="s">
        <v>669</v>
      </c>
      <c r="KBN111" s="98" t="s">
        <v>669</v>
      </c>
      <c r="KBO111" s="98" t="s">
        <v>669</v>
      </c>
      <c r="KBP111" s="98" t="s">
        <v>669</v>
      </c>
      <c r="KBQ111" s="98" t="s">
        <v>669</v>
      </c>
      <c r="KBR111" s="98" t="s">
        <v>669</v>
      </c>
      <c r="KBS111" s="98" t="s">
        <v>669</v>
      </c>
      <c r="KBT111" s="98" t="s">
        <v>669</v>
      </c>
      <c r="KBU111" s="98" t="s">
        <v>669</v>
      </c>
      <c r="KBV111" s="98" t="s">
        <v>669</v>
      </c>
      <c r="KBW111" s="98" t="s">
        <v>669</v>
      </c>
      <c r="KBX111" s="98" t="s">
        <v>669</v>
      </c>
      <c r="KBY111" s="98" t="s">
        <v>669</v>
      </c>
      <c r="KBZ111" s="98" t="s">
        <v>669</v>
      </c>
      <c r="KCA111" s="98" t="s">
        <v>669</v>
      </c>
      <c r="KCB111" s="98" t="s">
        <v>669</v>
      </c>
      <c r="KCC111" s="98" t="s">
        <v>669</v>
      </c>
      <c r="KCD111" s="98" t="s">
        <v>669</v>
      </c>
      <c r="KCE111" s="98" t="s">
        <v>669</v>
      </c>
      <c r="KCF111" s="98" t="s">
        <v>669</v>
      </c>
      <c r="KCG111" s="98" t="s">
        <v>669</v>
      </c>
      <c r="KCH111" s="98" t="s">
        <v>669</v>
      </c>
      <c r="KCI111" s="98" t="s">
        <v>669</v>
      </c>
      <c r="KCJ111" s="98" t="s">
        <v>669</v>
      </c>
      <c r="KCK111" s="98" t="s">
        <v>669</v>
      </c>
      <c r="KCL111" s="98" t="s">
        <v>669</v>
      </c>
      <c r="KCM111" s="98" t="s">
        <v>669</v>
      </c>
      <c r="KCN111" s="98" t="s">
        <v>669</v>
      </c>
      <c r="KCO111" s="98" t="s">
        <v>669</v>
      </c>
      <c r="KCP111" s="98" t="s">
        <v>669</v>
      </c>
      <c r="KCQ111" s="98" t="s">
        <v>669</v>
      </c>
      <c r="KCR111" s="98" t="s">
        <v>669</v>
      </c>
      <c r="KCS111" s="98" t="s">
        <v>669</v>
      </c>
      <c r="KCT111" s="98" t="s">
        <v>669</v>
      </c>
      <c r="KCU111" s="98" t="s">
        <v>669</v>
      </c>
      <c r="KCV111" s="98" t="s">
        <v>669</v>
      </c>
      <c r="KCW111" s="98" t="s">
        <v>669</v>
      </c>
      <c r="KCX111" s="98" t="s">
        <v>669</v>
      </c>
      <c r="KCY111" s="98" t="s">
        <v>669</v>
      </c>
      <c r="KCZ111" s="98" t="s">
        <v>669</v>
      </c>
      <c r="KDA111" s="98" t="s">
        <v>669</v>
      </c>
      <c r="KDB111" s="98" t="s">
        <v>669</v>
      </c>
      <c r="KDC111" s="98" t="s">
        <v>669</v>
      </c>
      <c r="KDD111" s="98" t="s">
        <v>669</v>
      </c>
      <c r="KDE111" s="98" t="s">
        <v>669</v>
      </c>
      <c r="KDF111" s="98" t="s">
        <v>669</v>
      </c>
      <c r="KDG111" s="98" t="s">
        <v>669</v>
      </c>
      <c r="KDH111" s="98" t="s">
        <v>669</v>
      </c>
      <c r="KDI111" s="98" t="s">
        <v>669</v>
      </c>
      <c r="KDJ111" s="98" t="s">
        <v>669</v>
      </c>
      <c r="KDK111" s="98" t="s">
        <v>669</v>
      </c>
      <c r="KDL111" s="98" t="s">
        <v>669</v>
      </c>
      <c r="KDM111" s="98" t="s">
        <v>669</v>
      </c>
      <c r="KDN111" s="98" t="s">
        <v>669</v>
      </c>
      <c r="KDO111" s="98" t="s">
        <v>669</v>
      </c>
      <c r="KDP111" s="98" t="s">
        <v>669</v>
      </c>
      <c r="KDQ111" s="98" t="s">
        <v>669</v>
      </c>
      <c r="KDR111" s="98" t="s">
        <v>669</v>
      </c>
      <c r="KDS111" s="98" t="s">
        <v>669</v>
      </c>
      <c r="KDT111" s="98" t="s">
        <v>669</v>
      </c>
      <c r="KDU111" s="98" t="s">
        <v>669</v>
      </c>
      <c r="KDV111" s="98" t="s">
        <v>669</v>
      </c>
      <c r="KDW111" s="98" t="s">
        <v>669</v>
      </c>
      <c r="KDX111" s="98" t="s">
        <v>669</v>
      </c>
      <c r="KDY111" s="98" t="s">
        <v>669</v>
      </c>
      <c r="KDZ111" s="98" t="s">
        <v>669</v>
      </c>
      <c r="KEA111" s="98" t="s">
        <v>669</v>
      </c>
      <c r="KEB111" s="98" t="s">
        <v>669</v>
      </c>
      <c r="KEC111" s="98" t="s">
        <v>669</v>
      </c>
      <c r="KED111" s="98" t="s">
        <v>669</v>
      </c>
      <c r="KEE111" s="98" t="s">
        <v>669</v>
      </c>
      <c r="KEF111" s="98" t="s">
        <v>669</v>
      </c>
      <c r="KEG111" s="98" t="s">
        <v>669</v>
      </c>
      <c r="KEH111" s="98" t="s">
        <v>669</v>
      </c>
      <c r="KEI111" s="98" t="s">
        <v>669</v>
      </c>
      <c r="KEJ111" s="98" t="s">
        <v>669</v>
      </c>
      <c r="KEK111" s="98" t="s">
        <v>669</v>
      </c>
      <c r="KEL111" s="98" t="s">
        <v>669</v>
      </c>
      <c r="KEM111" s="98" t="s">
        <v>669</v>
      </c>
      <c r="KEN111" s="98" t="s">
        <v>669</v>
      </c>
      <c r="KEO111" s="98" t="s">
        <v>669</v>
      </c>
      <c r="KEP111" s="98" t="s">
        <v>669</v>
      </c>
      <c r="KEQ111" s="98" t="s">
        <v>669</v>
      </c>
      <c r="KER111" s="98" t="s">
        <v>669</v>
      </c>
      <c r="KES111" s="98" t="s">
        <v>669</v>
      </c>
      <c r="KET111" s="98" t="s">
        <v>669</v>
      </c>
      <c r="KEU111" s="98" t="s">
        <v>669</v>
      </c>
      <c r="KEV111" s="98" t="s">
        <v>669</v>
      </c>
      <c r="KEW111" s="98" t="s">
        <v>669</v>
      </c>
      <c r="KEX111" s="98" t="s">
        <v>669</v>
      </c>
      <c r="KEY111" s="98" t="s">
        <v>669</v>
      </c>
      <c r="KEZ111" s="98" t="s">
        <v>669</v>
      </c>
      <c r="KFA111" s="98" t="s">
        <v>669</v>
      </c>
      <c r="KFB111" s="98" t="s">
        <v>669</v>
      </c>
      <c r="KFC111" s="98" t="s">
        <v>669</v>
      </c>
      <c r="KFD111" s="98" t="s">
        <v>669</v>
      </c>
      <c r="KFE111" s="98" t="s">
        <v>669</v>
      </c>
      <c r="KFF111" s="98" t="s">
        <v>669</v>
      </c>
      <c r="KFG111" s="98" t="s">
        <v>669</v>
      </c>
      <c r="KFH111" s="98" t="s">
        <v>669</v>
      </c>
      <c r="KFI111" s="98" t="s">
        <v>669</v>
      </c>
      <c r="KFJ111" s="98" t="s">
        <v>669</v>
      </c>
      <c r="KFK111" s="98" t="s">
        <v>669</v>
      </c>
      <c r="KFL111" s="98" t="s">
        <v>669</v>
      </c>
      <c r="KFM111" s="98" t="s">
        <v>669</v>
      </c>
      <c r="KFN111" s="98" t="s">
        <v>669</v>
      </c>
      <c r="KFO111" s="98" t="s">
        <v>669</v>
      </c>
      <c r="KFP111" s="98" t="s">
        <v>669</v>
      </c>
      <c r="KFQ111" s="98" t="s">
        <v>669</v>
      </c>
      <c r="KFR111" s="98" t="s">
        <v>669</v>
      </c>
      <c r="KFS111" s="98" t="s">
        <v>669</v>
      </c>
      <c r="KFT111" s="98" t="s">
        <v>669</v>
      </c>
      <c r="KFU111" s="98" t="s">
        <v>669</v>
      </c>
      <c r="KFV111" s="98" t="s">
        <v>669</v>
      </c>
      <c r="KFW111" s="98" t="s">
        <v>669</v>
      </c>
      <c r="KFX111" s="98" t="s">
        <v>669</v>
      </c>
      <c r="KFY111" s="98" t="s">
        <v>669</v>
      </c>
      <c r="KFZ111" s="98" t="s">
        <v>669</v>
      </c>
      <c r="KGA111" s="98" t="s">
        <v>669</v>
      </c>
      <c r="KGB111" s="98" t="s">
        <v>669</v>
      </c>
      <c r="KGC111" s="98" t="s">
        <v>669</v>
      </c>
      <c r="KGD111" s="98" t="s">
        <v>669</v>
      </c>
      <c r="KGE111" s="98" t="s">
        <v>669</v>
      </c>
      <c r="KGF111" s="98" t="s">
        <v>669</v>
      </c>
      <c r="KGG111" s="98" t="s">
        <v>669</v>
      </c>
      <c r="KGH111" s="98" t="s">
        <v>669</v>
      </c>
      <c r="KGI111" s="98" t="s">
        <v>669</v>
      </c>
      <c r="KGJ111" s="98" t="s">
        <v>669</v>
      </c>
      <c r="KGK111" s="98" t="s">
        <v>669</v>
      </c>
      <c r="KGL111" s="98" t="s">
        <v>669</v>
      </c>
      <c r="KGM111" s="98" t="s">
        <v>669</v>
      </c>
      <c r="KGN111" s="98" t="s">
        <v>669</v>
      </c>
      <c r="KGO111" s="98" t="s">
        <v>669</v>
      </c>
      <c r="KGP111" s="98" t="s">
        <v>669</v>
      </c>
      <c r="KGQ111" s="98" t="s">
        <v>669</v>
      </c>
      <c r="KGR111" s="98" t="s">
        <v>669</v>
      </c>
      <c r="KGS111" s="98" t="s">
        <v>669</v>
      </c>
      <c r="KGT111" s="98" t="s">
        <v>669</v>
      </c>
      <c r="KGU111" s="98" t="s">
        <v>669</v>
      </c>
      <c r="KGV111" s="98" t="s">
        <v>669</v>
      </c>
      <c r="KGW111" s="98" t="s">
        <v>669</v>
      </c>
      <c r="KGX111" s="98" t="s">
        <v>669</v>
      </c>
      <c r="KGY111" s="98" t="s">
        <v>669</v>
      </c>
      <c r="KGZ111" s="98" t="s">
        <v>669</v>
      </c>
      <c r="KHA111" s="98" t="s">
        <v>669</v>
      </c>
      <c r="KHB111" s="98" t="s">
        <v>669</v>
      </c>
      <c r="KHC111" s="98" t="s">
        <v>669</v>
      </c>
      <c r="KHD111" s="98" t="s">
        <v>669</v>
      </c>
      <c r="KHE111" s="98" t="s">
        <v>669</v>
      </c>
      <c r="KHF111" s="98" t="s">
        <v>669</v>
      </c>
      <c r="KHG111" s="98" t="s">
        <v>669</v>
      </c>
      <c r="KHH111" s="98" t="s">
        <v>669</v>
      </c>
      <c r="KHI111" s="98" t="s">
        <v>669</v>
      </c>
      <c r="KHJ111" s="98" t="s">
        <v>669</v>
      </c>
      <c r="KHK111" s="98" t="s">
        <v>669</v>
      </c>
      <c r="KHL111" s="98" t="s">
        <v>669</v>
      </c>
      <c r="KHM111" s="98" t="s">
        <v>669</v>
      </c>
      <c r="KHN111" s="98" t="s">
        <v>669</v>
      </c>
      <c r="KHO111" s="98" t="s">
        <v>669</v>
      </c>
      <c r="KHP111" s="98" t="s">
        <v>669</v>
      </c>
      <c r="KHQ111" s="98" t="s">
        <v>669</v>
      </c>
      <c r="KHR111" s="98" t="s">
        <v>669</v>
      </c>
      <c r="KHS111" s="98" t="s">
        <v>669</v>
      </c>
      <c r="KHT111" s="98" t="s">
        <v>669</v>
      </c>
      <c r="KHU111" s="98" t="s">
        <v>669</v>
      </c>
      <c r="KHV111" s="98" t="s">
        <v>669</v>
      </c>
      <c r="KHW111" s="98" t="s">
        <v>669</v>
      </c>
      <c r="KHX111" s="98" t="s">
        <v>669</v>
      </c>
      <c r="KHY111" s="98" t="s">
        <v>669</v>
      </c>
      <c r="KHZ111" s="98" t="s">
        <v>669</v>
      </c>
      <c r="KIA111" s="98" t="s">
        <v>669</v>
      </c>
      <c r="KIB111" s="98" t="s">
        <v>669</v>
      </c>
      <c r="KIC111" s="98" t="s">
        <v>669</v>
      </c>
      <c r="KID111" s="98" t="s">
        <v>669</v>
      </c>
      <c r="KIE111" s="98" t="s">
        <v>669</v>
      </c>
      <c r="KIF111" s="98" t="s">
        <v>669</v>
      </c>
      <c r="KIG111" s="98" t="s">
        <v>669</v>
      </c>
      <c r="KIH111" s="98" t="s">
        <v>669</v>
      </c>
      <c r="KII111" s="98" t="s">
        <v>669</v>
      </c>
      <c r="KIJ111" s="98" t="s">
        <v>669</v>
      </c>
      <c r="KIK111" s="98" t="s">
        <v>669</v>
      </c>
      <c r="KIL111" s="98" t="s">
        <v>669</v>
      </c>
      <c r="KIM111" s="98" t="s">
        <v>669</v>
      </c>
      <c r="KIN111" s="98" t="s">
        <v>669</v>
      </c>
      <c r="KIO111" s="98" t="s">
        <v>669</v>
      </c>
      <c r="KIP111" s="98" t="s">
        <v>669</v>
      </c>
      <c r="KIQ111" s="98" t="s">
        <v>669</v>
      </c>
      <c r="KIR111" s="98" t="s">
        <v>669</v>
      </c>
      <c r="KIS111" s="98" t="s">
        <v>669</v>
      </c>
      <c r="KIT111" s="98" t="s">
        <v>669</v>
      </c>
      <c r="KIU111" s="98" t="s">
        <v>669</v>
      </c>
      <c r="KIV111" s="98" t="s">
        <v>669</v>
      </c>
      <c r="KIW111" s="98" t="s">
        <v>669</v>
      </c>
      <c r="KIX111" s="98" t="s">
        <v>669</v>
      </c>
      <c r="KIY111" s="98" t="s">
        <v>669</v>
      </c>
      <c r="KIZ111" s="98" t="s">
        <v>669</v>
      </c>
      <c r="KJA111" s="98" t="s">
        <v>669</v>
      </c>
      <c r="KJB111" s="98" t="s">
        <v>669</v>
      </c>
      <c r="KJC111" s="98" t="s">
        <v>669</v>
      </c>
      <c r="KJD111" s="98" t="s">
        <v>669</v>
      </c>
      <c r="KJE111" s="98" t="s">
        <v>669</v>
      </c>
      <c r="KJF111" s="98" t="s">
        <v>669</v>
      </c>
      <c r="KJG111" s="98" t="s">
        <v>669</v>
      </c>
      <c r="KJH111" s="98" t="s">
        <v>669</v>
      </c>
      <c r="KJI111" s="98" t="s">
        <v>669</v>
      </c>
      <c r="KJJ111" s="98" t="s">
        <v>669</v>
      </c>
      <c r="KJK111" s="98" t="s">
        <v>669</v>
      </c>
      <c r="KJL111" s="98" t="s">
        <v>669</v>
      </c>
      <c r="KJM111" s="98" t="s">
        <v>669</v>
      </c>
      <c r="KJN111" s="98" t="s">
        <v>669</v>
      </c>
      <c r="KJO111" s="98" t="s">
        <v>669</v>
      </c>
      <c r="KJP111" s="98" t="s">
        <v>669</v>
      </c>
      <c r="KJQ111" s="98" t="s">
        <v>669</v>
      </c>
      <c r="KJR111" s="98" t="s">
        <v>669</v>
      </c>
      <c r="KJS111" s="98" t="s">
        <v>669</v>
      </c>
      <c r="KJT111" s="98" t="s">
        <v>669</v>
      </c>
      <c r="KJU111" s="98" t="s">
        <v>669</v>
      </c>
      <c r="KJV111" s="98" t="s">
        <v>669</v>
      </c>
      <c r="KJW111" s="98" t="s">
        <v>669</v>
      </c>
      <c r="KJX111" s="98" t="s">
        <v>669</v>
      </c>
      <c r="KJY111" s="98" t="s">
        <v>669</v>
      </c>
      <c r="KJZ111" s="98" t="s">
        <v>669</v>
      </c>
      <c r="KKA111" s="98" t="s">
        <v>669</v>
      </c>
      <c r="KKB111" s="98" t="s">
        <v>669</v>
      </c>
      <c r="KKC111" s="98" t="s">
        <v>669</v>
      </c>
      <c r="KKD111" s="98" t="s">
        <v>669</v>
      </c>
      <c r="KKE111" s="98" t="s">
        <v>669</v>
      </c>
      <c r="KKF111" s="98" t="s">
        <v>669</v>
      </c>
      <c r="KKG111" s="98" t="s">
        <v>669</v>
      </c>
      <c r="KKH111" s="98" t="s">
        <v>669</v>
      </c>
      <c r="KKI111" s="98" t="s">
        <v>669</v>
      </c>
      <c r="KKJ111" s="98" t="s">
        <v>669</v>
      </c>
      <c r="KKK111" s="98" t="s">
        <v>669</v>
      </c>
      <c r="KKL111" s="98" t="s">
        <v>669</v>
      </c>
      <c r="KKM111" s="98" t="s">
        <v>669</v>
      </c>
      <c r="KKN111" s="98" t="s">
        <v>669</v>
      </c>
      <c r="KKO111" s="98" t="s">
        <v>669</v>
      </c>
      <c r="KKP111" s="98" t="s">
        <v>669</v>
      </c>
      <c r="KKQ111" s="98" t="s">
        <v>669</v>
      </c>
      <c r="KKR111" s="98" t="s">
        <v>669</v>
      </c>
      <c r="KKS111" s="98" t="s">
        <v>669</v>
      </c>
      <c r="KKT111" s="98" t="s">
        <v>669</v>
      </c>
      <c r="KKU111" s="98" t="s">
        <v>669</v>
      </c>
      <c r="KKV111" s="98" t="s">
        <v>669</v>
      </c>
      <c r="KKW111" s="98" t="s">
        <v>669</v>
      </c>
      <c r="KKX111" s="98" t="s">
        <v>669</v>
      </c>
      <c r="KKY111" s="98" t="s">
        <v>669</v>
      </c>
      <c r="KKZ111" s="98" t="s">
        <v>669</v>
      </c>
      <c r="KLA111" s="98" t="s">
        <v>669</v>
      </c>
      <c r="KLB111" s="98" t="s">
        <v>669</v>
      </c>
      <c r="KLC111" s="98" t="s">
        <v>669</v>
      </c>
      <c r="KLD111" s="98" t="s">
        <v>669</v>
      </c>
      <c r="KLE111" s="98" t="s">
        <v>669</v>
      </c>
      <c r="KLF111" s="98" t="s">
        <v>669</v>
      </c>
      <c r="KLG111" s="98" t="s">
        <v>669</v>
      </c>
      <c r="KLH111" s="98" t="s">
        <v>669</v>
      </c>
      <c r="KLI111" s="98" t="s">
        <v>669</v>
      </c>
      <c r="KLJ111" s="98" t="s">
        <v>669</v>
      </c>
      <c r="KLK111" s="98" t="s">
        <v>669</v>
      </c>
      <c r="KLL111" s="98" t="s">
        <v>669</v>
      </c>
      <c r="KLM111" s="98" t="s">
        <v>669</v>
      </c>
      <c r="KLN111" s="98" t="s">
        <v>669</v>
      </c>
      <c r="KLO111" s="98" t="s">
        <v>669</v>
      </c>
      <c r="KLP111" s="98" t="s">
        <v>669</v>
      </c>
      <c r="KLQ111" s="98" t="s">
        <v>669</v>
      </c>
      <c r="KLR111" s="98" t="s">
        <v>669</v>
      </c>
      <c r="KLS111" s="98" t="s">
        <v>669</v>
      </c>
      <c r="KLT111" s="98" t="s">
        <v>669</v>
      </c>
      <c r="KLU111" s="98" t="s">
        <v>669</v>
      </c>
      <c r="KLV111" s="98" t="s">
        <v>669</v>
      </c>
      <c r="KLW111" s="98" t="s">
        <v>669</v>
      </c>
      <c r="KLX111" s="98" t="s">
        <v>669</v>
      </c>
      <c r="KLY111" s="98" t="s">
        <v>669</v>
      </c>
      <c r="KLZ111" s="98" t="s">
        <v>669</v>
      </c>
      <c r="KMA111" s="98" t="s">
        <v>669</v>
      </c>
      <c r="KMB111" s="98" t="s">
        <v>669</v>
      </c>
      <c r="KMC111" s="98" t="s">
        <v>669</v>
      </c>
      <c r="KMD111" s="98" t="s">
        <v>669</v>
      </c>
      <c r="KME111" s="98" t="s">
        <v>669</v>
      </c>
      <c r="KMF111" s="98" t="s">
        <v>669</v>
      </c>
      <c r="KMG111" s="98" t="s">
        <v>669</v>
      </c>
      <c r="KMH111" s="98" t="s">
        <v>669</v>
      </c>
      <c r="KMI111" s="98" t="s">
        <v>669</v>
      </c>
      <c r="KMJ111" s="98" t="s">
        <v>669</v>
      </c>
      <c r="KMK111" s="98" t="s">
        <v>669</v>
      </c>
      <c r="KML111" s="98" t="s">
        <v>669</v>
      </c>
      <c r="KMM111" s="98" t="s">
        <v>669</v>
      </c>
      <c r="KMN111" s="98" t="s">
        <v>669</v>
      </c>
      <c r="KMO111" s="98" t="s">
        <v>669</v>
      </c>
      <c r="KMP111" s="98" t="s">
        <v>669</v>
      </c>
      <c r="KMQ111" s="98" t="s">
        <v>669</v>
      </c>
      <c r="KMR111" s="98" t="s">
        <v>669</v>
      </c>
      <c r="KMS111" s="98" t="s">
        <v>669</v>
      </c>
      <c r="KMT111" s="98" t="s">
        <v>669</v>
      </c>
      <c r="KMU111" s="98" t="s">
        <v>669</v>
      </c>
      <c r="KMV111" s="98" t="s">
        <v>669</v>
      </c>
      <c r="KMW111" s="98" t="s">
        <v>669</v>
      </c>
      <c r="KMX111" s="98" t="s">
        <v>669</v>
      </c>
      <c r="KMY111" s="98" t="s">
        <v>669</v>
      </c>
      <c r="KMZ111" s="98" t="s">
        <v>669</v>
      </c>
      <c r="KNA111" s="98" t="s">
        <v>669</v>
      </c>
      <c r="KNB111" s="98" t="s">
        <v>669</v>
      </c>
      <c r="KNC111" s="98" t="s">
        <v>669</v>
      </c>
      <c r="KND111" s="98" t="s">
        <v>669</v>
      </c>
      <c r="KNE111" s="98" t="s">
        <v>669</v>
      </c>
      <c r="KNF111" s="98" t="s">
        <v>669</v>
      </c>
      <c r="KNG111" s="98" t="s">
        <v>669</v>
      </c>
      <c r="KNH111" s="98" t="s">
        <v>669</v>
      </c>
      <c r="KNI111" s="98" t="s">
        <v>669</v>
      </c>
      <c r="KNJ111" s="98" t="s">
        <v>669</v>
      </c>
      <c r="KNK111" s="98" t="s">
        <v>669</v>
      </c>
      <c r="KNL111" s="98" t="s">
        <v>669</v>
      </c>
      <c r="KNM111" s="98" t="s">
        <v>669</v>
      </c>
      <c r="KNN111" s="98" t="s">
        <v>669</v>
      </c>
      <c r="KNO111" s="98" t="s">
        <v>669</v>
      </c>
      <c r="KNP111" s="98" t="s">
        <v>669</v>
      </c>
      <c r="KNQ111" s="98" t="s">
        <v>669</v>
      </c>
      <c r="KNR111" s="98" t="s">
        <v>669</v>
      </c>
      <c r="KNS111" s="98" t="s">
        <v>669</v>
      </c>
      <c r="KNT111" s="98" t="s">
        <v>669</v>
      </c>
      <c r="KNU111" s="98" t="s">
        <v>669</v>
      </c>
      <c r="KNV111" s="98" t="s">
        <v>669</v>
      </c>
      <c r="KNW111" s="98" t="s">
        <v>669</v>
      </c>
      <c r="KNX111" s="98" t="s">
        <v>669</v>
      </c>
      <c r="KNY111" s="98" t="s">
        <v>669</v>
      </c>
      <c r="KNZ111" s="98" t="s">
        <v>669</v>
      </c>
      <c r="KOA111" s="98" t="s">
        <v>669</v>
      </c>
      <c r="KOB111" s="98" t="s">
        <v>669</v>
      </c>
      <c r="KOC111" s="98" t="s">
        <v>669</v>
      </c>
      <c r="KOD111" s="98" t="s">
        <v>669</v>
      </c>
      <c r="KOE111" s="98" t="s">
        <v>669</v>
      </c>
      <c r="KOF111" s="98" t="s">
        <v>669</v>
      </c>
      <c r="KOG111" s="98" t="s">
        <v>669</v>
      </c>
      <c r="KOH111" s="98" t="s">
        <v>669</v>
      </c>
      <c r="KOI111" s="98" t="s">
        <v>669</v>
      </c>
      <c r="KOJ111" s="98" t="s">
        <v>669</v>
      </c>
      <c r="KOK111" s="98" t="s">
        <v>669</v>
      </c>
      <c r="KOL111" s="98" t="s">
        <v>669</v>
      </c>
      <c r="KOM111" s="98" t="s">
        <v>669</v>
      </c>
      <c r="KON111" s="98" t="s">
        <v>669</v>
      </c>
      <c r="KOO111" s="98" t="s">
        <v>669</v>
      </c>
      <c r="KOP111" s="98" t="s">
        <v>669</v>
      </c>
      <c r="KOQ111" s="98" t="s">
        <v>669</v>
      </c>
      <c r="KOR111" s="98" t="s">
        <v>669</v>
      </c>
      <c r="KOS111" s="98" t="s">
        <v>669</v>
      </c>
      <c r="KOT111" s="98" t="s">
        <v>669</v>
      </c>
      <c r="KOU111" s="98" t="s">
        <v>669</v>
      </c>
      <c r="KOV111" s="98" t="s">
        <v>669</v>
      </c>
      <c r="KOW111" s="98" t="s">
        <v>669</v>
      </c>
      <c r="KOX111" s="98" t="s">
        <v>669</v>
      </c>
      <c r="KOY111" s="98" t="s">
        <v>669</v>
      </c>
      <c r="KOZ111" s="98" t="s">
        <v>669</v>
      </c>
      <c r="KPA111" s="98" t="s">
        <v>669</v>
      </c>
      <c r="KPB111" s="98" t="s">
        <v>669</v>
      </c>
      <c r="KPC111" s="98" t="s">
        <v>669</v>
      </c>
      <c r="KPD111" s="98" t="s">
        <v>669</v>
      </c>
      <c r="KPE111" s="98" t="s">
        <v>669</v>
      </c>
      <c r="KPF111" s="98" t="s">
        <v>669</v>
      </c>
      <c r="KPG111" s="98" t="s">
        <v>669</v>
      </c>
      <c r="KPH111" s="98" t="s">
        <v>669</v>
      </c>
      <c r="KPI111" s="98" t="s">
        <v>669</v>
      </c>
      <c r="KPJ111" s="98" t="s">
        <v>669</v>
      </c>
      <c r="KPK111" s="98" t="s">
        <v>669</v>
      </c>
      <c r="KPL111" s="98" t="s">
        <v>669</v>
      </c>
      <c r="KPM111" s="98" t="s">
        <v>669</v>
      </c>
      <c r="KPN111" s="98" t="s">
        <v>669</v>
      </c>
      <c r="KPO111" s="98" t="s">
        <v>669</v>
      </c>
      <c r="KPP111" s="98" t="s">
        <v>669</v>
      </c>
      <c r="KPQ111" s="98" t="s">
        <v>669</v>
      </c>
      <c r="KPR111" s="98" t="s">
        <v>669</v>
      </c>
      <c r="KPS111" s="98" t="s">
        <v>669</v>
      </c>
      <c r="KPT111" s="98" t="s">
        <v>669</v>
      </c>
      <c r="KPU111" s="98" t="s">
        <v>669</v>
      </c>
      <c r="KPV111" s="98" t="s">
        <v>669</v>
      </c>
      <c r="KPW111" s="98" t="s">
        <v>669</v>
      </c>
      <c r="KPX111" s="98" t="s">
        <v>669</v>
      </c>
      <c r="KPY111" s="98" t="s">
        <v>669</v>
      </c>
      <c r="KPZ111" s="98" t="s">
        <v>669</v>
      </c>
      <c r="KQA111" s="98" t="s">
        <v>669</v>
      </c>
      <c r="KQB111" s="98" t="s">
        <v>669</v>
      </c>
      <c r="KQC111" s="98" t="s">
        <v>669</v>
      </c>
      <c r="KQD111" s="98" t="s">
        <v>669</v>
      </c>
      <c r="KQE111" s="98" t="s">
        <v>669</v>
      </c>
      <c r="KQF111" s="98" t="s">
        <v>669</v>
      </c>
      <c r="KQG111" s="98" t="s">
        <v>669</v>
      </c>
      <c r="KQH111" s="98" t="s">
        <v>669</v>
      </c>
      <c r="KQI111" s="98" t="s">
        <v>669</v>
      </c>
      <c r="KQJ111" s="98" t="s">
        <v>669</v>
      </c>
      <c r="KQK111" s="98" t="s">
        <v>669</v>
      </c>
      <c r="KQL111" s="98" t="s">
        <v>669</v>
      </c>
      <c r="KQM111" s="98" t="s">
        <v>669</v>
      </c>
      <c r="KQN111" s="98" t="s">
        <v>669</v>
      </c>
      <c r="KQO111" s="98" t="s">
        <v>669</v>
      </c>
      <c r="KQP111" s="98" t="s">
        <v>669</v>
      </c>
      <c r="KQQ111" s="98" t="s">
        <v>669</v>
      </c>
      <c r="KQR111" s="98" t="s">
        <v>669</v>
      </c>
      <c r="KQS111" s="98" t="s">
        <v>669</v>
      </c>
      <c r="KQT111" s="98" t="s">
        <v>669</v>
      </c>
      <c r="KQU111" s="98" t="s">
        <v>669</v>
      </c>
      <c r="KQV111" s="98" t="s">
        <v>669</v>
      </c>
      <c r="KQW111" s="98" t="s">
        <v>669</v>
      </c>
      <c r="KQX111" s="98" t="s">
        <v>669</v>
      </c>
      <c r="KQY111" s="98" t="s">
        <v>669</v>
      </c>
      <c r="KQZ111" s="98" t="s">
        <v>669</v>
      </c>
      <c r="KRA111" s="98" t="s">
        <v>669</v>
      </c>
      <c r="KRB111" s="98" t="s">
        <v>669</v>
      </c>
      <c r="KRC111" s="98" t="s">
        <v>669</v>
      </c>
      <c r="KRD111" s="98" t="s">
        <v>669</v>
      </c>
      <c r="KRE111" s="98" t="s">
        <v>669</v>
      </c>
      <c r="KRF111" s="98" t="s">
        <v>669</v>
      </c>
      <c r="KRG111" s="98" t="s">
        <v>669</v>
      </c>
      <c r="KRH111" s="98" t="s">
        <v>669</v>
      </c>
      <c r="KRI111" s="98" t="s">
        <v>669</v>
      </c>
      <c r="KRJ111" s="98" t="s">
        <v>669</v>
      </c>
      <c r="KRK111" s="98" t="s">
        <v>669</v>
      </c>
      <c r="KRL111" s="98" t="s">
        <v>669</v>
      </c>
      <c r="KRM111" s="98" t="s">
        <v>669</v>
      </c>
      <c r="KRN111" s="98" t="s">
        <v>669</v>
      </c>
      <c r="KRO111" s="98" t="s">
        <v>669</v>
      </c>
      <c r="KRP111" s="98" t="s">
        <v>669</v>
      </c>
      <c r="KRQ111" s="98" t="s">
        <v>669</v>
      </c>
      <c r="KRR111" s="98" t="s">
        <v>669</v>
      </c>
      <c r="KRS111" s="98" t="s">
        <v>669</v>
      </c>
      <c r="KRT111" s="98" t="s">
        <v>669</v>
      </c>
      <c r="KRU111" s="98" t="s">
        <v>669</v>
      </c>
      <c r="KRV111" s="98" t="s">
        <v>669</v>
      </c>
      <c r="KRW111" s="98" t="s">
        <v>669</v>
      </c>
      <c r="KRX111" s="98" t="s">
        <v>669</v>
      </c>
      <c r="KRY111" s="98" t="s">
        <v>669</v>
      </c>
      <c r="KRZ111" s="98" t="s">
        <v>669</v>
      </c>
      <c r="KSA111" s="98" t="s">
        <v>669</v>
      </c>
      <c r="KSB111" s="98" t="s">
        <v>669</v>
      </c>
      <c r="KSC111" s="98" t="s">
        <v>669</v>
      </c>
      <c r="KSD111" s="98" t="s">
        <v>669</v>
      </c>
      <c r="KSE111" s="98" t="s">
        <v>669</v>
      </c>
      <c r="KSF111" s="98" t="s">
        <v>669</v>
      </c>
      <c r="KSG111" s="98" t="s">
        <v>669</v>
      </c>
      <c r="KSH111" s="98" t="s">
        <v>669</v>
      </c>
      <c r="KSI111" s="98" t="s">
        <v>669</v>
      </c>
      <c r="KSJ111" s="98" t="s">
        <v>669</v>
      </c>
      <c r="KSK111" s="98" t="s">
        <v>669</v>
      </c>
      <c r="KSL111" s="98" t="s">
        <v>669</v>
      </c>
      <c r="KSM111" s="98" t="s">
        <v>669</v>
      </c>
      <c r="KSN111" s="98" t="s">
        <v>669</v>
      </c>
      <c r="KSO111" s="98" t="s">
        <v>669</v>
      </c>
      <c r="KSP111" s="98" t="s">
        <v>669</v>
      </c>
      <c r="KSQ111" s="98" t="s">
        <v>669</v>
      </c>
      <c r="KSR111" s="98" t="s">
        <v>669</v>
      </c>
      <c r="KSS111" s="98" t="s">
        <v>669</v>
      </c>
      <c r="KST111" s="98" t="s">
        <v>669</v>
      </c>
      <c r="KSU111" s="98" t="s">
        <v>669</v>
      </c>
      <c r="KSV111" s="98" t="s">
        <v>669</v>
      </c>
      <c r="KSW111" s="98" t="s">
        <v>669</v>
      </c>
      <c r="KSX111" s="98" t="s">
        <v>669</v>
      </c>
      <c r="KSY111" s="98" t="s">
        <v>669</v>
      </c>
      <c r="KSZ111" s="98" t="s">
        <v>669</v>
      </c>
      <c r="KTA111" s="98" t="s">
        <v>669</v>
      </c>
      <c r="KTB111" s="98" t="s">
        <v>669</v>
      </c>
      <c r="KTC111" s="98" t="s">
        <v>669</v>
      </c>
      <c r="KTD111" s="98" t="s">
        <v>669</v>
      </c>
      <c r="KTE111" s="98" t="s">
        <v>669</v>
      </c>
      <c r="KTF111" s="98" t="s">
        <v>669</v>
      </c>
      <c r="KTG111" s="98" t="s">
        <v>669</v>
      </c>
      <c r="KTH111" s="98" t="s">
        <v>669</v>
      </c>
      <c r="KTI111" s="98" t="s">
        <v>669</v>
      </c>
      <c r="KTJ111" s="98" t="s">
        <v>669</v>
      </c>
      <c r="KTK111" s="98" t="s">
        <v>669</v>
      </c>
      <c r="KTL111" s="98" t="s">
        <v>669</v>
      </c>
      <c r="KTM111" s="98" t="s">
        <v>669</v>
      </c>
      <c r="KTN111" s="98" t="s">
        <v>669</v>
      </c>
      <c r="KTO111" s="98" t="s">
        <v>669</v>
      </c>
      <c r="KTP111" s="98" t="s">
        <v>669</v>
      </c>
      <c r="KTQ111" s="98" t="s">
        <v>669</v>
      </c>
      <c r="KTR111" s="98" t="s">
        <v>669</v>
      </c>
      <c r="KTS111" s="98" t="s">
        <v>669</v>
      </c>
      <c r="KTT111" s="98" t="s">
        <v>669</v>
      </c>
      <c r="KTU111" s="98" t="s">
        <v>669</v>
      </c>
      <c r="KTV111" s="98" t="s">
        <v>669</v>
      </c>
      <c r="KTW111" s="98" t="s">
        <v>669</v>
      </c>
      <c r="KTX111" s="98" t="s">
        <v>669</v>
      </c>
      <c r="KTY111" s="98" t="s">
        <v>669</v>
      </c>
      <c r="KTZ111" s="98" t="s">
        <v>669</v>
      </c>
      <c r="KUA111" s="98" t="s">
        <v>669</v>
      </c>
      <c r="KUB111" s="98" t="s">
        <v>669</v>
      </c>
      <c r="KUC111" s="98" t="s">
        <v>669</v>
      </c>
      <c r="KUD111" s="98" t="s">
        <v>669</v>
      </c>
      <c r="KUE111" s="98" t="s">
        <v>669</v>
      </c>
      <c r="KUF111" s="98" t="s">
        <v>669</v>
      </c>
      <c r="KUG111" s="98" t="s">
        <v>669</v>
      </c>
      <c r="KUH111" s="98" t="s">
        <v>669</v>
      </c>
      <c r="KUI111" s="98" t="s">
        <v>669</v>
      </c>
      <c r="KUJ111" s="98" t="s">
        <v>669</v>
      </c>
      <c r="KUK111" s="98" t="s">
        <v>669</v>
      </c>
      <c r="KUL111" s="98" t="s">
        <v>669</v>
      </c>
      <c r="KUM111" s="98" t="s">
        <v>669</v>
      </c>
      <c r="KUN111" s="98" t="s">
        <v>669</v>
      </c>
      <c r="KUO111" s="98" t="s">
        <v>669</v>
      </c>
      <c r="KUP111" s="98" t="s">
        <v>669</v>
      </c>
      <c r="KUQ111" s="98" t="s">
        <v>669</v>
      </c>
      <c r="KUR111" s="98" t="s">
        <v>669</v>
      </c>
      <c r="KUS111" s="98" t="s">
        <v>669</v>
      </c>
      <c r="KUT111" s="98" t="s">
        <v>669</v>
      </c>
      <c r="KUU111" s="98" t="s">
        <v>669</v>
      </c>
      <c r="KUV111" s="98" t="s">
        <v>669</v>
      </c>
      <c r="KUW111" s="98" t="s">
        <v>669</v>
      </c>
      <c r="KUX111" s="98" t="s">
        <v>669</v>
      </c>
      <c r="KUY111" s="98" t="s">
        <v>669</v>
      </c>
      <c r="KUZ111" s="98" t="s">
        <v>669</v>
      </c>
      <c r="KVA111" s="98" t="s">
        <v>669</v>
      </c>
      <c r="KVB111" s="98" t="s">
        <v>669</v>
      </c>
      <c r="KVC111" s="98" t="s">
        <v>669</v>
      </c>
      <c r="KVD111" s="98" t="s">
        <v>669</v>
      </c>
      <c r="KVE111" s="98" t="s">
        <v>669</v>
      </c>
      <c r="KVF111" s="98" t="s">
        <v>669</v>
      </c>
      <c r="KVG111" s="98" t="s">
        <v>669</v>
      </c>
      <c r="KVH111" s="98" t="s">
        <v>669</v>
      </c>
      <c r="KVI111" s="98" t="s">
        <v>669</v>
      </c>
      <c r="KVJ111" s="98" t="s">
        <v>669</v>
      </c>
      <c r="KVK111" s="98" t="s">
        <v>669</v>
      </c>
      <c r="KVL111" s="98" t="s">
        <v>669</v>
      </c>
      <c r="KVM111" s="98" t="s">
        <v>669</v>
      </c>
      <c r="KVN111" s="98" t="s">
        <v>669</v>
      </c>
      <c r="KVO111" s="98" t="s">
        <v>669</v>
      </c>
      <c r="KVP111" s="98" t="s">
        <v>669</v>
      </c>
      <c r="KVQ111" s="98" t="s">
        <v>669</v>
      </c>
      <c r="KVR111" s="98" t="s">
        <v>669</v>
      </c>
      <c r="KVS111" s="98" t="s">
        <v>669</v>
      </c>
      <c r="KVT111" s="98" t="s">
        <v>669</v>
      </c>
      <c r="KVU111" s="98" t="s">
        <v>669</v>
      </c>
      <c r="KVV111" s="98" t="s">
        <v>669</v>
      </c>
      <c r="KVW111" s="98" t="s">
        <v>669</v>
      </c>
      <c r="KVX111" s="98" t="s">
        <v>669</v>
      </c>
      <c r="KVY111" s="98" t="s">
        <v>669</v>
      </c>
      <c r="KVZ111" s="98" t="s">
        <v>669</v>
      </c>
      <c r="KWA111" s="98" t="s">
        <v>669</v>
      </c>
      <c r="KWB111" s="98" t="s">
        <v>669</v>
      </c>
      <c r="KWC111" s="98" t="s">
        <v>669</v>
      </c>
      <c r="KWD111" s="98" t="s">
        <v>669</v>
      </c>
      <c r="KWE111" s="98" t="s">
        <v>669</v>
      </c>
      <c r="KWF111" s="98" t="s">
        <v>669</v>
      </c>
      <c r="KWG111" s="98" t="s">
        <v>669</v>
      </c>
      <c r="KWH111" s="98" t="s">
        <v>669</v>
      </c>
      <c r="KWI111" s="98" t="s">
        <v>669</v>
      </c>
      <c r="KWJ111" s="98" t="s">
        <v>669</v>
      </c>
      <c r="KWK111" s="98" t="s">
        <v>669</v>
      </c>
      <c r="KWL111" s="98" t="s">
        <v>669</v>
      </c>
      <c r="KWM111" s="98" t="s">
        <v>669</v>
      </c>
      <c r="KWN111" s="98" t="s">
        <v>669</v>
      </c>
      <c r="KWO111" s="98" t="s">
        <v>669</v>
      </c>
      <c r="KWP111" s="98" t="s">
        <v>669</v>
      </c>
      <c r="KWQ111" s="98" t="s">
        <v>669</v>
      </c>
      <c r="KWR111" s="98" t="s">
        <v>669</v>
      </c>
      <c r="KWS111" s="98" t="s">
        <v>669</v>
      </c>
      <c r="KWT111" s="98" t="s">
        <v>669</v>
      </c>
      <c r="KWU111" s="98" t="s">
        <v>669</v>
      </c>
      <c r="KWV111" s="98" t="s">
        <v>669</v>
      </c>
      <c r="KWW111" s="98" t="s">
        <v>669</v>
      </c>
      <c r="KWX111" s="98" t="s">
        <v>669</v>
      </c>
      <c r="KWY111" s="98" t="s">
        <v>669</v>
      </c>
      <c r="KWZ111" s="98" t="s">
        <v>669</v>
      </c>
      <c r="KXA111" s="98" t="s">
        <v>669</v>
      </c>
      <c r="KXB111" s="98" t="s">
        <v>669</v>
      </c>
      <c r="KXC111" s="98" t="s">
        <v>669</v>
      </c>
      <c r="KXD111" s="98" t="s">
        <v>669</v>
      </c>
      <c r="KXE111" s="98" t="s">
        <v>669</v>
      </c>
      <c r="KXF111" s="98" t="s">
        <v>669</v>
      </c>
      <c r="KXG111" s="98" t="s">
        <v>669</v>
      </c>
      <c r="KXH111" s="98" t="s">
        <v>669</v>
      </c>
      <c r="KXI111" s="98" t="s">
        <v>669</v>
      </c>
      <c r="KXJ111" s="98" t="s">
        <v>669</v>
      </c>
      <c r="KXK111" s="98" t="s">
        <v>669</v>
      </c>
      <c r="KXL111" s="98" t="s">
        <v>669</v>
      </c>
      <c r="KXM111" s="98" t="s">
        <v>669</v>
      </c>
      <c r="KXN111" s="98" t="s">
        <v>669</v>
      </c>
      <c r="KXO111" s="98" t="s">
        <v>669</v>
      </c>
      <c r="KXP111" s="98" t="s">
        <v>669</v>
      </c>
      <c r="KXQ111" s="98" t="s">
        <v>669</v>
      </c>
      <c r="KXR111" s="98" t="s">
        <v>669</v>
      </c>
      <c r="KXS111" s="98" t="s">
        <v>669</v>
      </c>
      <c r="KXT111" s="98" t="s">
        <v>669</v>
      </c>
      <c r="KXU111" s="98" t="s">
        <v>669</v>
      </c>
      <c r="KXV111" s="98" t="s">
        <v>669</v>
      </c>
      <c r="KXW111" s="98" t="s">
        <v>669</v>
      </c>
      <c r="KXX111" s="98" t="s">
        <v>669</v>
      </c>
      <c r="KXY111" s="98" t="s">
        <v>669</v>
      </c>
      <c r="KXZ111" s="98" t="s">
        <v>669</v>
      </c>
      <c r="KYA111" s="98" t="s">
        <v>669</v>
      </c>
      <c r="KYB111" s="98" t="s">
        <v>669</v>
      </c>
      <c r="KYC111" s="98" t="s">
        <v>669</v>
      </c>
      <c r="KYD111" s="98" t="s">
        <v>669</v>
      </c>
      <c r="KYE111" s="98" t="s">
        <v>669</v>
      </c>
      <c r="KYF111" s="98" t="s">
        <v>669</v>
      </c>
      <c r="KYG111" s="98" t="s">
        <v>669</v>
      </c>
      <c r="KYH111" s="98" t="s">
        <v>669</v>
      </c>
      <c r="KYI111" s="98" t="s">
        <v>669</v>
      </c>
      <c r="KYJ111" s="98" t="s">
        <v>669</v>
      </c>
      <c r="KYK111" s="98" t="s">
        <v>669</v>
      </c>
      <c r="KYL111" s="98" t="s">
        <v>669</v>
      </c>
      <c r="KYM111" s="98" t="s">
        <v>669</v>
      </c>
      <c r="KYN111" s="98" t="s">
        <v>669</v>
      </c>
      <c r="KYO111" s="98" t="s">
        <v>669</v>
      </c>
      <c r="KYP111" s="98" t="s">
        <v>669</v>
      </c>
      <c r="KYQ111" s="98" t="s">
        <v>669</v>
      </c>
      <c r="KYR111" s="98" t="s">
        <v>669</v>
      </c>
      <c r="KYS111" s="98" t="s">
        <v>669</v>
      </c>
      <c r="KYT111" s="98" t="s">
        <v>669</v>
      </c>
      <c r="KYU111" s="98" t="s">
        <v>669</v>
      </c>
      <c r="KYV111" s="98" t="s">
        <v>669</v>
      </c>
      <c r="KYW111" s="98" t="s">
        <v>669</v>
      </c>
      <c r="KYX111" s="98" t="s">
        <v>669</v>
      </c>
      <c r="KYY111" s="98" t="s">
        <v>669</v>
      </c>
      <c r="KYZ111" s="98" t="s">
        <v>669</v>
      </c>
      <c r="KZA111" s="98" t="s">
        <v>669</v>
      </c>
      <c r="KZB111" s="98" t="s">
        <v>669</v>
      </c>
      <c r="KZC111" s="98" t="s">
        <v>669</v>
      </c>
      <c r="KZD111" s="98" t="s">
        <v>669</v>
      </c>
      <c r="KZE111" s="98" t="s">
        <v>669</v>
      </c>
      <c r="KZF111" s="98" t="s">
        <v>669</v>
      </c>
      <c r="KZG111" s="98" t="s">
        <v>669</v>
      </c>
      <c r="KZH111" s="98" t="s">
        <v>669</v>
      </c>
      <c r="KZI111" s="98" t="s">
        <v>669</v>
      </c>
      <c r="KZJ111" s="98" t="s">
        <v>669</v>
      </c>
      <c r="KZK111" s="98" t="s">
        <v>669</v>
      </c>
      <c r="KZL111" s="98" t="s">
        <v>669</v>
      </c>
      <c r="KZM111" s="98" t="s">
        <v>669</v>
      </c>
      <c r="KZN111" s="98" t="s">
        <v>669</v>
      </c>
      <c r="KZO111" s="98" t="s">
        <v>669</v>
      </c>
      <c r="KZP111" s="98" t="s">
        <v>669</v>
      </c>
      <c r="KZQ111" s="98" t="s">
        <v>669</v>
      </c>
      <c r="KZR111" s="98" t="s">
        <v>669</v>
      </c>
      <c r="KZS111" s="98" t="s">
        <v>669</v>
      </c>
      <c r="KZT111" s="98" t="s">
        <v>669</v>
      </c>
      <c r="KZU111" s="98" t="s">
        <v>669</v>
      </c>
      <c r="KZV111" s="98" t="s">
        <v>669</v>
      </c>
      <c r="KZW111" s="98" t="s">
        <v>669</v>
      </c>
      <c r="KZX111" s="98" t="s">
        <v>669</v>
      </c>
      <c r="KZY111" s="98" t="s">
        <v>669</v>
      </c>
      <c r="KZZ111" s="98" t="s">
        <v>669</v>
      </c>
      <c r="LAA111" s="98" t="s">
        <v>669</v>
      </c>
      <c r="LAB111" s="98" t="s">
        <v>669</v>
      </c>
      <c r="LAC111" s="98" t="s">
        <v>669</v>
      </c>
      <c r="LAD111" s="98" t="s">
        <v>669</v>
      </c>
      <c r="LAE111" s="98" t="s">
        <v>669</v>
      </c>
      <c r="LAF111" s="98" t="s">
        <v>669</v>
      </c>
      <c r="LAG111" s="98" t="s">
        <v>669</v>
      </c>
      <c r="LAH111" s="98" t="s">
        <v>669</v>
      </c>
      <c r="LAI111" s="98" t="s">
        <v>669</v>
      </c>
      <c r="LAJ111" s="98" t="s">
        <v>669</v>
      </c>
      <c r="LAK111" s="98" t="s">
        <v>669</v>
      </c>
      <c r="LAL111" s="98" t="s">
        <v>669</v>
      </c>
      <c r="LAM111" s="98" t="s">
        <v>669</v>
      </c>
      <c r="LAN111" s="98" t="s">
        <v>669</v>
      </c>
      <c r="LAO111" s="98" t="s">
        <v>669</v>
      </c>
      <c r="LAP111" s="98" t="s">
        <v>669</v>
      </c>
      <c r="LAQ111" s="98" t="s">
        <v>669</v>
      </c>
      <c r="LAR111" s="98" t="s">
        <v>669</v>
      </c>
      <c r="LAS111" s="98" t="s">
        <v>669</v>
      </c>
      <c r="LAT111" s="98" t="s">
        <v>669</v>
      </c>
      <c r="LAU111" s="98" t="s">
        <v>669</v>
      </c>
      <c r="LAV111" s="98" t="s">
        <v>669</v>
      </c>
      <c r="LAW111" s="98" t="s">
        <v>669</v>
      </c>
      <c r="LAX111" s="98" t="s">
        <v>669</v>
      </c>
      <c r="LAY111" s="98" t="s">
        <v>669</v>
      </c>
      <c r="LAZ111" s="98" t="s">
        <v>669</v>
      </c>
      <c r="LBA111" s="98" t="s">
        <v>669</v>
      </c>
      <c r="LBB111" s="98" t="s">
        <v>669</v>
      </c>
      <c r="LBC111" s="98" t="s">
        <v>669</v>
      </c>
      <c r="LBD111" s="98" t="s">
        <v>669</v>
      </c>
      <c r="LBE111" s="98" t="s">
        <v>669</v>
      </c>
      <c r="LBF111" s="98" t="s">
        <v>669</v>
      </c>
      <c r="LBG111" s="98" t="s">
        <v>669</v>
      </c>
      <c r="LBH111" s="98" t="s">
        <v>669</v>
      </c>
      <c r="LBI111" s="98" t="s">
        <v>669</v>
      </c>
      <c r="LBJ111" s="98" t="s">
        <v>669</v>
      </c>
      <c r="LBK111" s="98" t="s">
        <v>669</v>
      </c>
      <c r="LBL111" s="98" t="s">
        <v>669</v>
      </c>
      <c r="LBM111" s="98" t="s">
        <v>669</v>
      </c>
      <c r="LBN111" s="98" t="s">
        <v>669</v>
      </c>
      <c r="LBO111" s="98" t="s">
        <v>669</v>
      </c>
      <c r="LBP111" s="98" t="s">
        <v>669</v>
      </c>
      <c r="LBQ111" s="98" t="s">
        <v>669</v>
      </c>
      <c r="LBR111" s="98" t="s">
        <v>669</v>
      </c>
      <c r="LBS111" s="98" t="s">
        <v>669</v>
      </c>
      <c r="LBT111" s="98" t="s">
        <v>669</v>
      </c>
      <c r="LBU111" s="98" t="s">
        <v>669</v>
      </c>
      <c r="LBV111" s="98" t="s">
        <v>669</v>
      </c>
      <c r="LBW111" s="98" t="s">
        <v>669</v>
      </c>
      <c r="LBX111" s="98" t="s">
        <v>669</v>
      </c>
      <c r="LBY111" s="98" t="s">
        <v>669</v>
      </c>
      <c r="LBZ111" s="98" t="s">
        <v>669</v>
      </c>
      <c r="LCA111" s="98" t="s">
        <v>669</v>
      </c>
      <c r="LCB111" s="98" t="s">
        <v>669</v>
      </c>
      <c r="LCC111" s="98" t="s">
        <v>669</v>
      </c>
      <c r="LCD111" s="98" t="s">
        <v>669</v>
      </c>
      <c r="LCE111" s="98" t="s">
        <v>669</v>
      </c>
      <c r="LCF111" s="98" t="s">
        <v>669</v>
      </c>
      <c r="LCG111" s="98" t="s">
        <v>669</v>
      </c>
      <c r="LCH111" s="98" t="s">
        <v>669</v>
      </c>
      <c r="LCI111" s="98" t="s">
        <v>669</v>
      </c>
      <c r="LCJ111" s="98" t="s">
        <v>669</v>
      </c>
      <c r="LCK111" s="98" t="s">
        <v>669</v>
      </c>
      <c r="LCL111" s="98" t="s">
        <v>669</v>
      </c>
      <c r="LCM111" s="98" t="s">
        <v>669</v>
      </c>
      <c r="LCN111" s="98" t="s">
        <v>669</v>
      </c>
      <c r="LCO111" s="98" t="s">
        <v>669</v>
      </c>
      <c r="LCP111" s="98" t="s">
        <v>669</v>
      </c>
      <c r="LCQ111" s="98" t="s">
        <v>669</v>
      </c>
      <c r="LCR111" s="98" t="s">
        <v>669</v>
      </c>
      <c r="LCS111" s="98" t="s">
        <v>669</v>
      </c>
      <c r="LCT111" s="98" t="s">
        <v>669</v>
      </c>
      <c r="LCU111" s="98" t="s">
        <v>669</v>
      </c>
      <c r="LCV111" s="98" t="s">
        <v>669</v>
      </c>
      <c r="LCW111" s="98" t="s">
        <v>669</v>
      </c>
      <c r="LCX111" s="98" t="s">
        <v>669</v>
      </c>
      <c r="LCY111" s="98" t="s">
        <v>669</v>
      </c>
      <c r="LCZ111" s="98" t="s">
        <v>669</v>
      </c>
      <c r="LDA111" s="98" t="s">
        <v>669</v>
      </c>
      <c r="LDB111" s="98" t="s">
        <v>669</v>
      </c>
      <c r="LDC111" s="98" t="s">
        <v>669</v>
      </c>
      <c r="LDD111" s="98" t="s">
        <v>669</v>
      </c>
      <c r="LDE111" s="98" t="s">
        <v>669</v>
      </c>
      <c r="LDF111" s="98" t="s">
        <v>669</v>
      </c>
      <c r="LDG111" s="98" t="s">
        <v>669</v>
      </c>
      <c r="LDH111" s="98" t="s">
        <v>669</v>
      </c>
      <c r="LDI111" s="98" t="s">
        <v>669</v>
      </c>
      <c r="LDJ111" s="98" t="s">
        <v>669</v>
      </c>
      <c r="LDK111" s="98" t="s">
        <v>669</v>
      </c>
      <c r="LDL111" s="98" t="s">
        <v>669</v>
      </c>
      <c r="LDM111" s="98" t="s">
        <v>669</v>
      </c>
      <c r="LDN111" s="98" t="s">
        <v>669</v>
      </c>
      <c r="LDO111" s="98" t="s">
        <v>669</v>
      </c>
      <c r="LDP111" s="98" t="s">
        <v>669</v>
      </c>
      <c r="LDQ111" s="98" t="s">
        <v>669</v>
      </c>
      <c r="LDR111" s="98" t="s">
        <v>669</v>
      </c>
      <c r="LDS111" s="98" t="s">
        <v>669</v>
      </c>
      <c r="LDT111" s="98" t="s">
        <v>669</v>
      </c>
      <c r="LDU111" s="98" t="s">
        <v>669</v>
      </c>
      <c r="LDV111" s="98" t="s">
        <v>669</v>
      </c>
      <c r="LDW111" s="98" t="s">
        <v>669</v>
      </c>
      <c r="LDX111" s="98" t="s">
        <v>669</v>
      </c>
      <c r="LDY111" s="98" t="s">
        <v>669</v>
      </c>
      <c r="LDZ111" s="98" t="s">
        <v>669</v>
      </c>
      <c r="LEA111" s="98" t="s">
        <v>669</v>
      </c>
      <c r="LEB111" s="98" t="s">
        <v>669</v>
      </c>
      <c r="LEC111" s="98" t="s">
        <v>669</v>
      </c>
      <c r="LED111" s="98" t="s">
        <v>669</v>
      </c>
      <c r="LEE111" s="98" t="s">
        <v>669</v>
      </c>
      <c r="LEF111" s="98" t="s">
        <v>669</v>
      </c>
      <c r="LEG111" s="98" t="s">
        <v>669</v>
      </c>
      <c r="LEH111" s="98" t="s">
        <v>669</v>
      </c>
      <c r="LEI111" s="98" t="s">
        <v>669</v>
      </c>
      <c r="LEJ111" s="98" t="s">
        <v>669</v>
      </c>
      <c r="LEK111" s="98" t="s">
        <v>669</v>
      </c>
      <c r="LEL111" s="98" t="s">
        <v>669</v>
      </c>
      <c r="LEM111" s="98" t="s">
        <v>669</v>
      </c>
      <c r="LEN111" s="98" t="s">
        <v>669</v>
      </c>
      <c r="LEO111" s="98" t="s">
        <v>669</v>
      </c>
      <c r="LEP111" s="98" t="s">
        <v>669</v>
      </c>
      <c r="LEQ111" s="98" t="s">
        <v>669</v>
      </c>
      <c r="LER111" s="98" t="s">
        <v>669</v>
      </c>
      <c r="LES111" s="98" t="s">
        <v>669</v>
      </c>
      <c r="LET111" s="98" t="s">
        <v>669</v>
      </c>
      <c r="LEU111" s="98" t="s">
        <v>669</v>
      </c>
      <c r="LEV111" s="98" t="s">
        <v>669</v>
      </c>
      <c r="LEW111" s="98" t="s">
        <v>669</v>
      </c>
      <c r="LEX111" s="98" t="s">
        <v>669</v>
      </c>
      <c r="LEY111" s="98" t="s">
        <v>669</v>
      </c>
      <c r="LEZ111" s="98" t="s">
        <v>669</v>
      </c>
      <c r="LFA111" s="98" t="s">
        <v>669</v>
      </c>
      <c r="LFB111" s="98" t="s">
        <v>669</v>
      </c>
      <c r="LFC111" s="98" t="s">
        <v>669</v>
      </c>
      <c r="LFD111" s="98" t="s">
        <v>669</v>
      </c>
      <c r="LFE111" s="98" t="s">
        <v>669</v>
      </c>
      <c r="LFF111" s="98" t="s">
        <v>669</v>
      </c>
      <c r="LFG111" s="98" t="s">
        <v>669</v>
      </c>
      <c r="LFH111" s="98" t="s">
        <v>669</v>
      </c>
      <c r="LFI111" s="98" t="s">
        <v>669</v>
      </c>
      <c r="LFJ111" s="98" t="s">
        <v>669</v>
      </c>
      <c r="LFK111" s="98" t="s">
        <v>669</v>
      </c>
      <c r="LFL111" s="98" t="s">
        <v>669</v>
      </c>
      <c r="LFM111" s="98" t="s">
        <v>669</v>
      </c>
      <c r="LFN111" s="98" t="s">
        <v>669</v>
      </c>
      <c r="LFO111" s="98" t="s">
        <v>669</v>
      </c>
      <c r="LFP111" s="98" t="s">
        <v>669</v>
      </c>
      <c r="LFQ111" s="98" t="s">
        <v>669</v>
      </c>
      <c r="LFR111" s="98" t="s">
        <v>669</v>
      </c>
      <c r="LFS111" s="98" t="s">
        <v>669</v>
      </c>
      <c r="LFT111" s="98" t="s">
        <v>669</v>
      </c>
      <c r="LFU111" s="98" t="s">
        <v>669</v>
      </c>
      <c r="LFV111" s="98" t="s">
        <v>669</v>
      </c>
      <c r="LFW111" s="98" t="s">
        <v>669</v>
      </c>
      <c r="LFX111" s="98" t="s">
        <v>669</v>
      </c>
      <c r="LFY111" s="98" t="s">
        <v>669</v>
      </c>
      <c r="LFZ111" s="98" t="s">
        <v>669</v>
      </c>
      <c r="LGA111" s="98" t="s">
        <v>669</v>
      </c>
      <c r="LGB111" s="98" t="s">
        <v>669</v>
      </c>
      <c r="LGC111" s="98" t="s">
        <v>669</v>
      </c>
      <c r="LGD111" s="98" t="s">
        <v>669</v>
      </c>
      <c r="LGE111" s="98" t="s">
        <v>669</v>
      </c>
      <c r="LGF111" s="98" t="s">
        <v>669</v>
      </c>
      <c r="LGG111" s="98" t="s">
        <v>669</v>
      </c>
      <c r="LGH111" s="98" t="s">
        <v>669</v>
      </c>
      <c r="LGI111" s="98" t="s">
        <v>669</v>
      </c>
      <c r="LGJ111" s="98" t="s">
        <v>669</v>
      </c>
      <c r="LGK111" s="98" t="s">
        <v>669</v>
      </c>
      <c r="LGL111" s="98" t="s">
        <v>669</v>
      </c>
      <c r="LGM111" s="98" t="s">
        <v>669</v>
      </c>
      <c r="LGN111" s="98" t="s">
        <v>669</v>
      </c>
      <c r="LGO111" s="98" t="s">
        <v>669</v>
      </c>
      <c r="LGP111" s="98" t="s">
        <v>669</v>
      </c>
      <c r="LGQ111" s="98" t="s">
        <v>669</v>
      </c>
      <c r="LGR111" s="98" t="s">
        <v>669</v>
      </c>
      <c r="LGS111" s="98" t="s">
        <v>669</v>
      </c>
      <c r="LGT111" s="98" t="s">
        <v>669</v>
      </c>
      <c r="LGU111" s="98" t="s">
        <v>669</v>
      </c>
      <c r="LGV111" s="98" t="s">
        <v>669</v>
      </c>
      <c r="LGW111" s="98" t="s">
        <v>669</v>
      </c>
      <c r="LGX111" s="98" t="s">
        <v>669</v>
      </c>
      <c r="LGY111" s="98" t="s">
        <v>669</v>
      </c>
      <c r="LGZ111" s="98" t="s">
        <v>669</v>
      </c>
      <c r="LHA111" s="98" t="s">
        <v>669</v>
      </c>
      <c r="LHB111" s="98" t="s">
        <v>669</v>
      </c>
      <c r="LHC111" s="98" t="s">
        <v>669</v>
      </c>
      <c r="LHD111" s="98" t="s">
        <v>669</v>
      </c>
      <c r="LHE111" s="98" t="s">
        <v>669</v>
      </c>
      <c r="LHF111" s="98" t="s">
        <v>669</v>
      </c>
      <c r="LHG111" s="98" t="s">
        <v>669</v>
      </c>
      <c r="LHH111" s="98" t="s">
        <v>669</v>
      </c>
      <c r="LHI111" s="98" t="s">
        <v>669</v>
      </c>
      <c r="LHJ111" s="98" t="s">
        <v>669</v>
      </c>
      <c r="LHK111" s="98" t="s">
        <v>669</v>
      </c>
      <c r="LHL111" s="98" t="s">
        <v>669</v>
      </c>
      <c r="LHM111" s="98" t="s">
        <v>669</v>
      </c>
      <c r="LHN111" s="98" t="s">
        <v>669</v>
      </c>
      <c r="LHO111" s="98" t="s">
        <v>669</v>
      </c>
      <c r="LHP111" s="98" t="s">
        <v>669</v>
      </c>
      <c r="LHQ111" s="98" t="s">
        <v>669</v>
      </c>
      <c r="LHR111" s="98" t="s">
        <v>669</v>
      </c>
      <c r="LHS111" s="98" t="s">
        <v>669</v>
      </c>
      <c r="LHT111" s="98" t="s">
        <v>669</v>
      </c>
      <c r="LHU111" s="98" t="s">
        <v>669</v>
      </c>
      <c r="LHV111" s="98" t="s">
        <v>669</v>
      </c>
      <c r="LHW111" s="98" t="s">
        <v>669</v>
      </c>
      <c r="LHX111" s="98" t="s">
        <v>669</v>
      </c>
      <c r="LHY111" s="98" t="s">
        <v>669</v>
      </c>
      <c r="LHZ111" s="98" t="s">
        <v>669</v>
      </c>
      <c r="LIA111" s="98" t="s">
        <v>669</v>
      </c>
      <c r="LIB111" s="98" t="s">
        <v>669</v>
      </c>
      <c r="LIC111" s="98" t="s">
        <v>669</v>
      </c>
      <c r="LID111" s="98" t="s">
        <v>669</v>
      </c>
      <c r="LIE111" s="98" t="s">
        <v>669</v>
      </c>
      <c r="LIF111" s="98" t="s">
        <v>669</v>
      </c>
      <c r="LIG111" s="98" t="s">
        <v>669</v>
      </c>
      <c r="LIH111" s="98" t="s">
        <v>669</v>
      </c>
      <c r="LII111" s="98" t="s">
        <v>669</v>
      </c>
      <c r="LIJ111" s="98" t="s">
        <v>669</v>
      </c>
      <c r="LIK111" s="98" t="s">
        <v>669</v>
      </c>
      <c r="LIL111" s="98" t="s">
        <v>669</v>
      </c>
      <c r="LIM111" s="98" t="s">
        <v>669</v>
      </c>
      <c r="LIN111" s="98" t="s">
        <v>669</v>
      </c>
      <c r="LIO111" s="98" t="s">
        <v>669</v>
      </c>
      <c r="LIP111" s="98" t="s">
        <v>669</v>
      </c>
      <c r="LIQ111" s="98" t="s">
        <v>669</v>
      </c>
      <c r="LIR111" s="98" t="s">
        <v>669</v>
      </c>
      <c r="LIS111" s="98" t="s">
        <v>669</v>
      </c>
      <c r="LIT111" s="98" t="s">
        <v>669</v>
      </c>
      <c r="LIU111" s="98" t="s">
        <v>669</v>
      </c>
      <c r="LIV111" s="98" t="s">
        <v>669</v>
      </c>
      <c r="LIW111" s="98" t="s">
        <v>669</v>
      </c>
      <c r="LIX111" s="98" t="s">
        <v>669</v>
      </c>
      <c r="LIY111" s="98" t="s">
        <v>669</v>
      </c>
      <c r="LIZ111" s="98" t="s">
        <v>669</v>
      </c>
      <c r="LJA111" s="98" t="s">
        <v>669</v>
      </c>
      <c r="LJB111" s="98" t="s">
        <v>669</v>
      </c>
      <c r="LJC111" s="98" t="s">
        <v>669</v>
      </c>
      <c r="LJD111" s="98" t="s">
        <v>669</v>
      </c>
      <c r="LJE111" s="98" t="s">
        <v>669</v>
      </c>
      <c r="LJF111" s="98" t="s">
        <v>669</v>
      </c>
      <c r="LJG111" s="98" t="s">
        <v>669</v>
      </c>
      <c r="LJH111" s="98" t="s">
        <v>669</v>
      </c>
      <c r="LJI111" s="98" t="s">
        <v>669</v>
      </c>
      <c r="LJJ111" s="98" t="s">
        <v>669</v>
      </c>
      <c r="LJK111" s="98" t="s">
        <v>669</v>
      </c>
      <c r="LJL111" s="98" t="s">
        <v>669</v>
      </c>
      <c r="LJM111" s="98" t="s">
        <v>669</v>
      </c>
      <c r="LJN111" s="98" t="s">
        <v>669</v>
      </c>
      <c r="LJO111" s="98" t="s">
        <v>669</v>
      </c>
      <c r="LJP111" s="98" t="s">
        <v>669</v>
      </c>
      <c r="LJQ111" s="98" t="s">
        <v>669</v>
      </c>
      <c r="LJR111" s="98" t="s">
        <v>669</v>
      </c>
      <c r="LJS111" s="98" t="s">
        <v>669</v>
      </c>
      <c r="LJT111" s="98" t="s">
        <v>669</v>
      </c>
      <c r="LJU111" s="98" t="s">
        <v>669</v>
      </c>
      <c r="LJV111" s="98" t="s">
        <v>669</v>
      </c>
      <c r="LJW111" s="98" t="s">
        <v>669</v>
      </c>
      <c r="LJX111" s="98" t="s">
        <v>669</v>
      </c>
      <c r="LJY111" s="98" t="s">
        <v>669</v>
      </c>
      <c r="LJZ111" s="98" t="s">
        <v>669</v>
      </c>
      <c r="LKA111" s="98" t="s">
        <v>669</v>
      </c>
      <c r="LKB111" s="98" t="s">
        <v>669</v>
      </c>
      <c r="LKC111" s="98" t="s">
        <v>669</v>
      </c>
      <c r="LKD111" s="98" t="s">
        <v>669</v>
      </c>
      <c r="LKE111" s="98" t="s">
        <v>669</v>
      </c>
      <c r="LKF111" s="98" t="s">
        <v>669</v>
      </c>
      <c r="LKG111" s="98" t="s">
        <v>669</v>
      </c>
      <c r="LKH111" s="98" t="s">
        <v>669</v>
      </c>
      <c r="LKI111" s="98" t="s">
        <v>669</v>
      </c>
      <c r="LKJ111" s="98" t="s">
        <v>669</v>
      </c>
      <c r="LKK111" s="98" t="s">
        <v>669</v>
      </c>
      <c r="LKL111" s="98" t="s">
        <v>669</v>
      </c>
      <c r="LKM111" s="98" t="s">
        <v>669</v>
      </c>
      <c r="LKN111" s="98" t="s">
        <v>669</v>
      </c>
      <c r="LKO111" s="98" t="s">
        <v>669</v>
      </c>
      <c r="LKP111" s="98" t="s">
        <v>669</v>
      </c>
      <c r="LKQ111" s="98" t="s">
        <v>669</v>
      </c>
      <c r="LKR111" s="98" t="s">
        <v>669</v>
      </c>
      <c r="LKS111" s="98" t="s">
        <v>669</v>
      </c>
      <c r="LKT111" s="98" t="s">
        <v>669</v>
      </c>
      <c r="LKU111" s="98" t="s">
        <v>669</v>
      </c>
      <c r="LKV111" s="98" t="s">
        <v>669</v>
      </c>
      <c r="LKW111" s="98" t="s">
        <v>669</v>
      </c>
      <c r="LKX111" s="98" t="s">
        <v>669</v>
      </c>
      <c r="LKY111" s="98" t="s">
        <v>669</v>
      </c>
      <c r="LKZ111" s="98" t="s">
        <v>669</v>
      </c>
      <c r="LLA111" s="98" t="s">
        <v>669</v>
      </c>
      <c r="LLB111" s="98" t="s">
        <v>669</v>
      </c>
      <c r="LLC111" s="98" t="s">
        <v>669</v>
      </c>
      <c r="LLD111" s="98" t="s">
        <v>669</v>
      </c>
      <c r="LLE111" s="98" t="s">
        <v>669</v>
      </c>
      <c r="LLF111" s="98" t="s">
        <v>669</v>
      </c>
      <c r="LLG111" s="98" t="s">
        <v>669</v>
      </c>
      <c r="LLH111" s="98" t="s">
        <v>669</v>
      </c>
      <c r="LLI111" s="98" t="s">
        <v>669</v>
      </c>
      <c r="LLJ111" s="98" t="s">
        <v>669</v>
      </c>
      <c r="LLK111" s="98" t="s">
        <v>669</v>
      </c>
      <c r="LLL111" s="98" t="s">
        <v>669</v>
      </c>
      <c r="LLM111" s="98" t="s">
        <v>669</v>
      </c>
      <c r="LLN111" s="98" t="s">
        <v>669</v>
      </c>
      <c r="LLO111" s="98" t="s">
        <v>669</v>
      </c>
      <c r="LLP111" s="98" t="s">
        <v>669</v>
      </c>
      <c r="LLQ111" s="98" t="s">
        <v>669</v>
      </c>
      <c r="LLR111" s="98" t="s">
        <v>669</v>
      </c>
      <c r="LLS111" s="98" t="s">
        <v>669</v>
      </c>
      <c r="LLT111" s="98" t="s">
        <v>669</v>
      </c>
      <c r="LLU111" s="98" t="s">
        <v>669</v>
      </c>
      <c r="LLV111" s="98" t="s">
        <v>669</v>
      </c>
      <c r="LLW111" s="98" t="s">
        <v>669</v>
      </c>
      <c r="LLX111" s="98" t="s">
        <v>669</v>
      </c>
      <c r="LLY111" s="98" t="s">
        <v>669</v>
      </c>
      <c r="LLZ111" s="98" t="s">
        <v>669</v>
      </c>
      <c r="LMA111" s="98" t="s">
        <v>669</v>
      </c>
      <c r="LMB111" s="98" t="s">
        <v>669</v>
      </c>
      <c r="LMC111" s="98" t="s">
        <v>669</v>
      </c>
      <c r="LMD111" s="98" t="s">
        <v>669</v>
      </c>
      <c r="LME111" s="98" t="s">
        <v>669</v>
      </c>
      <c r="LMF111" s="98" t="s">
        <v>669</v>
      </c>
      <c r="LMG111" s="98" t="s">
        <v>669</v>
      </c>
      <c r="LMH111" s="98" t="s">
        <v>669</v>
      </c>
      <c r="LMI111" s="98" t="s">
        <v>669</v>
      </c>
      <c r="LMJ111" s="98" t="s">
        <v>669</v>
      </c>
      <c r="LMK111" s="98" t="s">
        <v>669</v>
      </c>
      <c r="LML111" s="98" t="s">
        <v>669</v>
      </c>
      <c r="LMM111" s="98" t="s">
        <v>669</v>
      </c>
      <c r="LMN111" s="98" t="s">
        <v>669</v>
      </c>
      <c r="LMO111" s="98" t="s">
        <v>669</v>
      </c>
      <c r="LMP111" s="98" t="s">
        <v>669</v>
      </c>
      <c r="LMQ111" s="98" t="s">
        <v>669</v>
      </c>
      <c r="LMR111" s="98" t="s">
        <v>669</v>
      </c>
      <c r="LMS111" s="98" t="s">
        <v>669</v>
      </c>
      <c r="LMT111" s="98" t="s">
        <v>669</v>
      </c>
      <c r="LMU111" s="98" t="s">
        <v>669</v>
      </c>
      <c r="LMV111" s="98" t="s">
        <v>669</v>
      </c>
      <c r="LMW111" s="98" t="s">
        <v>669</v>
      </c>
      <c r="LMX111" s="98" t="s">
        <v>669</v>
      </c>
      <c r="LMY111" s="98" t="s">
        <v>669</v>
      </c>
      <c r="LMZ111" s="98" t="s">
        <v>669</v>
      </c>
      <c r="LNA111" s="98" t="s">
        <v>669</v>
      </c>
      <c r="LNB111" s="98" t="s">
        <v>669</v>
      </c>
      <c r="LNC111" s="98" t="s">
        <v>669</v>
      </c>
      <c r="LND111" s="98" t="s">
        <v>669</v>
      </c>
      <c r="LNE111" s="98" t="s">
        <v>669</v>
      </c>
      <c r="LNF111" s="98" t="s">
        <v>669</v>
      </c>
      <c r="LNG111" s="98" t="s">
        <v>669</v>
      </c>
      <c r="LNH111" s="98" t="s">
        <v>669</v>
      </c>
      <c r="LNI111" s="98" t="s">
        <v>669</v>
      </c>
      <c r="LNJ111" s="98" t="s">
        <v>669</v>
      </c>
      <c r="LNK111" s="98" t="s">
        <v>669</v>
      </c>
      <c r="LNL111" s="98" t="s">
        <v>669</v>
      </c>
      <c r="LNM111" s="98" t="s">
        <v>669</v>
      </c>
      <c r="LNN111" s="98" t="s">
        <v>669</v>
      </c>
      <c r="LNO111" s="98" t="s">
        <v>669</v>
      </c>
      <c r="LNP111" s="98" t="s">
        <v>669</v>
      </c>
      <c r="LNQ111" s="98" t="s">
        <v>669</v>
      </c>
      <c r="LNR111" s="98" t="s">
        <v>669</v>
      </c>
      <c r="LNS111" s="98" t="s">
        <v>669</v>
      </c>
      <c r="LNT111" s="98" t="s">
        <v>669</v>
      </c>
      <c r="LNU111" s="98" t="s">
        <v>669</v>
      </c>
      <c r="LNV111" s="98" t="s">
        <v>669</v>
      </c>
      <c r="LNW111" s="98" t="s">
        <v>669</v>
      </c>
      <c r="LNX111" s="98" t="s">
        <v>669</v>
      </c>
      <c r="LNY111" s="98" t="s">
        <v>669</v>
      </c>
      <c r="LNZ111" s="98" t="s">
        <v>669</v>
      </c>
      <c r="LOA111" s="98" t="s">
        <v>669</v>
      </c>
      <c r="LOB111" s="98" t="s">
        <v>669</v>
      </c>
      <c r="LOC111" s="98" t="s">
        <v>669</v>
      </c>
      <c r="LOD111" s="98" t="s">
        <v>669</v>
      </c>
      <c r="LOE111" s="98" t="s">
        <v>669</v>
      </c>
      <c r="LOF111" s="98" t="s">
        <v>669</v>
      </c>
      <c r="LOG111" s="98" t="s">
        <v>669</v>
      </c>
      <c r="LOH111" s="98" t="s">
        <v>669</v>
      </c>
      <c r="LOI111" s="98" t="s">
        <v>669</v>
      </c>
      <c r="LOJ111" s="98" t="s">
        <v>669</v>
      </c>
      <c r="LOK111" s="98" t="s">
        <v>669</v>
      </c>
      <c r="LOL111" s="98" t="s">
        <v>669</v>
      </c>
      <c r="LOM111" s="98" t="s">
        <v>669</v>
      </c>
      <c r="LON111" s="98" t="s">
        <v>669</v>
      </c>
      <c r="LOO111" s="98" t="s">
        <v>669</v>
      </c>
      <c r="LOP111" s="98" t="s">
        <v>669</v>
      </c>
      <c r="LOQ111" s="98" t="s">
        <v>669</v>
      </c>
      <c r="LOR111" s="98" t="s">
        <v>669</v>
      </c>
      <c r="LOS111" s="98" t="s">
        <v>669</v>
      </c>
      <c r="LOT111" s="98" t="s">
        <v>669</v>
      </c>
      <c r="LOU111" s="98" t="s">
        <v>669</v>
      </c>
      <c r="LOV111" s="98" t="s">
        <v>669</v>
      </c>
      <c r="LOW111" s="98" t="s">
        <v>669</v>
      </c>
      <c r="LOX111" s="98" t="s">
        <v>669</v>
      </c>
      <c r="LOY111" s="98" t="s">
        <v>669</v>
      </c>
      <c r="LOZ111" s="98" t="s">
        <v>669</v>
      </c>
      <c r="LPA111" s="98" t="s">
        <v>669</v>
      </c>
      <c r="LPB111" s="98" t="s">
        <v>669</v>
      </c>
      <c r="LPC111" s="98" t="s">
        <v>669</v>
      </c>
      <c r="LPD111" s="98" t="s">
        <v>669</v>
      </c>
      <c r="LPE111" s="98" t="s">
        <v>669</v>
      </c>
      <c r="LPF111" s="98" t="s">
        <v>669</v>
      </c>
      <c r="LPG111" s="98" t="s">
        <v>669</v>
      </c>
      <c r="LPH111" s="98" t="s">
        <v>669</v>
      </c>
      <c r="LPI111" s="98" t="s">
        <v>669</v>
      </c>
      <c r="LPJ111" s="98" t="s">
        <v>669</v>
      </c>
      <c r="LPK111" s="98" t="s">
        <v>669</v>
      </c>
      <c r="LPL111" s="98" t="s">
        <v>669</v>
      </c>
      <c r="LPM111" s="98" t="s">
        <v>669</v>
      </c>
      <c r="LPN111" s="98" t="s">
        <v>669</v>
      </c>
      <c r="LPO111" s="98" t="s">
        <v>669</v>
      </c>
      <c r="LPP111" s="98" t="s">
        <v>669</v>
      </c>
      <c r="LPQ111" s="98" t="s">
        <v>669</v>
      </c>
      <c r="LPR111" s="98" t="s">
        <v>669</v>
      </c>
      <c r="LPS111" s="98" t="s">
        <v>669</v>
      </c>
      <c r="LPT111" s="98" t="s">
        <v>669</v>
      </c>
      <c r="LPU111" s="98" t="s">
        <v>669</v>
      </c>
      <c r="LPV111" s="98" t="s">
        <v>669</v>
      </c>
      <c r="LPW111" s="98" t="s">
        <v>669</v>
      </c>
      <c r="LPX111" s="98" t="s">
        <v>669</v>
      </c>
      <c r="LPY111" s="98" t="s">
        <v>669</v>
      </c>
      <c r="LPZ111" s="98" t="s">
        <v>669</v>
      </c>
      <c r="LQA111" s="98" t="s">
        <v>669</v>
      </c>
      <c r="LQB111" s="98" t="s">
        <v>669</v>
      </c>
      <c r="LQC111" s="98" t="s">
        <v>669</v>
      </c>
      <c r="LQD111" s="98" t="s">
        <v>669</v>
      </c>
      <c r="LQE111" s="98" t="s">
        <v>669</v>
      </c>
      <c r="LQF111" s="98" t="s">
        <v>669</v>
      </c>
      <c r="LQG111" s="98" t="s">
        <v>669</v>
      </c>
      <c r="LQH111" s="98" t="s">
        <v>669</v>
      </c>
      <c r="LQI111" s="98" t="s">
        <v>669</v>
      </c>
      <c r="LQJ111" s="98" t="s">
        <v>669</v>
      </c>
      <c r="LQK111" s="98" t="s">
        <v>669</v>
      </c>
      <c r="LQL111" s="98" t="s">
        <v>669</v>
      </c>
      <c r="LQM111" s="98" t="s">
        <v>669</v>
      </c>
      <c r="LQN111" s="98" t="s">
        <v>669</v>
      </c>
      <c r="LQO111" s="98" t="s">
        <v>669</v>
      </c>
      <c r="LQP111" s="98" t="s">
        <v>669</v>
      </c>
      <c r="LQQ111" s="98" t="s">
        <v>669</v>
      </c>
      <c r="LQR111" s="98" t="s">
        <v>669</v>
      </c>
      <c r="LQS111" s="98" t="s">
        <v>669</v>
      </c>
      <c r="LQT111" s="98" t="s">
        <v>669</v>
      </c>
      <c r="LQU111" s="98" t="s">
        <v>669</v>
      </c>
      <c r="LQV111" s="98" t="s">
        <v>669</v>
      </c>
      <c r="LQW111" s="98" t="s">
        <v>669</v>
      </c>
      <c r="LQX111" s="98" t="s">
        <v>669</v>
      </c>
      <c r="LQY111" s="98" t="s">
        <v>669</v>
      </c>
      <c r="LQZ111" s="98" t="s">
        <v>669</v>
      </c>
      <c r="LRA111" s="98" t="s">
        <v>669</v>
      </c>
      <c r="LRB111" s="98" t="s">
        <v>669</v>
      </c>
      <c r="LRC111" s="98" t="s">
        <v>669</v>
      </c>
      <c r="LRD111" s="98" t="s">
        <v>669</v>
      </c>
      <c r="LRE111" s="98" t="s">
        <v>669</v>
      </c>
      <c r="LRF111" s="98" t="s">
        <v>669</v>
      </c>
      <c r="LRG111" s="98" t="s">
        <v>669</v>
      </c>
      <c r="LRH111" s="98" t="s">
        <v>669</v>
      </c>
      <c r="LRI111" s="98" t="s">
        <v>669</v>
      </c>
      <c r="LRJ111" s="98" t="s">
        <v>669</v>
      </c>
      <c r="LRK111" s="98" t="s">
        <v>669</v>
      </c>
      <c r="LRL111" s="98" t="s">
        <v>669</v>
      </c>
      <c r="LRM111" s="98" t="s">
        <v>669</v>
      </c>
      <c r="LRN111" s="98" t="s">
        <v>669</v>
      </c>
      <c r="LRO111" s="98" t="s">
        <v>669</v>
      </c>
      <c r="LRP111" s="98" t="s">
        <v>669</v>
      </c>
      <c r="LRQ111" s="98" t="s">
        <v>669</v>
      </c>
      <c r="LRR111" s="98" t="s">
        <v>669</v>
      </c>
      <c r="LRS111" s="98" t="s">
        <v>669</v>
      </c>
      <c r="LRT111" s="98" t="s">
        <v>669</v>
      </c>
      <c r="LRU111" s="98" t="s">
        <v>669</v>
      </c>
      <c r="LRV111" s="98" t="s">
        <v>669</v>
      </c>
      <c r="LRW111" s="98" t="s">
        <v>669</v>
      </c>
      <c r="LRX111" s="98" t="s">
        <v>669</v>
      </c>
      <c r="LRY111" s="98" t="s">
        <v>669</v>
      </c>
      <c r="LRZ111" s="98" t="s">
        <v>669</v>
      </c>
      <c r="LSA111" s="98" t="s">
        <v>669</v>
      </c>
      <c r="LSB111" s="98" t="s">
        <v>669</v>
      </c>
      <c r="LSC111" s="98" t="s">
        <v>669</v>
      </c>
      <c r="LSD111" s="98" t="s">
        <v>669</v>
      </c>
      <c r="LSE111" s="98" t="s">
        <v>669</v>
      </c>
      <c r="LSF111" s="98" t="s">
        <v>669</v>
      </c>
      <c r="LSG111" s="98" t="s">
        <v>669</v>
      </c>
      <c r="LSH111" s="98" t="s">
        <v>669</v>
      </c>
      <c r="LSI111" s="98" t="s">
        <v>669</v>
      </c>
      <c r="LSJ111" s="98" t="s">
        <v>669</v>
      </c>
      <c r="LSK111" s="98" t="s">
        <v>669</v>
      </c>
      <c r="LSL111" s="98" t="s">
        <v>669</v>
      </c>
      <c r="LSM111" s="98" t="s">
        <v>669</v>
      </c>
      <c r="LSN111" s="98" t="s">
        <v>669</v>
      </c>
      <c r="LSO111" s="98" t="s">
        <v>669</v>
      </c>
      <c r="LSP111" s="98" t="s">
        <v>669</v>
      </c>
      <c r="LSQ111" s="98" t="s">
        <v>669</v>
      </c>
      <c r="LSR111" s="98" t="s">
        <v>669</v>
      </c>
      <c r="LSS111" s="98" t="s">
        <v>669</v>
      </c>
      <c r="LST111" s="98" t="s">
        <v>669</v>
      </c>
      <c r="LSU111" s="98" t="s">
        <v>669</v>
      </c>
      <c r="LSV111" s="98" t="s">
        <v>669</v>
      </c>
      <c r="LSW111" s="98" t="s">
        <v>669</v>
      </c>
      <c r="LSX111" s="98" t="s">
        <v>669</v>
      </c>
      <c r="LSY111" s="98" t="s">
        <v>669</v>
      </c>
      <c r="LSZ111" s="98" t="s">
        <v>669</v>
      </c>
      <c r="LTA111" s="98" t="s">
        <v>669</v>
      </c>
      <c r="LTB111" s="98" t="s">
        <v>669</v>
      </c>
      <c r="LTC111" s="98" t="s">
        <v>669</v>
      </c>
      <c r="LTD111" s="98" t="s">
        <v>669</v>
      </c>
      <c r="LTE111" s="98" t="s">
        <v>669</v>
      </c>
      <c r="LTF111" s="98" t="s">
        <v>669</v>
      </c>
      <c r="LTG111" s="98" t="s">
        <v>669</v>
      </c>
      <c r="LTH111" s="98" t="s">
        <v>669</v>
      </c>
      <c r="LTI111" s="98" t="s">
        <v>669</v>
      </c>
      <c r="LTJ111" s="98" t="s">
        <v>669</v>
      </c>
      <c r="LTK111" s="98" t="s">
        <v>669</v>
      </c>
      <c r="LTL111" s="98" t="s">
        <v>669</v>
      </c>
      <c r="LTM111" s="98" t="s">
        <v>669</v>
      </c>
      <c r="LTN111" s="98" t="s">
        <v>669</v>
      </c>
      <c r="LTO111" s="98" t="s">
        <v>669</v>
      </c>
      <c r="LTP111" s="98" t="s">
        <v>669</v>
      </c>
      <c r="LTQ111" s="98" t="s">
        <v>669</v>
      </c>
      <c r="LTR111" s="98" t="s">
        <v>669</v>
      </c>
      <c r="LTS111" s="98" t="s">
        <v>669</v>
      </c>
      <c r="LTT111" s="98" t="s">
        <v>669</v>
      </c>
      <c r="LTU111" s="98" t="s">
        <v>669</v>
      </c>
      <c r="LTV111" s="98" t="s">
        <v>669</v>
      </c>
      <c r="LTW111" s="98" t="s">
        <v>669</v>
      </c>
      <c r="LTX111" s="98" t="s">
        <v>669</v>
      </c>
      <c r="LTY111" s="98" t="s">
        <v>669</v>
      </c>
      <c r="LTZ111" s="98" t="s">
        <v>669</v>
      </c>
      <c r="LUA111" s="98" t="s">
        <v>669</v>
      </c>
      <c r="LUB111" s="98" t="s">
        <v>669</v>
      </c>
      <c r="LUC111" s="98" t="s">
        <v>669</v>
      </c>
      <c r="LUD111" s="98" t="s">
        <v>669</v>
      </c>
      <c r="LUE111" s="98" t="s">
        <v>669</v>
      </c>
      <c r="LUF111" s="98" t="s">
        <v>669</v>
      </c>
      <c r="LUG111" s="98" t="s">
        <v>669</v>
      </c>
      <c r="LUH111" s="98" t="s">
        <v>669</v>
      </c>
      <c r="LUI111" s="98" t="s">
        <v>669</v>
      </c>
      <c r="LUJ111" s="98" t="s">
        <v>669</v>
      </c>
      <c r="LUK111" s="98" t="s">
        <v>669</v>
      </c>
      <c r="LUL111" s="98" t="s">
        <v>669</v>
      </c>
      <c r="LUM111" s="98" t="s">
        <v>669</v>
      </c>
      <c r="LUN111" s="98" t="s">
        <v>669</v>
      </c>
      <c r="LUO111" s="98" t="s">
        <v>669</v>
      </c>
      <c r="LUP111" s="98" t="s">
        <v>669</v>
      </c>
      <c r="LUQ111" s="98" t="s">
        <v>669</v>
      </c>
      <c r="LUR111" s="98" t="s">
        <v>669</v>
      </c>
      <c r="LUS111" s="98" t="s">
        <v>669</v>
      </c>
      <c r="LUT111" s="98" t="s">
        <v>669</v>
      </c>
      <c r="LUU111" s="98" t="s">
        <v>669</v>
      </c>
      <c r="LUV111" s="98" t="s">
        <v>669</v>
      </c>
      <c r="LUW111" s="98" t="s">
        <v>669</v>
      </c>
      <c r="LUX111" s="98" t="s">
        <v>669</v>
      </c>
      <c r="LUY111" s="98" t="s">
        <v>669</v>
      </c>
      <c r="LUZ111" s="98" t="s">
        <v>669</v>
      </c>
      <c r="LVA111" s="98" t="s">
        <v>669</v>
      </c>
      <c r="LVB111" s="98" t="s">
        <v>669</v>
      </c>
      <c r="LVC111" s="98" t="s">
        <v>669</v>
      </c>
      <c r="LVD111" s="98" t="s">
        <v>669</v>
      </c>
      <c r="LVE111" s="98" t="s">
        <v>669</v>
      </c>
      <c r="LVF111" s="98" t="s">
        <v>669</v>
      </c>
      <c r="LVG111" s="98" t="s">
        <v>669</v>
      </c>
      <c r="LVH111" s="98" t="s">
        <v>669</v>
      </c>
      <c r="LVI111" s="98" t="s">
        <v>669</v>
      </c>
      <c r="LVJ111" s="98" t="s">
        <v>669</v>
      </c>
      <c r="LVK111" s="98" t="s">
        <v>669</v>
      </c>
      <c r="LVL111" s="98" t="s">
        <v>669</v>
      </c>
      <c r="LVM111" s="98" t="s">
        <v>669</v>
      </c>
      <c r="LVN111" s="98" t="s">
        <v>669</v>
      </c>
      <c r="LVO111" s="98" t="s">
        <v>669</v>
      </c>
      <c r="LVP111" s="98" t="s">
        <v>669</v>
      </c>
      <c r="LVQ111" s="98" t="s">
        <v>669</v>
      </c>
      <c r="LVR111" s="98" t="s">
        <v>669</v>
      </c>
      <c r="LVS111" s="98" t="s">
        <v>669</v>
      </c>
      <c r="LVT111" s="98" t="s">
        <v>669</v>
      </c>
      <c r="LVU111" s="98" t="s">
        <v>669</v>
      </c>
      <c r="LVV111" s="98" t="s">
        <v>669</v>
      </c>
      <c r="LVW111" s="98" t="s">
        <v>669</v>
      </c>
      <c r="LVX111" s="98" t="s">
        <v>669</v>
      </c>
      <c r="LVY111" s="98" t="s">
        <v>669</v>
      </c>
      <c r="LVZ111" s="98" t="s">
        <v>669</v>
      </c>
      <c r="LWA111" s="98" t="s">
        <v>669</v>
      </c>
      <c r="LWB111" s="98" t="s">
        <v>669</v>
      </c>
      <c r="LWC111" s="98" t="s">
        <v>669</v>
      </c>
      <c r="LWD111" s="98" t="s">
        <v>669</v>
      </c>
      <c r="LWE111" s="98" t="s">
        <v>669</v>
      </c>
      <c r="LWF111" s="98" t="s">
        <v>669</v>
      </c>
      <c r="LWG111" s="98" t="s">
        <v>669</v>
      </c>
      <c r="LWH111" s="98" t="s">
        <v>669</v>
      </c>
      <c r="LWI111" s="98" t="s">
        <v>669</v>
      </c>
      <c r="LWJ111" s="98" t="s">
        <v>669</v>
      </c>
      <c r="LWK111" s="98" t="s">
        <v>669</v>
      </c>
      <c r="LWL111" s="98" t="s">
        <v>669</v>
      </c>
      <c r="LWM111" s="98" t="s">
        <v>669</v>
      </c>
      <c r="LWN111" s="98" t="s">
        <v>669</v>
      </c>
      <c r="LWO111" s="98" t="s">
        <v>669</v>
      </c>
      <c r="LWP111" s="98" t="s">
        <v>669</v>
      </c>
      <c r="LWQ111" s="98" t="s">
        <v>669</v>
      </c>
      <c r="LWR111" s="98" t="s">
        <v>669</v>
      </c>
      <c r="LWS111" s="98" t="s">
        <v>669</v>
      </c>
      <c r="LWT111" s="98" t="s">
        <v>669</v>
      </c>
      <c r="LWU111" s="98" t="s">
        <v>669</v>
      </c>
      <c r="LWV111" s="98" t="s">
        <v>669</v>
      </c>
      <c r="LWW111" s="98" t="s">
        <v>669</v>
      </c>
      <c r="LWX111" s="98" t="s">
        <v>669</v>
      </c>
      <c r="LWY111" s="98" t="s">
        <v>669</v>
      </c>
      <c r="LWZ111" s="98" t="s">
        <v>669</v>
      </c>
      <c r="LXA111" s="98" t="s">
        <v>669</v>
      </c>
      <c r="LXB111" s="98" t="s">
        <v>669</v>
      </c>
      <c r="LXC111" s="98" t="s">
        <v>669</v>
      </c>
      <c r="LXD111" s="98" t="s">
        <v>669</v>
      </c>
      <c r="LXE111" s="98" t="s">
        <v>669</v>
      </c>
      <c r="LXF111" s="98" t="s">
        <v>669</v>
      </c>
      <c r="LXG111" s="98" t="s">
        <v>669</v>
      </c>
      <c r="LXH111" s="98" t="s">
        <v>669</v>
      </c>
      <c r="LXI111" s="98" t="s">
        <v>669</v>
      </c>
      <c r="LXJ111" s="98" t="s">
        <v>669</v>
      </c>
      <c r="LXK111" s="98" t="s">
        <v>669</v>
      </c>
      <c r="LXL111" s="98" t="s">
        <v>669</v>
      </c>
      <c r="LXM111" s="98" t="s">
        <v>669</v>
      </c>
      <c r="LXN111" s="98" t="s">
        <v>669</v>
      </c>
      <c r="LXO111" s="98" t="s">
        <v>669</v>
      </c>
      <c r="LXP111" s="98" t="s">
        <v>669</v>
      </c>
      <c r="LXQ111" s="98" t="s">
        <v>669</v>
      </c>
      <c r="LXR111" s="98" t="s">
        <v>669</v>
      </c>
      <c r="LXS111" s="98" t="s">
        <v>669</v>
      </c>
      <c r="LXT111" s="98" t="s">
        <v>669</v>
      </c>
      <c r="LXU111" s="98" t="s">
        <v>669</v>
      </c>
      <c r="LXV111" s="98" t="s">
        <v>669</v>
      </c>
      <c r="LXW111" s="98" t="s">
        <v>669</v>
      </c>
      <c r="LXX111" s="98" t="s">
        <v>669</v>
      </c>
      <c r="LXY111" s="98" t="s">
        <v>669</v>
      </c>
      <c r="LXZ111" s="98" t="s">
        <v>669</v>
      </c>
      <c r="LYA111" s="98" t="s">
        <v>669</v>
      </c>
      <c r="LYB111" s="98" t="s">
        <v>669</v>
      </c>
      <c r="LYC111" s="98" t="s">
        <v>669</v>
      </c>
      <c r="LYD111" s="98" t="s">
        <v>669</v>
      </c>
      <c r="LYE111" s="98" t="s">
        <v>669</v>
      </c>
      <c r="LYF111" s="98" t="s">
        <v>669</v>
      </c>
      <c r="LYG111" s="98" t="s">
        <v>669</v>
      </c>
      <c r="LYH111" s="98" t="s">
        <v>669</v>
      </c>
      <c r="LYI111" s="98" t="s">
        <v>669</v>
      </c>
      <c r="LYJ111" s="98" t="s">
        <v>669</v>
      </c>
      <c r="LYK111" s="98" t="s">
        <v>669</v>
      </c>
      <c r="LYL111" s="98" t="s">
        <v>669</v>
      </c>
      <c r="LYM111" s="98" t="s">
        <v>669</v>
      </c>
      <c r="LYN111" s="98" t="s">
        <v>669</v>
      </c>
      <c r="LYO111" s="98" t="s">
        <v>669</v>
      </c>
      <c r="LYP111" s="98" t="s">
        <v>669</v>
      </c>
      <c r="LYQ111" s="98" t="s">
        <v>669</v>
      </c>
      <c r="LYR111" s="98" t="s">
        <v>669</v>
      </c>
      <c r="LYS111" s="98" t="s">
        <v>669</v>
      </c>
      <c r="LYT111" s="98" t="s">
        <v>669</v>
      </c>
      <c r="LYU111" s="98" t="s">
        <v>669</v>
      </c>
      <c r="LYV111" s="98" t="s">
        <v>669</v>
      </c>
      <c r="LYW111" s="98" t="s">
        <v>669</v>
      </c>
      <c r="LYX111" s="98" t="s">
        <v>669</v>
      </c>
      <c r="LYY111" s="98" t="s">
        <v>669</v>
      </c>
      <c r="LYZ111" s="98" t="s">
        <v>669</v>
      </c>
      <c r="LZA111" s="98" t="s">
        <v>669</v>
      </c>
      <c r="LZB111" s="98" t="s">
        <v>669</v>
      </c>
      <c r="LZC111" s="98" t="s">
        <v>669</v>
      </c>
      <c r="LZD111" s="98" t="s">
        <v>669</v>
      </c>
      <c r="LZE111" s="98" t="s">
        <v>669</v>
      </c>
      <c r="LZF111" s="98" t="s">
        <v>669</v>
      </c>
      <c r="LZG111" s="98" t="s">
        <v>669</v>
      </c>
      <c r="LZH111" s="98" t="s">
        <v>669</v>
      </c>
      <c r="LZI111" s="98" t="s">
        <v>669</v>
      </c>
      <c r="LZJ111" s="98" t="s">
        <v>669</v>
      </c>
      <c r="LZK111" s="98" t="s">
        <v>669</v>
      </c>
      <c r="LZL111" s="98" t="s">
        <v>669</v>
      </c>
      <c r="LZM111" s="98" t="s">
        <v>669</v>
      </c>
      <c r="LZN111" s="98" t="s">
        <v>669</v>
      </c>
      <c r="LZO111" s="98" t="s">
        <v>669</v>
      </c>
      <c r="LZP111" s="98" t="s">
        <v>669</v>
      </c>
      <c r="LZQ111" s="98" t="s">
        <v>669</v>
      </c>
      <c r="LZR111" s="98" t="s">
        <v>669</v>
      </c>
      <c r="LZS111" s="98" t="s">
        <v>669</v>
      </c>
      <c r="LZT111" s="98" t="s">
        <v>669</v>
      </c>
      <c r="LZU111" s="98" t="s">
        <v>669</v>
      </c>
      <c r="LZV111" s="98" t="s">
        <v>669</v>
      </c>
      <c r="LZW111" s="98" t="s">
        <v>669</v>
      </c>
      <c r="LZX111" s="98" t="s">
        <v>669</v>
      </c>
      <c r="LZY111" s="98" t="s">
        <v>669</v>
      </c>
      <c r="LZZ111" s="98" t="s">
        <v>669</v>
      </c>
      <c r="MAA111" s="98" t="s">
        <v>669</v>
      </c>
      <c r="MAB111" s="98" t="s">
        <v>669</v>
      </c>
      <c r="MAC111" s="98" t="s">
        <v>669</v>
      </c>
      <c r="MAD111" s="98" t="s">
        <v>669</v>
      </c>
      <c r="MAE111" s="98" t="s">
        <v>669</v>
      </c>
      <c r="MAF111" s="98" t="s">
        <v>669</v>
      </c>
      <c r="MAG111" s="98" t="s">
        <v>669</v>
      </c>
      <c r="MAH111" s="98" t="s">
        <v>669</v>
      </c>
      <c r="MAI111" s="98" t="s">
        <v>669</v>
      </c>
      <c r="MAJ111" s="98" t="s">
        <v>669</v>
      </c>
      <c r="MAK111" s="98" t="s">
        <v>669</v>
      </c>
      <c r="MAL111" s="98" t="s">
        <v>669</v>
      </c>
      <c r="MAM111" s="98" t="s">
        <v>669</v>
      </c>
      <c r="MAN111" s="98" t="s">
        <v>669</v>
      </c>
      <c r="MAO111" s="98" t="s">
        <v>669</v>
      </c>
      <c r="MAP111" s="98" t="s">
        <v>669</v>
      </c>
      <c r="MAQ111" s="98" t="s">
        <v>669</v>
      </c>
      <c r="MAR111" s="98" t="s">
        <v>669</v>
      </c>
      <c r="MAS111" s="98" t="s">
        <v>669</v>
      </c>
      <c r="MAT111" s="98" t="s">
        <v>669</v>
      </c>
      <c r="MAU111" s="98" t="s">
        <v>669</v>
      </c>
      <c r="MAV111" s="98" t="s">
        <v>669</v>
      </c>
      <c r="MAW111" s="98" t="s">
        <v>669</v>
      </c>
      <c r="MAX111" s="98" t="s">
        <v>669</v>
      </c>
      <c r="MAY111" s="98" t="s">
        <v>669</v>
      </c>
      <c r="MAZ111" s="98" t="s">
        <v>669</v>
      </c>
      <c r="MBA111" s="98" t="s">
        <v>669</v>
      </c>
      <c r="MBB111" s="98" t="s">
        <v>669</v>
      </c>
      <c r="MBC111" s="98" t="s">
        <v>669</v>
      </c>
      <c r="MBD111" s="98" t="s">
        <v>669</v>
      </c>
      <c r="MBE111" s="98" t="s">
        <v>669</v>
      </c>
      <c r="MBF111" s="98" t="s">
        <v>669</v>
      </c>
      <c r="MBG111" s="98" t="s">
        <v>669</v>
      </c>
      <c r="MBH111" s="98" t="s">
        <v>669</v>
      </c>
      <c r="MBI111" s="98" t="s">
        <v>669</v>
      </c>
      <c r="MBJ111" s="98" t="s">
        <v>669</v>
      </c>
      <c r="MBK111" s="98" t="s">
        <v>669</v>
      </c>
      <c r="MBL111" s="98" t="s">
        <v>669</v>
      </c>
      <c r="MBM111" s="98" t="s">
        <v>669</v>
      </c>
      <c r="MBN111" s="98" t="s">
        <v>669</v>
      </c>
      <c r="MBO111" s="98" t="s">
        <v>669</v>
      </c>
      <c r="MBP111" s="98" t="s">
        <v>669</v>
      </c>
      <c r="MBQ111" s="98" t="s">
        <v>669</v>
      </c>
      <c r="MBR111" s="98" t="s">
        <v>669</v>
      </c>
      <c r="MBS111" s="98" t="s">
        <v>669</v>
      </c>
      <c r="MBT111" s="98" t="s">
        <v>669</v>
      </c>
      <c r="MBU111" s="98" t="s">
        <v>669</v>
      </c>
      <c r="MBV111" s="98" t="s">
        <v>669</v>
      </c>
      <c r="MBW111" s="98" t="s">
        <v>669</v>
      </c>
      <c r="MBX111" s="98" t="s">
        <v>669</v>
      </c>
      <c r="MBY111" s="98" t="s">
        <v>669</v>
      </c>
      <c r="MBZ111" s="98" t="s">
        <v>669</v>
      </c>
      <c r="MCA111" s="98" t="s">
        <v>669</v>
      </c>
      <c r="MCB111" s="98" t="s">
        <v>669</v>
      </c>
      <c r="MCC111" s="98" t="s">
        <v>669</v>
      </c>
      <c r="MCD111" s="98" t="s">
        <v>669</v>
      </c>
      <c r="MCE111" s="98" t="s">
        <v>669</v>
      </c>
      <c r="MCF111" s="98" t="s">
        <v>669</v>
      </c>
      <c r="MCG111" s="98" t="s">
        <v>669</v>
      </c>
      <c r="MCH111" s="98" t="s">
        <v>669</v>
      </c>
      <c r="MCI111" s="98" t="s">
        <v>669</v>
      </c>
      <c r="MCJ111" s="98" t="s">
        <v>669</v>
      </c>
      <c r="MCK111" s="98" t="s">
        <v>669</v>
      </c>
      <c r="MCL111" s="98" t="s">
        <v>669</v>
      </c>
      <c r="MCM111" s="98" t="s">
        <v>669</v>
      </c>
      <c r="MCN111" s="98" t="s">
        <v>669</v>
      </c>
      <c r="MCO111" s="98" t="s">
        <v>669</v>
      </c>
      <c r="MCP111" s="98" t="s">
        <v>669</v>
      </c>
      <c r="MCQ111" s="98" t="s">
        <v>669</v>
      </c>
      <c r="MCR111" s="98" t="s">
        <v>669</v>
      </c>
      <c r="MCS111" s="98" t="s">
        <v>669</v>
      </c>
      <c r="MCT111" s="98" t="s">
        <v>669</v>
      </c>
      <c r="MCU111" s="98" t="s">
        <v>669</v>
      </c>
      <c r="MCV111" s="98" t="s">
        <v>669</v>
      </c>
      <c r="MCW111" s="98" t="s">
        <v>669</v>
      </c>
      <c r="MCX111" s="98" t="s">
        <v>669</v>
      </c>
      <c r="MCY111" s="98" t="s">
        <v>669</v>
      </c>
      <c r="MCZ111" s="98" t="s">
        <v>669</v>
      </c>
      <c r="MDA111" s="98" t="s">
        <v>669</v>
      </c>
      <c r="MDB111" s="98" t="s">
        <v>669</v>
      </c>
      <c r="MDC111" s="98" t="s">
        <v>669</v>
      </c>
      <c r="MDD111" s="98" t="s">
        <v>669</v>
      </c>
      <c r="MDE111" s="98" t="s">
        <v>669</v>
      </c>
      <c r="MDF111" s="98" t="s">
        <v>669</v>
      </c>
      <c r="MDG111" s="98" t="s">
        <v>669</v>
      </c>
      <c r="MDH111" s="98" t="s">
        <v>669</v>
      </c>
      <c r="MDI111" s="98" t="s">
        <v>669</v>
      </c>
      <c r="MDJ111" s="98" t="s">
        <v>669</v>
      </c>
      <c r="MDK111" s="98" t="s">
        <v>669</v>
      </c>
      <c r="MDL111" s="98" t="s">
        <v>669</v>
      </c>
      <c r="MDM111" s="98" t="s">
        <v>669</v>
      </c>
      <c r="MDN111" s="98" t="s">
        <v>669</v>
      </c>
      <c r="MDO111" s="98" t="s">
        <v>669</v>
      </c>
      <c r="MDP111" s="98" t="s">
        <v>669</v>
      </c>
      <c r="MDQ111" s="98" t="s">
        <v>669</v>
      </c>
      <c r="MDR111" s="98" t="s">
        <v>669</v>
      </c>
      <c r="MDS111" s="98" t="s">
        <v>669</v>
      </c>
      <c r="MDT111" s="98" t="s">
        <v>669</v>
      </c>
      <c r="MDU111" s="98" t="s">
        <v>669</v>
      </c>
      <c r="MDV111" s="98" t="s">
        <v>669</v>
      </c>
      <c r="MDW111" s="98" t="s">
        <v>669</v>
      </c>
      <c r="MDX111" s="98" t="s">
        <v>669</v>
      </c>
      <c r="MDY111" s="98" t="s">
        <v>669</v>
      </c>
      <c r="MDZ111" s="98" t="s">
        <v>669</v>
      </c>
      <c r="MEA111" s="98" t="s">
        <v>669</v>
      </c>
      <c r="MEB111" s="98" t="s">
        <v>669</v>
      </c>
      <c r="MEC111" s="98" t="s">
        <v>669</v>
      </c>
      <c r="MED111" s="98" t="s">
        <v>669</v>
      </c>
      <c r="MEE111" s="98" t="s">
        <v>669</v>
      </c>
      <c r="MEF111" s="98" t="s">
        <v>669</v>
      </c>
      <c r="MEG111" s="98" t="s">
        <v>669</v>
      </c>
      <c r="MEH111" s="98" t="s">
        <v>669</v>
      </c>
      <c r="MEI111" s="98" t="s">
        <v>669</v>
      </c>
      <c r="MEJ111" s="98" t="s">
        <v>669</v>
      </c>
      <c r="MEK111" s="98" t="s">
        <v>669</v>
      </c>
      <c r="MEL111" s="98" t="s">
        <v>669</v>
      </c>
      <c r="MEM111" s="98" t="s">
        <v>669</v>
      </c>
      <c r="MEN111" s="98" t="s">
        <v>669</v>
      </c>
      <c r="MEO111" s="98" t="s">
        <v>669</v>
      </c>
      <c r="MEP111" s="98" t="s">
        <v>669</v>
      </c>
      <c r="MEQ111" s="98" t="s">
        <v>669</v>
      </c>
      <c r="MER111" s="98" t="s">
        <v>669</v>
      </c>
      <c r="MES111" s="98" t="s">
        <v>669</v>
      </c>
      <c r="MET111" s="98" t="s">
        <v>669</v>
      </c>
      <c r="MEU111" s="98" t="s">
        <v>669</v>
      </c>
      <c r="MEV111" s="98" t="s">
        <v>669</v>
      </c>
      <c r="MEW111" s="98" t="s">
        <v>669</v>
      </c>
      <c r="MEX111" s="98" t="s">
        <v>669</v>
      </c>
      <c r="MEY111" s="98" t="s">
        <v>669</v>
      </c>
      <c r="MEZ111" s="98" t="s">
        <v>669</v>
      </c>
      <c r="MFA111" s="98" t="s">
        <v>669</v>
      </c>
      <c r="MFB111" s="98" t="s">
        <v>669</v>
      </c>
      <c r="MFC111" s="98" t="s">
        <v>669</v>
      </c>
      <c r="MFD111" s="98" t="s">
        <v>669</v>
      </c>
      <c r="MFE111" s="98" t="s">
        <v>669</v>
      </c>
      <c r="MFF111" s="98" t="s">
        <v>669</v>
      </c>
      <c r="MFG111" s="98" t="s">
        <v>669</v>
      </c>
      <c r="MFH111" s="98" t="s">
        <v>669</v>
      </c>
      <c r="MFI111" s="98" t="s">
        <v>669</v>
      </c>
      <c r="MFJ111" s="98" t="s">
        <v>669</v>
      </c>
      <c r="MFK111" s="98" t="s">
        <v>669</v>
      </c>
      <c r="MFL111" s="98" t="s">
        <v>669</v>
      </c>
      <c r="MFM111" s="98" t="s">
        <v>669</v>
      </c>
      <c r="MFN111" s="98" t="s">
        <v>669</v>
      </c>
      <c r="MFO111" s="98" t="s">
        <v>669</v>
      </c>
      <c r="MFP111" s="98" t="s">
        <v>669</v>
      </c>
      <c r="MFQ111" s="98" t="s">
        <v>669</v>
      </c>
      <c r="MFR111" s="98" t="s">
        <v>669</v>
      </c>
      <c r="MFS111" s="98" t="s">
        <v>669</v>
      </c>
      <c r="MFT111" s="98" t="s">
        <v>669</v>
      </c>
      <c r="MFU111" s="98" t="s">
        <v>669</v>
      </c>
      <c r="MFV111" s="98" t="s">
        <v>669</v>
      </c>
      <c r="MFW111" s="98" t="s">
        <v>669</v>
      </c>
      <c r="MFX111" s="98" t="s">
        <v>669</v>
      </c>
      <c r="MFY111" s="98" t="s">
        <v>669</v>
      </c>
      <c r="MFZ111" s="98" t="s">
        <v>669</v>
      </c>
      <c r="MGA111" s="98" t="s">
        <v>669</v>
      </c>
      <c r="MGB111" s="98" t="s">
        <v>669</v>
      </c>
      <c r="MGC111" s="98" t="s">
        <v>669</v>
      </c>
      <c r="MGD111" s="98" t="s">
        <v>669</v>
      </c>
      <c r="MGE111" s="98" t="s">
        <v>669</v>
      </c>
      <c r="MGF111" s="98" t="s">
        <v>669</v>
      </c>
      <c r="MGG111" s="98" t="s">
        <v>669</v>
      </c>
      <c r="MGH111" s="98" t="s">
        <v>669</v>
      </c>
      <c r="MGI111" s="98" t="s">
        <v>669</v>
      </c>
      <c r="MGJ111" s="98" t="s">
        <v>669</v>
      </c>
      <c r="MGK111" s="98" t="s">
        <v>669</v>
      </c>
      <c r="MGL111" s="98" t="s">
        <v>669</v>
      </c>
      <c r="MGM111" s="98" t="s">
        <v>669</v>
      </c>
      <c r="MGN111" s="98" t="s">
        <v>669</v>
      </c>
      <c r="MGO111" s="98" t="s">
        <v>669</v>
      </c>
      <c r="MGP111" s="98" t="s">
        <v>669</v>
      </c>
      <c r="MGQ111" s="98" t="s">
        <v>669</v>
      </c>
      <c r="MGR111" s="98" t="s">
        <v>669</v>
      </c>
      <c r="MGS111" s="98" t="s">
        <v>669</v>
      </c>
      <c r="MGT111" s="98" t="s">
        <v>669</v>
      </c>
      <c r="MGU111" s="98" t="s">
        <v>669</v>
      </c>
      <c r="MGV111" s="98" t="s">
        <v>669</v>
      </c>
      <c r="MGW111" s="98" t="s">
        <v>669</v>
      </c>
      <c r="MGX111" s="98" t="s">
        <v>669</v>
      </c>
      <c r="MGY111" s="98" t="s">
        <v>669</v>
      </c>
      <c r="MGZ111" s="98" t="s">
        <v>669</v>
      </c>
      <c r="MHA111" s="98" t="s">
        <v>669</v>
      </c>
      <c r="MHB111" s="98" t="s">
        <v>669</v>
      </c>
      <c r="MHC111" s="98" t="s">
        <v>669</v>
      </c>
      <c r="MHD111" s="98" t="s">
        <v>669</v>
      </c>
      <c r="MHE111" s="98" t="s">
        <v>669</v>
      </c>
      <c r="MHF111" s="98" t="s">
        <v>669</v>
      </c>
      <c r="MHG111" s="98" t="s">
        <v>669</v>
      </c>
      <c r="MHH111" s="98" t="s">
        <v>669</v>
      </c>
      <c r="MHI111" s="98" t="s">
        <v>669</v>
      </c>
      <c r="MHJ111" s="98" t="s">
        <v>669</v>
      </c>
      <c r="MHK111" s="98" t="s">
        <v>669</v>
      </c>
      <c r="MHL111" s="98" t="s">
        <v>669</v>
      </c>
      <c r="MHM111" s="98" t="s">
        <v>669</v>
      </c>
      <c r="MHN111" s="98" t="s">
        <v>669</v>
      </c>
      <c r="MHO111" s="98" t="s">
        <v>669</v>
      </c>
      <c r="MHP111" s="98" t="s">
        <v>669</v>
      </c>
      <c r="MHQ111" s="98" t="s">
        <v>669</v>
      </c>
      <c r="MHR111" s="98" t="s">
        <v>669</v>
      </c>
      <c r="MHS111" s="98" t="s">
        <v>669</v>
      </c>
      <c r="MHT111" s="98" t="s">
        <v>669</v>
      </c>
      <c r="MHU111" s="98" t="s">
        <v>669</v>
      </c>
      <c r="MHV111" s="98" t="s">
        <v>669</v>
      </c>
      <c r="MHW111" s="98" t="s">
        <v>669</v>
      </c>
      <c r="MHX111" s="98" t="s">
        <v>669</v>
      </c>
      <c r="MHY111" s="98" t="s">
        <v>669</v>
      </c>
      <c r="MHZ111" s="98" t="s">
        <v>669</v>
      </c>
      <c r="MIA111" s="98" t="s">
        <v>669</v>
      </c>
      <c r="MIB111" s="98" t="s">
        <v>669</v>
      </c>
      <c r="MIC111" s="98" t="s">
        <v>669</v>
      </c>
      <c r="MID111" s="98" t="s">
        <v>669</v>
      </c>
      <c r="MIE111" s="98" t="s">
        <v>669</v>
      </c>
      <c r="MIF111" s="98" t="s">
        <v>669</v>
      </c>
      <c r="MIG111" s="98" t="s">
        <v>669</v>
      </c>
      <c r="MIH111" s="98" t="s">
        <v>669</v>
      </c>
      <c r="MII111" s="98" t="s">
        <v>669</v>
      </c>
      <c r="MIJ111" s="98" t="s">
        <v>669</v>
      </c>
      <c r="MIK111" s="98" t="s">
        <v>669</v>
      </c>
      <c r="MIL111" s="98" t="s">
        <v>669</v>
      </c>
      <c r="MIM111" s="98" t="s">
        <v>669</v>
      </c>
      <c r="MIN111" s="98" t="s">
        <v>669</v>
      </c>
      <c r="MIO111" s="98" t="s">
        <v>669</v>
      </c>
      <c r="MIP111" s="98" t="s">
        <v>669</v>
      </c>
      <c r="MIQ111" s="98" t="s">
        <v>669</v>
      </c>
      <c r="MIR111" s="98" t="s">
        <v>669</v>
      </c>
      <c r="MIS111" s="98" t="s">
        <v>669</v>
      </c>
      <c r="MIT111" s="98" t="s">
        <v>669</v>
      </c>
      <c r="MIU111" s="98" t="s">
        <v>669</v>
      </c>
      <c r="MIV111" s="98" t="s">
        <v>669</v>
      </c>
      <c r="MIW111" s="98" t="s">
        <v>669</v>
      </c>
      <c r="MIX111" s="98" t="s">
        <v>669</v>
      </c>
      <c r="MIY111" s="98" t="s">
        <v>669</v>
      </c>
      <c r="MIZ111" s="98" t="s">
        <v>669</v>
      </c>
      <c r="MJA111" s="98" t="s">
        <v>669</v>
      </c>
      <c r="MJB111" s="98" t="s">
        <v>669</v>
      </c>
      <c r="MJC111" s="98" t="s">
        <v>669</v>
      </c>
      <c r="MJD111" s="98" t="s">
        <v>669</v>
      </c>
      <c r="MJE111" s="98" t="s">
        <v>669</v>
      </c>
      <c r="MJF111" s="98" t="s">
        <v>669</v>
      </c>
      <c r="MJG111" s="98" t="s">
        <v>669</v>
      </c>
      <c r="MJH111" s="98" t="s">
        <v>669</v>
      </c>
      <c r="MJI111" s="98" t="s">
        <v>669</v>
      </c>
      <c r="MJJ111" s="98" t="s">
        <v>669</v>
      </c>
      <c r="MJK111" s="98" t="s">
        <v>669</v>
      </c>
      <c r="MJL111" s="98" t="s">
        <v>669</v>
      </c>
      <c r="MJM111" s="98" t="s">
        <v>669</v>
      </c>
      <c r="MJN111" s="98" t="s">
        <v>669</v>
      </c>
      <c r="MJO111" s="98" t="s">
        <v>669</v>
      </c>
      <c r="MJP111" s="98" t="s">
        <v>669</v>
      </c>
      <c r="MJQ111" s="98" t="s">
        <v>669</v>
      </c>
      <c r="MJR111" s="98" t="s">
        <v>669</v>
      </c>
      <c r="MJS111" s="98" t="s">
        <v>669</v>
      </c>
      <c r="MJT111" s="98" t="s">
        <v>669</v>
      </c>
      <c r="MJU111" s="98" t="s">
        <v>669</v>
      </c>
      <c r="MJV111" s="98" t="s">
        <v>669</v>
      </c>
      <c r="MJW111" s="98" t="s">
        <v>669</v>
      </c>
      <c r="MJX111" s="98" t="s">
        <v>669</v>
      </c>
      <c r="MJY111" s="98" t="s">
        <v>669</v>
      </c>
      <c r="MJZ111" s="98" t="s">
        <v>669</v>
      </c>
      <c r="MKA111" s="98" t="s">
        <v>669</v>
      </c>
      <c r="MKB111" s="98" t="s">
        <v>669</v>
      </c>
      <c r="MKC111" s="98" t="s">
        <v>669</v>
      </c>
      <c r="MKD111" s="98" t="s">
        <v>669</v>
      </c>
      <c r="MKE111" s="98" t="s">
        <v>669</v>
      </c>
      <c r="MKF111" s="98" t="s">
        <v>669</v>
      </c>
      <c r="MKG111" s="98" t="s">
        <v>669</v>
      </c>
      <c r="MKH111" s="98" t="s">
        <v>669</v>
      </c>
      <c r="MKI111" s="98" t="s">
        <v>669</v>
      </c>
      <c r="MKJ111" s="98" t="s">
        <v>669</v>
      </c>
      <c r="MKK111" s="98" t="s">
        <v>669</v>
      </c>
      <c r="MKL111" s="98" t="s">
        <v>669</v>
      </c>
      <c r="MKM111" s="98" t="s">
        <v>669</v>
      </c>
      <c r="MKN111" s="98" t="s">
        <v>669</v>
      </c>
      <c r="MKO111" s="98" t="s">
        <v>669</v>
      </c>
      <c r="MKP111" s="98" t="s">
        <v>669</v>
      </c>
      <c r="MKQ111" s="98" t="s">
        <v>669</v>
      </c>
      <c r="MKR111" s="98" t="s">
        <v>669</v>
      </c>
      <c r="MKS111" s="98" t="s">
        <v>669</v>
      </c>
      <c r="MKT111" s="98" t="s">
        <v>669</v>
      </c>
      <c r="MKU111" s="98" t="s">
        <v>669</v>
      </c>
      <c r="MKV111" s="98" t="s">
        <v>669</v>
      </c>
      <c r="MKW111" s="98" t="s">
        <v>669</v>
      </c>
      <c r="MKX111" s="98" t="s">
        <v>669</v>
      </c>
      <c r="MKY111" s="98" t="s">
        <v>669</v>
      </c>
      <c r="MKZ111" s="98" t="s">
        <v>669</v>
      </c>
      <c r="MLA111" s="98" t="s">
        <v>669</v>
      </c>
      <c r="MLB111" s="98" t="s">
        <v>669</v>
      </c>
      <c r="MLC111" s="98" t="s">
        <v>669</v>
      </c>
      <c r="MLD111" s="98" t="s">
        <v>669</v>
      </c>
      <c r="MLE111" s="98" t="s">
        <v>669</v>
      </c>
      <c r="MLF111" s="98" t="s">
        <v>669</v>
      </c>
      <c r="MLG111" s="98" t="s">
        <v>669</v>
      </c>
      <c r="MLH111" s="98" t="s">
        <v>669</v>
      </c>
      <c r="MLI111" s="98" t="s">
        <v>669</v>
      </c>
      <c r="MLJ111" s="98" t="s">
        <v>669</v>
      </c>
      <c r="MLK111" s="98" t="s">
        <v>669</v>
      </c>
      <c r="MLL111" s="98" t="s">
        <v>669</v>
      </c>
      <c r="MLM111" s="98" t="s">
        <v>669</v>
      </c>
      <c r="MLN111" s="98" t="s">
        <v>669</v>
      </c>
      <c r="MLO111" s="98" t="s">
        <v>669</v>
      </c>
      <c r="MLP111" s="98" t="s">
        <v>669</v>
      </c>
      <c r="MLQ111" s="98" t="s">
        <v>669</v>
      </c>
      <c r="MLR111" s="98" t="s">
        <v>669</v>
      </c>
      <c r="MLS111" s="98" t="s">
        <v>669</v>
      </c>
      <c r="MLT111" s="98" t="s">
        <v>669</v>
      </c>
      <c r="MLU111" s="98" t="s">
        <v>669</v>
      </c>
      <c r="MLV111" s="98" t="s">
        <v>669</v>
      </c>
      <c r="MLW111" s="98" t="s">
        <v>669</v>
      </c>
      <c r="MLX111" s="98" t="s">
        <v>669</v>
      </c>
      <c r="MLY111" s="98" t="s">
        <v>669</v>
      </c>
      <c r="MLZ111" s="98" t="s">
        <v>669</v>
      </c>
      <c r="MMA111" s="98" t="s">
        <v>669</v>
      </c>
      <c r="MMB111" s="98" t="s">
        <v>669</v>
      </c>
      <c r="MMC111" s="98" t="s">
        <v>669</v>
      </c>
      <c r="MMD111" s="98" t="s">
        <v>669</v>
      </c>
      <c r="MME111" s="98" t="s">
        <v>669</v>
      </c>
      <c r="MMF111" s="98" t="s">
        <v>669</v>
      </c>
      <c r="MMG111" s="98" t="s">
        <v>669</v>
      </c>
      <c r="MMH111" s="98" t="s">
        <v>669</v>
      </c>
      <c r="MMI111" s="98" t="s">
        <v>669</v>
      </c>
      <c r="MMJ111" s="98" t="s">
        <v>669</v>
      </c>
      <c r="MMK111" s="98" t="s">
        <v>669</v>
      </c>
      <c r="MML111" s="98" t="s">
        <v>669</v>
      </c>
      <c r="MMM111" s="98" t="s">
        <v>669</v>
      </c>
      <c r="MMN111" s="98" t="s">
        <v>669</v>
      </c>
      <c r="MMO111" s="98" t="s">
        <v>669</v>
      </c>
      <c r="MMP111" s="98" t="s">
        <v>669</v>
      </c>
      <c r="MMQ111" s="98" t="s">
        <v>669</v>
      </c>
      <c r="MMR111" s="98" t="s">
        <v>669</v>
      </c>
      <c r="MMS111" s="98" t="s">
        <v>669</v>
      </c>
      <c r="MMT111" s="98" t="s">
        <v>669</v>
      </c>
      <c r="MMU111" s="98" t="s">
        <v>669</v>
      </c>
      <c r="MMV111" s="98" t="s">
        <v>669</v>
      </c>
      <c r="MMW111" s="98" t="s">
        <v>669</v>
      </c>
      <c r="MMX111" s="98" t="s">
        <v>669</v>
      </c>
      <c r="MMY111" s="98" t="s">
        <v>669</v>
      </c>
      <c r="MMZ111" s="98" t="s">
        <v>669</v>
      </c>
      <c r="MNA111" s="98" t="s">
        <v>669</v>
      </c>
      <c r="MNB111" s="98" t="s">
        <v>669</v>
      </c>
      <c r="MNC111" s="98" t="s">
        <v>669</v>
      </c>
      <c r="MND111" s="98" t="s">
        <v>669</v>
      </c>
      <c r="MNE111" s="98" t="s">
        <v>669</v>
      </c>
      <c r="MNF111" s="98" t="s">
        <v>669</v>
      </c>
      <c r="MNG111" s="98" t="s">
        <v>669</v>
      </c>
      <c r="MNH111" s="98" t="s">
        <v>669</v>
      </c>
      <c r="MNI111" s="98" t="s">
        <v>669</v>
      </c>
      <c r="MNJ111" s="98" t="s">
        <v>669</v>
      </c>
      <c r="MNK111" s="98" t="s">
        <v>669</v>
      </c>
      <c r="MNL111" s="98" t="s">
        <v>669</v>
      </c>
      <c r="MNM111" s="98" t="s">
        <v>669</v>
      </c>
      <c r="MNN111" s="98" t="s">
        <v>669</v>
      </c>
      <c r="MNO111" s="98" t="s">
        <v>669</v>
      </c>
      <c r="MNP111" s="98" t="s">
        <v>669</v>
      </c>
      <c r="MNQ111" s="98" t="s">
        <v>669</v>
      </c>
      <c r="MNR111" s="98" t="s">
        <v>669</v>
      </c>
      <c r="MNS111" s="98" t="s">
        <v>669</v>
      </c>
      <c r="MNT111" s="98" t="s">
        <v>669</v>
      </c>
      <c r="MNU111" s="98" t="s">
        <v>669</v>
      </c>
      <c r="MNV111" s="98" t="s">
        <v>669</v>
      </c>
      <c r="MNW111" s="98" t="s">
        <v>669</v>
      </c>
      <c r="MNX111" s="98" t="s">
        <v>669</v>
      </c>
      <c r="MNY111" s="98" t="s">
        <v>669</v>
      </c>
      <c r="MNZ111" s="98" t="s">
        <v>669</v>
      </c>
      <c r="MOA111" s="98" t="s">
        <v>669</v>
      </c>
      <c r="MOB111" s="98" t="s">
        <v>669</v>
      </c>
      <c r="MOC111" s="98" t="s">
        <v>669</v>
      </c>
      <c r="MOD111" s="98" t="s">
        <v>669</v>
      </c>
      <c r="MOE111" s="98" t="s">
        <v>669</v>
      </c>
      <c r="MOF111" s="98" t="s">
        <v>669</v>
      </c>
      <c r="MOG111" s="98" t="s">
        <v>669</v>
      </c>
      <c r="MOH111" s="98" t="s">
        <v>669</v>
      </c>
      <c r="MOI111" s="98" t="s">
        <v>669</v>
      </c>
      <c r="MOJ111" s="98" t="s">
        <v>669</v>
      </c>
      <c r="MOK111" s="98" t="s">
        <v>669</v>
      </c>
      <c r="MOL111" s="98" t="s">
        <v>669</v>
      </c>
      <c r="MOM111" s="98" t="s">
        <v>669</v>
      </c>
      <c r="MON111" s="98" t="s">
        <v>669</v>
      </c>
      <c r="MOO111" s="98" t="s">
        <v>669</v>
      </c>
      <c r="MOP111" s="98" t="s">
        <v>669</v>
      </c>
      <c r="MOQ111" s="98" t="s">
        <v>669</v>
      </c>
      <c r="MOR111" s="98" t="s">
        <v>669</v>
      </c>
      <c r="MOS111" s="98" t="s">
        <v>669</v>
      </c>
      <c r="MOT111" s="98" t="s">
        <v>669</v>
      </c>
      <c r="MOU111" s="98" t="s">
        <v>669</v>
      </c>
      <c r="MOV111" s="98" t="s">
        <v>669</v>
      </c>
      <c r="MOW111" s="98" t="s">
        <v>669</v>
      </c>
      <c r="MOX111" s="98" t="s">
        <v>669</v>
      </c>
      <c r="MOY111" s="98" t="s">
        <v>669</v>
      </c>
      <c r="MOZ111" s="98" t="s">
        <v>669</v>
      </c>
      <c r="MPA111" s="98" t="s">
        <v>669</v>
      </c>
      <c r="MPB111" s="98" t="s">
        <v>669</v>
      </c>
      <c r="MPC111" s="98" t="s">
        <v>669</v>
      </c>
      <c r="MPD111" s="98" t="s">
        <v>669</v>
      </c>
      <c r="MPE111" s="98" t="s">
        <v>669</v>
      </c>
      <c r="MPF111" s="98" t="s">
        <v>669</v>
      </c>
      <c r="MPG111" s="98" t="s">
        <v>669</v>
      </c>
      <c r="MPH111" s="98" t="s">
        <v>669</v>
      </c>
      <c r="MPI111" s="98" t="s">
        <v>669</v>
      </c>
      <c r="MPJ111" s="98" t="s">
        <v>669</v>
      </c>
      <c r="MPK111" s="98" t="s">
        <v>669</v>
      </c>
      <c r="MPL111" s="98" t="s">
        <v>669</v>
      </c>
      <c r="MPM111" s="98" t="s">
        <v>669</v>
      </c>
      <c r="MPN111" s="98" t="s">
        <v>669</v>
      </c>
      <c r="MPO111" s="98" t="s">
        <v>669</v>
      </c>
      <c r="MPP111" s="98" t="s">
        <v>669</v>
      </c>
      <c r="MPQ111" s="98" t="s">
        <v>669</v>
      </c>
      <c r="MPR111" s="98" t="s">
        <v>669</v>
      </c>
      <c r="MPS111" s="98" t="s">
        <v>669</v>
      </c>
      <c r="MPT111" s="98" t="s">
        <v>669</v>
      </c>
      <c r="MPU111" s="98" t="s">
        <v>669</v>
      </c>
      <c r="MPV111" s="98" t="s">
        <v>669</v>
      </c>
      <c r="MPW111" s="98" t="s">
        <v>669</v>
      </c>
      <c r="MPX111" s="98" t="s">
        <v>669</v>
      </c>
      <c r="MPY111" s="98" t="s">
        <v>669</v>
      </c>
      <c r="MPZ111" s="98" t="s">
        <v>669</v>
      </c>
      <c r="MQA111" s="98" t="s">
        <v>669</v>
      </c>
      <c r="MQB111" s="98" t="s">
        <v>669</v>
      </c>
      <c r="MQC111" s="98" t="s">
        <v>669</v>
      </c>
      <c r="MQD111" s="98" t="s">
        <v>669</v>
      </c>
      <c r="MQE111" s="98" t="s">
        <v>669</v>
      </c>
      <c r="MQF111" s="98" t="s">
        <v>669</v>
      </c>
      <c r="MQG111" s="98" t="s">
        <v>669</v>
      </c>
      <c r="MQH111" s="98" t="s">
        <v>669</v>
      </c>
      <c r="MQI111" s="98" t="s">
        <v>669</v>
      </c>
      <c r="MQJ111" s="98" t="s">
        <v>669</v>
      </c>
      <c r="MQK111" s="98" t="s">
        <v>669</v>
      </c>
      <c r="MQL111" s="98" t="s">
        <v>669</v>
      </c>
      <c r="MQM111" s="98" t="s">
        <v>669</v>
      </c>
      <c r="MQN111" s="98" t="s">
        <v>669</v>
      </c>
      <c r="MQO111" s="98" t="s">
        <v>669</v>
      </c>
      <c r="MQP111" s="98" t="s">
        <v>669</v>
      </c>
      <c r="MQQ111" s="98" t="s">
        <v>669</v>
      </c>
      <c r="MQR111" s="98" t="s">
        <v>669</v>
      </c>
      <c r="MQS111" s="98" t="s">
        <v>669</v>
      </c>
      <c r="MQT111" s="98" t="s">
        <v>669</v>
      </c>
      <c r="MQU111" s="98" t="s">
        <v>669</v>
      </c>
      <c r="MQV111" s="98" t="s">
        <v>669</v>
      </c>
      <c r="MQW111" s="98" t="s">
        <v>669</v>
      </c>
      <c r="MQX111" s="98" t="s">
        <v>669</v>
      </c>
      <c r="MQY111" s="98" t="s">
        <v>669</v>
      </c>
      <c r="MQZ111" s="98" t="s">
        <v>669</v>
      </c>
      <c r="MRA111" s="98" t="s">
        <v>669</v>
      </c>
      <c r="MRB111" s="98" t="s">
        <v>669</v>
      </c>
      <c r="MRC111" s="98" t="s">
        <v>669</v>
      </c>
      <c r="MRD111" s="98" t="s">
        <v>669</v>
      </c>
      <c r="MRE111" s="98" t="s">
        <v>669</v>
      </c>
      <c r="MRF111" s="98" t="s">
        <v>669</v>
      </c>
      <c r="MRG111" s="98" t="s">
        <v>669</v>
      </c>
      <c r="MRH111" s="98" t="s">
        <v>669</v>
      </c>
      <c r="MRI111" s="98" t="s">
        <v>669</v>
      </c>
      <c r="MRJ111" s="98" t="s">
        <v>669</v>
      </c>
      <c r="MRK111" s="98" t="s">
        <v>669</v>
      </c>
      <c r="MRL111" s="98" t="s">
        <v>669</v>
      </c>
      <c r="MRM111" s="98" t="s">
        <v>669</v>
      </c>
      <c r="MRN111" s="98" t="s">
        <v>669</v>
      </c>
      <c r="MRO111" s="98" t="s">
        <v>669</v>
      </c>
      <c r="MRP111" s="98" t="s">
        <v>669</v>
      </c>
      <c r="MRQ111" s="98" t="s">
        <v>669</v>
      </c>
      <c r="MRR111" s="98" t="s">
        <v>669</v>
      </c>
      <c r="MRS111" s="98" t="s">
        <v>669</v>
      </c>
      <c r="MRT111" s="98" t="s">
        <v>669</v>
      </c>
      <c r="MRU111" s="98" t="s">
        <v>669</v>
      </c>
      <c r="MRV111" s="98" t="s">
        <v>669</v>
      </c>
      <c r="MRW111" s="98" t="s">
        <v>669</v>
      </c>
      <c r="MRX111" s="98" t="s">
        <v>669</v>
      </c>
      <c r="MRY111" s="98" t="s">
        <v>669</v>
      </c>
      <c r="MRZ111" s="98" t="s">
        <v>669</v>
      </c>
      <c r="MSA111" s="98" t="s">
        <v>669</v>
      </c>
      <c r="MSB111" s="98" t="s">
        <v>669</v>
      </c>
      <c r="MSC111" s="98" t="s">
        <v>669</v>
      </c>
      <c r="MSD111" s="98" t="s">
        <v>669</v>
      </c>
      <c r="MSE111" s="98" t="s">
        <v>669</v>
      </c>
      <c r="MSF111" s="98" t="s">
        <v>669</v>
      </c>
      <c r="MSG111" s="98" t="s">
        <v>669</v>
      </c>
      <c r="MSH111" s="98" t="s">
        <v>669</v>
      </c>
      <c r="MSI111" s="98" t="s">
        <v>669</v>
      </c>
      <c r="MSJ111" s="98" t="s">
        <v>669</v>
      </c>
      <c r="MSK111" s="98" t="s">
        <v>669</v>
      </c>
      <c r="MSL111" s="98" t="s">
        <v>669</v>
      </c>
      <c r="MSM111" s="98" t="s">
        <v>669</v>
      </c>
      <c r="MSN111" s="98" t="s">
        <v>669</v>
      </c>
      <c r="MSO111" s="98" t="s">
        <v>669</v>
      </c>
      <c r="MSP111" s="98" t="s">
        <v>669</v>
      </c>
      <c r="MSQ111" s="98" t="s">
        <v>669</v>
      </c>
      <c r="MSR111" s="98" t="s">
        <v>669</v>
      </c>
      <c r="MSS111" s="98" t="s">
        <v>669</v>
      </c>
      <c r="MST111" s="98" t="s">
        <v>669</v>
      </c>
      <c r="MSU111" s="98" t="s">
        <v>669</v>
      </c>
      <c r="MSV111" s="98" t="s">
        <v>669</v>
      </c>
      <c r="MSW111" s="98" t="s">
        <v>669</v>
      </c>
      <c r="MSX111" s="98" t="s">
        <v>669</v>
      </c>
      <c r="MSY111" s="98" t="s">
        <v>669</v>
      </c>
      <c r="MSZ111" s="98" t="s">
        <v>669</v>
      </c>
      <c r="MTA111" s="98" t="s">
        <v>669</v>
      </c>
      <c r="MTB111" s="98" t="s">
        <v>669</v>
      </c>
      <c r="MTC111" s="98" t="s">
        <v>669</v>
      </c>
      <c r="MTD111" s="98" t="s">
        <v>669</v>
      </c>
      <c r="MTE111" s="98" t="s">
        <v>669</v>
      </c>
      <c r="MTF111" s="98" t="s">
        <v>669</v>
      </c>
      <c r="MTG111" s="98" t="s">
        <v>669</v>
      </c>
      <c r="MTH111" s="98" t="s">
        <v>669</v>
      </c>
      <c r="MTI111" s="98" t="s">
        <v>669</v>
      </c>
      <c r="MTJ111" s="98" t="s">
        <v>669</v>
      </c>
      <c r="MTK111" s="98" t="s">
        <v>669</v>
      </c>
      <c r="MTL111" s="98" t="s">
        <v>669</v>
      </c>
      <c r="MTM111" s="98" t="s">
        <v>669</v>
      </c>
      <c r="MTN111" s="98" t="s">
        <v>669</v>
      </c>
      <c r="MTO111" s="98" t="s">
        <v>669</v>
      </c>
      <c r="MTP111" s="98" t="s">
        <v>669</v>
      </c>
      <c r="MTQ111" s="98" t="s">
        <v>669</v>
      </c>
      <c r="MTR111" s="98" t="s">
        <v>669</v>
      </c>
      <c r="MTS111" s="98" t="s">
        <v>669</v>
      </c>
      <c r="MTT111" s="98" t="s">
        <v>669</v>
      </c>
      <c r="MTU111" s="98" t="s">
        <v>669</v>
      </c>
      <c r="MTV111" s="98" t="s">
        <v>669</v>
      </c>
      <c r="MTW111" s="98" t="s">
        <v>669</v>
      </c>
      <c r="MTX111" s="98" t="s">
        <v>669</v>
      </c>
      <c r="MTY111" s="98" t="s">
        <v>669</v>
      </c>
      <c r="MTZ111" s="98" t="s">
        <v>669</v>
      </c>
      <c r="MUA111" s="98" t="s">
        <v>669</v>
      </c>
      <c r="MUB111" s="98" t="s">
        <v>669</v>
      </c>
      <c r="MUC111" s="98" t="s">
        <v>669</v>
      </c>
      <c r="MUD111" s="98" t="s">
        <v>669</v>
      </c>
      <c r="MUE111" s="98" t="s">
        <v>669</v>
      </c>
      <c r="MUF111" s="98" t="s">
        <v>669</v>
      </c>
      <c r="MUG111" s="98" t="s">
        <v>669</v>
      </c>
      <c r="MUH111" s="98" t="s">
        <v>669</v>
      </c>
      <c r="MUI111" s="98" t="s">
        <v>669</v>
      </c>
      <c r="MUJ111" s="98" t="s">
        <v>669</v>
      </c>
      <c r="MUK111" s="98" t="s">
        <v>669</v>
      </c>
      <c r="MUL111" s="98" t="s">
        <v>669</v>
      </c>
      <c r="MUM111" s="98" t="s">
        <v>669</v>
      </c>
      <c r="MUN111" s="98" t="s">
        <v>669</v>
      </c>
      <c r="MUO111" s="98" t="s">
        <v>669</v>
      </c>
      <c r="MUP111" s="98" t="s">
        <v>669</v>
      </c>
      <c r="MUQ111" s="98" t="s">
        <v>669</v>
      </c>
      <c r="MUR111" s="98" t="s">
        <v>669</v>
      </c>
      <c r="MUS111" s="98" t="s">
        <v>669</v>
      </c>
      <c r="MUT111" s="98" t="s">
        <v>669</v>
      </c>
      <c r="MUU111" s="98" t="s">
        <v>669</v>
      </c>
      <c r="MUV111" s="98" t="s">
        <v>669</v>
      </c>
      <c r="MUW111" s="98" t="s">
        <v>669</v>
      </c>
      <c r="MUX111" s="98" t="s">
        <v>669</v>
      </c>
      <c r="MUY111" s="98" t="s">
        <v>669</v>
      </c>
      <c r="MUZ111" s="98" t="s">
        <v>669</v>
      </c>
      <c r="MVA111" s="98" t="s">
        <v>669</v>
      </c>
      <c r="MVB111" s="98" t="s">
        <v>669</v>
      </c>
      <c r="MVC111" s="98" t="s">
        <v>669</v>
      </c>
      <c r="MVD111" s="98" t="s">
        <v>669</v>
      </c>
      <c r="MVE111" s="98" t="s">
        <v>669</v>
      </c>
      <c r="MVF111" s="98" t="s">
        <v>669</v>
      </c>
      <c r="MVG111" s="98" t="s">
        <v>669</v>
      </c>
      <c r="MVH111" s="98" t="s">
        <v>669</v>
      </c>
      <c r="MVI111" s="98" t="s">
        <v>669</v>
      </c>
      <c r="MVJ111" s="98" t="s">
        <v>669</v>
      </c>
      <c r="MVK111" s="98" t="s">
        <v>669</v>
      </c>
      <c r="MVL111" s="98" t="s">
        <v>669</v>
      </c>
      <c r="MVM111" s="98" t="s">
        <v>669</v>
      </c>
      <c r="MVN111" s="98" t="s">
        <v>669</v>
      </c>
      <c r="MVO111" s="98" t="s">
        <v>669</v>
      </c>
      <c r="MVP111" s="98" t="s">
        <v>669</v>
      </c>
      <c r="MVQ111" s="98" t="s">
        <v>669</v>
      </c>
      <c r="MVR111" s="98" t="s">
        <v>669</v>
      </c>
      <c r="MVS111" s="98" t="s">
        <v>669</v>
      </c>
      <c r="MVT111" s="98" t="s">
        <v>669</v>
      </c>
      <c r="MVU111" s="98" t="s">
        <v>669</v>
      </c>
      <c r="MVV111" s="98" t="s">
        <v>669</v>
      </c>
      <c r="MVW111" s="98" t="s">
        <v>669</v>
      </c>
      <c r="MVX111" s="98" t="s">
        <v>669</v>
      </c>
      <c r="MVY111" s="98" t="s">
        <v>669</v>
      </c>
      <c r="MVZ111" s="98" t="s">
        <v>669</v>
      </c>
      <c r="MWA111" s="98" t="s">
        <v>669</v>
      </c>
      <c r="MWB111" s="98" t="s">
        <v>669</v>
      </c>
      <c r="MWC111" s="98" t="s">
        <v>669</v>
      </c>
      <c r="MWD111" s="98" t="s">
        <v>669</v>
      </c>
      <c r="MWE111" s="98" t="s">
        <v>669</v>
      </c>
      <c r="MWF111" s="98" t="s">
        <v>669</v>
      </c>
      <c r="MWG111" s="98" t="s">
        <v>669</v>
      </c>
      <c r="MWH111" s="98" t="s">
        <v>669</v>
      </c>
      <c r="MWI111" s="98" t="s">
        <v>669</v>
      </c>
      <c r="MWJ111" s="98" t="s">
        <v>669</v>
      </c>
      <c r="MWK111" s="98" t="s">
        <v>669</v>
      </c>
      <c r="MWL111" s="98" t="s">
        <v>669</v>
      </c>
      <c r="MWM111" s="98" t="s">
        <v>669</v>
      </c>
      <c r="MWN111" s="98" t="s">
        <v>669</v>
      </c>
      <c r="MWO111" s="98" t="s">
        <v>669</v>
      </c>
      <c r="MWP111" s="98" t="s">
        <v>669</v>
      </c>
      <c r="MWQ111" s="98" t="s">
        <v>669</v>
      </c>
      <c r="MWR111" s="98" t="s">
        <v>669</v>
      </c>
      <c r="MWS111" s="98" t="s">
        <v>669</v>
      </c>
      <c r="MWT111" s="98" t="s">
        <v>669</v>
      </c>
      <c r="MWU111" s="98" t="s">
        <v>669</v>
      </c>
      <c r="MWV111" s="98" t="s">
        <v>669</v>
      </c>
      <c r="MWW111" s="98" t="s">
        <v>669</v>
      </c>
      <c r="MWX111" s="98" t="s">
        <v>669</v>
      </c>
      <c r="MWY111" s="98" t="s">
        <v>669</v>
      </c>
      <c r="MWZ111" s="98" t="s">
        <v>669</v>
      </c>
      <c r="MXA111" s="98" t="s">
        <v>669</v>
      </c>
      <c r="MXB111" s="98" t="s">
        <v>669</v>
      </c>
      <c r="MXC111" s="98" t="s">
        <v>669</v>
      </c>
      <c r="MXD111" s="98" t="s">
        <v>669</v>
      </c>
      <c r="MXE111" s="98" t="s">
        <v>669</v>
      </c>
      <c r="MXF111" s="98" t="s">
        <v>669</v>
      </c>
      <c r="MXG111" s="98" t="s">
        <v>669</v>
      </c>
      <c r="MXH111" s="98" t="s">
        <v>669</v>
      </c>
      <c r="MXI111" s="98" t="s">
        <v>669</v>
      </c>
      <c r="MXJ111" s="98" t="s">
        <v>669</v>
      </c>
      <c r="MXK111" s="98" t="s">
        <v>669</v>
      </c>
      <c r="MXL111" s="98" t="s">
        <v>669</v>
      </c>
      <c r="MXM111" s="98" t="s">
        <v>669</v>
      </c>
      <c r="MXN111" s="98" t="s">
        <v>669</v>
      </c>
      <c r="MXO111" s="98" t="s">
        <v>669</v>
      </c>
      <c r="MXP111" s="98" t="s">
        <v>669</v>
      </c>
      <c r="MXQ111" s="98" t="s">
        <v>669</v>
      </c>
      <c r="MXR111" s="98" t="s">
        <v>669</v>
      </c>
      <c r="MXS111" s="98" t="s">
        <v>669</v>
      </c>
      <c r="MXT111" s="98" t="s">
        <v>669</v>
      </c>
      <c r="MXU111" s="98" t="s">
        <v>669</v>
      </c>
      <c r="MXV111" s="98" t="s">
        <v>669</v>
      </c>
      <c r="MXW111" s="98" t="s">
        <v>669</v>
      </c>
      <c r="MXX111" s="98" t="s">
        <v>669</v>
      </c>
      <c r="MXY111" s="98" t="s">
        <v>669</v>
      </c>
      <c r="MXZ111" s="98" t="s">
        <v>669</v>
      </c>
      <c r="MYA111" s="98" t="s">
        <v>669</v>
      </c>
      <c r="MYB111" s="98" t="s">
        <v>669</v>
      </c>
      <c r="MYC111" s="98" t="s">
        <v>669</v>
      </c>
      <c r="MYD111" s="98" t="s">
        <v>669</v>
      </c>
      <c r="MYE111" s="98" t="s">
        <v>669</v>
      </c>
      <c r="MYF111" s="98" t="s">
        <v>669</v>
      </c>
      <c r="MYG111" s="98" t="s">
        <v>669</v>
      </c>
      <c r="MYH111" s="98" t="s">
        <v>669</v>
      </c>
      <c r="MYI111" s="98" t="s">
        <v>669</v>
      </c>
      <c r="MYJ111" s="98" t="s">
        <v>669</v>
      </c>
      <c r="MYK111" s="98" t="s">
        <v>669</v>
      </c>
      <c r="MYL111" s="98" t="s">
        <v>669</v>
      </c>
      <c r="MYM111" s="98" t="s">
        <v>669</v>
      </c>
      <c r="MYN111" s="98" t="s">
        <v>669</v>
      </c>
      <c r="MYO111" s="98" t="s">
        <v>669</v>
      </c>
      <c r="MYP111" s="98" t="s">
        <v>669</v>
      </c>
      <c r="MYQ111" s="98" t="s">
        <v>669</v>
      </c>
      <c r="MYR111" s="98" t="s">
        <v>669</v>
      </c>
      <c r="MYS111" s="98" t="s">
        <v>669</v>
      </c>
      <c r="MYT111" s="98" t="s">
        <v>669</v>
      </c>
      <c r="MYU111" s="98" t="s">
        <v>669</v>
      </c>
      <c r="MYV111" s="98" t="s">
        <v>669</v>
      </c>
      <c r="MYW111" s="98" t="s">
        <v>669</v>
      </c>
      <c r="MYX111" s="98" t="s">
        <v>669</v>
      </c>
      <c r="MYY111" s="98" t="s">
        <v>669</v>
      </c>
      <c r="MYZ111" s="98" t="s">
        <v>669</v>
      </c>
      <c r="MZA111" s="98" t="s">
        <v>669</v>
      </c>
      <c r="MZB111" s="98" t="s">
        <v>669</v>
      </c>
      <c r="MZC111" s="98" t="s">
        <v>669</v>
      </c>
      <c r="MZD111" s="98" t="s">
        <v>669</v>
      </c>
      <c r="MZE111" s="98" t="s">
        <v>669</v>
      </c>
      <c r="MZF111" s="98" t="s">
        <v>669</v>
      </c>
      <c r="MZG111" s="98" t="s">
        <v>669</v>
      </c>
      <c r="MZH111" s="98" t="s">
        <v>669</v>
      </c>
      <c r="MZI111" s="98" t="s">
        <v>669</v>
      </c>
      <c r="MZJ111" s="98" t="s">
        <v>669</v>
      </c>
      <c r="MZK111" s="98" t="s">
        <v>669</v>
      </c>
      <c r="MZL111" s="98" t="s">
        <v>669</v>
      </c>
      <c r="MZM111" s="98" t="s">
        <v>669</v>
      </c>
      <c r="MZN111" s="98" t="s">
        <v>669</v>
      </c>
      <c r="MZO111" s="98" t="s">
        <v>669</v>
      </c>
      <c r="MZP111" s="98" t="s">
        <v>669</v>
      </c>
      <c r="MZQ111" s="98" t="s">
        <v>669</v>
      </c>
      <c r="MZR111" s="98" t="s">
        <v>669</v>
      </c>
      <c r="MZS111" s="98" t="s">
        <v>669</v>
      </c>
      <c r="MZT111" s="98" t="s">
        <v>669</v>
      </c>
      <c r="MZU111" s="98" t="s">
        <v>669</v>
      </c>
      <c r="MZV111" s="98" t="s">
        <v>669</v>
      </c>
      <c r="MZW111" s="98" t="s">
        <v>669</v>
      </c>
      <c r="MZX111" s="98" t="s">
        <v>669</v>
      </c>
      <c r="MZY111" s="98" t="s">
        <v>669</v>
      </c>
      <c r="MZZ111" s="98" t="s">
        <v>669</v>
      </c>
      <c r="NAA111" s="98" t="s">
        <v>669</v>
      </c>
      <c r="NAB111" s="98" t="s">
        <v>669</v>
      </c>
      <c r="NAC111" s="98" t="s">
        <v>669</v>
      </c>
      <c r="NAD111" s="98" t="s">
        <v>669</v>
      </c>
      <c r="NAE111" s="98" t="s">
        <v>669</v>
      </c>
      <c r="NAF111" s="98" t="s">
        <v>669</v>
      </c>
      <c r="NAG111" s="98" t="s">
        <v>669</v>
      </c>
      <c r="NAH111" s="98" t="s">
        <v>669</v>
      </c>
      <c r="NAI111" s="98" t="s">
        <v>669</v>
      </c>
      <c r="NAJ111" s="98" t="s">
        <v>669</v>
      </c>
      <c r="NAK111" s="98" t="s">
        <v>669</v>
      </c>
      <c r="NAL111" s="98" t="s">
        <v>669</v>
      </c>
      <c r="NAM111" s="98" t="s">
        <v>669</v>
      </c>
      <c r="NAN111" s="98" t="s">
        <v>669</v>
      </c>
      <c r="NAO111" s="98" t="s">
        <v>669</v>
      </c>
      <c r="NAP111" s="98" t="s">
        <v>669</v>
      </c>
      <c r="NAQ111" s="98" t="s">
        <v>669</v>
      </c>
      <c r="NAR111" s="98" t="s">
        <v>669</v>
      </c>
      <c r="NAS111" s="98" t="s">
        <v>669</v>
      </c>
      <c r="NAT111" s="98" t="s">
        <v>669</v>
      </c>
      <c r="NAU111" s="98" t="s">
        <v>669</v>
      </c>
      <c r="NAV111" s="98" t="s">
        <v>669</v>
      </c>
      <c r="NAW111" s="98" t="s">
        <v>669</v>
      </c>
      <c r="NAX111" s="98" t="s">
        <v>669</v>
      </c>
      <c r="NAY111" s="98" t="s">
        <v>669</v>
      </c>
      <c r="NAZ111" s="98" t="s">
        <v>669</v>
      </c>
      <c r="NBA111" s="98" t="s">
        <v>669</v>
      </c>
      <c r="NBB111" s="98" t="s">
        <v>669</v>
      </c>
      <c r="NBC111" s="98" t="s">
        <v>669</v>
      </c>
      <c r="NBD111" s="98" t="s">
        <v>669</v>
      </c>
      <c r="NBE111" s="98" t="s">
        <v>669</v>
      </c>
      <c r="NBF111" s="98" t="s">
        <v>669</v>
      </c>
      <c r="NBG111" s="98" t="s">
        <v>669</v>
      </c>
      <c r="NBH111" s="98" t="s">
        <v>669</v>
      </c>
      <c r="NBI111" s="98" t="s">
        <v>669</v>
      </c>
      <c r="NBJ111" s="98" t="s">
        <v>669</v>
      </c>
      <c r="NBK111" s="98" t="s">
        <v>669</v>
      </c>
      <c r="NBL111" s="98" t="s">
        <v>669</v>
      </c>
      <c r="NBM111" s="98" t="s">
        <v>669</v>
      </c>
      <c r="NBN111" s="98" t="s">
        <v>669</v>
      </c>
      <c r="NBO111" s="98" t="s">
        <v>669</v>
      </c>
      <c r="NBP111" s="98" t="s">
        <v>669</v>
      </c>
      <c r="NBQ111" s="98" t="s">
        <v>669</v>
      </c>
      <c r="NBR111" s="98" t="s">
        <v>669</v>
      </c>
      <c r="NBS111" s="98" t="s">
        <v>669</v>
      </c>
      <c r="NBT111" s="98" t="s">
        <v>669</v>
      </c>
      <c r="NBU111" s="98" t="s">
        <v>669</v>
      </c>
      <c r="NBV111" s="98" t="s">
        <v>669</v>
      </c>
      <c r="NBW111" s="98" t="s">
        <v>669</v>
      </c>
      <c r="NBX111" s="98" t="s">
        <v>669</v>
      </c>
      <c r="NBY111" s="98" t="s">
        <v>669</v>
      </c>
      <c r="NBZ111" s="98" t="s">
        <v>669</v>
      </c>
      <c r="NCA111" s="98" t="s">
        <v>669</v>
      </c>
      <c r="NCB111" s="98" t="s">
        <v>669</v>
      </c>
      <c r="NCC111" s="98" t="s">
        <v>669</v>
      </c>
      <c r="NCD111" s="98" t="s">
        <v>669</v>
      </c>
      <c r="NCE111" s="98" t="s">
        <v>669</v>
      </c>
      <c r="NCF111" s="98" t="s">
        <v>669</v>
      </c>
      <c r="NCG111" s="98" t="s">
        <v>669</v>
      </c>
      <c r="NCH111" s="98" t="s">
        <v>669</v>
      </c>
      <c r="NCI111" s="98" t="s">
        <v>669</v>
      </c>
      <c r="NCJ111" s="98" t="s">
        <v>669</v>
      </c>
      <c r="NCK111" s="98" t="s">
        <v>669</v>
      </c>
      <c r="NCL111" s="98" t="s">
        <v>669</v>
      </c>
      <c r="NCM111" s="98" t="s">
        <v>669</v>
      </c>
      <c r="NCN111" s="98" t="s">
        <v>669</v>
      </c>
      <c r="NCO111" s="98" t="s">
        <v>669</v>
      </c>
      <c r="NCP111" s="98" t="s">
        <v>669</v>
      </c>
      <c r="NCQ111" s="98" t="s">
        <v>669</v>
      </c>
      <c r="NCR111" s="98" t="s">
        <v>669</v>
      </c>
      <c r="NCS111" s="98" t="s">
        <v>669</v>
      </c>
      <c r="NCT111" s="98" t="s">
        <v>669</v>
      </c>
      <c r="NCU111" s="98" t="s">
        <v>669</v>
      </c>
      <c r="NCV111" s="98" t="s">
        <v>669</v>
      </c>
      <c r="NCW111" s="98" t="s">
        <v>669</v>
      </c>
      <c r="NCX111" s="98" t="s">
        <v>669</v>
      </c>
      <c r="NCY111" s="98" t="s">
        <v>669</v>
      </c>
      <c r="NCZ111" s="98" t="s">
        <v>669</v>
      </c>
      <c r="NDA111" s="98" t="s">
        <v>669</v>
      </c>
      <c r="NDB111" s="98" t="s">
        <v>669</v>
      </c>
      <c r="NDC111" s="98" t="s">
        <v>669</v>
      </c>
      <c r="NDD111" s="98" t="s">
        <v>669</v>
      </c>
      <c r="NDE111" s="98" t="s">
        <v>669</v>
      </c>
      <c r="NDF111" s="98" t="s">
        <v>669</v>
      </c>
      <c r="NDG111" s="98" t="s">
        <v>669</v>
      </c>
      <c r="NDH111" s="98" t="s">
        <v>669</v>
      </c>
      <c r="NDI111" s="98" t="s">
        <v>669</v>
      </c>
      <c r="NDJ111" s="98" t="s">
        <v>669</v>
      </c>
      <c r="NDK111" s="98" t="s">
        <v>669</v>
      </c>
      <c r="NDL111" s="98" t="s">
        <v>669</v>
      </c>
      <c r="NDM111" s="98" t="s">
        <v>669</v>
      </c>
      <c r="NDN111" s="98" t="s">
        <v>669</v>
      </c>
      <c r="NDO111" s="98" t="s">
        <v>669</v>
      </c>
      <c r="NDP111" s="98" t="s">
        <v>669</v>
      </c>
      <c r="NDQ111" s="98" t="s">
        <v>669</v>
      </c>
      <c r="NDR111" s="98" t="s">
        <v>669</v>
      </c>
      <c r="NDS111" s="98" t="s">
        <v>669</v>
      </c>
      <c r="NDT111" s="98" t="s">
        <v>669</v>
      </c>
      <c r="NDU111" s="98" t="s">
        <v>669</v>
      </c>
      <c r="NDV111" s="98" t="s">
        <v>669</v>
      </c>
      <c r="NDW111" s="98" t="s">
        <v>669</v>
      </c>
      <c r="NDX111" s="98" t="s">
        <v>669</v>
      </c>
      <c r="NDY111" s="98" t="s">
        <v>669</v>
      </c>
      <c r="NDZ111" s="98" t="s">
        <v>669</v>
      </c>
      <c r="NEA111" s="98" t="s">
        <v>669</v>
      </c>
      <c r="NEB111" s="98" t="s">
        <v>669</v>
      </c>
      <c r="NEC111" s="98" t="s">
        <v>669</v>
      </c>
      <c r="NED111" s="98" t="s">
        <v>669</v>
      </c>
      <c r="NEE111" s="98" t="s">
        <v>669</v>
      </c>
      <c r="NEF111" s="98" t="s">
        <v>669</v>
      </c>
      <c r="NEG111" s="98" t="s">
        <v>669</v>
      </c>
      <c r="NEH111" s="98" t="s">
        <v>669</v>
      </c>
      <c r="NEI111" s="98" t="s">
        <v>669</v>
      </c>
      <c r="NEJ111" s="98" t="s">
        <v>669</v>
      </c>
      <c r="NEK111" s="98" t="s">
        <v>669</v>
      </c>
      <c r="NEL111" s="98" t="s">
        <v>669</v>
      </c>
      <c r="NEM111" s="98" t="s">
        <v>669</v>
      </c>
      <c r="NEN111" s="98" t="s">
        <v>669</v>
      </c>
      <c r="NEO111" s="98" t="s">
        <v>669</v>
      </c>
      <c r="NEP111" s="98" t="s">
        <v>669</v>
      </c>
      <c r="NEQ111" s="98" t="s">
        <v>669</v>
      </c>
      <c r="NER111" s="98" t="s">
        <v>669</v>
      </c>
      <c r="NES111" s="98" t="s">
        <v>669</v>
      </c>
      <c r="NET111" s="98" t="s">
        <v>669</v>
      </c>
      <c r="NEU111" s="98" t="s">
        <v>669</v>
      </c>
      <c r="NEV111" s="98" t="s">
        <v>669</v>
      </c>
      <c r="NEW111" s="98" t="s">
        <v>669</v>
      </c>
      <c r="NEX111" s="98" t="s">
        <v>669</v>
      </c>
      <c r="NEY111" s="98" t="s">
        <v>669</v>
      </c>
      <c r="NEZ111" s="98" t="s">
        <v>669</v>
      </c>
      <c r="NFA111" s="98" t="s">
        <v>669</v>
      </c>
      <c r="NFB111" s="98" t="s">
        <v>669</v>
      </c>
      <c r="NFC111" s="98" t="s">
        <v>669</v>
      </c>
      <c r="NFD111" s="98" t="s">
        <v>669</v>
      </c>
      <c r="NFE111" s="98" t="s">
        <v>669</v>
      </c>
      <c r="NFF111" s="98" t="s">
        <v>669</v>
      </c>
      <c r="NFG111" s="98" t="s">
        <v>669</v>
      </c>
      <c r="NFH111" s="98" t="s">
        <v>669</v>
      </c>
      <c r="NFI111" s="98" t="s">
        <v>669</v>
      </c>
      <c r="NFJ111" s="98" t="s">
        <v>669</v>
      </c>
      <c r="NFK111" s="98" t="s">
        <v>669</v>
      </c>
      <c r="NFL111" s="98" t="s">
        <v>669</v>
      </c>
      <c r="NFM111" s="98" t="s">
        <v>669</v>
      </c>
      <c r="NFN111" s="98" t="s">
        <v>669</v>
      </c>
      <c r="NFO111" s="98" t="s">
        <v>669</v>
      </c>
      <c r="NFP111" s="98" t="s">
        <v>669</v>
      </c>
      <c r="NFQ111" s="98" t="s">
        <v>669</v>
      </c>
      <c r="NFR111" s="98" t="s">
        <v>669</v>
      </c>
      <c r="NFS111" s="98" t="s">
        <v>669</v>
      </c>
      <c r="NFT111" s="98" t="s">
        <v>669</v>
      </c>
      <c r="NFU111" s="98" t="s">
        <v>669</v>
      </c>
      <c r="NFV111" s="98" t="s">
        <v>669</v>
      </c>
      <c r="NFW111" s="98" t="s">
        <v>669</v>
      </c>
      <c r="NFX111" s="98" t="s">
        <v>669</v>
      </c>
      <c r="NFY111" s="98" t="s">
        <v>669</v>
      </c>
      <c r="NFZ111" s="98" t="s">
        <v>669</v>
      </c>
      <c r="NGA111" s="98" t="s">
        <v>669</v>
      </c>
      <c r="NGB111" s="98" t="s">
        <v>669</v>
      </c>
      <c r="NGC111" s="98" t="s">
        <v>669</v>
      </c>
      <c r="NGD111" s="98" t="s">
        <v>669</v>
      </c>
      <c r="NGE111" s="98" t="s">
        <v>669</v>
      </c>
      <c r="NGF111" s="98" t="s">
        <v>669</v>
      </c>
      <c r="NGG111" s="98" t="s">
        <v>669</v>
      </c>
      <c r="NGH111" s="98" t="s">
        <v>669</v>
      </c>
      <c r="NGI111" s="98" t="s">
        <v>669</v>
      </c>
      <c r="NGJ111" s="98" t="s">
        <v>669</v>
      </c>
      <c r="NGK111" s="98" t="s">
        <v>669</v>
      </c>
      <c r="NGL111" s="98" t="s">
        <v>669</v>
      </c>
      <c r="NGM111" s="98" t="s">
        <v>669</v>
      </c>
      <c r="NGN111" s="98" t="s">
        <v>669</v>
      </c>
      <c r="NGO111" s="98" t="s">
        <v>669</v>
      </c>
      <c r="NGP111" s="98" t="s">
        <v>669</v>
      </c>
      <c r="NGQ111" s="98" t="s">
        <v>669</v>
      </c>
      <c r="NGR111" s="98" t="s">
        <v>669</v>
      </c>
      <c r="NGS111" s="98" t="s">
        <v>669</v>
      </c>
      <c r="NGT111" s="98" t="s">
        <v>669</v>
      </c>
      <c r="NGU111" s="98" t="s">
        <v>669</v>
      </c>
      <c r="NGV111" s="98" t="s">
        <v>669</v>
      </c>
      <c r="NGW111" s="98" t="s">
        <v>669</v>
      </c>
      <c r="NGX111" s="98" t="s">
        <v>669</v>
      </c>
      <c r="NGY111" s="98" t="s">
        <v>669</v>
      </c>
      <c r="NGZ111" s="98" t="s">
        <v>669</v>
      </c>
      <c r="NHA111" s="98" t="s">
        <v>669</v>
      </c>
      <c r="NHB111" s="98" t="s">
        <v>669</v>
      </c>
      <c r="NHC111" s="98" t="s">
        <v>669</v>
      </c>
      <c r="NHD111" s="98" t="s">
        <v>669</v>
      </c>
      <c r="NHE111" s="98" t="s">
        <v>669</v>
      </c>
      <c r="NHF111" s="98" t="s">
        <v>669</v>
      </c>
      <c r="NHG111" s="98" t="s">
        <v>669</v>
      </c>
      <c r="NHH111" s="98" t="s">
        <v>669</v>
      </c>
      <c r="NHI111" s="98" t="s">
        <v>669</v>
      </c>
      <c r="NHJ111" s="98" t="s">
        <v>669</v>
      </c>
      <c r="NHK111" s="98" t="s">
        <v>669</v>
      </c>
      <c r="NHL111" s="98" t="s">
        <v>669</v>
      </c>
      <c r="NHM111" s="98" t="s">
        <v>669</v>
      </c>
      <c r="NHN111" s="98" t="s">
        <v>669</v>
      </c>
      <c r="NHO111" s="98" t="s">
        <v>669</v>
      </c>
      <c r="NHP111" s="98" t="s">
        <v>669</v>
      </c>
      <c r="NHQ111" s="98" t="s">
        <v>669</v>
      </c>
      <c r="NHR111" s="98" t="s">
        <v>669</v>
      </c>
      <c r="NHS111" s="98" t="s">
        <v>669</v>
      </c>
      <c r="NHT111" s="98" t="s">
        <v>669</v>
      </c>
      <c r="NHU111" s="98" t="s">
        <v>669</v>
      </c>
      <c r="NHV111" s="98" t="s">
        <v>669</v>
      </c>
      <c r="NHW111" s="98" t="s">
        <v>669</v>
      </c>
      <c r="NHX111" s="98" t="s">
        <v>669</v>
      </c>
      <c r="NHY111" s="98" t="s">
        <v>669</v>
      </c>
      <c r="NHZ111" s="98" t="s">
        <v>669</v>
      </c>
      <c r="NIA111" s="98" t="s">
        <v>669</v>
      </c>
      <c r="NIB111" s="98" t="s">
        <v>669</v>
      </c>
      <c r="NIC111" s="98" t="s">
        <v>669</v>
      </c>
      <c r="NID111" s="98" t="s">
        <v>669</v>
      </c>
      <c r="NIE111" s="98" t="s">
        <v>669</v>
      </c>
      <c r="NIF111" s="98" t="s">
        <v>669</v>
      </c>
      <c r="NIG111" s="98" t="s">
        <v>669</v>
      </c>
      <c r="NIH111" s="98" t="s">
        <v>669</v>
      </c>
      <c r="NII111" s="98" t="s">
        <v>669</v>
      </c>
      <c r="NIJ111" s="98" t="s">
        <v>669</v>
      </c>
      <c r="NIK111" s="98" t="s">
        <v>669</v>
      </c>
      <c r="NIL111" s="98" t="s">
        <v>669</v>
      </c>
      <c r="NIM111" s="98" t="s">
        <v>669</v>
      </c>
      <c r="NIN111" s="98" t="s">
        <v>669</v>
      </c>
      <c r="NIO111" s="98" t="s">
        <v>669</v>
      </c>
      <c r="NIP111" s="98" t="s">
        <v>669</v>
      </c>
      <c r="NIQ111" s="98" t="s">
        <v>669</v>
      </c>
      <c r="NIR111" s="98" t="s">
        <v>669</v>
      </c>
      <c r="NIS111" s="98" t="s">
        <v>669</v>
      </c>
      <c r="NIT111" s="98" t="s">
        <v>669</v>
      </c>
      <c r="NIU111" s="98" t="s">
        <v>669</v>
      </c>
      <c r="NIV111" s="98" t="s">
        <v>669</v>
      </c>
      <c r="NIW111" s="98" t="s">
        <v>669</v>
      </c>
      <c r="NIX111" s="98" t="s">
        <v>669</v>
      </c>
      <c r="NIY111" s="98" t="s">
        <v>669</v>
      </c>
      <c r="NIZ111" s="98" t="s">
        <v>669</v>
      </c>
      <c r="NJA111" s="98" t="s">
        <v>669</v>
      </c>
      <c r="NJB111" s="98" t="s">
        <v>669</v>
      </c>
      <c r="NJC111" s="98" t="s">
        <v>669</v>
      </c>
      <c r="NJD111" s="98" t="s">
        <v>669</v>
      </c>
      <c r="NJE111" s="98" t="s">
        <v>669</v>
      </c>
      <c r="NJF111" s="98" t="s">
        <v>669</v>
      </c>
      <c r="NJG111" s="98" t="s">
        <v>669</v>
      </c>
      <c r="NJH111" s="98" t="s">
        <v>669</v>
      </c>
      <c r="NJI111" s="98" t="s">
        <v>669</v>
      </c>
      <c r="NJJ111" s="98" t="s">
        <v>669</v>
      </c>
      <c r="NJK111" s="98" t="s">
        <v>669</v>
      </c>
      <c r="NJL111" s="98" t="s">
        <v>669</v>
      </c>
      <c r="NJM111" s="98" t="s">
        <v>669</v>
      </c>
      <c r="NJN111" s="98" t="s">
        <v>669</v>
      </c>
      <c r="NJO111" s="98" t="s">
        <v>669</v>
      </c>
      <c r="NJP111" s="98" t="s">
        <v>669</v>
      </c>
      <c r="NJQ111" s="98" t="s">
        <v>669</v>
      </c>
      <c r="NJR111" s="98" t="s">
        <v>669</v>
      </c>
      <c r="NJS111" s="98" t="s">
        <v>669</v>
      </c>
      <c r="NJT111" s="98" t="s">
        <v>669</v>
      </c>
      <c r="NJU111" s="98" t="s">
        <v>669</v>
      </c>
      <c r="NJV111" s="98" t="s">
        <v>669</v>
      </c>
      <c r="NJW111" s="98" t="s">
        <v>669</v>
      </c>
      <c r="NJX111" s="98" t="s">
        <v>669</v>
      </c>
      <c r="NJY111" s="98" t="s">
        <v>669</v>
      </c>
      <c r="NJZ111" s="98" t="s">
        <v>669</v>
      </c>
      <c r="NKA111" s="98" t="s">
        <v>669</v>
      </c>
      <c r="NKB111" s="98" t="s">
        <v>669</v>
      </c>
      <c r="NKC111" s="98" t="s">
        <v>669</v>
      </c>
      <c r="NKD111" s="98" t="s">
        <v>669</v>
      </c>
      <c r="NKE111" s="98" t="s">
        <v>669</v>
      </c>
      <c r="NKF111" s="98" t="s">
        <v>669</v>
      </c>
      <c r="NKG111" s="98" t="s">
        <v>669</v>
      </c>
      <c r="NKH111" s="98" t="s">
        <v>669</v>
      </c>
      <c r="NKI111" s="98" t="s">
        <v>669</v>
      </c>
      <c r="NKJ111" s="98" t="s">
        <v>669</v>
      </c>
      <c r="NKK111" s="98" t="s">
        <v>669</v>
      </c>
      <c r="NKL111" s="98" t="s">
        <v>669</v>
      </c>
      <c r="NKM111" s="98" t="s">
        <v>669</v>
      </c>
      <c r="NKN111" s="98" t="s">
        <v>669</v>
      </c>
      <c r="NKO111" s="98" t="s">
        <v>669</v>
      </c>
      <c r="NKP111" s="98" t="s">
        <v>669</v>
      </c>
      <c r="NKQ111" s="98" t="s">
        <v>669</v>
      </c>
      <c r="NKR111" s="98" t="s">
        <v>669</v>
      </c>
      <c r="NKS111" s="98" t="s">
        <v>669</v>
      </c>
      <c r="NKT111" s="98" t="s">
        <v>669</v>
      </c>
      <c r="NKU111" s="98" t="s">
        <v>669</v>
      </c>
      <c r="NKV111" s="98" t="s">
        <v>669</v>
      </c>
      <c r="NKW111" s="98" t="s">
        <v>669</v>
      </c>
      <c r="NKX111" s="98" t="s">
        <v>669</v>
      </c>
      <c r="NKY111" s="98" t="s">
        <v>669</v>
      </c>
      <c r="NKZ111" s="98" t="s">
        <v>669</v>
      </c>
      <c r="NLA111" s="98" t="s">
        <v>669</v>
      </c>
      <c r="NLB111" s="98" t="s">
        <v>669</v>
      </c>
      <c r="NLC111" s="98" t="s">
        <v>669</v>
      </c>
      <c r="NLD111" s="98" t="s">
        <v>669</v>
      </c>
      <c r="NLE111" s="98" t="s">
        <v>669</v>
      </c>
      <c r="NLF111" s="98" t="s">
        <v>669</v>
      </c>
      <c r="NLG111" s="98" t="s">
        <v>669</v>
      </c>
      <c r="NLH111" s="98" t="s">
        <v>669</v>
      </c>
      <c r="NLI111" s="98" t="s">
        <v>669</v>
      </c>
      <c r="NLJ111" s="98" t="s">
        <v>669</v>
      </c>
      <c r="NLK111" s="98" t="s">
        <v>669</v>
      </c>
      <c r="NLL111" s="98" t="s">
        <v>669</v>
      </c>
      <c r="NLM111" s="98" t="s">
        <v>669</v>
      </c>
      <c r="NLN111" s="98" t="s">
        <v>669</v>
      </c>
      <c r="NLO111" s="98" t="s">
        <v>669</v>
      </c>
      <c r="NLP111" s="98" t="s">
        <v>669</v>
      </c>
      <c r="NLQ111" s="98" t="s">
        <v>669</v>
      </c>
      <c r="NLR111" s="98" t="s">
        <v>669</v>
      </c>
      <c r="NLS111" s="98" t="s">
        <v>669</v>
      </c>
      <c r="NLT111" s="98" t="s">
        <v>669</v>
      </c>
      <c r="NLU111" s="98" t="s">
        <v>669</v>
      </c>
      <c r="NLV111" s="98" t="s">
        <v>669</v>
      </c>
      <c r="NLW111" s="98" t="s">
        <v>669</v>
      </c>
      <c r="NLX111" s="98" t="s">
        <v>669</v>
      </c>
      <c r="NLY111" s="98" t="s">
        <v>669</v>
      </c>
      <c r="NLZ111" s="98" t="s">
        <v>669</v>
      </c>
      <c r="NMA111" s="98" t="s">
        <v>669</v>
      </c>
      <c r="NMB111" s="98" t="s">
        <v>669</v>
      </c>
      <c r="NMC111" s="98" t="s">
        <v>669</v>
      </c>
      <c r="NMD111" s="98" t="s">
        <v>669</v>
      </c>
      <c r="NME111" s="98" t="s">
        <v>669</v>
      </c>
      <c r="NMF111" s="98" t="s">
        <v>669</v>
      </c>
      <c r="NMG111" s="98" t="s">
        <v>669</v>
      </c>
      <c r="NMH111" s="98" t="s">
        <v>669</v>
      </c>
      <c r="NMI111" s="98" t="s">
        <v>669</v>
      </c>
      <c r="NMJ111" s="98" t="s">
        <v>669</v>
      </c>
      <c r="NMK111" s="98" t="s">
        <v>669</v>
      </c>
      <c r="NML111" s="98" t="s">
        <v>669</v>
      </c>
      <c r="NMM111" s="98" t="s">
        <v>669</v>
      </c>
      <c r="NMN111" s="98" t="s">
        <v>669</v>
      </c>
      <c r="NMO111" s="98" t="s">
        <v>669</v>
      </c>
      <c r="NMP111" s="98" t="s">
        <v>669</v>
      </c>
      <c r="NMQ111" s="98" t="s">
        <v>669</v>
      </c>
      <c r="NMR111" s="98" t="s">
        <v>669</v>
      </c>
      <c r="NMS111" s="98" t="s">
        <v>669</v>
      </c>
      <c r="NMT111" s="98" t="s">
        <v>669</v>
      </c>
      <c r="NMU111" s="98" t="s">
        <v>669</v>
      </c>
      <c r="NMV111" s="98" t="s">
        <v>669</v>
      </c>
      <c r="NMW111" s="98" t="s">
        <v>669</v>
      </c>
      <c r="NMX111" s="98" t="s">
        <v>669</v>
      </c>
      <c r="NMY111" s="98" t="s">
        <v>669</v>
      </c>
      <c r="NMZ111" s="98" t="s">
        <v>669</v>
      </c>
      <c r="NNA111" s="98" t="s">
        <v>669</v>
      </c>
      <c r="NNB111" s="98" t="s">
        <v>669</v>
      </c>
      <c r="NNC111" s="98" t="s">
        <v>669</v>
      </c>
      <c r="NND111" s="98" t="s">
        <v>669</v>
      </c>
      <c r="NNE111" s="98" t="s">
        <v>669</v>
      </c>
      <c r="NNF111" s="98" t="s">
        <v>669</v>
      </c>
      <c r="NNG111" s="98" t="s">
        <v>669</v>
      </c>
      <c r="NNH111" s="98" t="s">
        <v>669</v>
      </c>
      <c r="NNI111" s="98" t="s">
        <v>669</v>
      </c>
      <c r="NNJ111" s="98" t="s">
        <v>669</v>
      </c>
      <c r="NNK111" s="98" t="s">
        <v>669</v>
      </c>
      <c r="NNL111" s="98" t="s">
        <v>669</v>
      </c>
      <c r="NNM111" s="98" t="s">
        <v>669</v>
      </c>
      <c r="NNN111" s="98" t="s">
        <v>669</v>
      </c>
      <c r="NNO111" s="98" t="s">
        <v>669</v>
      </c>
      <c r="NNP111" s="98" t="s">
        <v>669</v>
      </c>
      <c r="NNQ111" s="98" t="s">
        <v>669</v>
      </c>
      <c r="NNR111" s="98" t="s">
        <v>669</v>
      </c>
      <c r="NNS111" s="98" t="s">
        <v>669</v>
      </c>
      <c r="NNT111" s="98" t="s">
        <v>669</v>
      </c>
      <c r="NNU111" s="98" t="s">
        <v>669</v>
      </c>
      <c r="NNV111" s="98" t="s">
        <v>669</v>
      </c>
      <c r="NNW111" s="98" t="s">
        <v>669</v>
      </c>
      <c r="NNX111" s="98" t="s">
        <v>669</v>
      </c>
      <c r="NNY111" s="98" t="s">
        <v>669</v>
      </c>
      <c r="NNZ111" s="98" t="s">
        <v>669</v>
      </c>
      <c r="NOA111" s="98" t="s">
        <v>669</v>
      </c>
      <c r="NOB111" s="98" t="s">
        <v>669</v>
      </c>
      <c r="NOC111" s="98" t="s">
        <v>669</v>
      </c>
      <c r="NOD111" s="98" t="s">
        <v>669</v>
      </c>
      <c r="NOE111" s="98" t="s">
        <v>669</v>
      </c>
      <c r="NOF111" s="98" t="s">
        <v>669</v>
      </c>
      <c r="NOG111" s="98" t="s">
        <v>669</v>
      </c>
      <c r="NOH111" s="98" t="s">
        <v>669</v>
      </c>
      <c r="NOI111" s="98" t="s">
        <v>669</v>
      </c>
      <c r="NOJ111" s="98" t="s">
        <v>669</v>
      </c>
      <c r="NOK111" s="98" t="s">
        <v>669</v>
      </c>
      <c r="NOL111" s="98" t="s">
        <v>669</v>
      </c>
      <c r="NOM111" s="98" t="s">
        <v>669</v>
      </c>
      <c r="NON111" s="98" t="s">
        <v>669</v>
      </c>
      <c r="NOO111" s="98" t="s">
        <v>669</v>
      </c>
      <c r="NOP111" s="98" t="s">
        <v>669</v>
      </c>
      <c r="NOQ111" s="98" t="s">
        <v>669</v>
      </c>
      <c r="NOR111" s="98" t="s">
        <v>669</v>
      </c>
      <c r="NOS111" s="98" t="s">
        <v>669</v>
      </c>
      <c r="NOT111" s="98" t="s">
        <v>669</v>
      </c>
      <c r="NOU111" s="98" t="s">
        <v>669</v>
      </c>
      <c r="NOV111" s="98" t="s">
        <v>669</v>
      </c>
      <c r="NOW111" s="98" t="s">
        <v>669</v>
      </c>
      <c r="NOX111" s="98" t="s">
        <v>669</v>
      </c>
      <c r="NOY111" s="98" t="s">
        <v>669</v>
      </c>
      <c r="NOZ111" s="98" t="s">
        <v>669</v>
      </c>
      <c r="NPA111" s="98" t="s">
        <v>669</v>
      </c>
      <c r="NPB111" s="98" t="s">
        <v>669</v>
      </c>
      <c r="NPC111" s="98" t="s">
        <v>669</v>
      </c>
      <c r="NPD111" s="98" t="s">
        <v>669</v>
      </c>
      <c r="NPE111" s="98" t="s">
        <v>669</v>
      </c>
      <c r="NPF111" s="98" t="s">
        <v>669</v>
      </c>
      <c r="NPG111" s="98" t="s">
        <v>669</v>
      </c>
      <c r="NPH111" s="98" t="s">
        <v>669</v>
      </c>
      <c r="NPI111" s="98" t="s">
        <v>669</v>
      </c>
      <c r="NPJ111" s="98" t="s">
        <v>669</v>
      </c>
      <c r="NPK111" s="98" t="s">
        <v>669</v>
      </c>
      <c r="NPL111" s="98" t="s">
        <v>669</v>
      </c>
      <c r="NPM111" s="98" t="s">
        <v>669</v>
      </c>
      <c r="NPN111" s="98" t="s">
        <v>669</v>
      </c>
      <c r="NPO111" s="98" t="s">
        <v>669</v>
      </c>
      <c r="NPP111" s="98" t="s">
        <v>669</v>
      </c>
      <c r="NPQ111" s="98" t="s">
        <v>669</v>
      </c>
      <c r="NPR111" s="98" t="s">
        <v>669</v>
      </c>
      <c r="NPS111" s="98" t="s">
        <v>669</v>
      </c>
      <c r="NPT111" s="98" t="s">
        <v>669</v>
      </c>
      <c r="NPU111" s="98" t="s">
        <v>669</v>
      </c>
      <c r="NPV111" s="98" t="s">
        <v>669</v>
      </c>
      <c r="NPW111" s="98" t="s">
        <v>669</v>
      </c>
      <c r="NPX111" s="98" t="s">
        <v>669</v>
      </c>
      <c r="NPY111" s="98" t="s">
        <v>669</v>
      </c>
      <c r="NPZ111" s="98" t="s">
        <v>669</v>
      </c>
      <c r="NQA111" s="98" t="s">
        <v>669</v>
      </c>
      <c r="NQB111" s="98" t="s">
        <v>669</v>
      </c>
      <c r="NQC111" s="98" t="s">
        <v>669</v>
      </c>
      <c r="NQD111" s="98" t="s">
        <v>669</v>
      </c>
      <c r="NQE111" s="98" t="s">
        <v>669</v>
      </c>
      <c r="NQF111" s="98" t="s">
        <v>669</v>
      </c>
      <c r="NQG111" s="98" t="s">
        <v>669</v>
      </c>
      <c r="NQH111" s="98" t="s">
        <v>669</v>
      </c>
      <c r="NQI111" s="98" t="s">
        <v>669</v>
      </c>
      <c r="NQJ111" s="98" t="s">
        <v>669</v>
      </c>
      <c r="NQK111" s="98" t="s">
        <v>669</v>
      </c>
      <c r="NQL111" s="98" t="s">
        <v>669</v>
      </c>
      <c r="NQM111" s="98" t="s">
        <v>669</v>
      </c>
      <c r="NQN111" s="98" t="s">
        <v>669</v>
      </c>
      <c r="NQO111" s="98" t="s">
        <v>669</v>
      </c>
      <c r="NQP111" s="98" t="s">
        <v>669</v>
      </c>
      <c r="NQQ111" s="98" t="s">
        <v>669</v>
      </c>
      <c r="NQR111" s="98" t="s">
        <v>669</v>
      </c>
      <c r="NQS111" s="98" t="s">
        <v>669</v>
      </c>
      <c r="NQT111" s="98" t="s">
        <v>669</v>
      </c>
      <c r="NQU111" s="98" t="s">
        <v>669</v>
      </c>
      <c r="NQV111" s="98" t="s">
        <v>669</v>
      </c>
      <c r="NQW111" s="98" t="s">
        <v>669</v>
      </c>
      <c r="NQX111" s="98" t="s">
        <v>669</v>
      </c>
      <c r="NQY111" s="98" t="s">
        <v>669</v>
      </c>
      <c r="NQZ111" s="98" t="s">
        <v>669</v>
      </c>
      <c r="NRA111" s="98" t="s">
        <v>669</v>
      </c>
      <c r="NRB111" s="98" t="s">
        <v>669</v>
      </c>
      <c r="NRC111" s="98" t="s">
        <v>669</v>
      </c>
      <c r="NRD111" s="98" t="s">
        <v>669</v>
      </c>
      <c r="NRE111" s="98" t="s">
        <v>669</v>
      </c>
      <c r="NRF111" s="98" t="s">
        <v>669</v>
      </c>
      <c r="NRG111" s="98" t="s">
        <v>669</v>
      </c>
      <c r="NRH111" s="98" t="s">
        <v>669</v>
      </c>
      <c r="NRI111" s="98" t="s">
        <v>669</v>
      </c>
      <c r="NRJ111" s="98" t="s">
        <v>669</v>
      </c>
      <c r="NRK111" s="98" t="s">
        <v>669</v>
      </c>
      <c r="NRL111" s="98" t="s">
        <v>669</v>
      </c>
      <c r="NRM111" s="98" t="s">
        <v>669</v>
      </c>
      <c r="NRN111" s="98" t="s">
        <v>669</v>
      </c>
      <c r="NRO111" s="98" t="s">
        <v>669</v>
      </c>
      <c r="NRP111" s="98" t="s">
        <v>669</v>
      </c>
      <c r="NRQ111" s="98" t="s">
        <v>669</v>
      </c>
      <c r="NRR111" s="98" t="s">
        <v>669</v>
      </c>
      <c r="NRS111" s="98" t="s">
        <v>669</v>
      </c>
      <c r="NRT111" s="98" t="s">
        <v>669</v>
      </c>
      <c r="NRU111" s="98" t="s">
        <v>669</v>
      </c>
      <c r="NRV111" s="98" t="s">
        <v>669</v>
      </c>
      <c r="NRW111" s="98" t="s">
        <v>669</v>
      </c>
      <c r="NRX111" s="98" t="s">
        <v>669</v>
      </c>
      <c r="NRY111" s="98" t="s">
        <v>669</v>
      </c>
      <c r="NRZ111" s="98" t="s">
        <v>669</v>
      </c>
      <c r="NSA111" s="98" t="s">
        <v>669</v>
      </c>
      <c r="NSB111" s="98" t="s">
        <v>669</v>
      </c>
      <c r="NSC111" s="98" t="s">
        <v>669</v>
      </c>
      <c r="NSD111" s="98" t="s">
        <v>669</v>
      </c>
      <c r="NSE111" s="98" t="s">
        <v>669</v>
      </c>
      <c r="NSF111" s="98" t="s">
        <v>669</v>
      </c>
      <c r="NSG111" s="98" t="s">
        <v>669</v>
      </c>
      <c r="NSH111" s="98" t="s">
        <v>669</v>
      </c>
      <c r="NSI111" s="98" t="s">
        <v>669</v>
      </c>
      <c r="NSJ111" s="98" t="s">
        <v>669</v>
      </c>
      <c r="NSK111" s="98" t="s">
        <v>669</v>
      </c>
      <c r="NSL111" s="98" t="s">
        <v>669</v>
      </c>
      <c r="NSM111" s="98" t="s">
        <v>669</v>
      </c>
      <c r="NSN111" s="98" t="s">
        <v>669</v>
      </c>
      <c r="NSO111" s="98" t="s">
        <v>669</v>
      </c>
      <c r="NSP111" s="98" t="s">
        <v>669</v>
      </c>
      <c r="NSQ111" s="98" t="s">
        <v>669</v>
      </c>
      <c r="NSR111" s="98" t="s">
        <v>669</v>
      </c>
      <c r="NSS111" s="98" t="s">
        <v>669</v>
      </c>
      <c r="NST111" s="98" t="s">
        <v>669</v>
      </c>
      <c r="NSU111" s="98" t="s">
        <v>669</v>
      </c>
      <c r="NSV111" s="98" t="s">
        <v>669</v>
      </c>
      <c r="NSW111" s="98" t="s">
        <v>669</v>
      </c>
      <c r="NSX111" s="98" t="s">
        <v>669</v>
      </c>
      <c r="NSY111" s="98" t="s">
        <v>669</v>
      </c>
      <c r="NSZ111" s="98" t="s">
        <v>669</v>
      </c>
      <c r="NTA111" s="98" t="s">
        <v>669</v>
      </c>
      <c r="NTB111" s="98" t="s">
        <v>669</v>
      </c>
      <c r="NTC111" s="98" t="s">
        <v>669</v>
      </c>
      <c r="NTD111" s="98" t="s">
        <v>669</v>
      </c>
      <c r="NTE111" s="98" t="s">
        <v>669</v>
      </c>
      <c r="NTF111" s="98" t="s">
        <v>669</v>
      </c>
      <c r="NTG111" s="98" t="s">
        <v>669</v>
      </c>
      <c r="NTH111" s="98" t="s">
        <v>669</v>
      </c>
      <c r="NTI111" s="98" t="s">
        <v>669</v>
      </c>
      <c r="NTJ111" s="98" t="s">
        <v>669</v>
      </c>
      <c r="NTK111" s="98" t="s">
        <v>669</v>
      </c>
      <c r="NTL111" s="98" t="s">
        <v>669</v>
      </c>
      <c r="NTM111" s="98" t="s">
        <v>669</v>
      </c>
      <c r="NTN111" s="98" t="s">
        <v>669</v>
      </c>
      <c r="NTO111" s="98" t="s">
        <v>669</v>
      </c>
      <c r="NTP111" s="98" t="s">
        <v>669</v>
      </c>
      <c r="NTQ111" s="98" t="s">
        <v>669</v>
      </c>
      <c r="NTR111" s="98" t="s">
        <v>669</v>
      </c>
      <c r="NTS111" s="98" t="s">
        <v>669</v>
      </c>
      <c r="NTT111" s="98" t="s">
        <v>669</v>
      </c>
      <c r="NTU111" s="98" t="s">
        <v>669</v>
      </c>
      <c r="NTV111" s="98" t="s">
        <v>669</v>
      </c>
      <c r="NTW111" s="98" t="s">
        <v>669</v>
      </c>
      <c r="NTX111" s="98" t="s">
        <v>669</v>
      </c>
      <c r="NTY111" s="98" t="s">
        <v>669</v>
      </c>
      <c r="NTZ111" s="98" t="s">
        <v>669</v>
      </c>
      <c r="NUA111" s="98" t="s">
        <v>669</v>
      </c>
      <c r="NUB111" s="98" t="s">
        <v>669</v>
      </c>
      <c r="NUC111" s="98" t="s">
        <v>669</v>
      </c>
      <c r="NUD111" s="98" t="s">
        <v>669</v>
      </c>
      <c r="NUE111" s="98" t="s">
        <v>669</v>
      </c>
      <c r="NUF111" s="98" t="s">
        <v>669</v>
      </c>
      <c r="NUG111" s="98" t="s">
        <v>669</v>
      </c>
      <c r="NUH111" s="98" t="s">
        <v>669</v>
      </c>
      <c r="NUI111" s="98" t="s">
        <v>669</v>
      </c>
      <c r="NUJ111" s="98" t="s">
        <v>669</v>
      </c>
      <c r="NUK111" s="98" t="s">
        <v>669</v>
      </c>
      <c r="NUL111" s="98" t="s">
        <v>669</v>
      </c>
      <c r="NUM111" s="98" t="s">
        <v>669</v>
      </c>
      <c r="NUN111" s="98" t="s">
        <v>669</v>
      </c>
      <c r="NUO111" s="98" t="s">
        <v>669</v>
      </c>
      <c r="NUP111" s="98" t="s">
        <v>669</v>
      </c>
      <c r="NUQ111" s="98" t="s">
        <v>669</v>
      </c>
      <c r="NUR111" s="98" t="s">
        <v>669</v>
      </c>
      <c r="NUS111" s="98" t="s">
        <v>669</v>
      </c>
      <c r="NUT111" s="98" t="s">
        <v>669</v>
      </c>
      <c r="NUU111" s="98" t="s">
        <v>669</v>
      </c>
      <c r="NUV111" s="98" t="s">
        <v>669</v>
      </c>
      <c r="NUW111" s="98" t="s">
        <v>669</v>
      </c>
      <c r="NUX111" s="98" t="s">
        <v>669</v>
      </c>
      <c r="NUY111" s="98" t="s">
        <v>669</v>
      </c>
      <c r="NUZ111" s="98" t="s">
        <v>669</v>
      </c>
      <c r="NVA111" s="98" t="s">
        <v>669</v>
      </c>
      <c r="NVB111" s="98" t="s">
        <v>669</v>
      </c>
      <c r="NVC111" s="98" t="s">
        <v>669</v>
      </c>
      <c r="NVD111" s="98" t="s">
        <v>669</v>
      </c>
      <c r="NVE111" s="98" t="s">
        <v>669</v>
      </c>
      <c r="NVF111" s="98" t="s">
        <v>669</v>
      </c>
      <c r="NVG111" s="98" t="s">
        <v>669</v>
      </c>
      <c r="NVH111" s="98" t="s">
        <v>669</v>
      </c>
      <c r="NVI111" s="98" t="s">
        <v>669</v>
      </c>
      <c r="NVJ111" s="98" t="s">
        <v>669</v>
      </c>
      <c r="NVK111" s="98" t="s">
        <v>669</v>
      </c>
      <c r="NVL111" s="98" t="s">
        <v>669</v>
      </c>
      <c r="NVM111" s="98" t="s">
        <v>669</v>
      </c>
      <c r="NVN111" s="98" t="s">
        <v>669</v>
      </c>
      <c r="NVO111" s="98" t="s">
        <v>669</v>
      </c>
      <c r="NVP111" s="98" t="s">
        <v>669</v>
      </c>
      <c r="NVQ111" s="98" t="s">
        <v>669</v>
      </c>
      <c r="NVR111" s="98" t="s">
        <v>669</v>
      </c>
      <c r="NVS111" s="98" t="s">
        <v>669</v>
      </c>
      <c r="NVT111" s="98" t="s">
        <v>669</v>
      </c>
      <c r="NVU111" s="98" t="s">
        <v>669</v>
      </c>
      <c r="NVV111" s="98" t="s">
        <v>669</v>
      </c>
      <c r="NVW111" s="98" t="s">
        <v>669</v>
      </c>
      <c r="NVX111" s="98" t="s">
        <v>669</v>
      </c>
      <c r="NVY111" s="98" t="s">
        <v>669</v>
      </c>
      <c r="NVZ111" s="98" t="s">
        <v>669</v>
      </c>
      <c r="NWA111" s="98" t="s">
        <v>669</v>
      </c>
      <c r="NWB111" s="98" t="s">
        <v>669</v>
      </c>
      <c r="NWC111" s="98" t="s">
        <v>669</v>
      </c>
      <c r="NWD111" s="98" t="s">
        <v>669</v>
      </c>
      <c r="NWE111" s="98" t="s">
        <v>669</v>
      </c>
      <c r="NWF111" s="98" t="s">
        <v>669</v>
      </c>
      <c r="NWG111" s="98" t="s">
        <v>669</v>
      </c>
      <c r="NWH111" s="98" t="s">
        <v>669</v>
      </c>
      <c r="NWI111" s="98" t="s">
        <v>669</v>
      </c>
      <c r="NWJ111" s="98" t="s">
        <v>669</v>
      </c>
      <c r="NWK111" s="98" t="s">
        <v>669</v>
      </c>
      <c r="NWL111" s="98" t="s">
        <v>669</v>
      </c>
      <c r="NWM111" s="98" t="s">
        <v>669</v>
      </c>
      <c r="NWN111" s="98" t="s">
        <v>669</v>
      </c>
      <c r="NWO111" s="98" t="s">
        <v>669</v>
      </c>
      <c r="NWP111" s="98" t="s">
        <v>669</v>
      </c>
      <c r="NWQ111" s="98" t="s">
        <v>669</v>
      </c>
      <c r="NWR111" s="98" t="s">
        <v>669</v>
      </c>
      <c r="NWS111" s="98" t="s">
        <v>669</v>
      </c>
      <c r="NWT111" s="98" t="s">
        <v>669</v>
      </c>
      <c r="NWU111" s="98" t="s">
        <v>669</v>
      </c>
      <c r="NWV111" s="98" t="s">
        <v>669</v>
      </c>
      <c r="NWW111" s="98" t="s">
        <v>669</v>
      </c>
      <c r="NWX111" s="98" t="s">
        <v>669</v>
      </c>
      <c r="NWY111" s="98" t="s">
        <v>669</v>
      </c>
      <c r="NWZ111" s="98" t="s">
        <v>669</v>
      </c>
      <c r="NXA111" s="98" t="s">
        <v>669</v>
      </c>
      <c r="NXB111" s="98" t="s">
        <v>669</v>
      </c>
      <c r="NXC111" s="98" t="s">
        <v>669</v>
      </c>
      <c r="NXD111" s="98" t="s">
        <v>669</v>
      </c>
      <c r="NXE111" s="98" t="s">
        <v>669</v>
      </c>
      <c r="NXF111" s="98" t="s">
        <v>669</v>
      </c>
      <c r="NXG111" s="98" t="s">
        <v>669</v>
      </c>
      <c r="NXH111" s="98" t="s">
        <v>669</v>
      </c>
      <c r="NXI111" s="98" t="s">
        <v>669</v>
      </c>
      <c r="NXJ111" s="98" t="s">
        <v>669</v>
      </c>
      <c r="NXK111" s="98" t="s">
        <v>669</v>
      </c>
      <c r="NXL111" s="98" t="s">
        <v>669</v>
      </c>
      <c r="NXM111" s="98" t="s">
        <v>669</v>
      </c>
      <c r="NXN111" s="98" t="s">
        <v>669</v>
      </c>
      <c r="NXO111" s="98" t="s">
        <v>669</v>
      </c>
      <c r="NXP111" s="98" t="s">
        <v>669</v>
      </c>
      <c r="NXQ111" s="98" t="s">
        <v>669</v>
      </c>
      <c r="NXR111" s="98" t="s">
        <v>669</v>
      </c>
      <c r="NXS111" s="98" t="s">
        <v>669</v>
      </c>
      <c r="NXT111" s="98" t="s">
        <v>669</v>
      </c>
      <c r="NXU111" s="98" t="s">
        <v>669</v>
      </c>
      <c r="NXV111" s="98" t="s">
        <v>669</v>
      </c>
      <c r="NXW111" s="98" t="s">
        <v>669</v>
      </c>
      <c r="NXX111" s="98" t="s">
        <v>669</v>
      </c>
      <c r="NXY111" s="98" t="s">
        <v>669</v>
      </c>
      <c r="NXZ111" s="98" t="s">
        <v>669</v>
      </c>
      <c r="NYA111" s="98" t="s">
        <v>669</v>
      </c>
      <c r="NYB111" s="98" t="s">
        <v>669</v>
      </c>
      <c r="NYC111" s="98" t="s">
        <v>669</v>
      </c>
      <c r="NYD111" s="98" t="s">
        <v>669</v>
      </c>
      <c r="NYE111" s="98" t="s">
        <v>669</v>
      </c>
      <c r="NYF111" s="98" t="s">
        <v>669</v>
      </c>
      <c r="NYG111" s="98" t="s">
        <v>669</v>
      </c>
      <c r="NYH111" s="98" t="s">
        <v>669</v>
      </c>
      <c r="NYI111" s="98" t="s">
        <v>669</v>
      </c>
      <c r="NYJ111" s="98" t="s">
        <v>669</v>
      </c>
      <c r="NYK111" s="98" t="s">
        <v>669</v>
      </c>
      <c r="NYL111" s="98" t="s">
        <v>669</v>
      </c>
      <c r="NYM111" s="98" t="s">
        <v>669</v>
      </c>
      <c r="NYN111" s="98" t="s">
        <v>669</v>
      </c>
      <c r="NYO111" s="98" t="s">
        <v>669</v>
      </c>
      <c r="NYP111" s="98" t="s">
        <v>669</v>
      </c>
      <c r="NYQ111" s="98" t="s">
        <v>669</v>
      </c>
      <c r="NYR111" s="98" t="s">
        <v>669</v>
      </c>
      <c r="NYS111" s="98" t="s">
        <v>669</v>
      </c>
      <c r="NYT111" s="98" t="s">
        <v>669</v>
      </c>
      <c r="NYU111" s="98" t="s">
        <v>669</v>
      </c>
      <c r="NYV111" s="98" t="s">
        <v>669</v>
      </c>
      <c r="NYW111" s="98" t="s">
        <v>669</v>
      </c>
      <c r="NYX111" s="98" t="s">
        <v>669</v>
      </c>
      <c r="NYY111" s="98" t="s">
        <v>669</v>
      </c>
      <c r="NYZ111" s="98" t="s">
        <v>669</v>
      </c>
      <c r="NZA111" s="98" t="s">
        <v>669</v>
      </c>
      <c r="NZB111" s="98" t="s">
        <v>669</v>
      </c>
      <c r="NZC111" s="98" t="s">
        <v>669</v>
      </c>
      <c r="NZD111" s="98" t="s">
        <v>669</v>
      </c>
      <c r="NZE111" s="98" t="s">
        <v>669</v>
      </c>
      <c r="NZF111" s="98" t="s">
        <v>669</v>
      </c>
      <c r="NZG111" s="98" t="s">
        <v>669</v>
      </c>
      <c r="NZH111" s="98" t="s">
        <v>669</v>
      </c>
      <c r="NZI111" s="98" t="s">
        <v>669</v>
      </c>
      <c r="NZJ111" s="98" t="s">
        <v>669</v>
      </c>
      <c r="NZK111" s="98" t="s">
        <v>669</v>
      </c>
      <c r="NZL111" s="98" t="s">
        <v>669</v>
      </c>
      <c r="NZM111" s="98" t="s">
        <v>669</v>
      </c>
      <c r="NZN111" s="98" t="s">
        <v>669</v>
      </c>
      <c r="NZO111" s="98" t="s">
        <v>669</v>
      </c>
      <c r="NZP111" s="98" t="s">
        <v>669</v>
      </c>
      <c r="NZQ111" s="98" t="s">
        <v>669</v>
      </c>
      <c r="NZR111" s="98" t="s">
        <v>669</v>
      </c>
      <c r="NZS111" s="98" t="s">
        <v>669</v>
      </c>
      <c r="NZT111" s="98" t="s">
        <v>669</v>
      </c>
      <c r="NZU111" s="98" t="s">
        <v>669</v>
      </c>
      <c r="NZV111" s="98" t="s">
        <v>669</v>
      </c>
      <c r="NZW111" s="98" t="s">
        <v>669</v>
      </c>
      <c r="NZX111" s="98" t="s">
        <v>669</v>
      </c>
      <c r="NZY111" s="98" t="s">
        <v>669</v>
      </c>
      <c r="NZZ111" s="98" t="s">
        <v>669</v>
      </c>
      <c r="OAA111" s="98" t="s">
        <v>669</v>
      </c>
      <c r="OAB111" s="98" t="s">
        <v>669</v>
      </c>
      <c r="OAC111" s="98" t="s">
        <v>669</v>
      </c>
      <c r="OAD111" s="98" t="s">
        <v>669</v>
      </c>
      <c r="OAE111" s="98" t="s">
        <v>669</v>
      </c>
      <c r="OAF111" s="98" t="s">
        <v>669</v>
      </c>
      <c r="OAG111" s="98" t="s">
        <v>669</v>
      </c>
      <c r="OAH111" s="98" t="s">
        <v>669</v>
      </c>
      <c r="OAI111" s="98" t="s">
        <v>669</v>
      </c>
      <c r="OAJ111" s="98" t="s">
        <v>669</v>
      </c>
      <c r="OAK111" s="98" t="s">
        <v>669</v>
      </c>
      <c r="OAL111" s="98" t="s">
        <v>669</v>
      </c>
      <c r="OAM111" s="98" t="s">
        <v>669</v>
      </c>
      <c r="OAN111" s="98" t="s">
        <v>669</v>
      </c>
      <c r="OAO111" s="98" t="s">
        <v>669</v>
      </c>
      <c r="OAP111" s="98" t="s">
        <v>669</v>
      </c>
      <c r="OAQ111" s="98" t="s">
        <v>669</v>
      </c>
      <c r="OAR111" s="98" t="s">
        <v>669</v>
      </c>
      <c r="OAS111" s="98" t="s">
        <v>669</v>
      </c>
      <c r="OAT111" s="98" t="s">
        <v>669</v>
      </c>
      <c r="OAU111" s="98" t="s">
        <v>669</v>
      </c>
      <c r="OAV111" s="98" t="s">
        <v>669</v>
      </c>
      <c r="OAW111" s="98" t="s">
        <v>669</v>
      </c>
      <c r="OAX111" s="98" t="s">
        <v>669</v>
      </c>
      <c r="OAY111" s="98" t="s">
        <v>669</v>
      </c>
      <c r="OAZ111" s="98" t="s">
        <v>669</v>
      </c>
      <c r="OBA111" s="98" t="s">
        <v>669</v>
      </c>
      <c r="OBB111" s="98" t="s">
        <v>669</v>
      </c>
      <c r="OBC111" s="98" t="s">
        <v>669</v>
      </c>
      <c r="OBD111" s="98" t="s">
        <v>669</v>
      </c>
      <c r="OBE111" s="98" t="s">
        <v>669</v>
      </c>
      <c r="OBF111" s="98" t="s">
        <v>669</v>
      </c>
      <c r="OBG111" s="98" t="s">
        <v>669</v>
      </c>
      <c r="OBH111" s="98" t="s">
        <v>669</v>
      </c>
      <c r="OBI111" s="98" t="s">
        <v>669</v>
      </c>
      <c r="OBJ111" s="98" t="s">
        <v>669</v>
      </c>
      <c r="OBK111" s="98" t="s">
        <v>669</v>
      </c>
      <c r="OBL111" s="98" t="s">
        <v>669</v>
      </c>
      <c r="OBM111" s="98" t="s">
        <v>669</v>
      </c>
      <c r="OBN111" s="98" t="s">
        <v>669</v>
      </c>
      <c r="OBO111" s="98" t="s">
        <v>669</v>
      </c>
      <c r="OBP111" s="98" t="s">
        <v>669</v>
      </c>
      <c r="OBQ111" s="98" t="s">
        <v>669</v>
      </c>
      <c r="OBR111" s="98" t="s">
        <v>669</v>
      </c>
      <c r="OBS111" s="98" t="s">
        <v>669</v>
      </c>
      <c r="OBT111" s="98" t="s">
        <v>669</v>
      </c>
      <c r="OBU111" s="98" t="s">
        <v>669</v>
      </c>
      <c r="OBV111" s="98" t="s">
        <v>669</v>
      </c>
      <c r="OBW111" s="98" t="s">
        <v>669</v>
      </c>
      <c r="OBX111" s="98" t="s">
        <v>669</v>
      </c>
      <c r="OBY111" s="98" t="s">
        <v>669</v>
      </c>
      <c r="OBZ111" s="98" t="s">
        <v>669</v>
      </c>
      <c r="OCA111" s="98" t="s">
        <v>669</v>
      </c>
      <c r="OCB111" s="98" t="s">
        <v>669</v>
      </c>
      <c r="OCC111" s="98" t="s">
        <v>669</v>
      </c>
      <c r="OCD111" s="98" t="s">
        <v>669</v>
      </c>
      <c r="OCE111" s="98" t="s">
        <v>669</v>
      </c>
      <c r="OCF111" s="98" t="s">
        <v>669</v>
      </c>
      <c r="OCG111" s="98" t="s">
        <v>669</v>
      </c>
      <c r="OCH111" s="98" t="s">
        <v>669</v>
      </c>
      <c r="OCI111" s="98" t="s">
        <v>669</v>
      </c>
      <c r="OCJ111" s="98" t="s">
        <v>669</v>
      </c>
      <c r="OCK111" s="98" t="s">
        <v>669</v>
      </c>
      <c r="OCL111" s="98" t="s">
        <v>669</v>
      </c>
      <c r="OCM111" s="98" t="s">
        <v>669</v>
      </c>
      <c r="OCN111" s="98" t="s">
        <v>669</v>
      </c>
      <c r="OCO111" s="98" t="s">
        <v>669</v>
      </c>
      <c r="OCP111" s="98" t="s">
        <v>669</v>
      </c>
      <c r="OCQ111" s="98" t="s">
        <v>669</v>
      </c>
      <c r="OCR111" s="98" t="s">
        <v>669</v>
      </c>
      <c r="OCS111" s="98" t="s">
        <v>669</v>
      </c>
      <c r="OCT111" s="98" t="s">
        <v>669</v>
      </c>
      <c r="OCU111" s="98" t="s">
        <v>669</v>
      </c>
      <c r="OCV111" s="98" t="s">
        <v>669</v>
      </c>
      <c r="OCW111" s="98" t="s">
        <v>669</v>
      </c>
      <c r="OCX111" s="98" t="s">
        <v>669</v>
      </c>
      <c r="OCY111" s="98" t="s">
        <v>669</v>
      </c>
      <c r="OCZ111" s="98" t="s">
        <v>669</v>
      </c>
      <c r="ODA111" s="98" t="s">
        <v>669</v>
      </c>
      <c r="ODB111" s="98" t="s">
        <v>669</v>
      </c>
      <c r="ODC111" s="98" t="s">
        <v>669</v>
      </c>
      <c r="ODD111" s="98" t="s">
        <v>669</v>
      </c>
      <c r="ODE111" s="98" t="s">
        <v>669</v>
      </c>
      <c r="ODF111" s="98" t="s">
        <v>669</v>
      </c>
      <c r="ODG111" s="98" t="s">
        <v>669</v>
      </c>
      <c r="ODH111" s="98" t="s">
        <v>669</v>
      </c>
      <c r="ODI111" s="98" t="s">
        <v>669</v>
      </c>
      <c r="ODJ111" s="98" t="s">
        <v>669</v>
      </c>
      <c r="ODK111" s="98" t="s">
        <v>669</v>
      </c>
      <c r="ODL111" s="98" t="s">
        <v>669</v>
      </c>
      <c r="ODM111" s="98" t="s">
        <v>669</v>
      </c>
      <c r="ODN111" s="98" t="s">
        <v>669</v>
      </c>
      <c r="ODO111" s="98" t="s">
        <v>669</v>
      </c>
      <c r="ODP111" s="98" t="s">
        <v>669</v>
      </c>
      <c r="ODQ111" s="98" t="s">
        <v>669</v>
      </c>
      <c r="ODR111" s="98" t="s">
        <v>669</v>
      </c>
      <c r="ODS111" s="98" t="s">
        <v>669</v>
      </c>
      <c r="ODT111" s="98" t="s">
        <v>669</v>
      </c>
      <c r="ODU111" s="98" t="s">
        <v>669</v>
      </c>
      <c r="ODV111" s="98" t="s">
        <v>669</v>
      </c>
      <c r="ODW111" s="98" t="s">
        <v>669</v>
      </c>
      <c r="ODX111" s="98" t="s">
        <v>669</v>
      </c>
      <c r="ODY111" s="98" t="s">
        <v>669</v>
      </c>
      <c r="ODZ111" s="98" t="s">
        <v>669</v>
      </c>
      <c r="OEA111" s="98" t="s">
        <v>669</v>
      </c>
      <c r="OEB111" s="98" t="s">
        <v>669</v>
      </c>
      <c r="OEC111" s="98" t="s">
        <v>669</v>
      </c>
      <c r="OED111" s="98" t="s">
        <v>669</v>
      </c>
      <c r="OEE111" s="98" t="s">
        <v>669</v>
      </c>
      <c r="OEF111" s="98" t="s">
        <v>669</v>
      </c>
      <c r="OEG111" s="98" t="s">
        <v>669</v>
      </c>
      <c r="OEH111" s="98" t="s">
        <v>669</v>
      </c>
      <c r="OEI111" s="98" t="s">
        <v>669</v>
      </c>
      <c r="OEJ111" s="98" t="s">
        <v>669</v>
      </c>
      <c r="OEK111" s="98" t="s">
        <v>669</v>
      </c>
      <c r="OEL111" s="98" t="s">
        <v>669</v>
      </c>
      <c r="OEM111" s="98" t="s">
        <v>669</v>
      </c>
      <c r="OEN111" s="98" t="s">
        <v>669</v>
      </c>
      <c r="OEO111" s="98" t="s">
        <v>669</v>
      </c>
      <c r="OEP111" s="98" t="s">
        <v>669</v>
      </c>
      <c r="OEQ111" s="98" t="s">
        <v>669</v>
      </c>
      <c r="OER111" s="98" t="s">
        <v>669</v>
      </c>
      <c r="OES111" s="98" t="s">
        <v>669</v>
      </c>
      <c r="OET111" s="98" t="s">
        <v>669</v>
      </c>
      <c r="OEU111" s="98" t="s">
        <v>669</v>
      </c>
      <c r="OEV111" s="98" t="s">
        <v>669</v>
      </c>
      <c r="OEW111" s="98" t="s">
        <v>669</v>
      </c>
      <c r="OEX111" s="98" t="s">
        <v>669</v>
      </c>
      <c r="OEY111" s="98" t="s">
        <v>669</v>
      </c>
      <c r="OEZ111" s="98" t="s">
        <v>669</v>
      </c>
      <c r="OFA111" s="98" t="s">
        <v>669</v>
      </c>
      <c r="OFB111" s="98" t="s">
        <v>669</v>
      </c>
      <c r="OFC111" s="98" t="s">
        <v>669</v>
      </c>
      <c r="OFD111" s="98" t="s">
        <v>669</v>
      </c>
      <c r="OFE111" s="98" t="s">
        <v>669</v>
      </c>
      <c r="OFF111" s="98" t="s">
        <v>669</v>
      </c>
      <c r="OFG111" s="98" t="s">
        <v>669</v>
      </c>
      <c r="OFH111" s="98" t="s">
        <v>669</v>
      </c>
      <c r="OFI111" s="98" t="s">
        <v>669</v>
      </c>
      <c r="OFJ111" s="98" t="s">
        <v>669</v>
      </c>
      <c r="OFK111" s="98" t="s">
        <v>669</v>
      </c>
      <c r="OFL111" s="98" t="s">
        <v>669</v>
      </c>
      <c r="OFM111" s="98" t="s">
        <v>669</v>
      </c>
      <c r="OFN111" s="98" t="s">
        <v>669</v>
      </c>
      <c r="OFO111" s="98" t="s">
        <v>669</v>
      </c>
      <c r="OFP111" s="98" t="s">
        <v>669</v>
      </c>
      <c r="OFQ111" s="98" t="s">
        <v>669</v>
      </c>
      <c r="OFR111" s="98" t="s">
        <v>669</v>
      </c>
      <c r="OFS111" s="98" t="s">
        <v>669</v>
      </c>
      <c r="OFT111" s="98" t="s">
        <v>669</v>
      </c>
      <c r="OFU111" s="98" t="s">
        <v>669</v>
      </c>
      <c r="OFV111" s="98" t="s">
        <v>669</v>
      </c>
      <c r="OFW111" s="98" t="s">
        <v>669</v>
      </c>
      <c r="OFX111" s="98" t="s">
        <v>669</v>
      </c>
      <c r="OFY111" s="98" t="s">
        <v>669</v>
      </c>
      <c r="OFZ111" s="98" t="s">
        <v>669</v>
      </c>
      <c r="OGA111" s="98" t="s">
        <v>669</v>
      </c>
      <c r="OGB111" s="98" t="s">
        <v>669</v>
      </c>
      <c r="OGC111" s="98" t="s">
        <v>669</v>
      </c>
      <c r="OGD111" s="98" t="s">
        <v>669</v>
      </c>
      <c r="OGE111" s="98" t="s">
        <v>669</v>
      </c>
      <c r="OGF111" s="98" t="s">
        <v>669</v>
      </c>
      <c r="OGG111" s="98" t="s">
        <v>669</v>
      </c>
      <c r="OGH111" s="98" t="s">
        <v>669</v>
      </c>
      <c r="OGI111" s="98" t="s">
        <v>669</v>
      </c>
      <c r="OGJ111" s="98" t="s">
        <v>669</v>
      </c>
      <c r="OGK111" s="98" t="s">
        <v>669</v>
      </c>
      <c r="OGL111" s="98" t="s">
        <v>669</v>
      </c>
      <c r="OGM111" s="98" t="s">
        <v>669</v>
      </c>
      <c r="OGN111" s="98" t="s">
        <v>669</v>
      </c>
      <c r="OGO111" s="98" t="s">
        <v>669</v>
      </c>
      <c r="OGP111" s="98" t="s">
        <v>669</v>
      </c>
      <c r="OGQ111" s="98" t="s">
        <v>669</v>
      </c>
      <c r="OGR111" s="98" t="s">
        <v>669</v>
      </c>
      <c r="OGS111" s="98" t="s">
        <v>669</v>
      </c>
      <c r="OGT111" s="98" t="s">
        <v>669</v>
      </c>
      <c r="OGU111" s="98" t="s">
        <v>669</v>
      </c>
      <c r="OGV111" s="98" t="s">
        <v>669</v>
      </c>
      <c r="OGW111" s="98" t="s">
        <v>669</v>
      </c>
      <c r="OGX111" s="98" t="s">
        <v>669</v>
      </c>
      <c r="OGY111" s="98" t="s">
        <v>669</v>
      </c>
      <c r="OGZ111" s="98" t="s">
        <v>669</v>
      </c>
      <c r="OHA111" s="98" t="s">
        <v>669</v>
      </c>
      <c r="OHB111" s="98" t="s">
        <v>669</v>
      </c>
      <c r="OHC111" s="98" t="s">
        <v>669</v>
      </c>
      <c r="OHD111" s="98" t="s">
        <v>669</v>
      </c>
      <c r="OHE111" s="98" t="s">
        <v>669</v>
      </c>
      <c r="OHF111" s="98" t="s">
        <v>669</v>
      </c>
      <c r="OHG111" s="98" t="s">
        <v>669</v>
      </c>
      <c r="OHH111" s="98" t="s">
        <v>669</v>
      </c>
      <c r="OHI111" s="98" t="s">
        <v>669</v>
      </c>
      <c r="OHJ111" s="98" t="s">
        <v>669</v>
      </c>
      <c r="OHK111" s="98" t="s">
        <v>669</v>
      </c>
      <c r="OHL111" s="98" t="s">
        <v>669</v>
      </c>
      <c r="OHM111" s="98" t="s">
        <v>669</v>
      </c>
      <c r="OHN111" s="98" t="s">
        <v>669</v>
      </c>
      <c r="OHO111" s="98" t="s">
        <v>669</v>
      </c>
      <c r="OHP111" s="98" t="s">
        <v>669</v>
      </c>
      <c r="OHQ111" s="98" t="s">
        <v>669</v>
      </c>
      <c r="OHR111" s="98" t="s">
        <v>669</v>
      </c>
      <c r="OHS111" s="98" t="s">
        <v>669</v>
      </c>
      <c r="OHT111" s="98" t="s">
        <v>669</v>
      </c>
      <c r="OHU111" s="98" t="s">
        <v>669</v>
      </c>
      <c r="OHV111" s="98" t="s">
        <v>669</v>
      </c>
      <c r="OHW111" s="98" t="s">
        <v>669</v>
      </c>
      <c r="OHX111" s="98" t="s">
        <v>669</v>
      </c>
      <c r="OHY111" s="98" t="s">
        <v>669</v>
      </c>
      <c r="OHZ111" s="98" t="s">
        <v>669</v>
      </c>
      <c r="OIA111" s="98" t="s">
        <v>669</v>
      </c>
      <c r="OIB111" s="98" t="s">
        <v>669</v>
      </c>
      <c r="OIC111" s="98" t="s">
        <v>669</v>
      </c>
      <c r="OID111" s="98" t="s">
        <v>669</v>
      </c>
      <c r="OIE111" s="98" t="s">
        <v>669</v>
      </c>
      <c r="OIF111" s="98" t="s">
        <v>669</v>
      </c>
      <c r="OIG111" s="98" t="s">
        <v>669</v>
      </c>
      <c r="OIH111" s="98" t="s">
        <v>669</v>
      </c>
      <c r="OII111" s="98" t="s">
        <v>669</v>
      </c>
      <c r="OIJ111" s="98" t="s">
        <v>669</v>
      </c>
      <c r="OIK111" s="98" t="s">
        <v>669</v>
      </c>
      <c r="OIL111" s="98" t="s">
        <v>669</v>
      </c>
      <c r="OIM111" s="98" t="s">
        <v>669</v>
      </c>
      <c r="OIN111" s="98" t="s">
        <v>669</v>
      </c>
      <c r="OIO111" s="98" t="s">
        <v>669</v>
      </c>
      <c r="OIP111" s="98" t="s">
        <v>669</v>
      </c>
      <c r="OIQ111" s="98" t="s">
        <v>669</v>
      </c>
      <c r="OIR111" s="98" t="s">
        <v>669</v>
      </c>
      <c r="OIS111" s="98" t="s">
        <v>669</v>
      </c>
      <c r="OIT111" s="98" t="s">
        <v>669</v>
      </c>
      <c r="OIU111" s="98" t="s">
        <v>669</v>
      </c>
      <c r="OIV111" s="98" t="s">
        <v>669</v>
      </c>
      <c r="OIW111" s="98" t="s">
        <v>669</v>
      </c>
      <c r="OIX111" s="98" t="s">
        <v>669</v>
      </c>
      <c r="OIY111" s="98" t="s">
        <v>669</v>
      </c>
      <c r="OIZ111" s="98" t="s">
        <v>669</v>
      </c>
      <c r="OJA111" s="98" t="s">
        <v>669</v>
      </c>
      <c r="OJB111" s="98" t="s">
        <v>669</v>
      </c>
      <c r="OJC111" s="98" t="s">
        <v>669</v>
      </c>
      <c r="OJD111" s="98" t="s">
        <v>669</v>
      </c>
      <c r="OJE111" s="98" t="s">
        <v>669</v>
      </c>
      <c r="OJF111" s="98" t="s">
        <v>669</v>
      </c>
      <c r="OJG111" s="98" t="s">
        <v>669</v>
      </c>
      <c r="OJH111" s="98" t="s">
        <v>669</v>
      </c>
      <c r="OJI111" s="98" t="s">
        <v>669</v>
      </c>
      <c r="OJJ111" s="98" t="s">
        <v>669</v>
      </c>
      <c r="OJK111" s="98" t="s">
        <v>669</v>
      </c>
      <c r="OJL111" s="98" t="s">
        <v>669</v>
      </c>
      <c r="OJM111" s="98" t="s">
        <v>669</v>
      </c>
      <c r="OJN111" s="98" t="s">
        <v>669</v>
      </c>
      <c r="OJO111" s="98" t="s">
        <v>669</v>
      </c>
      <c r="OJP111" s="98" t="s">
        <v>669</v>
      </c>
      <c r="OJQ111" s="98" t="s">
        <v>669</v>
      </c>
      <c r="OJR111" s="98" t="s">
        <v>669</v>
      </c>
      <c r="OJS111" s="98" t="s">
        <v>669</v>
      </c>
      <c r="OJT111" s="98" t="s">
        <v>669</v>
      </c>
      <c r="OJU111" s="98" t="s">
        <v>669</v>
      </c>
      <c r="OJV111" s="98" t="s">
        <v>669</v>
      </c>
      <c r="OJW111" s="98" t="s">
        <v>669</v>
      </c>
      <c r="OJX111" s="98" t="s">
        <v>669</v>
      </c>
      <c r="OJY111" s="98" t="s">
        <v>669</v>
      </c>
      <c r="OJZ111" s="98" t="s">
        <v>669</v>
      </c>
      <c r="OKA111" s="98" t="s">
        <v>669</v>
      </c>
      <c r="OKB111" s="98" t="s">
        <v>669</v>
      </c>
      <c r="OKC111" s="98" t="s">
        <v>669</v>
      </c>
      <c r="OKD111" s="98" t="s">
        <v>669</v>
      </c>
      <c r="OKE111" s="98" t="s">
        <v>669</v>
      </c>
      <c r="OKF111" s="98" t="s">
        <v>669</v>
      </c>
      <c r="OKG111" s="98" t="s">
        <v>669</v>
      </c>
      <c r="OKH111" s="98" t="s">
        <v>669</v>
      </c>
      <c r="OKI111" s="98" t="s">
        <v>669</v>
      </c>
      <c r="OKJ111" s="98" t="s">
        <v>669</v>
      </c>
      <c r="OKK111" s="98" t="s">
        <v>669</v>
      </c>
      <c r="OKL111" s="98" t="s">
        <v>669</v>
      </c>
      <c r="OKM111" s="98" t="s">
        <v>669</v>
      </c>
      <c r="OKN111" s="98" t="s">
        <v>669</v>
      </c>
      <c r="OKO111" s="98" t="s">
        <v>669</v>
      </c>
      <c r="OKP111" s="98" t="s">
        <v>669</v>
      </c>
      <c r="OKQ111" s="98" t="s">
        <v>669</v>
      </c>
      <c r="OKR111" s="98" t="s">
        <v>669</v>
      </c>
      <c r="OKS111" s="98" t="s">
        <v>669</v>
      </c>
      <c r="OKT111" s="98" t="s">
        <v>669</v>
      </c>
      <c r="OKU111" s="98" t="s">
        <v>669</v>
      </c>
      <c r="OKV111" s="98" t="s">
        <v>669</v>
      </c>
      <c r="OKW111" s="98" t="s">
        <v>669</v>
      </c>
      <c r="OKX111" s="98" t="s">
        <v>669</v>
      </c>
      <c r="OKY111" s="98" t="s">
        <v>669</v>
      </c>
      <c r="OKZ111" s="98" t="s">
        <v>669</v>
      </c>
      <c r="OLA111" s="98" t="s">
        <v>669</v>
      </c>
      <c r="OLB111" s="98" t="s">
        <v>669</v>
      </c>
      <c r="OLC111" s="98" t="s">
        <v>669</v>
      </c>
      <c r="OLD111" s="98" t="s">
        <v>669</v>
      </c>
      <c r="OLE111" s="98" t="s">
        <v>669</v>
      </c>
      <c r="OLF111" s="98" t="s">
        <v>669</v>
      </c>
      <c r="OLG111" s="98" t="s">
        <v>669</v>
      </c>
      <c r="OLH111" s="98" t="s">
        <v>669</v>
      </c>
      <c r="OLI111" s="98" t="s">
        <v>669</v>
      </c>
      <c r="OLJ111" s="98" t="s">
        <v>669</v>
      </c>
      <c r="OLK111" s="98" t="s">
        <v>669</v>
      </c>
      <c r="OLL111" s="98" t="s">
        <v>669</v>
      </c>
      <c r="OLM111" s="98" t="s">
        <v>669</v>
      </c>
      <c r="OLN111" s="98" t="s">
        <v>669</v>
      </c>
      <c r="OLO111" s="98" t="s">
        <v>669</v>
      </c>
      <c r="OLP111" s="98" t="s">
        <v>669</v>
      </c>
      <c r="OLQ111" s="98" t="s">
        <v>669</v>
      </c>
      <c r="OLR111" s="98" t="s">
        <v>669</v>
      </c>
      <c r="OLS111" s="98" t="s">
        <v>669</v>
      </c>
      <c r="OLT111" s="98" t="s">
        <v>669</v>
      </c>
      <c r="OLU111" s="98" t="s">
        <v>669</v>
      </c>
      <c r="OLV111" s="98" t="s">
        <v>669</v>
      </c>
      <c r="OLW111" s="98" t="s">
        <v>669</v>
      </c>
      <c r="OLX111" s="98" t="s">
        <v>669</v>
      </c>
      <c r="OLY111" s="98" t="s">
        <v>669</v>
      </c>
      <c r="OLZ111" s="98" t="s">
        <v>669</v>
      </c>
      <c r="OMA111" s="98" t="s">
        <v>669</v>
      </c>
      <c r="OMB111" s="98" t="s">
        <v>669</v>
      </c>
      <c r="OMC111" s="98" t="s">
        <v>669</v>
      </c>
      <c r="OMD111" s="98" t="s">
        <v>669</v>
      </c>
      <c r="OME111" s="98" t="s">
        <v>669</v>
      </c>
      <c r="OMF111" s="98" t="s">
        <v>669</v>
      </c>
      <c r="OMG111" s="98" t="s">
        <v>669</v>
      </c>
      <c r="OMH111" s="98" t="s">
        <v>669</v>
      </c>
      <c r="OMI111" s="98" t="s">
        <v>669</v>
      </c>
      <c r="OMJ111" s="98" t="s">
        <v>669</v>
      </c>
      <c r="OMK111" s="98" t="s">
        <v>669</v>
      </c>
      <c r="OML111" s="98" t="s">
        <v>669</v>
      </c>
      <c r="OMM111" s="98" t="s">
        <v>669</v>
      </c>
      <c r="OMN111" s="98" t="s">
        <v>669</v>
      </c>
      <c r="OMO111" s="98" t="s">
        <v>669</v>
      </c>
      <c r="OMP111" s="98" t="s">
        <v>669</v>
      </c>
      <c r="OMQ111" s="98" t="s">
        <v>669</v>
      </c>
      <c r="OMR111" s="98" t="s">
        <v>669</v>
      </c>
      <c r="OMS111" s="98" t="s">
        <v>669</v>
      </c>
      <c r="OMT111" s="98" t="s">
        <v>669</v>
      </c>
      <c r="OMU111" s="98" t="s">
        <v>669</v>
      </c>
      <c r="OMV111" s="98" t="s">
        <v>669</v>
      </c>
      <c r="OMW111" s="98" t="s">
        <v>669</v>
      </c>
      <c r="OMX111" s="98" t="s">
        <v>669</v>
      </c>
      <c r="OMY111" s="98" t="s">
        <v>669</v>
      </c>
      <c r="OMZ111" s="98" t="s">
        <v>669</v>
      </c>
      <c r="ONA111" s="98" t="s">
        <v>669</v>
      </c>
      <c r="ONB111" s="98" t="s">
        <v>669</v>
      </c>
      <c r="ONC111" s="98" t="s">
        <v>669</v>
      </c>
      <c r="OND111" s="98" t="s">
        <v>669</v>
      </c>
      <c r="ONE111" s="98" t="s">
        <v>669</v>
      </c>
      <c r="ONF111" s="98" t="s">
        <v>669</v>
      </c>
      <c r="ONG111" s="98" t="s">
        <v>669</v>
      </c>
      <c r="ONH111" s="98" t="s">
        <v>669</v>
      </c>
      <c r="ONI111" s="98" t="s">
        <v>669</v>
      </c>
      <c r="ONJ111" s="98" t="s">
        <v>669</v>
      </c>
      <c r="ONK111" s="98" t="s">
        <v>669</v>
      </c>
      <c r="ONL111" s="98" t="s">
        <v>669</v>
      </c>
      <c r="ONM111" s="98" t="s">
        <v>669</v>
      </c>
      <c r="ONN111" s="98" t="s">
        <v>669</v>
      </c>
      <c r="ONO111" s="98" t="s">
        <v>669</v>
      </c>
      <c r="ONP111" s="98" t="s">
        <v>669</v>
      </c>
      <c r="ONQ111" s="98" t="s">
        <v>669</v>
      </c>
      <c r="ONR111" s="98" t="s">
        <v>669</v>
      </c>
      <c r="ONS111" s="98" t="s">
        <v>669</v>
      </c>
      <c r="ONT111" s="98" t="s">
        <v>669</v>
      </c>
      <c r="ONU111" s="98" t="s">
        <v>669</v>
      </c>
      <c r="ONV111" s="98" t="s">
        <v>669</v>
      </c>
      <c r="ONW111" s="98" t="s">
        <v>669</v>
      </c>
      <c r="ONX111" s="98" t="s">
        <v>669</v>
      </c>
      <c r="ONY111" s="98" t="s">
        <v>669</v>
      </c>
      <c r="ONZ111" s="98" t="s">
        <v>669</v>
      </c>
      <c r="OOA111" s="98" t="s">
        <v>669</v>
      </c>
      <c r="OOB111" s="98" t="s">
        <v>669</v>
      </c>
      <c r="OOC111" s="98" t="s">
        <v>669</v>
      </c>
      <c r="OOD111" s="98" t="s">
        <v>669</v>
      </c>
      <c r="OOE111" s="98" t="s">
        <v>669</v>
      </c>
      <c r="OOF111" s="98" t="s">
        <v>669</v>
      </c>
      <c r="OOG111" s="98" t="s">
        <v>669</v>
      </c>
      <c r="OOH111" s="98" t="s">
        <v>669</v>
      </c>
      <c r="OOI111" s="98" t="s">
        <v>669</v>
      </c>
      <c r="OOJ111" s="98" t="s">
        <v>669</v>
      </c>
      <c r="OOK111" s="98" t="s">
        <v>669</v>
      </c>
      <c r="OOL111" s="98" t="s">
        <v>669</v>
      </c>
      <c r="OOM111" s="98" t="s">
        <v>669</v>
      </c>
      <c r="OON111" s="98" t="s">
        <v>669</v>
      </c>
      <c r="OOO111" s="98" t="s">
        <v>669</v>
      </c>
      <c r="OOP111" s="98" t="s">
        <v>669</v>
      </c>
      <c r="OOQ111" s="98" t="s">
        <v>669</v>
      </c>
      <c r="OOR111" s="98" t="s">
        <v>669</v>
      </c>
      <c r="OOS111" s="98" t="s">
        <v>669</v>
      </c>
      <c r="OOT111" s="98" t="s">
        <v>669</v>
      </c>
      <c r="OOU111" s="98" t="s">
        <v>669</v>
      </c>
      <c r="OOV111" s="98" t="s">
        <v>669</v>
      </c>
      <c r="OOW111" s="98" t="s">
        <v>669</v>
      </c>
      <c r="OOX111" s="98" t="s">
        <v>669</v>
      </c>
      <c r="OOY111" s="98" t="s">
        <v>669</v>
      </c>
      <c r="OOZ111" s="98" t="s">
        <v>669</v>
      </c>
      <c r="OPA111" s="98" t="s">
        <v>669</v>
      </c>
      <c r="OPB111" s="98" t="s">
        <v>669</v>
      </c>
      <c r="OPC111" s="98" t="s">
        <v>669</v>
      </c>
      <c r="OPD111" s="98" t="s">
        <v>669</v>
      </c>
      <c r="OPE111" s="98" t="s">
        <v>669</v>
      </c>
      <c r="OPF111" s="98" t="s">
        <v>669</v>
      </c>
      <c r="OPG111" s="98" t="s">
        <v>669</v>
      </c>
      <c r="OPH111" s="98" t="s">
        <v>669</v>
      </c>
      <c r="OPI111" s="98" t="s">
        <v>669</v>
      </c>
      <c r="OPJ111" s="98" t="s">
        <v>669</v>
      </c>
      <c r="OPK111" s="98" t="s">
        <v>669</v>
      </c>
      <c r="OPL111" s="98" t="s">
        <v>669</v>
      </c>
      <c r="OPM111" s="98" t="s">
        <v>669</v>
      </c>
      <c r="OPN111" s="98" t="s">
        <v>669</v>
      </c>
      <c r="OPO111" s="98" t="s">
        <v>669</v>
      </c>
      <c r="OPP111" s="98" t="s">
        <v>669</v>
      </c>
      <c r="OPQ111" s="98" t="s">
        <v>669</v>
      </c>
      <c r="OPR111" s="98" t="s">
        <v>669</v>
      </c>
      <c r="OPS111" s="98" t="s">
        <v>669</v>
      </c>
      <c r="OPT111" s="98" t="s">
        <v>669</v>
      </c>
      <c r="OPU111" s="98" t="s">
        <v>669</v>
      </c>
      <c r="OPV111" s="98" t="s">
        <v>669</v>
      </c>
      <c r="OPW111" s="98" t="s">
        <v>669</v>
      </c>
      <c r="OPX111" s="98" t="s">
        <v>669</v>
      </c>
      <c r="OPY111" s="98" t="s">
        <v>669</v>
      </c>
      <c r="OPZ111" s="98" t="s">
        <v>669</v>
      </c>
      <c r="OQA111" s="98" t="s">
        <v>669</v>
      </c>
      <c r="OQB111" s="98" t="s">
        <v>669</v>
      </c>
      <c r="OQC111" s="98" t="s">
        <v>669</v>
      </c>
      <c r="OQD111" s="98" t="s">
        <v>669</v>
      </c>
      <c r="OQE111" s="98" t="s">
        <v>669</v>
      </c>
      <c r="OQF111" s="98" t="s">
        <v>669</v>
      </c>
      <c r="OQG111" s="98" t="s">
        <v>669</v>
      </c>
      <c r="OQH111" s="98" t="s">
        <v>669</v>
      </c>
      <c r="OQI111" s="98" t="s">
        <v>669</v>
      </c>
      <c r="OQJ111" s="98" t="s">
        <v>669</v>
      </c>
      <c r="OQK111" s="98" t="s">
        <v>669</v>
      </c>
      <c r="OQL111" s="98" t="s">
        <v>669</v>
      </c>
      <c r="OQM111" s="98" t="s">
        <v>669</v>
      </c>
      <c r="OQN111" s="98" t="s">
        <v>669</v>
      </c>
      <c r="OQO111" s="98" t="s">
        <v>669</v>
      </c>
      <c r="OQP111" s="98" t="s">
        <v>669</v>
      </c>
      <c r="OQQ111" s="98" t="s">
        <v>669</v>
      </c>
      <c r="OQR111" s="98" t="s">
        <v>669</v>
      </c>
      <c r="OQS111" s="98" t="s">
        <v>669</v>
      </c>
      <c r="OQT111" s="98" t="s">
        <v>669</v>
      </c>
      <c r="OQU111" s="98" t="s">
        <v>669</v>
      </c>
      <c r="OQV111" s="98" t="s">
        <v>669</v>
      </c>
      <c r="OQW111" s="98" t="s">
        <v>669</v>
      </c>
      <c r="OQX111" s="98" t="s">
        <v>669</v>
      </c>
      <c r="OQY111" s="98" t="s">
        <v>669</v>
      </c>
      <c r="OQZ111" s="98" t="s">
        <v>669</v>
      </c>
      <c r="ORA111" s="98" t="s">
        <v>669</v>
      </c>
      <c r="ORB111" s="98" t="s">
        <v>669</v>
      </c>
      <c r="ORC111" s="98" t="s">
        <v>669</v>
      </c>
      <c r="ORD111" s="98" t="s">
        <v>669</v>
      </c>
      <c r="ORE111" s="98" t="s">
        <v>669</v>
      </c>
      <c r="ORF111" s="98" t="s">
        <v>669</v>
      </c>
      <c r="ORG111" s="98" t="s">
        <v>669</v>
      </c>
      <c r="ORH111" s="98" t="s">
        <v>669</v>
      </c>
      <c r="ORI111" s="98" t="s">
        <v>669</v>
      </c>
      <c r="ORJ111" s="98" t="s">
        <v>669</v>
      </c>
      <c r="ORK111" s="98" t="s">
        <v>669</v>
      </c>
      <c r="ORL111" s="98" t="s">
        <v>669</v>
      </c>
      <c r="ORM111" s="98" t="s">
        <v>669</v>
      </c>
      <c r="ORN111" s="98" t="s">
        <v>669</v>
      </c>
      <c r="ORO111" s="98" t="s">
        <v>669</v>
      </c>
      <c r="ORP111" s="98" t="s">
        <v>669</v>
      </c>
      <c r="ORQ111" s="98" t="s">
        <v>669</v>
      </c>
      <c r="ORR111" s="98" t="s">
        <v>669</v>
      </c>
      <c r="ORS111" s="98" t="s">
        <v>669</v>
      </c>
      <c r="ORT111" s="98" t="s">
        <v>669</v>
      </c>
      <c r="ORU111" s="98" t="s">
        <v>669</v>
      </c>
      <c r="ORV111" s="98" t="s">
        <v>669</v>
      </c>
      <c r="ORW111" s="98" t="s">
        <v>669</v>
      </c>
      <c r="ORX111" s="98" t="s">
        <v>669</v>
      </c>
      <c r="ORY111" s="98" t="s">
        <v>669</v>
      </c>
      <c r="ORZ111" s="98" t="s">
        <v>669</v>
      </c>
      <c r="OSA111" s="98" t="s">
        <v>669</v>
      </c>
      <c r="OSB111" s="98" t="s">
        <v>669</v>
      </c>
      <c r="OSC111" s="98" t="s">
        <v>669</v>
      </c>
      <c r="OSD111" s="98" t="s">
        <v>669</v>
      </c>
      <c r="OSE111" s="98" t="s">
        <v>669</v>
      </c>
      <c r="OSF111" s="98" t="s">
        <v>669</v>
      </c>
      <c r="OSG111" s="98" t="s">
        <v>669</v>
      </c>
      <c r="OSH111" s="98" t="s">
        <v>669</v>
      </c>
      <c r="OSI111" s="98" t="s">
        <v>669</v>
      </c>
      <c r="OSJ111" s="98" t="s">
        <v>669</v>
      </c>
      <c r="OSK111" s="98" t="s">
        <v>669</v>
      </c>
      <c r="OSL111" s="98" t="s">
        <v>669</v>
      </c>
      <c r="OSM111" s="98" t="s">
        <v>669</v>
      </c>
      <c r="OSN111" s="98" t="s">
        <v>669</v>
      </c>
      <c r="OSO111" s="98" t="s">
        <v>669</v>
      </c>
      <c r="OSP111" s="98" t="s">
        <v>669</v>
      </c>
      <c r="OSQ111" s="98" t="s">
        <v>669</v>
      </c>
      <c r="OSR111" s="98" t="s">
        <v>669</v>
      </c>
      <c r="OSS111" s="98" t="s">
        <v>669</v>
      </c>
      <c r="OST111" s="98" t="s">
        <v>669</v>
      </c>
      <c r="OSU111" s="98" t="s">
        <v>669</v>
      </c>
      <c r="OSV111" s="98" t="s">
        <v>669</v>
      </c>
      <c r="OSW111" s="98" t="s">
        <v>669</v>
      </c>
      <c r="OSX111" s="98" t="s">
        <v>669</v>
      </c>
      <c r="OSY111" s="98" t="s">
        <v>669</v>
      </c>
      <c r="OSZ111" s="98" t="s">
        <v>669</v>
      </c>
      <c r="OTA111" s="98" t="s">
        <v>669</v>
      </c>
      <c r="OTB111" s="98" t="s">
        <v>669</v>
      </c>
      <c r="OTC111" s="98" t="s">
        <v>669</v>
      </c>
      <c r="OTD111" s="98" t="s">
        <v>669</v>
      </c>
      <c r="OTE111" s="98" t="s">
        <v>669</v>
      </c>
      <c r="OTF111" s="98" t="s">
        <v>669</v>
      </c>
      <c r="OTG111" s="98" t="s">
        <v>669</v>
      </c>
      <c r="OTH111" s="98" t="s">
        <v>669</v>
      </c>
      <c r="OTI111" s="98" t="s">
        <v>669</v>
      </c>
      <c r="OTJ111" s="98" t="s">
        <v>669</v>
      </c>
      <c r="OTK111" s="98" t="s">
        <v>669</v>
      </c>
      <c r="OTL111" s="98" t="s">
        <v>669</v>
      </c>
      <c r="OTM111" s="98" t="s">
        <v>669</v>
      </c>
      <c r="OTN111" s="98" t="s">
        <v>669</v>
      </c>
      <c r="OTO111" s="98" t="s">
        <v>669</v>
      </c>
      <c r="OTP111" s="98" t="s">
        <v>669</v>
      </c>
      <c r="OTQ111" s="98" t="s">
        <v>669</v>
      </c>
      <c r="OTR111" s="98" t="s">
        <v>669</v>
      </c>
      <c r="OTS111" s="98" t="s">
        <v>669</v>
      </c>
      <c r="OTT111" s="98" t="s">
        <v>669</v>
      </c>
      <c r="OTU111" s="98" t="s">
        <v>669</v>
      </c>
      <c r="OTV111" s="98" t="s">
        <v>669</v>
      </c>
      <c r="OTW111" s="98" t="s">
        <v>669</v>
      </c>
      <c r="OTX111" s="98" t="s">
        <v>669</v>
      </c>
      <c r="OTY111" s="98" t="s">
        <v>669</v>
      </c>
      <c r="OTZ111" s="98" t="s">
        <v>669</v>
      </c>
      <c r="OUA111" s="98" t="s">
        <v>669</v>
      </c>
      <c r="OUB111" s="98" t="s">
        <v>669</v>
      </c>
      <c r="OUC111" s="98" t="s">
        <v>669</v>
      </c>
      <c r="OUD111" s="98" t="s">
        <v>669</v>
      </c>
      <c r="OUE111" s="98" t="s">
        <v>669</v>
      </c>
      <c r="OUF111" s="98" t="s">
        <v>669</v>
      </c>
      <c r="OUG111" s="98" t="s">
        <v>669</v>
      </c>
      <c r="OUH111" s="98" t="s">
        <v>669</v>
      </c>
      <c r="OUI111" s="98" t="s">
        <v>669</v>
      </c>
      <c r="OUJ111" s="98" t="s">
        <v>669</v>
      </c>
      <c r="OUK111" s="98" t="s">
        <v>669</v>
      </c>
      <c r="OUL111" s="98" t="s">
        <v>669</v>
      </c>
      <c r="OUM111" s="98" t="s">
        <v>669</v>
      </c>
      <c r="OUN111" s="98" t="s">
        <v>669</v>
      </c>
      <c r="OUO111" s="98" t="s">
        <v>669</v>
      </c>
      <c r="OUP111" s="98" t="s">
        <v>669</v>
      </c>
      <c r="OUQ111" s="98" t="s">
        <v>669</v>
      </c>
      <c r="OUR111" s="98" t="s">
        <v>669</v>
      </c>
      <c r="OUS111" s="98" t="s">
        <v>669</v>
      </c>
      <c r="OUT111" s="98" t="s">
        <v>669</v>
      </c>
      <c r="OUU111" s="98" t="s">
        <v>669</v>
      </c>
      <c r="OUV111" s="98" t="s">
        <v>669</v>
      </c>
      <c r="OUW111" s="98" t="s">
        <v>669</v>
      </c>
      <c r="OUX111" s="98" t="s">
        <v>669</v>
      </c>
      <c r="OUY111" s="98" t="s">
        <v>669</v>
      </c>
      <c r="OUZ111" s="98" t="s">
        <v>669</v>
      </c>
      <c r="OVA111" s="98" t="s">
        <v>669</v>
      </c>
      <c r="OVB111" s="98" t="s">
        <v>669</v>
      </c>
      <c r="OVC111" s="98" t="s">
        <v>669</v>
      </c>
      <c r="OVD111" s="98" t="s">
        <v>669</v>
      </c>
      <c r="OVE111" s="98" t="s">
        <v>669</v>
      </c>
      <c r="OVF111" s="98" t="s">
        <v>669</v>
      </c>
      <c r="OVG111" s="98" t="s">
        <v>669</v>
      </c>
      <c r="OVH111" s="98" t="s">
        <v>669</v>
      </c>
      <c r="OVI111" s="98" t="s">
        <v>669</v>
      </c>
      <c r="OVJ111" s="98" t="s">
        <v>669</v>
      </c>
      <c r="OVK111" s="98" t="s">
        <v>669</v>
      </c>
      <c r="OVL111" s="98" t="s">
        <v>669</v>
      </c>
      <c r="OVM111" s="98" t="s">
        <v>669</v>
      </c>
      <c r="OVN111" s="98" t="s">
        <v>669</v>
      </c>
      <c r="OVO111" s="98" t="s">
        <v>669</v>
      </c>
      <c r="OVP111" s="98" t="s">
        <v>669</v>
      </c>
      <c r="OVQ111" s="98" t="s">
        <v>669</v>
      </c>
      <c r="OVR111" s="98" t="s">
        <v>669</v>
      </c>
      <c r="OVS111" s="98" t="s">
        <v>669</v>
      </c>
      <c r="OVT111" s="98" t="s">
        <v>669</v>
      </c>
      <c r="OVU111" s="98" t="s">
        <v>669</v>
      </c>
      <c r="OVV111" s="98" t="s">
        <v>669</v>
      </c>
      <c r="OVW111" s="98" t="s">
        <v>669</v>
      </c>
      <c r="OVX111" s="98" t="s">
        <v>669</v>
      </c>
      <c r="OVY111" s="98" t="s">
        <v>669</v>
      </c>
      <c r="OVZ111" s="98" t="s">
        <v>669</v>
      </c>
      <c r="OWA111" s="98" t="s">
        <v>669</v>
      </c>
      <c r="OWB111" s="98" t="s">
        <v>669</v>
      </c>
      <c r="OWC111" s="98" t="s">
        <v>669</v>
      </c>
      <c r="OWD111" s="98" t="s">
        <v>669</v>
      </c>
      <c r="OWE111" s="98" t="s">
        <v>669</v>
      </c>
      <c r="OWF111" s="98" t="s">
        <v>669</v>
      </c>
      <c r="OWG111" s="98" t="s">
        <v>669</v>
      </c>
      <c r="OWH111" s="98" t="s">
        <v>669</v>
      </c>
      <c r="OWI111" s="98" t="s">
        <v>669</v>
      </c>
      <c r="OWJ111" s="98" t="s">
        <v>669</v>
      </c>
      <c r="OWK111" s="98" t="s">
        <v>669</v>
      </c>
      <c r="OWL111" s="98" t="s">
        <v>669</v>
      </c>
      <c r="OWM111" s="98" t="s">
        <v>669</v>
      </c>
      <c r="OWN111" s="98" t="s">
        <v>669</v>
      </c>
      <c r="OWO111" s="98" t="s">
        <v>669</v>
      </c>
      <c r="OWP111" s="98" t="s">
        <v>669</v>
      </c>
      <c r="OWQ111" s="98" t="s">
        <v>669</v>
      </c>
      <c r="OWR111" s="98" t="s">
        <v>669</v>
      </c>
      <c r="OWS111" s="98" t="s">
        <v>669</v>
      </c>
      <c r="OWT111" s="98" t="s">
        <v>669</v>
      </c>
      <c r="OWU111" s="98" t="s">
        <v>669</v>
      </c>
      <c r="OWV111" s="98" t="s">
        <v>669</v>
      </c>
      <c r="OWW111" s="98" t="s">
        <v>669</v>
      </c>
      <c r="OWX111" s="98" t="s">
        <v>669</v>
      </c>
      <c r="OWY111" s="98" t="s">
        <v>669</v>
      </c>
      <c r="OWZ111" s="98" t="s">
        <v>669</v>
      </c>
      <c r="OXA111" s="98" t="s">
        <v>669</v>
      </c>
      <c r="OXB111" s="98" t="s">
        <v>669</v>
      </c>
      <c r="OXC111" s="98" t="s">
        <v>669</v>
      </c>
      <c r="OXD111" s="98" t="s">
        <v>669</v>
      </c>
      <c r="OXE111" s="98" t="s">
        <v>669</v>
      </c>
      <c r="OXF111" s="98" t="s">
        <v>669</v>
      </c>
      <c r="OXG111" s="98" t="s">
        <v>669</v>
      </c>
      <c r="OXH111" s="98" t="s">
        <v>669</v>
      </c>
      <c r="OXI111" s="98" t="s">
        <v>669</v>
      </c>
      <c r="OXJ111" s="98" t="s">
        <v>669</v>
      </c>
      <c r="OXK111" s="98" t="s">
        <v>669</v>
      </c>
      <c r="OXL111" s="98" t="s">
        <v>669</v>
      </c>
      <c r="OXM111" s="98" t="s">
        <v>669</v>
      </c>
      <c r="OXN111" s="98" t="s">
        <v>669</v>
      </c>
      <c r="OXO111" s="98" t="s">
        <v>669</v>
      </c>
      <c r="OXP111" s="98" t="s">
        <v>669</v>
      </c>
      <c r="OXQ111" s="98" t="s">
        <v>669</v>
      </c>
      <c r="OXR111" s="98" t="s">
        <v>669</v>
      </c>
      <c r="OXS111" s="98" t="s">
        <v>669</v>
      </c>
      <c r="OXT111" s="98" t="s">
        <v>669</v>
      </c>
      <c r="OXU111" s="98" t="s">
        <v>669</v>
      </c>
      <c r="OXV111" s="98" t="s">
        <v>669</v>
      </c>
      <c r="OXW111" s="98" t="s">
        <v>669</v>
      </c>
      <c r="OXX111" s="98" t="s">
        <v>669</v>
      </c>
      <c r="OXY111" s="98" t="s">
        <v>669</v>
      </c>
      <c r="OXZ111" s="98" t="s">
        <v>669</v>
      </c>
      <c r="OYA111" s="98" t="s">
        <v>669</v>
      </c>
      <c r="OYB111" s="98" t="s">
        <v>669</v>
      </c>
      <c r="OYC111" s="98" t="s">
        <v>669</v>
      </c>
      <c r="OYD111" s="98" t="s">
        <v>669</v>
      </c>
      <c r="OYE111" s="98" t="s">
        <v>669</v>
      </c>
      <c r="OYF111" s="98" t="s">
        <v>669</v>
      </c>
      <c r="OYG111" s="98" t="s">
        <v>669</v>
      </c>
      <c r="OYH111" s="98" t="s">
        <v>669</v>
      </c>
      <c r="OYI111" s="98" t="s">
        <v>669</v>
      </c>
      <c r="OYJ111" s="98" t="s">
        <v>669</v>
      </c>
      <c r="OYK111" s="98" t="s">
        <v>669</v>
      </c>
      <c r="OYL111" s="98" t="s">
        <v>669</v>
      </c>
      <c r="OYM111" s="98" t="s">
        <v>669</v>
      </c>
      <c r="OYN111" s="98" t="s">
        <v>669</v>
      </c>
      <c r="OYO111" s="98" t="s">
        <v>669</v>
      </c>
      <c r="OYP111" s="98" t="s">
        <v>669</v>
      </c>
      <c r="OYQ111" s="98" t="s">
        <v>669</v>
      </c>
      <c r="OYR111" s="98" t="s">
        <v>669</v>
      </c>
      <c r="OYS111" s="98" t="s">
        <v>669</v>
      </c>
      <c r="OYT111" s="98" t="s">
        <v>669</v>
      </c>
      <c r="OYU111" s="98" t="s">
        <v>669</v>
      </c>
      <c r="OYV111" s="98" t="s">
        <v>669</v>
      </c>
      <c r="OYW111" s="98" t="s">
        <v>669</v>
      </c>
      <c r="OYX111" s="98" t="s">
        <v>669</v>
      </c>
      <c r="OYY111" s="98" t="s">
        <v>669</v>
      </c>
      <c r="OYZ111" s="98" t="s">
        <v>669</v>
      </c>
      <c r="OZA111" s="98" t="s">
        <v>669</v>
      </c>
      <c r="OZB111" s="98" t="s">
        <v>669</v>
      </c>
      <c r="OZC111" s="98" t="s">
        <v>669</v>
      </c>
      <c r="OZD111" s="98" t="s">
        <v>669</v>
      </c>
      <c r="OZE111" s="98" t="s">
        <v>669</v>
      </c>
      <c r="OZF111" s="98" t="s">
        <v>669</v>
      </c>
      <c r="OZG111" s="98" t="s">
        <v>669</v>
      </c>
      <c r="OZH111" s="98" t="s">
        <v>669</v>
      </c>
      <c r="OZI111" s="98" t="s">
        <v>669</v>
      </c>
      <c r="OZJ111" s="98" t="s">
        <v>669</v>
      </c>
      <c r="OZK111" s="98" t="s">
        <v>669</v>
      </c>
      <c r="OZL111" s="98" t="s">
        <v>669</v>
      </c>
      <c r="OZM111" s="98" t="s">
        <v>669</v>
      </c>
      <c r="OZN111" s="98" t="s">
        <v>669</v>
      </c>
      <c r="OZO111" s="98" t="s">
        <v>669</v>
      </c>
      <c r="OZP111" s="98" t="s">
        <v>669</v>
      </c>
      <c r="OZQ111" s="98" t="s">
        <v>669</v>
      </c>
      <c r="OZR111" s="98" t="s">
        <v>669</v>
      </c>
      <c r="OZS111" s="98" t="s">
        <v>669</v>
      </c>
      <c r="OZT111" s="98" t="s">
        <v>669</v>
      </c>
      <c r="OZU111" s="98" t="s">
        <v>669</v>
      </c>
      <c r="OZV111" s="98" t="s">
        <v>669</v>
      </c>
      <c r="OZW111" s="98" t="s">
        <v>669</v>
      </c>
      <c r="OZX111" s="98" t="s">
        <v>669</v>
      </c>
      <c r="OZY111" s="98" t="s">
        <v>669</v>
      </c>
      <c r="OZZ111" s="98" t="s">
        <v>669</v>
      </c>
      <c r="PAA111" s="98" t="s">
        <v>669</v>
      </c>
      <c r="PAB111" s="98" t="s">
        <v>669</v>
      </c>
      <c r="PAC111" s="98" t="s">
        <v>669</v>
      </c>
      <c r="PAD111" s="98" t="s">
        <v>669</v>
      </c>
      <c r="PAE111" s="98" t="s">
        <v>669</v>
      </c>
      <c r="PAF111" s="98" t="s">
        <v>669</v>
      </c>
      <c r="PAG111" s="98" t="s">
        <v>669</v>
      </c>
      <c r="PAH111" s="98" t="s">
        <v>669</v>
      </c>
      <c r="PAI111" s="98" t="s">
        <v>669</v>
      </c>
      <c r="PAJ111" s="98" t="s">
        <v>669</v>
      </c>
      <c r="PAK111" s="98" t="s">
        <v>669</v>
      </c>
      <c r="PAL111" s="98" t="s">
        <v>669</v>
      </c>
      <c r="PAM111" s="98" t="s">
        <v>669</v>
      </c>
      <c r="PAN111" s="98" t="s">
        <v>669</v>
      </c>
      <c r="PAO111" s="98" t="s">
        <v>669</v>
      </c>
      <c r="PAP111" s="98" t="s">
        <v>669</v>
      </c>
      <c r="PAQ111" s="98" t="s">
        <v>669</v>
      </c>
      <c r="PAR111" s="98" t="s">
        <v>669</v>
      </c>
      <c r="PAS111" s="98" t="s">
        <v>669</v>
      </c>
      <c r="PAT111" s="98" t="s">
        <v>669</v>
      </c>
      <c r="PAU111" s="98" t="s">
        <v>669</v>
      </c>
      <c r="PAV111" s="98" t="s">
        <v>669</v>
      </c>
      <c r="PAW111" s="98" t="s">
        <v>669</v>
      </c>
      <c r="PAX111" s="98" t="s">
        <v>669</v>
      </c>
      <c r="PAY111" s="98" t="s">
        <v>669</v>
      </c>
      <c r="PAZ111" s="98" t="s">
        <v>669</v>
      </c>
      <c r="PBA111" s="98" t="s">
        <v>669</v>
      </c>
      <c r="PBB111" s="98" t="s">
        <v>669</v>
      </c>
      <c r="PBC111" s="98" t="s">
        <v>669</v>
      </c>
      <c r="PBD111" s="98" t="s">
        <v>669</v>
      </c>
      <c r="PBE111" s="98" t="s">
        <v>669</v>
      </c>
      <c r="PBF111" s="98" t="s">
        <v>669</v>
      </c>
      <c r="PBG111" s="98" t="s">
        <v>669</v>
      </c>
      <c r="PBH111" s="98" t="s">
        <v>669</v>
      </c>
      <c r="PBI111" s="98" t="s">
        <v>669</v>
      </c>
      <c r="PBJ111" s="98" t="s">
        <v>669</v>
      </c>
      <c r="PBK111" s="98" t="s">
        <v>669</v>
      </c>
      <c r="PBL111" s="98" t="s">
        <v>669</v>
      </c>
      <c r="PBM111" s="98" t="s">
        <v>669</v>
      </c>
      <c r="PBN111" s="98" t="s">
        <v>669</v>
      </c>
      <c r="PBO111" s="98" t="s">
        <v>669</v>
      </c>
      <c r="PBP111" s="98" t="s">
        <v>669</v>
      </c>
      <c r="PBQ111" s="98" t="s">
        <v>669</v>
      </c>
      <c r="PBR111" s="98" t="s">
        <v>669</v>
      </c>
      <c r="PBS111" s="98" t="s">
        <v>669</v>
      </c>
      <c r="PBT111" s="98" t="s">
        <v>669</v>
      </c>
      <c r="PBU111" s="98" t="s">
        <v>669</v>
      </c>
      <c r="PBV111" s="98" t="s">
        <v>669</v>
      </c>
      <c r="PBW111" s="98" t="s">
        <v>669</v>
      </c>
      <c r="PBX111" s="98" t="s">
        <v>669</v>
      </c>
      <c r="PBY111" s="98" t="s">
        <v>669</v>
      </c>
      <c r="PBZ111" s="98" t="s">
        <v>669</v>
      </c>
      <c r="PCA111" s="98" t="s">
        <v>669</v>
      </c>
      <c r="PCB111" s="98" t="s">
        <v>669</v>
      </c>
      <c r="PCC111" s="98" t="s">
        <v>669</v>
      </c>
      <c r="PCD111" s="98" t="s">
        <v>669</v>
      </c>
      <c r="PCE111" s="98" t="s">
        <v>669</v>
      </c>
      <c r="PCF111" s="98" t="s">
        <v>669</v>
      </c>
      <c r="PCG111" s="98" t="s">
        <v>669</v>
      </c>
      <c r="PCH111" s="98" t="s">
        <v>669</v>
      </c>
      <c r="PCI111" s="98" t="s">
        <v>669</v>
      </c>
      <c r="PCJ111" s="98" t="s">
        <v>669</v>
      </c>
      <c r="PCK111" s="98" t="s">
        <v>669</v>
      </c>
      <c r="PCL111" s="98" t="s">
        <v>669</v>
      </c>
      <c r="PCM111" s="98" t="s">
        <v>669</v>
      </c>
      <c r="PCN111" s="98" t="s">
        <v>669</v>
      </c>
      <c r="PCO111" s="98" t="s">
        <v>669</v>
      </c>
      <c r="PCP111" s="98" t="s">
        <v>669</v>
      </c>
      <c r="PCQ111" s="98" t="s">
        <v>669</v>
      </c>
      <c r="PCR111" s="98" t="s">
        <v>669</v>
      </c>
      <c r="PCS111" s="98" t="s">
        <v>669</v>
      </c>
      <c r="PCT111" s="98" t="s">
        <v>669</v>
      </c>
      <c r="PCU111" s="98" t="s">
        <v>669</v>
      </c>
      <c r="PCV111" s="98" t="s">
        <v>669</v>
      </c>
      <c r="PCW111" s="98" t="s">
        <v>669</v>
      </c>
      <c r="PCX111" s="98" t="s">
        <v>669</v>
      </c>
      <c r="PCY111" s="98" t="s">
        <v>669</v>
      </c>
      <c r="PCZ111" s="98" t="s">
        <v>669</v>
      </c>
      <c r="PDA111" s="98" t="s">
        <v>669</v>
      </c>
      <c r="PDB111" s="98" t="s">
        <v>669</v>
      </c>
      <c r="PDC111" s="98" t="s">
        <v>669</v>
      </c>
      <c r="PDD111" s="98" t="s">
        <v>669</v>
      </c>
      <c r="PDE111" s="98" t="s">
        <v>669</v>
      </c>
      <c r="PDF111" s="98" t="s">
        <v>669</v>
      </c>
      <c r="PDG111" s="98" t="s">
        <v>669</v>
      </c>
      <c r="PDH111" s="98" t="s">
        <v>669</v>
      </c>
      <c r="PDI111" s="98" t="s">
        <v>669</v>
      </c>
      <c r="PDJ111" s="98" t="s">
        <v>669</v>
      </c>
      <c r="PDK111" s="98" t="s">
        <v>669</v>
      </c>
      <c r="PDL111" s="98" t="s">
        <v>669</v>
      </c>
      <c r="PDM111" s="98" t="s">
        <v>669</v>
      </c>
      <c r="PDN111" s="98" t="s">
        <v>669</v>
      </c>
      <c r="PDO111" s="98" t="s">
        <v>669</v>
      </c>
      <c r="PDP111" s="98" t="s">
        <v>669</v>
      </c>
      <c r="PDQ111" s="98" t="s">
        <v>669</v>
      </c>
      <c r="PDR111" s="98" t="s">
        <v>669</v>
      </c>
      <c r="PDS111" s="98" t="s">
        <v>669</v>
      </c>
      <c r="PDT111" s="98" t="s">
        <v>669</v>
      </c>
      <c r="PDU111" s="98" t="s">
        <v>669</v>
      </c>
      <c r="PDV111" s="98" t="s">
        <v>669</v>
      </c>
      <c r="PDW111" s="98" t="s">
        <v>669</v>
      </c>
      <c r="PDX111" s="98" t="s">
        <v>669</v>
      </c>
      <c r="PDY111" s="98" t="s">
        <v>669</v>
      </c>
      <c r="PDZ111" s="98" t="s">
        <v>669</v>
      </c>
      <c r="PEA111" s="98" t="s">
        <v>669</v>
      </c>
      <c r="PEB111" s="98" t="s">
        <v>669</v>
      </c>
      <c r="PEC111" s="98" t="s">
        <v>669</v>
      </c>
      <c r="PED111" s="98" t="s">
        <v>669</v>
      </c>
      <c r="PEE111" s="98" t="s">
        <v>669</v>
      </c>
      <c r="PEF111" s="98" t="s">
        <v>669</v>
      </c>
      <c r="PEG111" s="98" t="s">
        <v>669</v>
      </c>
      <c r="PEH111" s="98" t="s">
        <v>669</v>
      </c>
      <c r="PEI111" s="98" t="s">
        <v>669</v>
      </c>
      <c r="PEJ111" s="98" t="s">
        <v>669</v>
      </c>
      <c r="PEK111" s="98" t="s">
        <v>669</v>
      </c>
      <c r="PEL111" s="98" t="s">
        <v>669</v>
      </c>
      <c r="PEM111" s="98" t="s">
        <v>669</v>
      </c>
      <c r="PEN111" s="98" t="s">
        <v>669</v>
      </c>
      <c r="PEO111" s="98" t="s">
        <v>669</v>
      </c>
      <c r="PEP111" s="98" t="s">
        <v>669</v>
      </c>
      <c r="PEQ111" s="98" t="s">
        <v>669</v>
      </c>
      <c r="PER111" s="98" t="s">
        <v>669</v>
      </c>
      <c r="PES111" s="98" t="s">
        <v>669</v>
      </c>
      <c r="PET111" s="98" t="s">
        <v>669</v>
      </c>
      <c r="PEU111" s="98" t="s">
        <v>669</v>
      </c>
      <c r="PEV111" s="98" t="s">
        <v>669</v>
      </c>
      <c r="PEW111" s="98" t="s">
        <v>669</v>
      </c>
      <c r="PEX111" s="98" t="s">
        <v>669</v>
      </c>
      <c r="PEY111" s="98" t="s">
        <v>669</v>
      </c>
      <c r="PEZ111" s="98" t="s">
        <v>669</v>
      </c>
      <c r="PFA111" s="98" t="s">
        <v>669</v>
      </c>
      <c r="PFB111" s="98" t="s">
        <v>669</v>
      </c>
      <c r="PFC111" s="98" t="s">
        <v>669</v>
      </c>
      <c r="PFD111" s="98" t="s">
        <v>669</v>
      </c>
      <c r="PFE111" s="98" t="s">
        <v>669</v>
      </c>
      <c r="PFF111" s="98" t="s">
        <v>669</v>
      </c>
      <c r="PFG111" s="98" t="s">
        <v>669</v>
      </c>
      <c r="PFH111" s="98" t="s">
        <v>669</v>
      </c>
      <c r="PFI111" s="98" t="s">
        <v>669</v>
      </c>
      <c r="PFJ111" s="98" t="s">
        <v>669</v>
      </c>
      <c r="PFK111" s="98" t="s">
        <v>669</v>
      </c>
      <c r="PFL111" s="98" t="s">
        <v>669</v>
      </c>
      <c r="PFM111" s="98" t="s">
        <v>669</v>
      </c>
      <c r="PFN111" s="98" t="s">
        <v>669</v>
      </c>
      <c r="PFO111" s="98" t="s">
        <v>669</v>
      </c>
      <c r="PFP111" s="98" t="s">
        <v>669</v>
      </c>
      <c r="PFQ111" s="98" t="s">
        <v>669</v>
      </c>
      <c r="PFR111" s="98" t="s">
        <v>669</v>
      </c>
      <c r="PFS111" s="98" t="s">
        <v>669</v>
      </c>
      <c r="PFT111" s="98" t="s">
        <v>669</v>
      </c>
      <c r="PFU111" s="98" t="s">
        <v>669</v>
      </c>
      <c r="PFV111" s="98" t="s">
        <v>669</v>
      </c>
      <c r="PFW111" s="98" t="s">
        <v>669</v>
      </c>
      <c r="PFX111" s="98" t="s">
        <v>669</v>
      </c>
      <c r="PFY111" s="98" t="s">
        <v>669</v>
      </c>
      <c r="PFZ111" s="98" t="s">
        <v>669</v>
      </c>
      <c r="PGA111" s="98" t="s">
        <v>669</v>
      </c>
      <c r="PGB111" s="98" t="s">
        <v>669</v>
      </c>
      <c r="PGC111" s="98" t="s">
        <v>669</v>
      </c>
      <c r="PGD111" s="98" t="s">
        <v>669</v>
      </c>
      <c r="PGE111" s="98" t="s">
        <v>669</v>
      </c>
      <c r="PGF111" s="98" t="s">
        <v>669</v>
      </c>
      <c r="PGG111" s="98" t="s">
        <v>669</v>
      </c>
      <c r="PGH111" s="98" t="s">
        <v>669</v>
      </c>
      <c r="PGI111" s="98" t="s">
        <v>669</v>
      </c>
      <c r="PGJ111" s="98" t="s">
        <v>669</v>
      </c>
      <c r="PGK111" s="98" t="s">
        <v>669</v>
      </c>
      <c r="PGL111" s="98" t="s">
        <v>669</v>
      </c>
      <c r="PGM111" s="98" t="s">
        <v>669</v>
      </c>
      <c r="PGN111" s="98" t="s">
        <v>669</v>
      </c>
      <c r="PGO111" s="98" t="s">
        <v>669</v>
      </c>
      <c r="PGP111" s="98" t="s">
        <v>669</v>
      </c>
      <c r="PGQ111" s="98" t="s">
        <v>669</v>
      </c>
      <c r="PGR111" s="98" t="s">
        <v>669</v>
      </c>
      <c r="PGS111" s="98" t="s">
        <v>669</v>
      </c>
      <c r="PGT111" s="98" t="s">
        <v>669</v>
      </c>
      <c r="PGU111" s="98" t="s">
        <v>669</v>
      </c>
      <c r="PGV111" s="98" t="s">
        <v>669</v>
      </c>
      <c r="PGW111" s="98" t="s">
        <v>669</v>
      </c>
      <c r="PGX111" s="98" t="s">
        <v>669</v>
      </c>
      <c r="PGY111" s="98" t="s">
        <v>669</v>
      </c>
      <c r="PGZ111" s="98" t="s">
        <v>669</v>
      </c>
      <c r="PHA111" s="98" t="s">
        <v>669</v>
      </c>
      <c r="PHB111" s="98" t="s">
        <v>669</v>
      </c>
      <c r="PHC111" s="98" t="s">
        <v>669</v>
      </c>
      <c r="PHD111" s="98" t="s">
        <v>669</v>
      </c>
      <c r="PHE111" s="98" t="s">
        <v>669</v>
      </c>
      <c r="PHF111" s="98" t="s">
        <v>669</v>
      </c>
      <c r="PHG111" s="98" t="s">
        <v>669</v>
      </c>
      <c r="PHH111" s="98" t="s">
        <v>669</v>
      </c>
      <c r="PHI111" s="98" t="s">
        <v>669</v>
      </c>
      <c r="PHJ111" s="98" t="s">
        <v>669</v>
      </c>
      <c r="PHK111" s="98" t="s">
        <v>669</v>
      </c>
      <c r="PHL111" s="98" t="s">
        <v>669</v>
      </c>
      <c r="PHM111" s="98" t="s">
        <v>669</v>
      </c>
      <c r="PHN111" s="98" t="s">
        <v>669</v>
      </c>
      <c r="PHO111" s="98" t="s">
        <v>669</v>
      </c>
      <c r="PHP111" s="98" t="s">
        <v>669</v>
      </c>
      <c r="PHQ111" s="98" t="s">
        <v>669</v>
      </c>
      <c r="PHR111" s="98" t="s">
        <v>669</v>
      </c>
      <c r="PHS111" s="98" t="s">
        <v>669</v>
      </c>
      <c r="PHT111" s="98" t="s">
        <v>669</v>
      </c>
      <c r="PHU111" s="98" t="s">
        <v>669</v>
      </c>
      <c r="PHV111" s="98" t="s">
        <v>669</v>
      </c>
      <c r="PHW111" s="98" t="s">
        <v>669</v>
      </c>
      <c r="PHX111" s="98" t="s">
        <v>669</v>
      </c>
      <c r="PHY111" s="98" t="s">
        <v>669</v>
      </c>
      <c r="PHZ111" s="98" t="s">
        <v>669</v>
      </c>
      <c r="PIA111" s="98" t="s">
        <v>669</v>
      </c>
      <c r="PIB111" s="98" t="s">
        <v>669</v>
      </c>
      <c r="PIC111" s="98" t="s">
        <v>669</v>
      </c>
      <c r="PID111" s="98" t="s">
        <v>669</v>
      </c>
      <c r="PIE111" s="98" t="s">
        <v>669</v>
      </c>
      <c r="PIF111" s="98" t="s">
        <v>669</v>
      </c>
      <c r="PIG111" s="98" t="s">
        <v>669</v>
      </c>
      <c r="PIH111" s="98" t="s">
        <v>669</v>
      </c>
      <c r="PII111" s="98" t="s">
        <v>669</v>
      </c>
      <c r="PIJ111" s="98" t="s">
        <v>669</v>
      </c>
      <c r="PIK111" s="98" t="s">
        <v>669</v>
      </c>
      <c r="PIL111" s="98" t="s">
        <v>669</v>
      </c>
      <c r="PIM111" s="98" t="s">
        <v>669</v>
      </c>
      <c r="PIN111" s="98" t="s">
        <v>669</v>
      </c>
      <c r="PIO111" s="98" t="s">
        <v>669</v>
      </c>
      <c r="PIP111" s="98" t="s">
        <v>669</v>
      </c>
      <c r="PIQ111" s="98" t="s">
        <v>669</v>
      </c>
      <c r="PIR111" s="98" t="s">
        <v>669</v>
      </c>
      <c r="PIS111" s="98" t="s">
        <v>669</v>
      </c>
      <c r="PIT111" s="98" t="s">
        <v>669</v>
      </c>
      <c r="PIU111" s="98" t="s">
        <v>669</v>
      </c>
      <c r="PIV111" s="98" t="s">
        <v>669</v>
      </c>
      <c r="PIW111" s="98" t="s">
        <v>669</v>
      </c>
      <c r="PIX111" s="98" t="s">
        <v>669</v>
      </c>
      <c r="PIY111" s="98" t="s">
        <v>669</v>
      </c>
      <c r="PIZ111" s="98" t="s">
        <v>669</v>
      </c>
      <c r="PJA111" s="98" t="s">
        <v>669</v>
      </c>
      <c r="PJB111" s="98" t="s">
        <v>669</v>
      </c>
      <c r="PJC111" s="98" t="s">
        <v>669</v>
      </c>
      <c r="PJD111" s="98" t="s">
        <v>669</v>
      </c>
      <c r="PJE111" s="98" t="s">
        <v>669</v>
      </c>
      <c r="PJF111" s="98" t="s">
        <v>669</v>
      </c>
      <c r="PJG111" s="98" t="s">
        <v>669</v>
      </c>
      <c r="PJH111" s="98" t="s">
        <v>669</v>
      </c>
      <c r="PJI111" s="98" t="s">
        <v>669</v>
      </c>
      <c r="PJJ111" s="98" t="s">
        <v>669</v>
      </c>
      <c r="PJK111" s="98" t="s">
        <v>669</v>
      </c>
      <c r="PJL111" s="98" t="s">
        <v>669</v>
      </c>
      <c r="PJM111" s="98" t="s">
        <v>669</v>
      </c>
      <c r="PJN111" s="98" t="s">
        <v>669</v>
      </c>
      <c r="PJO111" s="98" t="s">
        <v>669</v>
      </c>
      <c r="PJP111" s="98" t="s">
        <v>669</v>
      </c>
      <c r="PJQ111" s="98" t="s">
        <v>669</v>
      </c>
      <c r="PJR111" s="98" t="s">
        <v>669</v>
      </c>
      <c r="PJS111" s="98" t="s">
        <v>669</v>
      </c>
      <c r="PJT111" s="98" t="s">
        <v>669</v>
      </c>
      <c r="PJU111" s="98" t="s">
        <v>669</v>
      </c>
      <c r="PJV111" s="98" t="s">
        <v>669</v>
      </c>
      <c r="PJW111" s="98" t="s">
        <v>669</v>
      </c>
      <c r="PJX111" s="98" t="s">
        <v>669</v>
      </c>
      <c r="PJY111" s="98" t="s">
        <v>669</v>
      </c>
      <c r="PJZ111" s="98" t="s">
        <v>669</v>
      </c>
      <c r="PKA111" s="98" t="s">
        <v>669</v>
      </c>
      <c r="PKB111" s="98" t="s">
        <v>669</v>
      </c>
      <c r="PKC111" s="98" t="s">
        <v>669</v>
      </c>
      <c r="PKD111" s="98" t="s">
        <v>669</v>
      </c>
      <c r="PKE111" s="98" t="s">
        <v>669</v>
      </c>
      <c r="PKF111" s="98" t="s">
        <v>669</v>
      </c>
      <c r="PKG111" s="98" t="s">
        <v>669</v>
      </c>
      <c r="PKH111" s="98" t="s">
        <v>669</v>
      </c>
      <c r="PKI111" s="98" t="s">
        <v>669</v>
      </c>
      <c r="PKJ111" s="98" t="s">
        <v>669</v>
      </c>
      <c r="PKK111" s="98" t="s">
        <v>669</v>
      </c>
      <c r="PKL111" s="98" t="s">
        <v>669</v>
      </c>
      <c r="PKM111" s="98" t="s">
        <v>669</v>
      </c>
      <c r="PKN111" s="98" t="s">
        <v>669</v>
      </c>
      <c r="PKO111" s="98" t="s">
        <v>669</v>
      </c>
      <c r="PKP111" s="98" t="s">
        <v>669</v>
      </c>
      <c r="PKQ111" s="98" t="s">
        <v>669</v>
      </c>
      <c r="PKR111" s="98" t="s">
        <v>669</v>
      </c>
      <c r="PKS111" s="98" t="s">
        <v>669</v>
      </c>
      <c r="PKT111" s="98" t="s">
        <v>669</v>
      </c>
      <c r="PKU111" s="98" t="s">
        <v>669</v>
      </c>
      <c r="PKV111" s="98" t="s">
        <v>669</v>
      </c>
      <c r="PKW111" s="98" t="s">
        <v>669</v>
      </c>
      <c r="PKX111" s="98" t="s">
        <v>669</v>
      </c>
      <c r="PKY111" s="98" t="s">
        <v>669</v>
      </c>
      <c r="PKZ111" s="98" t="s">
        <v>669</v>
      </c>
      <c r="PLA111" s="98" t="s">
        <v>669</v>
      </c>
      <c r="PLB111" s="98" t="s">
        <v>669</v>
      </c>
      <c r="PLC111" s="98" t="s">
        <v>669</v>
      </c>
      <c r="PLD111" s="98" t="s">
        <v>669</v>
      </c>
      <c r="PLE111" s="98" t="s">
        <v>669</v>
      </c>
      <c r="PLF111" s="98" t="s">
        <v>669</v>
      </c>
      <c r="PLG111" s="98" t="s">
        <v>669</v>
      </c>
      <c r="PLH111" s="98" t="s">
        <v>669</v>
      </c>
      <c r="PLI111" s="98" t="s">
        <v>669</v>
      </c>
      <c r="PLJ111" s="98" t="s">
        <v>669</v>
      </c>
      <c r="PLK111" s="98" t="s">
        <v>669</v>
      </c>
      <c r="PLL111" s="98" t="s">
        <v>669</v>
      </c>
      <c r="PLM111" s="98" t="s">
        <v>669</v>
      </c>
      <c r="PLN111" s="98" t="s">
        <v>669</v>
      </c>
      <c r="PLO111" s="98" t="s">
        <v>669</v>
      </c>
      <c r="PLP111" s="98" t="s">
        <v>669</v>
      </c>
      <c r="PLQ111" s="98" t="s">
        <v>669</v>
      </c>
      <c r="PLR111" s="98" t="s">
        <v>669</v>
      </c>
      <c r="PLS111" s="98" t="s">
        <v>669</v>
      </c>
      <c r="PLT111" s="98" t="s">
        <v>669</v>
      </c>
      <c r="PLU111" s="98" t="s">
        <v>669</v>
      </c>
      <c r="PLV111" s="98" t="s">
        <v>669</v>
      </c>
      <c r="PLW111" s="98" t="s">
        <v>669</v>
      </c>
      <c r="PLX111" s="98" t="s">
        <v>669</v>
      </c>
      <c r="PLY111" s="98" t="s">
        <v>669</v>
      </c>
      <c r="PLZ111" s="98" t="s">
        <v>669</v>
      </c>
      <c r="PMA111" s="98" t="s">
        <v>669</v>
      </c>
      <c r="PMB111" s="98" t="s">
        <v>669</v>
      </c>
      <c r="PMC111" s="98" t="s">
        <v>669</v>
      </c>
      <c r="PMD111" s="98" t="s">
        <v>669</v>
      </c>
      <c r="PME111" s="98" t="s">
        <v>669</v>
      </c>
      <c r="PMF111" s="98" t="s">
        <v>669</v>
      </c>
      <c r="PMG111" s="98" t="s">
        <v>669</v>
      </c>
      <c r="PMH111" s="98" t="s">
        <v>669</v>
      </c>
      <c r="PMI111" s="98" t="s">
        <v>669</v>
      </c>
      <c r="PMJ111" s="98" t="s">
        <v>669</v>
      </c>
      <c r="PMK111" s="98" t="s">
        <v>669</v>
      </c>
      <c r="PML111" s="98" t="s">
        <v>669</v>
      </c>
      <c r="PMM111" s="98" t="s">
        <v>669</v>
      </c>
      <c r="PMN111" s="98" t="s">
        <v>669</v>
      </c>
      <c r="PMO111" s="98" t="s">
        <v>669</v>
      </c>
      <c r="PMP111" s="98" t="s">
        <v>669</v>
      </c>
      <c r="PMQ111" s="98" t="s">
        <v>669</v>
      </c>
      <c r="PMR111" s="98" t="s">
        <v>669</v>
      </c>
      <c r="PMS111" s="98" t="s">
        <v>669</v>
      </c>
      <c r="PMT111" s="98" t="s">
        <v>669</v>
      </c>
      <c r="PMU111" s="98" t="s">
        <v>669</v>
      </c>
      <c r="PMV111" s="98" t="s">
        <v>669</v>
      </c>
      <c r="PMW111" s="98" t="s">
        <v>669</v>
      </c>
      <c r="PMX111" s="98" t="s">
        <v>669</v>
      </c>
      <c r="PMY111" s="98" t="s">
        <v>669</v>
      </c>
      <c r="PMZ111" s="98" t="s">
        <v>669</v>
      </c>
      <c r="PNA111" s="98" t="s">
        <v>669</v>
      </c>
      <c r="PNB111" s="98" t="s">
        <v>669</v>
      </c>
      <c r="PNC111" s="98" t="s">
        <v>669</v>
      </c>
      <c r="PND111" s="98" t="s">
        <v>669</v>
      </c>
      <c r="PNE111" s="98" t="s">
        <v>669</v>
      </c>
      <c r="PNF111" s="98" t="s">
        <v>669</v>
      </c>
      <c r="PNG111" s="98" t="s">
        <v>669</v>
      </c>
      <c r="PNH111" s="98" t="s">
        <v>669</v>
      </c>
      <c r="PNI111" s="98" t="s">
        <v>669</v>
      </c>
      <c r="PNJ111" s="98" t="s">
        <v>669</v>
      </c>
      <c r="PNK111" s="98" t="s">
        <v>669</v>
      </c>
      <c r="PNL111" s="98" t="s">
        <v>669</v>
      </c>
      <c r="PNM111" s="98" t="s">
        <v>669</v>
      </c>
      <c r="PNN111" s="98" t="s">
        <v>669</v>
      </c>
      <c r="PNO111" s="98" t="s">
        <v>669</v>
      </c>
      <c r="PNP111" s="98" t="s">
        <v>669</v>
      </c>
      <c r="PNQ111" s="98" t="s">
        <v>669</v>
      </c>
      <c r="PNR111" s="98" t="s">
        <v>669</v>
      </c>
      <c r="PNS111" s="98" t="s">
        <v>669</v>
      </c>
      <c r="PNT111" s="98" t="s">
        <v>669</v>
      </c>
      <c r="PNU111" s="98" t="s">
        <v>669</v>
      </c>
      <c r="PNV111" s="98" t="s">
        <v>669</v>
      </c>
      <c r="PNW111" s="98" t="s">
        <v>669</v>
      </c>
      <c r="PNX111" s="98" t="s">
        <v>669</v>
      </c>
      <c r="PNY111" s="98" t="s">
        <v>669</v>
      </c>
      <c r="PNZ111" s="98" t="s">
        <v>669</v>
      </c>
      <c r="POA111" s="98" t="s">
        <v>669</v>
      </c>
      <c r="POB111" s="98" t="s">
        <v>669</v>
      </c>
      <c r="POC111" s="98" t="s">
        <v>669</v>
      </c>
      <c r="POD111" s="98" t="s">
        <v>669</v>
      </c>
      <c r="POE111" s="98" t="s">
        <v>669</v>
      </c>
      <c r="POF111" s="98" t="s">
        <v>669</v>
      </c>
      <c r="POG111" s="98" t="s">
        <v>669</v>
      </c>
      <c r="POH111" s="98" t="s">
        <v>669</v>
      </c>
      <c r="POI111" s="98" t="s">
        <v>669</v>
      </c>
      <c r="POJ111" s="98" t="s">
        <v>669</v>
      </c>
      <c r="POK111" s="98" t="s">
        <v>669</v>
      </c>
      <c r="POL111" s="98" t="s">
        <v>669</v>
      </c>
      <c r="POM111" s="98" t="s">
        <v>669</v>
      </c>
      <c r="PON111" s="98" t="s">
        <v>669</v>
      </c>
      <c r="POO111" s="98" t="s">
        <v>669</v>
      </c>
      <c r="POP111" s="98" t="s">
        <v>669</v>
      </c>
      <c r="POQ111" s="98" t="s">
        <v>669</v>
      </c>
      <c r="POR111" s="98" t="s">
        <v>669</v>
      </c>
      <c r="POS111" s="98" t="s">
        <v>669</v>
      </c>
      <c r="POT111" s="98" t="s">
        <v>669</v>
      </c>
      <c r="POU111" s="98" t="s">
        <v>669</v>
      </c>
      <c r="POV111" s="98" t="s">
        <v>669</v>
      </c>
      <c r="POW111" s="98" t="s">
        <v>669</v>
      </c>
      <c r="POX111" s="98" t="s">
        <v>669</v>
      </c>
      <c r="POY111" s="98" t="s">
        <v>669</v>
      </c>
      <c r="POZ111" s="98" t="s">
        <v>669</v>
      </c>
      <c r="PPA111" s="98" t="s">
        <v>669</v>
      </c>
      <c r="PPB111" s="98" t="s">
        <v>669</v>
      </c>
      <c r="PPC111" s="98" t="s">
        <v>669</v>
      </c>
      <c r="PPD111" s="98" t="s">
        <v>669</v>
      </c>
      <c r="PPE111" s="98" t="s">
        <v>669</v>
      </c>
      <c r="PPF111" s="98" t="s">
        <v>669</v>
      </c>
      <c r="PPG111" s="98" t="s">
        <v>669</v>
      </c>
      <c r="PPH111" s="98" t="s">
        <v>669</v>
      </c>
      <c r="PPI111" s="98" t="s">
        <v>669</v>
      </c>
      <c r="PPJ111" s="98" t="s">
        <v>669</v>
      </c>
      <c r="PPK111" s="98" t="s">
        <v>669</v>
      </c>
      <c r="PPL111" s="98" t="s">
        <v>669</v>
      </c>
      <c r="PPM111" s="98" t="s">
        <v>669</v>
      </c>
      <c r="PPN111" s="98" t="s">
        <v>669</v>
      </c>
      <c r="PPO111" s="98" t="s">
        <v>669</v>
      </c>
      <c r="PPP111" s="98" t="s">
        <v>669</v>
      </c>
      <c r="PPQ111" s="98" t="s">
        <v>669</v>
      </c>
      <c r="PPR111" s="98" t="s">
        <v>669</v>
      </c>
      <c r="PPS111" s="98" t="s">
        <v>669</v>
      </c>
      <c r="PPT111" s="98" t="s">
        <v>669</v>
      </c>
      <c r="PPU111" s="98" t="s">
        <v>669</v>
      </c>
      <c r="PPV111" s="98" t="s">
        <v>669</v>
      </c>
      <c r="PPW111" s="98" t="s">
        <v>669</v>
      </c>
      <c r="PPX111" s="98" t="s">
        <v>669</v>
      </c>
      <c r="PPY111" s="98" t="s">
        <v>669</v>
      </c>
      <c r="PPZ111" s="98" t="s">
        <v>669</v>
      </c>
      <c r="PQA111" s="98" t="s">
        <v>669</v>
      </c>
      <c r="PQB111" s="98" t="s">
        <v>669</v>
      </c>
      <c r="PQC111" s="98" t="s">
        <v>669</v>
      </c>
      <c r="PQD111" s="98" t="s">
        <v>669</v>
      </c>
      <c r="PQE111" s="98" t="s">
        <v>669</v>
      </c>
      <c r="PQF111" s="98" t="s">
        <v>669</v>
      </c>
      <c r="PQG111" s="98" t="s">
        <v>669</v>
      </c>
      <c r="PQH111" s="98" t="s">
        <v>669</v>
      </c>
      <c r="PQI111" s="98" t="s">
        <v>669</v>
      </c>
      <c r="PQJ111" s="98" t="s">
        <v>669</v>
      </c>
      <c r="PQK111" s="98" t="s">
        <v>669</v>
      </c>
      <c r="PQL111" s="98" t="s">
        <v>669</v>
      </c>
      <c r="PQM111" s="98" t="s">
        <v>669</v>
      </c>
      <c r="PQN111" s="98" t="s">
        <v>669</v>
      </c>
      <c r="PQO111" s="98" t="s">
        <v>669</v>
      </c>
      <c r="PQP111" s="98" t="s">
        <v>669</v>
      </c>
      <c r="PQQ111" s="98" t="s">
        <v>669</v>
      </c>
      <c r="PQR111" s="98" t="s">
        <v>669</v>
      </c>
      <c r="PQS111" s="98" t="s">
        <v>669</v>
      </c>
      <c r="PQT111" s="98" t="s">
        <v>669</v>
      </c>
      <c r="PQU111" s="98" t="s">
        <v>669</v>
      </c>
      <c r="PQV111" s="98" t="s">
        <v>669</v>
      </c>
      <c r="PQW111" s="98" t="s">
        <v>669</v>
      </c>
      <c r="PQX111" s="98" t="s">
        <v>669</v>
      </c>
      <c r="PQY111" s="98" t="s">
        <v>669</v>
      </c>
      <c r="PQZ111" s="98" t="s">
        <v>669</v>
      </c>
      <c r="PRA111" s="98" t="s">
        <v>669</v>
      </c>
      <c r="PRB111" s="98" t="s">
        <v>669</v>
      </c>
      <c r="PRC111" s="98" t="s">
        <v>669</v>
      </c>
      <c r="PRD111" s="98" t="s">
        <v>669</v>
      </c>
      <c r="PRE111" s="98" t="s">
        <v>669</v>
      </c>
      <c r="PRF111" s="98" t="s">
        <v>669</v>
      </c>
      <c r="PRG111" s="98" t="s">
        <v>669</v>
      </c>
      <c r="PRH111" s="98" t="s">
        <v>669</v>
      </c>
      <c r="PRI111" s="98" t="s">
        <v>669</v>
      </c>
      <c r="PRJ111" s="98" t="s">
        <v>669</v>
      </c>
      <c r="PRK111" s="98" t="s">
        <v>669</v>
      </c>
      <c r="PRL111" s="98" t="s">
        <v>669</v>
      </c>
      <c r="PRM111" s="98" t="s">
        <v>669</v>
      </c>
      <c r="PRN111" s="98" t="s">
        <v>669</v>
      </c>
      <c r="PRO111" s="98" t="s">
        <v>669</v>
      </c>
      <c r="PRP111" s="98" t="s">
        <v>669</v>
      </c>
      <c r="PRQ111" s="98" t="s">
        <v>669</v>
      </c>
      <c r="PRR111" s="98" t="s">
        <v>669</v>
      </c>
      <c r="PRS111" s="98" t="s">
        <v>669</v>
      </c>
      <c r="PRT111" s="98" t="s">
        <v>669</v>
      </c>
      <c r="PRU111" s="98" t="s">
        <v>669</v>
      </c>
      <c r="PRV111" s="98" t="s">
        <v>669</v>
      </c>
      <c r="PRW111" s="98" t="s">
        <v>669</v>
      </c>
      <c r="PRX111" s="98" t="s">
        <v>669</v>
      </c>
      <c r="PRY111" s="98" t="s">
        <v>669</v>
      </c>
      <c r="PRZ111" s="98" t="s">
        <v>669</v>
      </c>
      <c r="PSA111" s="98" t="s">
        <v>669</v>
      </c>
      <c r="PSB111" s="98" t="s">
        <v>669</v>
      </c>
      <c r="PSC111" s="98" t="s">
        <v>669</v>
      </c>
      <c r="PSD111" s="98" t="s">
        <v>669</v>
      </c>
      <c r="PSE111" s="98" t="s">
        <v>669</v>
      </c>
      <c r="PSF111" s="98" t="s">
        <v>669</v>
      </c>
      <c r="PSG111" s="98" t="s">
        <v>669</v>
      </c>
      <c r="PSH111" s="98" t="s">
        <v>669</v>
      </c>
      <c r="PSI111" s="98" t="s">
        <v>669</v>
      </c>
      <c r="PSJ111" s="98" t="s">
        <v>669</v>
      </c>
      <c r="PSK111" s="98" t="s">
        <v>669</v>
      </c>
      <c r="PSL111" s="98" t="s">
        <v>669</v>
      </c>
      <c r="PSM111" s="98" t="s">
        <v>669</v>
      </c>
      <c r="PSN111" s="98" t="s">
        <v>669</v>
      </c>
      <c r="PSO111" s="98" t="s">
        <v>669</v>
      </c>
      <c r="PSP111" s="98" t="s">
        <v>669</v>
      </c>
      <c r="PSQ111" s="98" t="s">
        <v>669</v>
      </c>
      <c r="PSR111" s="98" t="s">
        <v>669</v>
      </c>
      <c r="PSS111" s="98" t="s">
        <v>669</v>
      </c>
      <c r="PST111" s="98" t="s">
        <v>669</v>
      </c>
      <c r="PSU111" s="98" t="s">
        <v>669</v>
      </c>
      <c r="PSV111" s="98" t="s">
        <v>669</v>
      </c>
      <c r="PSW111" s="98" t="s">
        <v>669</v>
      </c>
      <c r="PSX111" s="98" t="s">
        <v>669</v>
      </c>
      <c r="PSY111" s="98" t="s">
        <v>669</v>
      </c>
      <c r="PSZ111" s="98" t="s">
        <v>669</v>
      </c>
      <c r="PTA111" s="98" t="s">
        <v>669</v>
      </c>
      <c r="PTB111" s="98" t="s">
        <v>669</v>
      </c>
      <c r="PTC111" s="98" t="s">
        <v>669</v>
      </c>
      <c r="PTD111" s="98" t="s">
        <v>669</v>
      </c>
      <c r="PTE111" s="98" t="s">
        <v>669</v>
      </c>
      <c r="PTF111" s="98" t="s">
        <v>669</v>
      </c>
      <c r="PTG111" s="98" t="s">
        <v>669</v>
      </c>
      <c r="PTH111" s="98" t="s">
        <v>669</v>
      </c>
      <c r="PTI111" s="98" t="s">
        <v>669</v>
      </c>
      <c r="PTJ111" s="98" t="s">
        <v>669</v>
      </c>
      <c r="PTK111" s="98" t="s">
        <v>669</v>
      </c>
      <c r="PTL111" s="98" t="s">
        <v>669</v>
      </c>
      <c r="PTM111" s="98" t="s">
        <v>669</v>
      </c>
      <c r="PTN111" s="98" t="s">
        <v>669</v>
      </c>
      <c r="PTO111" s="98" t="s">
        <v>669</v>
      </c>
      <c r="PTP111" s="98" t="s">
        <v>669</v>
      </c>
      <c r="PTQ111" s="98" t="s">
        <v>669</v>
      </c>
      <c r="PTR111" s="98" t="s">
        <v>669</v>
      </c>
      <c r="PTS111" s="98" t="s">
        <v>669</v>
      </c>
      <c r="PTT111" s="98" t="s">
        <v>669</v>
      </c>
      <c r="PTU111" s="98" t="s">
        <v>669</v>
      </c>
      <c r="PTV111" s="98" t="s">
        <v>669</v>
      </c>
      <c r="PTW111" s="98" t="s">
        <v>669</v>
      </c>
      <c r="PTX111" s="98" t="s">
        <v>669</v>
      </c>
      <c r="PTY111" s="98" t="s">
        <v>669</v>
      </c>
      <c r="PTZ111" s="98" t="s">
        <v>669</v>
      </c>
      <c r="PUA111" s="98" t="s">
        <v>669</v>
      </c>
      <c r="PUB111" s="98" t="s">
        <v>669</v>
      </c>
      <c r="PUC111" s="98" t="s">
        <v>669</v>
      </c>
      <c r="PUD111" s="98" t="s">
        <v>669</v>
      </c>
      <c r="PUE111" s="98" t="s">
        <v>669</v>
      </c>
      <c r="PUF111" s="98" t="s">
        <v>669</v>
      </c>
      <c r="PUG111" s="98" t="s">
        <v>669</v>
      </c>
      <c r="PUH111" s="98" t="s">
        <v>669</v>
      </c>
      <c r="PUI111" s="98" t="s">
        <v>669</v>
      </c>
      <c r="PUJ111" s="98" t="s">
        <v>669</v>
      </c>
      <c r="PUK111" s="98" t="s">
        <v>669</v>
      </c>
      <c r="PUL111" s="98" t="s">
        <v>669</v>
      </c>
      <c r="PUM111" s="98" t="s">
        <v>669</v>
      </c>
      <c r="PUN111" s="98" t="s">
        <v>669</v>
      </c>
      <c r="PUO111" s="98" t="s">
        <v>669</v>
      </c>
      <c r="PUP111" s="98" t="s">
        <v>669</v>
      </c>
      <c r="PUQ111" s="98" t="s">
        <v>669</v>
      </c>
      <c r="PUR111" s="98" t="s">
        <v>669</v>
      </c>
      <c r="PUS111" s="98" t="s">
        <v>669</v>
      </c>
      <c r="PUT111" s="98" t="s">
        <v>669</v>
      </c>
      <c r="PUU111" s="98" t="s">
        <v>669</v>
      </c>
      <c r="PUV111" s="98" t="s">
        <v>669</v>
      </c>
      <c r="PUW111" s="98" t="s">
        <v>669</v>
      </c>
      <c r="PUX111" s="98" t="s">
        <v>669</v>
      </c>
      <c r="PUY111" s="98" t="s">
        <v>669</v>
      </c>
      <c r="PUZ111" s="98" t="s">
        <v>669</v>
      </c>
      <c r="PVA111" s="98" t="s">
        <v>669</v>
      </c>
      <c r="PVB111" s="98" t="s">
        <v>669</v>
      </c>
      <c r="PVC111" s="98" t="s">
        <v>669</v>
      </c>
      <c r="PVD111" s="98" t="s">
        <v>669</v>
      </c>
      <c r="PVE111" s="98" t="s">
        <v>669</v>
      </c>
      <c r="PVF111" s="98" t="s">
        <v>669</v>
      </c>
      <c r="PVG111" s="98" t="s">
        <v>669</v>
      </c>
      <c r="PVH111" s="98" t="s">
        <v>669</v>
      </c>
      <c r="PVI111" s="98" t="s">
        <v>669</v>
      </c>
      <c r="PVJ111" s="98" t="s">
        <v>669</v>
      </c>
      <c r="PVK111" s="98" t="s">
        <v>669</v>
      </c>
      <c r="PVL111" s="98" t="s">
        <v>669</v>
      </c>
      <c r="PVM111" s="98" t="s">
        <v>669</v>
      </c>
      <c r="PVN111" s="98" t="s">
        <v>669</v>
      </c>
      <c r="PVO111" s="98" t="s">
        <v>669</v>
      </c>
      <c r="PVP111" s="98" t="s">
        <v>669</v>
      </c>
      <c r="PVQ111" s="98" t="s">
        <v>669</v>
      </c>
      <c r="PVR111" s="98" t="s">
        <v>669</v>
      </c>
      <c r="PVS111" s="98" t="s">
        <v>669</v>
      </c>
      <c r="PVT111" s="98" t="s">
        <v>669</v>
      </c>
      <c r="PVU111" s="98" t="s">
        <v>669</v>
      </c>
      <c r="PVV111" s="98" t="s">
        <v>669</v>
      </c>
      <c r="PVW111" s="98" t="s">
        <v>669</v>
      </c>
      <c r="PVX111" s="98" t="s">
        <v>669</v>
      </c>
      <c r="PVY111" s="98" t="s">
        <v>669</v>
      </c>
      <c r="PVZ111" s="98" t="s">
        <v>669</v>
      </c>
      <c r="PWA111" s="98" t="s">
        <v>669</v>
      </c>
      <c r="PWB111" s="98" t="s">
        <v>669</v>
      </c>
      <c r="PWC111" s="98" t="s">
        <v>669</v>
      </c>
      <c r="PWD111" s="98" t="s">
        <v>669</v>
      </c>
      <c r="PWE111" s="98" t="s">
        <v>669</v>
      </c>
      <c r="PWF111" s="98" t="s">
        <v>669</v>
      </c>
      <c r="PWG111" s="98" t="s">
        <v>669</v>
      </c>
      <c r="PWH111" s="98" t="s">
        <v>669</v>
      </c>
      <c r="PWI111" s="98" t="s">
        <v>669</v>
      </c>
      <c r="PWJ111" s="98" t="s">
        <v>669</v>
      </c>
      <c r="PWK111" s="98" t="s">
        <v>669</v>
      </c>
      <c r="PWL111" s="98" t="s">
        <v>669</v>
      </c>
      <c r="PWM111" s="98" t="s">
        <v>669</v>
      </c>
      <c r="PWN111" s="98" t="s">
        <v>669</v>
      </c>
      <c r="PWO111" s="98" t="s">
        <v>669</v>
      </c>
      <c r="PWP111" s="98" t="s">
        <v>669</v>
      </c>
      <c r="PWQ111" s="98" t="s">
        <v>669</v>
      </c>
      <c r="PWR111" s="98" t="s">
        <v>669</v>
      </c>
      <c r="PWS111" s="98" t="s">
        <v>669</v>
      </c>
      <c r="PWT111" s="98" t="s">
        <v>669</v>
      </c>
      <c r="PWU111" s="98" t="s">
        <v>669</v>
      </c>
      <c r="PWV111" s="98" t="s">
        <v>669</v>
      </c>
      <c r="PWW111" s="98" t="s">
        <v>669</v>
      </c>
      <c r="PWX111" s="98" t="s">
        <v>669</v>
      </c>
      <c r="PWY111" s="98" t="s">
        <v>669</v>
      </c>
      <c r="PWZ111" s="98" t="s">
        <v>669</v>
      </c>
      <c r="PXA111" s="98" t="s">
        <v>669</v>
      </c>
      <c r="PXB111" s="98" t="s">
        <v>669</v>
      </c>
      <c r="PXC111" s="98" t="s">
        <v>669</v>
      </c>
      <c r="PXD111" s="98" t="s">
        <v>669</v>
      </c>
      <c r="PXE111" s="98" t="s">
        <v>669</v>
      </c>
      <c r="PXF111" s="98" t="s">
        <v>669</v>
      </c>
      <c r="PXG111" s="98" t="s">
        <v>669</v>
      </c>
      <c r="PXH111" s="98" t="s">
        <v>669</v>
      </c>
      <c r="PXI111" s="98" t="s">
        <v>669</v>
      </c>
      <c r="PXJ111" s="98" t="s">
        <v>669</v>
      </c>
      <c r="PXK111" s="98" t="s">
        <v>669</v>
      </c>
      <c r="PXL111" s="98" t="s">
        <v>669</v>
      </c>
      <c r="PXM111" s="98" t="s">
        <v>669</v>
      </c>
      <c r="PXN111" s="98" t="s">
        <v>669</v>
      </c>
      <c r="PXO111" s="98" t="s">
        <v>669</v>
      </c>
      <c r="PXP111" s="98" t="s">
        <v>669</v>
      </c>
      <c r="PXQ111" s="98" t="s">
        <v>669</v>
      </c>
      <c r="PXR111" s="98" t="s">
        <v>669</v>
      </c>
      <c r="PXS111" s="98" t="s">
        <v>669</v>
      </c>
      <c r="PXT111" s="98" t="s">
        <v>669</v>
      </c>
      <c r="PXU111" s="98" t="s">
        <v>669</v>
      </c>
      <c r="PXV111" s="98" t="s">
        <v>669</v>
      </c>
      <c r="PXW111" s="98" t="s">
        <v>669</v>
      </c>
      <c r="PXX111" s="98" t="s">
        <v>669</v>
      </c>
      <c r="PXY111" s="98" t="s">
        <v>669</v>
      </c>
      <c r="PXZ111" s="98" t="s">
        <v>669</v>
      </c>
      <c r="PYA111" s="98" t="s">
        <v>669</v>
      </c>
      <c r="PYB111" s="98" t="s">
        <v>669</v>
      </c>
      <c r="PYC111" s="98" t="s">
        <v>669</v>
      </c>
      <c r="PYD111" s="98" t="s">
        <v>669</v>
      </c>
      <c r="PYE111" s="98" t="s">
        <v>669</v>
      </c>
      <c r="PYF111" s="98" t="s">
        <v>669</v>
      </c>
      <c r="PYG111" s="98" t="s">
        <v>669</v>
      </c>
      <c r="PYH111" s="98" t="s">
        <v>669</v>
      </c>
      <c r="PYI111" s="98" t="s">
        <v>669</v>
      </c>
      <c r="PYJ111" s="98" t="s">
        <v>669</v>
      </c>
      <c r="PYK111" s="98" t="s">
        <v>669</v>
      </c>
      <c r="PYL111" s="98" t="s">
        <v>669</v>
      </c>
      <c r="PYM111" s="98" t="s">
        <v>669</v>
      </c>
      <c r="PYN111" s="98" t="s">
        <v>669</v>
      </c>
      <c r="PYO111" s="98" t="s">
        <v>669</v>
      </c>
      <c r="PYP111" s="98" t="s">
        <v>669</v>
      </c>
      <c r="PYQ111" s="98" t="s">
        <v>669</v>
      </c>
      <c r="PYR111" s="98" t="s">
        <v>669</v>
      </c>
      <c r="PYS111" s="98" t="s">
        <v>669</v>
      </c>
      <c r="PYT111" s="98" t="s">
        <v>669</v>
      </c>
      <c r="PYU111" s="98" t="s">
        <v>669</v>
      </c>
      <c r="PYV111" s="98" t="s">
        <v>669</v>
      </c>
      <c r="PYW111" s="98" t="s">
        <v>669</v>
      </c>
      <c r="PYX111" s="98" t="s">
        <v>669</v>
      </c>
      <c r="PYY111" s="98" t="s">
        <v>669</v>
      </c>
      <c r="PYZ111" s="98" t="s">
        <v>669</v>
      </c>
      <c r="PZA111" s="98" t="s">
        <v>669</v>
      </c>
      <c r="PZB111" s="98" t="s">
        <v>669</v>
      </c>
      <c r="PZC111" s="98" t="s">
        <v>669</v>
      </c>
      <c r="PZD111" s="98" t="s">
        <v>669</v>
      </c>
      <c r="PZE111" s="98" t="s">
        <v>669</v>
      </c>
      <c r="PZF111" s="98" t="s">
        <v>669</v>
      </c>
      <c r="PZG111" s="98" t="s">
        <v>669</v>
      </c>
      <c r="PZH111" s="98" t="s">
        <v>669</v>
      </c>
      <c r="PZI111" s="98" t="s">
        <v>669</v>
      </c>
      <c r="PZJ111" s="98" t="s">
        <v>669</v>
      </c>
      <c r="PZK111" s="98" t="s">
        <v>669</v>
      </c>
      <c r="PZL111" s="98" t="s">
        <v>669</v>
      </c>
      <c r="PZM111" s="98" t="s">
        <v>669</v>
      </c>
      <c r="PZN111" s="98" t="s">
        <v>669</v>
      </c>
      <c r="PZO111" s="98" t="s">
        <v>669</v>
      </c>
      <c r="PZP111" s="98" t="s">
        <v>669</v>
      </c>
      <c r="PZQ111" s="98" t="s">
        <v>669</v>
      </c>
      <c r="PZR111" s="98" t="s">
        <v>669</v>
      </c>
      <c r="PZS111" s="98" t="s">
        <v>669</v>
      </c>
      <c r="PZT111" s="98" t="s">
        <v>669</v>
      </c>
      <c r="PZU111" s="98" t="s">
        <v>669</v>
      </c>
      <c r="PZV111" s="98" t="s">
        <v>669</v>
      </c>
      <c r="PZW111" s="98" t="s">
        <v>669</v>
      </c>
      <c r="PZX111" s="98" t="s">
        <v>669</v>
      </c>
      <c r="PZY111" s="98" t="s">
        <v>669</v>
      </c>
      <c r="PZZ111" s="98" t="s">
        <v>669</v>
      </c>
      <c r="QAA111" s="98" t="s">
        <v>669</v>
      </c>
      <c r="QAB111" s="98" t="s">
        <v>669</v>
      </c>
      <c r="QAC111" s="98" t="s">
        <v>669</v>
      </c>
      <c r="QAD111" s="98" t="s">
        <v>669</v>
      </c>
      <c r="QAE111" s="98" t="s">
        <v>669</v>
      </c>
      <c r="QAF111" s="98" t="s">
        <v>669</v>
      </c>
      <c r="QAG111" s="98" t="s">
        <v>669</v>
      </c>
      <c r="QAH111" s="98" t="s">
        <v>669</v>
      </c>
      <c r="QAI111" s="98" t="s">
        <v>669</v>
      </c>
      <c r="QAJ111" s="98" t="s">
        <v>669</v>
      </c>
      <c r="QAK111" s="98" t="s">
        <v>669</v>
      </c>
      <c r="QAL111" s="98" t="s">
        <v>669</v>
      </c>
      <c r="QAM111" s="98" t="s">
        <v>669</v>
      </c>
      <c r="QAN111" s="98" t="s">
        <v>669</v>
      </c>
      <c r="QAO111" s="98" t="s">
        <v>669</v>
      </c>
      <c r="QAP111" s="98" t="s">
        <v>669</v>
      </c>
      <c r="QAQ111" s="98" t="s">
        <v>669</v>
      </c>
      <c r="QAR111" s="98" t="s">
        <v>669</v>
      </c>
      <c r="QAS111" s="98" t="s">
        <v>669</v>
      </c>
      <c r="QAT111" s="98" t="s">
        <v>669</v>
      </c>
      <c r="QAU111" s="98" t="s">
        <v>669</v>
      </c>
      <c r="QAV111" s="98" t="s">
        <v>669</v>
      </c>
      <c r="QAW111" s="98" t="s">
        <v>669</v>
      </c>
      <c r="QAX111" s="98" t="s">
        <v>669</v>
      </c>
      <c r="QAY111" s="98" t="s">
        <v>669</v>
      </c>
      <c r="QAZ111" s="98" t="s">
        <v>669</v>
      </c>
      <c r="QBA111" s="98" t="s">
        <v>669</v>
      </c>
      <c r="QBB111" s="98" t="s">
        <v>669</v>
      </c>
      <c r="QBC111" s="98" t="s">
        <v>669</v>
      </c>
      <c r="QBD111" s="98" t="s">
        <v>669</v>
      </c>
      <c r="QBE111" s="98" t="s">
        <v>669</v>
      </c>
      <c r="QBF111" s="98" t="s">
        <v>669</v>
      </c>
      <c r="QBG111" s="98" t="s">
        <v>669</v>
      </c>
      <c r="QBH111" s="98" t="s">
        <v>669</v>
      </c>
      <c r="QBI111" s="98" t="s">
        <v>669</v>
      </c>
      <c r="QBJ111" s="98" t="s">
        <v>669</v>
      </c>
      <c r="QBK111" s="98" t="s">
        <v>669</v>
      </c>
      <c r="QBL111" s="98" t="s">
        <v>669</v>
      </c>
      <c r="QBM111" s="98" t="s">
        <v>669</v>
      </c>
      <c r="QBN111" s="98" t="s">
        <v>669</v>
      </c>
      <c r="QBO111" s="98" t="s">
        <v>669</v>
      </c>
      <c r="QBP111" s="98" t="s">
        <v>669</v>
      </c>
      <c r="QBQ111" s="98" t="s">
        <v>669</v>
      </c>
      <c r="QBR111" s="98" t="s">
        <v>669</v>
      </c>
      <c r="QBS111" s="98" t="s">
        <v>669</v>
      </c>
      <c r="QBT111" s="98" t="s">
        <v>669</v>
      </c>
      <c r="QBU111" s="98" t="s">
        <v>669</v>
      </c>
      <c r="QBV111" s="98" t="s">
        <v>669</v>
      </c>
      <c r="QBW111" s="98" t="s">
        <v>669</v>
      </c>
      <c r="QBX111" s="98" t="s">
        <v>669</v>
      </c>
      <c r="QBY111" s="98" t="s">
        <v>669</v>
      </c>
      <c r="QBZ111" s="98" t="s">
        <v>669</v>
      </c>
      <c r="QCA111" s="98" t="s">
        <v>669</v>
      </c>
      <c r="QCB111" s="98" t="s">
        <v>669</v>
      </c>
      <c r="QCC111" s="98" t="s">
        <v>669</v>
      </c>
      <c r="QCD111" s="98" t="s">
        <v>669</v>
      </c>
      <c r="QCE111" s="98" t="s">
        <v>669</v>
      </c>
      <c r="QCF111" s="98" t="s">
        <v>669</v>
      </c>
      <c r="QCG111" s="98" t="s">
        <v>669</v>
      </c>
      <c r="QCH111" s="98" t="s">
        <v>669</v>
      </c>
      <c r="QCI111" s="98" t="s">
        <v>669</v>
      </c>
      <c r="QCJ111" s="98" t="s">
        <v>669</v>
      </c>
      <c r="QCK111" s="98" t="s">
        <v>669</v>
      </c>
      <c r="QCL111" s="98" t="s">
        <v>669</v>
      </c>
      <c r="QCM111" s="98" t="s">
        <v>669</v>
      </c>
      <c r="QCN111" s="98" t="s">
        <v>669</v>
      </c>
      <c r="QCO111" s="98" t="s">
        <v>669</v>
      </c>
      <c r="QCP111" s="98" t="s">
        <v>669</v>
      </c>
      <c r="QCQ111" s="98" t="s">
        <v>669</v>
      </c>
      <c r="QCR111" s="98" t="s">
        <v>669</v>
      </c>
      <c r="QCS111" s="98" t="s">
        <v>669</v>
      </c>
      <c r="QCT111" s="98" t="s">
        <v>669</v>
      </c>
      <c r="QCU111" s="98" t="s">
        <v>669</v>
      </c>
      <c r="QCV111" s="98" t="s">
        <v>669</v>
      </c>
      <c r="QCW111" s="98" t="s">
        <v>669</v>
      </c>
      <c r="QCX111" s="98" t="s">
        <v>669</v>
      </c>
      <c r="QCY111" s="98" t="s">
        <v>669</v>
      </c>
      <c r="QCZ111" s="98" t="s">
        <v>669</v>
      </c>
      <c r="QDA111" s="98" t="s">
        <v>669</v>
      </c>
      <c r="QDB111" s="98" t="s">
        <v>669</v>
      </c>
      <c r="QDC111" s="98" t="s">
        <v>669</v>
      </c>
      <c r="QDD111" s="98" t="s">
        <v>669</v>
      </c>
      <c r="QDE111" s="98" t="s">
        <v>669</v>
      </c>
      <c r="QDF111" s="98" t="s">
        <v>669</v>
      </c>
      <c r="QDG111" s="98" t="s">
        <v>669</v>
      </c>
      <c r="QDH111" s="98" t="s">
        <v>669</v>
      </c>
      <c r="QDI111" s="98" t="s">
        <v>669</v>
      </c>
      <c r="QDJ111" s="98" t="s">
        <v>669</v>
      </c>
      <c r="QDK111" s="98" t="s">
        <v>669</v>
      </c>
      <c r="QDL111" s="98" t="s">
        <v>669</v>
      </c>
      <c r="QDM111" s="98" t="s">
        <v>669</v>
      </c>
      <c r="QDN111" s="98" t="s">
        <v>669</v>
      </c>
      <c r="QDO111" s="98" t="s">
        <v>669</v>
      </c>
      <c r="QDP111" s="98" t="s">
        <v>669</v>
      </c>
      <c r="QDQ111" s="98" t="s">
        <v>669</v>
      </c>
      <c r="QDR111" s="98" t="s">
        <v>669</v>
      </c>
      <c r="QDS111" s="98" t="s">
        <v>669</v>
      </c>
      <c r="QDT111" s="98" t="s">
        <v>669</v>
      </c>
      <c r="QDU111" s="98" t="s">
        <v>669</v>
      </c>
      <c r="QDV111" s="98" t="s">
        <v>669</v>
      </c>
      <c r="QDW111" s="98" t="s">
        <v>669</v>
      </c>
      <c r="QDX111" s="98" t="s">
        <v>669</v>
      </c>
      <c r="QDY111" s="98" t="s">
        <v>669</v>
      </c>
      <c r="QDZ111" s="98" t="s">
        <v>669</v>
      </c>
      <c r="QEA111" s="98" t="s">
        <v>669</v>
      </c>
      <c r="QEB111" s="98" t="s">
        <v>669</v>
      </c>
      <c r="QEC111" s="98" t="s">
        <v>669</v>
      </c>
      <c r="QED111" s="98" t="s">
        <v>669</v>
      </c>
      <c r="QEE111" s="98" t="s">
        <v>669</v>
      </c>
      <c r="QEF111" s="98" t="s">
        <v>669</v>
      </c>
      <c r="QEG111" s="98" t="s">
        <v>669</v>
      </c>
      <c r="QEH111" s="98" t="s">
        <v>669</v>
      </c>
      <c r="QEI111" s="98" t="s">
        <v>669</v>
      </c>
      <c r="QEJ111" s="98" t="s">
        <v>669</v>
      </c>
      <c r="QEK111" s="98" t="s">
        <v>669</v>
      </c>
      <c r="QEL111" s="98" t="s">
        <v>669</v>
      </c>
      <c r="QEM111" s="98" t="s">
        <v>669</v>
      </c>
      <c r="QEN111" s="98" t="s">
        <v>669</v>
      </c>
      <c r="QEO111" s="98" t="s">
        <v>669</v>
      </c>
      <c r="QEP111" s="98" t="s">
        <v>669</v>
      </c>
      <c r="QEQ111" s="98" t="s">
        <v>669</v>
      </c>
      <c r="QER111" s="98" t="s">
        <v>669</v>
      </c>
      <c r="QES111" s="98" t="s">
        <v>669</v>
      </c>
      <c r="QET111" s="98" t="s">
        <v>669</v>
      </c>
      <c r="QEU111" s="98" t="s">
        <v>669</v>
      </c>
      <c r="QEV111" s="98" t="s">
        <v>669</v>
      </c>
      <c r="QEW111" s="98" t="s">
        <v>669</v>
      </c>
      <c r="QEX111" s="98" t="s">
        <v>669</v>
      </c>
      <c r="QEY111" s="98" t="s">
        <v>669</v>
      </c>
      <c r="QEZ111" s="98" t="s">
        <v>669</v>
      </c>
      <c r="QFA111" s="98" t="s">
        <v>669</v>
      </c>
      <c r="QFB111" s="98" t="s">
        <v>669</v>
      </c>
      <c r="QFC111" s="98" t="s">
        <v>669</v>
      </c>
      <c r="QFD111" s="98" t="s">
        <v>669</v>
      </c>
      <c r="QFE111" s="98" t="s">
        <v>669</v>
      </c>
      <c r="QFF111" s="98" t="s">
        <v>669</v>
      </c>
      <c r="QFG111" s="98" t="s">
        <v>669</v>
      </c>
      <c r="QFH111" s="98" t="s">
        <v>669</v>
      </c>
      <c r="QFI111" s="98" t="s">
        <v>669</v>
      </c>
      <c r="QFJ111" s="98" t="s">
        <v>669</v>
      </c>
      <c r="QFK111" s="98" t="s">
        <v>669</v>
      </c>
      <c r="QFL111" s="98" t="s">
        <v>669</v>
      </c>
      <c r="QFM111" s="98" t="s">
        <v>669</v>
      </c>
      <c r="QFN111" s="98" t="s">
        <v>669</v>
      </c>
      <c r="QFO111" s="98" t="s">
        <v>669</v>
      </c>
      <c r="QFP111" s="98" t="s">
        <v>669</v>
      </c>
      <c r="QFQ111" s="98" t="s">
        <v>669</v>
      </c>
      <c r="QFR111" s="98" t="s">
        <v>669</v>
      </c>
      <c r="QFS111" s="98" t="s">
        <v>669</v>
      </c>
      <c r="QFT111" s="98" t="s">
        <v>669</v>
      </c>
      <c r="QFU111" s="98" t="s">
        <v>669</v>
      </c>
      <c r="QFV111" s="98" t="s">
        <v>669</v>
      </c>
      <c r="QFW111" s="98" t="s">
        <v>669</v>
      </c>
      <c r="QFX111" s="98" t="s">
        <v>669</v>
      </c>
      <c r="QFY111" s="98" t="s">
        <v>669</v>
      </c>
      <c r="QFZ111" s="98" t="s">
        <v>669</v>
      </c>
      <c r="QGA111" s="98" t="s">
        <v>669</v>
      </c>
      <c r="QGB111" s="98" t="s">
        <v>669</v>
      </c>
      <c r="QGC111" s="98" t="s">
        <v>669</v>
      </c>
      <c r="QGD111" s="98" t="s">
        <v>669</v>
      </c>
      <c r="QGE111" s="98" t="s">
        <v>669</v>
      </c>
      <c r="QGF111" s="98" t="s">
        <v>669</v>
      </c>
      <c r="QGG111" s="98" t="s">
        <v>669</v>
      </c>
      <c r="QGH111" s="98" t="s">
        <v>669</v>
      </c>
      <c r="QGI111" s="98" t="s">
        <v>669</v>
      </c>
      <c r="QGJ111" s="98" t="s">
        <v>669</v>
      </c>
      <c r="QGK111" s="98" t="s">
        <v>669</v>
      </c>
      <c r="QGL111" s="98" t="s">
        <v>669</v>
      </c>
      <c r="QGM111" s="98" t="s">
        <v>669</v>
      </c>
      <c r="QGN111" s="98" t="s">
        <v>669</v>
      </c>
      <c r="QGO111" s="98" t="s">
        <v>669</v>
      </c>
      <c r="QGP111" s="98" t="s">
        <v>669</v>
      </c>
      <c r="QGQ111" s="98" t="s">
        <v>669</v>
      </c>
      <c r="QGR111" s="98" t="s">
        <v>669</v>
      </c>
      <c r="QGS111" s="98" t="s">
        <v>669</v>
      </c>
      <c r="QGT111" s="98" t="s">
        <v>669</v>
      </c>
      <c r="QGU111" s="98" t="s">
        <v>669</v>
      </c>
      <c r="QGV111" s="98" t="s">
        <v>669</v>
      </c>
      <c r="QGW111" s="98" t="s">
        <v>669</v>
      </c>
      <c r="QGX111" s="98" t="s">
        <v>669</v>
      </c>
      <c r="QGY111" s="98" t="s">
        <v>669</v>
      </c>
      <c r="QGZ111" s="98" t="s">
        <v>669</v>
      </c>
      <c r="QHA111" s="98" t="s">
        <v>669</v>
      </c>
      <c r="QHB111" s="98" t="s">
        <v>669</v>
      </c>
      <c r="QHC111" s="98" t="s">
        <v>669</v>
      </c>
      <c r="QHD111" s="98" t="s">
        <v>669</v>
      </c>
      <c r="QHE111" s="98" t="s">
        <v>669</v>
      </c>
      <c r="QHF111" s="98" t="s">
        <v>669</v>
      </c>
      <c r="QHG111" s="98" t="s">
        <v>669</v>
      </c>
      <c r="QHH111" s="98" t="s">
        <v>669</v>
      </c>
      <c r="QHI111" s="98" t="s">
        <v>669</v>
      </c>
      <c r="QHJ111" s="98" t="s">
        <v>669</v>
      </c>
      <c r="QHK111" s="98" t="s">
        <v>669</v>
      </c>
      <c r="QHL111" s="98" t="s">
        <v>669</v>
      </c>
      <c r="QHM111" s="98" t="s">
        <v>669</v>
      </c>
      <c r="QHN111" s="98" t="s">
        <v>669</v>
      </c>
      <c r="QHO111" s="98" t="s">
        <v>669</v>
      </c>
      <c r="QHP111" s="98" t="s">
        <v>669</v>
      </c>
      <c r="QHQ111" s="98" t="s">
        <v>669</v>
      </c>
      <c r="QHR111" s="98" t="s">
        <v>669</v>
      </c>
      <c r="QHS111" s="98" t="s">
        <v>669</v>
      </c>
      <c r="QHT111" s="98" t="s">
        <v>669</v>
      </c>
      <c r="QHU111" s="98" t="s">
        <v>669</v>
      </c>
      <c r="QHV111" s="98" t="s">
        <v>669</v>
      </c>
      <c r="QHW111" s="98" t="s">
        <v>669</v>
      </c>
      <c r="QHX111" s="98" t="s">
        <v>669</v>
      </c>
      <c r="QHY111" s="98" t="s">
        <v>669</v>
      </c>
      <c r="QHZ111" s="98" t="s">
        <v>669</v>
      </c>
      <c r="QIA111" s="98" t="s">
        <v>669</v>
      </c>
      <c r="QIB111" s="98" t="s">
        <v>669</v>
      </c>
      <c r="QIC111" s="98" t="s">
        <v>669</v>
      </c>
      <c r="QID111" s="98" t="s">
        <v>669</v>
      </c>
      <c r="QIE111" s="98" t="s">
        <v>669</v>
      </c>
      <c r="QIF111" s="98" t="s">
        <v>669</v>
      </c>
      <c r="QIG111" s="98" t="s">
        <v>669</v>
      </c>
      <c r="QIH111" s="98" t="s">
        <v>669</v>
      </c>
      <c r="QII111" s="98" t="s">
        <v>669</v>
      </c>
      <c r="QIJ111" s="98" t="s">
        <v>669</v>
      </c>
      <c r="QIK111" s="98" t="s">
        <v>669</v>
      </c>
      <c r="QIL111" s="98" t="s">
        <v>669</v>
      </c>
      <c r="QIM111" s="98" t="s">
        <v>669</v>
      </c>
      <c r="QIN111" s="98" t="s">
        <v>669</v>
      </c>
      <c r="QIO111" s="98" t="s">
        <v>669</v>
      </c>
      <c r="QIP111" s="98" t="s">
        <v>669</v>
      </c>
      <c r="QIQ111" s="98" t="s">
        <v>669</v>
      </c>
      <c r="QIR111" s="98" t="s">
        <v>669</v>
      </c>
      <c r="QIS111" s="98" t="s">
        <v>669</v>
      </c>
      <c r="QIT111" s="98" t="s">
        <v>669</v>
      </c>
      <c r="QIU111" s="98" t="s">
        <v>669</v>
      </c>
      <c r="QIV111" s="98" t="s">
        <v>669</v>
      </c>
      <c r="QIW111" s="98" t="s">
        <v>669</v>
      </c>
      <c r="QIX111" s="98" t="s">
        <v>669</v>
      </c>
      <c r="QIY111" s="98" t="s">
        <v>669</v>
      </c>
      <c r="QIZ111" s="98" t="s">
        <v>669</v>
      </c>
      <c r="QJA111" s="98" t="s">
        <v>669</v>
      </c>
      <c r="QJB111" s="98" t="s">
        <v>669</v>
      </c>
      <c r="QJC111" s="98" t="s">
        <v>669</v>
      </c>
      <c r="QJD111" s="98" t="s">
        <v>669</v>
      </c>
      <c r="QJE111" s="98" t="s">
        <v>669</v>
      </c>
      <c r="QJF111" s="98" t="s">
        <v>669</v>
      </c>
      <c r="QJG111" s="98" t="s">
        <v>669</v>
      </c>
      <c r="QJH111" s="98" t="s">
        <v>669</v>
      </c>
      <c r="QJI111" s="98" t="s">
        <v>669</v>
      </c>
      <c r="QJJ111" s="98" t="s">
        <v>669</v>
      </c>
      <c r="QJK111" s="98" t="s">
        <v>669</v>
      </c>
      <c r="QJL111" s="98" t="s">
        <v>669</v>
      </c>
      <c r="QJM111" s="98" t="s">
        <v>669</v>
      </c>
      <c r="QJN111" s="98" t="s">
        <v>669</v>
      </c>
      <c r="QJO111" s="98" t="s">
        <v>669</v>
      </c>
      <c r="QJP111" s="98" t="s">
        <v>669</v>
      </c>
      <c r="QJQ111" s="98" t="s">
        <v>669</v>
      </c>
      <c r="QJR111" s="98" t="s">
        <v>669</v>
      </c>
      <c r="QJS111" s="98" t="s">
        <v>669</v>
      </c>
      <c r="QJT111" s="98" t="s">
        <v>669</v>
      </c>
      <c r="QJU111" s="98" t="s">
        <v>669</v>
      </c>
      <c r="QJV111" s="98" t="s">
        <v>669</v>
      </c>
      <c r="QJW111" s="98" t="s">
        <v>669</v>
      </c>
      <c r="QJX111" s="98" t="s">
        <v>669</v>
      </c>
      <c r="QJY111" s="98" t="s">
        <v>669</v>
      </c>
      <c r="QJZ111" s="98" t="s">
        <v>669</v>
      </c>
      <c r="QKA111" s="98" t="s">
        <v>669</v>
      </c>
      <c r="QKB111" s="98" t="s">
        <v>669</v>
      </c>
      <c r="QKC111" s="98" t="s">
        <v>669</v>
      </c>
      <c r="QKD111" s="98" t="s">
        <v>669</v>
      </c>
      <c r="QKE111" s="98" t="s">
        <v>669</v>
      </c>
      <c r="QKF111" s="98" t="s">
        <v>669</v>
      </c>
      <c r="QKG111" s="98" t="s">
        <v>669</v>
      </c>
      <c r="QKH111" s="98" t="s">
        <v>669</v>
      </c>
      <c r="QKI111" s="98" t="s">
        <v>669</v>
      </c>
      <c r="QKJ111" s="98" t="s">
        <v>669</v>
      </c>
      <c r="QKK111" s="98" t="s">
        <v>669</v>
      </c>
      <c r="QKL111" s="98" t="s">
        <v>669</v>
      </c>
      <c r="QKM111" s="98" t="s">
        <v>669</v>
      </c>
      <c r="QKN111" s="98" t="s">
        <v>669</v>
      </c>
      <c r="QKO111" s="98" t="s">
        <v>669</v>
      </c>
      <c r="QKP111" s="98" t="s">
        <v>669</v>
      </c>
      <c r="QKQ111" s="98" t="s">
        <v>669</v>
      </c>
      <c r="QKR111" s="98" t="s">
        <v>669</v>
      </c>
      <c r="QKS111" s="98" t="s">
        <v>669</v>
      </c>
      <c r="QKT111" s="98" t="s">
        <v>669</v>
      </c>
      <c r="QKU111" s="98" t="s">
        <v>669</v>
      </c>
      <c r="QKV111" s="98" t="s">
        <v>669</v>
      </c>
      <c r="QKW111" s="98" t="s">
        <v>669</v>
      </c>
      <c r="QKX111" s="98" t="s">
        <v>669</v>
      </c>
      <c r="QKY111" s="98" t="s">
        <v>669</v>
      </c>
      <c r="QKZ111" s="98" t="s">
        <v>669</v>
      </c>
      <c r="QLA111" s="98" t="s">
        <v>669</v>
      </c>
      <c r="QLB111" s="98" t="s">
        <v>669</v>
      </c>
      <c r="QLC111" s="98" t="s">
        <v>669</v>
      </c>
      <c r="QLD111" s="98" t="s">
        <v>669</v>
      </c>
      <c r="QLE111" s="98" t="s">
        <v>669</v>
      </c>
      <c r="QLF111" s="98" t="s">
        <v>669</v>
      </c>
      <c r="QLG111" s="98" t="s">
        <v>669</v>
      </c>
      <c r="QLH111" s="98" t="s">
        <v>669</v>
      </c>
      <c r="QLI111" s="98" t="s">
        <v>669</v>
      </c>
      <c r="QLJ111" s="98" t="s">
        <v>669</v>
      </c>
      <c r="QLK111" s="98" t="s">
        <v>669</v>
      </c>
      <c r="QLL111" s="98" t="s">
        <v>669</v>
      </c>
      <c r="QLM111" s="98" t="s">
        <v>669</v>
      </c>
      <c r="QLN111" s="98" t="s">
        <v>669</v>
      </c>
      <c r="QLO111" s="98" t="s">
        <v>669</v>
      </c>
      <c r="QLP111" s="98" t="s">
        <v>669</v>
      </c>
      <c r="QLQ111" s="98" t="s">
        <v>669</v>
      </c>
      <c r="QLR111" s="98" t="s">
        <v>669</v>
      </c>
      <c r="QLS111" s="98" t="s">
        <v>669</v>
      </c>
      <c r="QLT111" s="98" t="s">
        <v>669</v>
      </c>
      <c r="QLU111" s="98" t="s">
        <v>669</v>
      </c>
      <c r="QLV111" s="98" t="s">
        <v>669</v>
      </c>
      <c r="QLW111" s="98" t="s">
        <v>669</v>
      </c>
      <c r="QLX111" s="98" t="s">
        <v>669</v>
      </c>
      <c r="QLY111" s="98" t="s">
        <v>669</v>
      </c>
      <c r="QLZ111" s="98" t="s">
        <v>669</v>
      </c>
      <c r="QMA111" s="98" t="s">
        <v>669</v>
      </c>
      <c r="QMB111" s="98" t="s">
        <v>669</v>
      </c>
      <c r="QMC111" s="98" t="s">
        <v>669</v>
      </c>
      <c r="QMD111" s="98" t="s">
        <v>669</v>
      </c>
      <c r="QME111" s="98" t="s">
        <v>669</v>
      </c>
      <c r="QMF111" s="98" t="s">
        <v>669</v>
      </c>
      <c r="QMG111" s="98" t="s">
        <v>669</v>
      </c>
      <c r="QMH111" s="98" t="s">
        <v>669</v>
      </c>
      <c r="QMI111" s="98" t="s">
        <v>669</v>
      </c>
      <c r="QMJ111" s="98" t="s">
        <v>669</v>
      </c>
      <c r="QMK111" s="98" t="s">
        <v>669</v>
      </c>
      <c r="QML111" s="98" t="s">
        <v>669</v>
      </c>
      <c r="QMM111" s="98" t="s">
        <v>669</v>
      </c>
      <c r="QMN111" s="98" t="s">
        <v>669</v>
      </c>
      <c r="QMO111" s="98" t="s">
        <v>669</v>
      </c>
      <c r="QMP111" s="98" t="s">
        <v>669</v>
      </c>
      <c r="QMQ111" s="98" t="s">
        <v>669</v>
      </c>
      <c r="QMR111" s="98" t="s">
        <v>669</v>
      </c>
      <c r="QMS111" s="98" t="s">
        <v>669</v>
      </c>
      <c r="QMT111" s="98" t="s">
        <v>669</v>
      </c>
      <c r="QMU111" s="98" t="s">
        <v>669</v>
      </c>
      <c r="QMV111" s="98" t="s">
        <v>669</v>
      </c>
      <c r="QMW111" s="98" t="s">
        <v>669</v>
      </c>
      <c r="QMX111" s="98" t="s">
        <v>669</v>
      </c>
      <c r="QMY111" s="98" t="s">
        <v>669</v>
      </c>
      <c r="QMZ111" s="98" t="s">
        <v>669</v>
      </c>
      <c r="QNA111" s="98" t="s">
        <v>669</v>
      </c>
      <c r="QNB111" s="98" t="s">
        <v>669</v>
      </c>
      <c r="QNC111" s="98" t="s">
        <v>669</v>
      </c>
      <c r="QND111" s="98" t="s">
        <v>669</v>
      </c>
      <c r="QNE111" s="98" t="s">
        <v>669</v>
      </c>
      <c r="QNF111" s="98" t="s">
        <v>669</v>
      </c>
      <c r="QNG111" s="98" t="s">
        <v>669</v>
      </c>
      <c r="QNH111" s="98" t="s">
        <v>669</v>
      </c>
      <c r="QNI111" s="98" t="s">
        <v>669</v>
      </c>
      <c r="QNJ111" s="98" t="s">
        <v>669</v>
      </c>
      <c r="QNK111" s="98" t="s">
        <v>669</v>
      </c>
      <c r="QNL111" s="98" t="s">
        <v>669</v>
      </c>
      <c r="QNM111" s="98" t="s">
        <v>669</v>
      </c>
      <c r="QNN111" s="98" t="s">
        <v>669</v>
      </c>
      <c r="QNO111" s="98" t="s">
        <v>669</v>
      </c>
      <c r="QNP111" s="98" t="s">
        <v>669</v>
      </c>
      <c r="QNQ111" s="98" t="s">
        <v>669</v>
      </c>
      <c r="QNR111" s="98" t="s">
        <v>669</v>
      </c>
      <c r="QNS111" s="98" t="s">
        <v>669</v>
      </c>
      <c r="QNT111" s="98" t="s">
        <v>669</v>
      </c>
      <c r="QNU111" s="98" t="s">
        <v>669</v>
      </c>
      <c r="QNV111" s="98" t="s">
        <v>669</v>
      </c>
      <c r="QNW111" s="98" t="s">
        <v>669</v>
      </c>
      <c r="QNX111" s="98" t="s">
        <v>669</v>
      </c>
      <c r="QNY111" s="98" t="s">
        <v>669</v>
      </c>
      <c r="QNZ111" s="98" t="s">
        <v>669</v>
      </c>
      <c r="QOA111" s="98" t="s">
        <v>669</v>
      </c>
      <c r="QOB111" s="98" t="s">
        <v>669</v>
      </c>
      <c r="QOC111" s="98" t="s">
        <v>669</v>
      </c>
      <c r="QOD111" s="98" t="s">
        <v>669</v>
      </c>
      <c r="QOE111" s="98" t="s">
        <v>669</v>
      </c>
      <c r="QOF111" s="98" t="s">
        <v>669</v>
      </c>
      <c r="QOG111" s="98" t="s">
        <v>669</v>
      </c>
      <c r="QOH111" s="98" t="s">
        <v>669</v>
      </c>
      <c r="QOI111" s="98" t="s">
        <v>669</v>
      </c>
      <c r="QOJ111" s="98" t="s">
        <v>669</v>
      </c>
      <c r="QOK111" s="98" t="s">
        <v>669</v>
      </c>
      <c r="QOL111" s="98" t="s">
        <v>669</v>
      </c>
      <c r="QOM111" s="98" t="s">
        <v>669</v>
      </c>
      <c r="QON111" s="98" t="s">
        <v>669</v>
      </c>
      <c r="QOO111" s="98" t="s">
        <v>669</v>
      </c>
      <c r="QOP111" s="98" t="s">
        <v>669</v>
      </c>
      <c r="QOQ111" s="98" t="s">
        <v>669</v>
      </c>
      <c r="QOR111" s="98" t="s">
        <v>669</v>
      </c>
      <c r="QOS111" s="98" t="s">
        <v>669</v>
      </c>
      <c r="QOT111" s="98" t="s">
        <v>669</v>
      </c>
      <c r="QOU111" s="98" t="s">
        <v>669</v>
      </c>
      <c r="QOV111" s="98" t="s">
        <v>669</v>
      </c>
      <c r="QOW111" s="98" t="s">
        <v>669</v>
      </c>
      <c r="QOX111" s="98" t="s">
        <v>669</v>
      </c>
      <c r="QOY111" s="98" t="s">
        <v>669</v>
      </c>
      <c r="QOZ111" s="98" t="s">
        <v>669</v>
      </c>
      <c r="QPA111" s="98" t="s">
        <v>669</v>
      </c>
      <c r="QPB111" s="98" t="s">
        <v>669</v>
      </c>
      <c r="QPC111" s="98" t="s">
        <v>669</v>
      </c>
      <c r="QPD111" s="98" t="s">
        <v>669</v>
      </c>
      <c r="QPE111" s="98" t="s">
        <v>669</v>
      </c>
      <c r="QPF111" s="98" t="s">
        <v>669</v>
      </c>
      <c r="QPG111" s="98" t="s">
        <v>669</v>
      </c>
      <c r="QPH111" s="98" t="s">
        <v>669</v>
      </c>
      <c r="QPI111" s="98" t="s">
        <v>669</v>
      </c>
      <c r="QPJ111" s="98" t="s">
        <v>669</v>
      </c>
      <c r="QPK111" s="98" t="s">
        <v>669</v>
      </c>
      <c r="QPL111" s="98" t="s">
        <v>669</v>
      </c>
      <c r="QPM111" s="98" t="s">
        <v>669</v>
      </c>
      <c r="QPN111" s="98" t="s">
        <v>669</v>
      </c>
      <c r="QPO111" s="98" t="s">
        <v>669</v>
      </c>
      <c r="QPP111" s="98" t="s">
        <v>669</v>
      </c>
      <c r="QPQ111" s="98" t="s">
        <v>669</v>
      </c>
      <c r="QPR111" s="98" t="s">
        <v>669</v>
      </c>
      <c r="QPS111" s="98" t="s">
        <v>669</v>
      </c>
      <c r="QPT111" s="98" t="s">
        <v>669</v>
      </c>
      <c r="QPU111" s="98" t="s">
        <v>669</v>
      </c>
      <c r="QPV111" s="98" t="s">
        <v>669</v>
      </c>
      <c r="QPW111" s="98" t="s">
        <v>669</v>
      </c>
      <c r="QPX111" s="98" t="s">
        <v>669</v>
      </c>
      <c r="QPY111" s="98" t="s">
        <v>669</v>
      </c>
      <c r="QPZ111" s="98" t="s">
        <v>669</v>
      </c>
      <c r="QQA111" s="98" t="s">
        <v>669</v>
      </c>
      <c r="QQB111" s="98" t="s">
        <v>669</v>
      </c>
      <c r="QQC111" s="98" t="s">
        <v>669</v>
      </c>
      <c r="QQD111" s="98" t="s">
        <v>669</v>
      </c>
      <c r="QQE111" s="98" t="s">
        <v>669</v>
      </c>
      <c r="QQF111" s="98" t="s">
        <v>669</v>
      </c>
      <c r="QQG111" s="98" t="s">
        <v>669</v>
      </c>
      <c r="QQH111" s="98" t="s">
        <v>669</v>
      </c>
      <c r="QQI111" s="98" t="s">
        <v>669</v>
      </c>
      <c r="QQJ111" s="98" t="s">
        <v>669</v>
      </c>
      <c r="QQK111" s="98" t="s">
        <v>669</v>
      </c>
      <c r="QQL111" s="98" t="s">
        <v>669</v>
      </c>
      <c r="QQM111" s="98" t="s">
        <v>669</v>
      </c>
      <c r="QQN111" s="98" t="s">
        <v>669</v>
      </c>
      <c r="QQO111" s="98" t="s">
        <v>669</v>
      </c>
      <c r="QQP111" s="98" t="s">
        <v>669</v>
      </c>
      <c r="QQQ111" s="98" t="s">
        <v>669</v>
      </c>
      <c r="QQR111" s="98" t="s">
        <v>669</v>
      </c>
      <c r="QQS111" s="98" t="s">
        <v>669</v>
      </c>
      <c r="QQT111" s="98" t="s">
        <v>669</v>
      </c>
      <c r="QQU111" s="98" t="s">
        <v>669</v>
      </c>
      <c r="QQV111" s="98" t="s">
        <v>669</v>
      </c>
      <c r="QQW111" s="98" t="s">
        <v>669</v>
      </c>
      <c r="QQX111" s="98" t="s">
        <v>669</v>
      </c>
      <c r="QQY111" s="98" t="s">
        <v>669</v>
      </c>
      <c r="QQZ111" s="98" t="s">
        <v>669</v>
      </c>
      <c r="QRA111" s="98" t="s">
        <v>669</v>
      </c>
      <c r="QRB111" s="98" t="s">
        <v>669</v>
      </c>
      <c r="QRC111" s="98" t="s">
        <v>669</v>
      </c>
      <c r="QRD111" s="98" t="s">
        <v>669</v>
      </c>
      <c r="QRE111" s="98" t="s">
        <v>669</v>
      </c>
      <c r="QRF111" s="98" t="s">
        <v>669</v>
      </c>
      <c r="QRG111" s="98" t="s">
        <v>669</v>
      </c>
      <c r="QRH111" s="98" t="s">
        <v>669</v>
      </c>
      <c r="QRI111" s="98" t="s">
        <v>669</v>
      </c>
      <c r="QRJ111" s="98" t="s">
        <v>669</v>
      </c>
      <c r="QRK111" s="98" t="s">
        <v>669</v>
      </c>
      <c r="QRL111" s="98" t="s">
        <v>669</v>
      </c>
      <c r="QRM111" s="98" t="s">
        <v>669</v>
      </c>
      <c r="QRN111" s="98" t="s">
        <v>669</v>
      </c>
      <c r="QRO111" s="98" t="s">
        <v>669</v>
      </c>
      <c r="QRP111" s="98" t="s">
        <v>669</v>
      </c>
      <c r="QRQ111" s="98" t="s">
        <v>669</v>
      </c>
      <c r="QRR111" s="98" t="s">
        <v>669</v>
      </c>
      <c r="QRS111" s="98" t="s">
        <v>669</v>
      </c>
      <c r="QRT111" s="98" t="s">
        <v>669</v>
      </c>
      <c r="QRU111" s="98" t="s">
        <v>669</v>
      </c>
      <c r="QRV111" s="98" t="s">
        <v>669</v>
      </c>
      <c r="QRW111" s="98" t="s">
        <v>669</v>
      </c>
      <c r="QRX111" s="98" t="s">
        <v>669</v>
      </c>
      <c r="QRY111" s="98" t="s">
        <v>669</v>
      </c>
      <c r="QRZ111" s="98" t="s">
        <v>669</v>
      </c>
      <c r="QSA111" s="98" t="s">
        <v>669</v>
      </c>
      <c r="QSB111" s="98" t="s">
        <v>669</v>
      </c>
      <c r="QSC111" s="98" t="s">
        <v>669</v>
      </c>
      <c r="QSD111" s="98" t="s">
        <v>669</v>
      </c>
      <c r="QSE111" s="98" t="s">
        <v>669</v>
      </c>
      <c r="QSF111" s="98" t="s">
        <v>669</v>
      </c>
      <c r="QSG111" s="98" t="s">
        <v>669</v>
      </c>
      <c r="QSH111" s="98" t="s">
        <v>669</v>
      </c>
      <c r="QSI111" s="98" t="s">
        <v>669</v>
      </c>
      <c r="QSJ111" s="98" t="s">
        <v>669</v>
      </c>
      <c r="QSK111" s="98" t="s">
        <v>669</v>
      </c>
      <c r="QSL111" s="98" t="s">
        <v>669</v>
      </c>
      <c r="QSM111" s="98" t="s">
        <v>669</v>
      </c>
      <c r="QSN111" s="98" t="s">
        <v>669</v>
      </c>
      <c r="QSO111" s="98" t="s">
        <v>669</v>
      </c>
      <c r="QSP111" s="98" t="s">
        <v>669</v>
      </c>
      <c r="QSQ111" s="98" t="s">
        <v>669</v>
      </c>
      <c r="QSR111" s="98" t="s">
        <v>669</v>
      </c>
      <c r="QSS111" s="98" t="s">
        <v>669</v>
      </c>
      <c r="QST111" s="98" t="s">
        <v>669</v>
      </c>
      <c r="QSU111" s="98" t="s">
        <v>669</v>
      </c>
      <c r="QSV111" s="98" t="s">
        <v>669</v>
      </c>
      <c r="QSW111" s="98" t="s">
        <v>669</v>
      </c>
      <c r="QSX111" s="98" t="s">
        <v>669</v>
      </c>
      <c r="QSY111" s="98" t="s">
        <v>669</v>
      </c>
      <c r="QSZ111" s="98" t="s">
        <v>669</v>
      </c>
      <c r="QTA111" s="98" t="s">
        <v>669</v>
      </c>
      <c r="QTB111" s="98" t="s">
        <v>669</v>
      </c>
      <c r="QTC111" s="98" t="s">
        <v>669</v>
      </c>
      <c r="QTD111" s="98" t="s">
        <v>669</v>
      </c>
      <c r="QTE111" s="98" t="s">
        <v>669</v>
      </c>
      <c r="QTF111" s="98" t="s">
        <v>669</v>
      </c>
      <c r="QTG111" s="98" t="s">
        <v>669</v>
      </c>
      <c r="QTH111" s="98" t="s">
        <v>669</v>
      </c>
      <c r="QTI111" s="98" t="s">
        <v>669</v>
      </c>
      <c r="QTJ111" s="98" t="s">
        <v>669</v>
      </c>
      <c r="QTK111" s="98" t="s">
        <v>669</v>
      </c>
      <c r="QTL111" s="98" t="s">
        <v>669</v>
      </c>
      <c r="QTM111" s="98" t="s">
        <v>669</v>
      </c>
      <c r="QTN111" s="98" t="s">
        <v>669</v>
      </c>
      <c r="QTO111" s="98" t="s">
        <v>669</v>
      </c>
      <c r="QTP111" s="98" t="s">
        <v>669</v>
      </c>
      <c r="QTQ111" s="98" t="s">
        <v>669</v>
      </c>
      <c r="QTR111" s="98" t="s">
        <v>669</v>
      </c>
      <c r="QTS111" s="98" t="s">
        <v>669</v>
      </c>
      <c r="QTT111" s="98" t="s">
        <v>669</v>
      </c>
      <c r="QTU111" s="98" t="s">
        <v>669</v>
      </c>
      <c r="QTV111" s="98" t="s">
        <v>669</v>
      </c>
      <c r="QTW111" s="98" t="s">
        <v>669</v>
      </c>
      <c r="QTX111" s="98" t="s">
        <v>669</v>
      </c>
      <c r="QTY111" s="98" t="s">
        <v>669</v>
      </c>
      <c r="QTZ111" s="98" t="s">
        <v>669</v>
      </c>
      <c r="QUA111" s="98" t="s">
        <v>669</v>
      </c>
      <c r="QUB111" s="98" t="s">
        <v>669</v>
      </c>
      <c r="QUC111" s="98" t="s">
        <v>669</v>
      </c>
      <c r="QUD111" s="98" t="s">
        <v>669</v>
      </c>
      <c r="QUE111" s="98" t="s">
        <v>669</v>
      </c>
      <c r="QUF111" s="98" t="s">
        <v>669</v>
      </c>
      <c r="QUG111" s="98" t="s">
        <v>669</v>
      </c>
      <c r="QUH111" s="98" t="s">
        <v>669</v>
      </c>
      <c r="QUI111" s="98" t="s">
        <v>669</v>
      </c>
      <c r="QUJ111" s="98" t="s">
        <v>669</v>
      </c>
      <c r="QUK111" s="98" t="s">
        <v>669</v>
      </c>
      <c r="QUL111" s="98" t="s">
        <v>669</v>
      </c>
      <c r="QUM111" s="98" t="s">
        <v>669</v>
      </c>
      <c r="QUN111" s="98" t="s">
        <v>669</v>
      </c>
      <c r="QUO111" s="98" t="s">
        <v>669</v>
      </c>
      <c r="QUP111" s="98" t="s">
        <v>669</v>
      </c>
      <c r="QUQ111" s="98" t="s">
        <v>669</v>
      </c>
      <c r="QUR111" s="98" t="s">
        <v>669</v>
      </c>
      <c r="QUS111" s="98" t="s">
        <v>669</v>
      </c>
      <c r="QUT111" s="98" t="s">
        <v>669</v>
      </c>
      <c r="QUU111" s="98" t="s">
        <v>669</v>
      </c>
      <c r="QUV111" s="98" t="s">
        <v>669</v>
      </c>
      <c r="QUW111" s="98" t="s">
        <v>669</v>
      </c>
      <c r="QUX111" s="98" t="s">
        <v>669</v>
      </c>
      <c r="QUY111" s="98" t="s">
        <v>669</v>
      </c>
      <c r="QUZ111" s="98" t="s">
        <v>669</v>
      </c>
      <c r="QVA111" s="98" t="s">
        <v>669</v>
      </c>
      <c r="QVB111" s="98" t="s">
        <v>669</v>
      </c>
      <c r="QVC111" s="98" t="s">
        <v>669</v>
      </c>
      <c r="QVD111" s="98" t="s">
        <v>669</v>
      </c>
      <c r="QVE111" s="98" t="s">
        <v>669</v>
      </c>
      <c r="QVF111" s="98" t="s">
        <v>669</v>
      </c>
      <c r="QVG111" s="98" t="s">
        <v>669</v>
      </c>
      <c r="QVH111" s="98" t="s">
        <v>669</v>
      </c>
      <c r="QVI111" s="98" t="s">
        <v>669</v>
      </c>
      <c r="QVJ111" s="98" t="s">
        <v>669</v>
      </c>
      <c r="QVK111" s="98" t="s">
        <v>669</v>
      </c>
      <c r="QVL111" s="98" t="s">
        <v>669</v>
      </c>
      <c r="QVM111" s="98" t="s">
        <v>669</v>
      </c>
      <c r="QVN111" s="98" t="s">
        <v>669</v>
      </c>
      <c r="QVO111" s="98" t="s">
        <v>669</v>
      </c>
      <c r="QVP111" s="98" t="s">
        <v>669</v>
      </c>
      <c r="QVQ111" s="98" t="s">
        <v>669</v>
      </c>
      <c r="QVR111" s="98" t="s">
        <v>669</v>
      </c>
      <c r="QVS111" s="98" t="s">
        <v>669</v>
      </c>
      <c r="QVT111" s="98" t="s">
        <v>669</v>
      </c>
      <c r="QVU111" s="98" t="s">
        <v>669</v>
      </c>
      <c r="QVV111" s="98" t="s">
        <v>669</v>
      </c>
      <c r="QVW111" s="98" t="s">
        <v>669</v>
      </c>
      <c r="QVX111" s="98" t="s">
        <v>669</v>
      </c>
      <c r="QVY111" s="98" t="s">
        <v>669</v>
      </c>
      <c r="QVZ111" s="98" t="s">
        <v>669</v>
      </c>
      <c r="QWA111" s="98" t="s">
        <v>669</v>
      </c>
      <c r="QWB111" s="98" t="s">
        <v>669</v>
      </c>
      <c r="QWC111" s="98" t="s">
        <v>669</v>
      </c>
      <c r="QWD111" s="98" t="s">
        <v>669</v>
      </c>
      <c r="QWE111" s="98" t="s">
        <v>669</v>
      </c>
      <c r="QWF111" s="98" t="s">
        <v>669</v>
      </c>
      <c r="QWG111" s="98" t="s">
        <v>669</v>
      </c>
      <c r="QWH111" s="98" t="s">
        <v>669</v>
      </c>
      <c r="QWI111" s="98" t="s">
        <v>669</v>
      </c>
      <c r="QWJ111" s="98" t="s">
        <v>669</v>
      </c>
      <c r="QWK111" s="98" t="s">
        <v>669</v>
      </c>
      <c r="QWL111" s="98" t="s">
        <v>669</v>
      </c>
      <c r="QWM111" s="98" t="s">
        <v>669</v>
      </c>
      <c r="QWN111" s="98" t="s">
        <v>669</v>
      </c>
      <c r="QWO111" s="98" t="s">
        <v>669</v>
      </c>
      <c r="QWP111" s="98" t="s">
        <v>669</v>
      </c>
      <c r="QWQ111" s="98" t="s">
        <v>669</v>
      </c>
      <c r="QWR111" s="98" t="s">
        <v>669</v>
      </c>
      <c r="QWS111" s="98" t="s">
        <v>669</v>
      </c>
      <c r="QWT111" s="98" t="s">
        <v>669</v>
      </c>
      <c r="QWU111" s="98" t="s">
        <v>669</v>
      </c>
      <c r="QWV111" s="98" t="s">
        <v>669</v>
      </c>
      <c r="QWW111" s="98" t="s">
        <v>669</v>
      </c>
      <c r="QWX111" s="98" t="s">
        <v>669</v>
      </c>
      <c r="QWY111" s="98" t="s">
        <v>669</v>
      </c>
      <c r="QWZ111" s="98" t="s">
        <v>669</v>
      </c>
      <c r="QXA111" s="98" t="s">
        <v>669</v>
      </c>
      <c r="QXB111" s="98" t="s">
        <v>669</v>
      </c>
      <c r="QXC111" s="98" t="s">
        <v>669</v>
      </c>
      <c r="QXD111" s="98" t="s">
        <v>669</v>
      </c>
      <c r="QXE111" s="98" t="s">
        <v>669</v>
      </c>
      <c r="QXF111" s="98" t="s">
        <v>669</v>
      </c>
      <c r="QXG111" s="98" t="s">
        <v>669</v>
      </c>
      <c r="QXH111" s="98" t="s">
        <v>669</v>
      </c>
      <c r="QXI111" s="98" t="s">
        <v>669</v>
      </c>
      <c r="QXJ111" s="98" t="s">
        <v>669</v>
      </c>
      <c r="QXK111" s="98" t="s">
        <v>669</v>
      </c>
      <c r="QXL111" s="98" t="s">
        <v>669</v>
      </c>
      <c r="QXM111" s="98" t="s">
        <v>669</v>
      </c>
      <c r="QXN111" s="98" t="s">
        <v>669</v>
      </c>
      <c r="QXO111" s="98" t="s">
        <v>669</v>
      </c>
      <c r="QXP111" s="98" t="s">
        <v>669</v>
      </c>
      <c r="QXQ111" s="98" t="s">
        <v>669</v>
      </c>
      <c r="QXR111" s="98" t="s">
        <v>669</v>
      </c>
      <c r="QXS111" s="98" t="s">
        <v>669</v>
      </c>
      <c r="QXT111" s="98" t="s">
        <v>669</v>
      </c>
      <c r="QXU111" s="98" t="s">
        <v>669</v>
      </c>
      <c r="QXV111" s="98" t="s">
        <v>669</v>
      </c>
      <c r="QXW111" s="98" t="s">
        <v>669</v>
      </c>
      <c r="QXX111" s="98" t="s">
        <v>669</v>
      </c>
      <c r="QXY111" s="98" t="s">
        <v>669</v>
      </c>
      <c r="QXZ111" s="98" t="s">
        <v>669</v>
      </c>
      <c r="QYA111" s="98" t="s">
        <v>669</v>
      </c>
      <c r="QYB111" s="98" t="s">
        <v>669</v>
      </c>
      <c r="QYC111" s="98" t="s">
        <v>669</v>
      </c>
      <c r="QYD111" s="98" t="s">
        <v>669</v>
      </c>
      <c r="QYE111" s="98" t="s">
        <v>669</v>
      </c>
      <c r="QYF111" s="98" t="s">
        <v>669</v>
      </c>
      <c r="QYG111" s="98" t="s">
        <v>669</v>
      </c>
      <c r="QYH111" s="98" t="s">
        <v>669</v>
      </c>
      <c r="QYI111" s="98" t="s">
        <v>669</v>
      </c>
      <c r="QYJ111" s="98" t="s">
        <v>669</v>
      </c>
      <c r="QYK111" s="98" t="s">
        <v>669</v>
      </c>
      <c r="QYL111" s="98" t="s">
        <v>669</v>
      </c>
      <c r="QYM111" s="98" t="s">
        <v>669</v>
      </c>
      <c r="QYN111" s="98" t="s">
        <v>669</v>
      </c>
      <c r="QYO111" s="98" t="s">
        <v>669</v>
      </c>
      <c r="QYP111" s="98" t="s">
        <v>669</v>
      </c>
      <c r="QYQ111" s="98" t="s">
        <v>669</v>
      </c>
      <c r="QYR111" s="98" t="s">
        <v>669</v>
      </c>
      <c r="QYS111" s="98" t="s">
        <v>669</v>
      </c>
      <c r="QYT111" s="98" t="s">
        <v>669</v>
      </c>
      <c r="QYU111" s="98" t="s">
        <v>669</v>
      </c>
      <c r="QYV111" s="98" t="s">
        <v>669</v>
      </c>
      <c r="QYW111" s="98" t="s">
        <v>669</v>
      </c>
      <c r="QYX111" s="98" t="s">
        <v>669</v>
      </c>
      <c r="QYY111" s="98" t="s">
        <v>669</v>
      </c>
      <c r="QYZ111" s="98" t="s">
        <v>669</v>
      </c>
      <c r="QZA111" s="98" t="s">
        <v>669</v>
      </c>
      <c r="QZB111" s="98" t="s">
        <v>669</v>
      </c>
      <c r="QZC111" s="98" t="s">
        <v>669</v>
      </c>
      <c r="QZD111" s="98" t="s">
        <v>669</v>
      </c>
      <c r="QZE111" s="98" t="s">
        <v>669</v>
      </c>
      <c r="QZF111" s="98" t="s">
        <v>669</v>
      </c>
      <c r="QZG111" s="98" t="s">
        <v>669</v>
      </c>
      <c r="QZH111" s="98" t="s">
        <v>669</v>
      </c>
      <c r="QZI111" s="98" t="s">
        <v>669</v>
      </c>
      <c r="QZJ111" s="98" t="s">
        <v>669</v>
      </c>
      <c r="QZK111" s="98" t="s">
        <v>669</v>
      </c>
      <c r="QZL111" s="98" t="s">
        <v>669</v>
      </c>
      <c r="QZM111" s="98" t="s">
        <v>669</v>
      </c>
      <c r="QZN111" s="98" t="s">
        <v>669</v>
      </c>
      <c r="QZO111" s="98" t="s">
        <v>669</v>
      </c>
      <c r="QZP111" s="98" t="s">
        <v>669</v>
      </c>
      <c r="QZQ111" s="98" t="s">
        <v>669</v>
      </c>
      <c r="QZR111" s="98" t="s">
        <v>669</v>
      </c>
      <c r="QZS111" s="98" t="s">
        <v>669</v>
      </c>
      <c r="QZT111" s="98" t="s">
        <v>669</v>
      </c>
      <c r="QZU111" s="98" t="s">
        <v>669</v>
      </c>
      <c r="QZV111" s="98" t="s">
        <v>669</v>
      </c>
      <c r="QZW111" s="98" t="s">
        <v>669</v>
      </c>
      <c r="QZX111" s="98" t="s">
        <v>669</v>
      </c>
      <c r="QZY111" s="98" t="s">
        <v>669</v>
      </c>
      <c r="QZZ111" s="98" t="s">
        <v>669</v>
      </c>
      <c r="RAA111" s="98" t="s">
        <v>669</v>
      </c>
      <c r="RAB111" s="98" t="s">
        <v>669</v>
      </c>
      <c r="RAC111" s="98" t="s">
        <v>669</v>
      </c>
      <c r="RAD111" s="98" t="s">
        <v>669</v>
      </c>
      <c r="RAE111" s="98" t="s">
        <v>669</v>
      </c>
      <c r="RAF111" s="98" t="s">
        <v>669</v>
      </c>
      <c r="RAG111" s="98" t="s">
        <v>669</v>
      </c>
      <c r="RAH111" s="98" t="s">
        <v>669</v>
      </c>
      <c r="RAI111" s="98" t="s">
        <v>669</v>
      </c>
      <c r="RAJ111" s="98" t="s">
        <v>669</v>
      </c>
      <c r="RAK111" s="98" t="s">
        <v>669</v>
      </c>
      <c r="RAL111" s="98" t="s">
        <v>669</v>
      </c>
      <c r="RAM111" s="98" t="s">
        <v>669</v>
      </c>
      <c r="RAN111" s="98" t="s">
        <v>669</v>
      </c>
      <c r="RAO111" s="98" t="s">
        <v>669</v>
      </c>
      <c r="RAP111" s="98" t="s">
        <v>669</v>
      </c>
      <c r="RAQ111" s="98" t="s">
        <v>669</v>
      </c>
      <c r="RAR111" s="98" t="s">
        <v>669</v>
      </c>
      <c r="RAS111" s="98" t="s">
        <v>669</v>
      </c>
      <c r="RAT111" s="98" t="s">
        <v>669</v>
      </c>
      <c r="RAU111" s="98" t="s">
        <v>669</v>
      </c>
      <c r="RAV111" s="98" t="s">
        <v>669</v>
      </c>
      <c r="RAW111" s="98" t="s">
        <v>669</v>
      </c>
      <c r="RAX111" s="98" t="s">
        <v>669</v>
      </c>
      <c r="RAY111" s="98" t="s">
        <v>669</v>
      </c>
      <c r="RAZ111" s="98" t="s">
        <v>669</v>
      </c>
      <c r="RBA111" s="98" t="s">
        <v>669</v>
      </c>
      <c r="RBB111" s="98" t="s">
        <v>669</v>
      </c>
      <c r="RBC111" s="98" t="s">
        <v>669</v>
      </c>
      <c r="RBD111" s="98" t="s">
        <v>669</v>
      </c>
      <c r="RBE111" s="98" t="s">
        <v>669</v>
      </c>
      <c r="RBF111" s="98" t="s">
        <v>669</v>
      </c>
      <c r="RBG111" s="98" t="s">
        <v>669</v>
      </c>
      <c r="RBH111" s="98" t="s">
        <v>669</v>
      </c>
      <c r="RBI111" s="98" t="s">
        <v>669</v>
      </c>
      <c r="RBJ111" s="98" t="s">
        <v>669</v>
      </c>
      <c r="RBK111" s="98" t="s">
        <v>669</v>
      </c>
      <c r="RBL111" s="98" t="s">
        <v>669</v>
      </c>
      <c r="RBM111" s="98" t="s">
        <v>669</v>
      </c>
      <c r="RBN111" s="98" t="s">
        <v>669</v>
      </c>
      <c r="RBO111" s="98" t="s">
        <v>669</v>
      </c>
      <c r="RBP111" s="98" t="s">
        <v>669</v>
      </c>
      <c r="RBQ111" s="98" t="s">
        <v>669</v>
      </c>
      <c r="RBR111" s="98" t="s">
        <v>669</v>
      </c>
      <c r="RBS111" s="98" t="s">
        <v>669</v>
      </c>
      <c r="RBT111" s="98" t="s">
        <v>669</v>
      </c>
      <c r="RBU111" s="98" t="s">
        <v>669</v>
      </c>
      <c r="RBV111" s="98" t="s">
        <v>669</v>
      </c>
      <c r="RBW111" s="98" t="s">
        <v>669</v>
      </c>
      <c r="RBX111" s="98" t="s">
        <v>669</v>
      </c>
      <c r="RBY111" s="98" t="s">
        <v>669</v>
      </c>
      <c r="RBZ111" s="98" t="s">
        <v>669</v>
      </c>
      <c r="RCA111" s="98" t="s">
        <v>669</v>
      </c>
      <c r="RCB111" s="98" t="s">
        <v>669</v>
      </c>
      <c r="RCC111" s="98" t="s">
        <v>669</v>
      </c>
      <c r="RCD111" s="98" t="s">
        <v>669</v>
      </c>
      <c r="RCE111" s="98" t="s">
        <v>669</v>
      </c>
      <c r="RCF111" s="98" t="s">
        <v>669</v>
      </c>
      <c r="RCG111" s="98" t="s">
        <v>669</v>
      </c>
      <c r="RCH111" s="98" t="s">
        <v>669</v>
      </c>
      <c r="RCI111" s="98" t="s">
        <v>669</v>
      </c>
      <c r="RCJ111" s="98" t="s">
        <v>669</v>
      </c>
      <c r="RCK111" s="98" t="s">
        <v>669</v>
      </c>
      <c r="RCL111" s="98" t="s">
        <v>669</v>
      </c>
      <c r="RCM111" s="98" t="s">
        <v>669</v>
      </c>
      <c r="RCN111" s="98" t="s">
        <v>669</v>
      </c>
      <c r="RCO111" s="98" t="s">
        <v>669</v>
      </c>
      <c r="RCP111" s="98" t="s">
        <v>669</v>
      </c>
      <c r="RCQ111" s="98" t="s">
        <v>669</v>
      </c>
      <c r="RCR111" s="98" t="s">
        <v>669</v>
      </c>
      <c r="RCS111" s="98" t="s">
        <v>669</v>
      </c>
      <c r="RCT111" s="98" t="s">
        <v>669</v>
      </c>
      <c r="RCU111" s="98" t="s">
        <v>669</v>
      </c>
      <c r="RCV111" s="98" t="s">
        <v>669</v>
      </c>
      <c r="RCW111" s="98" t="s">
        <v>669</v>
      </c>
      <c r="RCX111" s="98" t="s">
        <v>669</v>
      </c>
      <c r="RCY111" s="98" t="s">
        <v>669</v>
      </c>
      <c r="RCZ111" s="98" t="s">
        <v>669</v>
      </c>
      <c r="RDA111" s="98" t="s">
        <v>669</v>
      </c>
      <c r="RDB111" s="98" t="s">
        <v>669</v>
      </c>
      <c r="RDC111" s="98" t="s">
        <v>669</v>
      </c>
      <c r="RDD111" s="98" t="s">
        <v>669</v>
      </c>
      <c r="RDE111" s="98" t="s">
        <v>669</v>
      </c>
      <c r="RDF111" s="98" t="s">
        <v>669</v>
      </c>
      <c r="RDG111" s="98" t="s">
        <v>669</v>
      </c>
      <c r="RDH111" s="98" t="s">
        <v>669</v>
      </c>
      <c r="RDI111" s="98" t="s">
        <v>669</v>
      </c>
      <c r="RDJ111" s="98" t="s">
        <v>669</v>
      </c>
      <c r="RDK111" s="98" t="s">
        <v>669</v>
      </c>
      <c r="RDL111" s="98" t="s">
        <v>669</v>
      </c>
      <c r="RDM111" s="98" t="s">
        <v>669</v>
      </c>
      <c r="RDN111" s="98" t="s">
        <v>669</v>
      </c>
      <c r="RDO111" s="98" t="s">
        <v>669</v>
      </c>
      <c r="RDP111" s="98" t="s">
        <v>669</v>
      </c>
      <c r="RDQ111" s="98" t="s">
        <v>669</v>
      </c>
      <c r="RDR111" s="98" t="s">
        <v>669</v>
      </c>
      <c r="RDS111" s="98" t="s">
        <v>669</v>
      </c>
      <c r="RDT111" s="98" t="s">
        <v>669</v>
      </c>
      <c r="RDU111" s="98" t="s">
        <v>669</v>
      </c>
      <c r="RDV111" s="98" t="s">
        <v>669</v>
      </c>
      <c r="RDW111" s="98" t="s">
        <v>669</v>
      </c>
      <c r="RDX111" s="98" t="s">
        <v>669</v>
      </c>
      <c r="RDY111" s="98" t="s">
        <v>669</v>
      </c>
      <c r="RDZ111" s="98" t="s">
        <v>669</v>
      </c>
      <c r="REA111" s="98" t="s">
        <v>669</v>
      </c>
      <c r="REB111" s="98" t="s">
        <v>669</v>
      </c>
      <c r="REC111" s="98" t="s">
        <v>669</v>
      </c>
      <c r="RED111" s="98" t="s">
        <v>669</v>
      </c>
      <c r="REE111" s="98" t="s">
        <v>669</v>
      </c>
      <c r="REF111" s="98" t="s">
        <v>669</v>
      </c>
      <c r="REG111" s="98" t="s">
        <v>669</v>
      </c>
      <c r="REH111" s="98" t="s">
        <v>669</v>
      </c>
      <c r="REI111" s="98" t="s">
        <v>669</v>
      </c>
      <c r="REJ111" s="98" t="s">
        <v>669</v>
      </c>
      <c r="REK111" s="98" t="s">
        <v>669</v>
      </c>
      <c r="REL111" s="98" t="s">
        <v>669</v>
      </c>
      <c r="REM111" s="98" t="s">
        <v>669</v>
      </c>
      <c r="REN111" s="98" t="s">
        <v>669</v>
      </c>
      <c r="REO111" s="98" t="s">
        <v>669</v>
      </c>
      <c r="REP111" s="98" t="s">
        <v>669</v>
      </c>
      <c r="REQ111" s="98" t="s">
        <v>669</v>
      </c>
      <c r="RER111" s="98" t="s">
        <v>669</v>
      </c>
      <c r="RES111" s="98" t="s">
        <v>669</v>
      </c>
      <c r="RET111" s="98" t="s">
        <v>669</v>
      </c>
      <c r="REU111" s="98" t="s">
        <v>669</v>
      </c>
      <c r="REV111" s="98" t="s">
        <v>669</v>
      </c>
      <c r="REW111" s="98" t="s">
        <v>669</v>
      </c>
      <c r="REX111" s="98" t="s">
        <v>669</v>
      </c>
      <c r="REY111" s="98" t="s">
        <v>669</v>
      </c>
      <c r="REZ111" s="98" t="s">
        <v>669</v>
      </c>
      <c r="RFA111" s="98" t="s">
        <v>669</v>
      </c>
      <c r="RFB111" s="98" t="s">
        <v>669</v>
      </c>
      <c r="RFC111" s="98" t="s">
        <v>669</v>
      </c>
      <c r="RFD111" s="98" t="s">
        <v>669</v>
      </c>
      <c r="RFE111" s="98" t="s">
        <v>669</v>
      </c>
      <c r="RFF111" s="98" t="s">
        <v>669</v>
      </c>
      <c r="RFG111" s="98" t="s">
        <v>669</v>
      </c>
      <c r="RFH111" s="98" t="s">
        <v>669</v>
      </c>
      <c r="RFI111" s="98" t="s">
        <v>669</v>
      </c>
      <c r="RFJ111" s="98" t="s">
        <v>669</v>
      </c>
      <c r="RFK111" s="98" t="s">
        <v>669</v>
      </c>
      <c r="RFL111" s="98" t="s">
        <v>669</v>
      </c>
      <c r="RFM111" s="98" t="s">
        <v>669</v>
      </c>
      <c r="RFN111" s="98" t="s">
        <v>669</v>
      </c>
      <c r="RFO111" s="98" t="s">
        <v>669</v>
      </c>
      <c r="RFP111" s="98" t="s">
        <v>669</v>
      </c>
      <c r="RFQ111" s="98" t="s">
        <v>669</v>
      </c>
      <c r="RFR111" s="98" t="s">
        <v>669</v>
      </c>
      <c r="RFS111" s="98" t="s">
        <v>669</v>
      </c>
      <c r="RFT111" s="98" t="s">
        <v>669</v>
      </c>
      <c r="RFU111" s="98" t="s">
        <v>669</v>
      </c>
      <c r="RFV111" s="98" t="s">
        <v>669</v>
      </c>
      <c r="RFW111" s="98" t="s">
        <v>669</v>
      </c>
      <c r="RFX111" s="98" t="s">
        <v>669</v>
      </c>
      <c r="RFY111" s="98" t="s">
        <v>669</v>
      </c>
      <c r="RFZ111" s="98" t="s">
        <v>669</v>
      </c>
      <c r="RGA111" s="98" t="s">
        <v>669</v>
      </c>
      <c r="RGB111" s="98" t="s">
        <v>669</v>
      </c>
      <c r="RGC111" s="98" t="s">
        <v>669</v>
      </c>
      <c r="RGD111" s="98" t="s">
        <v>669</v>
      </c>
      <c r="RGE111" s="98" t="s">
        <v>669</v>
      </c>
      <c r="RGF111" s="98" t="s">
        <v>669</v>
      </c>
      <c r="RGG111" s="98" t="s">
        <v>669</v>
      </c>
      <c r="RGH111" s="98" t="s">
        <v>669</v>
      </c>
      <c r="RGI111" s="98" t="s">
        <v>669</v>
      </c>
      <c r="RGJ111" s="98" t="s">
        <v>669</v>
      </c>
      <c r="RGK111" s="98" t="s">
        <v>669</v>
      </c>
      <c r="RGL111" s="98" t="s">
        <v>669</v>
      </c>
      <c r="RGM111" s="98" t="s">
        <v>669</v>
      </c>
      <c r="RGN111" s="98" t="s">
        <v>669</v>
      </c>
      <c r="RGO111" s="98" t="s">
        <v>669</v>
      </c>
      <c r="RGP111" s="98" t="s">
        <v>669</v>
      </c>
      <c r="RGQ111" s="98" t="s">
        <v>669</v>
      </c>
      <c r="RGR111" s="98" t="s">
        <v>669</v>
      </c>
      <c r="RGS111" s="98" t="s">
        <v>669</v>
      </c>
      <c r="RGT111" s="98" t="s">
        <v>669</v>
      </c>
      <c r="RGU111" s="98" t="s">
        <v>669</v>
      </c>
      <c r="RGV111" s="98" t="s">
        <v>669</v>
      </c>
      <c r="RGW111" s="98" t="s">
        <v>669</v>
      </c>
      <c r="RGX111" s="98" t="s">
        <v>669</v>
      </c>
      <c r="RGY111" s="98" t="s">
        <v>669</v>
      </c>
      <c r="RGZ111" s="98" t="s">
        <v>669</v>
      </c>
      <c r="RHA111" s="98" t="s">
        <v>669</v>
      </c>
      <c r="RHB111" s="98" t="s">
        <v>669</v>
      </c>
      <c r="RHC111" s="98" t="s">
        <v>669</v>
      </c>
      <c r="RHD111" s="98" t="s">
        <v>669</v>
      </c>
      <c r="RHE111" s="98" t="s">
        <v>669</v>
      </c>
      <c r="RHF111" s="98" t="s">
        <v>669</v>
      </c>
      <c r="RHG111" s="98" t="s">
        <v>669</v>
      </c>
      <c r="RHH111" s="98" t="s">
        <v>669</v>
      </c>
      <c r="RHI111" s="98" t="s">
        <v>669</v>
      </c>
      <c r="RHJ111" s="98" t="s">
        <v>669</v>
      </c>
      <c r="RHK111" s="98" t="s">
        <v>669</v>
      </c>
      <c r="RHL111" s="98" t="s">
        <v>669</v>
      </c>
      <c r="RHM111" s="98" t="s">
        <v>669</v>
      </c>
      <c r="RHN111" s="98" t="s">
        <v>669</v>
      </c>
      <c r="RHO111" s="98" t="s">
        <v>669</v>
      </c>
      <c r="RHP111" s="98" t="s">
        <v>669</v>
      </c>
      <c r="RHQ111" s="98" t="s">
        <v>669</v>
      </c>
      <c r="RHR111" s="98" t="s">
        <v>669</v>
      </c>
      <c r="RHS111" s="98" t="s">
        <v>669</v>
      </c>
      <c r="RHT111" s="98" t="s">
        <v>669</v>
      </c>
      <c r="RHU111" s="98" t="s">
        <v>669</v>
      </c>
      <c r="RHV111" s="98" t="s">
        <v>669</v>
      </c>
      <c r="RHW111" s="98" t="s">
        <v>669</v>
      </c>
      <c r="RHX111" s="98" t="s">
        <v>669</v>
      </c>
      <c r="RHY111" s="98" t="s">
        <v>669</v>
      </c>
      <c r="RHZ111" s="98" t="s">
        <v>669</v>
      </c>
      <c r="RIA111" s="98" t="s">
        <v>669</v>
      </c>
      <c r="RIB111" s="98" t="s">
        <v>669</v>
      </c>
      <c r="RIC111" s="98" t="s">
        <v>669</v>
      </c>
      <c r="RID111" s="98" t="s">
        <v>669</v>
      </c>
      <c r="RIE111" s="98" t="s">
        <v>669</v>
      </c>
      <c r="RIF111" s="98" t="s">
        <v>669</v>
      </c>
      <c r="RIG111" s="98" t="s">
        <v>669</v>
      </c>
      <c r="RIH111" s="98" t="s">
        <v>669</v>
      </c>
      <c r="RII111" s="98" t="s">
        <v>669</v>
      </c>
      <c r="RIJ111" s="98" t="s">
        <v>669</v>
      </c>
      <c r="RIK111" s="98" t="s">
        <v>669</v>
      </c>
      <c r="RIL111" s="98" t="s">
        <v>669</v>
      </c>
      <c r="RIM111" s="98" t="s">
        <v>669</v>
      </c>
      <c r="RIN111" s="98" t="s">
        <v>669</v>
      </c>
      <c r="RIO111" s="98" t="s">
        <v>669</v>
      </c>
      <c r="RIP111" s="98" t="s">
        <v>669</v>
      </c>
      <c r="RIQ111" s="98" t="s">
        <v>669</v>
      </c>
      <c r="RIR111" s="98" t="s">
        <v>669</v>
      </c>
      <c r="RIS111" s="98" t="s">
        <v>669</v>
      </c>
      <c r="RIT111" s="98" t="s">
        <v>669</v>
      </c>
      <c r="RIU111" s="98" t="s">
        <v>669</v>
      </c>
      <c r="RIV111" s="98" t="s">
        <v>669</v>
      </c>
      <c r="RIW111" s="98" t="s">
        <v>669</v>
      </c>
      <c r="RIX111" s="98" t="s">
        <v>669</v>
      </c>
      <c r="RIY111" s="98" t="s">
        <v>669</v>
      </c>
      <c r="RIZ111" s="98" t="s">
        <v>669</v>
      </c>
      <c r="RJA111" s="98" t="s">
        <v>669</v>
      </c>
      <c r="RJB111" s="98" t="s">
        <v>669</v>
      </c>
      <c r="RJC111" s="98" t="s">
        <v>669</v>
      </c>
      <c r="RJD111" s="98" t="s">
        <v>669</v>
      </c>
      <c r="RJE111" s="98" t="s">
        <v>669</v>
      </c>
      <c r="RJF111" s="98" t="s">
        <v>669</v>
      </c>
      <c r="RJG111" s="98" t="s">
        <v>669</v>
      </c>
      <c r="RJH111" s="98" t="s">
        <v>669</v>
      </c>
      <c r="RJI111" s="98" t="s">
        <v>669</v>
      </c>
      <c r="RJJ111" s="98" t="s">
        <v>669</v>
      </c>
      <c r="RJK111" s="98" t="s">
        <v>669</v>
      </c>
      <c r="RJL111" s="98" t="s">
        <v>669</v>
      </c>
      <c r="RJM111" s="98" t="s">
        <v>669</v>
      </c>
      <c r="RJN111" s="98" t="s">
        <v>669</v>
      </c>
      <c r="RJO111" s="98" t="s">
        <v>669</v>
      </c>
      <c r="RJP111" s="98" t="s">
        <v>669</v>
      </c>
      <c r="RJQ111" s="98" t="s">
        <v>669</v>
      </c>
      <c r="RJR111" s="98" t="s">
        <v>669</v>
      </c>
      <c r="RJS111" s="98" t="s">
        <v>669</v>
      </c>
      <c r="RJT111" s="98" t="s">
        <v>669</v>
      </c>
      <c r="RJU111" s="98" t="s">
        <v>669</v>
      </c>
      <c r="RJV111" s="98" t="s">
        <v>669</v>
      </c>
      <c r="RJW111" s="98" t="s">
        <v>669</v>
      </c>
      <c r="RJX111" s="98" t="s">
        <v>669</v>
      </c>
      <c r="RJY111" s="98" t="s">
        <v>669</v>
      </c>
      <c r="RJZ111" s="98" t="s">
        <v>669</v>
      </c>
      <c r="RKA111" s="98" t="s">
        <v>669</v>
      </c>
      <c r="RKB111" s="98" t="s">
        <v>669</v>
      </c>
      <c r="RKC111" s="98" t="s">
        <v>669</v>
      </c>
      <c r="RKD111" s="98" t="s">
        <v>669</v>
      </c>
      <c r="RKE111" s="98" t="s">
        <v>669</v>
      </c>
      <c r="RKF111" s="98" t="s">
        <v>669</v>
      </c>
      <c r="RKG111" s="98" t="s">
        <v>669</v>
      </c>
      <c r="RKH111" s="98" t="s">
        <v>669</v>
      </c>
      <c r="RKI111" s="98" t="s">
        <v>669</v>
      </c>
      <c r="RKJ111" s="98" t="s">
        <v>669</v>
      </c>
      <c r="RKK111" s="98" t="s">
        <v>669</v>
      </c>
      <c r="RKL111" s="98" t="s">
        <v>669</v>
      </c>
      <c r="RKM111" s="98" t="s">
        <v>669</v>
      </c>
      <c r="RKN111" s="98" t="s">
        <v>669</v>
      </c>
      <c r="RKO111" s="98" t="s">
        <v>669</v>
      </c>
      <c r="RKP111" s="98" t="s">
        <v>669</v>
      </c>
      <c r="RKQ111" s="98" t="s">
        <v>669</v>
      </c>
      <c r="RKR111" s="98" t="s">
        <v>669</v>
      </c>
      <c r="RKS111" s="98" t="s">
        <v>669</v>
      </c>
      <c r="RKT111" s="98" t="s">
        <v>669</v>
      </c>
      <c r="RKU111" s="98" t="s">
        <v>669</v>
      </c>
      <c r="RKV111" s="98" t="s">
        <v>669</v>
      </c>
      <c r="RKW111" s="98" t="s">
        <v>669</v>
      </c>
      <c r="RKX111" s="98" t="s">
        <v>669</v>
      </c>
      <c r="RKY111" s="98" t="s">
        <v>669</v>
      </c>
      <c r="RKZ111" s="98" t="s">
        <v>669</v>
      </c>
      <c r="RLA111" s="98" t="s">
        <v>669</v>
      </c>
      <c r="RLB111" s="98" t="s">
        <v>669</v>
      </c>
      <c r="RLC111" s="98" t="s">
        <v>669</v>
      </c>
      <c r="RLD111" s="98" t="s">
        <v>669</v>
      </c>
      <c r="RLE111" s="98" t="s">
        <v>669</v>
      </c>
      <c r="RLF111" s="98" t="s">
        <v>669</v>
      </c>
      <c r="RLG111" s="98" t="s">
        <v>669</v>
      </c>
      <c r="RLH111" s="98" t="s">
        <v>669</v>
      </c>
      <c r="RLI111" s="98" t="s">
        <v>669</v>
      </c>
      <c r="RLJ111" s="98" t="s">
        <v>669</v>
      </c>
      <c r="RLK111" s="98" t="s">
        <v>669</v>
      </c>
      <c r="RLL111" s="98" t="s">
        <v>669</v>
      </c>
      <c r="RLM111" s="98" t="s">
        <v>669</v>
      </c>
      <c r="RLN111" s="98" t="s">
        <v>669</v>
      </c>
      <c r="RLO111" s="98" t="s">
        <v>669</v>
      </c>
      <c r="RLP111" s="98" t="s">
        <v>669</v>
      </c>
      <c r="RLQ111" s="98" t="s">
        <v>669</v>
      </c>
      <c r="RLR111" s="98" t="s">
        <v>669</v>
      </c>
      <c r="RLS111" s="98" t="s">
        <v>669</v>
      </c>
      <c r="RLT111" s="98" t="s">
        <v>669</v>
      </c>
      <c r="RLU111" s="98" t="s">
        <v>669</v>
      </c>
      <c r="RLV111" s="98" t="s">
        <v>669</v>
      </c>
      <c r="RLW111" s="98" t="s">
        <v>669</v>
      </c>
      <c r="RLX111" s="98" t="s">
        <v>669</v>
      </c>
      <c r="RLY111" s="98" t="s">
        <v>669</v>
      </c>
      <c r="RLZ111" s="98" t="s">
        <v>669</v>
      </c>
      <c r="RMA111" s="98" t="s">
        <v>669</v>
      </c>
      <c r="RMB111" s="98" t="s">
        <v>669</v>
      </c>
      <c r="RMC111" s="98" t="s">
        <v>669</v>
      </c>
      <c r="RMD111" s="98" t="s">
        <v>669</v>
      </c>
      <c r="RME111" s="98" t="s">
        <v>669</v>
      </c>
      <c r="RMF111" s="98" t="s">
        <v>669</v>
      </c>
      <c r="RMG111" s="98" t="s">
        <v>669</v>
      </c>
      <c r="RMH111" s="98" t="s">
        <v>669</v>
      </c>
      <c r="RMI111" s="98" t="s">
        <v>669</v>
      </c>
      <c r="RMJ111" s="98" t="s">
        <v>669</v>
      </c>
      <c r="RMK111" s="98" t="s">
        <v>669</v>
      </c>
      <c r="RML111" s="98" t="s">
        <v>669</v>
      </c>
      <c r="RMM111" s="98" t="s">
        <v>669</v>
      </c>
      <c r="RMN111" s="98" t="s">
        <v>669</v>
      </c>
      <c r="RMO111" s="98" t="s">
        <v>669</v>
      </c>
      <c r="RMP111" s="98" t="s">
        <v>669</v>
      </c>
      <c r="RMQ111" s="98" t="s">
        <v>669</v>
      </c>
      <c r="RMR111" s="98" t="s">
        <v>669</v>
      </c>
      <c r="RMS111" s="98" t="s">
        <v>669</v>
      </c>
      <c r="RMT111" s="98" t="s">
        <v>669</v>
      </c>
      <c r="RMU111" s="98" t="s">
        <v>669</v>
      </c>
      <c r="RMV111" s="98" t="s">
        <v>669</v>
      </c>
      <c r="RMW111" s="98" t="s">
        <v>669</v>
      </c>
      <c r="RMX111" s="98" t="s">
        <v>669</v>
      </c>
      <c r="RMY111" s="98" t="s">
        <v>669</v>
      </c>
      <c r="RMZ111" s="98" t="s">
        <v>669</v>
      </c>
      <c r="RNA111" s="98" t="s">
        <v>669</v>
      </c>
      <c r="RNB111" s="98" t="s">
        <v>669</v>
      </c>
      <c r="RNC111" s="98" t="s">
        <v>669</v>
      </c>
      <c r="RND111" s="98" t="s">
        <v>669</v>
      </c>
      <c r="RNE111" s="98" t="s">
        <v>669</v>
      </c>
      <c r="RNF111" s="98" t="s">
        <v>669</v>
      </c>
      <c r="RNG111" s="98" t="s">
        <v>669</v>
      </c>
      <c r="RNH111" s="98" t="s">
        <v>669</v>
      </c>
      <c r="RNI111" s="98" t="s">
        <v>669</v>
      </c>
      <c r="RNJ111" s="98" t="s">
        <v>669</v>
      </c>
      <c r="RNK111" s="98" t="s">
        <v>669</v>
      </c>
      <c r="RNL111" s="98" t="s">
        <v>669</v>
      </c>
      <c r="RNM111" s="98" t="s">
        <v>669</v>
      </c>
      <c r="RNN111" s="98" t="s">
        <v>669</v>
      </c>
      <c r="RNO111" s="98" t="s">
        <v>669</v>
      </c>
      <c r="RNP111" s="98" t="s">
        <v>669</v>
      </c>
      <c r="RNQ111" s="98" t="s">
        <v>669</v>
      </c>
      <c r="RNR111" s="98" t="s">
        <v>669</v>
      </c>
      <c r="RNS111" s="98" t="s">
        <v>669</v>
      </c>
      <c r="RNT111" s="98" t="s">
        <v>669</v>
      </c>
      <c r="RNU111" s="98" t="s">
        <v>669</v>
      </c>
      <c r="RNV111" s="98" t="s">
        <v>669</v>
      </c>
      <c r="RNW111" s="98" t="s">
        <v>669</v>
      </c>
      <c r="RNX111" s="98" t="s">
        <v>669</v>
      </c>
      <c r="RNY111" s="98" t="s">
        <v>669</v>
      </c>
      <c r="RNZ111" s="98" t="s">
        <v>669</v>
      </c>
      <c r="ROA111" s="98" t="s">
        <v>669</v>
      </c>
      <c r="ROB111" s="98" t="s">
        <v>669</v>
      </c>
      <c r="ROC111" s="98" t="s">
        <v>669</v>
      </c>
      <c r="ROD111" s="98" t="s">
        <v>669</v>
      </c>
      <c r="ROE111" s="98" t="s">
        <v>669</v>
      </c>
      <c r="ROF111" s="98" t="s">
        <v>669</v>
      </c>
      <c r="ROG111" s="98" t="s">
        <v>669</v>
      </c>
      <c r="ROH111" s="98" t="s">
        <v>669</v>
      </c>
      <c r="ROI111" s="98" t="s">
        <v>669</v>
      </c>
      <c r="ROJ111" s="98" t="s">
        <v>669</v>
      </c>
      <c r="ROK111" s="98" t="s">
        <v>669</v>
      </c>
      <c r="ROL111" s="98" t="s">
        <v>669</v>
      </c>
      <c r="ROM111" s="98" t="s">
        <v>669</v>
      </c>
      <c r="RON111" s="98" t="s">
        <v>669</v>
      </c>
      <c r="ROO111" s="98" t="s">
        <v>669</v>
      </c>
      <c r="ROP111" s="98" t="s">
        <v>669</v>
      </c>
      <c r="ROQ111" s="98" t="s">
        <v>669</v>
      </c>
      <c r="ROR111" s="98" t="s">
        <v>669</v>
      </c>
      <c r="ROS111" s="98" t="s">
        <v>669</v>
      </c>
      <c r="ROT111" s="98" t="s">
        <v>669</v>
      </c>
      <c r="ROU111" s="98" t="s">
        <v>669</v>
      </c>
      <c r="ROV111" s="98" t="s">
        <v>669</v>
      </c>
      <c r="ROW111" s="98" t="s">
        <v>669</v>
      </c>
      <c r="ROX111" s="98" t="s">
        <v>669</v>
      </c>
      <c r="ROY111" s="98" t="s">
        <v>669</v>
      </c>
      <c r="ROZ111" s="98" t="s">
        <v>669</v>
      </c>
      <c r="RPA111" s="98" t="s">
        <v>669</v>
      </c>
      <c r="RPB111" s="98" t="s">
        <v>669</v>
      </c>
      <c r="RPC111" s="98" t="s">
        <v>669</v>
      </c>
      <c r="RPD111" s="98" t="s">
        <v>669</v>
      </c>
      <c r="RPE111" s="98" t="s">
        <v>669</v>
      </c>
      <c r="RPF111" s="98" t="s">
        <v>669</v>
      </c>
      <c r="RPG111" s="98" t="s">
        <v>669</v>
      </c>
      <c r="RPH111" s="98" t="s">
        <v>669</v>
      </c>
      <c r="RPI111" s="98" t="s">
        <v>669</v>
      </c>
      <c r="RPJ111" s="98" t="s">
        <v>669</v>
      </c>
      <c r="RPK111" s="98" t="s">
        <v>669</v>
      </c>
      <c r="RPL111" s="98" t="s">
        <v>669</v>
      </c>
      <c r="RPM111" s="98" t="s">
        <v>669</v>
      </c>
      <c r="RPN111" s="98" t="s">
        <v>669</v>
      </c>
      <c r="RPO111" s="98" t="s">
        <v>669</v>
      </c>
      <c r="RPP111" s="98" t="s">
        <v>669</v>
      </c>
      <c r="RPQ111" s="98" t="s">
        <v>669</v>
      </c>
      <c r="RPR111" s="98" t="s">
        <v>669</v>
      </c>
      <c r="RPS111" s="98" t="s">
        <v>669</v>
      </c>
      <c r="RPT111" s="98" t="s">
        <v>669</v>
      </c>
      <c r="RPU111" s="98" t="s">
        <v>669</v>
      </c>
      <c r="RPV111" s="98" t="s">
        <v>669</v>
      </c>
      <c r="RPW111" s="98" t="s">
        <v>669</v>
      </c>
      <c r="RPX111" s="98" t="s">
        <v>669</v>
      </c>
      <c r="RPY111" s="98" t="s">
        <v>669</v>
      </c>
      <c r="RPZ111" s="98" t="s">
        <v>669</v>
      </c>
      <c r="RQA111" s="98" t="s">
        <v>669</v>
      </c>
      <c r="RQB111" s="98" t="s">
        <v>669</v>
      </c>
      <c r="RQC111" s="98" t="s">
        <v>669</v>
      </c>
      <c r="RQD111" s="98" t="s">
        <v>669</v>
      </c>
      <c r="RQE111" s="98" t="s">
        <v>669</v>
      </c>
      <c r="RQF111" s="98" t="s">
        <v>669</v>
      </c>
      <c r="RQG111" s="98" t="s">
        <v>669</v>
      </c>
      <c r="RQH111" s="98" t="s">
        <v>669</v>
      </c>
      <c r="RQI111" s="98" t="s">
        <v>669</v>
      </c>
      <c r="RQJ111" s="98" t="s">
        <v>669</v>
      </c>
      <c r="RQK111" s="98" t="s">
        <v>669</v>
      </c>
      <c r="RQL111" s="98" t="s">
        <v>669</v>
      </c>
      <c r="RQM111" s="98" t="s">
        <v>669</v>
      </c>
      <c r="RQN111" s="98" t="s">
        <v>669</v>
      </c>
      <c r="RQO111" s="98" t="s">
        <v>669</v>
      </c>
      <c r="RQP111" s="98" t="s">
        <v>669</v>
      </c>
      <c r="RQQ111" s="98" t="s">
        <v>669</v>
      </c>
      <c r="RQR111" s="98" t="s">
        <v>669</v>
      </c>
      <c r="RQS111" s="98" t="s">
        <v>669</v>
      </c>
      <c r="RQT111" s="98" t="s">
        <v>669</v>
      </c>
      <c r="RQU111" s="98" t="s">
        <v>669</v>
      </c>
      <c r="RQV111" s="98" t="s">
        <v>669</v>
      </c>
      <c r="RQW111" s="98" t="s">
        <v>669</v>
      </c>
      <c r="RQX111" s="98" t="s">
        <v>669</v>
      </c>
      <c r="RQY111" s="98" t="s">
        <v>669</v>
      </c>
      <c r="RQZ111" s="98" t="s">
        <v>669</v>
      </c>
      <c r="RRA111" s="98" t="s">
        <v>669</v>
      </c>
      <c r="RRB111" s="98" t="s">
        <v>669</v>
      </c>
      <c r="RRC111" s="98" t="s">
        <v>669</v>
      </c>
      <c r="RRD111" s="98" t="s">
        <v>669</v>
      </c>
      <c r="RRE111" s="98" t="s">
        <v>669</v>
      </c>
      <c r="RRF111" s="98" t="s">
        <v>669</v>
      </c>
      <c r="RRG111" s="98" t="s">
        <v>669</v>
      </c>
      <c r="RRH111" s="98" t="s">
        <v>669</v>
      </c>
      <c r="RRI111" s="98" t="s">
        <v>669</v>
      </c>
      <c r="RRJ111" s="98" t="s">
        <v>669</v>
      </c>
      <c r="RRK111" s="98" t="s">
        <v>669</v>
      </c>
      <c r="RRL111" s="98" t="s">
        <v>669</v>
      </c>
      <c r="RRM111" s="98" t="s">
        <v>669</v>
      </c>
      <c r="RRN111" s="98" t="s">
        <v>669</v>
      </c>
      <c r="RRO111" s="98" t="s">
        <v>669</v>
      </c>
      <c r="RRP111" s="98" t="s">
        <v>669</v>
      </c>
      <c r="RRQ111" s="98" t="s">
        <v>669</v>
      </c>
      <c r="RRR111" s="98" t="s">
        <v>669</v>
      </c>
      <c r="RRS111" s="98" t="s">
        <v>669</v>
      </c>
      <c r="RRT111" s="98" t="s">
        <v>669</v>
      </c>
      <c r="RRU111" s="98" t="s">
        <v>669</v>
      </c>
      <c r="RRV111" s="98" t="s">
        <v>669</v>
      </c>
      <c r="RRW111" s="98" t="s">
        <v>669</v>
      </c>
      <c r="RRX111" s="98" t="s">
        <v>669</v>
      </c>
      <c r="RRY111" s="98" t="s">
        <v>669</v>
      </c>
      <c r="RRZ111" s="98" t="s">
        <v>669</v>
      </c>
      <c r="RSA111" s="98" t="s">
        <v>669</v>
      </c>
      <c r="RSB111" s="98" t="s">
        <v>669</v>
      </c>
      <c r="RSC111" s="98" t="s">
        <v>669</v>
      </c>
      <c r="RSD111" s="98" t="s">
        <v>669</v>
      </c>
      <c r="RSE111" s="98" t="s">
        <v>669</v>
      </c>
      <c r="RSF111" s="98" t="s">
        <v>669</v>
      </c>
      <c r="RSG111" s="98" t="s">
        <v>669</v>
      </c>
      <c r="RSH111" s="98" t="s">
        <v>669</v>
      </c>
      <c r="RSI111" s="98" t="s">
        <v>669</v>
      </c>
      <c r="RSJ111" s="98" t="s">
        <v>669</v>
      </c>
      <c r="RSK111" s="98" t="s">
        <v>669</v>
      </c>
      <c r="RSL111" s="98" t="s">
        <v>669</v>
      </c>
      <c r="RSM111" s="98" t="s">
        <v>669</v>
      </c>
      <c r="RSN111" s="98" t="s">
        <v>669</v>
      </c>
      <c r="RSO111" s="98" t="s">
        <v>669</v>
      </c>
      <c r="RSP111" s="98" t="s">
        <v>669</v>
      </c>
      <c r="RSQ111" s="98" t="s">
        <v>669</v>
      </c>
      <c r="RSR111" s="98" t="s">
        <v>669</v>
      </c>
      <c r="RSS111" s="98" t="s">
        <v>669</v>
      </c>
      <c r="RST111" s="98" t="s">
        <v>669</v>
      </c>
      <c r="RSU111" s="98" t="s">
        <v>669</v>
      </c>
      <c r="RSV111" s="98" t="s">
        <v>669</v>
      </c>
      <c r="RSW111" s="98" t="s">
        <v>669</v>
      </c>
      <c r="RSX111" s="98" t="s">
        <v>669</v>
      </c>
      <c r="RSY111" s="98" t="s">
        <v>669</v>
      </c>
      <c r="RSZ111" s="98" t="s">
        <v>669</v>
      </c>
      <c r="RTA111" s="98" t="s">
        <v>669</v>
      </c>
      <c r="RTB111" s="98" t="s">
        <v>669</v>
      </c>
      <c r="RTC111" s="98" t="s">
        <v>669</v>
      </c>
      <c r="RTD111" s="98" t="s">
        <v>669</v>
      </c>
      <c r="RTE111" s="98" t="s">
        <v>669</v>
      </c>
      <c r="RTF111" s="98" t="s">
        <v>669</v>
      </c>
      <c r="RTG111" s="98" t="s">
        <v>669</v>
      </c>
      <c r="RTH111" s="98" t="s">
        <v>669</v>
      </c>
      <c r="RTI111" s="98" t="s">
        <v>669</v>
      </c>
      <c r="RTJ111" s="98" t="s">
        <v>669</v>
      </c>
      <c r="RTK111" s="98" t="s">
        <v>669</v>
      </c>
      <c r="RTL111" s="98" t="s">
        <v>669</v>
      </c>
      <c r="RTM111" s="98" t="s">
        <v>669</v>
      </c>
      <c r="RTN111" s="98" t="s">
        <v>669</v>
      </c>
      <c r="RTO111" s="98" t="s">
        <v>669</v>
      </c>
      <c r="RTP111" s="98" t="s">
        <v>669</v>
      </c>
      <c r="RTQ111" s="98" t="s">
        <v>669</v>
      </c>
      <c r="RTR111" s="98" t="s">
        <v>669</v>
      </c>
      <c r="RTS111" s="98" t="s">
        <v>669</v>
      </c>
      <c r="RTT111" s="98" t="s">
        <v>669</v>
      </c>
      <c r="RTU111" s="98" t="s">
        <v>669</v>
      </c>
      <c r="RTV111" s="98" t="s">
        <v>669</v>
      </c>
      <c r="RTW111" s="98" t="s">
        <v>669</v>
      </c>
      <c r="RTX111" s="98" t="s">
        <v>669</v>
      </c>
      <c r="RTY111" s="98" t="s">
        <v>669</v>
      </c>
      <c r="RTZ111" s="98" t="s">
        <v>669</v>
      </c>
      <c r="RUA111" s="98" t="s">
        <v>669</v>
      </c>
      <c r="RUB111" s="98" t="s">
        <v>669</v>
      </c>
      <c r="RUC111" s="98" t="s">
        <v>669</v>
      </c>
      <c r="RUD111" s="98" t="s">
        <v>669</v>
      </c>
      <c r="RUE111" s="98" t="s">
        <v>669</v>
      </c>
      <c r="RUF111" s="98" t="s">
        <v>669</v>
      </c>
      <c r="RUG111" s="98" t="s">
        <v>669</v>
      </c>
      <c r="RUH111" s="98" t="s">
        <v>669</v>
      </c>
      <c r="RUI111" s="98" t="s">
        <v>669</v>
      </c>
      <c r="RUJ111" s="98" t="s">
        <v>669</v>
      </c>
      <c r="RUK111" s="98" t="s">
        <v>669</v>
      </c>
      <c r="RUL111" s="98" t="s">
        <v>669</v>
      </c>
      <c r="RUM111" s="98" t="s">
        <v>669</v>
      </c>
      <c r="RUN111" s="98" t="s">
        <v>669</v>
      </c>
      <c r="RUO111" s="98" t="s">
        <v>669</v>
      </c>
      <c r="RUP111" s="98" t="s">
        <v>669</v>
      </c>
      <c r="RUQ111" s="98" t="s">
        <v>669</v>
      </c>
      <c r="RUR111" s="98" t="s">
        <v>669</v>
      </c>
      <c r="RUS111" s="98" t="s">
        <v>669</v>
      </c>
      <c r="RUT111" s="98" t="s">
        <v>669</v>
      </c>
      <c r="RUU111" s="98" t="s">
        <v>669</v>
      </c>
      <c r="RUV111" s="98" t="s">
        <v>669</v>
      </c>
      <c r="RUW111" s="98" t="s">
        <v>669</v>
      </c>
      <c r="RUX111" s="98" t="s">
        <v>669</v>
      </c>
      <c r="RUY111" s="98" t="s">
        <v>669</v>
      </c>
      <c r="RUZ111" s="98" t="s">
        <v>669</v>
      </c>
      <c r="RVA111" s="98" t="s">
        <v>669</v>
      </c>
      <c r="RVB111" s="98" t="s">
        <v>669</v>
      </c>
      <c r="RVC111" s="98" t="s">
        <v>669</v>
      </c>
      <c r="RVD111" s="98" t="s">
        <v>669</v>
      </c>
      <c r="RVE111" s="98" t="s">
        <v>669</v>
      </c>
      <c r="RVF111" s="98" t="s">
        <v>669</v>
      </c>
      <c r="RVG111" s="98" t="s">
        <v>669</v>
      </c>
      <c r="RVH111" s="98" t="s">
        <v>669</v>
      </c>
      <c r="RVI111" s="98" t="s">
        <v>669</v>
      </c>
      <c r="RVJ111" s="98" t="s">
        <v>669</v>
      </c>
      <c r="RVK111" s="98" t="s">
        <v>669</v>
      </c>
      <c r="RVL111" s="98" t="s">
        <v>669</v>
      </c>
      <c r="RVM111" s="98" t="s">
        <v>669</v>
      </c>
      <c r="RVN111" s="98" t="s">
        <v>669</v>
      </c>
      <c r="RVO111" s="98" t="s">
        <v>669</v>
      </c>
      <c r="RVP111" s="98" t="s">
        <v>669</v>
      </c>
      <c r="RVQ111" s="98" t="s">
        <v>669</v>
      </c>
      <c r="RVR111" s="98" t="s">
        <v>669</v>
      </c>
      <c r="RVS111" s="98" t="s">
        <v>669</v>
      </c>
      <c r="RVT111" s="98" t="s">
        <v>669</v>
      </c>
      <c r="RVU111" s="98" t="s">
        <v>669</v>
      </c>
      <c r="RVV111" s="98" t="s">
        <v>669</v>
      </c>
      <c r="RVW111" s="98" t="s">
        <v>669</v>
      </c>
      <c r="RVX111" s="98" t="s">
        <v>669</v>
      </c>
      <c r="RVY111" s="98" t="s">
        <v>669</v>
      </c>
      <c r="RVZ111" s="98" t="s">
        <v>669</v>
      </c>
      <c r="RWA111" s="98" t="s">
        <v>669</v>
      </c>
      <c r="RWB111" s="98" t="s">
        <v>669</v>
      </c>
      <c r="RWC111" s="98" t="s">
        <v>669</v>
      </c>
      <c r="RWD111" s="98" t="s">
        <v>669</v>
      </c>
      <c r="RWE111" s="98" t="s">
        <v>669</v>
      </c>
      <c r="RWF111" s="98" t="s">
        <v>669</v>
      </c>
      <c r="RWG111" s="98" t="s">
        <v>669</v>
      </c>
      <c r="RWH111" s="98" t="s">
        <v>669</v>
      </c>
      <c r="RWI111" s="98" t="s">
        <v>669</v>
      </c>
      <c r="RWJ111" s="98" t="s">
        <v>669</v>
      </c>
      <c r="RWK111" s="98" t="s">
        <v>669</v>
      </c>
      <c r="RWL111" s="98" t="s">
        <v>669</v>
      </c>
      <c r="RWM111" s="98" t="s">
        <v>669</v>
      </c>
      <c r="RWN111" s="98" t="s">
        <v>669</v>
      </c>
      <c r="RWO111" s="98" t="s">
        <v>669</v>
      </c>
      <c r="RWP111" s="98" t="s">
        <v>669</v>
      </c>
      <c r="RWQ111" s="98" t="s">
        <v>669</v>
      </c>
      <c r="RWR111" s="98" t="s">
        <v>669</v>
      </c>
      <c r="RWS111" s="98" t="s">
        <v>669</v>
      </c>
      <c r="RWT111" s="98" t="s">
        <v>669</v>
      </c>
      <c r="RWU111" s="98" t="s">
        <v>669</v>
      </c>
      <c r="RWV111" s="98" t="s">
        <v>669</v>
      </c>
      <c r="RWW111" s="98" t="s">
        <v>669</v>
      </c>
      <c r="RWX111" s="98" t="s">
        <v>669</v>
      </c>
      <c r="RWY111" s="98" t="s">
        <v>669</v>
      </c>
      <c r="RWZ111" s="98" t="s">
        <v>669</v>
      </c>
      <c r="RXA111" s="98" t="s">
        <v>669</v>
      </c>
      <c r="RXB111" s="98" t="s">
        <v>669</v>
      </c>
      <c r="RXC111" s="98" t="s">
        <v>669</v>
      </c>
      <c r="RXD111" s="98" t="s">
        <v>669</v>
      </c>
      <c r="RXE111" s="98" t="s">
        <v>669</v>
      </c>
      <c r="RXF111" s="98" t="s">
        <v>669</v>
      </c>
      <c r="RXG111" s="98" t="s">
        <v>669</v>
      </c>
      <c r="RXH111" s="98" t="s">
        <v>669</v>
      </c>
      <c r="RXI111" s="98" t="s">
        <v>669</v>
      </c>
      <c r="RXJ111" s="98" t="s">
        <v>669</v>
      </c>
      <c r="RXK111" s="98" t="s">
        <v>669</v>
      </c>
      <c r="RXL111" s="98" t="s">
        <v>669</v>
      </c>
      <c r="RXM111" s="98" t="s">
        <v>669</v>
      </c>
      <c r="RXN111" s="98" t="s">
        <v>669</v>
      </c>
      <c r="RXO111" s="98" t="s">
        <v>669</v>
      </c>
      <c r="RXP111" s="98" t="s">
        <v>669</v>
      </c>
      <c r="RXQ111" s="98" t="s">
        <v>669</v>
      </c>
      <c r="RXR111" s="98" t="s">
        <v>669</v>
      </c>
      <c r="RXS111" s="98" t="s">
        <v>669</v>
      </c>
      <c r="RXT111" s="98" t="s">
        <v>669</v>
      </c>
      <c r="RXU111" s="98" t="s">
        <v>669</v>
      </c>
      <c r="RXV111" s="98" t="s">
        <v>669</v>
      </c>
      <c r="RXW111" s="98" t="s">
        <v>669</v>
      </c>
      <c r="RXX111" s="98" t="s">
        <v>669</v>
      </c>
      <c r="RXY111" s="98" t="s">
        <v>669</v>
      </c>
      <c r="RXZ111" s="98" t="s">
        <v>669</v>
      </c>
      <c r="RYA111" s="98" t="s">
        <v>669</v>
      </c>
      <c r="RYB111" s="98" t="s">
        <v>669</v>
      </c>
      <c r="RYC111" s="98" t="s">
        <v>669</v>
      </c>
      <c r="RYD111" s="98" t="s">
        <v>669</v>
      </c>
      <c r="RYE111" s="98" t="s">
        <v>669</v>
      </c>
      <c r="RYF111" s="98" t="s">
        <v>669</v>
      </c>
      <c r="RYG111" s="98" t="s">
        <v>669</v>
      </c>
      <c r="RYH111" s="98" t="s">
        <v>669</v>
      </c>
      <c r="RYI111" s="98" t="s">
        <v>669</v>
      </c>
      <c r="RYJ111" s="98" t="s">
        <v>669</v>
      </c>
      <c r="RYK111" s="98" t="s">
        <v>669</v>
      </c>
      <c r="RYL111" s="98" t="s">
        <v>669</v>
      </c>
      <c r="RYM111" s="98" t="s">
        <v>669</v>
      </c>
      <c r="RYN111" s="98" t="s">
        <v>669</v>
      </c>
      <c r="RYO111" s="98" t="s">
        <v>669</v>
      </c>
      <c r="RYP111" s="98" t="s">
        <v>669</v>
      </c>
      <c r="RYQ111" s="98" t="s">
        <v>669</v>
      </c>
      <c r="RYR111" s="98" t="s">
        <v>669</v>
      </c>
      <c r="RYS111" s="98" t="s">
        <v>669</v>
      </c>
      <c r="RYT111" s="98" t="s">
        <v>669</v>
      </c>
      <c r="RYU111" s="98" t="s">
        <v>669</v>
      </c>
      <c r="RYV111" s="98" t="s">
        <v>669</v>
      </c>
      <c r="RYW111" s="98" t="s">
        <v>669</v>
      </c>
      <c r="RYX111" s="98" t="s">
        <v>669</v>
      </c>
      <c r="RYY111" s="98" t="s">
        <v>669</v>
      </c>
      <c r="RYZ111" s="98" t="s">
        <v>669</v>
      </c>
      <c r="RZA111" s="98" t="s">
        <v>669</v>
      </c>
      <c r="RZB111" s="98" t="s">
        <v>669</v>
      </c>
      <c r="RZC111" s="98" t="s">
        <v>669</v>
      </c>
      <c r="RZD111" s="98" t="s">
        <v>669</v>
      </c>
      <c r="RZE111" s="98" t="s">
        <v>669</v>
      </c>
      <c r="RZF111" s="98" t="s">
        <v>669</v>
      </c>
      <c r="RZG111" s="98" t="s">
        <v>669</v>
      </c>
      <c r="RZH111" s="98" t="s">
        <v>669</v>
      </c>
      <c r="RZI111" s="98" t="s">
        <v>669</v>
      </c>
      <c r="RZJ111" s="98" t="s">
        <v>669</v>
      </c>
      <c r="RZK111" s="98" t="s">
        <v>669</v>
      </c>
      <c r="RZL111" s="98" t="s">
        <v>669</v>
      </c>
      <c r="RZM111" s="98" t="s">
        <v>669</v>
      </c>
      <c r="RZN111" s="98" t="s">
        <v>669</v>
      </c>
      <c r="RZO111" s="98" t="s">
        <v>669</v>
      </c>
      <c r="RZP111" s="98" t="s">
        <v>669</v>
      </c>
      <c r="RZQ111" s="98" t="s">
        <v>669</v>
      </c>
      <c r="RZR111" s="98" t="s">
        <v>669</v>
      </c>
      <c r="RZS111" s="98" t="s">
        <v>669</v>
      </c>
      <c r="RZT111" s="98" t="s">
        <v>669</v>
      </c>
      <c r="RZU111" s="98" t="s">
        <v>669</v>
      </c>
      <c r="RZV111" s="98" t="s">
        <v>669</v>
      </c>
      <c r="RZW111" s="98" t="s">
        <v>669</v>
      </c>
      <c r="RZX111" s="98" t="s">
        <v>669</v>
      </c>
      <c r="RZY111" s="98" t="s">
        <v>669</v>
      </c>
      <c r="RZZ111" s="98" t="s">
        <v>669</v>
      </c>
      <c r="SAA111" s="98" t="s">
        <v>669</v>
      </c>
      <c r="SAB111" s="98" t="s">
        <v>669</v>
      </c>
      <c r="SAC111" s="98" t="s">
        <v>669</v>
      </c>
      <c r="SAD111" s="98" t="s">
        <v>669</v>
      </c>
      <c r="SAE111" s="98" t="s">
        <v>669</v>
      </c>
      <c r="SAF111" s="98" t="s">
        <v>669</v>
      </c>
      <c r="SAG111" s="98" t="s">
        <v>669</v>
      </c>
      <c r="SAH111" s="98" t="s">
        <v>669</v>
      </c>
      <c r="SAI111" s="98" t="s">
        <v>669</v>
      </c>
      <c r="SAJ111" s="98" t="s">
        <v>669</v>
      </c>
      <c r="SAK111" s="98" t="s">
        <v>669</v>
      </c>
      <c r="SAL111" s="98" t="s">
        <v>669</v>
      </c>
      <c r="SAM111" s="98" t="s">
        <v>669</v>
      </c>
      <c r="SAN111" s="98" t="s">
        <v>669</v>
      </c>
      <c r="SAO111" s="98" t="s">
        <v>669</v>
      </c>
      <c r="SAP111" s="98" t="s">
        <v>669</v>
      </c>
      <c r="SAQ111" s="98" t="s">
        <v>669</v>
      </c>
      <c r="SAR111" s="98" t="s">
        <v>669</v>
      </c>
      <c r="SAS111" s="98" t="s">
        <v>669</v>
      </c>
      <c r="SAT111" s="98" t="s">
        <v>669</v>
      </c>
      <c r="SAU111" s="98" t="s">
        <v>669</v>
      </c>
      <c r="SAV111" s="98" t="s">
        <v>669</v>
      </c>
      <c r="SAW111" s="98" t="s">
        <v>669</v>
      </c>
      <c r="SAX111" s="98" t="s">
        <v>669</v>
      </c>
      <c r="SAY111" s="98" t="s">
        <v>669</v>
      </c>
      <c r="SAZ111" s="98" t="s">
        <v>669</v>
      </c>
      <c r="SBA111" s="98" t="s">
        <v>669</v>
      </c>
      <c r="SBB111" s="98" t="s">
        <v>669</v>
      </c>
      <c r="SBC111" s="98" t="s">
        <v>669</v>
      </c>
      <c r="SBD111" s="98" t="s">
        <v>669</v>
      </c>
      <c r="SBE111" s="98" t="s">
        <v>669</v>
      </c>
      <c r="SBF111" s="98" t="s">
        <v>669</v>
      </c>
      <c r="SBG111" s="98" t="s">
        <v>669</v>
      </c>
      <c r="SBH111" s="98" t="s">
        <v>669</v>
      </c>
      <c r="SBI111" s="98" t="s">
        <v>669</v>
      </c>
      <c r="SBJ111" s="98" t="s">
        <v>669</v>
      </c>
      <c r="SBK111" s="98" t="s">
        <v>669</v>
      </c>
      <c r="SBL111" s="98" t="s">
        <v>669</v>
      </c>
      <c r="SBM111" s="98" t="s">
        <v>669</v>
      </c>
      <c r="SBN111" s="98" t="s">
        <v>669</v>
      </c>
      <c r="SBO111" s="98" t="s">
        <v>669</v>
      </c>
      <c r="SBP111" s="98" t="s">
        <v>669</v>
      </c>
      <c r="SBQ111" s="98" t="s">
        <v>669</v>
      </c>
      <c r="SBR111" s="98" t="s">
        <v>669</v>
      </c>
      <c r="SBS111" s="98" t="s">
        <v>669</v>
      </c>
      <c r="SBT111" s="98" t="s">
        <v>669</v>
      </c>
      <c r="SBU111" s="98" t="s">
        <v>669</v>
      </c>
      <c r="SBV111" s="98" t="s">
        <v>669</v>
      </c>
      <c r="SBW111" s="98" t="s">
        <v>669</v>
      </c>
      <c r="SBX111" s="98" t="s">
        <v>669</v>
      </c>
      <c r="SBY111" s="98" t="s">
        <v>669</v>
      </c>
      <c r="SBZ111" s="98" t="s">
        <v>669</v>
      </c>
      <c r="SCA111" s="98" t="s">
        <v>669</v>
      </c>
      <c r="SCB111" s="98" t="s">
        <v>669</v>
      </c>
      <c r="SCC111" s="98" t="s">
        <v>669</v>
      </c>
      <c r="SCD111" s="98" t="s">
        <v>669</v>
      </c>
      <c r="SCE111" s="98" t="s">
        <v>669</v>
      </c>
      <c r="SCF111" s="98" t="s">
        <v>669</v>
      </c>
      <c r="SCG111" s="98" t="s">
        <v>669</v>
      </c>
      <c r="SCH111" s="98" t="s">
        <v>669</v>
      </c>
      <c r="SCI111" s="98" t="s">
        <v>669</v>
      </c>
      <c r="SCJ111" s="98" t="s">
        <v>669</v>
      </c>
      <c r="SCK111" s="98" t="s">
        <v>669</v>
      </c>
      <c r="SCL111" s="98" t="s">
        <v>669</v>
      </c>
      <c r="SCM111" s="98" t="s">
        <v>669</v>
      </c>
      <c r="SCN111" s="98" t="s">
        <v>669</v>
      </c>
      <c r="SCO111" s="98" t="s">
        <v>669</v>
      </c>
      <c r="SCP111" s="98" t="s">
        <v>669</v>
      </c>
      <c r="SCQ111" s="98" t="s">
        <v>669</v>
      </c>
      <c r="SCR111" s="98" t="s">
        <v>669</v>
      </c>
      <c r="SCS111" s="98" t="s">
        <v>669</v>
      </c>
      <c r="SCT111" s="98" t="s">
        <v>669</v>
      </c>
      <c r="SCU111" s="98" t="s">
        <v>669</v>
      </c>
      <c r="SCV111" s="98" t="s">
        <v>669</v>
      </c>
      <c r="SCW111" s="98" t="s">
        <v>669</v>
      </c>
      <c r="SCX111" s="98" t="s">
        <v>669</v>
      </c>
      <c r="SCY111" s="98" t="s">
        <v>669</v>
      </c>
      <c r="SCZ111" s="98" t="s">
        <v>669</v>
      </c>
      <c r="SDA111" s="98" t="s">
        <v>669</v>
      </c>
      <c r="SDB111" s="98" t="s">
        <v>669</v>
      </c>
      <c r="SDC111" s="98" t="s">
        <v>669</v>
      </c>
      <c r="SDD111" s="98" t="s">
        <v>669</v>
      </c>
      <c r="SDE111" s="98" t="s">
        <v>669</v>
      </c>
      <c r="SDF111" s="98" t="s">
        <v>669</v>
      </c>
      <c r="SDG111" s="98" t="s">
        <v>669</v>
      </c>
      <c r="SDH111" s="98" t="s">
        <v>669</v>
      </c>
      <c r="SDI111" s="98" t="s">
        <v>669</v>
      </c>
      <c r="SDJ111" s="98" t="s">
        <v>669</v>
      </c>
      <c r="SDK111" s="98" t="s">
        <v>669</v>
      </c>
      <c r="SDL111" s="98" t="s">
        <v>669</v>
      </c>
      <c r="SDM111" s="98" t="s">
        <v>669</v>
      </c>
      <c r="SDN111" s="98" t="s">
        <v>669</v>
      </c>
      <c r="SDO111" s="98" t="s">
        <v>669</v>
      </c>
      <c r="SDP111" s="98" t="s">
        <v>669</v>
      </c>
      <c r="SDQ111" s="98" t="s">
        <v>669</v>
      </c>
      <c r="SDR111" s="98" t="s">
        <v>669</v>
      </c>
      <c r="SDS111" s="98" t="s">
        <v>669</v>
      </c>
      <c r="SDT111" s="98" t="s">
        <v>669</v>
      </c>
      <c r="SDU111" s="98" t="s">
        <v>669</v>
      </c>
      <c r="SDV111" s="98" t="s">
        <v>669</v>
      </c>
      <c r="SDW111" s="98" t="s">
        <v>669</v>
      </c>
      <c r="SDX111" s="98" t="s">
        <v>669</v>
      </c>
      <c r="SDY111" s="98" t="s">
        <v>669</v>
      </c>
      <c r="SDZ111" s="98" t="s">
        <v>669</v>
      </c>
      <c r="SEA111" s="98" t="s">
        <v>669</v>
      </c>
      <c r="SEB111" s="98" t="s">
        <v>669</v>
      </c>
      <c r="SEC111" s="98" t="s">
        <v>669</v>
      </c>
      <c r="SED111" s="98" t="s">
        <v>669</v>
      </c>
      <c r="SEE111" s="98" t="s">
        <v>669</v>
      </c>
      <c r="SEF111" s="98" t="s">
        <v>669</v>
      </c>
      <c r="SEG111" s="98" t="s">
        <v>669</v>
      </c>
      <c r="SEH111" s="98" t="s">
        <v>669</v>
      </c>
      <c r="SEI111" s="98" t="s">
        <v>669</v>
      </c>
      <c r="SEJ111" s="98" t="s">
        <v>669</v>
      </c>
      <c r="SEK111" s="98" t="s">
        <v>669</v>
      </c>
      <c r="SEL111" s="98" t="s">
        <v>669</v>
      </c>
      <c r="SEM111" s="98" t="s">
        <v>669</v>
      </c>
      <c r="SEN111" s="98" t="s">
        <v>669</v>
      </c>
      <c r="SEO111" s="98" t="s">
        <v>669</v>
      </c>
      <c r="SEP111" s="98" t="s">
        <v>669</v>
      </c>
      <c r="SEQ111" s="98" t="s">
        <v>669</v>
      </c>
      <c r="SER111" s="98" t="s">
        <v>669</v>
      </c>
      <c r="SES111" s="98" t="s">
        <v>669</v>
      </c>
      <c r="SET111" s="98" t="s">
        <v>669</v>
      </c>
      <c r="SEU111" s="98" t="s">
        <v>669</v>
      </c>
      <c r="SEV111" s="98" t="s">
        <v>669</v>
      </c>
      <c r="SEW111" s="98" t="s">
        <v>669</v>
      </c>
      <c r="SEX111" s="98" t="s">
        <v>669</v>
      </c>
      <c r="SEY111" s="98" t="s">
        <v>669</v>
      </c>
      <c r="SEZ111" s="98" t="s">
        <v>669</v>
      </c>
      <c r="SFA111" s="98" t="s">
        <v>669</v>
      </c>
      <c r="SFB111" s="98" t="s">
        <v>669</v>
      </c>
      <c r="SFC111" s="98" t="s">
        <v>669</v>
      </c>
      <c r="SFD111" s="98" t="s">
        <v>669</v>
      </c>
      <c r="SFE111" s="98" t="s">
        <v>669</v>
      </c>
      <c r="SFF111" s="98" t="s">
        <v>669</v>
      </c>
      <c r="SFG111" s="98" t="s">
        <v>669</v>
      </c>
      <c r="SFH111" s="98" t="s">
        <v>669</v>
      </c>
      <c r="SFI111" s="98" t="s">
        <v>669</v>
      </c>
      <c r="SFJ111" s="98" t="s">
        <v>669</v>
      </c>
      <c r="SFK111" s="98" t="s">
        <v>669</v>
      </c>
      <c r="SFL111" s="98" t="s">
        <v>669</v>
      </c>
      <c r="SFM111" s="98" t="s">
        <v>669</v>
      </c>
      <c r="SFN111" s="98" t="s">
        <v>669</v>
      </c>
      <c r="SFO111" s="98" t="s">
        <v>669</v>
      </c>
      <c r="SFP111" s="98" t="s">
        <v>669</v>
      </c>
      <c r="SFQ111" s="98" t="s">
        <v>669</v>
      </c>
      <c r="SFR111" s="98" t="s">
        <v>669</v>
      </c>
      <c r="SFS111" s="98" t="s">
        <v>669</v>
      </c>
      <c r="SFT111" s="98" t="s">
        <v>669</v>
      </c>
      <c r="SFU111" s="98" t="s">
        <v>669</v>
      </c>
      <c r="SFV111" s="98" t="s">
        <v>669</v>
      </c>
      <c r="SFW111" s="98" t="s">
        <v>669</v>
      </c>
      <c r="SFX111" s="98" t="s">
        <v>669</v>
      </c>
      <c r="SFY111" s="98" t="s">
        <v>669</v>
      </c>
      <c r="SFZ111" s="98" t="s">
        <v>669</v>
      </c>
      <c r="SGA111" s="98" t="s">
        <v>669</v>
      </c>
      <c r="SGB111" s="98" t="s">
        <v>669</v>
      </c>
      <c r="SGC111" s="98" t="s">
        <v>669</v>
      </c>
      <c r="SGD111" s="98" t="s">
        <v>669</v>
      </c>
      <c r="SGE111" s="98" t="s">
        <v>669</v>
      </c>
      <c r="SGF111" s="98" t="s">
        <v>669</v>
      </c>
      <c r="SGG111" s="98" t="s">
        <v>669</v>
      </c>
      <c r="SGH111" s="98" t="s">
        <v>669</v>
      </c>
      <c r="SGI111" s="98" t="s">
        <v>669</v>
      </c>
      <c r="SGJ111" s="98" t="s">
        <v>669</v>
      </c>
      <c r="SGK111" s="98" t="s">
        <v>669</v>
      </c>
      <c r="SGL111" s="98" t="s">
        <v>669</v>
      </c>
      <c r="SGM111" s="98" t="s">
        <v>669</v>
      </c>
      <c r="SGN111" s="98" t="s">
        <v>669</v>
      </c>
      <c r="SGO111" s="98" t="s">
        <v>669</v>
      </c>
      <c r="SGP111" s="98" t="s">
        <v>669</v>
      </c>
      <c r="SGQ111" s="98" t="s">
        <v>669</v>
      </c>
      <c r="SGR111" s="98" t="s">
        <v>669</v>
      </c>
      <c r="SGS111" s="98" t="s">
        <v>669</v>
      </c>
      <c r="SGT111" s="98" t="s">
        <v>669</v>
      </c>
      <c r="SGU111" s="98" t="s">
        <v>669</v>
      </c>
      <c r="SGV111" s="98" t="s">
        <v>669</v>
      </c>
      <c r="SGW111" s="98" t="s">
        <v>669</v>
      </c>
      <c r="SGX111" s="98" t="s">
        <v>669</v>
      </c>
      <c r="SGY111" s="98" t="s">
        <v>669</v>
      </c>
      <c r="SGZ111" s="98" t="s">
        <v>669</v>
      </c>
      <c r="SHA111" s="98" t="s">
        <v>669</v>
      </c>
      <c r="SHB111" s="98" t="s">
        <v>669</v>
      </c>
      <c r="SHC111" s="98" t="s">
        <v>669</v>
      </c>
      <c r="SHD111" s="98" t="s">
        <v>669</v>
      </c>
      <c r="SHE111" s="98" t="s">
        <v>669</v>
      </c>
      <c r="SHF111" s="98" t="s">
        <v>669</v>
      </c>
      <c r="SHG111" s="98" t="s">
        <v>669</v>
      </c>
      <c r="SHH111" s="98" t="s">
        <v>669</v>
      </c>
      <c r="SHI111" s="98" t="s">
        <v>669</v>
      </c>
      <c r="SHJ111" s="98" t="s">
        <v>669</v>
      </c>
      <c r="SHK111" s="98" t="s">
        <v>669</v>
      </c>
      <c r="SHL111" s="98" t="s">
        <v>669</v>
      </c>
      <c r="SHM111" s="98" t="s">
        <v>669</v>
      </c>
      <c r="SHN111" s="98" t="s">
        <v>669</v>
      </c>
      <c r="SHO111" s="98" t="s">
        <v>669</v>
      </c>
      <c r="SHP111" s="98" t="s">
        <v>669</v>
      </c>
      <c r="SHQ111" s="98" t="s">
        <v>669</v>
      </c>
      <c r="SHR111" s="98" t="s">
        <v>669</v>
      </c>
      <c r="SHS111" s="98" t="s">
        <v>669</v>
      </c>
      <c r="SHT111" s="98" t="s">
        <v>669</v>
      </c>
      <c r="SHU111" s="98" t="s">
        <v>669</v>
      </c>
      <c r="SHV111" s="98" t="s">
        <v>669</v>
      </c>
      <c r="SHW111" s="98" t="s">
        <v>669</v>
      </c>
      <c r="SHX111" s="98" t="s">
        <v>669</v>
      </c>
      <c r="SHY111" s="98" t="s">
        <v>669</v>
      </c>
      <c r="SHZ111" s="98" t="s">
        <v>669</v>
      </c>
      <c r="SIA111" s="98" t="s">
        <v>669</v>
      </c>
      <c r="SIB111" s="98" t="s">
        <v>669</v>
      </c>
      <c r="SIC111" s="98" t="s">
        <v>669</v>
      </c>
      <c r="SID111" s="98" t="s">
        <v>669</v>
      </c>
      <c r="SIE111" s="98" t="s">
        <v>669</v>
      </c>
      <c r="SIF111" s="98" t="s">
        <v>669</v>
      </c>
      <c r="SIG111" s="98" t="s">
        <v>669</v>
      </c>
      <c r="SIH111" s="98" t="s">
        <v>669</v>
      </c>
      <c r="SII111" s="98" t="s">
        <v>669</v>
      </c>
      <c r="SIJ111" s="98" t="s">
        <v>669</v>
      </c>
      <c r="SIK111" s="98" t="s">
        <v>669</v>
      </c>
      <c r="SIL111" s="98" t="s">
        <v>669</v>
      </c>
      <c r="SIM111" s="98" t="s">
        <v>669</v>
      </c>
      <c r="SIN111" s="98" t="s">
        <v>669</v>
      </c>
      <c r="SIO111" s="98" t="s">
        <v>669</v>
      </c>
      <c r="SIP111" s="98" t="s">
        <v>669</v>
      </c>
      <c r="SIQ111" s="98" t="s">
        <v>669</v>
      </c>
      <c r="SIR111" s="98" t="s">
        <v>669</v>
      </c>
      <c r="SIS111" s="98" t="s">
        <v>669</v>
      </c>
      <c r="SIT111" s="98" t="s">
        <v>669</v>
      </c>
      <c r="SIU111" s="98" t="s">
        <v>669</v>
      </c>
      <c r="SIV111" s="98" t="s">
        <v>669</v>
      </c>
      <c r="SIW111" s="98" t="s">
        <v>669</v>
      </c>
      <c r="SIX111" s="98" t="s">
        <v>669</v>
      </c>
      <c r="SIY111" s="98" t="s">
        <v>669</v>
      </c>
      <c r="SIZ111" s="98" t="s">
        <v>669</v>
      </c>
      <c r="SJA111" s="98" t="s">
        <v>669</v>
      </c>
      <c r="SJB111" s="98" t="s">
        <v>669</v>
      </c>
      <c r="SJC111" s="98" t="s">
        <v>669</v>
      </c>
      <c r="SJD111" s="98" t="s">
        <v>669</v>
      </c>
      <c r="SJE111" s="98" t="s">
        <v>669</v>
      </c>
      <c r="SJF111" s="98" t="s">
        <v>669</v>
      </c>
      <c r="SJG111" s="98" t="s">
        <v>669</v>
      </c>
      <c r="SJH111" s="98" t="s">
        <v>669</v>
      </c>
      <c r="SJI111" s="98" t="s">
        <v>669</v>
      </c>
      <c r="SJJ111" s="98" t="s">
        <v>669</v>
      </c>
      <c r="SJK111" s="98" t="s">
        <v>669</v>
      </c>
      <c r="SJL111" s="98" t="s">
        <v>669</v>
      </c>
      <c r="SJM111" s="98" t="s">
        <v>669</v>
      </c>
      <c r="SJN111" s="98" t="s">
        <v>669</v>
      </c>
      <c r="SJO111" s="98" t="s">
        <v>669</v>
      </c>
      <c r="SJP111" s="98" t="s">
        <v>669</v>
      </c>
      <c r="SJQ111" s="98" t="s">
        <v>669</v>
      </c>
      <c r="SJR111" s="98" t="s">
        <v>669</v>
      </c>
      <c r="SJS111" s="98" t="s">
        <v>669</v>
      </c>
      <c r="SJT111" s="98" t="s">
        <v>669</v>
      </c>
      <c r="SJU111" s="98" t="s">
        <v>669</v>
      </c>
      <c r="SJV111" s="98" t="s">
        <v>669</v>
      </c>
      <c r="SJW111" s="98" t="s">
        <v>669</v>
      </c>
      <c r="SJX111" s="98" t="s">
        <v>669</v>
      </c>
      <c r="SJY111" s="98" t="s">
        <v>669</v>
      </c>
      <c r="SJZ111" s="98" t="s">
        <v>669</v>
      </c>
      <c r="SKA111" s="98" t="s">
        <v>669</v>
      </c>
      <c r="SKB111" s="98" t="s">
        <v>669</v>
      </c>
      <c r="SKC111" s="98" t="s">
        <v>669</v>
      </c>
      <c r="SKD111" s="98" t="s">
        <v>669</v>
      </c>
      <c r="SKE111" s="98" t="s">
        <v>669</v>
      </c>
      <c r="SKF111" s="98" t="s">
        <v>669</v>
      </c>
      <c r="SKG111" s="98" t="s">
        <v>669</v>
      </c>
      <c r="SKH111" s="98" t="s">
        <v>669</v>
      </c>
      <c r="SKI111" s="98" t="s">
        <v>669</v>
      </c>
      <c r="SKJ111" s="98" t="s">
        <v>669</v>
      </c>
      <c r="SKK111" s="98" t="s">
        <v>669</v>
      </c>
      <c r="SKL111" s="98" t="s">
        <v>669</v>
      </c>
      <c r="SKM111" s="98" t="s">
        <v>669</v>
      </c>
      <c r="SKN111" s="98" t="s">
        <v>669</v>
      </c>
      <c r="SKO111" s="98" t="s">
        <v>669</v>
      </c>
      <c r="SKP111" s="98" t="s">
        <v>669</v>
      </c>
      <c r="SKQ111" s="98" t="s">
        <v>669</v>
      </c>
      <c r="SKR111" s="98" t="s">
        <v>669</v>
      </c>
      <c r="SKS111" s="98" t="s">
        <v>669</v>
      </c>
      <c r="SKT111" s="98" t="s">
        <v>669</v>
      </c>
      <c r="SKU111" s="98" t="s">
        <v>669</v>
      </c>
      <c r="SKV111" s="98" t="s">
        <v>669</v>
      </c>
      <c r="SKW111" s="98" t="s">
        <v>669</v>
      </c>
      <c r="SKX111" s="98" t="s">
        <v>669</v>
      </c>
      <c r="SKY111" s="98" t="s">
        <v>669</v>
      </c>
      <c r="SKZ111" s="98" t="s">
        <v>669</v>
      </c>
      <c r="SLA111" s="98" t="s">
        <v>669</v>
      </c>
      <c r="SLB111" s="98" t="s">
        <v>669</v>
      </c>
      <c r="SLC111" s="98" t="s">
        <v>669</v>
      </c>
      <c r="SLD111" s="98" t="s">
        <v>669</v>
      </c>
      <c r="SLE111" s="98" t="s">
        <v>669</v>
      </c>
      <c r="SLF111" s="98" t="s">
        <v>669</v>
      </c>
      <c r="SLG111" s="98" t="s">
        <v>669</v>
      </c>
      <c r="SLH111" s="98" t="s">
        <v>669</v>
      </c>
      <c r="SLI111" s="98" t="s">
        <v>669</v>
      </c>
      <c r="SLJ111" s="98" t="s">
        <v>669</v>
      </c>
      <c r="SLK111" s="98" t="s">
        <v>669</v>
      </c>
      <c r="SLL111" s="98" t="s">
        <v>669</v>
      </c>
      <c r="SLM111" s="98" t="s">
        <v>669</v>
      </c>
      <c r="SLN111" s="98" t="s">
        <v>669</v>
      </c>
      <c r="SLO111" s="98" t="s">
        <v>669</v>
      </c>
      <c r="SLP111" s="98" t="s">
        <v>669</v>
      </c>
      <c r="SLQ111" s="98" t="s">
        <v>669</v>
      </c>
      <c r="SLR111" s="98" t="s">
        <v>669</v>
      </c>
      <c r="SLS111" s="98" t="s">
        <v>669</v>
      </c>
      <c r="SLT111" s="98" t="s">
        <v>669</v>
      </c>
      <c r="SLU111" s="98" t="s">
        <v>669</v>
      </c>
      <c r="SLV111" s="98" t="s">
        <v>669</v>
      </c>
      <c r="SLW111" s="98" t="s">
        <v>669</v>
      </c>
      <c r="SLX111" s="98" t="s">
        <v>669</v>
      </c>
      <c r="SLY111" s="98" t="s">
        <v>669</v>
      </c>
      <c r="SLZ111" s="98" t="s">
        <v>669</v>
      </c>
      <c r="SMA111" s="98" t="s">
        <v>669</v>
      </c>
      <c r="SMB111" s="98" t="s">
        <v>669</v>
      </c>
      <c r="SMC111" s="98" t="s">
        <v>669</v>
      </c>
      <c r="SMD111" s="98" t="s">
        <v>669</v>
      </c>
      <c r="SME111" s="98" t="s">
        <v>669</v>
      </c>
      <c r="SMF111" s="98" t="s">
        <v>669</v>
      </c>
      <c r="SMG111" s="98" t="s">
        <v>669</v>
      </c>
      <c r="SMH111" s="98" t="s">
        <v>669</v>
      </c>
      <c r="SMI111" s="98" t="s">
        <v>669</v>
      </c>
      <c r="SMJ111" s="98" t="s">
        <v>669</v>
      </c>
      <c r="SMK111" s="98" t="s">
        <v>669</v>
      </c>
      <c r="SML111" s="98" t="s">
        <v>669</v>
      </c>
      <c r="SMM111" s="98" t="s">
        <v>669</v>
      </c>
      <c r="SMN111" s="98" t="s">
        <v>669</v>
      </c>
      <c r="SMO111" s="98" t="s">
        <v>669</v>
      </c>
      <c r="SMP111" s="98" t="s">
        <v>669</v>
      </c>
      <c r="SMQ111" s="98" t="s">
        <v>669</v>
      </c>
      <c r="SMR111" s="98" t="s">
        <v>669</v>
      </c>
      <c r="SMS111" s="98" t="s">
        <v>669</v>
      </c>
      <c r="SMT111" s="98" t="s">
        <v>669</v>
      </c>
      <c r="SMU111" s="98" t="s">
        <v>669</v>
      </c>
      <c r="SMV111" s="98" t="s">
        <v>669</v>
      </c>
      <c r="SMW111" s="98" t="s">
        <v>669</v>
      </c>
      <c r="SMX111" s="98" t="s">
        <v>669</v>
      </c>
      <c r="SMY111" s="98" t="s">
        <v>669</v>
      </c>
      <c r="SMZ111" s="98" t="s">
        <v>669</v>
      </c>
      <c r="SNA111" s="98" t="s">
        <v>669</v>
      </c>
      <c r="SNB111" s="98" t="s">
        <v>669</v>
      </c>
      <c r="SNC111" s="98" t="s">
        <v>669</v>
      </c>
      <c r="SND111" s="98" t="s">
        <v>669</v>
      </c>
      <c r="SNE111" s="98" t="s">
        <v>669</v>
      </c>
      <c r="SNF111" s="98" t="s">
        <v>669</v>
      </c>
      <c r="SNG111" s="98" t="s">
        <v>669</v>
      </c>
      <c r="SNH111" s="98" t="s">
        <v>669</v>
      </c>
      <c r="SNI111" s="98" t="s">
        <v>669</v>
      </c>
      <c r="SNJ111" s="98" t="s">
        <v>669</v>
      </c>
      <c r="SNK111" s="98" t="s">
        <v>669</v>
      </c>
      <c r="SNL111" s="98" t="s">
        <v>669</v>
      </c>
      <c r="SNM111" s="98" t="s">
        <v>669</v>
      </c>
      <c r="SNN111" s="98" t="s">
        <v>669</v>
      </c>
      <c r="SNO111" s="98" t="s">
        <v>669</v>
      </c>
      <c r="SNP111" s="98" t="s">
        <v>669</v>
      </c>
      <c r="SNQ111" s="98" t="s">
        <v>669</v>
      </c>
      <c r="SNR111" s="98" t="s">
        <v>669</v>
      </c>
      <c r="SNS111" s="98" t="s">
        <v>669</v>
      </c>
      <c r="SNT111" s="98" t="s">
        <v>669</v>
      </c>
      <c r="SNU111" s="98" t="s">
        <v>669</v>
      </c>
      <c r="SNV111" s="98" t="s">
        <v>669</v>
      </c>
      <c r="SNW111" s="98" t="s">
        <v>669</v>
      </c>
      <c r="SNX111" s="98" t="s">
        <v>669</v>
      </c>
      <c r="SNY111" s="98" t="s">
        <v>669</v>
      </c>
      <c r="SNZ111" s="98" t="s">
        <v>669</v>
      </c>
      <c r="SOA111" s="98" t="s">
        <v>669</v>
      </c>
      <c r="SOB111" s="98" t="s">
        <v>669</v>
      </c>
      <c r="SOC111" s="98" t="s">
        <v>669</v>
      </c>
      <c r="SOD111" s="98" t="s">
        <v>669</v>
      </c>
      <c r="SOE111" s="98" t="s">
        <v>669</v>
      </c>
      <c r="SOF111" s="98" t="s">
        <v>669</v>
      </c>
      <c r="SOG111" s="98" t="s">
        <v>669</v>
      </c>
      <c r="SOH111" s="98" t="s">
        <v>669</v>
      </c>
      <c r="SOI111" s="98" t="s">
        <v>669</v>
      </c>
      <c r="SOJ111" s="98" t="s">
        <v>669</v>
      </c>
      <c r="SOK111" s="98" t="s">
        <v>669</v>
      </c>
      <c r="SOL111" s="98" t="s">
        <v>669</v>
      </c>
      <c r="SOM111" s="98" t="s">
        <v>669</v>
      </c>
      <c r="SON111" s="98" t="s">
        <v>669</v>
      </c>
      <c r="SOO111" s="98" t="s">
        <v>669</v>
      </c>
      <c r="SOP111" s="98" t="s">
        <v>669</v>
      </c>
      <c r="SOQ111" s="98" t="s">
        <v>669</v>
      </c>
      <c r="SOR111" s="98" t="s">
        <v>669</v>
      </c>
      <c r="SOS111" s="98" t="s">
        <v>669</v>
      </c>
      <c r="SOT111" s="98" t="s">
        <v>669</v>
      </c>
      <c r="SOU111" s="98" t="s">
        <v>669</v>
      </c>
      <c r="SOV111" s="98" t="s">
        <v>669</v>
      </c>
      <c r="SOW111" s="98" t="s">
        <v>669</v>
      </c>
      <c r="SOX111" s="98" t="s">
        <v>669</v>
      </c>
      <c r="SOY111" s="98" t="s">
        <v>669</v>
      </c>
      <c r="SOZ111" s="98" t="s">
        <v>669</v>
      </c>
      <c r="SPA111" s="98" t="s">
        <v>669</v>
      </c>
      <c r="SPB111" s="98" t="s">
        <v>669</v>
      </c>
      <c r="SPC111" s="98" t="s">
        <v>669</v>
      </c>
      <c r="SPD111" s="98" t="s">
        <v>669</v>
      </c>
      <c r="SPE111" s="98" t="s">
        <v>669</v>
      </c>
      <c r="SPF111" s="98" t="s">
        <v>669</v>
      </c>
      <c r="SPG111" s="98" t="s">
        <v>669</v>
      </c>
      <c r="SPH111" s="98" t="s">
        <v>669</v>
      </c>
      <c r="SPI111" s="98" t="s">
        <v>669</v>
      </c>
      <c r="SPJ111" s="98" t="s">
        <v>669</v>
      </c>
      <c r="SPK111" s="98" t="s">
        <v>669</v>
      </c>
      <c r="SPL111" s="98" t="s">
        <v>669</v>
      </c>
      <c r="SPM111" s="98" t="s">
        <v>669</v>
      </c>
      <c r="SPN111" s="98" t="s">
        <v>669</v>
      </c>
      <c r="SPO111" s="98" t="s">
        <v>669</v>
      </c>
      <c r="SPP111" s="98" t="s">
        <v>669</v>
      </c>
      <c r="SPQ111" s="98" t="s">
        <v>669</v>
      </c>
      <c r="SPR111" s="98" t="s">
        <v>669</v>
      </c>
      <c r="SPS111" s="98" t="s">
        <v>669</v>
      </c>
      <c r="SPT111" s="98" t="s">
        <v>669</v>
      </c>
      <c r="SPU111" s="98" t="s">
        <v>669</v>
      </c>
      <c r="SPV111" s="98" t="s">
        <v>669</v>
      </c>
      <c r="SPW111" s="98" t="s">
        <v>669</v>
      </c>
      <c r="SPX111" s="98" t="s">
        <v>669</v>
      </c>
      <c r="SPY111" s="98" t="s">
        <v>669</v>
      </c>
      <c r="SPZ111" s="98" t="s">
        <v>669</v>
      </c>
      <c r="SQA111" s="98" t="s">
        <v>669</v>
      </c>
      <c r="SQB111" s="98" t="s">
        <v>669</v>
      </c>
      <c r="SQC111" s="98" t="s">
        <v>669</v>
      </c>
      <c r="SQD111" s="98" t="s">
        <v>669</v>
      </c>
      <c r="SQE111" s="98" t="s">
        <v>669</v>
      </c>
      <c r="SQF111" s="98" t="s">
        <v>669</v>
      </c>
      <c r="SQG111" s="98" t="s">
        <v>669</v>
      </c>
      <c r="SQH111" s="98" t="s">
        <v>669</v>
      </c>
      <c r="SQI111" s="98" t="s">
        <v>669</v>
      </c>
      <c r="SQJ111" s="98" t="s">
        <v>669</v>
      </c>
      <c r="SQK111" s="98" t="s">
        <v>669</v>
      </c>
      <c r="SQL111" s="98" t="s">
        <v>669</v>
      </c>
      <c r="SQM111" s="98" t="s">
        <v>669</v>
      </c>
      <c r="SQN111" s="98" t="s">
        <v>669</v>
      </c>
      <c r="SQO111" s="98" t="s">
        <v>669</v>
      </c>
      <c r="SQP111" s="98" t="s">
        <v>669</v>
      </c>
      <c r="SQQ111" s="98" t="s">
        <v>669</v>
      </c>
      <c r="SQR111" s="98" t="s">
        <v>669</v>
      </c>
      <c r="SQS111" s="98" t="s">
        <v>669</v>
      </c>
      <c r="SQT111" s="98" t="s">
        <v>669</v>
      </c>
      <c r="SQU111" s="98" t="s">
        <v>669</v>
      </c>
      <c r="SQV111" s="98" t="s">
        <v>669</v>
      </c>
      <c r="SQW111" s="98" t="s">
        <v>669</v>
      </c>
      <c r="SQX111" s="98" t="s">
        <v>669</v>
      </c>
      <c r="SQY111" s="98" t="s">
        <v>669</v>
      </c>
      <c r="SQZ111" s="98" t="s">
        <v>669</v>
      </c>
      <c r="SRA111" s="98" t="s">
        <v>669</v>
      </c>
      <c r="SRB111" s="98" t="s">
        <v>669</v>
      </c>
      <c r="SRC111" s="98" t="s">
        <v>669</v>
      </c>
      <c r="SRD111" s="98" t="s">
        <v>669</v>
      </c>
      <c r="SRE111" s="98" t="s">
        <v>669</v>
      </c>
      <c r="SRF111" s="98" t="s">
        <v>669</v>
      </c>
      <c r="SRG111" s="98" t="s">
        <v>669</v>
      </c>
      <c r="SRH111" s="98" t="s">
        <v>669</v>
      </c>
      <c r="SRI111" s="98" t="s">
        <v>669</v>
      </c>
      <c r="SRJ111" s="98" t="s">
        <v>669</v>
      </c>
      <c r="SRK111" s="98" t="s">
        <v>669</v>
      </c>
      <c r="SRL111" s="98" t="s">
        <v>669</v>
      </c>
      <c r="SRM111" s="98" t="s">
        <v>669</v>
      </c>
      <c r="SRN111" s="98" t="s">
        <v>669</v>
      </c>
      <c r="SRO111" s="98" t="s">
        <v>669</v>
      </c>
      <c r="SRP111" s="98" t="s">
        <v>669</v>
      </c>
      <c r="SRQ111" s="98" t="s">
        <v>669</v>
      </c>
      <c r="SRR111" s="98" t="s">
        <v>669</v>
      </c>
      <c r="SRS111" s="98" t="s">
        <v>669</v>
      </c>
      <c r="SRT111" s="98" t="s">
        <v>669</v>
      </c>
      <c r="SRU111" s="98" t="s">
        <v>669</v>
      </c>
      <c r="SRV111" s="98" t="s">
        <v>669</v>
      </c>
      <c r="SRW111" s="98" t="s">
        <v>669</v>
      </c>
      <c r="SRX111" s="98" t="s">
        <v>669</v>
      </c>
      <c r="SRY111" s="98" t="s">
        <v>669</v>
      </c>
      <c r="SRZ111" s="98" t="s">
        <v>669</v>
      </c>
      <c r="SSA111" s="98" t="s">
        <v>669</v>
      </c>
      <c r="SSB111" s="98" t="s">
        <v>669</v>
      </c>
      <c r="SSC111" s="98" t="s">
        <v>669</v>
      </c>
      <c r="SSD111" s="98" t="s">
        <v>669</v>
      </c>
      <c r="SSE111" s="98" t="s">
        <v>669</v>
      </c>
      <c r="SSF111" s="98" t="s">
        <v>669</v>
      </c>
      <c r="SSG111" s="98" t="s">
        <v>669</v>
      </c>
      <c r="SSH111" s="98" t="s">
        <v>669</v>
      </c>
      <c r="SSI111" s="98" t="s">
        <v>669</v>
      </c>
      <c r="SSJ111" s="98" t="s">
        <v>669</v>
      </c>
      <c r="SSK111" s="98" t="s">
        <v>669</v>
      </c>
      <c r="SSL111" s="98" t="s">
        <v>669</v>
      </c>
      <c r="SSM111" s="98" t="s">
        <v>669</v>
      </c>
      <c r="SSN111" s="98" t="s">
        <v>669</v>
      </c>
      <c r="SSO111" s="98" t="s">
        <v>669</v>
      </c>
      <c r="SSP111" s="98" t="s">
        <v>669</v>
      </c>
      <c r="SSQ111" s="98" t="s">
        <v>669</v>
      </c>
      <c r="SSR111" s="98" t="s">
        <v>669</v>
      </c>
      <c r="SSS111" s="98" t="s">
        <v>669</v>
      </c>
      <c r="SST111" s="98" t="s">
        <v>669</v>
      </c>
      <c r="SSU111" s="98" t="s">
        <v>669</v>
      </c>
      <c r="SSV111" s="98" t="s">
        <v>669</v>
      </c>
      <c r="SSW111" s="98" t="s">
        <v>669</v>
      </c>
      <c r="SSX111" s="98" t="s">
        <v>669</v>
      </c>
      <c r="SSY111" s="98" t="s">
        <v>669</v>
      </c>
      <c r="SSZ111" s="98" t="s">
        <v>669</v>
      </c>
      <c r="STA111" s="98" t="s">
        <v>669</v>
      </c>
      <c r="STB111" s="98" t="s">
        <v>669</v>
      </c>
      <c r="STC111" s="98" t="s">
        <v>669</v>
      </c>
      <c r="STD111" s="98" t="s">
        <v>669</v>
      </c>
      <c r="STE111" s="98" t="s">
        <v>669</v>
      </c>
      <c r="STF111" s="98" t="s">
        <v>669</v>
      </c>
      <c r="STG111" s="98" t="s">
        <v>669</v>
      </c>
      <c r="STH111" s="98" t="s">
        <v>669</v>
      </c>
      <c r="STI111" s="98" t="s">
        <v>669</v>
      </c>
      <c r="STJ111" s="98" t="s">
        <v>669</v>
      </c>
      <c r="STK111" s="98" t="s">
        <v>669</v>
      </c>
      <c r="STL111" s="98" t="s">
        <v>669</v>
      </c>
      <c r="STM111" s="98" t="s">
        <v>669</v>
      </c>
      <c r="STN111" s="98" t="s">
        <v>669</v>
      </c>
      <c r="STO111" s="98" t="s">
        <v>669</v>
      </c>
      <c r="STP111" s="98" t="s">
        <v>669</v>
      </c>
      <c r="STQ111" s="98" t="s">
        <v>669</v>
      </c>
      <c r="STR111" s="98" t="s">
        <v>669</v>
      </c>
      <c r="STS111" s="98" t="s">
        <v>669</v>
      </c>
      <c r="STT111" s="98" t="s">
        <v>669</v>
      </c>
      <c r="STU111" s="98" t="s">
        <v>669</v>
      </c>
      <c r="STV111" s="98" t="s">
        <v>669</v>
      </c>
      <c r="STW111" s="98" t="s">
        <v>669</v>
      </c>
      <c r="STX111" s="98" t="s">
        <v>669</v>
      </c>
      <c r="STY111" s="98" t="s">
        <v>669</v>
      </c>
      <c r="STZ111" s="98" t="s">
        <v>669</v>
      </c>
      <c r="SUA111" s="98" t="s">
        <v>669</v>
      </c>
      <c r="SUB111" s="98" t="s">
        <v>669</v>
      </c>
      <c r="SUC111" s="98" t="s">
        <v>669</v>
      </c>
      <c r="SUD111" s="98" t="s">
        <v>669</v>
      </c>
      <c r="SUE111" s="98" t="s">
        <v>669</v>
      </c>
      <c r="SUF111" s="98" t="s">
        <v>669</v>
      </c>
      <c r="SUG111" s="98" t="s">
        <v>669</v>
      </c>
      <c r="SUH111" s="98" t="s">
        <v>669</v>
      </c>
      <c r="SUI111" s="98" t="s">
        <v>669</v>
      </c>
      <c r="SUJ111" s="98" t="s">
        <v>669</v>
      </c>
      <c r="SUK111" s="98" t="s">
        <v>669</v>
      </c>
      <c r="SUL111" s="98" t="s">
        <v>669</v>
      </c>
      <c r="SUM111" s="98" t="s">
        <v>669</v>
      </c>
      <c r="SUN111" s="98" t="s">
        <v>669</v>
      </c>
      <c r="SUO111" s="98" t="s">
        <v>669</v>
      </c>
      <c r="SUP111" s="98" t="s">
        <v>669</v>
      </c>
      <c r="SUQ111" s="98" t="s">
        <v>669</v>
      </c>
      <c r="SUR111" s="98" t="s">
        <v>669</v>
      </c>
      <c r="SUS111" s="98" t="s">
        <v>669</v>
      </c>
      <c r="SUT111" s="98" t="s">
        <v>669</v>
      </c>
      <c r="SUU111" s="98" t="s">
        <v>669</v>
      </c>
      <c r="SUV111" s="98" t="s">
        <v>669</v>
      </c>
      <c r="SUW111" s="98" t="s">
        <v>669</v>
      </c>
      <c r="SUX111" s="98" t="s">
        <v>669</v>
      </c>
      <c r="SUY111" s="98" t="s">
        <v>669</v>
      </c>
      <c r="SUZ111" s="98" t="s">
        <v>669</v>
      </c>
      <c r="SVA111" s="98" t="s">
        <v>669</v>
      </c>
      <c r="SVB111" s="98" t="s">
        <v>669</v>
      </c>
      <c r="SVC111" s="98" t="s">
        <v>669</v>
      </c>
      <c r="SVD111" s="98" t="s">
        <v>669</v>
      </c>
      <c r="SVE111" s="98" t="s">
        <v>669</v>
      </c>
      <c r="SVF111" s="98" t="s">
        <v>669</v>
      </c>
      <c r="SVG111" s="98" t="s">
        <v>669</v>
      </c>
      <c r="SVH111" s="98" t="s">
        <v>669</v>
      </c>
      <c r="SVI111" s="98" t="s">
        <v>669</v>
      </c>
      <c r="SVJ111" s="98" t="s">
        <v>669</v>
      </c>
      <c r="SVK111" s="98" t="s">
        <v>669</v>
      </c>
      <c r="SVL111" s="98" t="s">
        <v>669</v>
      </c>
      <c r="SVM111" s="98" t="s">
        <v>669</v>
      </c>
      <c r="SVN111" s="98" t="s">
        <v>669</v>
      </c>
      <c r="SVO111" s="98" t="s">
        <v>669</v>
      </c>
      <c r="SVP111" s="98" t="s">
        <v>669</v>
      </c>
      <c r="SVQ111" s="98" t="s">
        <v>669</v>
      </c>
      <c r="SVR111" s="98" t="s">
        <v>669</v>
      </c>
      <c r="SVS111" s="98" t="s">
        <v>669</v>
      </c>
      <c r="SVT111" s="98" t="s">
        <v>669</v>
      </c>
      <c r="SVU111" s="98" t="s">
        <v>669</v>
      </c>
      <c r="SVV111" s="98" t="s">
        <v>669</v>
      </c>
      <c r="SVW111" s="98" t="s">
        <v>669</v>
      </c>
      <c r="SVX111" s="98" t="s">
        <v>669</v>
      </c>
      <c r="SVY111" s="98" t="s">
        <v>669</v>
      </c>
      <c r="SVZ111" s="98" t="s">
        <v>669</v>
      </c>
      <c r="SWA111" s="98" t="s">
        <v>669</v>
      </c>
      <c r="SWB111" s="98" t="s">
        <v>669</v>
      </c>
      <c r="SWC111" s="98" t="s">
        <v>669</v>
      </c>
      <c r="SWD111" s="98" t="s">
        <v>669</v>
      </c>
      <c r="SWE111" s="98" t="s">
        <v>669</v>
      </c>
      <c r="SWF111" s="98" t="s">
        <v>669</v>
      </c>
      <c r="SWG111" s="98" t="s">
        <v>669</v>
      </c>
      <c r="SWH111" s="98" t="s">
        <v>669</v>
      </c>
      <c r="SWI111" s="98" t="s">
        <v>669</v>
      </c>
      <c r="SWJ111" s="98" t="s">
        <v>669</v>
      </c>
      <c r="SWK111" s="98" t="s">
        <v>669</v>
      </c>
      <c r="SWL111" s="98" t="s">
        <v>669</v>
      </c>
      <c r="SWM111" s="98" t="s">
        <v>669</v>
      </c>
      <c r="SWN111" s="98" t="s">
        <v>669</v>
      </c>
      <c r="SWO111" s="98" t="s">
        <v>669</v>
      </c>
      <c r="SWP111" s="98" t="s">
        <v>669</v>
      </c>
      <c r="SWQ111" s="98" t="s">
        <v>669</v>
      </c>
      <c r="SWR111" s="98" t="s">
        <v>669</v>
      </c>
      <c r="SWS111" s="98" t="s">
        <v>669</v>
      </c>
      <c r="SWT111" s="98" t="s">
        <v>669</v>
      </c>
      <c r="SWU111" s="98" t="s">
        <v>669</v>
      </c>
      <c r="SWV111" s="98" t="s">
        <v>669</v>
      </c>
      <c r="SWW111" s="98" t="s">
        <v>669</v>
      </c>
      <c r="SWX111" s="98" t="s">
        <v>669</v>
      </c>
      <c r="SWY111" s="98" t="s">
        <v>669</v>
      </c>
      <c r="SWZ111" s="98" t="s">
        <v>669</v>
      </c>
      <c r="SXA111" s="98" t="s">
        <v>669</v>
      </c>
      <c r="SXB111" s="98" t="s">
        <v>669</v>
      </c>
      <c r="SXC111" s="98" t="s">
        <v>669</v>
      </c>
      <c r="SXD111" s="98" t="s">
        <v>669</v>
      </c>
      <c r="SXE111" s="98" t="s">
        <v>669</v>
      </c>
      <c r="SXF111" s="98" t="s">
        <v>669</v>
      </c>
      <c r="SXG111" s="98" t="s">
        <v>669</v>
      </c>
      <c r="SXH111" s="98" t="s">
        <v>669</v>
      </c>
      <c r="SXI111" s="98" t="s">
        <v>669</v>
      </c>
      <c r="SXJ111" s="98" t="s">
        <v>669</v>
      </c>
      <c r="SXK111" s="98" t="s">
        <v>669</v>
      </c>
      <c r="SXL111" s="98" t="s">
        <v>669</v>
      </c>
      <c r="SXM111" s="98" t="s">
        <v>669</v>
      </c>
      <c r="SXN111" s="98" t="s">
        <v>669</v>
      </c>
      <c r="SXO111" s="98" t="s">
        <v>669</v>
      </c>
      <c r="SXP111" s="98" t="s">
        <v>669</v>
      </c>
      <c r="SXQ111" s="98" t="s">
        <v>669</v>
      </c>
      <c r="SXR111" s="98" t="s">
        <v>669</v>
      </c>
      <c r="SXS111" s="98" t="s">
        <v>669</v>
      </c>
      <c r="SXT111" s="98" t="s">
        <v>669</v>
      </c>
      <c r="SXU111" s="98" t="s">
        <v>669</v>
      </c>
      <c r="SXV111" s="98" t="s">
        <v>669</v>
      </c>
      <c r="SXW111" s="98" t="s">
        <v>669</v>
      </c>
      <c r="SXX111" s="98" t="s">
        <v>669</v>
      </c>
      <c r="SXY111" s="98" t="s">
        <v>669</v>
      </c>
      <c r="SXZ111" s="98" t="s">
        <v>669</v>
      </c>
      <c r="SYA111" s="98" t="s">
        <v>669</v>
      </c>
      <c r="SYB111" s="98" t="s">
        <v>669</v>
      </c>
      <c r="SYC111" s="98" t="s">
        <v>669</v>
      </c>
      <c r="SYD111" s="98" t="s">
        <v>669</v>
      </c>
      <c r="SYE111" s="98" t="s">
        <v>669</v>
      </c>
      <c r="SYF111" s="98" t="s">
        <v>669</v>
      </c>
      <c r="SYG111" s="98" t="s">
        <v>669</v>
      </c>
      <c r="SYH111" s="98" t="s">
        <v>669</v>
      </c>
      <c r="SYI111" s="98" t="s">
        <v>669</v>
      </c>
      <c r="SYJ111" s="98" t="s">
        <v>669</v>
      </c>
      <c r="SYK111" s="98" t="s">
        <v>669</v>
      </c>
      <c r="SYL111" s="98" t="s">
        <v>669</v>
      </c>
      <c r="SYM111" s="98" t="s">
        <v>669</v>
      </c>
      <c r="SYN111" s="98" t="s">
        <v>669</v>
      </c>
      <c r="SYO111" s="98" t="s">
        <v>669</v>
      </c>
      <c r="SYP111" s="98" t="s">
        <v>669</v>
      </c>
      <c r="SYQ111" s="98" t="s">
        <v>669</v>
      </c>
      <c r="SYR111" s="98" t="s">
        <v>669</v>
      </c>
      <c r="SYS111" s="98" t="s">
        <v>669</v>
      </c>
      <c r="SYT111" s="98" t="s">
        <v>669</v>
      </c>
      <c r="SYU111" s="98" t="s">
        <v>669</v>
      </c>
      <c r="SYV111" s="98" t="s">
        <v>669</v>
      </c>
      <c r="SYW111" s="98" t="s">
        <v>669</v>
      </c>
      <c r="SYX111" s="98" t="s">
        <v>669</v>
      </c>
      <c r="SYY111" s="98" t="s">
        <v>669</v>
      </c>
      <c r="SYZ111" s="98" t="s">
        <v>669</v>
      </c>
      <c r="SZA111" s="98" t="s">
        <v>669</v>
      </c>
      <c r="SZB111" s="98" t="s">
        <v>669</v>
      </c>
      <c r="SZC111" s="98" t="s">
        <v>669</v>
      </c>
      <c r="SZD111" s="98" t="s">
        <v>669</v>
      </c>
      <c r="SZE111" s="98" t="s">
        <v>669</v>
      </c>
      <c r="SZF111" s="98" t="s">
        <v>669</v>
      </c>
      <c r="SZG111" s="98" t="s">
        <v>669</v>
      </c>
      <c r="SZH111" s="98" t="s">
        <v>669</v>
      </c>
      <c r="SZI111" s="98" t="s">
        <v>669</v>
      </c>
      <c r="SZJ111" s="98" t="s">
        <v>669</v>
      </c>
      <c r="SZK111" s="98" t="s">
        <v>669</v>
      </c>
      <c r="SZL111" s="98" t="s">
        <v>669</v>
      </c>
      <c r="SZM111" s="98" t="s">
        <v>669</v>
      </c>
      <c r="SZN111" s="98" t="s">
        <v>669</v>
      </c>
      <c r="SZO111" s="98" t="s">
        <v>669</v>
      </c>
      <c r="SZP111" s="98" t="s">
        <v>669</v>
      </c>
      <c r="SZQ111" s="98" t="s">
        <v>669</v>
      </c>
      <c r="SZR111" s="98" t="s">
        <v>669</v>
      </c>
      <c r="SZS111" s="98" t="s">
        <v>669</v>
      </c>
      <c r="SZT111" s="98" t="s">
        <v>669</v>
      </c>
      <c r="SZU111" s="98" t="s">
        <v>669</v>
      </c>
      <c r="SZV111" s="98" t="s">
        <v>669</v>
      </c>
      <c r="SZW111" s="98" t="s">
        <v>669</v>
      </c>
      <c r="SZX111" s="98" t="s">
        <v>669</v>
      </c>
      <c r="SZY111" s="98" t="s">
        <v>669</v>
      </c>
      <c r="SZZ111" s="98" t="s">
        <v>669</v>
      </c>
      <c r="TAA111" s="98" t="s">
        <v>669</v>
      </c>
      <c r="TAB111" s="98" t="s">
        <v>669</v>
      </c>
      <c r="TAC111" s="98" t="s">
        <v>669</v>
      </c>
      <c r="TAD111" s="98" t="s">
        <v>669</v>
      </c>
      <c r="TAE111" s="98" t="s">
        <v>669</v>
      </c>
      <c r="TAF111" s="98" t="s">
        <v>669</v>
      </c>
      <c r="TAG111" s="98" t="s">
        <v>669</v>
      </c>
      <c r="TAH111" s="98" t="s">
        <v>669</v>
      </c>
      <c r="TAI111" s="98" t="s">
        <v>669</v>
      </c>
      <c r="TAJ111" s="98" t="s">
        <v>669</v>
      </c>
      <c r="TAK111" s="98" t="s">
        <v>669</v>
      </c>
      <c r="TAL111" s="98" t="s">
        <v>669</v>
      </c>
      <c r="TAM111" s="98" t="s">
        <v>669</v>
      </c>
      <c r="TAN111" s="98" t="s">
        <v>669</v>
      </c>
      <c r="TAO111" s="98" t="s">
        <v>669</v>
      </c>
      <c r="TAP111" s="98" t="s">
        <v>669</v>
      </c>
      <c r="TAQ111" s="98" t="s">
        <v>669</v>
      </c>
      <c r="TAR111" s="98" t="s">
        <v>669</v>
      </c>
      <c r="TAS111" s="98" t="s">
        <v>669</v>
      </c>
      <c r="TAT111" s="98" t="s">
        <v>669</v>
      </c>
      <c r="TAU111" s="98" t="s">
        <v>669</v>
      </c>
      <c r="TAV111" s="98" t="s">
        <v>669</v>
      </c>
      <c r="TAW111" s="98" t="s">
        <v>669</v>
      </c>
      <c r="TAX111" s="98" t="s">
        <v>669</v>
      </c>
      <c r="TAY111" s="98" t="s">
        <v>669</v>
      </c>
      <c r="TAZ111" s="98" t="s">
        <v>669</v>
      </c>
      <c r="TBA111" s="98" t="s">
        <v>669</v>
      </c>
      <c r="TBB111" s="98" t="s">
        <v>669</v>
      </c>
      <c r="TBC111" s="98" t="s">
        <v>669</v>
      </c>
      <c r="TBD111" s="98" t="s">
        <v>669</v>
      </c>
      <c r="TBE111" s="98" t="s">
        <v>669</v>
      </c>
      <c r="TBF111" s="98" t="s">
        <v>669</v>
      </c>
      <c r="TBG111" s="98" t="s">
        <v>669</v>
      </c>
      <c r="TBH111" s="98" t="s">
        <v>669</v>
      </c>
      <c r="TBI111" s="98" t="s">
        <v>669</v>
      </c>
      <c r="TBJ111" s="98" t="s">
        <v>669</v>
      </c>
      <c r="TBK111" s="98" t="s">
        <v>669</v>
      </c>
      <c r="TBL111" s="98" t="s">
        <v>669</v>
      </c>
      <c r="TBM111" s="98" t="s">
        <v>669</v>
      </c>
      <c r="TBN111" s="98" t="s">
        <v>669</v>
      </c>
      <c r="TBO111" s="98" t="s">
        <v>669</v>
      </c>
      <c r="TBP111" s="98" t="s">
        <v>669</v>
      </c>
      <c r="TBQ111" s="98" t="s">
        <v>669</v>
      </c>
      <c r="TBR111" s="98" t="s">
        <v>669</v>
      </c>
      <c r="TBS111" s="98" t="s">
        <v>669</v>
      </c>
      <c r="TBT111" s="98" t="s">
        <v>669</v>
      </c>
      <c r="TBU111" s="98" t="s">
        <v>669</v>
      </c>
      <c r="TBV111" s="98" t="s">
        <v>669</v>
      </c>
      <c r="TBW111" s="98" t="s">
        <v>669</v>
      </c>
      <c r="TBX111" s="98" t="s">
        <v>669</v>
      </c>
      <c r="TBY111" s="98" t="s">
        <v>669</v>
      </c>
      <c r="TBZ111" s="98" t="s">
        <v>669</v>
      </c>
      <c r="TCA111" s="98" t="s">
        <v>669</v>
      </c>
      <c r="TCB111" s="98" t="s">
        <v>669</v>
      </c>
      <c r="TCC111" s="98" t="s">
        <v>669</v>
      </c>
      <c r="TCD111" s="98" t="s">
        <v>669</v>
      </c>
      <c r="TCE111" s="98" t="s">
        <v>669</v>
      </c>
      <c r="TCF111" s="98" t="s">
        <v>669</v>
      </c>
      <c r="TCG111" s="98" t="s">
        <v>669</v>
      </c>
      <c r="TCH111" s="98" t="s">
        <v>669</v>
      </c>
      <c r="TCI111" s="98" t="s">
        <v>669</v>
      </c>
      <c r="TCJ111" s="98" t="s">
        <v>669</v>
      </c>
      <c r="TCK111" s="98" t="s">
        <v>669</v>
      </c>
      <c r="TCL111" s="98" t="s">
        <v>669</v>
      </c>
      <c r="TCM111" s="98" t="s">
        <v>669</v>
      </c>
      <c r="TCN111" s="98" t="s">
        <v>669</v>
      </c>
      <c r="TCO111" s="98" t="s">
        <v>669</v>
      </c>
      <c r="TCP111" s="98" t="s">
        <v>669</v>
      </c>
      <c r="TCQ111" s="98" t="s">
        <v>669</v>
      </c>
      <c r="TCR111" s="98" t="s">
        <v>669</v>
      </c>
      <c r="TCS111" s="98" t="s">
        <v>669</v>
      </c>
      <c r="TCT111" s="98" t="s">
        <v>669</v>
      </c>
      <c r="TCU111" s="98" t="s">
        <v>669</v>
      </c>
      <c r="TCV111" s="98" t="s">
        <v>669</v>
      </c>
      <c r="TCW111" s="98" t="s">
        <v>669</v>
      </c>
      <c r="TCX111" s="98" t="s">
        <v>669</v>
      </c>
      <c r="TCY111" s="98" t="s">
        <v>669</v>
      </c>
      <c r="TCZ111" s="98" t="s">
        <v>669</v>
      </c>
      <c r="TDA111" s="98" t="s">
        <v>669</v>
      </c>
      <c r="TDB111" s="98" t="s">
        <v>669</v>
      </c>
      <c r="TDC111" s="98" t="s">
        <v>669</v>
      </c>
      <c r="TDD111" s="98" t="s">
        <v>669</v>
      </c>
      <c r="TDE111" s="98" t="s">
        <v>669</v>
      </c>
      <c r="TDF111" s="98" t="s">
        <v>669</v>
      </c>
      <c r="TDG111" s="98" t="s">
        <v>669</v>
      </c>
      <c r="TDH111" s="98" t="s">
        <v>669</v>
      </c>
      <c r="TDI111" s="98" t="s">
        <v>669</v>
      </c>
      <c r="TDJ111" s="98" t="s">
        <v>669</v>
      </c>
      <c r="TDK111" s="98" t="s">
        <v>669</v>
      </c>
      <c r="TDL111" s="98" t="s">
        <v>669</v>
      </c>
      <c r="TDM111" s="98" t="s">
        <v>669</v>
      </c>
      <c r="TDN111" s="98" t="s">
        <v>669</v>
      </c>
      <c r="TDO111" s="98" t="s">
        <v>669</v>
      </c>
      <c r="TDP111" s="98" t="s">
        <v>669</v>
      </c>
      <c r="TDQ111" s="98" t="s">
        <v>669</v>
      </c>
      <c r="TDR111" s="98" t="s">
        <v>669</v>
      </c>
      <c r="TDS111" s="98" t="s">
        <v>669</v>
      </c>
      <c r="TDT111" s="98" t="s">
        <v>669</v>
      </c>
      <c r="TDU111" s="98" t="s">
        <v>669</v>
      </c>
      <c r="TDV111" s="98" t="s">
        <v>669</v>
      </c>
      <c r="TDW111" s="98" t="s">
        <v>669</v>
      </c>
      <c r="TDX111" s="98" t="s">
        <v>669</v>
      </c>
      <c r="TDY111" s="98" t="s">
        <v>669</v>
      </c>
      <c r="TDZ111" s="98" t="s">
        <v>669</v>
      </c>
      <c r="TEA111" s="98" t="s">
        <v>669</v>
      </c>
      <c r="TEB111" s="98" t="s">
        <v>669</v>
      </c>
      <c r="TEC111" s="98" t="s">
        <v>669</v>
      </c>
      <c r="TED111" s="98" t="s">
        <v>669</v>
      </c>
      <c r="TEE111" s="98" t="s">
        <v>669</v>
      </c>
      <c r="TEF111" s="98" t="s">
        <v>669</v>
      </c>
      <c r="TEG111" s="98" t="s">
        <v>669</v>
      </c>
      <c r="TEH111" s="98" t="s">
        <v>669</v>
      </c>
      <c r="TEI111" s="98" t="s">
        <v>669</v>
      </c>
      <c r="TEJ111" s="98" t="s">
        <v>669</v>
      </c>
      <c r="TEK111" s="98" t="s">
        <v>669</v>
      </c>
      <c r="TEL111" s="98" t="s">
        <v>669</v>
      </c>
      <c r="TEM111" s="98" t="s">
        <v>669</v>
      </c>
      <c r="TEN111" s="98" t="s">
        <v>669</v>
      </c>
      <c r="TEO111" s="98" t="s">
        <v>669</v>
      </c>
      <c r="TEP111" s="98" t="s">
        <v>669</v>
      </c>
      <c r="TEQ111" s="98" t="s">
        <v>669</v>
      </c>
      <c r="TER111" s="98" t="s">
        <v>669</v>
      </c>
      <c r="TES111" s="98" t="s">
        <v>669</v>
      </c>
      <c r="TET111" s="98" t="s">
        <v>669</v>
      </c>
      <c r="TEU111" s="98" t="s">
        <v>669</v>
      </c>
      <c r="TEV111" s="98" t="s">
        <v>669</v>
      </c>
      <c r="TEW111" s="98" t="s">
        <v>669</v>
      </c>
      <c r="TEX111" s="98" t="s">
        <v>669</v>
      </c>
      <c r="TEY111" s="98" t="s">
        <v>669</v>
      </c>
      <c r="TEZ111" s="98" t="s">
        <v>669</v>
      </c>
      <c r="TFA111" s="98" t="s">
        <v>669</v>
      </c>
      <c r="TFB111" s="98" t="s">
        <v>669</v>
      </c>
      <c r="TFC111" s="98" t="s">
        <v>669</v>
      </c>
      <c r="TFD111" s="98" t="s">
        <v>669</v>
      </c>
      <c r="TFE111" s="98" t="s">
        <v>669</v>
      </c>
      <c r="TFF111" s="98" t="s">
        <v>669</v>
      </c>
      <c r="TFG111" s="98" t="s">
        <v>669</v>
      </c>
      <c r="TFH111" s="98" t="s">
        <v>669</v>
      </c>
      <c r="TFI111" s="98" t="s">
        <v>669</v>
      </c>
      <c r="TFJ111" s="98" t="s">
        <v>669</v>
      </c>
      <c r="TFK111" s="98" t="s">
        <v>669</v>
      </c>
      <c r="TFL111" s="98" t="s">
        <v>669</v>
      </c>
      <c r="TFM111" s="98" t="s">
        <v>669</v>
      </c>
      <c r="TFN111" s="98" t="s">
        <v>669</v>
      </c>
      <c r="TFO111" s="98" t="s">
        <v>669</v>
      </c>
      <c r="TFP111" s="98" t="s">
        <v>669</v>
      </c>
      <c r="TFQ111" s="98" t="s">
        <v>669</v>
      </c>
      <c r="TFR111" s="98" t="s">
        <v>669</v>
      </c>
      <c r="TFS111" s="98" t="s">
        <v>669</v>
      </c>
      <c r="TFT111" s="98" t="s">
        <v>669</v>
      </c>
      <c r="TFU111" s="98" t="s">
        <v>669</v>
      </c>
      <c r="TFV111" s="98" t="s">
        <v>669</v>
      </c>
      <c r="TFW111" s="98" t="s">
        <v>669</v>
      </c>
      <c r="TFX111" s="98" t="s">
        <v>669</v>
      </c>
      <c r="TFY111" s="98" t="s">
        <v>669</v>
      </c>
      <c r="TFZ111" s="98" t="s">
        <v>669</v>
      </c>
      <c r="TGA111" s="98" t="s">
        <v>669</v>
      </c>
      <c r="TGB111" s="98" t="s">
        <v>669</v>
      </c>
      <c r="TGC111" s="98" t="s">
        <v>669</v>
      </c>
      <c r="TGD111" s="98" t="s">
        <v>669</v>
      </c>
      <c r="TGE111" s="98" t="s">
        <v>669</v>
      </c>
      <c r="TGF111" s="98" t="s">
        <v>669</v>
      </c>
      <c r="TGG111" s="98" t="s">
        <v>669</v>
      </c>
      <c r="TGH111" s="98" t="s">
        <v>669</v>
      </c>
      <c r="TGI111" s="98" t="s">
        <v>669</v>
      </c>
      <c r="TGJ111" s="98" t="s">
        <v>669</v>
      </c>
      <c r="TGK111" s="98" t="s">
        <v>669</v>
      </c>
      <c r="TGL111" s="98" t="s">
        <v>669</v>
      </c>
      <c r="TGM111" s="98" t="s">
        <v>669</v>
      </c>
      <c r="TGN111" s="98" t="s">
        <v>669</v>
      </c>
      <c r="TGO111" s="98" t="s">
        <v>669</v>
      </c>
      <c r="TGP111" s="98" t="s">
        <v>669</v>
      </c>
      <c r="TGQ111" s="98" t="s">
        <v>669</v>
      </c>
      <c r="TGR111" s="98" t="s">
        <v>669</v>
      </c>
      <c r="TGS111" s="98" t="s">
        <v>669</v>
      </c>
      <c r="TGT111" s="98" t="s">
        <v>669</v>
      </c>
      <c r="TGU111" s="98" t="s">
        <v>669</v>
      </c>
      <c r="TGV111" s="98" t="s">
        <v>669</v>
      </c>
      <c r="TGW111" s="98" t="s">
        <v>669</v>
      </c>
      <c r="TGX111" s="98" t="s">
        <v>669</v>
      </c>
      <c r="TGY111" s="98" t="s">
        <v>669</v>
      </c>
      <c r="TGZ111" s="98" t="s">
        <v>669</v>
      </c>
      <c r="THA111" s="98" t="s">
        <v>669</v>
      </c>
      <c r="THB111" s="98" t="s">
        <v>669</v>
      </c>
      <c r="THC111" s="98" t="s">
        <v>669</v>
      </c>
      <c r="THD111" s="98" t="s">
        <v>669</v>
      </c>
      <c r="THE111" s="98" t="s">
        <v>669</v>
      </c>
      <c r="THF111" s="98" t="s">
        <v>669</v>
      </c>
      <c r="THG111" s="98" t="s">
        <v>669</v>
      </c>
      <c r="THH111" s="98" t="s">
        <v>669</v>
      </c>
      <c r="THI111" s="98" t="s">
        <v>669</v>
      </c>
      <c r="THJ111" s="98" t="s">
        <v>669</v>
      </c>
      <c r="THK111" s="98" t="s">
        <v>669</v>
      </c>
      <c r="THL111" s="98" t="s">
        <v>669</v>
      </c>
      <c r="THM111" s="98" t="s">
        <v>669</v>
      </c>
      <c r="THN111" s="98" t="s">
        <v>669</v>
      </c>
      <c r="THO111" s="98" t="s">
        <v>669</v>
      </c>
      <c r="THP111" s="98" t="s">
        <v>669</v>
      </c>
      <c r="THQ111" s="98" t="s">
        <v>669</v>
      </c>
      <c r="THR111" s="98" t="s">
        <v>669</v>
      </c>
      <c r="THS111" s="98" t="s">
        <v>669</v>
      </c>
      <c r="THT111" s="98" t="s">
        <v>669</v>
      </c>
      <c r="THU111" s="98" t="s">
        <v>669</v>
      </c>
      <c r="THV111" s="98" t="s">
        <v>669</v>
      </c>
      <c r="THW111" s="98" t="s">
        <v>669</v>
      </c>
      <c r="THX111" s="98" t="s">
        <v>669</v>
      </c>
      <c r="THY111" s="98" t="s">
        <v>669</v>
      </c>
      <c r="THZ111" s="98" t="s">
        <v>669</v>
      </c>
      <c r="TIA111" s="98" t="s">
        <v>669</v>
      </c>
      <c r="TIB111" s="98" t="s">
        <v>669</v>
      </c>
      <c r="TIC111" s="98" t="s">
        <v>669</v>
      </c>
      <c r="TID111" s="98" t="s">
        <v>669</v>
      </c>
      <c r="TIE111" s="98" t="s">
        <v>669</v>
      </c>
      <c r="TIF111" s="98" t="s">
        <v>669</v>
      </c>
      <c r="TIG111" s="98" t="s">
        <v>669</v>
      </c>
      <c r="TIH111" s="98" t="s">
        <v>669</v>
      </c>
      <c r="TII111" s="98" t="s">
        <v>669</v>
      </c>
      <c r="TIJ111" s="98" t="s">
        <v>669</v>
      </c>
      <c r="TIK111" s="98" t="s">
        <v>669</v>
      </c>
      <c r="TIL111" s="98" t="s">
        <v>669</v>
      </c>
      <c r="TIM111" s="98" t="s">
        <v>669</v>
      </c>
      <c r="TIN111" s="98" t="s">
        <v>669</v>
      </c>
      <c r="TIO111" s="98" t="s">
        <v>669</v>
      </c>
      <c r="TIP111" s="98" t="s">
        <v>669</v>
      </c>
      <c r="TIQ111" s="98" t="s">
        <v>669</v>
      </c>
      <c r="TIR111" s="98" t="s">
        <v>669</v>
      </c>
      <c r="TIS111" s="98" t="s">
        <v>669</v>
      </c>
      <c r="TIT111" s="98" t="s">
        <v>669</v>
      </c>
      <c r="TIU111" s="98" t="s">
        <v>669</v>
      </c>
      <c r="TIV111" s="98" t="s">
        <v>669</v>
      </c>
      <c r="TIW111" s="98" t="s">
        <v>669</v>
      </c>
      <c r="TIX111" s="98" t="s">
        <v>669</v>
      </c>
      <c r="TIY111" s="98" t="s">
        <v>669</v>
      </c>
      <c r="TIZ111" s="98" t="s">
        <v>669</v>
      </c>
      <c r="TJA111" s="98" t="s">
        <v>669</v>
      </c>
      <c r="TJB111" s="98" t="s">
        <v>669</v>
      </c>
      <c r="TJC111" s="98" t="s">
        <v>669</v>
      </c>
      <c r="TJD111" s="98" t="s">
        <v>669</v>
      </c>
      <c r="TJE111" s="98" t="s">
        <v>669</v>
      </c>
      <c r="TJF111" s="98" t="s">
        <v>669</v>
      </c>
      <c r="TJG111" s="98" t="s">
        <v>669</v>
      </c>
      <c r="TJH111" s="98" t="s">
        <v>669</v>
      </c>
      <c r="TJI111" s="98" t="s">
        <v>669</v>
      </c>
      <c r="TJJ111" s="98" t="s">
        <v>669</v>
      </c>
      <c r="TJK111" s="98" t="s">
        <v>669</v>
      </c>
      <c r="TJL111" s="98" t="s">
        <v>669</v>
      </c>
      <c r="TJM111" s="98" t="s">
        <v>669</v>
      </c>
      <c r="TJN111" s="98" t="s">
        <v>669</v>
      </c>
      <c r="TJO111" s="98" t="s">
        <v>669</v>
      </c>
      <c r="TJP111" s="98" t="s">
        <v>669</v>
      </c>
      <c r="TJQ111" s="98" t="s">
        <v>669</v>
      </c>
      <c r="TJR111" s="98" t="s">
        <v>669</v>
      </c>
      <c r="TJS111" s="98" t="s">
        <v>669</v>
      </c>
      <c r="TJT111" s="98" t="s">
        <v>669</v>
      </c>
      <c r="TJU111" s="98" t="s">
        <v>669</v>
      </c>
      <c r="TJV111" s="98" t="s">
        <v>669</v>
      </c>
      <c r="TJW111" s="98" t="s">
        <v>669</v>
      </c>
      <c r="TJX111" s="98" t="s">
        <v>669</v>
      </c>
      <c r="TJY111" s="98" t="s">
        <v>669</v>
      </c>
      <c r="TJZ111" s="98" t="s">
        <v>669</v>
      </c>
      <c r="TKA111" s="98" t="s">
        <v>669</v>
      </c>
      <c r="TKB111" s="98" t="s">
        <v>669</v>
      </c>
      <c r="TKC111" s="98" t="s">
        <v>669</v>
      </c>
      <c r="TKD111" s="98" t="s">
        <v>669</v>
      </c>
      <c r="TKE111" s="98" t="s">
        <v>669</v>
      </c>
      <c r="TKF111" s="98" t="s">
        <v>669</v>
      </c>
      <c r="TKG111" s="98" t="s">
        <v>669</v>
      </c>
      <c r="TKH111" s="98" t="s">
        <v>669</v>
      </c>
      <c r="TKI111" s="98" t="s">
        <v>669</v>
      </c>
      <c r="TKJ111" s="98" t="s">
        <v>669</v>
      </c>
      <c r="TKK111" s="98" t="s">
        <v>669</v>
      </c>
      <c r="TKL111" s="98" t="s">
        <v>669</v>
      </c>
      <c r="TKM111" s="98" t="s">
        <v>669</v>
      </c>
      <c r="TKN111" s="98" t="s">
        <v>669</v>
      </c>
      <c r="TKO111" s="98" t="s">
        <v>669</v>
      </c>
      <c r="TKP111" s="98" t="s">
        <v>669</v>
      </c>
      <c r="TKQ111" s="98" t="s">
        <v>669</v>
      </c>
      <c r="TKR111" s="98" t="s">
        <v>669</v>
      </c>
      <c r="TKS111" s="98" t="s">
        <v>669</v>
      </c>
      <c r="TKT111" s="98" t="s">
        <v>669</v>
      </c>
      <c r="TKU111" s="98" t="s">
        <v>669</v>
      </c>
      <c r="TKV111" s="98" t="s">
        <v>669</v>
      </c>
      <c r="TKW111" s="98" t="s">
        <v>669</v>
      </c>
      <c r="TKX111" s="98" t="s">
        <v>669</v>
      </c>
      <c r="TKY111" s="98" t="s">
        <v>669</v>
      </c>
      <c r="TKZ111" s="98" t="s">
        <v>669</v>
      </c>
      <c r="TLA111" s="98" t="s">
        <v>669</v>
      </c>
      <c r="TLB111" s="98" t="s">
        <v>669</v>
      </c>
      <c r="TLC111" s="98" t="s">
        <v>669</v>
      </c>
      <c r="TLD111" s="98" t="s">
        <v>669</v>
      </c>
      <c r="TLE111" s="98" t="s">
        <v>669</v>
      </c>
      <c r="TLF111" s="98" t="s">
        <v>669</v>
      </c>
      <c r="TLG111" s="98" t="s">
        <v>669</v>
      </c>
      <c r="TLH111" s="98" t="s">
        <v>669</v>
      </c>
      <c r="TLI111" s="98" t="s">
        <v>669</v>
      </c>
      <c r="TLJ111" s="98" t="s">
        <v>669</v>
      </c>
      <c r="TLK111" s="98" t="s">
        <v>669</v>
      </c>
      <c r="TLL111" s="98" t="s">
        <v>669</v>
      </c>
      <c r="TLM111" s="98" t="s">
        <v>669</v>
      </c>
      <c r="TLN111" s="98" t="s">
        <v>669</v>
      </c>
      <c r="TLO111" s="98" t="s">
        <v>669</v>
      </c>
      <c r="TLP111" s="98" t="s">
        <v>669</v>
      </c>
      <c r="TLQ111" s="98" t="s">
        <v>669</v>
      </c>
      <c r="TLR111" s="98" t="s">
        <v>669</v>
      </c>
      <c r="TLS111" s="98" t="s">
        <v>669</v>
      </c>
      <c r="TLT111" s="98" t="s">
        <v>669</v>
      </c>
      <c r="TLU111" s="98" t="s">
        <v>669</v>
      </c>
      <c r="TLV111" s="98" t="s">
        <v>669</v>
      </c>
      <c r="TLW111" s="98" t="s">
        <v>669</v>
      </c>
      <c r="TLX111" s="98" t="s">
        <v>669</v>
      </c>
      <c r="TLY111" s="98" t="s">
        <v>669</v>
      </c>
      <c r="TLZ111" s="98" t="s">
        <v>669</v>
      </c>
      <c r="TMA111" s="98" t="s">
        <v>669</v>
      </c>
      <c r="TMB111" s="98" t="s">
        <v>669</v>
      </c>
      <c r="TMC111" s="98" t="s">
        <v>669</v>
      </c>
      <c r="TMD111" s="98" t="s">
        <v>669</v>
      </c>
      <c r="TME111" s="98" t="s">
        <v>669</v>
      </c>
      <c r="TMF111" s="98" t="s">
        <v>669</v>
      </c>
      <c r="TMG111" s="98" t="s">
        <v>669</v>
      </c>
      <c r="TMH111" s="98" t="s">
        <v>669</v>
      </c>
      <c r="TMI111" s="98" t="s">
        <v>669</v>
      </c>
      <c r="TMJ111" s="98" t="s">
        <v>669</v>
      </c>
      <c r="TMK111" s="98" t="s">
        <v>669</v>
      </c>
      <c r="TML111" s="98" t="s">
        <v>669</v>
      </c>
      <c r="TMM111" s="98" t="s">
        <v>669</v>
      </c>
      <c r="TMN111" s="98" t="s">
        <v>669</v>
      </c>
      <c r="TMO111" s="98" t="s">
        <v>669</v>
      </c>
      <c r="TMP111" s="98" t="s">
        <v>669</v>
      </c>
      <c r="TMQ111" s="98" t="s">
        <v>669</v>
      </c>
      <c r="TMR111" s="98" t="s">
        <v>669</v>
      </c>
      <c r="TMS111" s="98" t="s">
        <v>669</v>
      </c>
      <c r="TMT111" s="98" t="s">
        <v>669</v>
      </c>
      <c r="TMU111" s="98" t="s">
        <v>669</v>
      </c>
      <c r="TMV111" s="98" t="s">
        <v>669</v>
      </c>
      <c r="TMW111" s="98" t="s">
        <v>669</v>
      </c>
      <c r="TMX111" s="98" t="s">
        <v>669</v>
      </c>
      <c r="TMY111" s="98" t="s">
        <v>669</v>
      </c>
      <c r="TMZ111" s="98" t="s">
        <v>669</v>
      </c>
      <c r="TNA111" s="98" t="s">
        <v>669</v>
      </c>
      <c r="TNB111" s="98" t="s">
        <v>669</v>
      </c>
      <c r="TNC111" s="98" t="s">
        <v>669</v>
      </c>
      <c r="TND111" s="98" t="s">
        <v>669</v>
      </c>
      <c r="TNE111" s="98" t="s">
        <v>669</v>
      </c>
      <c r="TNF111" s="98" t="s">
        <v>669</v>
      </c>
      <c r="TNG111" s="98" t="s">
        <v>669</v>
      </c>
      <c r="TNH111" s="98" t="s">
        <v>669</v>
      </c>
      <c r="TNI111" s="98" t="s">
        <v>669</v>
      </c>
      <c r="TNJ111" s="98" t="s">
        <v>669</v>
      </c>
      <c r="TNK111" s="98" t="s">
        <v>669</v>
      </c>
      <c r="TNL111" s="98" t="s">
        <v>669</v>
      </c>
      <c r="TNM111" s="98" t="s">
        <v>669</v>
      </c>
      <c r="TNN111" s="98" t="s">
        <v>669</v>
      </c>
      <c r="TNO111" s="98" t="s">
        <v>669</v>
      </c>
      <c r="TNP111" s="98" t="s">
        <v>669</v>
      </c>
      <c r="TNQ111" s="98" t="s">
        <v>669</v>
      </c>
      <c r="TNR111" s="98" t="s">
        <v>669</v>
      </c>
      <c r="TNS111" s="98" t="s">
        <v>669</v>
      </c>
      <c r="TNT111" s="98" t="s">
        <v>669</v>
      </c>
      <c r="TNU111" s="98" t="s">
        <v>669</v>
      </c>
      <c r="TNV111" s="98" t="s">
        <v>669</v>
      </c>
      <c r="TNW111" s="98" t="s">
        <v>669</v>
      </c>
      <c r="TNX111" s="98" t="s">
        <v>669</v>
      </c>
      <c r="TNY111" s="98" t="s">
        <v>669</v>
      </c>
      <c r="TNZ111" s="98" t="s">
        <v>669</v>
      </c>
      <c r="TOA111" s="98" t="s">
        <v>669</v>
      </c>
      <c r="TOB111" s="98" t="s">
        <v>669</v>
      </c>
      <c r="TOC111" s="98" t="s">
        <v>669</v>
      </c>
      <c r="TOD111" s="98" t="s">
        <v>669</v>
      </c>
      <c r="TOE111" s="98" t="s">
        <v>669</v>
      </c>
      <c r="TOF111" s="98" t="s">
        <v>669</v>
      </c>
      <c r="TOG111" s="98" t="s">
        <v>669</v>
      </c>
      <c r="TOH111" s="98" t="s">
        <v>669</v>
      </c>
      <c r="TOI111" s="98" t="s">
        <v>669</v>
      </c>
      <c r="TOJ111" s="98" t="s">
        <v>669</v>
      </c>
      <c r="TOK111" s="98" t="s">
        <v>669</v>
      </c>
      <c r="TOL111" s="98" t="s">
        <v>669</v>
      </c>
      <c r="TOM111" s="98" t="s">
        <v>669</v>
      </c>
      <c r="TON111" s="98" t="s">
        <v>669</v>
      </c>
      <c r="TOO111" s="98" t="s">
        <v>669</v>
      </c>
      <c r="TOP111" s="98" t="s">
        <v>669</v>
      </c>
      <c r="TOQ111" s="98" t="s">
        <v>669</v>
      </c>
      <c r="TOR111" s="98" t="s">
        <v>669</v>
      </c>
      <c r="TOS111" s="98" t="s">
        <v>669</v>
      </c>
      <c r="TOT111" s="98" t="s">
        <v>669</v>
      </c>
      <c r="TOU111" s="98" t="s">
        <v>669</v>
      </c>
      <c r="TOV111" s="98" t="s">
        <v>669</v>
      </c>
      <c r="TOW111" s="98" t="s">
        <v>669</v>
      </c>
      <c r="TOX111" s="98" t="s">
        <v>669</v>
      </c>
      <c r="TOY111" s="98" t="s">
        <v>669</v>
      </c>
      <c r="TOZ111" s="98" t="s">
        <v>669</v>
      </c>
      <c r="TPA111" s="98" t="s">
        <v>669</v>
      </c>
      <c r="TPB111" s="98" t="s">
        <v>669</v>
      </c>
      <c r="TPC111" s="98" t="s">
        <v>669</v>
      </c>
      <c r="TPD111" s="98" t="s">
        <v>669</v>
      </c>
      <c r="TPE111" s="98" t="s">
        <v>669</v>
      </c>
      <c r="TPF111" s="98" t="s">
        <v>669</v>
      </c>
      <c r="TPG111" s="98" t="s">
        <v>669</v>
      </c>
      <c r="TPH111" s="98" t="s">
        <v>669</v>
      </c>
      <c r="TPI111" s="98" t="s">
        <v>669</v>
      </c>
      <c r="TPJ111" s="98" t="s">
        <v>669</v>
      </c>
      <c r="TPK111" s="98" t="s">
        <v>669</v>
      </c>
      <c r="TPL111" s="98" t="s">
        <v>669</v>
      </c>
      <c r="TPM111" s="98" t="s">
        <v>669</v>
      </c>
      <c r="TPN111" s="98" t="s">
        <v>669</v>
      </c>
      <c r="TPO111" s="98" t="s">
        <v>669</v>
      </c>
      <c r="TPP111" s="98" t="s">
        <v>669</v>
      </c>
      <c r="TPQ111" s="98" t="s">
        <v>669</v>
      </c>
      <c r="TPR111" s="98" t="s">
        <v>669</v>
      </c>
      <c r="TPS111" s="98" t="s">
        <v>669</v>
      </c>
      <c r="TPT111" s="98" t="s">
        <v>669</v>
      </c>
      <c r="TPU111" s="98" t="s">
        <v>669</v>
      </c>
      <c r="TPV111" s="98" t="s">
        <v>669</v>
      </c>
      <c r="TPW111" s="98" t="s">
        <v>669</v>
      </c>
      <c r="TPX111" s="98" t="s">
        <v>669</v>
      </c>
      <c r="TPY111" s="98" t="s">
        <v>669</v>
      </c>
      <c r="TPZ111" s="98" t="s">
        <v>669</v>
      </c>
      <c r="TQA111" s="98" t="s">
        <v>669</v>
      </c>
      <c r="TQB111" s="98" t="s">
        <v>669</v>
      </c>
      <c r="TQC111" s="98" t="s">
        <v>669</v>
      </c>
      <c r="TQD111" s="98" t="s">
        <v>669</v>
      </c>
      <c r="TQE111" s="98" t="s">
        <v>669</v>
      </c>
      <c r="TQF111" s="98" t="s">
        <v>669</v>
      </c>
      <c r="TQG111" s="98" t="s">
        <v>669</v>
      </c>
      <c r="TQH111" s="98" t="s">
        <v>669</v>
      </c>
      <c r="TQI111" s="98" t="s">
        <v>669</v>
      </c>
      <c r="TQJ111" s="98" t="s">
        <v>669</v>
      </c>
      <c r="TQK111" s="98" t="s">
        <v>669</v>
      </c>
      <c r="TQL111" s="98" t="s">
        <v>669</v>
      </c>
      <c r="TQM111" s="98" t="s">
        <v>669</v>
      </c>
      <c r="TQN111" s="98" t="s">
        <v>669</v>
      </c>
      <c r="TQO111" s="98" t="s">
        <v>669</v>
      </c>
      <c r="TQP111" s="98" t="s">
        <v>669</v>
      </c>
      <c r="TQQ111" s="98" t="s">
        <v>669</v>
      </c>
      <c r="TQR111" s="98" t="s">
        <v>669</v>
      </c>
      <c r="TQS111" s="98" t="s">
        <v>669</v>
      </c>
      <c r="TQT111" s="98" t="s">
        <v>669</v>
      </c>
      <c r="TQU111" s="98" t="s">
        <v>669</v>
      </c>
      <c r="TQV111" s="98" t="s">
        <v>669</v>
      </c>
      <c r="TQW111" s="98" t="s">
        <v>669</v>
      </c>
      <c r="TQX111" s="98" t="s">
        <v>669</v>
      </c>
      <c r="TQY111" s="98" t="s">
        <v>669</v>
      </c>
      <c r="TQZ111" s="98" t="s">
        <v>669</v>
      </c>
      <c r="TRA111" s="98" t="s">
        <v>669</v>
      </c>
      <c r="TRB111" s="98" t="s">
        <v>669</v>
      </c>
      <c r="TRC111" s="98" t="s">
        <v>669</v>
      </c>
      <c r="TRD111" s="98" t="s">
        <v>669</v>
      </c>
      <c r="TRE111" s="98" t="s">
        <v>669</v>
      </c>
      <c r="TRF111" s="98" t="s">
        <v>669</v>
      </c>
      <c r="TRG111" s="98" t="s">
        <v>669</v>
      </c>
      <c r="TRH111" s="98" t="s">
        <v>669</v>
      </c>
      <c r="TRI111" s="98" t="s">
        <v>669</v>
      </c>
      <c r="TRJ111" s="98" t="s">
        <v>669</v>
      </c>
      <c r="TRK111" s="98" t="s">
        <v>669</v>
      </c>
      <c r="TRL111" s="98" t="s">
        <v>669</v>
      </c>
      <c r="TRM111" s="98" t="s">
        <v>669</v>
      </c>
      <c r="TRN111" s="98" t="s">
        <v>669</v>
      </c>
      <c r="TRO111" s="98" t="s">
        <v>669</v>
      </c>
      <c r="TRP111" s="98" t="s">
        <v>669</v>
      </c>
      <c r="TRQ111" s="98" t="s">
        <v>669</v>
      </c>
      <c r="TRR111" s="98" t="s">
        <v>669</v>
      </c>
      <c r="TRS111" s="98" t="s">
        <v>669</v>
      </c>
      <c r="TRT111" s="98" t="s">
        <v>669</v>
      </c>
      <c r="TRU111" s="98" t="s">
        <v>669</v>
      </c>
      <c r="TRV111" s="98" t="s">
        <v>669</v>
      </c>
      <c r="TRW111" s="98" t="s">
        <v>669</v>
      </c>
      <c r="TRX111" s="98" t="s">
        <v>669</v>
      </c>
      <c r="TRY111" s="98" t="s">
        <v>669</v>
      </c>
      <c r="TRZ111" s="98" t="s">
        <v>669</v>
      </c>
      <c r="TSA111" s="98" t="s">
        <v>669</v>
      </c>
      <c r="TSB111" s="98" t="s">
        <v>669</v>
      </c>
      <c r="TSC111" s="98" t="s">
        <v>669</v>
      </c>
      <c r="TSD111" s="98" t="s">
        <v>669</v>
      </c>
      <c r="TSE111" s="98" t="s">
        <v>669</v>
      </c>
      <c r="TSF111" s="98" t="s">
        <v>669</v>
      </c>
      <c r="TSG111" s="98" t="s">
        <v>669</v>
      </c>
      <c r="TSH111" s="98" t="s">
        <v>669</v>
      </c>
      <c r="TSI111" s="98" t="s">
        <v>669</v>
      </c>
      <c r="TSJ111" s="98" t="s">
        <v>669</v>
      </c>
      <c r="TSK111" s="98" t="s">
        <v>669</v>
      </c>
      <c r="TSL111" s="98" t="s">
        <v>669</v>
      </c>
      <c r="TSM111" s="98" t="s">
        <v>669</v>
      </c>
      <c r="TSN111" s="98" t="s">
        <v>669</v>
      </c>
      <c r="TSO111" s="98" t="s">
        <v>669</v>
      </c>
      <c r="TSP111" s="98" t="s">
        <v>669</v>
      </c>
      <c r="TSQ111" s="98" t="s">
        <v>669</v>
      </c>
      <c r="TSR111" s="98" t="s">
        <v>669</v>
      </c>
      <c r="TSS111" s="98" t="s">
        <v>669</v>
      </c>
      <c r="TST111" s="98" t="s">
        <v>669</v>
      </c>
      <c r="TSU111" s="98" t="s">
        <v>669</v>
      </c>
      <c r="TSV111" s="98" t="s">
        <v>669</v>
      </c>
      <c r="TSW111" s="98" t="s">
        <v>669</v>
      </c>
      <c r="TSX111" s="98" t="s">
        <v>669</v>
      </c>
      <c r="TSY111" s="98" t="s">
        <v>669</v>
      </c>
      <c r="TSZ111" s="98" t="s">
        <v>669</v>
      </c>
      <c r="TTA111" s="98" t="s">
        <v>669</v>
      </c>
      <c r="TTB111" s="98" t="s">
        <v>669</v>
      </c>
      <c r="TTC111" s="98" t="s">
        <v>669</v>
      </c>
      <c r="TTD111" s="98" t="s">
        <v>669</v>
      </c>
      <c r="TTE111" s="98" t="s">
        <v>669</v>
      </c>
      <c r="TTF111" s="98" t="s">
        <v>669</v>
      </c>
      <c r="TTG111" s="98" t="s">
        <v>669</v>
      </c>
      <c r="TTH111" s="98" t="s">
        <v>669</v>
      </c>
      <c r="TTI111" s="98" t="s">
        <v>669</v>
      </c>
      <c r="TTJ111" s="98" t="s">
        <v>669</v>
      </c>
      <c r="TTK111" s="98" t="s">
        <v>669</v>
      </c>
      <c r="TTL111" s="98" t="s">
        <v>669</v>
      </c>
      <c r="TTM111" s="98" t="s">
        <v>669</v>
      </c>
      <c r="TTN111" s="98" t="s">
        <v>669</v>
      </c>
      <c r="TTO111" s="98" t="s">
        <v>669</v>
      </c>
      <c r="TTP111" s="98" t="s">
        <v>669</v>
      </c>
      <c r="TTQ111" s="98" t="s">
        <v>669</v>
      </c>
      <c r="TTR111" s="98" t="s">
        <v>669</v>
      </c>
      <c r="TTS111" s="98" t="s">
        <v>669</v>
      </c>
      <c r="TTT111" s="98" t="s">
        <v>669</v>
      </c>
      <c r="TTU111" s="98" t="s">
        <v>669</v>
      </c>
      <c r="TTV111" s="98" t="s">
        <v>669</v>
      </c>
      <c r="TTW111" s="98" t="s">
        <v>669</v>
      </c>
      <c r="TTX111" s="98" t="s">
        <v>669</v>
      </c>
      <c r="TTY111" s="98" t="s">
        <v>669</v>
      </c>
      <c r="TTZ111" s="98" t="s">
        <v>669</v>
      </c>
      <c r="TUA111" s="98" t="s">
        <v>669</v>
      </c>
      <c r="TUB111" s="98" t="s">
        <v>669</v>
      </c>
      <c r="TUC111" s="98" t="s">
        <v>669</v>
      </c>
      <c r="TUD111" s="98" t="s">
        <v>669</v>
      </c>
      <c r="TUE111" s="98" t="s">
        <v>669</v>
      </c>
      <c r="TUF111" s="98" t="s">
        <v>669</v>
      </c>
      <c r="TUG111" s="98" t="s">
        <v>669</v>
      </c>
      <c r="TUH111" s="98" t="s">
        <v>669</v>
      </c>
      <c r="TUI111" s="98" t="s">
        <v>669</v>
      </c>
      <c r="TUJ111" s="98" t="s">
        <v>669</v>
      </c>
      <c r="TUK111" s="98" t="s">
        <v>669</v>
      </c>
      <c r="TUL111" s="98" t="s">
        <v>669</v>
      </c>
      <c r="TUM111" s="98" t="s">
        <v>669</v>
      </c>
      <c r="TUN111" s="98" t="s">
        <v>669</v>
      </c>
      <c r="TUO111" s="98" t="s">
        <v>669</v>
      </c>
      <c r="TUP111" s="98" t="s">
        <v>669</v>
      </c>
      <c r="TUQ111" s="98" t="s">
        <v>669</v>
      </c>
      <c r="TUR111" s="98" t="s">
        <v>669</v>
      </c>
      <c r="TUS111" s="98" t="s">
        <v>669</v>
      </c>
      <c r="TUT111" s="98" t="s">
        <v>669</v>
      </c>
      <c r="TUU111" s="98" t="s">
        <v>669</v>
      </c>
      <c r="TUV111" s="98" t="s">
        <v>669</v>
      </c>
      <c r="TUW111" s="98" t="s">
        <v>669</v>
      </c>
      <c r="TUX111" s="98" t="s">
        <v>669</v>
      </c>
      <c r="TUY111" s="98" t="s">
        <v>669</v>
      </c>
      <c r="TUZ111" s="98" t="s">
        <v>669</v>
      </c>
      <c r="TVA111" s="98" t="s">
        <v>669</v>
      </c>
      <c r="TVB111" s="98" t="s">
        <v>669</v>
      </c>
      <c r="TVC111" s="98" t="s">
        <v>669</v>
      </c>
      <c r="TVD111" s="98" t="s">
        <v>669</v>
      </c>
      <c r="TVE111" s="98" t="s">
        <v>669</v>
      </c>
      <c r="TVF111" s="98" t="s">
        <v>669</v>
      </c>
      <c r="TVG111" s="98" t="s">
        <v>669</v>
      </c>
      <c r="TVH111" s="98" t="s">
        <v>669</v>
      </c>
      <c r="TVI111" s="98" t="s">
        <v>669</v>
      </c>
      <c r="TVJ111" s="98" t="s">
        <v>669</v>
      </c>
      <c r="TVK111" s="98" t="s">
        <v>669</v>
      </c>
      <c r="TVL111" s="98" t="s">
        <v>669</v>
      </c>
      <c r="TVM111" s="98" t="s">
        <v>669</v>
      </c>
      <c r="TVN111" s="98" t="s">
        <v>669</v>
      </c>
      <c r="TVO111" s="98" t="s">
        <v>669</v>
      </c>
      <c r="TVP111" s="98" t="s">
        <v>669</v>
      </c>
      <c r="TVQ111" s="98" t="s">
        <v>669</v>
      </c>
      <c r="TVR111" s="98" t="s">
        <v>669</v>
      </c>
      <c r="TVS111" s="98" t="s">
        <v>669</v>
      </c>
      <c r="TVT111" s="98" t="s">
        <v>669</v>
      </c>
      <c r="TVU111" s="98" t="s">
        <v>669</v>
      </c>
      <c r="TVV111" s="98" t="s">
        <v>669</v>
      </c>
      <c r="TVW111" s="98" t="s">
        <v>669</v>
      </c>
      <c r="TVX111" s="98" t="s">
        <v>669</v>
      </c>
      <c r="TVY111" s="98" t="s">
        <v>669</v>
      </c>
      <c r="TVZ111" s="98" t="s">
        <v>669</v>
      </c>
      <c r="TWA111" s="98" t="s">
        <v>669</v>
      </c>
      <c r="TWB111" s="98" t="s">
        <v>669</v>
      </c>
      <c r="TWC111" s="98" t="s">
        <v>669</v>
      </c>
      <c r="TWD111" s="98" t="s">
        <v>669</v>
      </c>
      <c r="TWE111" s="98" t="s">
        <v>669</v>
      </c>
      <c r="TWF111" s="98" t="s">
        <v>669</v>
      </c>
      <c r="TWG111" s="98" t="s">
        <v>669</v>
      </c>
      <c r="TWH111" s="98" t="s">
        <v>669</v>
      </c>
      <c r="TWI111" s="98" t="s">
        <v>669</v>
      </c>
      <c r="TWJ111" s="98" t="s">
        <v>669</v>
      </c>
      <c r="TWK111" s="98" t="s">
        <v>669</v>
      </c>
      <c r="TWL111" s="98" t="s">
        <v>669</v>
      </c>
      <c r="TWM111" s="98" t="s">
        <v>669</v>
      </c>
      <c r="TWN111" s="98" t="s">
        <v>669</v>
      </c>
      <c r="TWO111" s="98" t="s">
        <v>669</v>
      </c>
      <c r="TWP111" s="98" t="s">
        <v>669</v>
      </c>
      <c r="TWQ111" s="98" t="s">
        <v>669</v>
      </c>
      <c r="TWR111" s="98" t="s">
        <v>669</v>
      </c>
      <c r="TWS111" s="98" t="s">
        <v>669</v>
      </c>
      <c r="TWT111" s="98" t="s">
        <v>669</v>
      </c>
      <c r="TWU111" s="98" t="s">
        <v>669</v>
      </c>
      <c r="TWV111" s="98" t="s">
        <v>669</v>
      </c>
      <c r="TWW111" s="98" t="s">
        <v>669</v>
      </c>
      <c r="TWX111" s="98" t="s">
        <v>669</v>
      </c>
      <c r="TWY111" s="98" t="s">
        <v>669</v>
      </c>
      <c r="TWZ111" s="98" t="s">
        <v>669</v>
      </c>
      <c r="TXA111" s="98" t="s">
        <v>669</v>
      </c>
      <c r="TXB111" s="98" t="s">
        <v>669</v>
      </c>
      <c r="TXC111" s="98" t="s">
        <v>669</v>
      </c>
      <c r="TXD111" s="98" t="s">
        <v>669</v>
      </c>
      <c r="TXE111" s="98" t="s">
        <v>669</v>
      </c>
      <c r="TXF111" s="98" t="s">
        <v>669</v>
      </c>
      <c r="TXG111" s="98" t="s">
        <v>669</v>
      </c>
      <c r="TXH111" s="98" t="s">
        <v>669</v>
      </c>
      <c r="TXI111" s="98" t="s">
        <v>669</v>
      </c>
      <c r="TXJ111" s="98" t="s">
        <v>669</v>
      </c>
      <c r="TXK111" s="98" t="s">
        <v>669</v>
      </c>
      <c r="TXL111" s="98" t="s">
        <v>669</v>
      </c>
      <c r="TXM111" s="98" t="s">
        <v>669</v>
      </c>
      <c r="TXN111" s="98" t="s">
        <v>669</v>
      </c>
      <c r="TXO111" s="98" t="s">
        <v>669</v>
      </c>
      <c r="TXP111" s="98" t="s">
        <v>669</v>
      </c>
      <c r="TXQ111" s="98" t="s">
        <v>669</v>
      </c>
      <c r="TXR111" s="98" t="s">
        <v>669</v>
      </c>
      <c r="TXS111" s="98" t="s">
        <v>669</v>
      </c>
      <c r="TXT111" s="98" t="s">
        <v>669</v>
      </c>
      <c r="TXU111" s="98" t="s">
        <v>669</v>
      </c>
      <c r="TXV111" s="98" t="s">
        <v>669</v>
      </c>
      <c r="TXW111" s="98" t="s">
        <v>669</v>
      </c>
      <c r="TXX111" s="98" t="s">
        <v>669</v>
      </c>
      <c r="TXY111" s="98" t="s">
        <v>669</v>
      </c>
      <c r="TXZ111" s="98" t="s">
        <v>669</v>
      </c>
      <c r="TYA111" s="98" t="s">
        <v>669</v>
      </c>
      <c r="TYB111" s="98" t="s">
        <v>669</v>
      </c>
      <c r="TYC111" s="98" t="s">
        <v>669</v>
      </c>
      <c r="TYD111" s="98" t="s">
        <v>669</v>
      </c>
      <c r="TYE111" s="98" t="s">
        <v>669</v>
      </c>
      <c r="TYF111" s="98" t="s">
        <v>669</v>
      </c>
      <c r="TYG111" s="98" t="s">
        <v>669</v>
      </c>
      <c r="TYH111" s="98" t="s">
        <v>669</v>
      </c>
      <c r="TYI111" s="98" t="s">
        <v>669</v>
      </c>
      <c r="TYJ111" s="98" t="s">
        <v>669</v>
      </c>
      <c r="TYK111" s="98" t="s">
        <v>669</v>
      </c>
      <c r="TYL111" s="98" t="s">
        <v>669</v>
      </c>
      <c r="TYM111" s="98" t="s">
        <v>669</v>
      </c>
      <c r="TYN111" s="98" t="s">
        <v>669</v>
      </c>
      <c r="TYO111" s="98" t="s">
        <v>669</v>
      </c>
      <c r="TYP111" s="98" t="s">
        <v>669</v>
      </c>
      <c r="TYQ111" s="98" t="s">
        <v>669</v>
      </c>
      <c r="TYR111" s="98" t="s">
        <v>669</v>
      </c>
      <c r="TYS111" s="98" t="s">
        <v>669</v>
      </c>
      <c r="TYT111" s="98" t="s">
        <v>669</v>
      </c>
      <c r="TYU111" s="98" t="s">
        <v>669</v>
      </c>
      <c r="TYV111" s="98" t="s">
        <v>669</v>
      </c>
      <c r="TYW111" s="98" t="s">
        <v>669</v>
      </c>
      <c r="TYX111" s="98" t="s">
        <v>669</v>
      </c>
      <c r="TYY111" s="98" t="s">
        <v>669</v>
      </c>
      <c r="TYZ111" s="98" t="s">
        <v>669</v>
      </c>
      <c r="TZA111" s="98" t="s">
        <v>669</v>
      </c>
      <c r="TZB111" s="98" t="s">
        <v>669</v>
      </c>
      <c r="TZC111" s="98" t="s">
        <v>669</v>
      </c>
      <c r="TZD111" s="98" t="s">
        <v>669</v>
      </c>
      <c r="TZE111" s="98" t="s">
        <v>669</v>
      </c>
      <c r="TZF111" s="98" t="s">
        <v>669</v>
      </c>
      <c r="TZG111" s="98" t="s">
        <v>669</v>
      </c>
      <c r="TZH111" s="98" t="s">
        <v>669</v>
      </c>
      <c r="TZI111" s="98" t="s">
        <v>669</v>
      </c>
      <c r="TZJ111" s="98" t="s">
        <v>669</v>
      </c>
      <c r="TZK111" s="98" t="s">
        <v>669</v>
      </c>
      <c r="TZL111" s="98" t="s">
        <v>669</v>
      </c>
      <c r="TZM111" s="98" t="s">
        <v>669</v>
      </c>
      <c r="TZN111" s="98" t="s">
        <v>669</v>
      </c>
      <c r="TZO111" s="98" t="s">
        <v>669</v>
      </c>
      <c r="TZP111" s="98" t="s">
        <v>669</v>
      </c>
      <c r="TZQ111" s="98" t="s">
        <v>669</v>
      </c>
      <c r="TZR111" s="98" t="s">
        <v>669</v>
      </c>
      <c r="TZS111" s="98" t="s">
        <v>669</v>
      </c>
      <c r="TZT111" s="98" t="s">
        <v>669</v>
      </c>
      <c r="TZU111" s="98" t="s">
        <v>669</v>
      </c>
      <c r="TZV111" s="98" t="s">
        <v>669</v>
      </c>
      <c r="TZW111" s="98" t="s">
        <v>669</v>
      </c>
      <c r="TZX111" s="98" t="s">
        <v>669</v>
      </c>
      <c r="TZY111" s="98" t="s">
        <v>669</v>
      </c>
      <c r="TZZ111" s="98" t="s">
        <v>669</v>
      </c>
      <c r="UAA111" s="98" t="s">
        <v>669</v>
      </c>
      <c r="UAB111" s="98" t="s">
        <v>669</v>
      </c>
      <c r="UAC111" s="98" t="s">
        <v>669</v>
      </c>
      <c r="UAD111" s="98" t="s">
        <v>669</v>
      </c>
      <c r="UAE111" s="98" t="s">
        <v>669</v>
      </c>
      <c r="UAF111" s="98" t="s">
        <v>669</v>
      </c>
      <c r="UAG111" s="98" t="s">
        <v>669</v>
      </c>
      <c r="UAH111" s="98" t="s">
        <v>669</v>
      </c>
      <c r="UAI111" s="98" t="s">
        <v>669</v>
      </c>
      <c r="UAJ111" s="98" t="s">
        <v>669</v>
      </c>
      <c r="UAK111" s="98" t="s">
        <v>669</v>
      </c>
      <c r="UAL111" s="98" t="s">
        <v>669</v>
      </c>
      <c r="UAM111" s="98" t="s">
        <v>669</v>
      </c>
      <c r="UAN111" s="98" t="s">
        <v>669</v>
      </c>
      <c r="UAO111" s="98" t="s">
        <v>669</v>
      </c>
      <c r="UAP111" s="98" t="s">
        <v>669</v>
      </c>
      <c r="UAQ111" s="98" t="s">
        <v>669</v>
      </c>
      <c r="UAR111" s="98" t="s">
        <v>669</v>
      </c>
      <c r="UAS111" s="98" t="s">
        <v>669</v>
      </c>
      <c r="UAT111" s="98" t="s">
        <v>669</v>
      </c>
      <c r="UAU111" s="98" t="s">
        <v>669</v>
      </c>
      <c r="UAV111" s="98" t="s">
        <v>669</v>
      </c>
      <c r="UAW111" s="98" t="s">
        <v>669</v>
      </c>
      <c r="UAX111" s="98" t="s">
        <v>669</v>
      </c>
      <c r="UAY111" s="98" t="s">
        <v>669</v>
      </c>
      <c r="UAZ111" s="98" t="s">
        <v>669</v>
      </c>
      <c r="UBA111" s="98" t="s">
        <v>669</v>
      </c>
      <c r="UBB111" s="98" t="s">
        <v>669</v>
      </c>
      <c r="UBC111" s="98" t="s">
        <v>669</v>
      </c>
      <c r="UBD111" s="98" t="s">
        <v>669</v>
      </c>
      <c r="UBE111" s="98" t="s">
        <v>669</v>
      </c>
      <c r="UBF111" s="98" t="s">
        <v>669</v>
      </c>
      <c r="UBG111" s="98" t="s">
        <v>669</v>
      </c>
      <c r="UBH111" s="98" t="s">
        <v>669</v>
      </c>
      <c r="UBI111" s="98" t="s">
        <v>669</v>
      </c>
      <c r="UBJ111" s="98" t="s">
        <v>669</v>
      </c>
      <c r="UBK111" s="98" t="s">
        <v>669</v>
      </c>
      <c r="UBL111" s="98" t="s">
        <v>669</v>
      </c>
      <c r="UBM111" s="98" t="s">
        <v>669</v>
      </c>
      <c r="UBN111" s="98" t="s">
        <v>669</v>
      </c>
      <c r="UBO111" s="98" t="s">
        <v>669</v>
      </c>
      <c r="UBP111" s="98" t="s">
        <v>669</v>
      </c>
      <c r="UBQ111" s="98" t="s">
        <v>669</v>
      </c>
      <c r="UBR111" s="98" t="s">
        <v>669</v>
      </c>
      <c r="UBS111" s="98" t="s">
        <v>669</v>
      </c>
      <c r="UBT111" s="98" t="s">
        <v>669</v>
      </c>
      <c r="UBU111" s="98" t="s">
        <v>669</v>
      </c>
      <c r="UBV111" s="98" t="s">
        <v>669</v>
      </c>
      <c r="UBW111" s="98" t="s">
        <v>669</v>
      </c>
      <c r="UBX111" s="98" t="s">
        <v>669</v>
      </c>
      <c r="UBY111" s="98" t="s">
        <v>669</v>
      </c>
      <c r="UBZ111" s="98" t="s">
        <v>669</v>
      </c>
      <c r="UCA111" s="98" t="s">
        <v>669</v>
      </c>
      <c r="UCB111" s="98" t="s">
        <v>669</v>
      </c>
      <c r="UCC111" s="98" t="s">
        <v>669</v>
      </c>
      <c r="UCD111" s="98" t="s">
        <v>669</v>
      </c>
      <c r="UCE111" s="98" t="s">
        <v>669</v>
      </c>
      <c r="UCF111" s="98" t="s">
        <v>669</v>
      </c>
      <c r="UCG111" s="98" t="s">
        <v>669</v>
      </c>
      <c r="UCH111" s="98" t="s">
        <v>669</v>
      </c>
      <c r="UCI111" s="98" t="s">
        <v>669</v>
      </c>
      <c r="UCJ111" s="98" t="s">
        <v>669</v>
      </c>
      <c r="UCK111" s="98" t="s">
        <v>669</v>
      </c>
      <c r="UCL111" s="98" t="s">
        <v>669</v>
      </c>
      <c r="UCM111" s="98" t="s">
        <v>669</v>
      </c>
      <c r="UCN111" s="98" t="s">
        <v>669</v>
      </c>
      <c r="UCO111" s="98" t="s">
        <v>669</v>
      </c>
      <c r="UCP111" s="98" t="s">
        <v>669</v>
      </c>
      <c r="UCQ111" s="98" t="s">
        <v>669</v>
      </c>
      <c r="UCR111" s="98" t="s">
        <v>669</v>
      </c>
      <c r="UCS111" s="98" t="s">
        <v>669</v>
      </c>
      <c r="UCT111" s="98" t="s">
        <v>669</v>
      </c>
      <c r="UCU111" s="98" t="s">
        <v>669</v>
      </c>
      <c r="UCV111" s="98" t="s">
        <v>669</v>
      </c>
      <c r="UCW111" s="98" t="s">
        <v>669</v>
      </c>
      <c r="UCX111" s="98" t="s">
        <v>669</v>
      </c>
      <c r="UCY111" s="98" t="s">
        <v>669</v>
      </c>
      <c r="UCZ111" s="98" t="s">
        <v>669</v>
      </c>
      <c r="UDA111" s="98" t="s">
        <v>669</v>
      </c>
      <c r="UDB111" s="98" t="s">
        <v>669</v>
      </c>
      <c r="UDC111" s="98" t="s">
        <v>669</v>
      </c>
      <c r="UDD111" s="98" t="s">
        <v>669</v>
      </c>
      <c r="UDE111" s="98" t="s">
        <v>669</v>
      </c>
      <c r="UDF111" s="98" t="s">
        <v>669</v>
      </c>
      <c r="UDG111" s="98" t="s">
        <v>669</v>
      </c>
      <c r="UDH111" s="98" t="s">
        <v>669</v>
      </c>
      <c r="UDI111" s="98" t="s">
        <v>669</v>
      </c>
      <c r="UDJ111" s="98" t="s">
        <v>669</v>
      </c>
      <c r="UDK111" s="98" t="s">
        <v>669</v>
      </c>
      <c r="UDL111" s="98" t="s">
        <v>669</v>
      </c>
      <c r="UDM111" s="98" t="s">
        <v>669</v>
      </c>
      <c r="UDN111" s="98" t="s">
        <v>669</v>
      </c>
      <c r="UDO111" s="98" t="s">
        <v>669</v>
      </c>
      <c r="UDP111" s="98" t="s">
        <v>669</v>
      </c>
      <c r="UDQ111" s="98" t="s">
        <v>669</v>
      </c>
      <c r="UDR111" s="98" t="s">
        <v>669</v>
      </c>
      <c r="UDS111" s="98" t="s">
        <v>669</v>
      </c>
      <c r="UDT111" s="98" t="s">
        <v>669</v>
      </c>
      <c r="UDU111" s="98" t="s">
        <v>669</v>
      </c>
      <c r="UDV111" s="98" t="s">
        <v>669</v>
      </c>
      <c r="UDW111" s="98" t="s">
        <v>669</v>
      </c>
      <c r="UDX111" s="98" t="s">
        <v>669</v>
      </c>
      <c r="UDY111" s="98" t="s">
        <v>669</v>
      </c>
      <c r="UDZ111" s="98" t="s">
        <v>669</v>
      </c>
      <c r="UEA111" s="98" t="s">
        <v>669</v>
      </c>
      <c r="UEB111" s="98" t="s">
        <v>669</v>
      </c>
      <c r="UEC111" s="98" t="s">
        <v>669</v>
      </c>
      <c r="UED111" s="98" t="s">
        <v>669</v>
      </c>
      <c r="UEE111" s="98" t="s">
        <v>669</v>
      </c>
      <c r="UEF111" s="98" t="s">
        <v>669</v>
      </c>
      <c r="UEG111" s="98" t="s">
        <v>669</v>
      </c>
      <c r="UEH111" s="98" t="s">
        <v>669</v>
      </c>
      <c r="UEI111" s="98" t="s">
        <v>669</v>
      </c>
      <c r="UEJ111" s="98" t="s">
        <v>669</v>
      </c>
      <c r="UEK111" s="98" t="s">
        <v>669</v>
      </c>
      <c r="UEL111" s="98" t="s">
        <v>669</v>
      </c>
      <c r="UEM111" s="98" t="s">
        <v>669</v>
      </c>
      <c r="UEN111" s="98" t="s">
        <v>669</v>
      </c>
      <c r="UEO111" s="98" t="s">
        <v>669</v>
      </c>
      <c r="UEP111" s="98" t="s">
        <v>669</v>
      </c>
      <c r="UEQ111" s="98" t="s">
        <v>669</v>
      </c>
      <c r="UER111" s="98" t="s">
        <v>669</v>
      </c>
      <c r="UES111" s="98" t="s">
        <v>669</v>
      </c>
      <c r="UET111" s="98" t="s">
        <v>669</v>
      </c>
      <c r="UEU111" s="98" t="s">
        <v>669</v>
      </c>
      <c r="UEV111" s="98" t="s">
        <v>669</v>
      </c>
      <c r="UEW111" s="98" t="s">
        <v>669</v>
      </c>
      <c r="UEX111" s="98" t="s">
        <v>669</v>
      </c>
      <c r="UEY111" s="98" t="s">
        <v>669</v>
      </c>
      <c r="UEZ111" s="98" t="s">
        <v>669</v>
      </c>
      <c r="UFA111" s="98" t="s">
        <v>669</v>
      </c>
      <c r="UFB111" s="98" t="s">
        <v>669</v>
      </c>
      <c r="UFC111" s="98" t="s">
        <v>669</v>
      </c>
      <c r="UFD111" s="98" t="s">
        <v>669</v>
      </c>
      <c r="UFE111" s="98" t="s">
        <v>669</v>
      </c>
      <c r="UFF111" s="98" t="s">
        <v>669</v>
      </c>
      <c r="UFG111" s="98" t="s">
        <v>669</v>
      </c>
      <c r="UFH111" s="98" t="s">
        <v>669</v>
      </c>
      <c r="UFI111" s="98" t="s">
        <v>669</v>
      </c>
      <c r="UFJ111" s="98" t="s">
        <v>669</v>
      </c>
      <c r="UFK111" s="98" t="s">
        <v>669</v>
      </c>
      <c r="UFL111" s="98" t="s">
        <v>669</v>
      </c>
      <c r="UFM111" s="98" t="s">
        <v>669</v>
      </c>
      <c r="UFN111" s="98" t="s">
        <v>669</v>
      </c>
      <c r="UFO111" s="98" t="s">
        <v>669</v>
      </c>
      <c r="UFP111" s="98" t="s">
        <v>669</v>
      </c>
      <c r="UFQ111" s="98" t="s">
        <v>669</v>
      </c>
      <c r="UFR111" s="98" t="s">
        <v>669</v>
      </c>
      <c r="UFS111" s="98" t="s">
        <v>669</v>
      </c>
      <c r="UFT111" s="98" t="s">
        <v>669</v>
      </c>
      <c r="UFU111" s="98" t="s">
        <v>669</v>
      </c>
      <c r="UFV111" s="98" t="s">
        <v>669</v>
      </c>
      <c r="UFW111" s="98" t="s">
        <v>669</v>
      </c>
      <c r="UFX111" s="98" t="s">
        <v>669</v>
      </c>
      <c r="UFY111" s="98" t="s">
        <v>669</v>
      </c>
      <c r="UFZ111" s="98" t="s">
        <v>669</v>
      </c>
      <c r="UGA111" s="98" t="s">
        <v>669</v>
      </c>
      <c r="UGB111" s="98" t="s">
        <v>669</v>
      </c>
      <c r="UGC111" s="98" t="s">
        <v>669</v>
      </c>
      <c r="UGD111" s="98" t="s">
        <v>669</v>
      </c>
      <c r="UGE111" s="98" t="s">
        <v>669</v>
      </c>
      <c r="UGF111" s="98" t="s">
        <v>669</v>
      </c>
      <c r="UGG111" s="98" t="s">
        <v>669</v>
      </c>
      <c r="UGH111" s="98" t="s">
        <v>669</v>
      </c>
      <c r="UGI111" s="98" t="s">
        <v>669</v>
      </c>
      <c r="UGJ111" s="98" t="s">
        <v>669</v>
      </c>
      <c r="UGK111" s="98" t="s">
        <v>669</v>
      </c>
      <c r="UGL111" s="98" t="s">
        <v>669</v>
      </c>
      <c r="UGM111" s="98" t="s">
        <v>669</v>
      </c>
      <c r="UGN111" s="98" t="s">
        <v>669</v>
      </c>
      <c r="UGO111" s="98" t="s">
        <v>669</v>
      </c>
      <c r="UGP111" s="98" t="s">
        <v>669</v>
      </c>
      <c r="UGQ111" s="98" t="s">
        <v>669</v>
      </c>
      <c r="UGR111" s="98" t="s">
        <v>669</v>
      </c>
      <c r="UGS111" s="98" t="s">
        <v>669</v>
      </c>
      <c r="UGT111" s="98" t="s">
        <v>669</v>
      </c>
      <c r="UGU111" s="98" t="s">
        <v>669</v>
      </c>
      <c r="UGV111" s="98" t="s">
        <v>669</v>
      </c>
      <c r="UGW111" s="98" t="s">
        <v>669</v>
      </c>
      <c r="UGX111" s="98" t="s">
        <v>669</v>
      </c>
      <c r="UGY111" s="98" t="s">
        <v>669</v>
      </c>
      <c r="UGZ111" s="98" t="s">
        <v>669</v>
      </c>
      <c r="UHA111" s="98" t="s">
        <v>669</v>
      </c>
      <c r="UHB111" s="98" t="s">
        <v>669</v>
      </c>
      <c r="UHC111" s="98" t="s">
        <v>669</v>
      </c>
      <c r="UHD111" s="98" t="s">
        <v>669</v>
      </c>
      <c r="UHE111" s="98" t="s">
        <v>669</v>
      </c>
      <c r="UHF111" s="98" t="s">
        <v>669</v>
      </c>
      <c r="UHG111" s="98" t="s">
        <v>669</v>
      </c>
      <c r="UHH111" s="98" t="s">
        <v>669</v>
      </c>
      <c r="UHI111" s="98" t="s">
        <v>669</v>
      </c>
      <c r="UHJ111" s="98" t="s">
        <v>669</v>
      </c>
      <c r="UHK111" s="98" t="s">
        <v>669</v>
      </c>
      <c r="UHL111" s="98" t="s">
        <v>669</v>
      </c>
      <c r="UHM111" s="98" t="s">
        <v>669</v>
      </c>
      <c r="UHN111" s="98" t="s">
        <v>669</v>
      </c>
      <c r="UHO111" s="98" t="s">
        <v>669</v>
      </c>
      <c r="UHP111" s="98" t="s">
        <v>669</v>
      </c>
      <c r="UHQ111" s="98" t="s">
        <v>669</v>
      </c>
      <c r="UHR111" s="98" t="s">
        <v>669</v>
      </c>
      <c r="UHS111" s="98" t="s">
        <v>669</v>
      </c>
      <c r="UHT111" s="98" t="s">
        <v>669</v>
      </c>
      <c r="UHU111" s="98" t="s">
        <v>669</v>
      </c>
      <c r="UHV111" s="98" t="s">
        <v>669</v>
      </c>
      <c r="UHW111" s="98" t="s">
        <v>669</v>
      </c>
      <c r="UHX111" s="98" t="s">
        <v>669</v>
      </c>
      <c r="UHY111" s="98" t="s">
        <v>669</v>
      </c>
      <c r="UHZ111" s="98" t="s">
        <v>669</v>
      </c>
      <c r="UIA111" s="98" t="s">
        <v>669</v>
      </c>
      <c r="UIB111" s="98" t="s">
        <v>669</v>
      </c>
      <c r="UIC111" s="98" t="s">
        <v>669</v>
      </c>
      <c r="UID111" s="98" t="s">
        <v>669</v>
      </c>
      <c r="UIE111" s="98" t="s">
        <v>669</v>
      </c>
      <c r="UIF111" s="98" t="s">
        <v>669</v>
      </c>
      <c r="UIG111" s="98" t="s">
        <v>669</v>
      </c>
      <c r="UIH111" s="98" t="s">
        <v>669</v>
      </c>
      <c r="UII111" s="98" t="s">
        <v>669</v>
      </c>
      <c r="UIJ111" s="98" t="s">
        <v>669</v>
      </c>
      <c r="UIK111" s="98" t="s">
        <v>669</v>
      </c>
      <c r="UIL111" s="98" t="s">
        <v>669</v>
      </c>
      <c r="UIM111" s="98" t="s">
        <v>669</v>
      </c>
      <c r="UIN111" s="98" t="s">
        <v>669</v>
      </c>
      <c r="UIO111" s="98" t="s">
        <v>669</v>
      </c>
      <c r="UIP111" s="98" t="s">
        <v>669</v>
      </c>
      <c r="UIQ111" s="98" t="s">
        <v>669</v>
      </c>
      <c r="UIR111" s="98" t="s">
        <v>669</v>
      </c>
      <c r="UIS111" s="98" t="s">
        <v>669</v>
      </c>
      <c r="UIT111" s="98" t="s">
        <v>669</v>
      </c>
      <c r="UIU111" s="98" t="s">
        <v>669</v>
      </c>
      <c r="UIV111" s="98" t="s">
        <v>669</v>
      </c>
      <c r="UIW111" s="98" t="s">
        <v>669</v>
      </c>
      <c r="UIX111" s="98" t="s">
        <v>669</v>
      </c>
      <c r="UIY111" s="98" t="s">
        <v>669</v>
      </c>
      <c r="UIZ111" s="98" t="s">
        <v>669</v>
      </c>
      <c r="UJA111" s="98" t="s">
        <v>669</v>
      </c>
      <c r="UJB111" s="98" t="s">
        <v>669</v>
      </c>
      <c r="UJC111" s="98" t="s">
        <v>669</v>
      </c>
      <c r="UJD111" s="98" t="s">
        <v>669</v>
      </c>
      <c r="UJE111" s="98" t="s">
        <v>669</v>
      </c>
      <c r="UJF111" s="98" t="s">
        <v>669</v>
      </c>
      <c r="UJG111" s="98" t="s">
        <v>669</v>
      </c>
      <c r="UJH111" s="98" t="s">
        <v>669</v>
      </c>
      <c r="UJI111" s="98" t="s">
        <v>669</v>
      </c>
      <c r="UJJ111" s="98" t="s">
        <v>669</v>
      </c>
      <c r="UJK111" s="98" t="s">
        <v>669</v>
      </c>
      <c r="UJL111" s="98" t="s">
        <v>669</v>
      </c>
      <c r="UJM111" s="98" t="s">
        <v>669</v>
      </c>
      <c r="UJN111" s="98" t="s">
        <v>669</v>
      </c>
      <c r="UJO111" s="98" t="s">
        <v>669</v>
      </c>
      <c r="UJP111" s="98" t="s">
        <v>669</v>
      </c>
      <c r="UJQ111" s="98" t="s">
        <v>669</v>
      </c>
      <c r="UJR111" s="98" t="s">
        <v>669</v>
      </c>
      <c r="UJS111" s="98" t="s">
        <v>669</v>
      </c>
      <c r="UJT111" s="98" t="s">
        <v>669</v>
      </c>
      <c r="UJU111" s="98" t="s">
        <v>669</v>
      </c>
      <c r="UJV111" s="98" t="s">
        <v>669</v>
      </c>
      <c r="UJW111" s="98" t="s">
        <v>669</v>
      </c>
      <c r="UJX111" s="98" t="s">
        <v>669</v>
      </c>
      <c r="UJY111" s="98" t="s">
        <v>669</v>
      </c>
      <c r="UJZ111" s="98" t="s">
        <v>669</v>
      </c>
      <c r="UKA111" s="98" t="s">
        <v>669</v>
      </c>
      <c r="UKB111" s="98" t="s">
        <v>669</v>
      </c>
      <c r="UKC111" s="98" t="s">
        <v>669</v>
      </c>
      <c r="UKD111" s="98" t="s">
        <v>669</v>
      </c>
      <c r="UKE111" s="98" t="s">
        <v>669</v>
      </c>
      <c r="UKF111" s="98" t="s">
        <v>669</v>
      </c>
      <c r="UKG111" s="98" t="s">
        <v>669</v>
      </c>
      <c r="UKH111" s="98" t="s">
        <v>669</v>
      </c>
      <c r="UKI111" s="98" t="s">
        <v>669</v>
      </c>
      <c r="UKJ111" s="98" t="s">
        <v>669</v>
      </c>
      <c r="UKK111" s="98" t="s">
        <v>669</v>
      </c>
      <c r="UKL111" s="98" t="s">
        <v>669</v>
      </c>
      <c r="UKM111" s="98" t="s">
        <v>669</v>
      </c>
      <c r="UKN111" s="98" t="s">
        <v>669</v>
      </c>
      <c r="UKO111" s="98" t="s">
        <v>669</v>
      </c>
      <c r="UKP111" s="98" t="s">
        <v>669</v>
      </c>
      <c r="UKQ111" s="98" t="s">
        <v>669</v>
      </c>
      <c r="UKR111" s="98" t="s">
        <v>669</v>
      </c>
      <c r="UKS111" s="98" t="s">
        <v>669</v>
      </c>
      <c r="UKT111" s="98" t="s">
        <v>669</v>
      </c>
      <c r="UKU111" s="98" t="s">
        <v>669</v>
      </c>
      <c r="UKV111" s="98" t="s">
        <v>669</v>
      </c>
      <c r="UKW111" s="98" t="s">
        <v>669</v>
      </c>
      <c r="UKX111" s="98" t="s">
        <v>669</v>
      </c>
      <c r="UKY111" s="98" t="s">
        <v>669</v>
      </c>
      <c r="UKZ111" s="98" t="s">
        <v>669</v>
      </c>
      <c r="ULA111" s="98" t="s">
        <v>669</v>
      </c>
      <c r="ULB111" s="98" t="s">
        <v>669</v>
      </c>
      <c r="ULC111" s="98" t="s">
        <v>669</v>
      </c>
      <c r="ULD111" s="98" t="s">
        <v>669</v>
      </c>
      <c r="ULE111" s="98" t="s">
        <v>669</v>
      </c>
      <c r="ULF111" s="98" t="s">
        <v>669</v>
      </c>
      <c r="ULG111" s="98" t="s">
        <v>669</v>
      </c>
      <c r="ULH111" s="98" t="s">
        <v>669</v>
      </c>
      <c r="ULI111" s="98" t="s">
        <v>669</v>
      </c>
      <c r="ULJ111" s="98" t="s">
        <v>669</v>
      </c>
      <c r="ULK111" s="98" t="s">
        <v>669</v>
      </c>
      <c r="ULL111" s="98" t="s">
        <v>669</v>
      </c>
      <c r="ULM111" s="98" t="s">
        <v>669</v>
      </c>
      <c r="ULN111" s="98" t="s">
        <v>669</v>
      </c>
      <c r="ULO111" s="98" t="s">
        <v>669</v>
      </c>
      <c r="ULP111" s="98" t="s">
        <v>669</v>
      </c>
      <c r="ULQ111" s="98" t="s">
        <v>669</v>
      </c>
      <c r="ULR111" s="98" t="s">
        <v>669</v>
      </c>
      <c r="ULS111" s="98" t="s">
        <v>669</v>
      </c>
      <c r="ULT111" s="98" t="s">
        <v>669</v>
      </c>
      <c r="ULU111" s="98" t="s">
        <v>669</v>
      </c>
      <c r="ULV111" s="98" t="s">
        <v>669</v>
      </c>
      <c r="ULW111" s="98" t="s">
        <v>669</v>
      </c>
      <c r="ULX111" s="98" t="s">
        <v>669</v>
      </c>
      <c r="ULY111" s="98" t="s">
        <v>669</v>
      </c>
      <c r="ULZ111" s="98" t="s">
        <v>669</v>
      </c>
      <c r="UMA111" s="98" t="s">
        <v>669</v>
      </c>
      <c r="UMB111" s="98" t="s">
        <v>669</v>
      </c>
      <c r="UMC111" s="98" t="s">
        <v>669</v>
      </c>
      <c r="UMD111" s="98" t="s">
        <v>669</v>
      </c>
      <c r="UME111" s="98" t="s">
        <v>669</v>
      </c>
      <c r="UMF111" s="98" t="s">
        <v>669</v>
      </c>
      <c r="UMG111" s="98" t="s">
        <v>669</v>
      </c>
      <c r="UMH111" s="98" t="s">
        <v>669</v>
      </c>
      <c r="UMI111" s="98" t="s">
        <v>669</v>
      </c>
      <c r="UMJ111" s="98" t="s">
        <v>669</v>
      </c>
      <c r="UMK111" s="98" t="s">
        <v>669</v>
      </c>
      <c r="UML111" s="98" t="s">
        <v>669</v>
      </c>
      <c r="UMM111" s="98" t="s">
        <v>669</v>
      </c>
      <c r="UMN111" s="98" t="s">
        <v>669</v>
      </c>
      <c r="UMO111" s="98" t="s">
        <v>669</v>
      </c>
      <c r="UMP111" s="98" t="s">
        <v>669</v>
      </c>
      <c r="UMQ111" s="98" t="s">
        <v>669</v>
      </c>
      <c r="UMR111" s="98" t="s">
        <v>669</v>
      </c>
      <c r="UMS111" s="98" t="s">
        <v>669</v>
      </c>
      <c r="UMT111" s="98" t="s">
        <v>669</v>
      </c>
      <c r="UMU111" s="98" t="s">
        <v>669</v>
      </c>
      <c r="UMV111" s="98" t="s">
        <v>669</v>
      </c>
      <c r="UMW111" s="98" t="s">
        <v>669</v>
      </c>
      <c r="UMX111" s="98" t="s">
        <v>669</v>
      </c>
      <c r="UMY111" s="98" t="s">
        <v>669</v>
      </c>
      <c r="UMZ111" s="98" t="s">
        <v>669</v>
      </c>
      <c r="UNA111" s="98" t="s">
        <v>669</v>
      </c>
      <c r="UNB111" s="98" t="s">
        <v>669</v>
      </c>
      <c r="UNC111" s="98" t="s">
        <v>669</v>
      </c>
      <c r="UND111" s="98" t="s">
        <v>669</v>
      </c>
      <c r="UNE111" s="98" t="s">
        <v>669</v>
      </c>
      <c r="UNF111" s="98" t="s">
        <v>669</v>
      </c>
      <c r="UNG111" s="98" t="s">
        <v>669</v>
      </c>
      <c r="UNH111" s="98" t="s">
        <v>669</v>
      </c>
      <c r="UNI111" s="98" t="s">
        <v>669</v>
      </c>
      <c r="UNJ111" s="98" t="s">
        <v>669</v>
      </c>
      <c r="UNK111" s="98" t="s">
        <v>669</v>
      </c>
      <c r="UNL111" s="98" t="s">
        <v>669</v>
      </c>
      <c r="UNM111" s="98" t="s">
        <v>669</v>
      </c>
      <c r="UNN111" s="98" t="s">
        <v>669</v>
      </c>
      <c r="UNO111" s="98" t="s">
        <v>669</v>
      </c>
      <c r="UNP111" s="98" t="s">
        <v>669</v>
      </c>
      <c r="UNQ111" s="98" t="s">
        <v>669</v>
      </c>
      <c r="UNR111" s="98" t="s">
        <v>669</v>
      </c>
      <c r="UNS111" s="98" t="s">
        <v>669</v>
      </c>
      <c r="UNT111" s="98" t="s">
        <v>669</v>
      </c>
      <c r="UNU111" s="98" t="s">
        <v>669</v>
      </c>
      <c r="UNV111" s="98" t="s">
        <v>669</v>
      </c>
      <c r="UNW111" s="98" t="s">
        <v>669</v>
      </c>
      <c r="UNX111" s="98" t="s">
        <v>669</v>
      </c>
      <c r="UNY111" s="98" t="s">
        <v>669</v>
      </c>
      <c r="UNZ111" s="98" t="s">
        <v>669</v>
      </c>
      <c r="UOA111" s="98" t="s">
        <v>669</v>
      </c>
      <c r="UOB111" s="98" t="s">
        <v>669</v>
      </c>
      <c r="UOC111" s="98" t="s">
        <v>669</v>
      </c>
      <c r="UOD111" s="98" t="s">
        <v>669</v>
      </c>
      <c r="UOE111" s="98" t="s">
        <v>669</v>
      </c>
      <c r="UOF111" s="98" t="s">
        <v>669</v>
      </c>
      <c r="UOG111" s="98" t="s">
        <v>669</v>
      </c>
      <c r="UOH111" s="98" t="s">
        <v>669</v>
      </c>
      <c r="UOI111" s="98" t="s">
        <v>669</v>
      </c>
      <c r="UOJ111" s="98" t="s">
        <v>669</v>
      </c>
      <c r="UOK111" s="98" t="s">
        <v>669</v>
      </c>
      <c r="UOL111" s="98" t="s">
        <v>669</v>
      </c>
      <c r="UOM111" s="98" t="s">
        <v>669</v>
      </c>
      <c r="UON111" s="98" t="s">
        <v>669</v>
      </c>
      <c r="UOO111" s="98" t="s">
        <v>669</v>
      </c>
      <c r="UOP111" s="98" t="s">
        <v>669</v>
      </c>
      <c r="UOQ111" s="98" t="s">
        <v>669</v>
      </c>
      <c r="UOR111" s="98" t="s">
        <v>669</v>
      </c>
      <c r="UOS111" s="98" t="s">
        <v>669</v>
      </c>
      <c r="UOT111" s="98" t="s">
        <v>669</v>
      </c>
      <c r="UOU111" s="98" t="s">
        <v>669</v>
      </c>
      <c r="UOV111" s="98" t="s">
        <v>669</v>
      </c>
      <c r="UOW111" s="98" t="s">
        <v>669</v>
      </c>
      <c r="UOX111" s="98" t="s">
        <v>669</v>
      </c>
      <c r="UOY111" s="98" t="s">
        <v>669</v>
      </c>
      <c r="UOZ111" s="98" t="s">
        <v>669</v>
      </c>
      <c r="UPA111" s="98" t="s">
        <v>669</v>
      </c>
      <c r="UPB111" s="98" t="s">
        <v>669</v>
      </c>
      <c r="UPC111" s="98" t="s">
        <v>669</v>
      </c>
      <c r="UPD111" s="98" t="s">
        <v>669</v>
      </c>
      <c r="UPE111" s="98" t="s">
        <v>669</v>
      </c>
      <c r="UPF111" s="98" t="s">
        <v>669</v>
      </c>
      <c r="UPG111" s="98" t="s">
        <v>669</v>
      </c>
      <c r="UPH111" s="98" t="s">
        <v>669</v>
      </c>
      <c r="UPI111" s="98" t="s">
        <v>669</v>
      </c>
      <c r="UPJ111" s="98" t="s">
        <v>669</v>
      </c>
      <c r="UPK111" s="98" t="s">
        <v>669</v>
      </c>
      <c r="UPL111" s="98" t="s">
        <v>669</v>
      </c>
      <c r="UPM111" s="98" t="s">
        <v>669</v>
      </c>
      <c r="UPN111" s="98" t="s">
        <v>669</v>
      </c>
      <c r="UPO111" s="98" t="s">
        <v>669</v>
      </c>
      <c r="UPP111" s="98" t="s">
        <v>669</v>
      </c>
      <c r="UPQ111" s="98" t="s">
        <v>669</v>
      </c>
      <c r="UPR111" s="98" t="s">
        <v>669</v>
      </c>
      <c r="UPS111" s="98" t="s">
        <v>669</v>
      </c>
      <c r="UPT111" s="98" t="s">
        <v>669</v>
      </c>
      <c r="UPU111" s="98" t="s">
        <v>669</v>
      </c>
      <c r="UPV111" s="98" t="s">
        <v>669</v>
      </c>
      <c r="UPW111" s="98" t="s">
        <v>669</v>
      </c>
      <c r="UPX111" s="98" t="s">
        <v>669</v>
      </c>
      <c r="UPY111" s="98" t="s">
        <v>669</v>
      </c>
      <c r="UPZ111" s="98" t="s">
        <v>669</v>
      </c>
      <c r="UQA111" s="98" t="s">
        <v>669</v>
      </c>
      <c r="UQB111" s="98" t="s">
        <v>669</v>
      </c>
      <c r="UQC111" s="98" t="s">
        <v>669</v>
      </c>
      <c r="UQD111" s="98" t="s">
        <v>669</v>
      </c>
      <c r="UQE111" s="98" t="s">
        <v>669</v>
      </c>
      <c r="UQF111" s="98" t="s">
        <v>669</v>
      </c>
      <c r="UQG111" s="98" t="s">
        <v>669</v>
      </c>
      <c r="UQH111" s="98" t="s">
        <v>669</v>
      </c>
      <c r="UQI111" s="98" t="s">
        <v>669</v>
      </c>
      <c r="UQJ111" s="98" t="s">
        <v>669</v>
      </c>
      <c r="UQK111" s="98" t="s">
        <v>669</v>
      </c>
      <c r="UQL111" s="98" t="s">
        <v>669</v>
      </c>
      <c r="UQM111" s="98" t="s">
        <v>669</v>
      </c>
      <c r="UQN111" s="98" t="s">
        <v>669</v>
      </c>
      <c r="UQO111" s="98" t="s">
        <v>669</v>
      </c>
      <c r="UQP111" s="98" t="s">
        <v>669</v>
      </c>
      <c r="UQQ111" s="98" t="s">
        <v>669</v>
      </c>
      <c r="UQR111" s="98" t="s">
        <v>669</v>
      </c>
      <c r="UQS111" s="98" t="s">
        <v>669</v>
      </c>
      <c r="UQT111" s="98" t="s">
        <v>669</v>
      </c>
      <c r="UQU111" s="98" t="s">
        <v>669</v>
      </c>
      <c r="UQV111" s="98" t="s">
        <v>669</v>
      </c>
      <c r="UQW111" s="98" t="s">
        <v>669</v>
      </c>
      <c r="UQX111" s="98" t="s">
        <v>669</v>
      </c>
      <c r="UQY111" s="98" t="s">
        <v>669</v>
      </c>
      <c r="UQZ111" s="98" t="s">
        <v>669</v>
      </c>
      <c r="URA111" s="98" t="s">
        <v>669</v>
      </c>
      <c r="URB111" s="98" t="s">
        <v>669</v>
      </c>
      <c r="URC111" s="98" t="s">
        <v>669</v>
      </c>
      <c r="URD111" s="98" t="s">
        <v>669</v>
      </c>
      <c r="URE111" s="98" t="s">
        <v>669</v>
      </c>
      <c r="URF111" s="98" t="s">
        <v>669</v>
      </c>
      <c r="URG111" s="98" t="s">
        <v>669</v>
      </c>
      <c r="URH111" s="98" t="s">
        <v>669</v>
      </c>
      <c r="URI111" s="98" t="s">
        <v>669</v>
      </c>
      <c r="URJ111" s="98" t="s">
        <v>669</v>
      </c>
      <c r="URK111" s="98" t="s">
        <v>669</v>
      </c>
      <c r="URL111" s="98" t="s">
        <v>669</v>
      </c>
      <c r="URM111" s="98" t="s">
        <v>669</v>
      </c>
      <c r="URN111" s="98" t="s">
        <v>669</v>
      </c>
      <c r="URO111" s="98" t="s">
        <v>669</v>
      </c>
      <c r="URP111" s="98" t="s">
        <v>669</v>
      </c>
      <c r="URQ111" s="98" t="s">
        <v>669</v>
      </c>
      <c r="URR111" s="98" t="s">
        <v>669</v>
      </c>
      <c r="URS111" s="98" t="s">
        <v>669</v>
      </c>
      <c r="URT111" s="98" t="s">
        <v>669</v>
      </c>
      <c r="URU111" s="98" t="s">
        <v>669</v>
      </c>
      <c r="URV111" s="98" t="s">
        <v>669</v>
      </c>
      <c r="URW111" s="98" t="s">
        <v>669</v>
      </c>
      <c r="URX111" s="98" t="s">
        <v>669</v>
      </c>
      <c r="URY111" s="98" t="s">
        <v>669</v>
      </c>
      <c r="URZ111" s="98" t="s">
        <v>669</v>
      </c>
      <c r="USA111" s="98" t="s">
        <v>669</v>
      </c>
      <c r="USB111" s="98" t="s">
        <v>669</v>
      </c>
      <c r="USC111" s="98" t="s">
        <v>669</v>
      </c>
      <c r="USD111" s="98" t="s">
        <v>669</v>
      </c>
      <c r="USE111" s="98" t="s">
        <v>669</v>
      </c>
      <c r="USF111" s="98" t="s">
        <v>669</v>
      </c>
      <c r="USG111" s="98" t="s">
        <v>669</v>
      </c>
      <c r="USH111" s="98" t="s">
        <v>669</v>
      </c>
      <c r="USI111" s="98" t="s">
        <v>669</v>
      </c>
      <c r="USJ111" s="98" t="s">
        <v>669</v>
      </c>
      <c r="USK111" s="98" t="s">
        <v>669</v>
      </c>
      <c r="USL111" s="98" t="s">
        <v>669</v>
      </c>
      <c r="USM111" s="98" t="s">
        <v>669</v>
      </c>
      <c r="USN111" s="98" t="s">
        <v>669</v>
      </c>
      <c r="USO111" s="98" t="s">
        <v>669</v>
      </c>
      <c r="USP111" s="98" t="s">
        <v>669</v>
      </c>
      <c r="USQ111" s="98" t="s">
        <v>669</v>
      </c>
      <c r="USR111" s="98" t="s">
        <v>669</v>
      </c>
      <c r="USS111" s="98" t="s">
        <v>669</v>
      </c>
      <c r="UST111" s="98" t="s">
        <v>669</v>
      </c>
      <c r="USU111" s="98" t="s">
        <v>669</v>
      </c>
      <c r="USV111" s="98" t="s">
        <v>669</v>
      </c>
      <c r="USW111" s="98" t="s">
        <v>669</v>
      </c>
      <c r="USX111" s="98" t="s">
        <v>669</v>
      </c>
      <c r="USY111" s="98" t="s">
        <v>669</v>
      </c>
      <c r="USZ111" s="98" t="s">
        <v>669</v>
      </c>
      <c r="UTA111" s="98" t="s">
        <v>669</v>
      </c>
      <c r="UTB111" s="98" t="s">
        <v>669</v>
      </c>
      <c r="UTC111" s="98" t="s">
        <v>669</v>
      </c>
      <c r="UTD111" s="98" t="s">
        <v>669</v>
      </c>
      <c r="UTE111" s="98" t="s">
        <v>669</v>
      </c>
      <c r="UTF111" s="98" t="s">
        <v>669</v>
      </c>
      <c r="UTG111" s="98" t="s">
        <v>669</v>
      </c>
      <c r="UTH111" s="98" t="s">
        <v>669</v>
      </c>
      <c r="UTI111" s="98" t="s">
        <v>669</v>
      </c>
      <c r="UTJ111" s="98" t="s">
        <v>669</v>
      </c>
      <c r="UTK111" s="98" t="s">
        <v>669</v>
      </c>
      <c r="UTL111" s="98" t="s">
        <v>669</v>
      </c>
      <c r="UTM111" s="98" t="s">
        <v>669</v>
      </c>
      <c r="UTN111" s="98" t="s">
        <v>669</v>
      </c>
      <c r="UTO111" s="98" t="s">
        <v>669</v>
      </c>
      <c r="UTP111" s="98" t="s">
        <v>669</v>
      </c>
      <c r="UTQ111" s="98" t="s">
        <v>669</v>
      </c>
      <c r="UTR111" s="98" t="s">
        <v>669</v>
      </c>
      <c r="UTS111" s="98" t="s">
        <v>669</v>
      </c>
      <c r="UTT111" s="98" t="s">
        <v>669</v>
      </c>
      <c r="UTU111" s="98" t="s">
        <v>669</v>
      </c>
      <c r="UTV111" s="98" t="s">
        <v>669</v>
      </c>
      <c r="UTW111" s="98" t="s">
        <v>669</v>
      </c>
      <c r="UTX111" s="98" t="s">
        <v>669</v>
      </c>
      <c r="UTY111" s="98" t="s">
        <v>669</v>
      </c>
      <c r="UTZ111" s="98" t="s">
        <v>669</v>
      </c>
      <c r="UUA111" s="98" t="s">
        <v>669</v>
      </c>
      <c r="UUB111" s="98" t="s">
        <v>669</v>
      </c>
      <c r="UUC111" s="98" t="s">
        <v>669</v>
      </c>
      <c r="UUD111" s="98" t="s">
        <v>669</v>
      </c>
      <c r="UUE111" s="98" t="s">
        <v>669</v>
      </c>
      <c r="UUF111" s="98" t="s">
        <v>669</v>
      </c>
      <c r="UUG111" s="98" t="s">
        <v>669</v>
      </c>
      <c r="UUH111" s="98" t="s">
        <v>669</v>
      </c>
      <c r="UUI111" s="98" t="s">
        <v>669</v>
      </c>
      <c r="UUJ111" s="98" t="s">
        <v>669</v>
      </c>
      <c r="UUK111" s="98" t="s">
        <v>669</v>
      </c>
      <c r="UUL111" s="98" t="s">
        <v>669</v>
      </c>
      <c r="UUM111" s="98" t="s">
        <v>669</v>
      </c>
      <c r="UUN111" s="98" t="s">
        <v>669</v>
      </c>
      <c r="UUO111" s="98" t="s">
        <v>669</v>
      </c>
      <c r="UUP111" s="98" t="s">
        <v>669</v>
      </c>
      <c r="UUQ111" s="98" t="s">
        <v>669</v>
      </c>
      <c r="UUR111" s="98" t="s">
        <v>669</v>
      </c>
      <c r="UUS111" s="98" t="s">
        <v>669</v>
      </c>
      <c r="UUT111" s="98" t="s">
        <v>669</v>
      </c>
      <c r="UUU111" s="98" t="s">
        <v>669</v>
      </c>
      <c r="UUV111" s="98" t="s">
        <v>669</v>
      </c>
      <c r="UUW111" s="98" t="s">
        <v>669</v>
      </c>
      <c r="UUX111" s="98" t="s">
        <v>669</v>
      </c>
      <c r="UUY111" s="98" t="s">
        <v>669</v>
      </c>
      <c r="UUZ111" s="98" t="s">
        <v>669</v>
      </c>
      <c r="UVA111" s="98" t="s">
        <v>669</v>
      </c>
      <c r="UVB111" s="98" t="s">
        <v>669</v>
      </c>
      <c r="UVC111" s="98" t="s">
        <v>669</v>
      </c>
      <c r="UVD111" s="98" t="s">
        <v>669</v>
      </c>
      <c r="UVE111" s="98" t="s">
        <v>669</v>
      </c>
      <c r="UVF111" s="98" t="s">
        <v>669</v>
      </c>
      <c r="UVG111" s="98" t="s">
        <v>669</v>
      </c>
      <c r="UVH111" s="98" t="s">
        <v>669</v>
      </c>
      <c r="UVI111" s="98" t="s">
        <v>669</v>
      </c>
      <c r="UVJ111" s="98" t="s">
        <v>669</v>
      </c>
      <c r="UVK111" s="98" t="s">
        <v>669</v>
      </c>
      <c r="UVL111" s="98" t="s">
        <v>669</v>
      </c>
      <c r="UVM111" s="98" t="s">
        <v>669</v>
      </c>
      <c r="UVN111" s="98" t="s">
        <v>669</v>
      </c>
      <c r="UVO111" s="98" t="s">
        <v>669</v>
      </c>
      <c r="UVP111" s="98" t="s">
        <v>669</v>
      </c>
      <c r="UVQ111" s="98" t="s">
        <v>669</v>
      </c>
      <c r="UVR111" s="98" t="s">
        <v>669</v>
      </c>
      <c r="UVS111" s="98" t="s">
        <v>669</v>
      </c>
      <c r="UVT111" s="98" t="s">
        <v>669</v>
      </c>
      <c r="UVU111" s="98" t="s">
        <v>669</v>
      </c>
      <c r="UVV111" s="98" t="s">
        <v>669</v>
      </c>
      <c r="UVW111" s="98" t="s">
        <v>669</v>
      </c>
      <c r="UVX111" s="98" t="s">
        <v>669</v>
      </c>
      <c r="UVY111" s="98" t="s">
        <v>669</v>
      </c>
      <c r="UVZ111" s="98" t="s">
        <v>669</v>
      </c>
      <c r="UWA111" s="98" t="s">
        <v>669</v>
      </c>
      <c r="UWB111" s="98" t="s">
        <v>669</v>
      </c>
      <c r="UWC111" s="98" t="s">
        <v>669</v>
      </c>
      <c r="UWD111" s="98" t="s">
        <v>669</v>
      </c>
      <c r="UWE111" s="98" t="s">
        <v>669</v>
      </c>
      <c r="UWF111" s="98" t="s">
        <v>669</v>
      </c>
      <c r="UWG111" s="98" t="s">
        <v>669</v>
      </c>
      <c r="UWH111" s="98" t="s">
        <v>669</v>
      </c>
      <c r="UWI111" s="98" t="s">
        <v>669</v>
      </c>
      <c r="UWJ111" s="98" t="s">
        <v>669</v>
      </c>
      <c r="UWK111" s="98" t="s">
        <v>669</v>
      </c>
      <c r="UWL111" s="98" t="s">
        <v>669</v>
      </c>
      <c r="UWM111" s="98" t="s">
        <v>669</v>
      </c>
      <c r="UWN111" s="98" t="s">
        <v>669</v>
      </c>
      <c r="UWO111" s="98" t="s">
        <v>669</v>
      </c>
      <c r="UWP111" s="98" t="s">
        <v>669</v>
      </c>
      <c r="UWQ111" s="98" t="s">
        <v>669</v>
      </c>
      <c r="UWR111" s="98" t="s">
        <v>669</v>
      </c>
      <c r="UWS111" s="98" t="s">
        <v>669</v>
      </c>
      <c r="UWT111" s="98" t="s">
        <v>669</v>
      </c>
      <c r="UWU111" s="98" t="s">
        <v>669</v>
      </c>
      <c r="UWV111" s="98" t="s">
        <v>669</v>
      </c>
      <c r="UWW111" s="98" t="s">
        <v>669</v>
      </c>
      <c r="UWX111" s="98" t="s">
        <v>669</v>
      </c>
      <c r="UWY111" s="98" t="s">
        <v>669</v>
      </c>
      <c r="UWZ111" s="98" t="s">
        <v>669</v>
      </c>
      <c r="UXA111" s="98" t="s">
        <v>669</v>
      </c>
      <c r="UXB111" s="98" t="s">
        <v>669</v>
      </c>
      <c r="UXC111" s="98" t="s">
        <v>669</v>
      </c>
      <c r="UXD111" s="98" t="s">
        <v>669</v>
      </c>
      <c r="UXE111" s="98" t="s">
        <v>669</v>
      </c>
      <c r="UXF111" s="98" t="s">
        <v>669</v>
      </c>
      <c r="UXG111" s="98" t="s">
        <v>669</v>
      </c>
      <c r="UXH111" s="98" t="s">
        <v>669</v>
      </c>
      <c r="UXI111" s="98" t="s">
        <v>669</v>
      </c>
      <c r="UXJ111" s="98" t="s">
        <v>669</v>
      </c>
      <c r="UXK111" s="98" t="s">
        <v>669</v>
      </c>
      <c r="UXL111" s="98" t="s">
        <v>669</v>
      </c>
      <c r="UXM111" s="98" t="s">
        <v>669</v>
      </c>
      <c r="UXN111" s="98" t="s">
        <v>669</v>
      </c>
      <c r="UXO111" s="98" t="s">
        <v>669</v>
      </c>
      <c r="UXP111" s="98" t="s">
        <v>669</v>
      </c>
      <c r="UXQ111" s="98" t="s">
        <v>669</v>
      </c>
      <c r="UXR111" s="98" t="s">
        <v>669</v>
      </c>
      <c r="UXS111" s="98" t="s">
        <v>669</v>
      </c>
      <c r="UXT111" s="98" t="s">
        <v>669</v>
      </c>
      <c r="UXU111" s="98" t="s">
        <v>669</v>
      </c>
      <c r="UXV111" s="98" t="s">
        <v>669</v>
      </c>
      <c r="UXW111" s="98" t="s">
        <v>669</v>
      </c>
      <c r="UXX111" s="98" t="s">
        <v>669</v>
      </c>
      <c r="UXY111" s="98" t="s">
        <v>669</v>
      </c>
      <c r="UXZ111" s="98" t="s">
        <v>669</v>
      </c>
      <c r="UYA111" s="98" t="s">
        <v>669</v>
      </c>
      <c r="UYB111" s="98" t="s">
        <v>669</v>
      </c>
      <c r="UYC111" s="98" t="s">
        <v>669</v>
      </c>
      <c r="UYD111" s="98" t="s">
        <v>669</v>
      </c>
      <c r="UYE111" s="98" t="s">
        <v>669</v>
      </c>
      <c r="UYF111" s="98" t="s">
        <v>669</v>
      </c>
      <c r="UYG111" s="98" t="s">
        <v>669</v>
      </c>
      <c r="UYH111" s="98" t="s">
        <v>669</v>
      </c>
      <c r="UYI111" s="98" t="s">
        <v>669</v>
      </c>
      <c r="UYJ111" s="98" t="s">
        <v>669</v>
      </c>
      <c r="UYK111" s="98" t="s">
        <v>669</v>
      </c>
      <c r="UYL111" s="98" t="s">
        <v>669</v>
      </c>
      <c r="UYM111" s="98" t="s">
        <v>669</v>
      </c>
      <c r="UYN111" s="98" t="s">
        <v>669</v>
      </c>
      <c r="UYO111" s="98" t="s">
        <v>669</v>
      </c>
      <c r="UYP111" s="98" t="s">
        <v>669</v>
      </c>
      <c r="UYQ111" s="98" t="s">
        <v>669</v>
      </c>
      <c r="UYR111" s="98" t="s">
        <v>669</v>
      </c>
      <c r="UYS111" s="98" t="s">
        <v>669</v>
      </c>
      <c r="UYT111" s="98" t="s">
        <v>669</v>
      </c>
      <c r="UYU111" s="98" t="s">
        <v>669</v>
      </c>
      <c r="UYV111" s="98" t="s">
        <v>669</v>
      </c>
      <c r="UYW111" s="98" t="s">
        <v>669</v>
      </c>
      <c r="UYX111" s="98" t="s">
        <v>669</v>
      </c>
      <c r="UYY111" s="98" t="s">
        <v>669</v>
      </c>
      <c r="UYZ111" s="98" t="s">
        <v>669</v>
      </c>
      <c r="UZA111" s="98" t="s">
        <v>669</v>
      </c>
      <c r="UZB111" s="98" t="s">
        <v>669</v>
      </c>
      <c r="UZC111" s="98" t="s">
        <v>669</v>
      </c>
      <c r="UZD111" s="98" t="s">
        <v>669</v>
      </c>
      <c r="UZE111" s="98" t="s">
        <v>669</v>
      </c>
      <c r="UZF111" s="98" t="s">
        <v>669</v>
      </c>
      <c r="UZG111" s="98" t="s">
        <v>669</v>
      </c>
      <c r="UZH111" s="98" t="s">
        <v>669</v>
      </c>
      <c r="UZI111" s="98" t="s">
        <v>669</v>
      </c>
      <c r="UZJ111" s="98" t="s">
        <v>669</v>
      </c>
      <c r="UZK111" s="98" t="s">
        <v>669</v>
      </c>
      <c r="UZL111" s="98" t="s">
        <v>669</v>
      </c>
      <c r="UZM111" s="98" t="s">
        <v>669</v>
      </c>
      <c r="UZN111" s="98" t="s">
        <v>669</v>
      </c>
      <c r="UZO111" s="98" t="s">
        <v>669</v>
      </c>
      <c r="UZP111" s="98" t="s">
        <v>669</v>
      </c>
      <c r="UZQ111" s="98" t="s">
        <v>669</v>
      </c>
      <c r="UZR111" s="98" t="s">
        <v>669</v>
      </c>
      <c r="UZS111" s="98" t="s">
        <v>669</v>
      </c>
      <c r="UZT111" s="98" t="s">
        <v>669</v>
      </c>
      <c r="UZU111" s="98" t="s">
        <v>669</v>
      </c>
      <c r="UZV111" s="98" t="s">
        <v>669</v>
      </c>
      <c r="UZW111" s="98" t="s">
        <v>669</v>
      </c>
      <c r="UZX111" s="98" t="s">
        <v>669</v>
      </c>
      <c r="UZY111" s="98" t="s">
        <v>669</v>
      </c>
      <c r="UZZ111" s="98" t="s">
        <v>669</v>
      </c>
      <c r="VAA111" s="98" t="s">
        <v>669</v>
      </c>
      <c r="VAB111" s="98" t="s">
        <v>669</v>
      </c>
      <c r="VAC111" s="98" t="s">
        <v>669</v>
      </c>
      <c r="VAD111" s="98" t="s">
        <v>669</v>
      </c>
      <c r="VAE111" s="98" t="s">
        <v>669</v>
      </c>
      <c r="VAF111" s="98" t="s">
        <v>669</v>
      </c>
      <c r="VAG111" s="98" t="s">
        <v>669</v>
      </c>
      <c r="VAH111" s="98" t="s">
        <v>669</v>
      </c>
      <c r="VAI111" s="98" t="s">
        <v>669</v>
      </c>
      <c r="VAJ111" s="98" t="s">
        <v>669</v>
      </c>
      <c r="VAK111" s="98" t="s">
        <v>669</v>
      </c>
      <c r="VAL111" s="98" t="s">
        <v>669</v>
      </c>
      <c r="VAM111" s="98" t="s">
        <v>669</v>
      </c>
      <c r="VAN111" s="98" t="s">
        <v>669</v>
      </c>
      <c r="VAO111" s="98" t="s">
        <v>669</v>
      </c>
      <c r="VAP111" s="98" t="s">
        <v>669</v>
      </c>
      <c r="VAQ111" s="98" t="s">
        <v>669</v>
      </c>
      <c r="VAR111" s="98" t="s">
        <v>669</v>
      </c>
      <c r="VAS111" s="98" t="s">
        <v>669</v>
      </c>
      <c r="VAT111" s="98" t="s">
        <v>669</v>
      </c>
      <c r="VAU111" s="98" t="s">
        <v>669</v>
      </c>
      <c r="VAV111" s="98" t="s">
        <v>669</v>
      </c>
      <c r="VAW111" s="98" t="s">
        <v>669</v>
      </c>
      <c r="VAX111" s="98" t="s">
        <v>669</v>
      </c>
      <c r="VAY111" s="98" t="s">
        <v>669</v>
      </c>
      <c r="VAZ111" s="98" t="s">
        <v>669</v>
      </c>
      <c r="VBA111" s="98" t="s">
        <v>669</v>
      </c>
      <c r="VBB111" s="98" t="s">
        <v>669</v>
      </c>
      <c r="VBC111" s="98" t="s">
        <v>669</v>
      </c>
      <c r="VBD111" s="98" t="s">
        <v>669</v>
      </c>
      <c r="VBE111" s="98" t="s">
        <v>669</v>
      </c>
      <c r="VBF111" s="98" t="s">
        <v>669</v>
      </c>
      <c r="VBG111" s="98" t="s">
        <v>669</v>
      </c>
      <c r="VBH111" s="98" t="s">
        <v>669</v>
      </c>
      <c r="VBI111" s="98" t="s">
        <v>669</v>
      </c>
      <c r="VBJ111" s="98" t="s">
        <v>669</v>
      </c>
      <c r="VBK111" s="98" t="s">
        <v>669</v>
      </c>
      <c r="VBL111" s="98" t="s">
        <v>669</v>
      </c>
      <c r="VBM111" s="98" t="s">
        <v>669</v>
      </c>
      <c r="VBN111" s="98" t="s">
        <v>669</v>
      </c>
      <c r="VBO111" s="98" t="s">
        <v>669</v>
      </c>
      <c r="VBP111" s="98" t="s">
        <v>669</v>
      </c>
      <c r="VBQ111" s="98" t="s">
        <v>669</v>
      </c>
      <c r="VBR111" s="98" t="s">
        <v>669</v>
      </c>
      <c r="VBS111" s="98" t="s">
        <v>669</v>
      </c>
      <c r="VBT111" s="98" t="s">
        <v>669</v>
      </c>
      <c r="VBU111" s="98" t="s">
        <v>669</v>
      </c>
      <c r="VBV111" s="98" t="s">
        <v>669</v>
      </c>
      <c r="VBW111" s="98" t="s">
        <v>669</v>
      </c>
      <c r="VBX111" s="98" t="s">
        <v>669</v>
      </c>
      <c r="VBY111" s="98" t="s">
        <v>669</v>
      </c>
      <c r="VBZ111" s="98" t="s">
        <v>669</v>
      </c>
      <c r="VCA111" s="98" t="s">
        <v>669</v>
      </c>
      <c r="VCB111" s="98" t="s">
        <v>669</v>
      </c>
      <c r="VCC111" s="98" t="s">
        <v>669</v>
      </c>
      <c r="VCD111" s="98" t="s">
        <v>669</v>
      </c>
      <c r="VCE111" s="98" t="s">
        <v>669</v>
      </c>
      <c r="VCF111" s="98" t="s">
        <v>669</v>
      </c>
      <c r="VCG111" s="98" t="s">
        <v>669</v>
      </c>
      <c r="VCH111" s="98" t="s">
        <v>669</v>
      </c>
      <c r="VCI111" s="98" t="s">
        <v>669</v>
      </c>
      <c r="VCJ111" s="98" t="s">
        <v>669</v>
      </c>
      <c r="VCK111" s="98" t="s">
        <v>669</v>
      </c>
      <c r="VCL111" s="98" t="s">
        <v>669</v>
      </c>
      <c r="VCM111" s="98" t="s">
        <v>669</v>
      </c>
      <c r="VCN111" s="98" t="s">
        <v>669</v>
      </c>
      <c r="VCO111" s="98" t="s">
        <v>669</v>
      </c>
      <c r="VCP111" s="98" t="s">
        <v>669</v>
      </c>
      <c r="VCQ111" s="98" t="s">
        <v>669</v>
      </c>
      <c r="VCR111" s="98" t="s">
        <v>669</v>
      </c>
      <c r="VCS111" s="98" t="s">
        <v>669</v>
      </c>
      <c r="VCT111" s="98" t="s">
        <v>669</v>
      </c>
      <c r="VCU111" s="98" t="s">
        <v>669</v>
      </c>
      <c r="VCV111" s="98" t="s">
        <v>669</v>
      </c>
      <c r="VCW111" s="98" t="s">
        <v>669</v>
      </c>
      <c r="VCX111" s="98" t="s">
        <v>669</v>
      </c>
      <c r="VCY111" s="98" t="s">
        <v>669</v>
      </c>
      <c r="VCZ111" s="98" t="s">
        <v>669</v>
      </c>
      <c r="VDA111" s="98" t="s">
        <v>669</v>
      </c>
      <c r="VDB111" s="98" t="s">
        <v>669</v>
      </c>
      <c r="VDC111" s="98" t="s">
        <v>669</v>
      </c>
      <c r="VDD111" s="98" t="s">
        <v>669</v>
      </c>
      <c r="VDE111" s="98" t="s">
        <v>669</v>
      </c>
      <c r="VDF111" s="98" t="s">
        <v>669</v>
      </c>
      <c r="VDG111" s="98" t="s">
        <v>669</v>
      </c>
      <c r="VDH111" s="98" t="s">
        <v>669</v>
      </c>
      <c r="VDI111" s="98" t="s">
        <v>669</v>
      </c>
      <c r="VDJ111" s="98" t="s">
        <v>669</v>
      </c>
      <c r="VDK111" s="98" t="s">
        <v>669</v>
      </c>
      <c r="VDL111" s="98" t="s">
        <v>669</v>
      </c>
      <c r="VDM111" s="98" t="s">
        <v>669</v>
      </c>
      <c r="VDN111" s="98" t="s">
        <v>669</v>
      </c>
      <c r="VDO111" s="98" t="s">
        <v>669</v>
      </c>
      <c r="VDP111" s="98" t="s">
        <v>669</v>
      </c>
      <c r="VDQ111" s="98" t="s">
        <v>669</v>
      </c>
      <c r="VDR111" s="98" t="s">
        <v>669</v>
      </c>
      <c r="VDS111" s="98" t="s">
        <v>669</v>
      </c>
      <c r="VDT111" s="98" t="s">
        <v>669</v>
      </c>
      <c r="VDU111" s="98" t="s">
        <v>669</v>
      </c>
      <c r="VDV111" s="98" t="s">
        <v>669</v>
      </c>
      <c r="VDW111" s="98" t="s">
        <v>669</v>
      </c>
      <c r="VDX111" s="98" t="s">
        <v>669</v>
      </c>
      <c r="VDY111" s="98" t="s">
        <v>669</v>
      </c>
      <c r="VDZ111" s="98" t="s">
        <v>669</v>
      </c>
      <c r="VEA111" s="98" t="s">
        <v>669</v>
      </c>
      <c r="VEB111" s="98" t="s">
        <v>669</v>
      </c>
      <c r="VEC111" s="98" t="s">
        <v>669</v>
      </c>
      <c r="VED111" s="98" t="s">
        <v>669</v>
      </c>
      <c r="VEE111" s="98" t="s">
        <v>669</v>
      </c>
      <c r="VEF111" s="98" t="s">
        <v>669</v>
      </c>
      <c r="VEG111" s="98" t="s">
        <v>669</v>
      </c>
      <c r="VEH111" s="98" t="s">
        <v>669</v>
      </c>
      <c r="VEI111" s="98" t="s">
        <v>669</v>
      </c>
      <c r="VEJ111" s="98" t="s">
        <v>669</v>
      </c>
      <c r="VEK111" s="98" t="s">
        <v>669</v>
      </c>
      <c r="VEL111" s="98" t="s">
        <v>669</v>
      </c>
      <c r="VEM111" s="98" t="s">
        <v>669</v>
      </c>
      <c r="VEN111" s="98" t="s">
        <v>669</v>
      </c>
      <c r="VEO111" s="98" t="s">
        <v>669</v>
      </c>
      <c r="VEP111" s="98" t="s">
        <v>669</v>
      </c>
      <c r="VEQ111" s="98" t="s">
        <v>669</v>
      </c>
      <c r="VER111" s="98" t="s">
        <v>669</v>
      </c>
      <c r="VES111" s="98" t="s">
        <v>669</v>
      </c>
      <c r="VET111" s="98" t="s">
        <v>669</v>
      </c>
      <c r="VEU111" s="98" t="s">
        <v>669</v>
      </c>
      <c r="VEV111" s="98" t="s">
        <v>669</v>
      </c>
      <c r="VEW111" s="98" t="s">
        <v>669</v>
      </c>
      <c r="VEX111" s="98" t="s">
        <v>669</v>
      </c>
      <c r="VEY111" s="98" t="s">
        <v>669</v>
      </c>
      <c r="VEZ111" s="98" t="s">
        <v>669</v>
      </c>
      <c r="VFA111" s="98" t="s">
        <v>669</v>
      </c>
      <c r="VFB111" s="98" t="s">
        <v>669</v>
      </c>
      <c r="VFC111" s="98" t="s">
        <v>669</v>
      </c>
      <c r="VFD111" s="98" t="s">
        <v>669</v>
      </c>
      <c r="VFE111" s="98" t="s">
        <v>669</v>
      </c>
      <c r="VFF111" s="98" t="s">
        <v>669</v>
      </c>
      <c r="VFG111" s="98" t="s">
        <v>669</v>
      </c>
      <c r="VFH111" s="98" t="s">
        <v>669</v>
      </c>
      <c r="VFI111" s="98" t="s">
        <v>669</v>
      </c>
      <c r="VFJ111" s="98" t="s">
        <v>669</v>
      </c>
      <c r="VFK111" s="98" t="s">
        <v>669</v>
      </c>
      <c r="VFL111" s="98" t="s">
        <v>669</v>
      </c>
      <c r="VFM111" s="98" t="s">
        <v>669</v>
      </c>
      <c r="VFN111" s="98" t="s">
        <v>669</v>
      </c>
      <c r="VFO111" s="98" t="s">
        <v>669</v>
      </c>
      <c r="VFP111" s="98" t="s">
        <v>669</v>
      </c>
      <c r="VFQ111" s="98" t="s">
        <v>669</v>
      </c>
      <c r="VFR111" s="98" t="s">
        <v>669</v>
      </c>
      <c r="VFS111" s="98" t="s">
        <v>669</v>
      </c>
      <c r="VFT111" s="98" t="s">
        <v>669</v>
      </c>
      <c r="VFU111" s="98" t="s">
        <v>669</v>
      </c>
      <c r="VFV111" s="98" t="s">
        <v>669</v>
      </c>
      <c r="VFW111" s="98" t="s">
        <v>669</v>
      </c>
      <c r="VFX111" s="98" t="s">
        <v>669</v>
      </c>
      <c r="VFY111" s="98" t="s">
        <v>669</v>
      </c>
      <c r="VFZ111" s="98" t="s">
        <v>669</v>
      </c>
      <c r="VGA111" s="98" t="s">
        <v>669</v>
      </c>
      <c r="VGB111" s="98" t="s">
        <v>669</v>
      </c>
      <c r="VGC111" s="98" t="s">
        <v>669</v>
      </c>
      <c r="VGD111" s="98" t="s">
        <v>669</v>
      </c>
      <c r="VGE111" s="98" t="s">
        <v>669</v>
      </c>
      <c r="VGF111" s="98" t="s">
        <v>669</v>
      </c>
      <c r="VGG111" s="98" t="s">
        <v>669</v>
      </c>
      <c r="VGH111" s="98" t="s">
        <v>669</v>
      </c>
      <c r="VGI111" s="98" t="s">
        <v>669</v>
      </c>
      <c r="VGJ111" s="98" t="s">
        <v>669</v>
      </c>
      <c r="VGK111" s="98" t="s">
        <v>669</v>
      </c>
      <c r="VGL111" s="98" t="s">
        <v>669</v>
      </c>
      <c r="VGM111" s="98" t="s">
        <v>669</v>
      </c>
      <c r="VGN111" s="98" t="s">
        <v>669</v>
      </c>
      <c r="VGO111" s="98" t="s">
        <v>669</v>
      </c>
      <c r="VGP111" s="98" t="s">
        <v>669</v>
      </c>
      <c r="VGQ111" s="98" t="s">
        <v>669</v>
      </c>
      <c r="VGR111" s="98" t="s">
        <v>669</v>
      </c>
      <c r="VGS111" s="98" t="s">
        <v>669</v>
      </c>
      <c r="VGT111" s="98" t="s">
        <v>669</v>
      </c>
      <c r="VGU111" s="98" t="s">
        <v>669</v>
      </c>
      <c r="VGV111" s="98" t="s">
        <v>669</v>
      </c>
      <c r="VGW111" s="98" t="s">
        <v>669</v>
      </c>
      <c r="VGX111" s="98" t="s">
        <v>669</v>
      </c>
      <c r="VGY111" s="98" t="s">
        <v>669</v>
      </c>
      <c r="VGZ111" s="98" t="s">
        <v>669</v>
      </c>
      <c r="VHA111" s="98" t="s">
        <v>669</v>
      </c>
      <c r="VHB111" s="98" t="s">
        <v>669</v>
      </c>
      <c r="VHC111" s="98" t="s">
        <v>669</v>
      </c>
      <c r="VHD111" s="98" t="s">
        <v>669</v>
      </c>
      <c r="VHE111" s="98" t="s">
        <v>669</v>
      </c>
      <c r="VHF111" s="98" t="s">
        <v>669</v>
      </c>
      <c r="VHG111" s="98" t="s">
        <v>669</v>
      </c>
      <c r="VHH111" s="98" t="s">
        <v>669</v>
      </c>
      <c r="VHI111" s="98" t="s">
        <v>669</v>
      </c>
      <c r="VHJ111" s="98" t="s">
        <v>669</v>
      </c>
      <c r="VHK111" s="98" t="s">
        <v>669</v>
      </c>
      <c r="VHL111" s="98" t="s">
        <v>669</v>
      </c>
      <c r="VHM111" s="98" t="s">
        <v>669</v>
      </c>
      <c r="VHN111" s="98" t="s">
        <v>669</v>
      </c>
      <c r="VHO111" s="98" t="s">
        <v>669</v>
      </c>
      <c r="VHP111" s="98" t="s">
        <v>669</v>
      </c>
      <c r="VHQ111" s="98" t="s">
        <v>669</v>
      </c>
      <c r="VHR111" s="98" t="s">
        <v>669</v>
      </c>
      <c r="VHS111" s="98" t="s">
        <v>669</v>
      </c>
      <c r="VHT111" s="98" t="s">
        <v>669</v>
      </c>
      <c r="VHU111" s="98" t="s">
        <v>669</v>
      </c>
      <c r="VHV111" s="98" t="s">
        <v>669</v>
      </c>
      <c r="VHW111" s="98" t="s">
        <v>669</v>
      </c>
      <c r="VHX111" s="98" t="s">
        <v>669</v>
      </c>
      <c r="VHY111" s="98" t="s">
        <v>669</v>
      </c>
      <c r="VHZ111" s="98" t="s">
        <v>669</v>
      </c>
      <c r="VIA111" s="98" t="s">
        <v>669</v>
      </c>
      <c r="VIB111" s="98" t="s">
        <v>669</v>
      </c>
      <c r="VIC111" s="98" t="s">
        <v>669</v>
      </c>
      <c r="VID111" s="98" t="s">
        <v>669</v>
      </c>
      <c r="VIE111" s="98" t="s">
        <v>669</v>
      </c>
      <c r="VIF111" s="98" t="s">
        <v>669</v>
      </c>
      <c r="VIG111" s="98" t="s">
        <v>669</v>
      </c>
      <c r="VIH111" s="98" t="s">
        <v>669</v>
      </c>
      <c r="VII111" s="98" t="s">
        <v>669</v>
      </c>
      <c r="VIJ111" s="98" t="s">
        <v>669</v>
      </c>
      <c r="VIK111" s="98" t="s">
        <v>669</v>
      </c>
      <c r="VIL111" s="98" t="s">
        <v>669</v>
      </c>
      <c r="VIM111" s="98" t="s">
        <v>669</v>
      </c>
      <c r="VIN111" s="98" t="s">
        <v>669</v>
      </c>
      <c r="VIO111" s="98" t="s">
        <v>669</v>
      </c>
      <c r="VIP111" s="98" t="s">
        <v>669</v>
      </c>
      <c r="VIQ111" s="98" t="s">
        <v>669</v>
      </c>
      <c r="VIR111" s="98" t="s">
        <v>669</v>
      </c>
      <c r="VIS111" s="98" t="s">
        <v>669</v>
      </c>
      <c r="VIT111" s="98" t="s">
        <v>669</v>
      </c>
      <c r="VIU111" s="98" t="s">
        <v>669</v>
      </c>
      <c r="VIV111" s="98" t="s">
        <v>669</v>
      </c>
      <c r="VIW111" s="98" t="s">
        <v>669</v>
      </c>
      <c r="VIX111" s="98" t="s">
        <v>669</v>
      </c>
      <c r="VIY111" s="98" t="s">
        <v>669</v>
      </c>
      <c r="VIZ111" s="98" t="s">
        <v>669</v>
      </c>
      <c r="VJA111" s="98" t="s">
        <v>669</v>
      </c>
      <c r="VJB111" s="98" t="s">
        <v>669</v>
      </c>
      <c r="VJC111" s="98" t="s">
        <v>669</v>
      </c>
      <c r="VJD111" s="98" t="s">
        <v>669</v>
      </c>
      <c r="VJE111" s="98" t="s">
        <v>669</v>
      </c>
      <c r="VJF111" s="98" t="s">
        <v>669</v>
      </c>
      <c r="VJG111" s="98" t="s">
        <v>669</v>
      </c>
      <c r="VJH111" s="98" t="s">
        <v>669</v>
      </c>
      <c r="VJI111" s="98" t="s">
        <v>669</v>
      </c>
      <c r="VJJ111" s="98" t="s">
        <v>669</v>
      </c>
      <c r="VJK111" s="98" t="s">
        <v>669</v>
      </c>
      <c r="VJL111" s="98" t="s">
        <v>669</v>
      </c>
      <c r="VJM111" s="98" t="s">
        <v>669</v>
      </c>
      <c r="VJN111" s="98" t="s">
        <v>669</v>
      </c>
      <c r="VJO111" s="98" t="s">
        <v>669</v>
      </c>
      <c r="VJP111" s="98" t="s">
        <v>669</v>
      </c>
      <c r="VJQ111" s="98" t="s">
        <v>669</v>
      </c>
      <c r="VJR111" s="98" t="s">
        <v>669</v>
      </c>
      <c r="VJS111" s="98" t="s">
        <v>669</v>
      </c>
      <c r="VJT111" s="98" t="s">
        <v>669</v>
      </c>
      <c r="VJU111" s="98" t="s">
        <v>669</v>
      </c>
      <c r="VJV111" s="98" t="s">
        <v>669</v>
      </c>
      <c r="VJW111" s="98" t="s">
        <v>669</v>
      </c>
      <c r="VJX111" s="98" t="s">
        <v>669</v>
      </c>
      <c r="VJY111" s="98" t="s">
        <v>669</v>
      </c>
      <c r="VJZ111" s="98" t="s">
        <v>669</v>
      </c>
      <c r="VKA111" s="98" t="s">
        <v>669</v>
      </c>
      <c r="VKB111" s="98" t="s">
        <v>669</v>
      </c>
      <c r="VKC111" s="98" t="s">
        <v>669</v>
      </c>
      <c r="VKD111" s="98" t="s">
        <v>669</v>
      </c>
      <c r="VKE111" s="98" t="s">
        <v>669</v>
      </c>
      <c r="VKF111" s="98" t="s">
        <v>669</v>
      </c>
      <c r="VKG111" s="98" t="s">
        <v>669</v>
      </c>
      <c r="VKH111" s="98" t="s">
        <v>669</v>
      </c>
      <c r="VKI111" s="98" t="s">
        <v>669</v>
      </c>
      <c r="VKJ111" s="98" t="s">
        <v>669</v>
      </c>
      <c r="VKK111" s="98" t="s">
        <v>669</v>
      </c>
      <c r="VKL111" s="98" t="s">
        <v>669</v>
      </c>
      <c r="VKM111" s="98" t="s">
        <v>669</v>
      </c>
      <c r="VKN111" s="98" t="s">
        <v>669</v>
      </c>
      <c r="VKO111" s="98" t="s">
        <v>669</v>
      </c>
      <c r="VKP111" s="98" t="s">
        <v>669</v>
      </c>
      <c r="VKQ111" s="98" t="s">
        <v>669</v>
      </c>
      <c r="VKR111" s="98" t="s">
        <v>669</v>
      </c>
      <c r="VKS111" s="98" t="s">
        <v>669</v>
      </c>
      <c r="VKT111" s="98" t="s">
        <v>669</v>
      </c>
      <c r="VKU111" s="98" t="s">
        <v>669</v>
      </c>
      <c r="VKV111" s="98" t="s">
        <v>669</v>
      </c>
      <c r="VKW111" s="98" t="s">
        <v>669</v>
      </c>
      <c r="VKX111" s="98" t="s">
        <v>669</v>
      </c>
      <c r="VKY111" s="98" t="s">
        <v>669</v>
      </c>
      <c r="VKZ111" s="98" t="s">
        <v>669</v>
      </c>
      <c r="VLA111" s="98" t="s">
        <v>669</v>
      </c>
      <c r="VLB111" s="98" t="s">
        <v>669</v>
      </c>
      <c r="VLC111" s="98" t="s">
        <v>669</v>
      </c>
      <c r="VLD111" s="98" t="s">
        <v>669</v>
      </c>
      <c r="VLE111" s="98" t="s">
        <v>669</v>
      </c>
      <c r="VLF111" s="98" t="s">
        <v>669</v>
      </c>
      <c r="VLG111" s="98" t="s">
        <v>669</v>
      </c>
      <c r="VLH111" s="98" t="s">
        <v>669</v>
      </c>
      <c r="VLI111" s="98" t="s">
        <v>669</v>
      </c>
      <c r="VLJ111" s="98" t="s">
        <v>669</v>
      </c>
      <c r="VLK111" s="98" t="s">
        <v>669</v>
      </c>
      <c r="VLL111" s="98" t="s">
        <v>669</v>
      </c>
      <c r="VLM111" s="98" t="s">
        <v>669</v>
      </c>
      <c r="VLN111" s="98" t="s">
        <v>669</v>
      </c>
      <c r="VLO111" s="98" t="s">
        <v>669</v>
      </c>
      <c r="VLP111" s="98" t="s">
        <v>669</v>
      </c>
      <c r="VLQ111" s="98" t="s">
        <v>669</v>
      </c>
      <c r="VLR111" s="98" t="s">
        <v>669</v>
      </c>
      <c r="VLS111" s="98" t="s">
        <v>669</v>
      </c>
      <c r="VLT111" s="98" t="s">
        <v>669</v>
      </c>
      <c r="VLU111" s="98" t="s">
        <v>669</v>
      </c>
      <c r="VLV111" s="98" t="s">
        <v>669</v>
      </c>
      <c r="VLW111" s="98" t="s">
        <v>669</v>
      </c>
      <c r="VLX111" s="98" t="s">
        <v>669</v>
      </c>
      <c r="VLY111" s="98" t="s">
        <v>669</v>
      </c>
      <c r="VLZ111" s="98" t="s">
        <v>669</v>
      </c>
      <c r="VMA111" s="98" t="s">
        <v>669</v>
      </c>
      <c r="VMB111" s="98" t="s">
        <v>669</v>
      </c>
      <c r="VMC111" s="98" t="s">
        <v>669</v>
      </c>
      <c r="VMD111" s="98" t="s">
        <v>669</v>
      </c>
      <c r="VME111" s="98" t="s">
        <v>669</v>
      </c>
      <c r="VMF111" s="98" t="s">
        <v>669</v>
      </c>
      <c r="VMG111" s="98" t="s">
        <v>669</v>
      </c>
      <c r="VMH111" s="98" t="s">
        <v>669</v>
      </c>
      <c r="VMI111" s="98" t="s">
        <v>669</v>
      </c>
      <c r="VMJ111" s="98" t="s">
        <v>669</v>
      </c>
      <c r="VMK111" s="98" t="s">
        <v>669</v>
      </c>
      <c r="VML111" s="98" t="s">
        <v>669</v>
      </c>
      <c r="VMM111" s="98" t="s">
        <v>669</v>
      </c>
      <c r="VMN111" s="98" t="s">
        <v>669</v>
      </c>
      <c r="VMO111" s="98" t="s">
        <v>669</v>
      </c>
      <c r="VMP111" s="98" t="s">
        <v>669</v>
      </c>
      <c r="VMQ111" s="98" t="s">
        <v>669</v>
      </c>
      <c r="VMR111" s="98" t="s">
        <v>669</v>
      </c>
      <c r="VMS111" s="98" t="s">
        <v>669</v>
      </c>
      <c r="VMT111" s="98" t="s">
        <v>669</v>
      </c>
      <c r="VMU111" s="98" t="s">
        <v>669</v>
      </c>
      <c r="VMV111" s="98" t="s">
        <v>669</v>
      </c>
      <c r="VMW111" s="98" t="s">
        <v>669</v>
      </c>
      <c r="VMX111" s="98" t="s">
        <v>669</v>
      </c>
      <c r="VMY111" s="98" t="s">
        <v>669</v>
      </c>
      <c r="VMZ111" s="98" t="s">
        <v>669</v>
      </c>
      <c r="VNA111" s="98" t="s">
        <v>669</v>
      </c>
      <c r="VNB111" s="98" t="s">
        <v>669</v>
      </c>
      <c r="VNC111" s="98" t="s">
        <v>669</v>
      </c>
      <c r="VND111" s="98" t="s">
        <v>669</v>
      </c>
      <c r="VNE111" s="98" t="s">
        <v>669</v>
      </c>
      <c r="VNF111" s="98" t="s">
        <v>669</v>
      </c>
      <c r="VNG111" s="98" t="s">
        <v>669</v>
      </c>
      <c r="VNH111" s="98" t="s">
        <v>669</v>
      </c>
      <c r="VNI111" s="98" t="s">
        <v>669</v>
      </c>
      <c r="VNJ111" s="98" t="s">
        <v>669</v>
      </c>
      <c r="VNK111" s="98" t="s">
        <v>669</v>
      </c>
      <c r="VNL111" s="98" t="s">
        <v>669</v>
      </c>
      <c r="VNM111" s="98" t="s">
        <v>669</v>
      </c>
      <c r="VNN111" s="98" t="s">
        <v>669</v>
      </c>
      <c r="VNO111" s="98" t="s">
        <v>669</v>
      </c>
      <c r="VNP111" s="98" t="s">
        <v>669</v>
      </c>
      <c r="VNQ111" s="98" t="s">
        <v>669</v>
      </c>
      <c r="VNR111" s="98" t="s">
        <v>669</v>
      </c>
      <c r="VNS111" s="98" t="s">
        <v>669</v>
      </c>
      <c r="VNT111" s="98" t="s">
        <v>669</v>
      </c>
      <c r="VNU111" s="98" t="s">
        <v>669</v>
      </c>
      <c r="VNV111" s="98" t="s">
        <v>669</v>
      </c>
      <c r="VNW111" s="98" t="s">
        <v>669</v>
      </c>
      <c r="VNX111" s="98" t="s">
        <v>669</v>
      </c>
      <c r="VNY111" s="98" t="s">
        <v>669</v>
      </c>
      <c r="VNZ111" s="98" t="s">
        <v>669</v>
      </c>
      <c r="VOA111" s="98" t="s">
        <v>669</v>
      </c>
      <c r="VOB111" s="98" t="s">
        <v>669</v>
      </c>
      <c r="VOC111" s="98" t="s">
        <v>669</v>
      </c>
      <c r="VOD111" s="98" t="s">
        <v>669</v>
      </c>
      <c r="VOE111" s="98" t="s">
        <v>669</v>
      </c>
      <c r="VOF111" s="98" t="s">
        <v>669</v>
      </c>
      <c r="VOG111" s="98" t="s">
        <v>669</v>
      </c>
      <c r="VOH111" s="98" t="s">
        <v>669</v>
      </c>
      <c r="VOI111" s="98" t="s">
        <v>669</v>
      </c>
      <c r="VOJ111" s="98" t="s">
        <v>669</v>
      </c>
      <c r="VOK111" s="98" t="s">
        <v>669</v>
      </c>
      <c r="VOL111" s="98" t="s">
        <v>669</v>
      </c>
      <c r="VOM111" s="98" t="s">
        <v>669</v>
      </c>
      <c r="VON111" s="98" t="s">
        <v>669</v>
      </c>
      <c r="VOO111" s="98" t="s">
        <v>669</v>
      </c>
      <c r="VOP111" s="98" t="s">
        <v>669</v>
      </c>
      <c r="VOQ111" s="98" t="s">
        <v>669</v>
      </c>
      <c r="VOR111" s="98" t="s">
        <v>669</v>
      </c>
      <c r="VOS111" s="98" t="s">
        <v>669</v>
      </c>
      <c r="VOT111" s="98" t="s">
        <v>669</v>
      </c>
      <c r="VOU111" s="98" t="s">
        <v>669</v>
      </c>
      <c r="VOV111" s="98" t="s">
        <v>669</v>
      </c>
      <c r="VOW111" s="98" t="s">
        <v>669</v>
      </c>
      <c r="VOX111" s="98" t="s">
        <v>669</v>
      </c>
      <c r="VOY111" s="98" t="s">
        <v>669</v>
      </c>
      <c r="VOZ111" s="98" t="s">
        <v>669</v>
      </c>
      <c r="VPA111" s="98" t="s">
        <v>669</v>
      </c>
      <c r="VPB111" s="98" t="s">
        <v>669</v>
      </c>
      <c r="VPC111" s="98" t="s">
        <v>669</v>
      </c>
      <c r="VPD111" s="98" t="s">
        <v>669</v>
      </c>
      <c r="VPE111" s="98" t="s">
        <v>669</v>
      </c>
      <c r="VPF111" s="98" t="s">
        <v>669</v>
      </c>
      <c r="VPG111" s="98" t="s">
        <v>669</v>
      </c>
      <c r="VPH111" s="98" t="s">
        <v>669</v>
      </c>
      <c r="VPI111" s="98" t="s">
        <v>669</v>
      </c>
      <c r="VPJ111" s="98" t="s">
        <v>669</v>
      </c>
      <c r="VPK111" s="98" t="s">
        <v>669</v>
      </c>
      <c r="VPL111" s="98" t="s">
        <v>669</v>
      </c>
      <c r="VPM111" s="98" t="s">
        <v>669</v>
      </c>
      <c r="VPN111" s="98" t="s">
        <v>669</v>
      </c>
      <c r="VPO111" s="98" t="s">
        <v>669</v>
      </c>
      <c r="VPP111" s="98" t="s">
        <v>669</v>
      </c>
      <c r="VPQ111" s="98" t="s">
        <v>669</v>
      </c>
      <c r="VPR111" s="98" t="s">
        <v>669</v>
      </c>
      <c r="VPS111" s="98" t="s">
        <v>669</v>
      </c>
      <c r="VPT111" s="98" t="s">
        <v>669</v>
      </c>
      <c r="VPU111" s="98" t="s">
        <v>669</v>
      </c>
      <c r="VPV111" s="98" t="s">
        <v>669</v>
      </c>
      <c r="VPW111" s="98" t="s">
        <v>669</v>
      </c>
      <c r="VPX111" s="98" t="s">
        <v>669</v>
      </c>
      <c r="VPY111" s="98" t="s">
        <v>669</v>
      </c>
      <c r="VPZ111" s="98" t="s">
        <v>669</v>
      </c>
      <c r="VQA111" s="98" t="s">
        <v>669</v>
      </c>
      <c r="VQB111" s="98" t="s">
        <v>669</v>
      </c>
      <c r="VQC111" s="98" t="s">
        <v>669</v>
      </c>
      <c r="VQD111" s="98" t="s">
        <v>669</v>
      </c>
      <c r="VQE111" s="98" t="s">
        <v>669</v>
      </c>
      <c r="VQF111" s="98" t="s">
        <v>669</v>
      </c>
      <c r="VQG111" s="98" t="s">
        <v>669</v>
      </c>
      <c r="VQH111" s="98" t="s">
        <v>669</v>
      </c>
      <c r="VQI111" s="98" t="s">
        <v>669</v>
      </c>
      <c r="VQJ111" s="98" t="s">
        <v>669</v>
      </c>
      <c r="VQK111" s="98" t="s">
        <v>669</v>
      </c>
      <c r="VQL111" s="98" t="s">
        <v>669</v>
      </c>
      <c r="VQM111" s="98" t="s">
        <v>669</v>
      </c>
      <c r="VQN111" s="98" t="s">
        <v>669</v>
      </c>
      <c r="VQO111" s="98" t="s">
        <v>669</v>
      </c>
      <c r="VQP111" s="98" t="s">
        <v>669</v>
      </c>
      <c r="VQQ111" s="98" t="s">
        <v>669</v>
      </c>
      <c r="VQR111" s="98" t="s">
        <v>669</v>
      </c>
      <c r="VQS111" s="98" t="s">
        <v>669</v>
      </c>
      <c r="VQT111" s="98" t="s">
        <v>669</v>
      </c>
      <c r="VQU111" s="98" t="s">
        <v>669</v>
      </c>
      <c r="VQV111" s="98" t="s">
        <v>669</v>
      </c>
      <c r="VQW111" s="98" t="s">
        <v>669</v>
      </c>
      <c r="VQX111" s="98" t="s">
        <v>669</v>
      </c>
      <c r="VQY111" s="98" t="s">
        <v>669</v>
      </c>
      <c r="VQZ111" s="98" t="s">
        <v>669</v>
      </c>
      <c r="VRA111" s="98" t="s">
        <v>669</v>
      </c>
      <c r="VRB111" s="98" t="s">
        <v>669</v>
      </c>
      <c r="VRC111" s="98" t="s">
        <v>669</v>
      </c>
      <c r="VRD111" s="98" t="s">
        <v>669</v>
      </c>
      <c r="VRE111" s="98" t="s">
        <v>669</v>
      </c>
      <c r="VRF111" s="98" t="s">
        <v>669</v>
      </c>
      <c r="VRG111" s="98" t="s">
        <v>669</v>
      </c>
      <c r="VRH111" s="98" t="s">
        <v>669</v>
      </c>
      <c r="VRI111" s="98" t="s">
        <v>669</v>
      </c>
      <c r="VRJ111" s="98" t="s">
        <v>669</v>
      </c>
      <c r="VRK111" s="98" t="s">
        <v>669</v>
      </c>
      <c r="VRL111" s="98" t="s">
        <v>669</v>
      </c>
      <c r="VRM111" s="98" t="s">
        <v>669</v>
      </c>
      <c r="VRN111" s="98" t="s">
        <v>669</v>
      </c>
      <c r="VRO111" s="98" t="s">
        <v>669</v>
      </c>
      <c r="VRP111" s="98" t="s">
        <v>669</v>
      </c>
      <c r="VRQ111" s="98" t="s">
        <v>669</v>
      </c>
      <c r="VRR111" s="98" t="s">
        <v>669</v>
      </c>
      <c r="VRS111" s="98" t="s">
        <v>669</v>
      </c>
      <c r="VRT111" s="98" t="s">
        <v>669</v>
      </c>
      <c r="VRU111" s="98" t="s">
        <v>669</v>
      </c>
      <c r="VRV111" s="98" t="s">
        <v>669</v>
      </c>
      <c r="VRW111" s="98" t="s">
        <v>669</v>
      </c>
      <c r="VRX111" s="98" t="s">
        <v>669</v>
      </c>
      <c r="VRY111" s="98" t="s">
        <v>669</v>
      </c>
      <c r="VRZ111" s="98" t="s">
        <v>669</v>
      </c>
      <c r="VSA111" s="98" t="s">
        <v>669</v>
      </c>
      <c r="VSB111" s="98" t="s">
        <v>669</v>
      </c>
      <c r="VSC111" s="98" t="s">
        <v>669</v>
      </c>
      <c r="VSD111" s="98" t="s">
        <v>669</v>
      </c>
      <c r="VSE111" s="98" t="s">
        <v>669</v>
      </c>
      <c r="VSF111" s="98" t="s">
        <v>669</v>
      </c>
      <c r="VSG111" s="98" t="s">
        <v>669</v>
      </c>
      <c r="VSH111" s="98" t="s">
        <v>669</v>
      </c>
      <c r="VSI111" s="98" t="s">
        <v>669</v>
      </c>
      <c r="VSJ111" s="98" t="s">
        <v>669</v>
      </c>
      <c r="VSK111" s="98" t="s">
        <v>669</v>
      </c>
      <c r="VSL111" s="98" t="s">
        <v>669</v>
      </c>
      <c r="VSM111" s="98" t="s">
        <v>669</v>
      </c>
      <c r="VSN111" s="98" t="s">
        <v>669</v>
      </c>
      <c r="VSO111" s="98" t="s">
        <v>669</v>
      </c>
      <c r="VSP111" s="98" t="s">
        <v>669</v>
      </c>
      <c r="VSQ111" s="98" t="s">
        <v>669</v>
      </c>
      <c r="VSR111" s="98" t="s">
        <v>669</v>
      </c>
      <c r="VSS111" s="98" t="s">
        <v>669</v>
      </c>
      <c r="VST111" s="98" t="s">
        <v>669</v>
      </c>
      <c r="VSU111" s="98" t="s">
        <v>669</v>
      </c>
      <c r="VSV111" s="98" t="s">
        <v>669</v>
      </c>
      <c r="VSW111" s="98" t="s">
        <v>669</v>
      </c>
      <c r="VSX111" s="98" t="s">
        <v>669</v>
      </c>
      <c r="VSY111" s="98" t="s">
        <v>669</v>
      </c>
      <c r="VSZ111" s="98" t="s">
        <v>669</v>
      </c>
      <c r="VTA111" s="98" t="s">
        <v>669</v>
      </c>
      <c r="VTB111" s="98" t="s">
        <v>669</v>
      </c>
      <c r="VTC111" s="98" t="s">
        <v>669</v>
      </c>
      <c r="VTD111" s="98" t="s">
        <v>669</v>
      </c>
      <c r="VTE111" s="98" t="s">
        <v>669</v>
      </c>
      <c r="VTF111" s="98" t="s">
        <v>669</v>
      </c>
      <c r="VTG111" s="98" t="s">
        <v>669</v>
      </c>
      <c r="VTH111" s="98" t="s">
        <v>669</v>
      </c>
      <c r="VTI111" s="98" t="s">
        <v>669</v>
      </c>
      <c r="VTJ111" s="98" t="s">
        <v>669</v>
      </c>
      <c r="VTK111" s="98" t="s">
        <v>669</v>
      </c>
      <c r="VTL111" s="98" t="s">
        <v>669</v>
      </c>
      <c r="VTM111" s="98" t="s">
        <v>669</v>
      </c>
      <c r="VTN111" s="98" t="s">
        <v>669</v>
      </c>
      <c r="VTO111" s="98" t="s">
        <v>669</v>
      </c>
      <c r="VTP111" s="98" t="s">
        <v>669</v>
      </c>
      <c r="VTQ111" s="98" t="s">
        <v>669</v>
      </c>
      <c r="VTR111" s="98" t="s">
        <v>669</v>
      </c>
      <c r="VTS111" s="98" t="s">
        <v>669</v>
      </c>
      <c r="VTT111" s="98" t="s">
        <v>669</v>
      </c>
      <c r="VTU111" s="98" t="s">
        <v>669</v>
      </c>
      <c r="VTV111" s="98" t="s">
        <v>669</v>
      </c>
      <c r="VTW111" s="98" t="s">
        <v>669</v>
      </c>
      <c r="VTX111" s="98" t="s">
        <v>669</v>
      </c>
      <c r="VTY111" s="98" t="s">
        <v>669</v>
      </c>
      <c r="VTZ111" s="98" t="s">
        <v>669</v>
      </c>
      <c r="VUA111" s="98" t="s">
        <v>669</v>
      </c>
      <c r="VUB111" s="98" t="s">
        <v>669</v>
      </c>
      <c r="VUC111" s="98" t="s">
        <v>669</v>
      </c>
      <c r="VUD111" s="98" t="s">
        <v>669</v>
      </c>
      <c r="VUE111" s="98" t="s">
        <v>669</v>
      </c>
      <c r="VUF111" s="98" t="s">
        <v>669</v>
      </c>
      <c r="VUG111" s="98" t="s">
        <v>669</v>
      </c>
      <c r="VUH111" s="98" t="s">
        <v>669</v>
      </c>
      <c r="VUI111" s="98" t="s">
        <v>669</v>
      </c>
      <c r="VUJ111" s="98" t="s">
        <v>669</v>
      </c>
      <c r="VUK111" s="98" t="s">
        <v>669</v>
      </c>
      <c r="VUL111" s="98" t="s">
        <v>669</v>
      </c>
      <c r="VUM111" s="98" t="s">
        <v>669</v>
      </c>
      <c r="VUN111" s="98" t="s">
        <v>669</v>
      </c>
      <c r="VUO111" s="98" t="s">
        <v>669</v>
      </c>
      <c r="VUP111" s="98" t="s">
        <v>669</v>
      </c>
      <c r="VUQ111" s="98" t="s">
        <v>669</v>
      </c>
      <c r="VUR111" s="98" t="s">
        <v>669</v>
      </c>
      <c r="VUS111" s="98" t="s">
        <v>669</v>
      </c>
      <c r="VUT111" s="98" t="s">
        <v>669</v>
      </c>
      <c r="VUU111" s="98" t="s">
        <v>669</v>
      </c>
      <c r="VUV111" s="98" t="s">
        <v>669</v>
      </c>
      <c r="VUW111" s="98" t="s">
        <v>669</v>
      </c>
      <c r="VUX111" s="98" t="s">
        <v>669</v>
      </c>
      <c r="VUY111" s="98" t="s">
        <v>669</v>
      </c>
      <c r="VUZ111" s="98" t="s">
        <v>669</v>
      </c>
      <c r="VVA111" s="98" t="s">
        <v>669</v>
      </c>
      <c r="VVB111" s="98" t="s">
        <v>669</v>
      </c>
      <c r="VVC111" s="98" t="s">
        <v>669</v>
      </c>
      <c r="VVD111" s="98" t="s">
        <v>669</v>
      </c>
      <c r="VVE111" s="98" t="s">
        <v>669</v>
      </c>
      <c r="VVF111" s="98" t="s">
        <v>669</v>
      </c>
      <c r="VVG111" s="98" t="s">
        <v>669</v>
      </c>
      <c r="VVH111" s="98" t="s">
        <v>669</v>
      </c>
      <c r="VVI111" s="98" t="s">
        <v>669</v>
      </c>
      <c r="VVJ111" s="98" t="s">
        <v>669</v>
      </c>
      <c r="VVK111" s="98" t="s">
        <v>669</v>
      </c>
      <c r="VVL111" s="98" t="s">
        <v>669</v>
      </c>
      <c r="VVM111" s="98" t="s">
        <v>669</v>
      </c>
      <c r="VVN111" s="98" t="s">
        <v>669</v>
      </c>
      <c r="VVO111" s="98" t="s">
        <v>669</v>
      </c>
      <c r="VVP111" s="98" t="s">
        <v>669</v>
      </c>
      <c r="VVQ111" s="98" t="s">
        <v>669</v>
      </c>
      <c r="VVR111" s="98" t="s">
        <v>669</v>
      </c>
      <c r="VVS111" s="98" t="s">
        <v>669</v>
      </c>
      <c r="VVT111" s="98" t="s">
        <v>669</v>
      </c>
      <c r="VVU111" s="98" t="s">
        <v>669</v>
      </c>
      <c r="VVV111" s="98" t="s">
        <v>669</v>
      </c>
      <c r="VVW111" s="98" t="s">
        <v>669</v>
      </c>
      <c r="VVX111" s="98" t="s">
        <v>669</v>
      </c>
      <c r="VVY111" s="98" t="s">
        <v>669</v>
      </c>
      <c r="VVZ111" s="98" t="s">
        <v>669</v>
      </c>
      <c r="VWA111" s="98" t="s">
        <v>669</v>
      </c>
      <c r="VWB111" s="98" t="s">
        <v>669</v>
      </c>
      <c r="VWC111" s="98" t="s">
        <v>669</v>
      </c>
      <c r="VWD111" s="98" t="s">
        <v>669</v>
      </c>
      <c r="VWE111" s="98" t="s">
        <v>669</v>
      </c>
      <c r="VWF111" s="98" t="s">
        <v>669</v>
      </c>
      <c r="VWG111" s="98" t="s">
        <v>669</v>
      </c>
      <c r="VWH111" s="98" t="s">
        <v>669</v>
      </c>
      <c r="VWI111" s="98" t="s">
        <v>669</v>
      </c>
      <c r="VWJ111" s="98" t="s">
        <v>669</v>
      </c>
      <c r="VWK111" s="98" t="s">
        <v>669</v>
      </c>
      <c r="VWL111" s="98" t="s">
        <v>669</v>
      </c>
      <c r="VWM111" s="98" t="s">
        <v>669</v>
      </c>
      <c r="VWN111" s="98" t="s">
        <v>669</v>
      </c>
      <c r="VWO111" s="98" t="s">
        <v>669</v>
      </c>
      <c r="VWP111" s="98" t="s">
        <v>669</v>
      </c>
      <c r="VWQ111" s="98" t="s">
        <v>669</v>
      </c>
      <c r="VWR111" s="98" t="s">
        <v>669</v>
      </c>
      <c r="VWS111" s="98" t="s">
        <v>669</v>
      </c>
      <c r="VWT111" s="98" t="s">
        <v>669</v>
      </c>
      <c r="VWU111" s="98" t="s">
        <v>669</v>
      </c>
      <c r="VWV111" s="98" t="s">
        <v>669</v>
      </c>
      <c r="VWW111" s="98" t="s">
        <v>669</v>
      </c>
      <c r="VWX111" s="98" t="s">
        <v>669</v>
      </c>
      <c r="VWY111" s="98" t="s">
        <v>669</v>
      </c>
      <c r="VWZ111" s="98" t="s">
        <v>669</v>
      </c>
      <c r="VXA111" s="98" t="s">
        <v>669</v>
      </c>
      <c r="VXB111" s="98" t="s">
        <v>669</v>
      </c>
      <c r="VXC111" s="98" t="s">
        <v>669</v>
      </c>
      <c r="VXD111" s="98" t="s">
        <v>669</v>
      </c>
      <c r="VXE111" s="98" t="s">
        <v>669</v>
      </c>
      <c r="VXF111" s="98" t="s">
        <v>669</v>
      </c>
      <c r="VXG111" s="98" t="s">
        <v>669</v>
      </c>
      <c r="VXH111" s="98" t="s">
        <v>669</v>
      </c>
      <c r="VXI111" s="98" t="s">
        <v>669</v>
      </c>
      <c r="VXJ111" s="98" t="s">
        <v>669</v>
      </c>
      <c r="VXK111" s="98" t="s">
        <v>669</v>
      </c>
      <c r="VXL111" s="98" t="s">
        <v>669</v>
      </c>
      <c r="VXM111" s="98" t="s">
        <v>669</v>
      </c>
      <c r="VXN111" s="98" t="s">
        <v>669</v>
      </c>
      <c r="VXO111" s="98" t="s">
        <v>669</v>
      </c>
      <c r="VXP111" s="98" t="s">
        <v>669</v>
      </c>
      <c r="VXQ111" s="98" t="s">
        <v>669</v>
      </c>
      <c r="VXR111" s="98" t="s">
        <v>669</v>
      </c>
      <c r="VXS111" s="98" t="s">
        <v>669</v>
      </c>
      <c r="VXT111" s="98" t="s">
        <v>669</v>
      </c>
      <c r="VXU111" s="98" t="s">
        <v>669</v>
      </c>
      <c r="VXV111" s="98" t="s">
        <v>669</v>
      </c>
      <c r="VXW111" s="98" t="s">
        <v>669</v>
      </c>
      <c r="VXX111" s="98" t="s">
        <v>669</v>
      </c>
      <c r="VXY111" s="98" t="s">
        <v>669</v>
      </c>
      <c r="VXZ111" s="98" t="s">
        <v>669</v>
      </c>
      <c r="VYA111" s="98" t="s">
        <v>669</v>
      </c>
      <c r="VYB111" s="98" t="s">
        <v>669</v>
      </c>
      <c r="VYC111" s="98" t="s">
        <v>669</v>
      </c>
      <c r="VYD111" s="98" t="s">
        <v>669</v>
      </c>
      <c r="VYE111" s="98" t="s">
        <v>669</v>
      </c>
      <c r="VYF111" s="98" t="s">
        <v>669</v>
      </c>
      <c r="VYG111" s="98" t="s">
        <v>669</v>
      </c>
      <c r="VYH111" s="98" t="s">
        <v>669</v>
      </c>
      <c r="VYI111" s="98" t="s">
        <v>669</v>
      </c>
      <c r="VYJ111" s="98" t="s">
        <v>669</v>
      </c>
      <c r="VYK111" s="98" t="s">
        <v>669</v>
      </c>
      <c r="VYL111" s="98" t="s">
        <v>669</v>
      </c>
      <c r="VYM111" s="98" t="s">
        <v>669</v>
      </c>
      <c r="VYN111" s="98" t="s">
        <v>669</v>
      </c>
      <c r="VYO111" s="98" t="s">
        <v>669</v>
      </c>
      <c r="VYP111" s="98" t="s">
        <v>669</v>
      </c>
      <c r="VYQ111" s="98" t="s">
        <v>669</v>
      </c>
      <c r="VYR111" s="98" t="s">
        <v>669</v>
      </c>
      <c r="VYS111" s="98" t="s">
        <v>669</v>
      </c>
      <c r="VYT111" s="98" t="s">
        <v>669</v>
      </c>
      <c r="VYU111" s="98" t="s">
        <v>669</v>
      </c>
      <c r="VYV111" s="98" t="s">
        <v>669</v>
      </c>
      <c r="VYW111" s="98" t="s">
        <v>669</v>
      </c>
      <c r="VYX111" s="98" t="s">
        <v>669</v>
      </c>
      <c r="VYY111" s="98" t="s">
        <v>669</v>
      </c>
      <c r="VYZ111" s="98" t="s">
        <v>669</v>
      </c>
      <c r="VZA111" s="98" t="s">
        <v>669</v>
      </c>
      <c r="VZB111" s="98" t="s">
        <v>669</v>
      </c>
      <c r="VZC111" s="98" t="s">
        <v>669</v>
      </c>
      <c r="VZD111" s="98" t="s">
        <v>669</v>
      </c>
      <c r="VZE111" s="98" t="s">
        <v>669</v>
      </c>
      <c r="VZF111" s="98" t="s">
        <v>669</v>
      </c>
      <c r="VZG111" s="98" t="s">
        <v>669</v>
      </c>
      <c r="VZH111" s="98" t="s">
        <v>669</v>
      </c>
      <c r="VZI111" s="98" t="s">
        <v>669</v>
      </c>
      <c r="VZJ111" s="98" t="s">
        <v>669</v>
      </c>
      <c r="VZK111" s="98" t="s">
        <v>669</v>
      </c>
      <c r="VZL111" s="98" t="s">
        <v>669</v>
      </c>
      <c r="VZM111" s="98" t="s">
        <v>669</v>
      </c>
      <c r="VZN111" s="98" t="s">
        <v>669</v>
      </c>
      <c r="VZO111" s="98" t="s">
        <v>669</v>
      </c>
      <c r="VZP111" s="98" t="s">
        <v>669</v>
      </c>
      <c r="VZQ111" s="98" t="s">
        <v>669</v>
      </c>
      <c r="VZR111" s="98" t="s">
        <v>669</v>
      </c>
      <c r="VZS111" s="98" t="s">
        <v>669</v>
      </c>
      <c r="VZT111" s="98" t="s">
        <v>669</v>
      </c>
      <c r="VZU111" s="98" t="s">
        <v>669</v>
      </c>
      <c r="VZV111" s="98" t="s">
        <v>669</v>
      </c>
      <c r="VZW111" s="98" t="s">
        <v>669</v>
      </c>
      <c r="VZX111" s="98" t="s">
        <v>669</v>
      </c>
      <c r="VZY111" s="98" t="s">
        <v>669</v>
      </c>
      <c r="VZZ111" s="98" t="s">
        <v>669</v>
      </c>
      <c r="WAA111" s="98" t="s">
        <v>669</v>
      </c>
      <c r="WAB111" s="98" t="s">
        <v>669</v>
      </c>
      <c r="WAC111" s="98" t="s">
        <v>669</v>
      </c>
      <c r="WAD111" s="98" t="s">
        <v>669</v>
      </c>
      <c r="WAE111" s="98" t="s">
        <v>669</v>
      </c>
      <c r="WAF111" s="98" t="s">
        <v>669</v>
      </c>
      <c r="WAG111" s="98" t="s">
        <v>669</v>
      </c>
      <c r="WAH111" s="98" t="s">
        <v>669</v>
      </c>
      <c r="WAI111" s="98" t="s">
        <v>669</v>
      </c>
      <c r="WAJ111" s="98" t="s">
        <v>669</v>
      </c>
      <c r="WAK111" s="98" t="s">
        <v>669</v>
      </c>
      <c r="WAL111" s="98" t="s">
        <v>669</v>
      </c>
      <c r="WAM111" s="98" t="s">
        <v>669</v>
      </c>
      <c r="WAN111" s="98" t="s">
        <v>669</v>
      </c>
      <c r="WAO111" s="98" t="s">
        <v>669</v>
      </c>
      <c r="WAP111" s="98" t="s">
        <v>669</v>
      </c>
      <c r="WAQ111" s="98" t="s">
        <v>669</v>
      </c>
      <c r="WAR111" s="98" t="s">
        <v>669</v>
      </c>
      <c r="WAS111" s="98" t="s">
        <v>669</v>
      </c>
      <c r="WAT111" s="98" t="s">
        <v>669</v>
      </c>
      <c r="WAU111" s="98" t="s">
        <v>669</v>
      </c>
      <c r="WAV111" s="98" t="s">
        <v>669</v>
      </c>
      <c r="WAW111" s="98" t="s">
        <v>669</v>
      </c>
      <c r="WAX111" s="98" t="s">
        <v>669</v>
      </c>
      <c r="WAY111" s="98" t="s">
        <v>669</v>
      </c>
      <c r="WAZ111" s="98" t="s">
        <v>669</v>
      </c>
      <c r="WBA111" s="98" t="s">
        <v>669</v>
      </c>
      <c r="WBB111" s="98" t="s">
        <v>669</v>
      </c>
      <c r="WBC111" s="98" t="s">
        <v>669</v>
      </c>
      <c r="WBD111" s="98" t="s">
        <v>669</v>
      </c>
      <c r="WBE111" s="98" t="s">
        <v>669</v>
      </c>
      <c r="WBF111" s="98" t="s">
        <v>669</v>
      </c>
      <c r="WBG111" s="98" t="s">
        <v>669</v>
      </c>
      <c r="WBH111" s="98" t="s">
        <v>669</v>
      </c>
      <c r="WBI111" s="98" t="s">
        <v>669</v>
      </c>
      <c r="WBJ111" s="98" t="s">
        <v>669</v>
      </c>
      <c r="WBK111" s="98" t="s">
        <v>669</v>
      </c>
      <c r="WBL111" s="98" t="s">
        <v>669</v>
      </c>
      <c r="WBM111" s="98" t="s">
        <v>669</v>
      </c>
      <c r="WBN111" s="98" t="s">
        <v>669</v>
      </c>
      <c r="WBO111" s="98" t="s">
        <v>669</v>
      </c>
      <c r="WBP111" s="98" t="s">
        <v>669</v>
      </c>
      <c r="WBQ111" s="98" t="s">
        <v>669</v>
      </c>
      <c r="WBR111" s="98" t="s">
        <v>669</v>
      </c>
      <c r="WBS111" s="98" t="s">
        <v>669</v>
      </c>
      <c r="WBT111" s="98" t="s">
        <v>669</v>
      </c>
      <c r="WBU111" s="98" t="s">
        <v>669</v>
      </c>
      <c r="WBV111" s="98" t="s">
        <v>669</v>
      </c>
      <c r="WBW111" s="98" t="s">
        <v>669</v>
      </c>
      <c r="WBX111" s="98" t="s">
        <v>669</v>
      </c>
      <c r="WBY111" s="98" t="s">
        <v>669</v>
      </c>
      <c r="WBZ111" s="98" t="s">
        <v>669</v>
      </c>
      <c r="WCA111" s="98" t="s">
        <v>669</v>
      </c>
      <c r="WCB111" s="98" t="s">
        <v>669</v>
      </c>
      <c r="WCC111" s="98" t="s">
        <v>669</v>
      </c>
      <c r="WCD111" s="98" t="s">
        <v>669</v>
      </c>
      <c r="WCE111" s="98" t="s">
        <v>669</v>
      </c>
      <c r="WCF111" s="98" t="s">
        <v>669</v>
      </c>
      <c r="WCG111" s="98" t="s">
        <v>669</v>
      </c>
      <c r="WCH111" s="98" t="s">
        <v>669</v>
      </c>
      <c r="WCI111" s="98" t="s">
        <v>669</v>
      </c>
      <c r="WCJ111" s="98" t="s">
        <v>669</v>
      </c>
      <c r="WCK111" s="98" t="s">
        <v>669</v>
      </c>
      <c r="WCL111" s="98" t="s">
        <v>669</v>
      </c>
      <c r="WCM111" s="98" t="s">
        <v>669</v>
      </c>
      <c r="WCN111" s="98" t="s">
        <v>669</v>
      </c>
      <c r="WCO111" s="98" t="s">
        <v>669</v>
      </c>
      <c r="WCP111" s="98" t="s">
        <v>669</v>
      </c>
      <c r="WCQ111" s="98" t="s">
        <v>669</v>
      </c>
      <c r="WCR111" s="98" t="s">
        <v>669</v>
      </c>
      <c r="WCS111" s="98" t="s">
        <v>669</v>
      </c>
      <c r="WCT111" s="98" t="s">
        <v>669</v>
      </c>
      <c r="WCU111" s="98" t="s">
        <v>669</v>
      </c>
      <c r="WCV111" s="98" t="s">
        <v>669</v>
      </c>
      <c r="WCW111" s="98" t="s">
        <v>669</v>
      </c>
      <c r="WCX111" s="98" t="s">
        <v>669</v>
      </c>
      <c r="WCY111" s="98" t="s">
        <v>669</v>
      </c>
      <c r="WCZ111" s="98" t="s">
        <v>669</v>
      </c>
      <c r="WDA111" s="98" t="s">
        <v>669</v>
      </c>
      <c r="WDB111" s="98" t="s">
        <v>669</v>
      </c>
      <c r="WDC111" s="98" t="s">
        <v>669</v>
      </c>
      <c r="WDD111" s="98" t="s">
        <v>669</v>
      </c>
      <c r="WDE111" s="98" t="s">
        <v>669</v>
      </c>
      <c r="WDF111" s="98" t="s">
        <v>669</v>
      </c>
      <c r="WDG111" s="98" t="s">
        <v>669</v>
      </c>
      <c r="WDH111" s="98" t="s">
        <v>669</v>
      </c>
      <c r="WDI111" s="98" t="s">
        <v>669</v>
      </c>
      <c r="WDJ111" s="98" t="s">
        <v>669</v>
      </c>
      <c r="WDK111" s="98" t="s">
        <v>669</v>
      </c>
      <c r="WDL111" s="98" t="s">
        <v>669</v>
      </c>
      <c r="WDM111" s="98" t="s">
        <v>669</v>
      </c>
      <c r="WDN111" s="98" t="s">
        <v>669</v>
      </c>
      <c r="WDO111" s="98" t="s">
        <v>669</v>
      </c>
      <c r="WDP111" s="98" t="s">
        <v>669</v>
      </c>
      <c r="WDQ111" s="98" t="s">
        <v>669</v>
      </c>
      <c r="WDR111" s="98" t="s">
        <v>669</v>
      </c>
      <c r="WDS111" s="98" t="s">
        <v>669</v>
      </c>
      <c r="WDT111" s="98" t="s">
        <v>669</v>
      </c>
      <c r="WDU111" s="98" t="s">
        <v>669</v>
      </c>
      <c r="WDV111" s="98" t="s">
        <v>669</v>
      </c>
      <c r="WDW111" s="98" t="s">
        <v>669</v>
      </c>
      <c r="WDX111" s="98" t="s">
        <v>669</v>
      </c>
      <c r="WDY111" s="98" t="s">
        <v>669</v>
      </c>
      <c r="WDZ111" s="98" t="s">
        <v>669</v>
      </c>
      <c r="WEA111" s="98" t="s">
        <v>669</v>
      </c>
      <c r="WEB111" s="98" t="s">
        <v>669</v>
      </c>
      <c r="WEC111" s="98" t="s">
        <v>669</v>
      </c>
      <c r="WED111" s="98" t="s">
        <v>669</v>
      </c>
      <c r="WEE111" s="98" t="s">
        <v>669</v>
      </c>
      <c r="WEF111" s="98" t="s">
        <v>669</v>
      </c>
      <c r="WEG111" s="98" t="s">
        <v>669</v>
      </c>
      <c r="WEH111" s="98" t="s">
        <v>669</v>
      </c>
      <c r="WEI111" s="98" t="s">
        <v>669</v>
      </c>
      <c r="WEJ111" s="98" t="s">
        <v>669</v>
      </c>
      <c r="WEK111" s="98" t="s">
        <v>669</v>
      </c>
      <c r="WEL111" s="98" t="s">
        <v>669</v>
      </c>
      <c r="WEM111" s="98" t="s">
        <v>669</v>
      </c>
      <c r="WEN111" s="98" t="s">
        <v>669</v>
      </c>
      <c r="WEO111" s="98" t="s">
        <v>669</v>
      </c>
      <c r="WEP111" s="98" t="s">
        <v>669</v>
      </c>
      <c r="WEQ111" s="98" t="s">
        <v>669</v>
      </c>
      <c r="WER111" s="98" t="s">
        <v>669</v>
      </c>
      <c r="WES111" s="98" t="s">
        <v>669</v>
      </c>
      <c r="WET111" s="98" t="s">
        <v>669</v>
      </c>
      <c r="WEU111" s="98" t="s">
        <v>669</v>
      </c>
      <c r="WEV111" s="98" t="s">
        <v>669</v>
      </c>
      <c r="WEW111" s="98" t="s">
        <v>669</v>
      </c>
      <c r="WEX111" s="98" t="s">
        <v>669</v>
      </c>
      <c r="WEY111" s="98" t="s">
        <v>669</v>
      </c>
      <c r="WEZ111" s="98" t="s">
        <v>669</v>
      </c>
      <c r="WFA111" s="98" t="s">
        <v>669</v>
      </c>
      <c r="WFB111" s="98" t="s">
        <v>669</v>
      </c>
      <c r="WFC111" s="98" t="s">
        <v>669</v>
      </c>
      <c r="WFD111" s="98" t="s">
        <v>669</v>
      </c>
      <c r="WFE111" s="98" t="s">
        <v>669</v>
      </c>
      <c r="WFF111" s="98" t="s">
        <v>669</v>
      </c>
      <c r="WFG111" s="98" t="s">
        <v>669</v>
      </c>
      <c r="WFH111" s="98" t="s">
        <v>669</v>
      </c>
      <c r="WFI111" s="98" t="s">
        <v>669</v>
      </c>
      <c r="WFJ111" s="98" t="s">
        <v>669</v>
      </c>
      <c r="WFK111" s="98" t="s">
        <v>669</v>
      </c>
      <c r="WFL111" s="98" t="s">
        <v>669</v>
      </c>
      <c r="WFM111" s="98" t="s">
        <v>669</v>
      </c>
      <c r="WFN111" s="98" t="s">
        <v>669</v>
      </c>
      <c r="WFO111" s="98" t="s">
        <v>669</v>
      </c>
      <c r="WFP111" s="98" t="s">
        <v>669</v>
      </c>
      <c r="WFQ111" s="98" t="s">
        <v>669</v>
      </c>
      <c r="WFR111" s="98" t="s">
        <v>669</v>
      </c>
      <c r="WFS111" s="98" t="s">
        <v>669</v>
      </c>
      <c r="WFT111" s="98" t="s">
        <v>669</v>
      </c>
      <c r="WFU111" s="98" t="s">
        <v>669</v>
      </c>
      <c r="WFV111" s="98" t="s">
        <v>669</v>
      </c>
      <c r="WFW111" s="98" t="s">
        <v>669</v>
      </c>
      <c r="WFX111" s="98" t="s">
        <v>669</v>
      </c>
      <c r="WFY111" s="98" t="s">
        <v>669</v>
      </c>
      <c r="WFZ111" s="98" t="s">
        <v>669</v>
      </c>
      <c r="WGA111" s="98" t="s">
        <v>669</v>
      </c>
      <c r="WGB111" s="98" t="s">
        <v>669</v>
      </c>
      <c r="WGC111" s="98" t="s">
        <v>669</v>
      </c>
      <c r="WGD111" s="98" t="s">
        <v>669</v>
      </c>
      <c r="WGE111" s="98" t="s">
        <v>669</v>
      </c>
      <c r="WGF111" s="98" t="s">
        <v>669</v>
      </c>
      <c r="WGG111" s="98" t="s">
        <v>669</v>
      </c>
      <c r="WGH111" s="98" t="s">
        <v>669</v>
      </c>
      <c r="WGI111" s="98" t="s">
        <v>669</v>
      </c>
      <c r="WGJ111" s="98" t="s">
        <v>669</v>
      </c>
      <c r="WGK111" s="98" t="s">
        <v>669</v>
      </c>
      <c r="WGL111" s="98" t="s">
        <v>669</v>
      </c>
      <c r="WGM111" s="98" t="s">
        <v>669</v>
      </c>
      <c r="WGN111" s="98" t="s">
        <v>669</v>
      </c>
      <c r="WGO111" s="98" t="s">
        <v>669</v>
      </c>
      <c r="WGP111" s="98" t="s">
        <v>669</v>
      </c>
      <c r="WGQ111" s="98" t="s">
        <v>669</v>
      </c>
      <c r="WGR111" s="98" t="s">
        <v>669</v>
      </c>
      <c r="WGS111" s="98" t="s">
        <v>669</v>
      </c>
      <c r="WGT111" s="98" t="s">
        <v>669</v>
      </c>
      <c r="WGU111" s="98" t="s">
        <v>669</v>
      </c>
      <c r="WGV111" s="98" t="s">
        <v>669</v>
      </c>
      <c r="WGW111" s="98" t="s">
        <v>669</v>
      </c>
      <c r="WGX111" s="98" t="s">
        <v>669</v>
      </c>
      <c r="WGY111" s="98" t="s">
        <v>669</v>
      </c>
      <c r="WGZ111" s="98" t="s">
        <v>669</v>
      </c>
      <c r="WHA111" s="98" t="s">
        <v>669</v>
      </c>
      <c r="WHB111" s="98" t="s">
        <v>669</v>
      </c>
      <c r="WHC111" s="98" t="s">
        <v>669</v>
      </c>
      <c r="WHD111" s="98" t="s">
        <v>669</v>
      </c>
      <c r="WHE111" s="98" t="s">
        <v>669</v>
      </c>
      <c r="WHF111" s="98" t="s">
        <v>669</v>
      </c>
      <c r="WHG111" s="98" t="s">
        <v>669</v>
      </c>
      <c r="WHH111" s="98" t="s">
        <v>669</v>
      </c>
      <c r="WHI111" s="98" t="s">
        <v>669</v>
      </c>
      <c r="WHJ111" s="98" t="s">
        <v>669</v>
      </c>
      <c r="WHK111" s="98" t="s">
        <v>669</v>
      </c>
      <c r="WHL111" s="98" t="s">
        <v>669</v>
      </c>
      <c r="WHM111" s="98" t="s">
        <v>669</v>
      </c>
      <c r="WHN111" s="98" t="s">
        <v>669</v>
      </c>
      <c r="WHO111" s="98" t="s">
        <v>669</v>
      </c>
      <c r="WHP111" s="98" t="s">
        <v>669</v>
      </c>
      <c r="WHQ111" s="98" t="s">
        <v>669</v>
      </c>
      <c r="WHR111" s="98" t="s">
        <v>669</v>
      </c>
      <c r="WHS111" s="98" t="s">
        <v>669</v>
      </c>
      <c r="WHT111" s="98" t="s">
        <v>669</v>
      </c>
      <c r="WHU111" s="98" t="s">
        <v>669</v>
      </c>
      <c r="WHV111" s="98" t="s">
        <v>669</v>
      </c>
      <c r="WHW111" s="98" t="s">
        <v>669</v>
      </c>
      <c r="WHX111" s="98" t="s">
        <v>669</v>
      </c>
      <c r="WHY111" s="98" t="s">
        <v>669</v>
      </c>
      <c r="WHZ111" s="98" t="s">
        <v>669</v>
      </c>
      <c r="WIA111" s="98" t="s">
        <v>669</v>
      </c>
      <c r="WIB111" s="98" t="s">
        <v>669</v>
      </c>
      <c r="WIC111" s="98" t="s">
        <v>669</v>
      </c>
      <c r="WID111" s="98" t="s">
        <v>669</v>
      </c>
      <c r="WIE111" s="98" t="s">
        <v>669</v>
      </c>
      <c r="WIF111" s="98" t="s">
        <v>669</v>
      </c>
      <c r="WIG111" s="98" t="s">
        <v>669</v>
      </c>
      <c r="WIH111" s="98" t="s">
        <v>669</v>
      </c>
      <c r="WII111" s="98" t="s">
        <v>669</v>
      </c>
      <c r="WIJ111" s="98" t="s">
        <v>669</v>
      </c>
      <c r="WIK111" s="98" t="s">
        <v>669</v>
      </c>
      <c r="WIL111" s="98" t="s">
        <v>669</v>
      </c>
      <c r="WIM111" s="98" t="s">
        <v>669</v>
      </c>
      <c r="WIN111" s="98" t="s">
        <v>669</v>
      </c>
      <c r="WIO111" s="98" t="s">
        <v>669</v>
      </c>
      <c r="WIP111" s="98" t="s">
        <v>669</v>
      </c>
      <c r="WIQ111" s="98" t="s">
        <v>669</v>
      </c>
      <c r="WIR111" s="98" t="s">
        <v>669</v>
      </c>
      <c r="WIS111" s="98" t="s">
        <v>669</v>
      </c>
      <c r="WIT111" s="98" t="s">
        <v>669</v>
      </c>
      <c r="WIU111" s="98" t="s">
        <v>669</v>
      </c>
      <c r="WIV111" s="98" t="s">
        <v>669</v>
      </c>
      <c r="WIW111" s="98" t="s">
        <v>669</v>
      </c>
      <c r="WIX111" s="98" t="s">
        <v>669</v>
      </c>
      <c r="WIY111" s="98" t="s">
        <v>669</v>
      </c>
      <c r="WIZ111" s="98" t="s">
        <v>669</v>
      </c>
      <c r="WJA111" s="98" t="s">
        <v>669</v>
      </c>
      <c r="WJB111" s="98" t="s">
        <v>669</v>
      </c>
      <c r="WJC111" s="98" t="s">
        <v>669</v>
      </c>
      <c r="WJD111" s="98" t="s">
        <v>669</v>
      </c>
      <c r="WJE111" s="98" t="s">
        <v>669</v>
      </c>
      <c r="WJF111" s="98" t="s">
        <v>669</v>
      </c>
      <c r="WJG111" s="98" t="s">
        <v>669</v>
      </c>
      <c r="WJH111" s="98" t="s">
        <v>669</v>
      </c>
      <c r="WJI111" s="98" t="s">
        <v>669</v>
      </c>
      <c r="WJJ111" s="98" t="s">
        <v>669</v>
      </c>
      <c r="WJK111" s="98" t="s">
        <v>669</v>
      </c>
      <c r="WJL111" s="98" t="s">
        <v>669</v>
      </c>
      <c r="WJM111" s="98" t="s">
        <v>669</v>
      </c>
      <c r="WJN111" s="98" t="s">
        <v>669</v>
      </c>
      <c r="WJO111" s="98" t="s">
        <v>669</v>
      </c>
      <c r="WJP111" s="98" t="s">
        <v>669</v>
      </c>
      <c r="WJQ111" s="98" t="s">
        <v>669</v>
      </c>
      <c r="WJR111" s="98" t="s">
        <v>669</v>
      </c>
      <c r="WJS111" s="98" t="s">
        <v>669</v>
      </c>
      <c r="WJT111" s="98" t="s">
        <v>669</v>
      </c>
      <c r="WJU111" s="98" t="s">
        <v>669</v>
      </c>
      <c r="WJV111" s="98" t="s">
        <v>669</v>
      </c>
      <c r="WJW111" s="98" t="s">
        <v>669</v>
      </c>
      <c r="WJX111" s="98" t="s">
        <v>669</v>
      </c>
      <c r="WJY111" s="98" t="s">
        <v>669</v>
      </c>
      <c r="WJZ111" s="98" t="s">
        <v>669</v>
      </c>
      <c r="WKA111" s="98" t="s">
        <v>669</v>
      </c>
      <c r="WKB111" s="98" t="s">
        <v>669</v>
      </c>
      <c r="WKC111" s="98" t="s">
        <v>669</v>
      </c>
      <c r="WKD111" s="98" t="s">
        <v>669</v>
      </c>
      <c r="WKE111" s="98" t="s">
        <v>669</v>
      </c>
      <c r="WKF111" s="98" t="s">
        <v>669</v>
      </c>
      <c r="WKG111" s="98" t="s">
        <v>669</v>
      </c>
      <c r="WKH111" s="98" t="s">
        <v>669</v>
      </c>
      <c r="WKI111" s="98" t="s">
        <v>669</v>
      </c>
      <c r="WKJ111" s="98" t="s">
        <v>669</v>
      </c>
      <c r="WKK111" s="98" t="s">
        <v>669</v>
      </c>
      <c r="WKL111" s="98" t="s">
        <v>669</v>
      </c>
      <c r="WKM111" s="98" t="s">
        <v>669</v>
      </c>
      <c r="WKN111" s="98" t="s">
        <v>669</v>
      </c>
      <c r="WKO111" s="98" t="s">
        <v>669</v>
      </c>
      <c r="WKP111" s="98" t="s">
        <v>669</v>
      </c>
      <c r="WKQ111" s="98" t="s">
        <v>669</v>
      </c>
      <c r="WKR111" s="98" t="s">
        <v>669</v>
      </c>
      <c r="WKS111" s="98" t="s">
        <v>669</v>
      </c>
      <c r="WKT111" s="98" t="s">
        <v>669</v>
      </c>
      <c r="WKU111" s="98" t="s">
        <v>669</v>
      </c>
      <c r="WKV111" s="98" t="s">
        <v>669</v>
      </c>
      <c r="WKW111" s="98" t="s">
        <v>669</v>
      </c>
      <c r="WKX111" s="98" t="s">
        <v>669</v>
      </c>
      <c r="WKY111" s="98" t="s">
        <v>669</v>
      </c>
      <c r="WKZ111" s="98" t="s">
        <v>669</v>
      </c>
      <c r="WLA111" s="98" t="s">
        <v>669</v>
      </c>
      <c r="WLB111" s="98" t="s">
        <v>669</v>
      </c>
      <c r="WLC111" s="98" t="s">
        <v>669</v>
      </c>
      <c r="WLD111" s="98" t="s">
        <v>669</v>
      </c>
      <c r="WLE111" s="98" t="s">
        <v>669</v>
      </c>
      <c r="WLF111" s="98" t="s">
        <v>669</v>
      </c>
      <c r="WLG111" s="98" t="s">
        <v>669</v>
      </c>
      <c r="WLH111" s="98" t="s">
        <v>669</v>
      </c>
      <c r="WLI111" s="98" t="s">
        <v>669</v>
      </c>
      <c r="WLJ111" s="98" t="s">
        <v>669</v>
      </c>
      <c r="WLK111" s="98" t="s">
        <v>669</v>
      </c>
      <c r="WLL111" s="98" t="s">
        <v>669</v>
      </c>
      <c r="WLM111" s="98" t="s">
        <v>669</v>
      </c>
      <c r="WLN111" s="98" t="s">
        <v>669</v>
      </c>
      <c r="WLO111" s="98" t="s">
        <v>669</v>
      </c>
      <c r="WLP111" s="98" t="s">
        <v>669</v>
      </c>
      <c r="WLQ111" s="98" t="s">
        <v>669</v>
      </c>
      <c r="WLR111" s="98" t="s">
        <v>669</v>
      </c>
      <c r="WLS111" s="98" t="s">
        <v>669</v>
      </c>
      <c r="WLT111" s="98" t="s">
        <v>669</v>
      </c>
      <c r="WLU111" s="98" t="s">
        <v>669</v>
      </c>
      <c r="WLV111" s="98" t="s">
        <v>669</v>
      </c>
      <c r="WLW111" s="98" t="s">
        <v>669</v>
      </c>
      <c r="WLX111" s="98" t="s">
        <v>669</v>
      </c>
      <c r="WLY111" s="98" t="s">
        <v>669</v>
      </c>
      <c r="WLZ111" s="98" t="s">
        <v>669</v>
      </c>
      <c r="WMA111" s="98" t="s">
        <v>669</v>
      </c>
      <c r="WMB111" s="98" t="s">
        <v>669</v>
      </c>
      <c r="WMC111" s="98" t="s">
        <v>669</v>
      </c>
      <c r="WMD111" s="98" t="s">
        <v>669</v>
      </c>
      <c r="WME111" s="98" t="s">
        <v>669</v>
      </c>
      <c r="WMF111" s="98" t="s">
        <v>669</v>
      </c>
      <c r="WMG111" s="98" t="s">
        <v>669</v>
      </c>
      <c r="WMH111" s="98" t="s">
        <v>669</v>
      </c>
      <c r="WMI111" s="98" t="s">
        <v>669</v>
      </c>
      <c r="WMJ111" s="98" t="s">
        <v>669</v>
      </c>
      <c r="WMK111" s="98" t="s">
        <v>669</v>
      </c>
      <c r="WML111" s="98" t="s">
        <v>669</v>
      </c>
      <c r="WMM111" s="98" t="s">
        <v>669</v>
      </c>
      <c r="WMN111" s="98" t="s">
        <v>669</v>
      </c>
      <c r="WMO111" s="98" t="s">
        <v>669</v>
      </c>
      <c r="WMP111" s="98" t="s">
        <v>669</v>
      </c>
      <c r="WMQ111" s="98" t="s">
        <v>669</v>
      </c>
      <c r="WMR111" s="98" t="s">
        <v>669</v>
      </c>
      <c r="WMS111" s="98" t="s">
        <v>669</v>
      </c>
      <c r="WMT111" s="98" t="s">
        <v>669</v>
      </c>
      <c r="WMU111" s="98" t="s">
        <v>669</v>
      </c>
      <c r="WMV111" s="98" t="s">
        <v>669</v>
      </c>
      <c r="WMW111" s="98" t="s">
        <v>669</v>
      </c>
      <c r="WMX111" s="98" t="s">
        <v>669</v>
      </c>
      <c r="WMY111" s="98" t="s">
        <v>669</v>
      </c>
      <c r="WMZ111" s="98" t="s">
        <v>669</v>
      </c>
      <c r="WNA111" s="98" t="s">
        <v>669</v>
      </c>
      <c r="WNB111" s="98" t="s">
        <v>669</v>
      </c>
      <c r="WNC111" s="98" t="s">
        <v>669</v>
      </c>
      <c r="WND111" s="98" t="s">
        <v>669</v>
      </c>
      <c r="WNE111" s="98" t="s">
        <v>669</v>
      </c>
      <c r="WNF111" s="98" t="s">
        <v>669</v>
      </c>
      <c r="WNG111" s="98" t="s">
        <v>669</v>
      </c>
      <c r="WNH111" s="98" t="s">
        <v>669</v>
      </c>
      <c r="WNI111" s="98" t="s">
        <v>669</v>
      </c>
      <c r="WNJ111" s="98" t="s">
        <v>669</v>
      </c>
      <c r="WNK111" s="98" t="s">
        <v>669</v>
      </c>
      <c r="WNL111" s="98" t="s">
        <v>669</v>
      </c>
      <c r="WNM111" s="98" t="s">
        <v>669</v>
      </c>
      <c r="WNN111" s="98" t="s">
        <v>669</v>
      </c>
      <c r="WNO111" s="98" t="s">
        <v>669</v>
      </c>
      <c r="WNP111" s="98" t="s">
        <v>669</v>
      </c>
      <c r="WNQ111" s="98" t="s">
        <v>669</v>
      </c>
      <c r="WNR111" s="98" t="s">
        <v>669</v>
      </c>
      <c r="WNS111" s="98" t="s">
        <v>669</v>
      </c>
      <c r="WNT111" s="98" t="s">
        <v>669</v>
      </c>
      <c r="WNU111" s="98" t="s">
        <v>669</v>
      </c>
      <c r="WNV111" s="98" t="s">
        <v>669</v>
      </c>
      <c r="WNW111" s="98" t="s">
        <v>669</v>
      </c>
      <c r="WNX111" s="98" t="s">
        <v>669</v>
      </c>
      <c r="WNY111" s="98" t="s">
        <v>669</v>
      </c>
      <c r="WNZ111" s="98" t="s">
        <v>669</v>
      </c>
      <c r="WOA111" s="98" t="s">
        <v>669</v>
      </c>
      <c r="WOB111" s="98" t="s">
        <v>669</v>
      </c>
      <c r="WOC111" s="98" t="s">
        <v>669</v>
      </c>
      <c r="WOD111" s="98" t="s">
        <v>669</v>
      </c>
      <c r="WOE111" s="98" t="s">
        <v>669</v>
      </c>
      <c r="WOF111" s="98" t="s">
        <v>669</v>
      </c>
      <c r="WOG111" s="98" t="s">
        <v>669</v>
      </c>
      <c r="WOH111" s="98" t="s">
        <v>669</v>
      </c>
      <c r="WOI111" s="98" t="s">
        <v>669</v>
      </c>
      <c r="WOJ111" s="98" t="s">
        <v>669</v>
      </c>
      <c r="WOK111" s="98" t="s">
        <v>669</v>
      </c>
      <c r="WOL111" s="98" t="s">
        <v>669</v>
      </c>
      <c r="WOM111" s="98" t="s">
        <v>669</v>
      </c>
      <c r="WON111" s="98" t="s">
        <v>669</v>
      </c>
      <c r="WOO111" s="98" t="s">
        <v>669</v>
      </c>
      <c r="WOP111" s="98" t="s">
        <v>669</v>
      </c>
      <c r="WOQ111" s="98" t="s">
        <v>669</v>
      </c>
      <c r="WOR111" s="98" t="s">
        <v>669</v>
      </c>
      <c r="WOS111" s="98" t="s">
        <v>669</v>
      </c>
      <c r="WOT111" s="98" t="s">
        <v>669</v>
      </c>
      <c r="WOU111" s="98" t="s">
        <v>669</v>
      </c>
      <c r="WOV111" s="98" t="s">
        <v>669</v>
      </c>
      <c r="WOW111" s="98" t="s">
        <v>669</v>
      </c>
      <c r="WOX111" s="98" t="s">
        <v>669</v>
      </c>
      <c r="WOY111" s="98" t="s">
        <v>669</v>
      </c>
      <c r="WOZ111" s="98" t="s">
        <v>669</v>
      </c>
      <c r="WPA111" s="98" t="s">
        <v>669</v>
      </c>
      <c r="WPB111" s="98" t="s">
        <v>669</v>
      </c>
      <c r="WPC111" s="98" t="s">
        <v>669</v>
      </c>
      <c r="WPD111" s="98" t="s">
        <v>669</v>
      </c>
      <c r="WPE111" s="98" t="s">
        <v>669</v>
      </c>
      <c r="WPF111" s="98" t="s">
        <v>669</v>
      </c>
      <c r="WPG111" s="98" t="s">
        <v>669</v>
      </c>
      <c r="WPH111" s="98" t="s">
        <v>669</v>
      </c>
      <c r="WPI111" s="98" t="s">
        <v>669</v>
      </c>
      <c r="WPJ111" s="98" t="s">
        <v>669</v>
      </c>
      <c r="WPK111" s="98" t="s">
        <v>669</v>
      </c>
      <c r="WPL111" s="98" t="s">
        <v>669</v>
      </c>
      <c r="WPM111" s="98" t="s">
        <v>669</v>
      </c>
      <c r="WPN111" s="98" t="s">
        <v>669</v>
      </c>
      <c r="WPO111" s="98" t="s">
        <v>669</v>
      </c>
      <c r="WPP111" s="98" t="s">
        <v>669</v>
      </c>
      <c r="WPQ111" s="98" t="s">
        <v>669</v>
      </c>
      <c r="WPR111" s="98" t="s">
        <v>669</v>
      </c>
      <c r="WPS111" s="98" t="s">
        <v>669</v>
      </c>
      <c r="WPT111" s="98" t="s">
        <v>669</v>
      </c>
      <c r="WPU111" s="98" t="s">
        <v>669</v>
      </c>
      <c r="WPV111" s="98" t="s">
        <v>669</v>
      </c>
      <c r="WPW111" s="98" t="s">
        <v>669</v>
      </c>
      <c r="WPX111" s="98" t="s">
        <v>669</v>
      </c>
      <c r="WPY111" s="98" t="s">
        <v>669</v>
      </c>
      <c r="WPZ111" s="98" t="s">
        <v>669</v>
      </c>
      <c r="WQA111" s="98" t="s">
        <v>669</v>
      </c>
      <c r="WQB111" s="98" t="s">
        <v>669</v>
      </c>
      <c r="WQC111" s="98" t="s">
        <v>669</v>
      </c>
      <c r="WQD111" s="98" t="s">
        <v>669</v>
      </c>
      <c r="WQE111" s="98" t="s">
        <v>669</v>
      </c>
      <c r="WQF111" s="98" t="s">
        <v>669</v>
      </c>
      <c r="WQG111" s="98" t="s">
        <v>669</v>
      </c>
      <c r="WQH111" s="98" t="s">
        <v>669</v>
      </c>
      <c r="WQI111" s="98" t="s">
        <v>669</v>
      </c>
      <c r="WQJ111" s="98" t="s">
        <v>669</v>
      </c>
      <c r="WQK111" s="98" t="s">
        <v>669</v>
      </c>
      <c r="WQL111" s="98" t="s">
        <v>669</v>
      </c>
      <c r="WQM111" s="98" t="s">
        <v>669</v>
      </c>
      <c r="WQN111" s="98" t="s">
        <v>669</v>
      </c>
      <c r="WQO111" s="98" t="s">
        <v>669</v>
      </c>
      <c r="WQP111" s="98" t="s">
        <v>669</v>
      </c>
      <c r="WQQ111" s="98" t="s">
        <v>669</v>
      </c>
      <c r="WQR111" s="98" t="s">
        <v>669</v>
      </c>
      <c r="WQS111" s="98" t="s">
        <v>669</v>
      </c>
      <c r="WQT111" s="98" t="s">
        <v>669</v>
      </c>
      <c r="WQU111" s="98" t="s">
        <v>669</v>
      </c>
      <c r="WQV111" s="98" t="s">
        <v>669</v>
      </c>
      <c r="WQW111" s="98" t="s">
        <v>669</v>
      </c>
      <c r="WQX111" s="98" t="s">
        <v>669</v>
      </c>
      <c r="WQY111" s="98" t="s">
        <v>669</v>
      </c>
      <c r="WQZ111" s="98" t="s">
        <v>669</v>
      </c>
      <c r="WRA111" s="98" t="s">
        <v>669</v>
      </c>
      <c r="WRB111" s="98" t="s">
        <v>669</v>
      </c>
      <c r="WRC111" s="98" t="s">
        <v>669</v>
      </c>
      <c r="WRD111" s="98" t="s">
        <v>669</v>
      </c>
      <c r="WRE111" s="98" t="s">
        <v>669</v>
      </c>
      <c r="WRF111" s="98" t="s">
        <v>669</v>
      </c>
      <c r="WRG111" s="98" t="s">
        <v>669</v>
      </c>
      <c r="WRH111" s="98" t="s">
        <v>669</v>
      </c>
      <c r="WRI111" s="98" t="s">
        <v>669</v>
      </c>
      <c r="WRJ111" s="98" t="s">
        <v>669</v>
      </c>
      <c r="WRK111" s="98" t="s">
        <v>669</v>
      </c>
      <c r="WRL111" s="98" t="s">
        <v>669</v>
      </c>
      <c r="WRM111" s="98" t="s">
        <v>669</v>
      </c>
      <c r="WRN111" s="98" t="s">
        <v>669</v>
      </c>
      <c r="WRO111" s="98" t="s">
        <v>669</v>
      </c>
      <c r="WRP111" s="98" t="s">
        <v>669</v>
      </c>
      <c r="WRQ111" s="98" t="s">
        <v>669</v>
      </c>
      <c r="WRR111" s="98" t="s">
        <v>669</v>
      </c>
      <c r="WRS111" s="98" t="s">
        <v>669</v>
      </c>
      <c r="WRT111" s="98" t="s">
        <v>669</v>
      </c>
      <c r="WRU111" s="98" t="s">
        <v>669</v>
      </c>
      <c r="WRV111" s="98" t="s">
        <v>669</v>
      </c>
      <c r="WRW111" s="98" t="s">
        <v>669</v>
      </c>
      <c r="WRX111" s="98" t="s">
        <v>669</v>
      </c>
      <c r="WRY111" s="98" t="s">
        <v>669</v>
      </c>
      <c r="WRZ111" s="98" t="s">
        <v>669</v>
      </c>
      <c r="WSA111" s="98" t="s">
        <v>669</v>
      </c>
      <c r="WSB111" s="98" t="s">
        <v>669</v>
      </c>
      <c r="WSC111" s="98" t="s">
        <v>669</v>
      </c>
      <c r="WSD111" s="98" t="s">
        <v>669</v>
      </c>
      <c r="WSE111" s="98" t="s">
        <v>669</v>
      </c>
      <c r="WSF111" s="98" t="s">
        <v>669</v>
      </c>
      <c r="WSG111" s="98" t="s">
        <v>669</v>
      </c>
      <c r="WSH111" s="98" t="s">
        <v>669</v>
      </c>
      <c r="WSI111" s="98" t="s">
        <v>669</v>
      </c>
      <c r="WSJ111" s="98" t="s">
        <v>669</v>
      </c>
      <c r="WSK111" s="98" t="s">
        <v>669</v>
      </c>
      <c r="WSL111" s="98" t="s">
        <v>669</v>
      </c>
      <c r="WSM111" s="98" t="s">
        <v>669</v>
      </c>
      <c r="WSN111" s="98" t="s">
        <v>669</v>
      </c>
      <c r="WSO111" s="98" t="s">
        <v>669</v>
      </c>
      <c r="WSP111" s="98" t="s">
        <v>669</v>
      </c>
      <c r="WSQ111" s="98" t="s">
        <v>669</v>
      </c>
      <c r="WSR111" s="98" t="s">
        <v>669</v>
      </c>
      <c r="WSS111" s="98" t="s">
        <v>669</v>
      </c>
      <c r="WST111" s="98" t="s">
        <v>669</v>
      </c>
      <c r="WSU111" s="98" t="s">
        <v>669</v>
      </c>
      <c r="WSV111" s="98" t="s">
        <v>669</v>
      </c>
      <c r="WSW111" s="98" t="s">
        <v>669</v>
      </c>
      <c r="WSX111" s="98" t="s">
        <v>669</v>
      </c>
      <c r="WSY111" s="98" t="s">
        <v>669</v>
      </c>
      <c r="WSZ111" s="98" t="s">
        <v>669</v>
      </c>
      <c r="WTA111" s="98" t="s">
        <v>669</v>
      </c>
      <c r="WTB111" s="98" t="s">
        <v>669</v>
      </c>
      <c r="WTC111" s="98" t="s">
        <v>669</v>
      </c>
      <c r="WTD111" s="98" t="s">
        <v>669</v>
      </c>
      <c r="WTE111" s="98" t="s">
        <v>669</v>
      </c>
      <c r="WTF111" s="98" t="s">
        <v>669</v>
      </c>
      <c r="WTG111" s="98" t="s">
        <v>669</v>
      </c>
      <c r="WTH111" s="98" t="s">
        <v>669</v>
      </c>
      <c r="WTI111" s="98" t="s">
        <v>669</v>
      </c>
      <c r="WTJ111" s="98" t="s">
        <v>669</v>
      </c>
      <c r="WTK111" s="98" t="s">
        <v>669</v>
      </c>
      <c r="WTL111" s="98" t="s">
        <v>669</v>
      </c>
      <c r="WTM111" s="98" t="s">
        <v>669</v>
      </c>
      <c r="WTN111" s="98" t="s">
        <v>669</v>
      </c>
      <c r="WTO111" s="98" t="s">
        <v>669</v>
      </c>
      <c r="WTP111" s="98" t="s">
        <v>669</v>
      </c>
      <c r="WTQ111" s="98" t="s">
        <v>669</v>
      </c>
      <c r="WTR111" s="98" t="s">
        <v>669</v>
      </c>
      <c r="WTS111" s="98" t="s">
        <v>669</v>
      </c>
      <c r="WTT111" s="98" t="s">
        <v>669</v>
      </c>
      <c r="WTU111" s="98" t="s">
        <v>669</v>
      </c>
      <c r="WTV111" s="98" t="s">
        <v>669</v>
      </c>
      <c r="WTW111" s="98" t="s">
        <v>669</v>
      </c>
      <c r="WTX111" s="98" t="s">
        <v>669</v>
      </c>
      <c r="WTY111" s="98" t="s">
        <v>669</v>
      </c>
      <c r="WTZ111" s="98" t="s">
        <v>669</v>
      </c>
      <c r="WUA111" s="98" t="s">
        <v>669</v>
      </c>
      <c r="WUB111" s="98" t="s">
        <v>669</v>
      </c>
      <c r="WUC111" s="98" t="s">
        <v>669</v>
      </c>
      <c r="WUD111" s="98" t="s">
        <v>669</v>
      </c>
      <c r="WUE111" s="98" t="s">
        <v>669</v>
      </c>
      <c r="WUF111" s="98" t="s">
        <v>669</v>
      </c>
      <c r="WUG111" s="98" t="s">
        <v>669</v>
      </c>
      <c r="WUH111" s="98" t="s">
        <v>669</v>
      </c>
      <c r="WUI111" s="98" t="s">
        <v>669</v>
      </c>
      <c r="WUJ111" s="98" t="s">
        <v>669</v>
      </c>
      <c r="WUK111" s="98" t="s">
        <v>669</v>
      </c>
      <c r="WUL111" s="98" t="s">
        <v>669</v>
      </c>
      <c r="WUM111" s="98" t="s">
        <v>669</v>
      </c>
      <c r="WUN111" s="98" t="s">
        <v>669</v>
      </c>
      <c r="WUO111" s="98" t="s">
        <v>669</v>
      </c>
      <c r="WUP111" s="98" t="s">
        <v>669</v>
      </c>
      <c r="WUQ111" s="98" t="s">
        <v>669</v>
      </c>
      <c r="WUR111" s="98" t="s">
        <v>669</v>
      </c>
      <c r="WUS111" s="98" t="s">
        <v>669</v>
      </c>
      <c r="WUT111" s="98" t="s">
        <v>669</v>
      </c>
      <c r="WUU111" s="98" t="s">
        <v>669</v>
      </c>
      <c r="WUV111" s="98" t="s">
        <v>669</v>
      </c>
      <c r="WUW111" s="98" t="s">
        <v>669</v>
      </c>
      <c r="WUX111" s="98" t="s">
        <v>669</v>
      </c>
      <c r="WUY111" s="98" t="s">
        <v>669</v>
      </c>
      <c r="WUZ111" s="98" t="s">
        <v>669</v>
      </c>
      <c r="WVA111" s="98" t="s">
        <v>669</v>
      </c>
      <c r="WVB111" s="98" t="s">
        <v>669</v>
      </c>
      <c r="WVC111" s="98" t="s">
        <v>669</v>
      </c>
      <c r="WVD111" s="98" t="s">
        <v>669</v>
      </c>
      <c r="WVE111" s="98" t="s">
        <v>669</v>
      </c>
      <c r="WVF111" s="98" t="s">
        <v>669</v>
      </c>
      <c r="WVG111" s="98" t="s">
        <v>669</v>
      </c>
      <c r="WVH111" s="98" t="s">
        <v>669</v>
      </c>
      <c r="WVI111" s="98" t="s">
        <v>669</v>
      </c>
      <c r="WVJ111" s="98" t="s">
        <v>669</v>
      </c>
      <c r="WVK111" s="98" t="s">
        <v>669</v>
      </c>
      <c r="WVL111" s="98" t="s">
        <v>669</v>
      </c>
      <c r="WVM111" s="98" t="s">
        <v>669</v>
      </c>
      <c r="WVN111" s="98" t="s">
        <v>669</v>
      </c>
      <c r="WVO111" s="98" t="s">
        <v>669</v>
      </c>
      <c r="WVP111" s="98" t="s">
        <v>669</v>
      </c>
      <c r="WVQ111" s="98" t="s">
        <v>669</v>
      </c>
      <c r="WVR111" s="98" t="s">
        <v>669</v>
      </c>
      <c r="WVS111" s="98" t="s">
        <v>669</v>
      </c>
      <c r="WVT111" s="98" t="s">
        <v>669</v>
      </c>
      <c r="WVU111" s="98" t="s">
        <v>669</v>
      </c>
      <c r="WVV111" s="98" t="s">
        <v>669</v>
      </c>
      <c r="WVW111" s="98" t="s">
        <v>669</v>
      </c>
      <c r="WVX111" s="98" t="s">
        <v>669</v>
      </c>
      <c r="WVY111" s="98" t="s">
        <v>669</v>
      </c>
      <c r="WVZ111" s="98" t="s">
        <v>669</v>
      </c>
      <c r="WWA111" s="98" t="s">
        <v>669</v>
      </c>
      <c r="WWB111" s="98" t="s">
        <v>669</v>
      </c>
      <c r="WWC111" s="98" t="s">
        <v>669</v>
      </c>
      <c r="WWD111" s="98" t="s">
        <v>669</v>
      </c>
      <c r="WWE111" s="98" t="s">
        <v>669</v>
      </c>
      <c r="WWF111" s="98" t="s">
        <v>669</v>
      </c>
      <c r="WWG111" s="98" t="s">
        <v>669</v>
      </c>
      <c r="WWH111" s="98" t="s">
        <v>669</v>
      </c>
      <c r="WWI111" s="98" t="s">
        <v>669</v>
      </c>
      <c r="WWJ111" s="98" t="s">
        <v>669</v>
      </c>
      <c r="WWK111" s="98" t="s">
        <v>669</v>
      </c>
      <c r="WWL111" s="98" t="s">
        <v>669</v>
      </c>
      <c r="WWM111" s="98" t="s">
        <v>669</v>
      </c>
      <c r="WWN111" s="98" t="s">
        <v>669</v>
      </c>
      <c r="WWO111" s="98" t="s">
        <v>669</v>
      </c>
      <c r="WWP111" s="98" t="s">
        <v>669</v>
      </c>
      <c r="WWQ111" s="98" t="s">
        <v>669</v>
      </c>
      <c r="WWR111" s="98" t="s">
        <v>669</v>
      </c>
      <c r="WWS111" s="98" t="s">
        <v>669</v>
      </c>
      <c r="WWT111" s="98" t="s">
        <v>669</v>
      </c>
      <c r="WWU111" s="98" t="s">
        <v>669</v>
      </c>
      <c r="WWV111" s="98" t="s">
        <v>669</v>
      </c>
      <c r="WWW111" s="98" t="s">
        <v>669</v>
      </c>
      <c r="WWX111" s="98" t="s">
        <v>669</v>
      </c>
      <c r="WWY111" s="98" t="s">
        <v>669</v>
      </c>
      <c r="WWZ111" s="98" t="s">
        <v>669</v>
      </c>
      <c r="WXA111" s="98" t="s">
        <v>669</v>
      </c>
      <c r="WXB111" s="98" t="s">
        <v>669</v>
      </c>
      <c r="WXC111" s="98" t="s">
        <v>669</v>
      </c>
      <c r="WXD111" s="98" t="s">
        <v>669</v>
      </c>
      <c r="WXE111" s="98" t="s">
        <v>669</v>
      </c>
      <c r="WXF111" s="98" t="s">
        <v>669</v>
      </c>
      <c r="WXG111" s="98" t="s">
        <v>669</v>
      </c>
      <c r="WXH111" s="98" t="s">
        <v>669</v>
      </c>
      <c r="WXI111" s="98" t="s">
        <v>669</v>
      </c>
      <c r="WXJ111" s="98" t="s">
        <v>669</v>
      </c>
      <c r="WXK111" s="98" t="s">
        <v>669</v>
      </c>
      <c r="WXL111" s="98" t="s">
        <v>669</v>
      </c>
      <c r="WXM111" s="98" t="s">
        <v>669</v>
      </c>
      <c r="WXN111" s="98" t="s">
        <v>669</v>
      </c>
      <c r="WXO111" s="98" t="s">
        <v>669</v>
      </c>
      <c r="WXP111" s="98" t="s">
        <v>669</v>
      </c>
      <c r="WXQ111" s="98" t="s">
        <v>669</v>
      </c>
      <c r="WXR111" s="98" t="s">
        <v>669</v>
      </c>
      <c r="WXS111" s="98" t="s">
        <v>669</v>
      </c>
      <c r="WXT111" s="98" t="s">
        <v>669</v>
      </c>
      <c r="WXU111" s="98" t="s">
        <v>669</v>
      </c>
      <c r="WXV111" s="98" t="s">
        <v>669</v>
      </c>
      <c r="WXW111" s="98" t="s">
        <v>669</v>
      </c>
      <c r="WXX111" s="98" t="s">
        <v>669</v>
      </c>
      <c r="WXY111" s="98" t="s">
        <v>669</v>
      </c>
      <c r="WXZ111" s="98" t="s">
        <v>669</v>
      </c>
      <c r="WYA111" s="98" t="s">
        <v>669</v>
      </c>
      <c r="WYB111" s="98" t="s">
        <v>669</v>
      </c>
      <c r="WYC111" s="98" t="s">
        <v>669</v>
      </c>
      <c r="WYD111" s="98" t="s">
        <v>669</v>
      </c>
      <c r="WYE111" s="98" t="s">
        <v>669</v>
      </c>
      <c r="WYF111" s="98" t="s">
        <v>669</v>
      </c>
      <c r="WYG111" s="98" t="s">
        <v>669</v>
      </c>
      <c r="WYH111" s="98" t="s">
        <v>669</v>
      </c>
      <c r="WYI111" s="98" t="s">
        <v>669</v>
      </c>
      <c r="WYJ111" s="98" t="s">
        <v>669</v>
      </c>
      <c r="WYK111" s="98" t="s">
        <v>669</v>
      </c>
      <c r="WYL111" s="98" t="s">
        <v>669</v>
      </c>
      <c r="WYM111" s="98" t="s">
        <v>669</v>
      </c>
      <c r="WYN111" s="98" t="s">
        <v>669</v>
      </c>
      <c r="WYO111" s="98" t="s">
        <v>669</v>
      </c>
      <c r="WYP111" s="98" t="s">
        <v>669</v>
      </c>
      <c r="WYQ111" s="98" t="s">
        <v>669</v>
      </c>
      <c r="WYR111" s="98" t="s">
        <v>669</v>
      </c>
      <c r="WYS111" s="98" t="s">
        <v>669</v>
      </c>
      <c r="WYT111" s="98" t="s">
        <v>669</v>
      </c>
      <c r="WYU111" s="98" t="s">
        <v>669</v>
      </c>
      <c r="WYV111" s="98" t="s">
        <v>669</v>
      </c>
      <c r="WYW111" s="98" t="s">
        <v>669</v>
      </c>
      <c r="WYX111" s="98" t="s">
        <v>669</v>
      </c>
      <c r="WYY111" s="98" t="s">
        <v>669</v>
      </c>
      <c r="WYZ111" s="98" t="s">
        <v>669</v>
      </c>
      <c r="WZA111" s="98" t="s">
        <v>669</v>
      </c>
      <c r="WZB111" s="98" t="s">
        <v>669</v>
      </c>
      <c r="WZC111" s="98" t="s">
        <v>669</v>
      </c>
      <c r="WZD111" s="98" t="s">
        <v>669</v>
      </c>
      <c r="WZE111" s="98" t="s">
        <v>669</v>
      </c>
      <c r="WZF111" s="98" t="s">
        <v>669</v>
      </c>
      <c r="WZG111" s="98" t="s">
        <v>669</v>
      </c>
      <c r="WZH111" s="98" t="s">
        <v>669</v>
      </c>
      <c r="WZI111" s="98" t="s">
        <v>669</v>
      </c>
      <c r="WZJ111" s="98" t="s">
        <v>669</v>
      </c>
      <c r="WZK111" s="98" t="s">
        <v>669</v>
      </c>
      <c r="WZL111" s="98" t="s">
        <v>669</v>
      </c>
      <c r="WZM111" s="98" t="s">
        <v>669</v>
      </c>
      <c r="WZN111" s="98" t="s">
        <v>669</v>
      </c>
      <c r="WZO111" s="98" t="s">
        <v>669</v>
      </c>
      <c r="WZP111" s="98" t="s">
        <v>669</v>
      </c>
      <c r="WZQ111" s="98" t="s">
        <v>669</v>
      </c>
      <c r="WZR111" s="98" t="s">
        <v>669</v>
      </c>
      <c r="WZS111" s="98" t="s">
        <v>669</v>
      </c>
      <c r="WZT111" s="98" t="s">
        <v>669</v>
      </c>
      <c r="WZU111" s="98" t="s">
        <v>669</v>
      </c>
      <c r="WZV111" s="98" t="s">
        <v>669</v>
      </c>
      <c r="WZW111" s="98" t="s">
        <v>669</v>
      </c>
      <c r="WZX111" s="98" t="s">
        <v>669</v>
      </c>
      <c r="WZY111" s="98" t="s">
        <v>669</v>
      </c>
      <c r="WZZ111" s="98" t="s">
        <v>669</v>
      </c>
      <c r="XAA111" s="98" t="s">
        <v>669</v>
      </c>
      <c r="XAB111" s="98" t="s">
        <v>669</v>
      </c>
      <c r="XAC111" s="98" t="s">
        <v>669</v>
      </c>
      <c r="XAD111" s="98" t="s">
        <v>669</v>
      </c>
      <c r="XAE111" s="98" t="s">
        <v>669</v>
      </c>
      <c r="XAF111" s="98" t="s">
        <v>669</v>
      </c>
      <c r="XAG111" s="98" t="s">
        <v>669</v>
      </c>
      <c r="XAH111" s="98" t="s">
        <v>669</v>
      </c>
      <c r="XAI111" s="98" t="s">
        <v>669</v>
      </c>
      <c r="XAJ111" s="98" t="s">
        <v>669</v>
      </c>
      <c r="XAK111" s="98" t="s">
        <v>669</v>
      </c>
      <c r="XAL111" s="98" t="s">
        <v>669</v>
      </c>
      <c r="XAM111" s="98" t="s">
        <v>669</v>
      </c>
      <c r="XAN111" s="98" t="s">
        <v>669</v>
      </c>
      <c r="XAO111" s="98" t="s">
        <v>669</v>
      </c>
      <c r="XAP111" s="98" t="s">
        <v>669</v>
      </c>
      <c r="XAQ111" s="98" t="s">
        <v>669</v>
      </c>
      <c r="XAR111" s="98" t="s">
        <v>669</v>
      </c>
      <c r="XAS111" s="98" t="s">
        <v>669</v>
      </c>
      <c r="XAT111" s="98" t="s">
        <v>669</v>
      </c>
      <c r="XAU111" s="98" t="s">
        <v>669</v>
      </c>
      <c r="XAV111" s="98" t="s">
        <v>669</v>
      </c>
      <c r="XAW111" s="98" t="s">
        <v>669</v>
      </c>
      <c r="XAX111" s="98" t="s">
        <v>669</v>
      </c>
      <c r="XAY111" s="98" t="s">
        <v>669</v>
      </c>
      <c r="XAZ111" s="98" t="s">
        <v>669</v>
      </c>
      <c r="XBA111" s="98" t="s">
        <v>669</v>
      </c>
      <c r="XBB111" s="98" t="s">
        <v>669</v>
      </c>
      <c r="XBC111" s="98" t="s">
        <v>669</v>
      </c>
      <c r="XBD111" s="98" t="s">
        <v>669</v>
      </c>
      <c r="XBE111" s="98" t="s">
        <v>669</v>
      </c>
      <c r="XBF111" s="98" t="s">
        <v>669</v>
      </c>
      <c r="XBG111" s="98" t="s">
        <v>669</v>
      </c>
      <c r="XBH111" s="98" t="s">
        <v>669</v>
      </c>
      <c r="XBI111" s="98" t="s">
        <v>669</v>
      </c>
      <c r="XBJ111" s="98" t="s">
        <v>669</v>
      </c>
      <c r="XBK111" s="98" t="s">
        <v>669</v>
      </c>
      <c r="XBL111" s="98" t="s">
        <v>669</v>
      </c>
      <c r="XBM111" s="98" t="s">
        <v>669</v>
      </c>
      <c r="XBN111" s="98" t="s">
        <v>669</v>
      </c>
      <c r="XBO111" s="98" t="s">
        <v>669</v>
      </c>
      <c r="XBP111" s="98" t="s">
        <v>669</v>
      </c>
      <c r="XBQ111" s="98" t="s">
        <v>669</v>
      </c>
      <c r="XBR111" s="98" t="s">
        <v>669</v>
      </c>
      <c r="XBS111" s="98" t="s">
        <v>669</v>
      </c>
      <c r="XBT111" s="98" t="s">
        <v>669</v>
      </c>
      <c r="XBU111" s="98" t="s">
        <v>669</v>
      </c>
      <c r="XBV111" s="98" t="s">
        <v>669</v>
      </c>
      <c r="XBW111" s="98" t="s">
        <v>669</v>
      </c>
      <c r="XBX111" s="98" t="s">
        <v>669</v>
      </c>
      <c r="XBY111" s="98" t="s">
        <v>669</v>
      </c>
      <c r="XBZ111" s="98" t="s">
        <v>669</v>
      </c>
      <c r="XCA111" s="98" t="s">
        <v>669</v>
      </c>
      <c r="XCB111" s="98" t="s">
        <v>669</v>
      </c>
      <c r="XCC111" s="98" t="s">
        <v>669</v>
      </c>
      <c r="XCD111" s="98" t="s">
        <v>669</v>
      </c>
      <c r="XCE111" s="98" t="s">
        <v>669</v>
      </c>
      <c r="XCF111" s="98" t="s">
        <v>669</v>
      </c>
      <c r="XCG111" s="98" t="s">
        <v>669</v>
      </c>
      <c r="XCH111" s="98" t="s">
        <v>669</v>
      </c>
      <c r="XCI111" s="98" t="s">
        <v>669</v>
      </c>
      <c r="XCJ111" s="98" t="s">
        <v>669</v>
      </c>
      <c r="XCK111" s="98" t="s">
        <v>669</v>
      </c>
      <c r="XCL111" s="98" t="s">
        <v>669</v>
      </c>
      <c r="XCM111" s="98" t="s">
        <v>669</v>
      </c>
      <c r="XCN111" s="98" t="s">
        <v>669</v>
      </c>
      <c r="XCO111" s="98" t="s">
        <v>669</v>
      </c>
      <c r="XCP111" s="98" t="s">
        <v>669</v>
      </c>
      <c r="XCQ111" s="98" t="s">
        <v>669</v>
      </c>
      <c r="XCR111" s="98" t="s">
        <v>669</v>
      </c>
      <c r="XCS111" s="98" t="s">
        <v>669</v>
      </c>
      <c r="XCT111" s="98" t="s">
        <v>669</v>
      </c>
      <c r="XCU111" s="98" t="s">
        <v>669</v>
      </c>
      <c r="XCV111" s="98" t="s">
        <v>669</v>
      </c>
      <c r="XCW111" s="98" t="s">
        <v>669</v>
      </c>
      <c r="XCX111" s="98" t="s">
        <v>669</v>
      </c>
      <c r="XCY111" s="98" t="s">
        <v>669</v>
      </c>
      <c r="XCZ111" s="98" t="s">
        <v>669</v>
      </c>
      <c r="XDA111" s="98" t="s">
        <v>669</v>
      </c>
      <c r="XDB111" s="98" t="s">
        <v>669</v>
      </c>
      <c r="XDC111" s="98" t="s">
        <v>669</v>
      </c>
      <c r="XDD111" s="98" t="s">
        <v>669</v>
      </c>
      <c r="XDE111" s="98" t="s">
        <v>669</v>
      </c>
      <c r="XDF111" s="98" t="s">
        <v>669</v>
      </c>
      <c r="XDG111" s="98" t="s">
        <v>669</v>
      </c>
      <c r="XDH111" s="98" t="s">
        <v>669</v>
      </c>
      <c r="XDI111" s="98" t="s">
        <v>669</v>
      </c>
      <c r="XDJ111" s="98" t="s">
        <v>669</v>
      </c>
      <c r="XDK111" s="98" t="s">
        <v>669</v>
      </c>
      <c r="XDL111" s="98" t="s">
        <v>669</v>
      </c>
      <c r="XDM111" s="98" t="s">
        <v>669</v>
      </c>
      <c r="XDN111" s="98" t="s">
        <v>669</v>
      </c>
      <c r="XDO111" s="98" t="s">
        <v>669</v>
      </c>
      <c r="XDP111" s="98" t="s">
        <v>669</v>
      </c>
      <c r="XDQ111" s="98" t="s">
        <v>669</v>
      </c>
      <c r="XDR111" s="98" t="s">
        <v>669</v>
      </c>
      <c r="XDS111" s="98" t="s">
        <v>669</v>
      </c>
      <c r="XDT111" s="98" t="s">
        <v>669</v>
      </c>
      <c r="XDU111" s="98" t="s">
        <v>669</v>
      </c>
      <c r="XDV111" s="98" t="s">
        <v>669</v>
      </c>
      <c r="XDW111" s="98" t="s">
        <v>669</v>
      </c>
      <c r="XDX111" s="98" t="s">
        <v>669</v>
      </c>
      <c r="XDY111" s="98" t="s">
        <v>669</v>
      </c>
      <c r="XDZ111" s="98" t="s">
        <v>669</v>
      </c>
      <c r="XEA111" s="98" t="s">
        <v>669</v>
      </c>
      <c r="XEB111" s="98" t="s">
        <v>669</v>
      </c>
      <c r="XEC111" s="98" t="s">
        <v>669</v>
      </c>
      <c r="XED111" s="98" t="s">
        <v>669</v>
      </c>
      <c r="XEE111" s="98" t="s">
        <v>669</v>
      </c>
      <c r="XEF111" s="98" t="s">
        <v>669</v>
      </c>
      <c r="XEG111" s="98" t="s">
        <v>669</v>
      </c>
      <c r="XEH111" s="98" t="s">
        <v>669</v>
      </c>
      <c r="XEI111" s="98" t="s">
        <v>669</v>
      </c>
      <c r="XEJ111" s="98" t="s">
        <v>669</v>
      </c>
      <c r="XEK111" s="98" t="s">
        <v>669</v>
      </c>
      <c r="XEL111" s="98" t="s">
        <v>669</v>
      </c>
      <c r="XEM111" s="98" t="s">
        <v>669</v>
      </c>
      <c r="XEN111" s="98" t="s">
        <v>669</v>
      </c>
      <c r="XEO111" s="98" t="s">
        <v>669</v>
      </c>
      <c r="XEP111" s="98" t="s">
        <v>669</v>
      </c>
      <c r="XEQ111" s="98" t="s">
        <v>669</v>
      </c>
      <c r="XER111" s="98" t="s">
        <v>669</v>
      </c>
      <c r="XES111" s="98" t="s">
        <v>669</v>
      </c>
      <c r="XET111" s="98" t="s">
        <v>669</v>
      </c>
      <c r="XEU111" s="98" t="s">
        <v>669</v>
      </c>
      <c r="XEV111" s="98" t="s">
        <v>669</v>
      </c>
      <c r="XEW111" s="98" t="s">
        <v>669</v>
      </c>
      <c r="XEX111" s="98" t="s">
        <v>669</v>
      </c>
      <c r="XEY111" s="98" t="s">
        <v>669</v>
      </c>
      <c r="XEZ111" s="98" t="s">
        <v>669</v>
      </c>
      <c r="XFA111" s="98" t="s">
        <v>669</v>
      </c>
      <c r="XFB111" s="98" t="s">
        <v>669</v>
      </c>
      <c r="XFC111" s="98" t="s">
        <v>669</v>
      </c>
      <c r="XFD111" s="98" t="s">
        <v>669</v>
      </c>
    </row>
    <row r="112" spans="1:16384" s="99" customFormat="1" ht="15.95" customHeight="1" thickTop="1" x14ac:dyDescent="0.2">
      <c r="A112" s="98"/>
      <c r="B112" s="103"/>
      <c r="C112" s="98" t="s">
        <v>669</v>
      </c>
      <c r="D112" s="98" t="s">
        <v>669</v>
      </c>
      <c r="E112" s="98" t="s">
        <v>669</v>
      </c>
      <c r="F112" s="98" t="s">
        <v>669</v>
      </c>
      <c r="G112" s="98" t="s">
        <v>669</v>
      </c>
      <c r="H112" s="98" t="s">
        <v>669</v>
      </c>
      <c r="I112" s="98" t="s">
        <v>669</v>
      </c>
      <c r="J112" s="98" t="s">
        <v>669</v>
      </c>
      <c r="K112" s="98" t="s">
        <v>669</v>
      </c>
      <c r="L112" s="98" t="s">
        <v>669</v>
      </c>
      <c r="M112" s="98" t="s">
        <v>669</v>
      </c>
      <c r="N112" s="98" t="s">
        <v>669</v>
      </c>
      <c r="O112" s="98" t="s">
        <v>669</v>
      </c>
      <c r="P112" s="98" t="s">
        <v>669</v>
      </c>
      <c r="Q112" s="98" t="s">
        <v>669</v>
      </c>
    </row>
    <row r="113" spans="2:17" ht="15.95" customHeight="1" x14ac:dyDescent="0.2">
      <c r="B113" s="103"/>
      <c r="C113" s="265"/>
      <c r="D113" s="265"/>
      <c r="E113" s="265"/>
      <c r="F113" s="265"/>
      <c r="G113" s="265"/>
      <c r="H113" s="265"/>
      <c r="I113" s="265"/>
      <c r="J113" s="265"/>
      <c r="K113" s="265"/>
      <c r="L113" s="265"/>
      <c r="M113" s="265"/>
      <c r="N113" s="265"/>
      <c r="O113" s="265"/>
      <c r="P113" s="265"/>
      <c r="Q113" s="265"/>
    </row>
    <row r="114" spans="2:17" ht="12.75" x14ac:dyDescent="0.2">
      <c r="B114" s="103"/>
      <c r="C114" s="137" t="s">
        <v>673</v>
      </c>
      <c r="D114" s="138" t="s">
        <v>640</v>
      </c>
      <c r="E114" s="139" t="s">
        <v>641</v>
      </c>
      <c r="F114" s="138" t="s">
        <v>642</v>
      </c>
      <c r="G114" s="139" t="s">
        <v>643</v>
      </c>
      <c r="H114" s="138" t="s">
        <v>644</v>
      </c>
      <c r="I114" s="139" t="s">
        <v>645</v>
      </c>
      <c r="J114" s="138" t="s">
        <v>646</v>
      </c>
      <c r="K114" s="139" t="s">
        <v>647</v>
      </c>
      <c r="L114" s="138" t="s">
        <v>648</v>
      </c>
      <c r="M114" s="139" t="s">
        <v>649</v>
      </c>
      <c r="N114" s="138" t="s">
        <v>650</v>
      </c>
      <c r="O114" s="139" t="s">
        <v>651</v>
      </c>
      <c r="P114" s="138" t="s">
        <v>652</v>
      </c>
      <c r="Q114" s="140" t="s">
        <v>674</v>
      </c>
    </row>
    <row r="115" spans="2:17" ht="12.75" x14ac:dyDescent="0.2">
      <c r="B115" s="103"/>
      <c r="C115" s="141" t="s">
        <v>675</v>
      </c>
      <c r="D115" s="142">
        <f>SUM(Misc[[#Totals],[January]],Recreation[[#Totals],[January]],Personal[[#Totals],[January]],Savings[[#Totals],[January]],Health[[#Totals],[January]],Insurance[[#Totals],[January]],Utilities[[#Totals],[January]],Food[[#Totals],[January]],Transportation[[#Totals],[January]],Home[[#Totals],[January]])</f>
        <v>3320.8</v>
      </c>
      <c r="E115" s="142">
        <f>SUM(Misc[[#Totals],[February]],Recreation[[#Totals],[February]],Personal[[#Totals],[February]],Savings[[#Totals],[February]],Health[[#Totals],[February]],Insurance[[#Totals],[February]],Utilities[[#Totals],[February]],Food[[#Totals],[February]],Transportation[[#Totals],[February]],Home[[#Totals],[February]])</f>
        <v>3426.78</v>
      </c>
      <c r="F115" s="142">
        <f>SUM(Misc[[#Totals],[March]],Recreation[[#Totals],[March]],Personal[[#Totals],[March]],Savings[[#Totals],[March]],Health[[#Totals],[March]],Insurance[[#Totals],[March]],Utilities[[#Totals],[March]],Food[[#Totals],[March]],Transportation[[#Totals],[March]],Home[[#Totals],[March]])</f>
        <v>5615.66</v>
      </c>
      <c r="G115" s="142">
        <f>SUM(Misc[[#Totals],[April]],Recreation[[#Totals],[April]],Personal[[#Totals],[April]],Savings[[#Totals],[April]],Health[[#Totals],[April]],Insurance[[#Totals],[April]],Utilities[[#Totals],[April]],Food[[#Totals],[April]],Transportation[[#Totals],[April]],Home[[#Totals],[April]])</f>
        <v>2957.08</v>
      </c>
      <c r="H115" s="142">
        <f>SUM(Misc[[#Totals],[May]],Recreation[[#Totals],[May]],Personal[[#Totals],[May]],Savings[[#Totals],[May]],Health[[#Totals],[May]],Insurance[[#Totals],[May]],Utilities[[#Totals],[May]],Food[[#Totals],[May]],Transportation[[#Totals],[May]],Home[[#Totals],[May]])</f>
        <v>3101.87</v>
      </c>
      <c r="I115" s="142">
        <f>SUM(Misc[[#Totals],[June]],Recreation[[#Totals],[June]],Personal[[#Totals],[June]],Savings[[#Totals],[June]],Health[[#Totals],[June]],Insurance[[#Totals],[June]],Utilities[[#Totals],[June]],Food[[#Totals],[June]],Transportation[[#Totals],[June]],Home[[#Totals],[June]])</f>
        <v>7194.17</v>
      </c>
      <c r="J115" s="142">
        <f>SUM(Misc[[#Totals],[July]],Recreation[[#Totals],[July]],Personal[[#Totals],[July]],Savings[[#Totals],[July]],Health[[#Totals],[July]],Insurance[[#Totals],[July]],Utilities[[#Totals],[July]],Food[[#Totals],[July]],Transportation[[#Totals],[July]],Home[[#Totals],[July]])</f>
        <v>5734.48</v>
      </c>
      <c r="K115" s="142">
        <f>SUM(Misc[[#Totals],[August]],Recreation[[#Totals],[August]],Personal[[#Totals],[August]],Savings[[#Totals],[August]],Health[[#Totals],[August]],Insurance[[#Totals],[August]],Utilities[[#Totals],[August]],Food[[#Totals],[August]],Transportation[[#Totals],[August]],Home[[#Totals],[August]])</f>
        <v>3340.07</v>
      </c>
      <c r="L115" s="142">
        <f>SUM(Misc[[#Totals],[September]],Recreation[[#Totals],[September]],Personal[[#Totals],[September]],Savings[[#Totals],[September]],Health[[#Totals],[September]],Insurance[[#Totals],[September]],Utilities[[#Totals],[September]],Food[[#Totals],[September]],Transportation[[#Totals],[September]],Home[[#Totals],[September]])</f>
        <v>5258.1999999999989</v>
      </c>
      <c r="M115" s="142">
        <f>SUM(Misc[[#Totals],[October]],Recreation[[#Totals],[October]],Personal[[#Totals],[October]],Savings[[#Totals],[October]],Health[[#Totals],[October]],Insurance[[#Totals],[October]],Utilities[[#Totals],[October]],Food[[#Totals],[October]],Transportation[[#Totals],[October]],Home[[#Totals],[October]])</f>
        <v>3811.1900000000005</v>
      </c>
      <c r="N115" s="142">
        <f>SUM(Misc[[#Totals],[November]],Recreation[[#Totals],[November]],Personal[[#Totals],[November]],Savings[[#Totals],[November]],Health[[#Totals],[November]],Insurance[[#Totals],[November]],Utilities[[#Totals],[November]],Food[[#Totals],[November]],Transportation[[#Totals],[November]],Home[[#Totals],[November]])</f>
        <v>5009.1600000000008</v>
      </c>
      <c r="O115" s="142">
        <f>SUM(Misc[[#Totals],[December]],Recreation[[#Totals],[December]],Personal[[#Totals],[December]],Savings[[#Totals],[December]],Health[[#Totals],[December]],Insurance[[#Totals],[December]],Utilities[[#Totals],[December]],Food[[#Totals],[December]],Transportation[[#Totals],[December]],Home[[#Totals],[December]])</f>
        <v>5770.21</v>
      </c>
      <c r="P115" s="142">
        <f>SUM(Misc[[#Totals],[Year]],Recreation[[#Totals],[Year]],Personal[[#Totals],[Year]],Savings[[#Totals],[Year]],Health[[#Totals],[Year]],Insurance[[#Totals],[Year]],Utilities[[#Totals],[Year]],Food[[#Totals],[Year]],Transportation[[#Totals],[Year]],Home[[#Totals],[Year]])</f>
        <v>54539.67</v>
      </c>
      <c r="Q115" s="143"/>
    </row>
    <row r="116" spans="2:17" ht="30" customHeight="1" x14ac:dyDescent="0.2">
      <c r="C116" s="141" t="s">
        <v>676</v>
      </c>
      <c r="D116" s="143">
        <f>Income14[[#Totals],[January]]-D115</f>
        <v>586.96</v>
      </c>
      <c r="E116" s="143">
        <f>Income14[[#Totals],[February]]-E115</f>
        <v>2539.4699999999998</v>
      </c>
      <c r="F116" s="142">
        <f>Income14[[#Totals],[March]]-F115</f>
        <v>295.27000000000044</v>
      </c>
      <c r="G116" s="143">
        <f>Income14[[#Totals],[April]]-G115</f>
        <v>-539.75</v>
      </c>
      <c r="H116" s="142">
        <f>Income14[[#Totals],[May]]-H115</f>
        <v>219.53999999999996</v>
      </c>
      <c r="I116" s="143">
        <f>Income14[[#Totals],[June]]-I115</f>
        <v>3677.909999999998</v>
      </c>
      <c r="J116" s="142">
        <f>Income14[[#Totals],[July]]-J115</f>
        <v>-633.59000000000015</v>
      </c>
      <c r="K116" s="143">
        <f>Income14[[#Totals],[August]]-K115</f>
        <v>727.23</v>
      </c>
      <c r="L116" s="142">
        <f>Income14[[#Totals],[September]]-L115</f>
        <v>-625.26999999999862</v>
      </c>
      <c r="M116" s="143">
        <f>Income14[[#Totals],[October]]-M115</f>
        <v>119.02999999999975</v>
      </c>
      <c r="N116" s="142">
        <f>Income14[[#Totals],[November]]-N115</f>
        <v>-1207.4100000000008</v>
      </c>
      <c r="O116" s="143">
        <f>Income14[[#Totals],[December]]-O115</f>
        <v>893.07999999999993</v>
      </c>
      <c r="P116" s="143">
        <f>Income14[[#Totals],[Year]]-P115</f>
        <v>6052.4700000000012</v>
      </c>
      <c r="Q116" s="143"/>
    </row>
    <row r="117" spans="2:17" ht="30" customHeight="1" x14ac:dyDescent="0.2">
      <c r="C117" s="144"/>
      <c r="D117" s="145"/>
      <c r="E117" s="144"/>
      <c r="F117" s="145"/>
      <c r="G117" s="144"/>
      <c r="H117" s="145"/>
      <c r="I117" s="144"/>
      <c r="J117" s="145"/>
      <c r="K117" s="144"/>
      <c r="L117" s="145"/>
      <c r="M117" s="144"/>
      <c r="N117" s="145"/>
      <c r="O117" s="144"/>
      <c r="P117" s="145"/>
      <c r="Q117" s="144"/>
    </row>
    <row r="118" spans="2:17" ht="30" customHeight="1" x14ac:dyDescent="0.2"/>
    <row r="119" spans="2:17" ht="30" customHeight="1" x14ac:dyDescent="0.2"/>
    <row r="120" spans="2:17" ht="30" customHeight="1" x14ac:dyDescent="0.2"/>
    <row r="121" spans="2:17" ht="30" customHeight="1" x14ac:dyDescent="0.2"/>
    <row r="122" spans="2:17" ht="30" customHeight="1" x14ac:dyDescent="0.2"/>
    <row r="123" spans="2:17" ht="30" customHeight="1" x14ac:dyDescent="0.2"/>
    <row r="124" spans="2:17" ht="30" customHeight="1" x14ac:dyDescent="0.2"/>
    <row r="125" spans="2:17" ht="30" customHeight="1" x14ac:dyDescent="0.2"/>
    <row r="126" spans="2:17" ht="30" customHeight="1" x14ac:dyDescent="0.2"/>
    <row r="127" spans="2:17" ht="30" customHeight="1" x14ac:dyDescent="0.2"/>
    <row r="128" spans="2:17" ht="30" hidden="1" customHeight="1" x14ac:dyDescent="0.2"/>
  </sheetData>
  <mergeCells count="3">
    <mergeCell ref="C113:Q113"/>
    <mergeCell ref="B2:D2"/>
    <mergeCell ref="E2:P2"/>
  </mergeCells>
  <conditionalFormatting sqref="D116:P116">
    <cfRule type="cellIs" dxfId="10" priority="1" operator="lessThan">
      <formula>0</formula>
    </cfRule>
  </conditionalFormatting>
  <printOptions horizontalCentered="1"/>
  <pageMargins left="0.4" right="0.4" top="0.4" bottom="0.4" header="0.3" footer="0.3"/>
  <pageSetup scale="72" fitToHeight="0" orientation="landscape" r:id="rId1"/>
  <headerFooter differentFirst="1">
    <oddFooter>Page &amp;P of &amp;N</oddFooter>
  </headerFooter>
  <drawing r:id="rId2"/>
  <tableParts count="12">
    <tablePart r:id="rId3"/>
    <tablePart r:id="rId4"/>
    <tablePart r:id="rId5"/>
    <tablePart r:id="rId6"/>
    <tablePart r:id="rId7"/>
    <tablePart r:id="rId8"/>
    <tablePart r:id="rId9"/>
    <tablePart r:id="rId10"/>
    <tablePart r:id="rId11"/>
    <tablePart r:id="rId12"/>
    <tablePart r:id="rId13"/>
    <tablePart r:id="rId14"/>
  </tableParts>
  <extLst>
    <ext xmlns:x14="http://schemas.microsoft.com/office/spreadsheetml/2009/9/main" uri="{05C60535-1F16-4fd2-B633-F4F36F0B64E0}">
      <x14:sparklineGroups xmlns:xm="http://schemas.microsoft.com/office/excel/2006/main">
        <x14:sparklineGroup manualMax="0" manualMin="0" displayEmptyCellsAs="gap" high="1" low="1" xr2:uid="{B6CF4F40-32A6-47E8-925A-23BAAA56E6E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WIP'!D42:O42</xm:f>
              <xm:sqref>Q42</xm:sqref>
            </x14:sparkline>
            <x14:sparkline>
              <xm:f>'PERSONAL BUDGET - WIP'!D43:O43</xm:f>
              <xm:sqref>Q43</xm:sqref>
            </x14:sparkline>
            <x14:sparkline>
              <xm:f>'PERSONAL BUDGET - WIP'!D44:O44</xm:f>
              <xm:sqref>Q44</xm:sqref>
            </x14:sparkline>
            <x14:sparkline>
              <xm:f>'PERSONAL BUDGET - WIP'!D45:O45</xm:f>
              <xm:sqref>Q45</xm:sqref>
            </x14:sparkline>
            <x14:sparkline>
              <xm:f>'PERSONAL BUDGET - WIP'!D46:O46</xm:f>
              <xm:sqref>Q46</xm:sqref>
            </x14:sparkline>
            <x14:sparkline>
              <xm:f>'PERSONAL BUDGET - WIP'!D47:O47</xm:f>
              <xm:sqref>Q47</xm:sqref>
            </x14:sparkline>
            <x14:sparkline>
              <xm:f>'PERSONAL BUDGET - WIP'!D48:O48</xm:f>
              <xm:sqref>Q48</xm:sqref>
            </x14:sparkline>
            <x14:sparkline>
              <xm:f>'PERSONAL BUDGET - WIP'!D49:O49</xm:f>
              <xm:sqref>Q49</xm:sqref>
            </x14:sparkline>
            <x14:sparkline>
              <xm:f>'PERSONAL BUDGET - WIP'!D51:O51</xm:f>
              <xm:sqref>Q51</xm:sqref>
            </x14:sparkline>
          </x14:sparklines>
        </x14:sparklineGroup>
        <x14:sparklineGroup manualMax="0" manualMin="0" displayEmptyCellsAs="gap" high="1" low="1" xr2:uid="{69FBE952-5B7A-4A89-8C86-096DA9827161}">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WIP'!D6:O6</xm:f>
              <xm:sqref>Q6</xm:sqref>
            </x14:sparkline>
            <x14:sparkline>
              <xm:f>'PERSONAL BUDGET - WIP'!D7:O7</xm:f>
              <xm:sqref>Q7</xm:sqref>
            </x14:sparkline>
            <x14:sparkline>
              <xm:f>'PERSONAL BUDGET - WIP'!D8:O8</xm:f>
              <xm:sqref>Q8</xm:sqref>
            </x14:sparkline>
            <x14:sparkline>
              <xm:f>'PERSONAL BUDGET - WIP'!D9:O9</xm:f>
              <xm:sqref>Q9</xm:sqref>
            </x14:sparkline>
            <x14:sparkline>
              <xm:f>'PERSONAL BUDGET - WIP'!D10:O10</xm:f>
              <xm:sqref>Q10</xm:sqref>
            </x14:sparkline>
          </x14:sparklines>
        </x14:sparklineGroup>
        <x14:sparklineGroup manualMax="0" manualMin="0" displayEmptyCellsAs="gap" high="1" low="1" xr2:uid="{712F9051-687A-4502-B55D-A773C397DEBA}">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WIP'!D14:O14</xm:f>
              <xm:sqref>Q14</xm:sqref>
            </x14:sparkline>
            <x14:sparkline>
              <xm:f>'PERSONAL BUDGET - WIP'!D15:O15</xm:f>
              <xm:sqref>Q15</xm:sqref>
            </x14:sparkline>
            <x14:sparkline>
              <xm:f>'PERSONAL BUDGET - WIP'!D16:O16</xm:f>
              <xm:sqref>Q16</xm:sqref>
            </x14:sparkline>
            <x14:sparkline>
              <xm:f>'PERSONAL BUDGET - WIP'!D17:O17</xm:f>
              <xm:sqref>Q17</xm:sqref>
            </x14:sparkline>
            <x14:sparkline>
              <xm:f>'PERSONAL BUDGET - WIP'!D18:O18</xm:f>
              <xm:sqref>Q18</xm:sqref>
            </x14:sparkline>
            <x14:sparkline>
              <xm:f>'PERSONAL BUDGET - WIP'!D19:O19</xm:f>
              <xm:sqref>Q19</xm:sqref>
            </x14:sparkline>
            <x14:sparkline>
              <xm:f>'PERSONAL BUDGET - WIP'!D20:O20</xm:f>
              <xm:sqref>Q20</xm:sqref>
            </x14:sparkline>
          </x14:sparklines>
        </x14:sparklineGroup>
        <x14:sparklineGroup manualMax="0" manualMin="0" displayEmptyCellsAs="gap" high="1" low="1" xr2:uid="{2A610772-CBE0-42B2-88ED-89EDEA1620BB}">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WIP'!D58:O58</xm:f>
              <xm:sqref>Q58</xm:sqref>
            </x14:sparkline>
            <x14:sparkline>
              <xm:f>'PERSONAL BUDGET - WIP'!D59:O59</xm:f>
              <xm:sqref>Q59</xm:sqref>
            </x14:sparkline>
            <x14:sparkline>
              <xm:f>'PERSONAL BUDGET - WIP'!D60:O60</xm:f>
              <xm:sqref>Q60</xm:sqref>
            </x14:sparkline>
            <x14:sparkline>
              <xm:f>'PERSONAL BUDGET - WIP'!D61:O61</xm:f>
              <xm:sqref>Q61</xm:sqref>
            </x14:sparkline>
            <x14:sparkline>
              <xm:f>'PERSONAL BUDGET - WIP'!D62:O62</xm:f>
              <xm:sqref>Q62</xm:sqref>
            </x14:sparkline>
            <x14:sparkline>
              <xm:f>'PERSONAL BUDGET - WIP'!D63:O63</xm:f>
              <xm:sqref>Q63</xm:sqref>
            </x14:sparkline>
            <x14:sparkline>
              <xm:f>'PERSONAL BUDGET - WIP'!D64:O64</xm:f>
              <xm:sqref>Q64</xm:sqref>
            </x14:sparkline>
            <x14:sparkline>
              <xm:f>'PERSONAL BUDGET - WIP'!D65:O65</xm:f>
              <xm:sqref>Q65</xm:sqref>
            </x14:sparkline>
            <x14:sparkline>
              <xm:f>'PERSONAL BUDGET - WIP'!D67:O67</xm:f>
              <xm:sqref>Q67</xm:sqref>
            </x14:sparkline>
          </x14:sparklines>
        </x14:sparklineGroup>
        <x14:sparklineGroup manualMax="0" manualMin="0" displayEmptyCellsAs="gap" high="1" low="1" xr2:uid="{2913BF34-7CAE-4599-BD61-384604BA7FCC}">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WIP'!D95:O95</xm:f>
              <xm:sqref>Q95</xm:sqref>
            </x14:sparkline>
            <x14:sparkline>
              <xm:f>'PERSONAL BUDGET - WIP'!D96:O96</xm:f>
              <xm:sqref>Q96</xm:sqref>
            </x14:sparkline>
            <x14:sparkline>
              <xm:f>'PERSONAL BUDGET - WIP'!D97:O97</xm:f>
              <xm:sqref>Q97</xm:sqref>
            </x14:sparkline>
            <x14:sparkline>
              <xm:f>'PERSONAL BUDGET - WIP'!D98:O98</xm:f>
              <xm:sqref>Q98</xm:sqref>
            </x14:sparkline>
            <x14:sparkline>
              <xm:f>'PERSONAL BUDGET - WIP'!D99:O99</xm:f>
              <xm:sqref>Q99</xm:sqref>
            </x14:sparkline>
            <x14:sparkline>
              <xm:f>'PERSONAL BUDGET - WIP'!D100:O100</xm:f>
              <xm:sqref>Q100</xm:sqref>
            </x14:sparkline>
            <x14:sparkline>
              <xm:f>'PERSONAL BUDGET - WIP'!D101:O101</xm:f>
              <xm:sqref>Q101</xm:sqref>
            </x14:sparkline>
            <x14:sparkline>
              <xm:f>'PERSONAL BUDGET - WIP'!D102:O102</xm:f>
              <xm:sqref>Q102</xm:sqref>
            </x14:sparkline>
            <x14:sparkline>
              <xm:f>'PERSONAL BUDGET - WIP'!D103:O103</xm:f>
              <xm:sqref>Q103</xm:sqref>
            </x14:sparkline>
            <x14:sparkline>
              <xm:f>'PERSONAL BUDGET - WIP'!D104:O104</xm:f>
              <xm:sqref>Q104</xm:sqref>
            </x14:sparkline>
            <x14:sparkline>
              <xm:f>'PERSONAL BUDGET - WIP'!D105:O105</xm:f>
              <xm:sqref>Q105</xm:sqref>
            </x14:sparkline>
            <x14:sparkline>
              <xm:f>'PERSONAL BUDGET - WIP'!D107:O107</xm:f>
              <xm:sqref>Q107</xm:sqref>
            </x14:sparkline>
          </x14:sparklines>
        </x14:sparklineGroup>
        <x14:sparklineGroup manualMax="0" manualMin="0" displayEmptyCellsAs="gap" high="1" low="1" xr2:uid="{9C576876-6D19-4CAF-9623-EEA60C8B1A01}">
          <x14:colorSeries theme="0"/>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WIP'!D115:O115</xm:f>
              <xm:sqref>Q115</xm:sqref>
            </x14:sparkline>
            <x14:sparkline>
              <xm:f>'PERSONAL BUDGET - WIP'!D116:O116</xm:f>
              <xm:sqref>Q116</xm:sqref>
            </x14:sparkline>
          </x14:sparklines>
        </x14:sparklineGroup>
        <x14:sparklineGroup manualMax="0" manualMin="0" displayEmptyCellsAs="gap" high="1" low="1" xr2:uid="{456E1131-A136-4685-8F78-498BAF99592E}">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WIP'!D81:O81</xm:f>
              <xm:sqref>Q81</xm:sqref>
            </x14:sparkline>
            <x14:sparkline>
              <xm:f>'PERSONAL BUDGET - WIP'!D82:O82</xm:f>
              <xm:sqref>Q82</xm:sqref>
            </x14:sparkline>
            <x14:sparkline>
              <xm:f>'PERSONAL BUDGET - WIP'!D83:O83</xm:f>
              <xm:sqref>Q83</xm:sqref>
            </x14:sparkline>
            <x14:sparkline>
              <xm:f>'PERSONAL BUDGET - WIP'!D84:O84</xm:f>
              <xm:sqref>Q84</xm:sqref>
            </x14:sparkline>
            <x14:sparkline>
              <xm:f>'PERSONAL BUDGET - WIP'!D85:O85</xm:f>
              <xm:sqref>Q85</xm:sqref>
            </x14:sparkline>
            <x14:sparkline>
              <xm:f>'PERSONAL BUDGET - WIP'!D86:O86</xm:f>
              <xm:sqref>Q86</xm:sqref>
            </x14:sparkline>
            <x14:sparkline>
              <xm:f>'PERSONAL BUDGET - WIP'!D87:O87</xm:f>
              <xm:sqref>Q87</xm:sqref>
            </x14:sparkline>
            <x14:sparkline>
              <xm:f>'PERSONAL BUDGET - WIP'!D88:O88</xm:f>
              <xm:sqref>Q88</xm:sqref>
            </x14:sparkline>
            <x14:sparkline>
              <xm:f>'PERSONAL BUDGET - WIP'!D89:O89</xm:f>
              <xm:sqref>Q89</xm:sqref>
            </x14:sparkline>
            <x14:sparkline>
              <xm:f>'PERSONAL BUDGET - WIP'!D90:O90</xm:f>
              <xm:sqref>Q90</xm:sqref>
            </x14:sparkline>
            <x14:sparkline>
              <xm:f>'PERSONAL BUDGET - WIP'!D91:O91</xm:f>
              <xm:sqref>Q91</xm:sqref>
            </x14:sparkline>
            <x14:sparkline>
              <xm:f>'PERSONAL BUDGET - WIP'!D92:O92</xm:f>
              <xm:sqref>Q92</xm:sqref>
            </x14:sparkline>
          </x14:sparklines>
        </x14:sparklineGroup>
        <x14:sparklineGroup manualMax="0" manualMin="0" displayEmptyCellsAs="gap" high="1" low="1" xr2:uid="{C05307E6-67DB-4801-8CBE-CA5564EAB556}">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WIP'!D109:O109</xm:f>
              <xm:sqref>Q109</xm:sqref>
            </x14:sparkline>
            <x14:sparkline>
              <xm:f>'PERSONAL BUDGET - WIP'!D110:O110</xm:f>
              <xm:sqref>Q110</xm:sqref>
            </x14:sparkline>
            <x14:sparkline>
              <xm:f>'PERSONAL BUDGET - WIP'!D111:O111</xm:f>
              <xm:sqref>Q111</xm:sqref>
            </x14:sparkline>
          </x14:sparklines>
        </x14:sparklineGroup>
        <x14:sparklineGroup manualMax="0" manualMin="0" displayEmptyCellsAs="gap" high="1" low="1" xr2:uid="{7E09E36C-5D90-4810-9338-A6E07175E1F7}">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WIP'!D69:O69</xm:f>
              <xm:sqref>Q69</xm:sqref>
            </x14:sparkline>
            <x14:sparkline>
              <xm:f>'PERSONAL BUDGET - WIP'!D70:O70</xm:f>
              <xm:sqref>Q70</xm:sqref>
            </x14:sparkline>
            <x14:sparkline>
              <xm:f>'PERSONAL BUDGET - WIP'!D71:O71</xm:f>
              <xm:sqref>Q71</xm:sqref>
            </x14:sparkline>
            <x14:sparkline>
              <xm:f>'PERSONAL BUDGET - WIP'!D72:O72</xm:f>
              <xm:sqref>Q72</xm:sqref>
            </x14:sparkline>
            <x14:sparkline>
              <xm:f>'PERSONAL BUDGET - WIP'!D73:O73</xm:f>
              <xm:sqref>Q73</xm:sqref>
            </x14:sparkline>
            <x14:sparkline>
              <xm:f>'PERSONAL BUDGET - WIP'!D74:O74</xm:f>
              <xm:sqref>Q74</xm:sqref>
            </x14:sparkline>
            <x14:sparkline>
              <xm:f>'PERSONAL BUDGET - WIP'!D75:O75</xm:f>
              <xm:sqref>Q75</xm:sqref>
            </x14:sparkline>
            <x14:sparkline>
              <xm:f>'PERSONAL BUDGET - WIP'!D76:O76</xm:f>
              <xm:sqref>Q76</xm:sqref>
            </x14:sparkline>
            <x14:sparkline>
              <xm:f>'PERSONAL BUDGET - WIP'!D77:O77</xm:f>
              <xm:sqref>Q77</xm:sqref>
            </x14:sparkline>
            <x14:sparkline>
              <xm:f>'PERSONAL BUDGET - WIP'!D79:O79</xm:f>
              <xm:sqref>Q79</xm:sqref>
            </x14:sparkline>
          </x14:sparklines>
        </x14:sparklineGroup>
        <x14:sparklineGroup manualMax="0" manualMin="0" displayEmptyCellsAs="gap" high="1" low="1" xr2:uid="{791639B3-69DB-49CA-8524-0123249BCA59}">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WIP'!D53:O53</xm:f>
              <xm:sqref>Q53</xm:sqref>
            </x14:sparkline>
            <x14:sparkline>
              <xm:f>'PERSONAL BUDGET - WIP'!D54:O54</xm:f>
              <xm:sqref>Q54</xm:sqref>
            </x14:sparkline>
            <x14:sparkline>
              <xm:f>'PERSONAL BUDGET - WIP'!D56:O56</xm:f>
              <xm:sqref>Q56</xm:sqref>
            </x14:sparkline>
          </x14:sparklines>
        </x14:sparklineGroup>
        <x14:sparklineGroup manualMax="0" manualMin="0" displayEmptyCellsAs="gap" high="1" low="1" xr2:uid="{9CC4A2BC-CFB1-4357-8525-3EDA6C50395A}">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WIP'!D35:O35</xm:f>
              <xm:sqref>Q35</xm:sqref>
            </x14:sparkline>
            <x14:sparkline>
              <xm:f>'PERSONAL BUDGET - WIP'!D36:O36</xm:f>
              <xm:sqref>Q36</xm:sqref>
            </x14:sparkline>
            <x14:sparkline>
              <xm:f>'PERSONAL BUDGET - WIP'!D37:O37</xm:f>
              <xm:sqref>Q37</xm:sqref>
            </x14:sparkline>
            <x14:sparkline>
              <xm:f>'PERSONAL BUDGET - WIP'!D38:O38</xm:f>
              <xm:sqref>Q38</xm:sqref>
            </x14:sparkline>
            <x14:sparkline>
              <xm:f>'PERSONAL BUDGET - WIP'!D40:O40</xm:f>
              <xm:sqref>Q40</xm:sqref>
            </x14:sparkline>
          </x14:sparklines>
        </x14:sparklineGroup>
        <x14:sparklineGroup manualMax="0" manualMin="0" displayEmptyCellsAs="gap" high="1" low="1" xr2:uid="{27B95DAC-6B55-4688-A29A-D5B5A9927A49}">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WIP'!D24:O24</xm:f>
              <xm:sqref>Q24</xm:sqref>
            </x14:sparkline>
            <x14:sparkline>
              <xm:f>'PERSONAL BUDGET - WIP'!D25:O25</xm:f>
              <xm:sqref>Q25</xm:sqref>
            </x14:sparkline>
            <x14:sparkline>
              <xm:f>'PERSONAL BUDGET - WIP'!D26:O26</xm:f>
              <xm:sqref>Q26</xm:sqref>
            </x14:sparkline>
            <x14:sparkline>
              <xm:f>'PERSONAL BUDGET - WIP'!D27:O27</xm:f>
              <xm:sqref>Q27</xm:sqref>
            </x14:sparkline>
            <x14:sparkline>
              <xm:f>'PERSONAL BUDGET - WIP'!D28:O28</xm:f>
              <xm:sqref>Q28</xm:sqref>
            </x14:sparkline>
            <x14:sparkline>
              <xm:f>'PERSONAL BUDGET - WIP'!D29:O29</xm:f>
              <xm:sqref>Q29</xm:sqref>
            </x14:sparkline>
            <x14:sparkline>
              <xm:f>'PERSONAL BUDGET - WIP'!D30:O30</xm:f>
              <xm:sqref>Q30</xm:sqref>
            </x14:sparkline>
            <x14:sparkline>
              <xm:f>'PERSONAL BUDGET - WIP'!D31:O31</xm:f>
              <xm:sqref>Q31</xm:sqref>
            </x14:sparkline>
            <x14:sparkline>
              <xm:f>'PERSONAL BUDGET - WIP'!D32:O32</xm:f>
              <xm:sqref>Q32</xm:sqref>
            </x14:sparkline>
          </x14:sparklines>
        </x14:sparklineGroup>
        <x14:sparklineGroup manualMax="0" manualMin="0" displayEmptyCellsAs="gap" high="1" low="1" xr2:uid="{859FD40D-AF8C-4C29-8E5E-1EDEA2AA8393}">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'PERSONAL BUDGET - WIP'!D21:O21</xm:f>
              <xm:sqref>Q21</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AB7C8-0F2B-48A0-8242-E5A26954EDC1}">
  <dimension ref="A1:S42"/>
  <sheetViews>
    <sheetView workbookViewId="0">
      <selection activeCell="O23" sqref="O23"/>
    </sheetView>
  </sheetViews>
  <sheetFormatPr defaultRowHeight="11.25" x14ac:dyDescent="0.2"/>
  <cols>
    <col min="1" max="1" width="28.33203125" bestFit="1" customWidth="1"/>
    <col min="6" max="6" width="10.83203125" bestFit="1" customWidth="1"/>
    <col min="7" max="7" width="9.5" bestFit="1" customWidth="1"/>
    <col min="8" max="8" width="10.6640625" bestFit="1" customWidth="1"/>
    <col min="9" max="9" width="10.5" bestFit="1" customWidth="1"/>
    <col min="10" max="10" width="11.6640625" bestFit="1" customWidth="1"/>
    <col min="11" max="11" width="11.5" bestFit="1" customWidth="1"/>
    <col min="12" max="12" width="10.1640625" bestFit="1" customWidth="1"/>
    <col min="13" max="14" width="10.83203125" bestFit="1" customWidth="1"/>
    <col min="15" max="15" width="11.5" bestFit="1" customWidth="1"/>
    <col min="16" max="16" width="10.5" bestFit="1" customWidth="1"/>
    <col min="17" max="17" width="10.5" customWidth="1"/>
    <col min="18" max="18" width="10.5" bestFit="1" customWidth="1"/>
    <col min="19" max="19" width="11.5" bestFit="1" customWidth="1"/>
    <col min="20" max="20" width="10.1640625" bestFit="1" customWidth="1"/>
  </cols>
  <sheetData>
    <row r="1" spans="1:19" x14ac:dyDescent="0.2">
      <c r="E1" t="s">
        <v>1376</v>
      </c>
      <c r="F1" s="67">
        <v>2738.66</v>
      </c>
      <c r="G1" s="67"/>
      <c r="H1" s="67">
        <f>F1*2</f>
        <v>5477.32</v>
      </c>
      <c r="I1" s="67"/>
      <c r="J1" s="67">
        <f>H1*12</f>
        <v>65727.839999999997</v>
      </c>
    </row>
    <row r="2" spans="1:19" ht="12" thickBot="1" x14ac:dyDescent="0.25">
      <c r="B2" t="s">
        <v>1378</v>
      </c>
      <c r="C2" t="s">
        <v>1379</v>
      </c>
      <c r="D2">
        <v>2021</v>
      </c>
      <c r="F2" s="268" t="s">
        <v>1377</v>
      </c>
      <c r="G2" s="268"/>
      <c r="H2" s="268" t="s">
        <v>4</v>
      </c>
      <c r="I2" s="268"/>
      <c r="J2" s="268" t="s">
        <v>1126</v>
      </c>
      <c r="K2" s="268"/>
      <c r="M2">
        <v>2021</v>
      </c>
      <c r="O2" t="s">
        <v>1380</v>
      </c>
    </row>
    <row r="3" spans="1:19" x14ac:dyDescent="0.2">
      <c r="A3" s="236" t="s">
        <v>670</v>
      </c>
      <c r="B3" s="235">
        <v>0.25</v>
      </c>
      <c r="C3" s="235">
        <v>0.35</v>
      </c>
      <c r="D3" s="249">
        <f>'PERSONAL BUDGET - WIP'!S21</f>
        <v>0.22502951702976659</v>
      </c>
      <c r="F3" s="237">
        <f t="shared" ref="F3:F12" si="0">$F$1*B3</f>
        <v>684.66499999999996</v>
      </c>
      <c r="G3" s="238">
        <f t="shared" ref="G3:G12" si="1">$F$1*C3</f>
        <v>958.53099999999984</v>
      </c>
      <c r="H3" s="237">
        <f>F3*2</f>
        <v>1369.33</v>
      </c>
      <c r="I3" s="238">
        <f>G3*2</f>
        <v>1917.0619999999997</v>
      </c>
      <c r="J3" s="237">
        <f>H3*12</f>
        <v>16431.96</v>
      </c>
      <c r="K3" s="238">
        <f>I3*12</f>
        <v>23004.743999999995</v>
      </c>
      <c r="M3" s="243">
        <f>Home[[#Totals],[Year]]</f>
        <v>13635.02</v>
      </c>
      <c r="O3" s="67">
        <f>2800/2*12</f>
        <v>16800</v>
      </c>
      <c r="P3" s="76">
        <f>O3/12</f>
        <v>1400</v>
      </c>
      <c r="Q3" s="76"/>
      <c r="R3" s="76">
        <f>P3/2</f>
        <v>700</v>
      </c>
    </row>
    <row r="4" spans="1:19" x14ac:dyDescent="0.2">
      <c r="A4" s="236" t="s">
        <v>632</v>
      </c>
      <c r="B4" s="235">
        <v>0.1</v>
      </c>
      <c r="C4" s="235">
        <v>0.15</v>
      </c>
      <c r="D4" s="249">
        <f>'PERSONAL BUDGET - WIP'!S32</f>
        <v>7.6772993988989333E-2</v>
      </c>
      <c r="F4" s="239">
        <f t="shared" si="0"/>
        <v>273.86599999999999</v>
      </c>
      <c r="G4" s="240">
        <f t="shared" si="1"/>
        <v>410.79899999999998</v>
      </c>
      <c r="H4" s="239">
        <f t="shared" ref="H4:H12" si="2">F4*2</f>
        <v>547.73199999999997</v>
      </c>
      <c r="I4" s="240">
        <f t="shared" ref="I4:I12" si="3">G4*2</f>
        <v>821.59799999999996</v>
      </c>
      <c r="J4" s="239">
        <f t="shared" ref="J4:K12" si="4">H4*12</f>
        <v>6572.7839999999997</v>
      </c>
      <c r="K4" s="240">
        <f t="shared" si="4"/>
        <v>9859.1759999999995</v>
      </c>
      <c r="M4" s="243">
        <f>Transportation[[#Totals],[Year]]</f>
        <v>4651.84</v>
      </c>
      <c r="O4" s="67">
        <v>6500</v>
      </c>
      <c r="P4" s="76">
        <f t="shared" ref="P4:P12" si="5">O4/12</f>
        <v>541.66666666666663</v>
      </c>
      <c r="Q4" s="76"/>
      <c r="R4" s="76">
        <f t="shared" ref="R4:R11" si="6">P4/2</f>
        <v>270.83333333333331</v>
      </c>
    </row>
    <row r="5" spans="1:19" x14ac:dyDescent="0.2">
      <c r="A5" s="236" t="s">
        <v>1238</v>
      </c>
      <c r="B5" s="235">
        <v>0.1</v>
      </c>
      <c r="C5" s="235">
        <v>0.15</v>
      </c>
      <c r="D5" s="249">
        <f>'PERSONAL BUDGET - WIP'!S38</f>
        <v>4.1474521282793456E-2</v>
      </c>
      <c r="F5" s="239">
        <f t="shared" si="0"/>
        <v>273.86599999999999</v>
      </c>
      <c r="G5" s="240">
        <f t="shared" si="1"/>
        <v>410.79899999999998</v>
      </c>
      <c r="H5" s="239">
        <f t="shared" si="2"/>
        <v>547.73199999999997</v>
      </c>
      <c r="I5" s="240">
        <f t="shared" si="3"/>
        <v>821.59799999999996</v>
      </c>
      <c r="J5" s="239">
        <f t="shared" si="4"/>
        <v>6572.7839999999997</v>
      </c>
      <c r="K5" s="240">
        <f t="shared" si="4"/>
        <v>9859.1759999999995</v>
      </c>
      <c r="M5" s="243">
        <f>Food[[#Totals],[Year]]</f>
        <v>2513.0300000000007</v>
      </c>
      <c r="O5" s="67">
        <v>7000</v>
      </c>
      <c r="P5" s="76">
        <f t="shared" si="5"/>
        <v>583.33333333333337</v>
      </c>
      <c r="Q5" s="76"/>
      <c r="R5" s="76">
        <f t="shared" si="6"/>
        <v>291.66666666666669</v>
      </c>
    </row>
    <row r="6" spans="1:19" x14ac:dyDescent="0.2">
      <c r="A6" s="236" t="s">
        <v>1239</v>
      </c>
      <c r="B6" s="235">
        <v>0.05</v>
      </c>
      <c r="C6" s="235">
        <v>0.1</v>
      </c>
      <c r="D6" s="249">
        <f>'PERSONAL BUDGET - WIP'!S49</f>
        <v>7.9548766556190281E-2</v>
      </c>
      <c r="F6" s="239">
        <f t="shared" si="0"/>
        <v>136.93299999999999</v>
      </c>
      <c r="G6" s="240">
        <f t="shared" si="1"/>
        <v>273.86599999999999</v>
      </c>
      <c r="H6" s="239">
        <f t="shared" si="2"/>
        <v>273.86599999999999</v>
      </c>
      <c r="I6" s="240">
        <f t="shared" si="3"/>
        <v>547.73199999999997</v>
      </c>
      <c r="J6" s="239">
        <f t="shared" si="4"/>
        <v>3286.3919999999998</v>
      </c>
      <c r="K6" s="240">
        <f t="shared" si="4"/>
        <v>6572.7839999999997</v>
      </c>
      <c r="M6" s="243">
        <f>Utilities[[#Totals],[Year]]</f>
        <v>4820.03</v>
      </c>
      <c r="O6" s="67">
        <v>2500</v>
      </c>
      <c r="P6" s="76">
        <f t="shared" si="5"/>
        <v>208.33333333333334</v>
      </c>
      <c r="Q6" s="76"/>
      <c r="R6" s="76">
        <f t="shared" si="6"/>
        <v>104.16666666666667</v>
      </c>
    </row>
    <row r="7" spans="1:19" x14ac:dyDescent="0.2">
      <c r="A7" s="236" t="s">
        <v>1240</v>
      </c>
      <c r="B7" s="235">
        <v>0.1</v>
      </c>
      <c r="C7" s="235">
        <v>0.25</v>
      </c>
      <c r="D7" s="249">
        <f>'PERSONAL BUDGET - WIP'!S54</f>
        <v>1.6990982658806896E-2</v>
      </c>
      <c r="F7" s="239">
        <f t="shared" si="0"/>
        <v>273.86599999999999</v>
      </c>
      <c r="G7" s="240">
        <f t="shared" si="1"/>
        <v>684.66499999999996</v>
      </c>
      <c r="H7" s="239">
        <f t="shared" si="2"/>
        <v>547.73199999999997</v>
      </c>
      <c r="I7" s="240">
        <f t="shared" si="3"/>
        <v>1369.33</v>
      </c>
      <c r="J7" s="239">
        <f t="shared" si="4"/>
        <v>6572.7839999999997</v>
      </c>
      <c r="K7" s="240">
        <f t="shared" si="4"/>
        <v>16431.96</v>
      </c>
      <c r="M7" s="243">
        <f>Insurance[[#Totals],[Year]]</f>
        <v>1029.5199999999998</v>
      </c>
      <c r="O7" s="67">
        <v>1000</v>
      </c>
      <c r="P7" s="76">
        <f t="shared" si="5"/>
        <v>83.333333333333329</v>
      </c>
      <c r="Q7" s="76"/>
      <c r="R7" s="76">
        <f t="shared" si="6"/>
        <v>41.666666666666664</v>
      </c>
    </row>
    <row r="8" spans="1:19" x14ac:dyDescent="0.2">
      <c r="A8" s="236" t="s">
        <v>1241</v>
      </c>
      <c r="B8" s="235">
        <v>0.05</v>
      </c>
      <c r="C8" s="235">
        <v>0.1</v>
      </c>
      <c r="D8" s="249">
        <f>'PERSONAL BUDGET - WIP'!S65</f>
        <v>1.1904349309993012E-2</v>
      </c>
      <c r="F8" s="239">
        <f t="shared" si="0"/>
        <v>136.93299999999999</v>
      </c>
      <c r="G8" s="240">
        <f t="shared" si="1"/>
        <v>273.86599999999999</v>
      </c>
      <c r="H8" s="239">
        <f t="shared" si="2"/>
        <v>273.86599999999999</v>
      </c>
      <c r="I8" s="240">
        <f t="shared" si="3"/>
        <v>547.73199999999997</v>
      </c>
      <c r="J8" s="239">
        <f t="shared" si="4"/>
        <v>3286.3919999999998</v>
      </c>
      <c r="K8" s="240">
        <f t="shared" si="4"/>
        <v>6572.7839999999997</v>
      </c>
      <c r="M8" s="243">
        <f>Health[[#Totals],[Year]]</f>
        <v>721.31</v>
      </c>
      <c r="O8" s="67">
        <v>3000</v>
      </c>
      <c r="P8" s="76">
        <f t="shared" si="5"/>
        <v>250</v>
      </c>
      <c r="Q8" s="76"/>
      <c r="R8" s="76">
        <f t="shared" si="6"/>
        <v>125</v>
      </c>
    </row>
    <row r="9" spans="1:19" x14ac:dyDescent="0.2">
      <c r="A9" s="236" t="s">
        <v>1242</v>
      </c>
      <c r="B9" s="235">
        <v>0.1</v>
      </c>
      <c r="C9" s="235">
        <v>0.2</v>
      </c>
      <c r="D9" s="249">
        <f>'PERSONAL BUDGET - WIP'!S77</f>
        <v>5.4341041593843689E-2</v>
      </c>
      <c r="F9" s="239">
        <f t="shared" si="0"/>
        <v>273.86599999999999</v>
      </c>
      <c r="G9" s="240">
        <f t="shared" si="1"/>
        <v>547.73199999999997</v>
      </c>
      <c r="H9" s="239">
        <f t="shared" si="2"/>
        <v>547.73199999999997</v>
      </c>
      <c r="I9" s="240">
        <f t="shared" si="3"/>
        <v>1095.4639999999999</v>
      </c>
      <c r="J9" s="239">
        <f t="shared" si="4"/>
        <v>6572.7839999999997</v>
      </c>
      <c r="K9" s="240">
        <f t="shared" si="4"/>
        <v>13145.567999999999</v>
      </c>
      <c r="M9" s="243">
        <f>Savings[[#Totals],[Year]]</f>
        <v>3292.64</v>
      </c>
      <c r="O9" s="67">
        <f>400*12</f>
        <v>4800</v>
      </c>
      <c r="P9" s="76">
        <f t="shared" si="5"/>
        <v>400</v>
      </c>
      <c r="Q9" s="76"/>
      <c r="R9" s="76">
        <f t="shared" si="6"/>
        <v>200</v>
      </c>
    </row>
    <row r="10" spans="1:19" x14ac:dyDescent="0.2">
      <c r="A10" s="246" t="s">
        <v>1300</v>
      </c>
      <c r="B10" s="235">
        <v>0.05</v>
      </c>
      <c r="C10" s="235">
        <v>0.1</v>
      </c>
      <c r="D10" s="249">
        <f>'PERSONAL BUDGET - WIP'!S92</f>
        <v>0.15451707102604398</v>
      </c>
      <c r="F10" s="239">
        <f t="shared" si="0"/>
        <v>136.93299999999999</v>
      </c>
      <c r="G10" s="240">
        <f t="shared" si="1"/>
        <v>273.86599999999999</v>
      </c>
      <c r="H10" s="239">
        <f t="shared" si="2"/>
        <v>273.86599999999999</v>
      </c>
      <c r="I10" s="240">
        <f t="shared" si="3"/>
        <v>547.73199999999997</v>
      </c>
      <c r="J10" s="239">
        <f t="shared" si="4"/>
        <v>3286.3919999999998</v>
      </c>
      <c r="K10" s="240">
        <f t="shared" si="4"/>
        <v>6572.7839999999997</v>
      </c>
      <c r="M10" s="243">
        <f>Personal[[#Totals],[Year]]</f>
        <v>9362.52</v>
      </c>
      <c r="O10" s="67">
        <v>3000</v>
      </c>
      <c r="P10" s="76">
        <f t="shared" si="5"/>
        <v>250</v>
      </c>
      <c r="Q10" s="76"/>
      <c r="R10" s="76">
        <f t="shared" si="6"/>
        <v>125</v>
      </c>
    </row>
    <row r="11" spans="1:19" x14ac:dyDescent="0.2">
      <c r="A11" s="246" t="s">
        <v>1243</v>
      </c>
      <c r="B11" s="235">
        <v>0.05</v>
      </c>
      <c r="C11" s="235">
        <v>0.1</v>
      </c>
      <c r="D11" s="249">
        <f>'PERSONAL BUDGET - WIP'!S105</f>
        <v>0.20925618405291513</v>
      </c>
      <c r="F11" s="239">
        <f t="shared" si="0"/>
        <v>136.93299999999999</v>
      </c>
      <c r="G11" s="240">
        <f t="shared" si="1"/>
        <v>273.86599999999999</v>
      </c>
      <c r="H11" s="239">
        <f t="shared" si="2"/>
        <v>273.86599999999999</v>
      </c>
      <c r="I11" s="240">
        <f t="shared" si="3"/>
        <v>547.73199999999997</v>
      </c>
      <c r="J11" s="239">
        <f t="shared" si="4"/>
        <v>3286.3919999999998</v>
      </c>
      <c r="K11" s="240">
        <f t="shared" si="4"/>
        <v>6572.7839999999997</v>
      </c>
      <c r="M11" s="243">
        <f>Recreation[[#Totals],[Year]]</f>
        <v>12679.28</v>
      </c>
      <c r="N11" s="243"/>
      <c r="O11" s="67">
        <v>6000</v>
      </c>
      <c r="P11" s="76">
        <f t="shared" si="5"/>
        <v>500</v>
      </c>
      <c r="Q11" s="76"/>
      <c r="R11" s="76">
        <f t="shared" si="6"/>
        <v>250</v>
      </c>
    </row>
    <row r="12" spans="1:19" ht="12" thickBot="1" x14ac:dyDescent="0.25">
      <c r="A12" s="246" t="s">
        <v>1244</v>
      </c>
      <c r="B12" s="235">
        <v>0.05</v>
      </c>
      <c r="C12" s="235">
        <v>0.1</v>
      </c>
      <c r="D12" s="249">
        <f>'PERSONAL BUDGET - WIP'!S111</f>
        <v>3.0275874065514106E-2</v>
      </c>
      <c r="F12" s="241">
        <f t="shared" si="0"/>
        <v>136.93299999999999</v>
      </c>
      <c r="G12" s="242">
        <f t="shared" si="1"/>
        <v>273.86599999999999</v>
      </c>
      <c r="H12" s="241">
        <f t="shared" si="2"/>
        <v>273.86599999999999</v>
      </c>
      <c r="I12" s="242">
        <f t="shared" si="3"/>
        <v>547.73199999999997</v>
      </c>
      <c r="J12" s="241">
        <f t="shared" si="4"/>
        <v>3286.3919999999998</v>
      </c>
      <c r="K12" s="242">
        <f t="shared" si="4"/>
        <v>6572.7839999999997</v>
      </c>
      <c r="M12" s="243">
        <f>Misc[[#Totals],[Year]]</f>
        <v>1834.4799999999998</v>
      </c>
      <c r="O12" s="67">
        <v>2000</v>
      </c>
      <c r="P12" s="76">
        <f t="shared" si="5"/>
        <v>166.66666666666666</v>
      </c>
      <c r="Q12" s="76"/>
      <c r="R12" s="76">
        <f>P12/2</f>
        <v>83.333333333333329</v>
      </c>
    </row>
    <row r="13" spans="1:19" x14ac:dyDescent="0.2">
      <c r="D13" s="235">
        <f>SUM(D3:D12)</f>
        <v>0.90011130156485641</v>
      </c>
      <c r="P13" s="76">
        <f>SUM(P3:P12)</f>
        <v>4383.3333333333339</v>
      </c>
      <c r="Q13" s="76"/>
      <c r="R13" s="76">
        <f>SUM(R3:R12)</f>
        <v>2191.666666666667</v>
      </c>
    </row>
    <row r="14" spans="1:19" x14ac:dyDescent="0.2">
      <c r="O14" s="185" t="s">
        <v>1381</v>
      </c>
      <c r="P14" s="76">
        <f>F1*2</f>
        <v>5477.32</v>
      </c>
      <c r="Q14" s="76"/>
      <c r="R14" s="76">
        <f>F1</f>
        <v>2738.66</v>
      </c>
    </row>
    <row r="15" spans="1:19" x14ac:dyDescent="0.2">
      <c r="M15" s="243">
        <f>SUM(M10:M12,M3:M8)</f>
        <v>51247.029999999992</v>
      </c>
      <c r="O15" s="185" t="s">
        <v>1383</v>
      </c>
      <c r="P15" s="248">
        <f>P14-P13</f>
        <v>1093.9866666666658</v>
      </c>
      <c r="Q15" s="76"/>
      <c r="R15" s="76">
        <f>R14-R13</f>
        <v>546.99333333333288</v>
      </c>
      <c r="S15" s="76"/>
    </row>
    <row r="16" spans="1:19" x14ac:dyDescent="0.2">
      <c r="Q16" s="76"/>
    </row>
    <row r="18" spans="1:15" x14ac:dyDescent="0.2">
      <c r="N18" s="185" t="s">
        <v>1382</v>
      </c>
      <c r="O18" s="76">
        <f>SUM(O10:O12,O3:O8)</f>
        <v>47800</v>
      </c>
    </row>
    <row r="27" spans="1:15" x14ac:dyDescent="0.2">
      <c r="E27" t="s">
        <v>1376</v>
      </c>
      <c r="F27" s="196">
        <v>4000</v>
      </c>
      <c r="J27" s="196">
        <f>F27*26</f>
        <v>104000</v>
      </c>
    </row>
    <row r="28" spans="1:15" x14ac:dyDescent="0.2">
      <c r="M28">
        <v>2021</v>
      </c>
      <c r="N28">
        <v>2022</v>
      </c>
    </row>
    <row r="29" spans="1:15" ht="12" thickBot="1" x14ac:dyDescent="0.25">
      <c r="B29" t="s">
        <v>1378</v>
      </c>
      <c r="C29" t="s">
        <v>1379</v>
      </c>
      <c r="D29">
        <v>2021</v>
      </c>
      <c r="F29" s="268" t="s">
        <v>1377</v>
      </c>
      <c r="G29" s="268"/>
      <c r="H29" s="268" t="s">
        <v>4</v>
      </c>
      <c r="I29" s="268"/>
      <c r="J29" s="268" t="s">
        <v>1126</v>
      </c>
      <c r="K29" s="268"/>
    </row>
    <row r="30" spans="1:15" x14ac:dyDescent="0.2">
      <c r="A30" s="236" t="s">
        <v>670</v>
      </c>
      <c r="B30" s="235">
        <v>0.25</v>
      </c>
      <c r="C30" s="235">
        <v>0.35</v>
      </c>
      <c r="D30" s="249">
        <f>M30/$J$27</f>
        <v>9.6366971153846168E-2</v>
      </c>
      <c r="F30" s="237">
        <f>$F$27*B30</f>
        <v>1000</v>
      </c>
      <c r="G30" s="237">
        <f>$F$27*C30</f>
        <v>1400</v>
      </c>
      <c r="H30" s="237">
        <f>F30*2</f>
        <v>2000</v>
      </c>
      <c r="I30" s="238">
        <f>G30*2</f>
        <v>2800</v>
      </c>
      <c r="J30" s="237">
        <f>H30*12</f>
        <v>24000</v>
      </c>
      <c r="K30" s="238">
        <f>I30*12</f>
        <v>33600</v>
      </c>
      <c r="M30" s="196">
        <f>7473.03+(K41/2)+761.85</f>
        <v>10022.165000000001</v>
      </c>
      <c r="N30" s="196">
        <f>1500*12</f>
        <v>18000</v>
      </c>
    </row>
    <row r="31" spans="1:15" x14ac:dyDescent="0.2">
      <c r="A31" s="236" t="s">
        <v>632</v>
      </c>
      <c r="B31" s="235">
        <v>0.1</v>
      </c>
      <c r="C31" s="235">
        <v>0.15</v>
      </c>
      <c r="D31" s="249">
        <f t="shared" ref="D31:D39" si="7">M31/$J$27</f>
        <v>2.3208557692307692E-2</v>
      </c>
      <c r="F31" s="239">
        <f t="shared" ref="F31:G39" si="8">$F$27*B31</f>
        <v>400</v>
      </c>
      <c r="G31" s="239">
        <f t="shared" si="8"/>
        <v>600</v>
      </c>
      <c r="H31" s="239">
        <f t="shared" ref="H31:H39" si="9">F31*2</f>
        <v>800</v>
      </c>
      <c r="I31" s="240">
        <f t="shared" ref="I31:I39" si="10">G31*2</f>
        <v>1200</v>
      </c>
      <c r="J31" s="239">
        <f t="shared" ref="J31:J39" si="11">H31*12</f>
        <v>9600</v>
      </c>
      <c r="K31" s="240">
        <f t="shared" ref="K31:K39" si="12">I31*12</f>
        <v>14400</v>
      </c>
      <c r="M31" s="196">
        <f>2413.69</f>
        <v>2413.69</v>
      </c>
      <c r="N31" s="196"/>
    </row>
    <row r="32" spans="1:15" x14ac:dyDescent="0.2">
      <c r="A32" s="236" t="s">
        <v>1238</v>
      </c>
      <c r="B32" s="235">
        <v>0.1</v>
      </c>
      <c r="C32" s="235">
        <v>0.15</v>
      </c>
      <c r="D32" s="249">
        <f t="shared" si="7"/>
        <v>6.9733365384615387E-2</v>
      </c>
      <c r="F32" s="239">
        <f t="shared" si="8"/>
        <v>400</v>
      </c>
      <c r="G32" s="239">
        <f t="shared" si="8"/>
        <v>600</v>
      </c>
      <c r="H32" s="239">
        <f t="shared" si="9"/>
        <v>800</v>
      </c>
      <c r="I32" s="240">
        <f t="shared" si="10"/>
        <v>1200</v>
      </c>
      <c r="J32" s="239">
        <f t="shared" si="11"/>
        <v>9600</v>
      </c>
      <c r="K32" s="240">
        <f t="shared" si="12"/>
        <v>14400</v>
      </c>
      <c r="M32" s="196">
        <f>7251.13+1.14</f>
        <v>7252.27</v>
      </c>
      <c r="N32" s="196"/>
    </row>
    <row r="33" spans="1:14" x14ac:dyDescent="0.2">
      <c r="A33" s="236" t="s">
        <v>1239</v>
      </c>
      <c r="B33" s="235">
        <v>0.05</v>
      </c>
      <c r="C33" s="235">
        <v>0.1</v>
      </c>
      <c r="D33" s="249">
        <f t="shared" si="7"/>
        <v>3.516903846153846E-2</v>
      </c>
      <c r="F33" s="239">
        <f t="shared" si="8"/>
        <v>200</v>
      </c>
      <c r="G33" s="239">
        <f t="shared" si="8"/>
        <v>400</v>
      </c>
      <c r="H33" s="239">
        <f t="shared" si="9"/>
        <v>400</v>
      </c>
      <c r="I33" s="240">
        <f t="shared" si="10"/>
        <v>800</v>
      </c>
      <c r="J33" s="239">
        <f t="shared" si="11"/>
        <v>4800</v>
      </c>
      <c r="K33" s="240">
        <f t="shared" si="12"/>
        <v>9600</v>
      </c>
      <c r="M33" s="196">
        <v>3657.58</v>
      </c>
      <c r="N33" s="196"/>
    </row>
    <row r="34" spans="1:14" x14ac:dyDescent="0.2">
      <c r="A34" s="236" t="s">
        <v>1240</v>
      </c>
      <c r="B34" s="235">
        <v>0.1</v>
      </c>
      <c r="C34" s="235">
        <v>0.25</v>
      </c>
      <c r="D34" s="249">
        <f t="shared" si="7"/>
        <v>0</v>
      </c>
      <c r="F34" s="239">
        <f t="shared" si="8"/>
        <v>400</v>
      </c>
      <c r="G34" s="239">
        <f t="shared" si="8"/>
        <v>1000</v>
      </c>
      <c r="H34" s="239">
        <f t="shared" si="9"/>
        <v>800</v>
      </c>
      <c r="I34" s="240">
        <f t="shared" si="10"/>
        <v>2000</v>
      </c>
      <c r="J34" s="239">
        <f t="shared" si="11"/>
        <v>9600</v>
      </c>
      <c r="K34" s="240">
        <f t="shared" si="12"/>
        <v>24000</v>
      </c>
      <c r="N34" s="196"/>
    </row>
    <row r="35" spans="1:14" x14ac:dyDescent="0.2">
      <c r="A35" s="236" t="s">
        <v>1241</v>
      </c>
      <c r="B35" s="235">
        <v>0.05</v>
      </c>
      <c r="C35" s="235">
        <v>0.1</v>
      </c>
      <c r="D35" s="249">
        <f t="shared" si="7"/>
        <v>1.2842307692307693E-3</v>
      </c>
      <c r="F35" s="239">
        <f t="shared" si="8"/>
        <v>200</v>
      </c>
      <c r="G35" s="239">
        <f t="shared" si="8"/>
        <v>400</v>
      </c>
      <c r="H35" s="239">
        <f t="shared" si="9"/>
        <v>400</v>
      </c>
      <c r="I35" s="240">
        <f t="shared" si="10"/>
        <v>800</v>
      </c>
      <c r="J35" s="239">
        <f t="shared" si="11"/>
        <v>4800</v>
      </c>
      <c r="K35" s="240">
        <f t="shared" si="12"/>
        <v>9600</v>
      </c>
      <c r="M35" s="196">
        <f>48.56+85</f>
        <v>133.56</v>
      </c>
      <c r="N35" s="196"/>
    </row>
    <row r="36" spans="1:14" x14ac:dyDescent="0.2">
      <c r="A36" s="236" t="s">
        <v>1242</v>
      </c>
      <c r="B36" s="235">
        <v>0.1</v>
      </c>
      <c r="C36" s="235">
        <v>0.2</v>
      </c>
      <c r="D36" s="249">
        <f t="shared" si="7"/>
        <v>0</v>
      </c>
      <c r="F36" s="239">
        <f t="shared" si="8"/>
        <v>400</v>
      </c>
      <c r="G36" s="239">
        <f t="shared" si="8"/>
        <v>800</v>
      </c>
      <c r="H36" s="239">
        <f t="shared" si="9"/>
        <v>800</v>
      </c>
      <c r="I36" s="240">
        <f t="shared" si="10"/>
        <v>1600</v>
      </c>
      <c r="J36" s="239">
        <f t="shared" si="11"/>
        <v>9600</v>
      </c>
      <c r="K36" s="240">
        <f t="shared" si="12"/>
        <v>19200</v>
      </c>
      <c r="N36" s="196"/>
    </row>
    <row r="37" spans="1:14" x14ac:dyDescent="0.2">
      <c r="A37" s="246" t="s">
        <v>1300</v>
      </c>
      <c r="B37" s="235">
        <v>0.05</v>
      </c>
      <c r="C37" s="235">
        <v>0.1</v>
      </c>
      <c r="D37" s="249">
        <f t="shared" si="7"/>
        <v>2.344110576923077E-2</v>
      </c>
      <c r="F37" s="239">
        <f t="shared" si="8"/>
        <v>200</v>
      </c>
      <c r="G37" s="239">
        <f t="shared" si="8"/>
        <v>400</v>
      </c>
      <c r="H37" s="239">
        <f t="shared" si="9"/>
        <v>400</v>
      </c>
      <c r="I37" s="240">
        <f t="shared" si="10"/>
        <v>800</v>
      </c>
      <c r="J37" s="239">
        <f t="shared" si="11"/>
        <v>4800</v>
      </c>
      <c r="K37" s="240">
        <f t="shared" si="12"/>
        <v>9600</v>
      </c>
      <c r="M37" s="196">
        <f>(K41/2)+650.59</f>
        <v>2437.875</v>
      </c>
      <c r="N37" s="196"/>
    </row>
    <row r="38" spans="1:14" x14ac:dyDescent="0.2">
      <c r="A38" s="246" t="s">
        <v>1243</v>
      </c>
      <c r="B38" s="235">
        <v>0.05</v>
      </c>
      <c r="C38" s="235">
        <v>0.1</v>
      </c>
      <c r="D38" s="249">
        <f t="shared" si="7"/>
        <v>7.825855769230769E-2</v>
      </c>
      <c r="F38" s="239">
        <f t="shared" si="8"/>
        <v>200</v>
      </c>
      <c r="G38" s="239">
        <f t="shared" si="8"/>
        <v>400</v>
      </c>
      <c r="H38" s="239">
        <f t="shared" si="9"/>
        <v>400</v>
      </c>
      <c r="I38" s="240">
        <f t="shared" si="10"/>
        <v>800</v>
      </c>
      <c r="J38" s="239">
        <f t="shared" si="11"/>
        <v>4800</v>
      </c>
      <c r="K38" s="240">
        <f t="shared" si="12"/>
        <v>9600</v>
      </c>
      <c r="M38" s="196">
        <f>6901.35+1237.54</f>
        <v>8138.89</v>
      </c>
      <c r="N38" s="196"/>
    </row>
    <row r="39" spans="1:14" ht="12" thickBot="1" x14ac:dyDescent="0.25">
      <c r="A39" s="246" t="s">
        <v>1244</v>
      </c>
      <c r="B39" s="235">
        <v>0.05</v>
      </c>
      <c r="C39" s="235">
        <v>0.1</v>
      </c>
      <c r="D39" s="249">
        <f t="shared" si="7"/>
        <v>1.5824711538461537E-2</v>
      </c>
      <c r="F39" s="241">
        <f t="shared" si="8"/>
        <v>200</v>
      </c>
      <c r="G39" s="241">
        <f t="shared" si="8"/>
        <v>400</v>
      </c>
      <c r="H39" s="241">
        <f t="shared" si="9"/>
        <v>400</v>
      </c>
      <c r="I39" s="242">
        <f t="shared" si="10"/>
        <v>800</v>
      </c>
      <c r="J39" s="241">
        <f t="shared" si="11"/>
        <v>4800</v>
      </c>
      <c r="K39" s="242">
        <f t="shared" si="12"/>
        <v>9600</v>
      </c>
      <c r="M39" s="196">
        <f>1645.77</f>
        <v>1645.77</v>
      </c>
      <c r="N39" s="196"/>
    </row>
    <row r="41" spans="1:14" x14ac:dyDescent="0.2">
      <c r="K41">
        <v>3574.57</v>
      </c>
    </row>
    <row r="42" spans="1:14" x14ac:dyDescent="0.2">
      <c r="L42" t="s">
        <v>667</v>
      </c>
      <c r="M42" s="196">
        <f>SUM(M30:M39)</f>
        <v>35701.800000000003</v>
      </c>
      <c r="N42" s="196">
        <f>SUM(M31:M39,N30)</f>
        <v>43679.635000000002</v>
      </c>
    </row>
  </sheetData>
  <mergeCells count="6">
    <mergeCell ref="J2:K2"/>
    <mergeCell ref="H2:I2"/>
    <mergeCell ref="F2:G2"/>
    <mergeCell ref="F29:G29"/>
    <mergeCell ref="H29:I29"/>
    <mergeCell ref="J29:K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TM02930058</Template>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Wells Fargo</vt:lpstr>
      <vt:lpstr>Sheet1</vt:lpstr>
      <vt:lpstr>Discover</vt:lpstr>
      <vt:lpstr>Subscriptions</vt:lpstr>
      <vt:lpstr>Cash Flow</vt:lpstr>
      <vt:lpstr>Waterfall</vt:lpstr>
      <vt:lpstr>Debts</vt:lpstr>
      <vt:lpstr>Avidia Deposits</vt:lpstr>
      <vt:lpstr>Categories - WIP</vt:lpstr>
      <vt:lpstr>PERSONAL BUDGET - WIP</vt:lpstr>
      <vt:lpstr>Budget</vt:lpstr>
      <vt:lpstr>CategoryNames</vt:lpstr>
      <vt:lpstr>Essential</vt:lpstr>
      <vt:lpstr>Expense_Lookup</vt:lpstr>
      <vt:lpstr>Non_Essential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Sean</dc:creator>
  <cp:keywords/>
  <cp:lastModifiedBy>Sean Lewis</cp:lastModifiedBy>
  <cp:lastPrinted>2021-01-24T15:55:36Z</cp:lastPrinted>
  <dcterms:created xsi:type="dcterms:W3CDTF">2018-06-25T05:33:20Z</dcterms:created>
  <dcterms:modified xsi:type="dcterms:W3CDTF">2022-11-22T15:16:10Z</dcterms:modified>
  <cp:version/>
</cp:coreProperties>
</file>